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24226"/>
  <mc:AlternateContent xmlns:mc="http://schemas.openxmlformats.org/markup-compatibility/2006">
    <mc:Choice Requires="x15">
      <x15ac:absPath xmlns:x15ac="http://schemas.microsoft.com/office/spreadsheetml/2010/11/ac" url="/Users/etuka/Dropbox/Dev/testscripts/schemas/"/>
    </mc:Choice>
  </mc:AlternateContent>
  <xr:revisionPtr revIDLastSave="0" documentId="13_ncr:1_{122F37F5-92E5-3F48-84E0-F57A1F236E6A}" xr6:coauthVersionLast="36" xr6:coauthVersionMax="36" xr10:uidLastSave="{00000000-0000-0000-0000-000000000000}"/>
  <bookViews>
    <workbookView xWindow="460" yWindow="460" windowWidth="27900" windowHeight="16540" tabRatio="775" activeTab="7" xr2:uid="{00000000-000D-0000-FFFF-FFFF00000000}"/>
  </bookViews>
  <sheets>
    <sheet name="meta" sheetId="2" state="hidden" r:id="rId1"/>
    <sheet name="type_synopsis" sheetId="6" state="hidden" r:id="rId2"/>
    <sheet name="keys_v1.3" sheetId="13" state="hidden" r:id="rId3"/>
    <sheet name="pivot_keys" sheetId="10" state="hidden" r:id="rId4"/>
    <sheet name="keys_v1.4" sheetId="15" state="hidden" r:id="rId5"/>
    <sheet name="keys_v1.5 (backup)" sheetId="18" state="hidden" r:id="rId6"/>
    <sheet name="type_field_matrix" sheetId="20" r:id="rId7"/>
    <sheet name="type_field_copo_schema" sheetId="22" r:id="rId8"/>
    <sheet name="type_field_STATUS" sheetId="21" r:id="rId9"/>
    <sheet name="keys_v1.7" sheetId="17" r:id="rId10"/>
    <sheet name="keys_v1.2" sheetId="7" state="hidden" r:id="rId11"/>
    <sheet name="context" sheetId="16" r:id="rId12"/>
    <sheet name="level2_categs" sheetId="14" r:id="rId13"/>
    <sheet name="cgspace_types" sheetId="19" r:id="rId14"/>
    <sheet name="keys2" sheetId="8" state="hidden" r:id="rId15"/>
    <sheet name="keys v1.1" sheetId="11" state="hidden" r:id="rId16"/>
    <sheet name="log" sheetId="12" r:id="rId17"/>
    <sheet name="keys_of_keys" sheetId="9" r:id="rId18"/>
  </sheets>
  <definedNames>
    <definedName name="_xlnm._FilterDatabase" localSheetId="13" hidden="1">cgspace_types!$A$1:$H$43</definedName>
    <definedName name="_xlnm._FilterDatabase" localSheetId="11" hidden="1">context!$A$1:$BN$352</definedName>
    <definedName name="_xlnm._FilterDatabase" localSheetId="15" hidden="1">'keys v1.1'!$A$1:$P$516</definedName>
    <definedName name="_xlnm._FilterDatabase" localSheetId="17" hidden="1">keys_of_keys!$A$1:$K$749</definedName>
    <definedName name="_xlnm._FilterDatabase" localSheetId="10" hidden="1">keys_v1.2!$A$1:$Q$457</definedName>
    <definedName name="_xlnm._FilterDatabase" localSheetId="2" hidden="1">keys_v1.3!$A$1:$AB$452</definedName>
    <definedName name="_xlnm._FilterDatabase" localSheetId="4" hidden="1">keys_v1.4!$A$1:$AE$810</definedName>
    <definedName name="_xlnm._FilterDatabase" localSheetId="5" hidden="1">'keys_v1.5 (backup)'!$A$1:$AQ$808</definedName>
    <definedName name="_xlnm._FilterDatabase" localSheetId="9" hidden="1">keys_v1.7!$A$1:$BB$794</definedName>
    <definedName name="_xlnm._FilterDatabase" localSheetId="6" hidden="1">type_field_matrix!$A$14:$CY$365</definedName>
    <definedName name="_xlnm._FilterDatabase" localSheetId="1" hidden="1">type_synopsis!$A$1:$W$140</definedName>
    <definedName name="BibTeX_types" localSheetId="17">keys_of_keys!$F$2:$F$15</definedName>
    <definedName name="CG_OA_Policy_InfoPrd">keys2!$F$7:$F$14</definedName>
    <definedName name="CGSpace_IITA_Collections" localSheetId="15">'keys v1.1'!$F$105:$G$117</definedName>
    <definedName name="CGSpace_IITA_Collections" comment="cgspace declared dc.types as of 2017-10-09" localSheetId="17">keys_of_keys!$F$154:$F$191</definedName>
    <definedName name="CGSpace_IITA_Collections" localSheetId="2">keys_v1.3!$G$52:$H$64</definedName>
    <definedName name="CGSpace_types">keys2!$F$15:$F$54</definedName>
    <definedName name="COAR_resourceTypeGenres">keys_of_keys!$F$674:$F$740</definedName>
    <definedName name="DataCite_resourceTypeGen" localSheetId="17">keys_of_keys!$F$192:$F$205</definedName>
    <definedName name="dc.type" localSheetId="15">'keys v1.1'!$F$13:$F$27</definedName>
    <definedName name="dc.type" localSheetId="17">keys_of_keys!$F$16:$F$31</definedName>
    <definedName name="dc.type" localSheetId="2">keys_v1.3!#REF!</definedName>
    <definedName name="IITA_working_papers" localSheetId="15">'keys v1.1'!#REF!</definedName>
    <definedName name="IITA_working_papers" localSheetId="17">keys_of_keys!$F$353:$F$357</definedName>
    <definedName name="IITA_working_papers" localSheetId="2">keys_v1.3!#REF!</definedName>
    <definedName name="repository_type">keys2!$F$2:$F$6</definedName>
    <definedName name="Resource_mode" comment="ONIX List 159" localSheetId="15">'keys v1.1'!$F$93:$F$98</definedName>
    <definedName name="Resource_mode" comment="ONIX List 159" localSheetId="17">keys_of_keys!$F$221:$F$226</definedName>
    <definedName name="Resource_mode" comment="ONIX List 159" localSheetId="10">keys_v1.2!$F$43:$F$48</definedName>
    <definedName name="Resource_mode" comment="ONIX List 159" localSheetId="2">keys_v1.3!$G$40:$G$45</definedName>
    <definedName name="Resource_mode" comment="ONIX List 159" localSheetId="4">keys_v1.4!$G$38:$G$43</definedName>
    <definedName name="Resource_mode" comment="ONIX List 159" localSheetId="5">'keys_v1.5 (backup)'!$G$38:$G$43</definedName>
    <definedName name="Resource_mode" comment="ONIX List 159" localSheetId="9">keys_v1.7!$G$38:$G$43</definedName>
    <definedName name="resourceTypeGen" localSheetId="15">'keys v1.1'!#REF!</definedName>
    <definedName name="resourceTypeGen" localSheetId="2">keys_v1.3!#REF!</definedName>
    <definedName name="RIS_reprint_status" localSheetId="15">'keys v1.1'!#REF!</definedName>
    <definedName name="RIS_reprint_status" localSheetId="17">keys_of_keys!$F$260:$F$262</definedName>
    <definedName name="RIS_reprint_status" localSheetId="2">keys_v1.3!#REF!</definedName>
    <definedName name="RIS_type" localSheetId="15">'keys v1.1'!$F$29:$G$31</definedName>
    <definedName name="RIS_type" localSheetId="17">keys_of_keys!$G$381:$G$415</definedName>
    <definedName name="RIS_type" localSheetId="2">keys_v1.3!#REF!</definedName>
    <definedName name="TrafficLight">keys2!$G$71:$G$73</definedName>
  </definedNames>
  <calcPr calcId="162913"/>
  <pivotCaches>
    <pivotCache cacheId="6" r:id="rId19"/>
  </pivotCaches>
  <fileRecoveryPr autoRecover="0"/>
</workbook>
</file>

<file path=xl/calcChain.xml><?xml version="1.0" encoding="utf-8"?>
<calcChain xmlns="http://schemas.openxmlformats.org/spreadsheetml/2006/main">
  <c r="O192" i="17" l="1"/>
  <c r="O10" i="17"/>
  <c r="O142" i="17" l="1"/>
  <c r="L28" i="20"/>
  <c r="M28" i="20"/>
  <c r="L20" i="20"/>
  <c r="M20" i="20"/>
  <c r="I47" i="14" l="1"/>
  <c r="H47" i="14"/>
  <c r="G47" i="14"/>
  <c r="F47" i="14"/>
  <c r="E47" i="14"/>
  <c r="D47" i="14"/>
  <c r="P794" i="17" l="1"/>
  <c r="AH351" i="16"/>
  <c r="AI351" i="16"/>
  <c r="AL351" i="16"/>
  <c r="AM351" i="16"/>
  <c r="AN351" i="16"/>
  <c r="AO351" i="16"/>
  <c r="AP351" i="16"/>
  <c r="AQ351" i="16"/>
  <c r="AR351" i="16"/>
  <c r="AS351" i="16"/>
  <c r="AT351" i="16"/>
  <c r="AU351" i="16"/>
  <c r="AV351" i="16"/>
  <c r="AW351" i="16"/>
  <c r="AX351" i="16"/>
  <c r="AY351" i="16"/>
  <c r="AZ351" i="16"/>
  <c r="BA351" i="16"/>
  <c r="BB351" i="16"/>
  <c r="BC351" i="16"/>
  <c r="BD351" i="16"/>
  <c r="BE351" i="16"/>
  <c r="BF351" i="16"/>
  <c r="BG351" i="16"/>
  <c r="BH351" i="16"/>
  <c r="BI351" i="16"/>
  <c r="BJ351" i="16"/>
  <c r="BK351" i="16"/>
  <c r="BL351" i="16"/>
  <c r="BM351" i="16"/>
  <c r="BN351" i="16"/>
  <c r="AH350" i="16"/>
  <c r="AI350" i="16"/>
  <c r="AL350" i="16"/>
  <c r="AM350" i="16"/>
  <c r="AN350" i="16"/>
  <c r="AO350" i="16"/>
  <c r="AP350" i="16"/>
  <c r="AQ350" i="16"/>
  <c r="AR350" i="16"/>
  <c r="AS350" i="16"/>
  <c r="AT350" i="16"/>
  <c r="AU350" i="16"/>
  <c r="AV350" i="16"/>
  <c r="AW350" i="16"/>
  <c r="AX350" i="16"/>
  <c r="AY350" i="16"/>
  <c r="AZ350" i="16"/>
  <c r="BA350" i="16"/>
  <c r="BB350" i="16"/>
  <c r="BC350" i="16"/>
  <c r="BD350" i="16"/>
  <c r="BE350" i="16"/>
  <c r="BF350" i="16"/>
  <c r="BG350" i="16"/>
  <c r="BH350" i="16"/>
  <c r="BI350" i="16"/>
  <c r="BJ350" i="16"/>
  <c r="BK350" i="16"/>
  <c r="BL350" i="16"/>
  <c r="BM350" i="16"/>
  <c r="BN350" i="16"/>
  <c r="AY793" i="17"/>
  <c r="AZ793" i="17"/>
  <c r="BA793" i="17"/>
  <c r="AY794" i="17"/>
  <c r="AZ794" i="17"/>
  <c r="BA794" i="17"/>
  <c r="P793" i="17"/>
  <c r="O794" i="17"/>
  <c r="O793" i="17"/>
  <c r="M129" i="20" l="1"/>
  <c r="M16" i="20"/>
  <c r="M57" i="20"/>
  <c r="M17" i="20"/>
  <c r="M59" i="20"/>
  <c r="M199" i="20"/>
  <c r="M200" i="20"/>
  <c r="M116" i="20"/>
  <c r="M201" i="20"/>
  <c r="M202" i="20"/>
  <c r="M128" i="20"/>
  <c r="M18" i="20"/>
  <c r="M117" i="20"/>
  <c r="M19" i="20"/>
  <c r="M203" i="20"/>
  <c r="M204" i="20"/>
  <c r="M205" i="20"/>
  <c r="M206" i="20"/>
  <c r="M196" i="20"/>
  <c r="M207" i="20"/>
  <c r="M208" i="20"/>
  <c r="M209" i="20"/>
  <c r="M210" i="20"/>
  <c r="M211" i="20"/>
  <c r="M159" i="20"/>
  <c r="M21" i="20"/>
  <c r="M197" i="20"/>
  <c r="M340" i="20"/>
  <c r="M341" i="20"/>
  <c r="M342" i="20"/>
  <c r="M212" i="20"/>
  <c r="M62" i="20"/>
  <c r="M146" i="20"/>
  <c r="M118" i="20"/>
  <c r="M343" i="20"/>
  <c r="M213" i="20"/>
  <c r="M153" i="20"/>
  <c r="M214" i="20"/>
  <c r="M143" i="20"/>
  <c r="M215" i="20"/>
  <c r="M344" i="20"/>
  <c r="M345" i="20"/>
  <c r="M41" i="20"/>
  <c r="M346" i="20"/>
  <c r="M147" i="20"/>
  <c r="M216" i="20"/>
  <c r="M217" i="20"/>
  <c r="M337" i="20"/>
  <c r="M347" i="20"/>
  <c r="M218" i="20"/>
  <c r="M219" i="20"/>
  <c r="M53" i="20"/>
  <c r="M63" i="20"/>
  <c r="M220" i="20"/>
  <c r="M221" i="20"/>
  <c r="M222" i="20"/>
  <c r="M223" i="20"/>
  <c r="M144" i="20"/>
  <c r="M224" i="20"/>
  <c r="M225" i="20"/>
  <c r="M160" i="20"/>
  <c r="M64" i="20"/>
  <c r="M132" i="20"/>
  <c r="M348" i="20"/>
  <c r="M65" i="20"/>
  <c r="M42" i="20"/>
  <c r="M43" i="20"/>
  <c r="M226" i="20"/>
  <c r="M227" i="20"/>
  <c r="M228" i="20"/>
  <c r="M229" i="20"/>
  <c r="M230" i="20"/>
  <c r="M66" i="20"/>
  <c r="M25" i="20"/>
  <c r="M67" i="20"/>
  <c r="M37" i="20"/>
  <c r="M231" i="20"/>
  <c r="M61" i="20"/>
  <c r="M133" i="20"/>
  <c r="M68" i="20"/>
  <c r="M26" i="20"/>
  <c r="M232" i="20"/>
  <c r="M69" i="20"/>
  <c r="M134" i="20"/>
  <c r="M131" i="20"/>
  <c r="M233" i="20"/>
  <c r="M234" i="20"/>
  <c r="M161" i="20"/>
  <c r="M235" i="20"/>
  <c r="M154" i="20"/>
  <c r="M236" i="20"/>
  <c r="M70" i="20"/>
  <c r="M130" i="20"/>
  <c r="M237" i="20"/>
  <c r="M238" i="20"/>
  <c r="M239" i="20"/>
  <c r="M44" i="20"/>
  <c r="M162" i="20"/>
  <c r="M71" i="20"/>
  <c r="M240" i="20"/>
  <c r="M241" i="20"/>
  <c r="M72" i="20"/>
  <c r="M163" i="20"/>
  <c r="M45" i="20"/>
  <c r="M242" i="20"/>
  <c r="M23" i="20"/>
  <c r="M73" i="20"/>
  <c r="M74" i="20"/>
  <c r="M75" i="20"/>
  <c r="M164" i="20"/>
  <c r="M243" i="20"/>
  <c r="M349" i="20"/>
  <c r="M148" i="20"/>
  <c r="M244" i="20"/>
  <c r="M155" i="20"/>
  <c r="M245" i="20"/>
  <c r="M24" i="20"/>
  <c r="M246" i="20"/>
  <c r="M247" i="20"/>
  <c r="M76" i="20"/>
  <c r="M165" i="20"/>
  <c r="M248" i="20"/>
  <c r="M249" i="20"/>
  <c r="M250" i="20"/>
  <c r="M166" i="20"/>
  <c r="M167" i="20"/>
  <c r="M77" i="20"/>
  <c r="M48" i="20"/>
  <c r="M49" i="20"/>
  <c r="M251" i="20"/>
  <c r="M78" i="20"/>
  <c r="M252" i="20"/>
  <c r="M253" i="20"/>
  <c r="M254" i="20"/>
  <c r="M255" i="20"/>
  <c r="M120" i="20"/>
  <c r="M121" i="20"/>
  <c r="M168" i="20"/>
  <c r="M27" i="20"/>
  <c r="M79" i="20"/>
  <c r="M256" i="20"/>
  <c r="M257" i="20"/>
  <c r="M258" i="20"/>
  <c r="M122" i="20"/>
  <c r="M50" i="20"/>
  <c r="M123" i="20"/>
  <c r="M259" i="20"/>
  <c r="M338" i="20"/>
  <c r="M260" i="20"/>
  <c r="M51" i="20"/>
  <c r="M198" i="20"/>
  <c r="M261" i="20"/>
  <c r="M80" i="20"/>
  <c r="M262" i="20"/>
  <c r="M149" i="20"/>
  <c r="M169" i="20"/>
  <c r="M263" i="20"/>
  <c r="M81" i="20"/>
  <c r="M264" i="20"/>
  <c r="M82" i="20"/>
  <c r="M170" i="20"/>
  <c r="M83" i="20"/>
  <c r="M265" i="20"/>
  <c r="M266" i="20"/>
  <c r="M84" i="20"/>
  <c r="M267" i="20"/>
  <c r="M268" i="20"/>
  <c r="M269" i="20"/>
  <c r="M270" i="20"/>
  <c r="M271" i="20"/>
  <c r="M124" i="20"/>
  <c r="M272" i="20"/>
  <c r="M85" i="20"/>
  <c r="M86" i="20"/>
  <c r="M273" i="20"/>
  <c r="M274" i="20"/>
  <c r="M87" i="20"/>
  <c r="M275" i="20"/>
  <c r="M88" i="20"/>
  <c r="M171" i="20"/>
  <c r="M89" i="20"/>
  <c r="M276" i="20"/>
  <c r="M172" i="20"/>
  <c r="M173" i="20"/>
  <c r="M277" i="20"/>
  <c r="M174" i="20"/>
  <c r="M90" i="20"/>
  <c r="M278" i="20"/>
  <c r="M138" i="20"/>
  <c r="M135" i="20"/>
  <c r="M136" i="20"/>
  <c r="M279" i="20"/>
  <c r="M280" i="20"/>
  <c r="M281" i="20"/>
  <c r="M91" i="20"/>
  <c r="M175" i="20"/>
  <c r="M282" i="20"/>
  <c r="M92" i="20"/>
  <c r="M350" i="20"/>
  <c r="M283" i="20"/>
  <c r="M284" i="20"/>
  <c r="M285" i="20"/>
  <c r="M286" i="20"/>
  <c r="M287" i="20"/>
  <c r="M38" i="20"/>
  <c r="M39" i="20"/>
  <c r="M137" i="20"/>
  <c r="M339" i="20"/>
  <c r="M288" i="20"/>
  <c r="M176" i="20"/>
  <c r="M289" i="20"/>
  <c r="M29" i="20"/>
  <c r="M290" i="20"/>
  <c r="M139" i="20"/>
  <c r="M93" i="20"/>
  <c r="M291" i="20"/>
  <c r="M52" i="20"/>
  <c r="M292" i="20"/>
  <c r="M22" i="20"/>
  <c r="M145" i="20"/>
  <c r="M94" i="20"/>
  <c r="M293" i="20"/>
  <c r="M33" i="20"/>
  <c r="M177" i="20"/>
  <c r="M178" i="20"/>
  <c r="M294" i="20"/>
  <c r="M95" i="20"/>
  <c r="M46" i="20"/>
  <c r="M96" i="20"/>
  <c r="M97" i="20"/>
  <c r="M295" i="20"/>
  <c r="M296" i="20"/>
  <c r="M297" i="20"/>
  <c r="M298" i="20"/>
  <c r="M299" i="20"/>
  <c r="M300" i="20"/>
  <c r="M301" i="20"/>
  <c r="M302" i="20"/>
  <c r="M303" i="20"/>
  <c r="M304" i="20"/>
  <c r="M305" i="20"/>
  <c r="M98" i="20"/>
  <c r="M99" i="20"/>
  <c r="M179" i="20"/>
  <c r="M306" i="20"/>
  <c r="M100" i="20"/>
  <c r="M101" i="20"/>
  <c r="M307" i="20"/>
  <c r="M140" i="20"/>
  <c r="M180" i="20"/>
  <c r="M141" i="20"/>
  <c r="M351" i="20"/>
  <c r="M352" i="20"/>
  <c r="M353" i="20"/>
  <c r="M354" i="20"/>
  <c r="M60" i="20"/>
  <c r="M102" i="20"/>
  <c r="M308" i="20"/>
  <c r="M309" i="20"/>
  <c r="M310" i="20"/>
  <c r="M34" i="20"/>
  <c r="M40" i="20"/>
  <c r="M156" i="20"/>
  <c r="M311" i="20"/>
  <c r="M157" i="20"/>
  <c r="M312" i="20"/>
  <c r="M55" i="20"/>
  <c r="M35" i="20"/>
  <c r="M103" i="20"/>
  <c r="M355" i="20"/>
  <c r="M356" i="20"/>
  <c r="M181" i="20"/>
  <c r="M104" i="20"/>
  <c r="M105" i="20"/>
  <c r="M357" i="20"/>
  <c r="M358" i="20"/>
  <c r="M359" i="20"/>
  <c r="M106" i="20"/>
  <c r="M182" i="20"/>
  <c r="M183" i="20"/>
  <c r="M313" i="20"/>
  <c r="M107" i="20"/>
  <c r="M314" i="20"/>
  <c r="M315" i="20"/>
  <c r="M108" i="20"/>
  <c r="M184" i="20"/>
  <c r="M316" i="20"/>
  <c r="M185" i="20"/>
  <c r="M317" i="20"/>
  <c r="M186" i="20"/>
  <c r="M109" i="20"/>
  <c r="M318" i="20"/>
  <c r="M47" i="20"/>
  <c r="M187" i="20"/>
  <c r="M360" i="20"/>
  <c r="M30" i="20"/>
  <c r="M158" i="20"/>
  <c r="M188" i="20"/>
  <c r="M189" i="20"/>
  <c r="M319" i="20"/>
  <c r="M320" i="20"/>
  <c r="M321" i="20"/>
  <c r="M322" i="20"/>
  <c r="M323" i="20"/>
  <c r="M31" i="20"/>
  <c r="M110" i="20"/>
  <c r="M111" i="20"/>
  <c r="M361" i="20"/>
  <c r="M190" i="20"/>
  <c r="M32" i="20"/>
  <c r="M362" i="20"/>
  <c r="M191" i="20"/>
  <c r="M192" i="20"/>
  <c r="M324" i="20"/>
  <c r="M325" i="20"/>
  <c r="M326" i="20"/>
  <c r="M327" i="20"/>
  <c r="M328" i="20"/>
  <c r="M329" i="20"/>
  <c r="M193" i="20"/>
  <c r="M119" i="20"/>
  <c r="M330" i="20"/>
  <c r="M112" i="20"/>
  <c r="M15" i="20"/>
  <c r="M142" i="20"/>
  <c r="M331" i="20"/>
  <c r="M56" i="20"/>
  <c r="M125" i="20"/>
  <c r="M126" i="20"/>
  <c r="M127" i="20"/>
  <c r="M332" i="20"/>
  <c r="M363" i="20"/>
  <c r="M333" i="20"/>
  <c r="M364" i="20"/>
  <c r="M194" i="20"/>
  <c r="M334" i="20"/>
  <c r="M36" i="20"/>
  <c r="M335" i="20"/>
  <c r="M113" i="20"/>
  <c r="M114" i="20"/>
  <c r="M336" i="20"/>
  <c r="M195" i="20"/>
  <c r="M365" i="20"/>
  <c r="M115" i="20"/>
  <c r="M54" i="20"/>
  <c r="M58" i="20"/>
  <c r="L129" i="20"/>
  <c r="L16" i="20"/>
  <c r="L57" i="20"/>
  <c r="L17" i="20"/>
  <c r="L59" i="20"/>
  <c r="L199" i="20"/>
  <c r="L200" i="20"/>
  <c r="L116" i="20"/>
  <c r="L201" i="20"/>
  <c r="L202" i="20"/>
  <c r="L128" i="20"/>
  <c r="L18" i="20"/>
  <c r="L117" i="20"/>
  <c r="L19" i="20"/>
  <c r="L203" i="20"/>
  <c r="L204" i="20"/>
  <c r="L205" i="20"/>
  <c r="L206" i="20"/>
  <c r="L196" i="20"/>
  <c r="L207" i="20"/>
  <c r="L208" i="20"/>
  <c r="L209" i="20"/>
  <c r="L210" i="20"/>
  <c r="L211" i="20"/>
  <c r="L159" i="20"/>
  <c r="L21" i="20"/>
  <c r="L197" i="20"/>
  <c r="L340" i="20"/>
  <c r="L341" i="20"/>
  <c r="L342" i="20"/>
  <c r="L212" i="20"/>
  <c r="L62" i="20"/>
  <c r="L146" i="20"/>
  <c r="L118" i="20"/>
  <c r="L343" i="20"/>
  <c r="L213" i="20"/>
  <c r="L153" i="20"/>
  <c r="L214" i="20"/>
  <c r="L143" i="20"/>
  <c r="L215" i="20"/>
  <c r="L344" i="20"/>
  <c r="L345" i="20"/>
  <c r="L41" i="20"/>
  <c r="L346" i="20"/>
  <c r="L147" i="20"/>
  <c r="L216" i="20"/>
  <c r="L217" i="20"/>
  <c r="L337" i="20"/>
  <c r="L347" i="20"/>
  <c r="L218" i="20"/>
  <c r="L219" i="20"/>
  <c r="L53" i="20"/>
  <c r="L63" i="20"/>
  <c r="L220" i="20"/>
  <c r="L221" i="20"/>
  <c r="L222" i="20"/>
  <c r="L223" i="20"/>
  <c r="L144" i="20"/>
  <c r="L224" i="20"/>
  <c r="L225" i="20"/>
  <c r="L160" i="20"/>
  <c r="L64" i="20"/>
  <c r="L132" i="20"/>
  <c r="L348" i="20"/>
  <c r="L65" i="20"/>
  <c r="L42" i="20"/>
  <c r="L43" i="20"/>
  <c r="L226" i="20"/>
  <c r="L227" i="20"/>
  <c r="L228" i="20"/>
  <c r="L229" i="20"/>
  <c r="L230" i="20"/>
  <c r="L66" i="20"/>
  <c r="L25" i="20"/>
  <c r="L67" i="20"/>
  <c r="L37" i="20"/>
  <c r="L231" i="20"/>
  <c r="L61" i="20"/>
  <c r="L133" i="20"/>
  <c r="L68" i="20"/>
  <c r="L26" i="20"/>
  <c r="L232" i="20"/>
  <c r="L69" i="20"/>
  <c r="L134" i="20"/>
  <c r="L131" i="20"/>
  <c r="L233" i="20"/>
  <c r="L234" i="20"/>
  <c r="L161" i="20"/>
  <c r="L235" i="20"/>
  <c r="L154" i="20"/>
  <c r="L236" i="20"/>
  <c r="L70" i="20"/>
  <c r="L130" i="20"/>
  <c r="L237" i="20"/>
  <c r="L238" i="20"/>
  <c r="L239" i="20"/>
  <c r="L44" i="20"/>
  <c r="L162" i="20"/>
  <c r="L71" i="20"/>
  <c r="L240" i="20"/>
  <c r="L241" i="20"/>
  <c r="L72" i="20"/>
  <c r="L163" i="20"/>
  <c r="L45" i="20"/>
  <c r="L242" i="20"/>
  <c r="L23" i="20"/>
  <c r="L73" i="20"/>
  <c r="L74" i="20"/>
  <c r="L75" i="20"/>
  <c r="L164" i="20"/>
  <c r="L243" i="20"/>
  <c r="L349" i="20"/>
  <c r="L148" i="20"/>
  <c r="L244" i="20"/>
  <c r="L155" i="20"/>
  <c r="L245" i="20"/>
  <c r="L24" i="20"/>
  <c r="L246" i="20"/>
  <c r="L247" i="20"/>
  <c r="L76" i="20"/>
  <c r="L165" i="20"/>
  <c r="L248" i="20"/>
  <c r="L249" i="20"/>
  <c r="L250" i="20"/>
  <c r="L166" i="20"/>
  <c r="L167" i="20"/>
  <c r="L77" i="20"/>
  <c r="L48" i="20"/>
  <c r="L49" i="20"/>
  <c r="L251" i="20"/>
  <c r="L78" i="20"/>
  <c r="L252" i="20"/>
  <c r="L253" i="20"/>
  <c r="L254" i="20"/>
  <c r="L255" i="20"/>
  <c r="L120" i="20"/>
  <c r="L121" i="20"/>
  <c r="L168" i="20"/>
  <c r="L27" i="20"/>
  <c r="L79" i="20"/>
  <c r="L256" i="20"/>
  <c r="L257" i="20"/>
  <c r="L258" i="20"/>
  <c r="L122" i="20"/>
  <c r="L50" i="20"/>
  <c r="L123" i="20"/>
  <c r="L259" i="20"/>
  <c r="L338" i="20"/>
  <c r="L260" i="20"/>
  <c r="L51" i="20"/>
  <c r="L198" i="20"/>
  <c r="L261" i="20"/>
  <c r="L80" i="20"/>
  <c r="L262" i="20"/>
  <c r="L149" i="20"/>
  <c r="L169" i="20"/>
  <c r="L263" i="20"/>
  <c r="L81" i="20"/>
  <c r="L264" i="20"/>
  <c r="L82" i="20"/>
  <c r="L170" i="20"/>
  <c r="L83" i="20"/>
  <c r="L265" i="20"/>
  <c r="L266" i="20"/>
  <c r="L84" i="20"/>
  <c r="L267" i="20"/>
  <c r="L268" i="20"/>
  <c r="L269" i="20"/>
  <c r="L270" i="20"/>
  <c r="L271" i="20"/>
  <c r="L124" i="20"/>
  <c r="L272" i="20"/>
  <c r="L85" i="20"/>
  <c r="L86" i="20"/>
  <c r="L273" i="20"/>
  <c r="L274" i="20"/>
  <c r="L87" i="20"/>
  <c r="L275" i="20"/>
  <c r="L88" i="20"/>
  <c r="L171" i="20"/>
  <c r="L89" i="20"/>
  <c r="L276" i="20"/>
  <c r="L172" i="20"/>
  <c r="L173" i="20"/>
  <c r="L277" i="20"/>
  <c r="L174" i="20"/>
  <c r="L90" i="20"/>
  <c r="L278" i="20"/>
  <c r="L138" i="20"/>
  <c r="L135" i="20"/>
  <c r="L136" i="20"/>
  <c r="L279" i="20"/>
  <c r="L280" i="20"/>
  <c r="L281" i="20"/>
  <c r="L91" i="20"/>
  <c r="L175" i="20"/>
  <c r="L282" i="20"/>
  <c r="L92" i="20"/>
  <c r="L350" i="20"/>
  <c r="L283" i="20"/>
  <c r="L284" i="20"/>
  <c r="L285" i="20"/>
  <c r="L286" i="20"/>
  <c r="L287" i="20"/>
  <c r="L38" i="20"/>
  <c r="L39" i="20"/>
  <c r="L137" i="20"/>
  <c r="L339" i="20"/>
  <c r="L288" i="20"/>
  <c r="L176" i="20"/>
  <c r="L289" i="20"/>
  <c r="L29" i="20"/>
  <c r="L290" i="20"/>
  <c r="L139" i="20"/>
  <c r="L93" i="20"/>
  <c r="L291" i="20"/>
  <c r="L52" i="20"/>
  <c r="L292" i="20"/>
  <c r="L22" i="20"/>
  <c r="L145" i="20"/>
  <c r="L94" i="20"/>
  <c r="L293" i="20"/>
  <c r="L33" i="20"/>
  <c r="L177" i="20"/>
  <c r="L178" i="20"/>
  <c r="L294" i="20"/>
  <c r="L95" i="20"/>
  <c r="L46" i="20"/>
  <c r="L96" i="20"/>
  <c r="L97" i="20"/>
  <c r="L295" i="20"/>
  <c r="L296" i="20"/>
  <c r="L297" i="20"/>
  <c r="L298" i="20"/>
  <c r="L299" i="20"/>
  <c r="L300" i="20"/>
  <c r="L301" i="20"/>
  <c r="L302" i="20"/>
  <c r="L303" i="20"/>
  <c r="L304" i="20"/>
  <c r="L305" i="20"/>
  <c r="L98" i="20"/>
  <c r="L99" i="20"/>
  <c r="L179" i="20"/>
  <c r="L306" i="20"/>
  <c r="L100" i="20"/>
  <c r="L101" i="20"/>
  <c r="L307" i="20"/>
  <c r="L140" i="20"/>
  <c r="L180" i="20"/>
  <c r="L141" i="20"/>
  <c r="L351" i="20"/>
  <c r="L352" i="20"/>
  <c r="L353" i="20"/>
  <c r="L354" i="20"/>
  <c r="L60" i="20"/>
  <c r="L102" i="20"/>
  <c r="L308" i="20"/>
  <c r="L309" i="20"/>
  <c r="L310" i="20"/>
  <c r="L34" i="20"/>
  <c r="L40" i="20"/>
  <c r="L156" i="20"/>
  <c r="L311" i="20"/>
  <c r="L157" i="20"/>
  <c r="L312" i="20"/>
  <c r="L55" i="20"/>
  <c r="L35" i="20"/>
  <c r="L103" i="20"/>
  <c r="L355" i="20"/>
  <c r="L356" i="20"/>
  <c r="L181" i="20"/>
  <c r="L104" i="20"/>
  <c r="L105" i="20"/>
  <c r="L357" i="20"/>
  <c r="L358" i="20"/>
  <c r="L359" i="20"/>
  <c r="L106" i="20"/>
  <c r="L182" i="20"/>
  <c r="L183" i="20"/>
  <c r="L313" i="20"/>
  <c r="L107" i="20"/>
  <c r="L314" i="20"/>
  <c r="L315" i="20"/>
  <c r="L108" i="20"/>
  <c r="L184" i="20"/>
  <c r="L316" i="20"/>
  <c r="L185" i="20"/>
  <c r="L317" i="20"/>
  <c r="L186" i="20"/>
  <c r="L109" i="20"/>
  <c r="L318" i="20"/>
  <c r="L47" i="20"/>
  <c r="L187" i="20"/>
  <c r="L360" i="20"/>
  <c r="L30" i="20"/>
  <c r="L158" i="20"/>
  <c r="L188" i="20"/>
  <c r="L189" i="20"/>
  <c r="L319" i="20"/>
  <c r="L320" i="20"/>
  <c r="L321" i="20"/>
  <c r="L322" i="20"/>
  <c r="L323" i="20"/>
  <c r="L31" i="20"/>
  <c r="L110" i="20"/>
  <c r="L111" i="20"/>
  <c r="L361" i="20"/>
  <c r="L190" i="20"/>
  <c r="L32" i="20"/>
  <c r="L362" i="20"/>
  <c r="L191" i="20"/>
  <c r="L192" i="20"/>
  <c r="L324" i="20"/>
  <c r="L325" i="20"/>
  <c r="L326" i="20"/>
  <c r="L327" i="20"/>
  <c r="L328" i="20"/>
  <c r="L329" i="20"/>
  <c r="L193" i="20"/>
  <c r="L119" i="20"/>
  <c r="L330" i="20"/>
  <c r="L112" i="20"/>
  <c r="L15" i="20"/>
  <c r="L142" i="20"/>
  <c r="L331" i="20"/>
  <c r="L56" i="20"/>
  <c r="L125" i="20"/>
  <c r="L126" i="20"/>
  <c r="L127" i="20"/>
  <c r="L332" i="20"/>
  <c r="L363" i="20"/>
  <c r="L333" i="20"/>
  <c r="L364" i="20"/>
  <c r="L194" i="20"/>
  <c r="L334" i="20"/>
  <c r="L36" i="20"/>
  <c r="L335" i="20"/>
  <c r="L113" i="20"/>
  <c r="L114" i="20"/>
  <c r="L336" i="20"/>
  <c r="L195" i="20"/>
  <c r="L365" i="20"/>
  <c r="L115" i="20"/>
  <c r="L54" i="20"/>
  <c r="L58" i="20"/>
  <c r="O147" i="17" l="1"/>
  <c r="P141" i="17"/>
  <c r="O3" i="17"/>
  <c r="O4" i="17"/>
  <c r="O5" i="17"/>
  <c r="O6" i="17"/>
  <c r="O7" i="17"/>
  <c r="O8" i="17"/>
  <c r="O9"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3" i="17"/>
  <c r="O144" i="17"/>
  <c r="O145" i="17"/>
  <c r="O146"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2" i="17"/>
  <c r="P143" i="17"/>
  <c r="P144" i="17"/>
  <c r="P145" i="17"/>
  <c r="P146" i="17"/>
  <c r="P147"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2" i="17"/>
  <c r="P3" i="17"/>
  <c r="L25" i="16" l="1"/>
  <c r="L24" i="16"/>
  <c r="L9" i="16"/>
  <c r="L5" i="16"/>
  <c r="L8" i="16"/>
  <c r="L332" i="16"/>
  <c r="L318" i="16"/>
  <c r="L193" i="16"/>
  <c r="L300" i="16"/>
  <c r="L125" i="16"/>
  <c r="L275" i="16"/>
  <c r="L90" i="16"/>
  <c r="L267" i="16"/>
  <c r="L34" i="16"/>
  <c r="L234" i="16"/>
  <c r="L279" i="16"/>
  <c r="L202" i="16"/>
  <c r="L160" i="16"/>
  <c r="L344" i="16"/>
  <c r="L78" i="16"/>
  <c r="L2" i="16"/>
  <c r="L221" i="16"/>
  <c r="L326" i="16"/>
  <c r="L288" i="16"/>
  <c r="L323" i="16"/>
  <c r="L209" i="16"/>
  <c r="L316" i="16"/>
  <c r="L228" i="16"/>
  <c r="L230" i="16"/>
  <c r="L243" i="16"/>
  <c r="L165" i="16"/>
  <c r="L102" i="16"/>
  <c r="L175" i="16"/>
  <c r="L225" i="16"/>
  <c r="L226" i="16"/>
  <c r="L161" i="16"/>
  <c r="L109" i="16"/>
  <c r="L152" i="16"/>
  <c r="L254" i="16"/>
  <c r="L299" i="16"/>
  <c r="L91" i="16"/>
  <c r="L295" i="16"/>
  <c r="L287" i="16"/>
  <c r="L211" i="16"/>
  <c r="L185" i="16"/>
  <c r="L252" i="16"/>
  <c r="L110" i="16"/>
  <c r="L94" i="16"/>
  <c r="L146" i="16"/>
  <c r="L335" i="16"/>
  <c r="L330" i="16"/>
  <c r="L342" i="16"/>
  <c r="L273" i="16"/>
  <c r="L96" i="16"/>
  <c r="L72" i="16"/>
  <c r="L85" i="16"/>
  <c r="L82" i="16"/>
  <c r="L66" i="16"/>
  <c r="L281" i="16"/>
  <c r="L57" i="16"/>
  <c r="L113" i="16"/>
  <c r="L29" i="16"/>
  <c r="L268" i="16"/>
  <c r="L21" i="16"/>
  <c r="L212" i="16"/>
  <c r="L177" i="16"/>
  <c r="L108" i="16"/>
  <c r="L291" i="16"/>
  <c r="L122" i="16"/>
  <c r="L83" i="16"/>
  <c r="L7" i="16"/>
  <c r="L4" i="16"/>
  <c r="L317" i="16"/>
  <c r="L256" i="16"/>
  <c r="L149" i="16"/>
  <c r="L292" i="16"/>
  <c r="L104" i="16"/>
  <c r="L76" i="16"/>
  <c r="L18" i="16"/>
  <c r="L269" i="16"/>
  <c r="L220" i="16"/>
  <c r="L144" i="16"/>
  <c r="L205" i="16"/>
  <c r="L322" i="16"/>
  <c r="L319" i="16"/>
  <c r="L315" i="16"/>
  <c r="L247" i="16"/>
  <c r="L245" i="16"/>
  <c r="L86" i="16"/>
  <c r="L154" i="16"/>
  <c r="L310" i="16"/>
  <c r="L174" i="16"/>
  <c r="L195" i="16"/>
  <c r="L142" i="16"/>
  <c r="L156" i="16"/>
  <c r="L277" i="16"/>
  <c r="L123" i="16"/>
  <c r="L136" i="16"/>
  <c r="L190" i="16"/>
  <c r="L157" i="16"/>
  <c r="L217" i="16"/>
  <c r="L286" i="16"/>
  <c r="L201" i="16"/>
  <c r="L26" i="16"/>
  <c r="L114" i="16"/>
  <c r="L119" i="16"/>
  <c r="L93" i="16"/>
  <c r="L163" i="16"/>
  <c r="L331" i="16"/>
  <c r="L45" i="16"/>
  <c r="L147" i="16"/>
  <c r="L272" i="16"/>
  <c r="L33" i="16"/>
  <c r="L73" i="16"/>
  <c r="L77" i="16"/>
  <c r="L64" i="16"/>
  <c r="L62" i="16"/>
  <c r="L103" i="16"/>
  <c r="L46" i="16"/>
  <c r="L343" i="16"/>
  <c r="L28" i="16"/>
  <c r="L333" i="16"/>
  <c r="L17" i="16"/>
  <c r="L325" i="16"/>
  <c r="L238" i="16"/>
  <c r="L137" i="16"/>
  <c r="L293" i="16"/>
  <c r="L250" i="16"/>
  <c r="L27" i="16"/>
  <c r="L324" i="16"/>
  <c r="L176" i="16"/>
  <c r="L255" i="16"/>
  <c r="L120" i="16"/>
  <c r="L30" i="16"/>
  <c r="L38" i="16"/>
  <c r="L222" i="16"/>
  <c r="L285" i="16"/>
  <c r="L276" i="16"/>
  <c r="L321" i="16"/>
  <c r="L341" i="16"/>
  <c r="L192" i="16"/>
  <c r="L237" i="16"/>
  <c r="L244" i="16"/>
  <c r="L314" i="16"/>
  <c r="L259" i="16"/>
  <c r="AJ535" i="17" s="1"/>
  <c r="L309" i="16"/>
  <c r="L263" i="16"/>
  <c r="L189" i="16"/>
  <c r="L141" i="16"/>
  <c r="L158" i="16"/>
  <c r="L180" i="16"/>
  <c r="L151" i="16"/>
  <c r="L135" i="16"/>
  <c r="L183" i="16"/>
  <c r="L130" i="16"/>
  <c r="L186" i="16"/>
  <c r="L129" i="16"/>
  <c r="L210" i="16"/>
  <c r="L184" i="16"/>
  <c r="L278" i="16"/>
  <c r="L242" i="16"/>
  <c r="L92" i="16"/>
  <c r="L261" i="16"/>
  <c r="L334" i="16"/>
  <c r="L44" i="16"/>
  <c r="L253" i="16"/>
  <c r="L153" i="16"/>
  <c r="L349" i="16"/>
  <c r="L88" i="16"/>
  <c r="L65" i="16"/>
  <c r="L40" i="16"/>
  <c r="L52" i="16"/>
  <c r="L48" i="16"/>
  <c r="L36" i="16"/>
  <c r="L16" i="16"/>
  <c r="L328" i="16"/>
  <c r="L246" i="16"/>
  <c r="L305" i="16"/>
  <c r="L131" i="16"/>
  <c r="L257" i="16"/>
  <c r="L31" i="16"/>
  <c r="L54" i="16"/>
  <c r="L11" i="16"/>
  <c r="L178" i="16"/>
  <c r="L313" i="16"/>
  <c r="L303" i="16"/>
  <c r="L290" i="16"/>
  <c r="L336" i="16"/>
  <c r="L68" i="16"/>
  <c r="L216" i="16"/>
  <c r="L166" i="16"/>
  <c r="L284" i="16"/>
  <c r="L50" i="16"/>
  <c r="L320" i="16"/>
  <c r="L340" i="16"/>
  <c r="L20" i="16"/>
  <c r="L241" i="16"/>
  <c r="L233" i="16"/>
  <c r="L200" i="16"/>
  <c r="L312" i="16"/>
  <c r="L308" i="16"/>
  <c r="L197" i="16"/>
  <c r="L196" i="16"/>
  <c r="L140" i="16"/>
  <c r="L173" i="16"/>
  <c r="L172" i="16"/>
  <c r="L280" i="16"/>
  <c r="L134" i="16"/>
  <c r="L179" i="16"/>
  <c r="L213" i="16"/>
  <c r="L194" i="16"/>
  <c r="L107" i="16"/>
  <c r="L223" i="16"/>
  <c r="L289" i="16"/>
  <c r="L112" i="16"/>
  <c r="L167" i="16"/>
  <c r="L100" i="16"/>
  <c r="L170" i="16"/>
  <c r="L69" i="16"/>
  <c r="L329" i="16"/>
  <c r="L99" i="16"/>
  <c r="L348" i="16"/>
  <c r="L79" i="16"/>
  <c r="L61" i="16"/>
  <c r="L60" i="16"/>
  <c r="L49" i="16"/>
  <c r="L337" i="16"/>
  <c r="L35" i="16"/>
  <c r="L39" i="16"/>
  <c r="L271" i="16"/>
  <c r="L6" i="16"/>
  <c r="L15" i="16"/>
  <c r="L143" i="16"/>
  <c r="L117" i="16"/>
  <c r="L150" i="16"/>
  <c r="L188" i="16"/>
  <c r="L101" i="16"/>
  <c r="L345" i="16"/>
  <c r="L75" i="16"/>
  <c r="L59" i="16"/>
  <c r="L231" i="16"/>
  <c r="L115" i="16"/>
  <c r="L187" i="16"/>
  <c r="L262" i="16"/>
  <c r="L53" i="16"/>
  <c r="L10" i="16"/>
  <c r="L168" i="16"/>
  <c r="L203" i="16"/>
  <c r="L283" i="16"/>
  <c r="L208" i="16"/>
  <c r="L338" i="16"/>
  <c r="L239" i="16"/>
  <c r="L236" i="16"/>
  <c r="L235" i="16"/>
  <c r="L214" i="16"/>
  <c r="L106" i="16"/>
  <c r="L199" i="16"/>
  <c r="L258" i="16"/>
  <c r="L307" i="16"/>
  <c r="L139" i="16"/>
  <c r="L164" i="16"/>
  <c r="L155" i="16"/>
  <c r="L302" i="16"/>
  <c r="L133" i="16"/>
  <c r="L298" i="16"/>
  <c r="L215" i="16"/>
  <c r="L294" i="16"/>
  <c r="L128" i="16"/>
  <c r="L182" i="16"/>
  <c r="L126" i="16"/>
  <c r="L264" i="16"/>
  <c r="L198" i="16"/>
  <c r="L89" i="16"/>
  <c r="L169" i="16"/>
  <c r="L339" i="16"/>
  <c r="L270" i="16"/>
  <c r="L98" i="16"/>
  <c r="L347" i="16"/>
  <c r="L71" i="16"/>
  <c r="L80" i="16"/>
  <c r="L70" i="16"/>
  <c r="L56" i="16"/>
  <c r="L51" i="16"/>
  <c r="L42" i="16"/>
  <c r="L37" i="16"/>
  <c r="L12" i="16"/>
  <c r="L23" i="16"/>
  <c r="L13" i="16"/>
  <c r="L224" i="16"/>
  <c r="L248" i="16"/>
  <c r="L105" i="16"/>
  <c r="L301" i="16"/>
  <c r="L148" i="16"/>
  <c r="L124" i="16"/>
  <c r="L67" i="16"/>
  <c r="L19" i="16"/>
  <c r="L327" i="16"/>
  <c r="L162" i="16"/>
  <c r="L304" i="16"/>
  <c r="L297" i="16"/>
  <c r="L95" i="16"/>
  <c r="L274" i="16"/>
  <c r="L58" i="16"/>
  <c r="L47" i="16"/>
  <c r="L346" i="16"/>
  <c r="L219" i="16"/>
  <c r="L260" i="16"/>
  <c r="L218" i="16"/>
  <c r="L207" i="16"/>
  <c r="L87" i="16"/>
  <c r="L229" i="16"/>
  <c r="L240" i="16"/>
  <c r="L232" i="16"/>
  <c r="L191" i="16"/>
  <c r="L311" i="16"/>
  <c r="L181" i="16"/>
  <c r="L282" i="16"/>
  <c r="L306" i="16"/>
  <c r="L138" i="16"/>
  <c r="L159" i="16"/>
  <c r="L171" i="16"/>
  <c r="L265" i="16"/>
  <c r="L132" i="16"/>
  <c r="L111" i="16"/>
  <c r="L296" i="16"/>
  <c r="L118" i="16"/>
  <c r="L127" i="16"/>
  <c r="L204" i="16"/>
  <c r="L145" i="16"/>
  <c r="L251" i="16"/>
  <c r="L206" i="16"/>
  <c r="L249" i="16"/>
  <c r="L116" i="16"/>
  <c r="L121" i="16"/>
  <c r="L14" i="16"/>
  <c r="L97" i="16"/>
  <c r="L74" i="16"/>
  <c r="L43" i="16"/>
  <c r="L84" i="16"/>
  <c r="L63" i="16"/>
  <c r="L55" i="16"/>
  <c r="L266" i="16"/>
  <c r="L41" i="16"/>
  <c r="L81" i="16"/>
  <c r="L32" i="16"/>
  <c r="L22" i="16"/>
  <c r="L3" i="16"/>
  <c r="AI227" i="16" l="1"/>
  <c r="AK227" i="16"/>
  <c r="AL227" i="16"/>
  <c r="AN227" i="16"/>
  <c r="AO227" i="16"/>
  <c r="AP227" i="16"/>
  <c r="AQ227" i="16"/>
  <c r="AR227" i="16"/>
  <c r="AS227" i="16"/>
  <c r="AT227" i="16"/>
  <c r="AU227" i="16"/>
  <c r="AV227" i="16"/>
  <c r="AW227" i="16"/>
  <c r="AX227" i="16"/>
  <c r="AY227" i="16"/>
  <c r="AZ227" i="16"/>
  <c r="BA227" i="16"/>
  <c r="BB227" i="16"/>
  <c r="BC227" i="16"/>
  <c r="BD227" i="16"/>
  <c r="BE227" i="16"/>
  <c r="BF227" i="16"/>
  <c r="BG227" i="16"/>
  <c r="BH227" i="16"/>
  <c r="BI227" i="16"/>
  <c r="BJ227" i="16"/>
  <c r="BK227" i="16"/>
  <c r="BL227" i="16"/>
  <c r="BM227" i="16"/>
  <c r="BN227" i="16"/>
  <c r="G2" i="19" l="1"/>
  <c r="G3" i="19" s="1"/>
  <c r="G4" i="19" s="1"/>
  <c r="G5" i="19" s="1"/>
  <c r="G6" i="19" s="1"/>
  <c r="G7" i="19" s="1"/>
  <c r="G8" i="19" s="1"/>
  <c r="G9" i="19" s="1"/>
  <c r="G10" i="19" s="1"/>
  <c r="G11" i="19" s="1"/>
  <c r="G12" i="19" s="1"/>
  <c r="G13" i="19" s="1"/>
  <c r="G14" i="19" s="1"/>
  <c r="G15" i="19" s="1"/>
  <c r="G16" i="19" s="1"/>
  <c r="G17" i="19" s="1"/>
  <c r="G18" i="19" s="1"/>
  <c r="G19" i="19" s="1"/>
  <c r="G20" i="19" s="1"/>
  <c r="G21" i="19" s="1"/>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3" i="19"/>
  <c r="F2" i="19"/>
  <c r="H2" i="19" s="1"/>
  <c r="H3" i="19" l="1"/>
  <c r="H4" i="19" s="1"/>
  <c r="H5" i="19" s="1"/>
  <c r="H6" i="19" s="1"/>
  <c r="H7" i="19" s="1"/>
  <c r="H8" i="19" s="1"/>
  <c r="H9" i="19" s="1"/>
  <c r="H10" i="19" s="1"/>
  <c r="H11" i="19" s="1"/>
  <c r="H12" i="19" s="1"/>
  <c r="H13" i="19" s="1"/>
  <c r="H14" i="19" s="1"/>
  <c r="H15" i="19" s="1"/>
  <c r="H16" i="19" s="1"/>
  <c r="H17" i="19" s="1"/>
  <c r="H18" i="19" s="1"/>
  <c r="H19" i="19" s="1"/>
  <c r="H20" i="19" s="1"/>
  <c r="H21" i="19" s="1"/>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AJ3" i="17"/>
  <c r="AJ4" i="17"/>
  <c r="AJ5" i="17"/>
  <c r="AJ6" i="17"/>
  <c r="AJ7" i="17"/>
  <c r="AJ8" i="17"/>
  <c r="AJ9" i="17"/>
  <c r="AJ10" i="17"/>
  <c r="AJ11" i="17"/>
  <c r="AJ12" i="17"/>
  <c r="AJ13" i="17"/>
  <c r="AJ14" i="17"/>
  <c r="AJ15" i="17"/>
  <c r="AJ16" i="17"/>
  <c r="AJ17" i="17"/>
  <c r="AJ18" i="17"/>
  <c r="AJ19" i="17"/>
  <c r="AJ20" i="17"/>
  <c r="AJ21" i="17"/>
  <c r="AJ22" i="17"/>
  <c r="AJ23" i="17"/>
  <c r="AJ24" i="17"/>
  <c r="AJ25" i="17"/>
  <c r="AJ26" i="17"/>
  <c r="AJ27" i="17"/>
  <c r="AJ28" i="17"/>
  <c r="AJ29" i="17"/>
  <c r="AJ30" i="17"/>
  <c r="AJ31" i="17"/>
  <c r="AJ32" i="17"/>
  <c r="AJ33" i="17"/>
  <c r="AJ34" i="17"/>
  <c r="AJ35" i="17"/>
  <c r="AJ36" i="17"/>
  <c r="AJ37" i="17"/>
  <c r="AJ38" i="17"/>
  <c r="AJ39" i="17"/>
  <c r="AJ40" i="17"/>
  <c r="AJ41" i="17"/>
  <c r="AJ42" i="17"/>
  <c r="AJ43" i="17"/>
  <c r="AJ44" i="17"/>
  <c r="AJ45" i="17"/>
  <c r="AJ46" i="17"/>
  <c r="AJ47" i="17"/>
  <c r="AJ48" i="17"/>
  <c r="AJ49" i="17"/>
  <c r="AJ50" i="17"/>
  <c r="AJ51" i="17"/>
  <c r="AJ52" i="17"/>
  <c r="AJ53" i="17"/>
  <c r="AJ54" i="17"/>
  <c r="AJ55" i="17"/>
  <c r="AJ56" i="17"/>
  <c r="AJ57" i="17"/>
  <c r="AJ58" i="17"/>
  <c r="AJ59" i="17"/>
  <c r="AJ60" i="17"/>
  <c r="AJ61" i="17"/>
  <c r="AJ62" i="17"/>
  <c r="AJ63" i="17"/>
  <c r="AJ64" i="17"/>
  <c r="AJ65" i="17"/>
  <c r="AJ66" i="17"/>
  <c r="AJ67" i="17"/>
  <c r="AJ68" i="17"/>
  <c r="AJ69" i="17"/>
  <c r="AJ70" i="17"/>
  <c r="AJ71" i="17"/>
  <c r="AJ72" i="17"/>
  <c r="AJ73" i="17"/>
  <c r="AJ74" i="17"/>
  <c r="AJ75" i="17"/>
  <c r="AJ76" i="17"/>
  <c r="AJ77" i="17"/>
  <c r="AJ78" i="17"/>
  <c r="AJ79" i="17"/>
  <c r="AJ80" i="17"/>
  <c r="AJ81" i="17"/>
  <c r="AJ82" i="17"/>
  <c r="AJ83" i="17"/>
  <c r="AJ84" i="17"/>
  <c r="AJ85" i="17"/>
  <c r="AJ86" i="17"/>
  <c r="AJ87" i="17"/>
  <c r="AJ88" i="17"/>
  <c r="AJ89" i="17"/>
  <c r="AJ90" i="17"/>
  <c r="AJ91" i="17"/>
  <c r="AJ92" i="17"/>
  <c r="AJ93" i="17"/>
  <c r="AJ94" i="17"/>
  <c r="AJ95" i="17"/>
  <c r="AJ96" i="17"/>
  <c r="AJ97" i="17"/>
  <c r="AJ98" i="17"/>
  <c r="AJ99" i="17"/>
  <c r="AJ100" i="17"/>
  <c r="AJ101" i="17"/>
  <c r="AJ102" i="17"/>
  <c r="AJ103" i="17"/>
  <c r="AJ104" i="17"/>
  <c r="AJ105" i="17"/>
  <c r="AJ106" i="17"/>
  <c r="AJ107" i="17"/>
  <c r="AJ108" i="17"/>
  <c r="AJ109" i="17"/>
  <c r="AJ110" i="17"/>
  <c r="AJ111" i="17"/>
  <c r="AJ112" i="17"/>
  <c r="AJ113" i="17"/>
  <c r="AJ114" i="17"/>
  <c r="AJ115" i="17"/>
  <c r="AJ116" i="17"/>
  <c r="AJ117" i="17"/>
  <c r="AJ118" i="17"/>
  <c r="AJ119" i="17"/>
  <c r="AJ120" i="17"/>
  <c r="AJ121" i="17"/>
  <c r="AJ122" i="17"/>
  <c r="AJ123" i="17"/>
  <c r="AJ124" i="17"/>
  <c r="AJ125" i="17"/>
  <c r="AJ126" i="17"/>
  <c r="AJ127" i="17"/>
  <c r="AJ128" i="17"/>
  <c r="AJ129" i="17"/>
  <c r="AJ130" i="17"/>
  <c r="AJ131" i="17"/>
  <c r="AJ132" i="17"/>
  <c r="AJ133" i="17"/>
  <c r="AJ134" i="17"/>
  <c r="AJ135" i="17"/>
  <c r="AJ136" i="17"/>
  <c r="AJ137" i="17"/>
  <c r="AJ138" i="17"/>
  <c r="AJ139" i="17"/>
  <c r="AJ140" i="17"/>
  <c r="AJ141" i="17"/>
  <c r="AJ142" i="17"/>
  <c r="AJ143" i="17"/>
  <c r="AJ144" i="17"/>
  <c r="AJ145" i="17"/>
  <c r="AJ146" i="17"/>
  <c r="AJ147" i="17"/>
  <c r="AJ148" i="17"/>
  <c r="AJ149" i="17"/>
  <c r="AJ150" i="17"/>
  <c r="AJ151" i="17"/>
  <c r="AJ152" i="17"/>
  <c r="AJ153" i="17"/>
  <c r="AJ154" i="17"/>
  <c r="AJ155" i="17"/>
  <c r="AJ156" i="17"/>
  <c r="AJ157" i="17"/>
  <c r="AJ158" i="17"/>
  <c r="AJ159" i="17"/>
  <c r="AJ160" i="17"/>
  <c r="AJ161" i="17"/>
  <c r="AJ162" i="17"/>
  <c r="AJ163" i="17"/>
  <c r="AJ164" i="17"/>
  <c r="AJ165" i="17"/>
  <c r="AJ166" i="17"/>
  <c r="AJ167" i="17"/>
  <c r="AJ168" i="17"/>
  <c r="AJ169" i="17"/>
  <c r="AJ170" i="17"/>
  <c r="AJ171" i="17"/>
  <c r="AJ172" i="17"/>
  <c r="AJ173" i="17"/>
  <c r="AJ174" i="17"/>
  <c r="AJ175" i="17"/>
  <c r="AJ176" i="17"/>
  <c r="AJ177" i="17"/>
  <c r="AJ178" i="17"/>
  <c r="AJ179" i="17"/>
  <c r="AJ180" i="17"/>
  <c r="AJ181" i="17"/>
  <c r="AJ182" i="17"/>
  <c r="AJ183" i="17"/>
  <c r="AJ184" i="17"/>
  <c r="AJ185" i="17"/>
  <c r="AJ186" i="17"/>
  <c r="AJ187" i="17"/>
  <c r="AJ188" i="17"/>
  <c r="AJ189" i="17"/>
  <c r="AJ190" i="17"/>
  <c r="AJ191" i="17"/>
  <c r="AJ192" i="17"/>
  <c r="AJ193" i="17"/>
  <c r="AJ194" i="17"/>
  <c r="AJ195" i="17"/>
  <c r="AJ196" i="17"/>
  <c r="AJ197" i="17"/>
  <c r="AJ198" i="17"/>
  <c r="AJ199" i="17"/>
  <c r="AJ200" i="17"/>
  <c r="AJ201" i="17"/>
  <c r="AJ202" i="17"/>
  <c r="AJ203" i="17"/>
  <c r="AJ204" i="17"/>
  <c r="AJ205" i="17"/>
  <c r="AJ206" i="17"/>
  <c r="AJ207" i="17"/>
  <c r="AJ208" i="17"/>
  <c r="AJ209" i="17"/>
  <c r="AJ210" i="17"/>
  <c r="AJ211" i="17"/>
  <c r="AJ212" i="17"/>
  <c r="AJ213" i="17"/>
  <c r="AJ214" i="17"/>
  <c r="AJ215" i="17"/>
  <c r="AJ216" i="17"/>
  <c r="AJ217" i="17"/>
  <c r="AJ218" i="17"/>
  <c r="AJ219" i="17"/>
  <c r="AJ220" i="17"/>
  <c r="AJ221" i="17"/>
  <c r="AJ222" i="17"/>
  <c r="AJ223" i="17"/>
  <c r="AJ224" i="17"/>
  <c r="AJ225" i="17"/>
  <c r="AJ226" i="17"/>
  <c r="AJ227" i="17"/>
  <c r="AJ228" i="17"/>
  <c r="AJ229" i="17"/>
  <c r="AJ230" i="17"/>
  <c r="AJ231" i="17"/>
  <c r="AJ232" i="17"/>
  <c r="AJ233" i="17"/>
  <c r="AJ234" i="17"/>
  <c r="AJ235" i="17"/>
  <c r="AJ236" i="17"/>
  <c r="AJ237" i="17"/>
  <c r="AJ238" i="17"/>
  <c r="AJ239" i="17"/>
  <c r="AJ240" i="17"/>
  <c r="AJ241" i="17"/>
  <c r="AJ242" i="17"/>
  <c r="AJ243" i="17"/>
  <c r="AJ244" i="17"/>
  <c r="AJ245" i="17"/>
  <c r="AJ246" i="17"/>
  <c r="AJ247" i="17"/>
  <c r="AJ248" i="17"/>
  <c r="AJ249" i="17"/>
  <c r="AJ250" i="17"/>
  <c r="AJ251" i="17"/>
  <c r="AJ252" i="17"/>
  <c r="AJ253" i="17"/>
  <c r="AJ254" i="17"/>
  <c r="AJ255" i="17"/>
  <c r="AJ256" i="17"/>
  <c r="AJ257" i="17"/>
  <c r="AJ258" i="17"/>
  <c r="AJ259" i="17"/>
  <c r="AJ260" i="17"/>
  <c r="AJ261" i="17"/>
  <c r="AJ262" i="17"/>
  <c r="AJ263" i="17"/>
  <c r="AJ264" i="17"/>
  <c r="AJ265" i="17"/>
  <c r="AJ266" i="17"/>
  <c r="AJ267" i="17"/>
  <c r="AJ268" i="17"/>
  <c r="AJ269" i="17"/>
  <c r="AJ270" i="17"/>
  <c r="AJ271" i="17"/>
  <c r="AJ272" i="17"/>
  <c r="AJ273" i="17"/>
  <c r="AJ274" i="17"/>
  <c r="AJ275" i="17"/>
  <c r="AJ276" i="17"/>
  <c r="AJ277" i="17"/>
  <c r="AJ278" i="17"/>
  <c r="AJ279" i="17"/>
  <c r="AJ280" i="17"/>
  <c r="AJ281" i="17"/>
  <c r="AJ282" i="17"/>
  <c r="AJ283" i="17"/>
  <c r="AJ284" i="17"/>
  <c r="AJ285" i="17"/>
  <c r="AJ286" i="17"/>
  <c r="AJ287" i="17"/>
  <c r="AJ288" i="17"/>
  <c r="AJ289" i="17"/>
  <c r="AJ290" i="17"/>
  <c r="AJ291" i="17"/>
  <c r="AJ292" i="17"/>
  <c r="AJ293" i="17"/>
  <c r="AJ294" i="17"/>
  <c r="AJ295" i="17"/>
  <c r="AJ296" i="17"/>
  <c r="AJ297" i="17"/>
  <c r="AJ298" i="17"/>
  <c r="AJ299" i="17"/>
  <c r="AJ300" i="17"/>
  <c r="AJ301" i="17"/>
  <c r="AJ302" i="17"/>
  <c r="AJ303" i="17"/>
  <c r="AJ304" i="17"/>
  <c r="AJ305" i="17"/>
  <c r="AJ306" i="17"/>
  <c r="AJ307" i="17"/>
  <c r="AJ308" i="17"/>
  <c r="AJ309" i="17"/>
  <c r="AJ310" i="17"/>
  <c r="AJ311" i="17"/>
  <c r="AJ312" i="17"/>
  <c r="AJ313" i="17"/>
  <c r="AJ314" i="17"/>
  <c r="AJ315" i="17"/>
  <c r="AJ316" i="17"/>
  <c r="AJ317" i="17"/>
  <c r="AJ318" i="17"/>
  <c r="AJ319" i="17"/>
  <c r="AJ320" i="17"/>
  <c r="AJ321" i="17"/>
  <c r="AJ322" i="17"/>
  <c r="AJ323" i="17"/>
  <c r="AJ324" i="17"/>
  <c r="AJ325" i="17"/>
  <c r="AJ326" i="17"/>
  <c r="AJ327" i="17"/>
  <c r="AJ328" i="17"/>
  <c r="AJ329" i="17"/>
  <c r="AJ330" i="17"/>
  <c r="AJ331" i="17"/>
  <c r="AJ332" i="17"/>
  <c r="AJ333" i="17"/>
  <c r="AJ334" i="17"/>
  <c r="AJ335" i="17"/>
  <c r="AJ336" i="17"/>
  <c r="AJ337" i="17"/>
  <c r="AJ338" i="17"/>
  <c r="AJ339" i="17"/>
  <c r="AJ340" i="17"/>
  <c r="AJ341" i="17"/>
  <c r="AJ342" i="17"/>
  <c r="AJ343" i="17"/>
  <c r="AJ344" i="17"/>
  <c r="AJ345" i="17"/>
  <c r="AJ346" i="17"/>
  <c r="AJ347" i="17"/>
  <c r="AJ348" i="17"/>
  <c r="AJ349" i="17"/>
  <c r="AJ350" i="17"/>
  <c r="AJ351" i="17"/>
  <c r="AJ352" i="17"/>
  <c r="AJ353" i="17"/>
  <c r="AJ354" i="17"/>
  <c r="AJ355" i="17"/>
  <c r="AJ356" i="17"/>
  <c r="AJ357" i="17"/>
  <c r="AJ358" i="17"/>
  <c r="AJ359" i="17"/>
  <c r="AJ360" i="17"/>
  <c r="AJ361" i="17"/>
  <c r="AJ362" i="17"/>
  <c r="AJ363" i="17"/>
  <c r="AJ364" i="17"/>
  <c r="AJ365" i="17"/>
  <c r="AJ366" i="17"/>
  <c r="AJ367" i="17"/>
  <c r="AJ368" i="17"/>
  <c r="AJ369" i="17"/>
  <c r="AJ370" i="17"/>
  <c r="AJ371" i="17"/>
  <c r="AJ372" i="17"/>
  <c r="AJ373" i="17"/>
  <c r="AJ374" i="17"/>
  <c r="AJ375" i="17"/>
  <c r="AJ376" i="17"/>
  <c r="AJ377" i="17"/>
  <c r="AJ378" i="17"/>
  <c r="AJ379" i="17"/>
  <c r="AJ380" i="17"/>
  <c r="AJ381" i="17"/>
  <c r="AJ382" i="17"/>
  <c r="AJ383" i="17"/>
  <c r="AJ384" i="17"/>
  <c r="AJ385" i="17"/>
  <c r="AJ386" i="17"/>
  <c r="AJ387" i="17"/>
  <c r="AJ388" i="17"/>
  <c r="AJ389" i="17"/>
  <c r="AJ390" i="17"/>
  <c r="AJ391" i="17"/>
  <c r="AJ392" i="17"/>
  <c r="AJ393" i="17"/>
  <c r="AJ394" i="17"/>
  <c r="AJ395" i="17"/>
  <c r="AJ396" i="17"/>
  <c r="AJ397" i="17"/>
  <c r="AJ398" i="17"/>
  <c r="AJ399" i="17"/>
  <c r="AJ400" i="17"/>
  <c r="AJ401" i="17"/>
  <c r="AJ402" i="17"/>
  <c r="AJ403" i="17"/>
  <c r="AJ404" i="17"/>
  <c r="AJ405" i="17"/>
  <c r="AJ406" i="17"/>
  <c r="AJ407" i="17"/>
  <c r="AJ408" i="17"/>
  <c r="AJ409" i="17"/>
  <c r="AJ410" i="17"/>
  <c r="AJ411" i="17"/>
  <c r="AJ412" i="17"/>
  <c r="AJ413" i="17"/>
  <c r="AJ414" i="17"/>
  <c r="AJ415" i="17"/>
  <c r="AJ416" i="17"/>
  <c r="AJ417" i="17"/>
  <c r="AJ418" i="17"/>
  <c r="AJ419" i="17"/>
  <c r="AJ420" i="17"/>
  <c r="AJ421" i="17"/>
  <c r="AJ422" i="17"/>
  <c r="AJ423" i="17"/>
  <c r="AJ424" i="17"/>
  <c r="AJ425" i="17"/>
  <c r="AJ426" i="17"/>
  <c r="AJ427" i="17"/>
  <c r="AJ428" i="17"/>
  <c r="AJ429" i="17"/>
  <c r="AJ430" i="17"/>
  <c r="AJ431" i="17"/>
  <c r="AJ432" i="17"/>
  <c r="AJ433" i="17"/>
  <c r="AJ434" i="17"/>
  <c r="AJ435" i="17"/>
  <c r="AJ436" i="17"/>
  <c r="AJ437" i="17"/>
  <c r="AJ438" i="17"/>
  <c r="AJ439" i="17"/>
  <c r="AJ440" i="17"/>
  <c r="AJ441" i="17"/>
  <c r="AJ442" i="17"/>
  <c r="AJ443" i="17"/>
  <c r="AJ444" i="17"/>
  <c r="AJ445" i="17"/>
  <c r="AJ446" i="17"/>
  <c r="AJ447" i="17"/>
  <c r="AJ448" i="17"/>
  <c r="AJ449" i="17"/>
  <c r="AJ450" i="17"/>
  <c r="AJ451" i="17"/>
  <c r="AJ452" i="17"/>
  <c r="AJ453" i="17"/>
  <c r="AJ454" i="17"/>
  <c r="AJ455" i="17"/>
  <c r="AJ456" i="17"/>
  <c r="AJ457" i="17"/>
  <c r="AJ458" i="17"/>
  <c r="AJ459" i="17"/>
  <c r="AJ460" i="17"/>
  <c r="AJ461" i="17"/>
  <c r="AJ462" i="17"/>
  <c r="AJ463" i="17"/>
  <c r="AJ464" i="17"/>
  <c r="AJ465" i="17"/>
  <c r="AJ466" i="17"/>
  <c r="AJ467" i="17"/>
  <c r="AJ468" i="17"/>
  <c r="AJ469" i="17"/>
  <c r="AJ470" i="17"/>
  <c r="AJ471" i="17"/>
  <c r="AJ472" i="17"/>
  <c r="AJ473" i="17"/>
  <c r="AJ474" i="17"/>
  <c r="AJ475" i="17"/>
  <c r="AJ476" i="17"/>
  <c r="AJ477" i="17"/>
  <c r="AJ478" i="17"/>
  <c r="AJ479" i="17"/>
  <c r="AJ480" i="17"/>
  <c r="AJ481" i="17"/>
  <c r="AJ482" i="17"/>
  <c r="AJ483" i="17"/>
  <c r="AJ484" i="17"/>
  <c r="AJ485" i="17"/>
  <c r="AJ486" i="17"/>
  <c r="AJ487" i="17"/>
  <c r="AJ488" i="17"/>
  <c r="AJ489" i="17"/>
  <c r="AJ490" i="17"/>
  <c r="AJ491" i="17"/>
  <c r="AJ492" i="17"/>
  <c r="AJ493" i="17"/>
  <c r="AJ494" i="17"/>
  <c r="AJ495" i="17"/>
  <c r="AJ496" i="17"/>
  <c r="AJ497" i="17"/>
  <c r="AJ498" i="17"/>
  <c r="AJ499" i="17"/>
  <c r="AJ500" i="17"/>
  <c r="AJ501" i="17"/>
  <c r="AJ502" i="17"/>
  <c r="AJ503" i="17"/>
  <c r="AJ504" i="17"/>
  <c r="AJ505" i="17"/>
  <c r="AJ506" i="17"/>
  <c r="AJ507" i="17"/>
  <c r="AJ508" i="17"/>
  <c r="AJ509" i="17"/>
  <c r="AJ510" i="17"/>
  <c r="AJ511" i="17"/>
  <c r="AJ512" i="17"/>
  <c r="AJ513" i="17"/>
  <c r="AJ514" i="17"/>
  <c r="AJ515" i="17"/>
  <c r="AJ516" i="17"/>
  <c r="AJ517" i="17"/>
  <c r="AJ518" i="17"/>
  <c r="AJ519" i="17"/>
  <c r="AJ520" i="17"/>
  <c r="AJ521" i="17"/>
  <c r="AJ522" i="17"/>
  <c r="AJ523" i="17"/>
  <c r="AJ524" i="17"/>
  <c r="AJ525" i="17"/>
  <c r="AJ526" i="17"/>
  <c r="AJ527" i="17"/>
  <c r="AJ528" i="17"/>
  <c r="AJ529" i="17"/>
  <c r="AJ530" i="17"/>
  <c r="AJ531" i="17"/>
  <c r="AJ532" i="17"/>
  <c r="AJ533" i="17"/>
  <c r="AJ534" i="17"/>
  <c r="AJ536" i="17"/>
  <c r="AJ537" i="17"/>
  <c r="AJ538" i="17"/>
  <c r="AJ539" i="17"/>
  <c r="AJ540" i="17"/>
  <c r="AJ541" i="17"/>
  <c r="AJ542" i="17"/>
  <c r="AJ543" i="17"/>
  <c r="AJ544" i="17"/>
  <c r="AJ545" i="17"/>
  <c r="AJ546" i="17"/>
  <c r="AJ547" i="17"/>
  <c r="AJ548" i="17"/>
  <c r="AJ549" i="17"/>
  <c r="AJ550" i="17"/>
  <c r="AJ551" i="17"/>
  <c r="AJ552" i="17"/>
  <c r="AJ553" i="17"/>
  <c r="AJ554" i="17"/>
  <c r="AJ555" i="17"/>
  <c r="AJ556" i="17"/>
  <c r="AJ557" i="17"/>
  <c r="AJ558" i="17"/>
  <c r="AJ559" i="17"/>
  <c r="AJ560" i="17"/>
  <c r="AJ561" i="17"/>
  <c r="AJ562" i="17"/>
  <c r="AJ563" i="17"/>
  <c r="AJ564" i="17"/>
  <c r="AJ565" i="17"/>
  <c r="AJ566" i="17"/>
  <c r="AJ567" i="17"/>
  <c r="AJ568" i="17"/>
  <c r="AJ569" i="17"/>
  <c r="AJ570" i="17"/>
  <c r="AJ571" i="17"/>
  <c r="AJ572" i="17"/>
  <c r="AJ573" i="17"/>
  <c r="AJ574" i="17"/>
  <c r="AJ575" i="17"/>
  <c r="AJ576" i="17"/>
  <c r="AJ577" i="17"/>
  <c r="AJ578" i="17"/>
  <c r="AJ579" i="17"/>
  <c r="AJ580" i="17"/>
  <c r="AJ581" i="17"/>
  <c r="AJ582" i="17"/>
  <c r="AJ583" i="17"/>
  <c r="AJ584" i="17"/>
  <c r="AJ585" i="17"/>
  <c r="AJ586" i="17"/>
  <c r="AJ587" i="17"/>
  <c r="AJ588" i="17"/>
  <c r="AJ589" i="17"/>
  <c r="AJ590" i="17"/>
  <c r="AJ591" i="17"/>
  <c r="AJ592" i="17"/>
  <c r="AJ593" i="17"/>
  <c r="AJ594" i="17"/>
  <c r="AJ595" i="17"/>
  <c r="AJ596" i="17"/>
  <c r="AJ597" i="17"/>
  <c r="AJ598" i="17"/>
  <c r="AJ599" i="17"/>
  <c r="AJ600" i="17"/>
  <c r="AJ601" i="17"/>
  <c r="AJ602" i="17"/>
  <c r="AJ603" i="17"/>
  <c r="AJ604" i="17"/>
  <c r="AJ605" i="17"/>
  <c r="AJ606" i="17"/>
  <c r="AJ607" i="17"/>
  <c r="AJ608" i="17"/>
  <c r="AJ609" i="17"/>
  <c r="AJ610" i="17"/>
  <c r="AJ611" i="17"/>
  <c r="AJ612" i="17"/>
  <c r="AJ613" i="17"/>
  <c r="AJ614" i="17"/>
  <c r="AJ615" i="17"/>
  <c r="AJ616" i="17"/>
  <c r="AJ617" i="17"/>
  <c r="AJ618" i="17"/>
  <c r="AJ619" i="17"/>
  <c r="AJ620" i="17"/>
  <c r="AJ621" i="17"/>
  <c r="AJ622" i="17"/>
  <c r="AJ623" i="17"/>
  <c r="AJ624" i="17"/>
  <c r="AJ625" i="17"/>
  <c r="AJ626" i="17"/>
  <c r="AJ627" i="17"/>
  <c r="AJ628" i="17"/>
  <c r="AJ629" i="17"/>
  <c r="AJ630" i="17"/>
  <c r="AJ631" i="17"/>
  <c r="AJ632" i="17"/>
  <c r="AJ633" i="17"/>
  <c r="AJ634" i="17"/>
  <c r="AJ635" i="17"/>
  <c r="AJ636" i="17"/>
  <c r="AJ637" i="17"/>
  <c r="AJ638" i="17"/>
  <c r="AJ639" i="17"/>
  <c r="AJ640" i="17"/>
  <c r="AJ641" i="17"/>
  <c r="AJ642" i="17"/>
  <c r="AJ643" i="17"/>
  <c r="AJ644" i="17"/>
  <c r="AJ645" i="17"/>
  <c r="AJ646" i="17"/>
  <c r="AJ647" i="17"/>
  <c r="AJ648" i="17"/>
  <c r="AJ649" i="17"/>
  <c r="AJ650" i="17"/>
  <c r="AJ651" i="17"/>
  <c r="AJ652" i="17"/>
  <c r="AJ653" i="17"/>
  <c r="AJ654" i="17"/>
  <c r="AJ655" i="17"/>
  <c r="AJ656" i="17"/>
  <c r="AJ657" i="17"/>
  <c r="AJ658" i="17"/>
  <c r="AJ659" i="17"/>
  <c r="AJ660" i="17"/>
  <c r="AJ661" i="17"/>
  <c r="AJ662" i="17"/>
  <c r="AJ663" i="17"/>
  <c r="AJ664" i="17"/>
  <c r="AJ665" i="17"/>
  <c r="AJ666" i="17"/>
  <c r="AJ667" i="17"/>
  <c r="AJ668" i="17"/>
  <c r="AJ669" i="17"/>
  <c r="AJ670" i="17"/>
  <c r="AJ671" i="17"/>
  <c r="AJ672" i="17"/>
  <c r="AJ673" i="17"/>
  <c r="AJ674" i="17"/>
  <c r="AJ675" i="17"/>
  <c r="AJ676" i="17"/>
  <c r="AJ677" i="17"/>
  <c r="AJ680" i="17"/>
  <c r="AJ681" i="17"/>
  <c r="AJ682" i="17"/>
  <c r="AJ683" i="17"/>
  <c r="AJ684" i="17"/>
  <c r="AJ685" i="17"/>
  <c r="AJ686" i="17"/>
  <c r="AJ687" i="17"/>
  <c r="AJ688" i="17"/>
  <c r="AJ689" i="17"/>
  <c r="AJ690" i="17"/>
  <c r="AJ691" i="17"/>
  <c r="AJ692" i="17"/>
  <c r="AJ693" i="17"/>
  <c r="AJ694" i="17"/>
  <c r="AJ695" i="17"/>
  <c r="AJ696" i="17"/>
  <c r="AJ697" i="17"/>
  <c r="AJ698" i="17"/>
  <c r="AJ699" i="17"/>
  <c r="AJ700" i="17"/>
  <c r="AJ701" i="17"/>
  <c r="AJ702" i="17"/>
  <c r="AJ703" i="17"/>
  <c r="AJ704" i="17"/>
  <c r="AJ705" i="17"/>
  <c r="AJ706" i="17"/>
  <c r="AJ707" i="17"/>
  <c r="AJ708" i="17"/>
  <c r="AJ709" i="17"/>
  <c r="AJ710" i="17"/>
  <c r="AJ711" i="17"/>
  <c r="AJ712" i="17"/>
  <c r="AJ713" i="17"/>
  <c r="AJ714" i="17"/>
  <c r="AJ715" i="17"/>
  <c r="AJ716" i="17"/>
  <c r="AJ717" i="17"/>
  <c r="AJ718" i="17"/>
  <c r="AJ719" i="17"/>
  <c r="AJ720" i="17"/>
  <c r="AJ721" i="17"/>
  <c r="AJ722" i="17"/>
  <c r="AJ723" i="17"/>
  <c r="AJ724" i="17"/>
  <c r="AJ725" i="17"/>
  <c r="AJ726" i="17"/>
  <c r="AJ727" i="17"/>
  <c r="AJ728" i="17"/>
  <c r="AJ729" i="17"/>
  <c r="AJ730" i="17"/>
  <c r="AJ731" i="17"/>
  <c r="AJ732" i="17"/>
  <c r="AJ733" i="17"/>
  <c r="AJ734" i="17"/>
  <c r="AJ735" i="17"/>
  <c r="AJ736" i="17"/>
  <c r="AJ737" i="17"/>
  <c r="AJ738" i="17"/>
  <c r="AJ739" i="17"/>
  <c r="AJ740" i="17"/>
  <c r="AJ741" i="17"/>
  <c r="AJ742" i="17"/>
  <c r="AJ743" i="17"/>
  <c r="AJ744" i="17"/>
  <c r="AJ745" i="17"/>
  <c r="AJ746" i="17"/>
  <c r="AJ747" i="17"/>
  <c r="AJ748" i="17"/>
  <c r="AJ749" i="17"/>
  <c r="AJ750" i="17"/>
  <c r="AJ751" i="17"/>
  <c r="AJ752" i="17"/>
  <c r="AJ753" i="17"/>
  <c r="AJ754" i="17"/>
  <c r="AJ755" i="17"/>
  <c r="AJ756" i="17"/>
  <c r="AJ757" i="17"/>
  <c r="AJ758" i="17"/>
  <c r="AJ759" i="17"/>
  <c r="AJ760" i="17"/>
  <c r="AJ761" i="17"/>
  <c r="AJ762" i="17"/>
  <c r="AJ763" i="17"/>
  <c r="AJ764" i="17"/>
  <c r="AJ765" i="17"/>
  <c r="AJ766" i="17"/>
  <c r="AJ767" i="17"/>
  <c r="AJ768" i="17"/>
  <c r="AJ770" i="17"/>
  <c r="AJ771" i="17"/>
  <c r="AJ772" i="17"/>
  <c r="AJ773" i="17"/>
  <c r="AJ774" i="17"/>
  <c r="AJ776" i="17"/>
  <c r="AJ777" i="17"/>
  <c r="AJ778" i="17"/>
  <c r="AJ779" i="17"/>
  <c r="AJ780" i="17"/>
  <c r="AJ781" i="17"/>
  <c r="AJ782" i="17"/>
  <c r="AJ783" i="17"/>
  <c r="AJ784" i="17"/>
  <c r="AJ785" i="17"/>
  <c r="AJ786" i="17"/>
  <c r="AJ787" i="17"/>
  <c r="AJ788" i="17"/>
  <c r="AJ789" i="17"/>
  <c r="AJ790" i="17"/>
  <c r="AJ791" i="17"/>
  <c r="AJ792" i="17"/>
  <c r="AJ2" i="17"/>
  <c r="AQ808" i="18" l="1"/>
  <c r="AP808" i="18"/>
  <c r="AO808" i="18"/>
  <c r="AN808" i="18"/>
  <c r="AM808" i="18"/>
  <c r="AL808" i="18"/>
  <c r="AK808" i="18"/>
  <c r="AJ808" i="18"/>
  <c r="AI808" i="18"/>
  <c r="AH808" i="18"/>
  <c r="AG808" i="18"/>
  <c r="AF808" i="18"/>
  <c r="AQ807" i="18"/>
  <c r="AP807" i="18"/>
  <c r="AO807" i="18"/>
  <c r="AN807" i="18"/>
  <c r="AM807" i="18"/>
  <c r="AL807" i="18"/>
  <c r="AK807" i="18"/>
  <c r="AJ807" i="18"/>
  <c r="AI807" i="18"/>
  <c r="AH807" i="18"/>
  <c r="AG807" i="18"/>
  <c r="AF807" i="18"/>
  <c r="AQ806" i="18"/>
  <c r="AP806" i="18"/>
  <c r="AO806" i="18"/>
  <c r="AN806" i="18"/>
  <c r="AM806" i="18"/>
  <c r="AL806" i="18"/>
  <c r="AK806" i="18"/>
  <c r="AJ806" i="18"/>
  <c r="AI806" i="18"/>
  <c r="AH806" i="18"/>
  <c r="AG806" i="18"/>
  <c r="AF806" i="18"/>
  <c r="AQ805" i="18"/>
  <c r="AP805" i="18"/>
  <c r="AO805" i="18"/>
  <c r="AN805" i="18"/>
  <c r="AM805" i="18"/>
  <c r="AL805" i="18"/>
  <c r="AK805" i="18"/>
  <c r="AJ805" i="18"/>
  <c r="AI805" i="18"/>
  <c r="AH805" i="18"/>
  <c r="AG805" i="18"/>
  <c r="AF805" i="18"/>
  <c r="AQ804" i="18"/>
  <c r="AP804" i="18"/>
  <c r="AO804" i="18"/>
  <c r="AN804" i="18"/>
  <c r="AM804" i="18"/>
  <c r="AL804" i="18"/>
  <c r="AK804" i="18"/>
  <c r="AJ804" i="18"/>
  <c r="AI804" i="18"/>
  <c r="AH804" i="18"/>
  <c r="AG804" i="18"/>
  <c r="AF804" i="18"/>
  <c r="AQ803" i="18"/>
  <c r="AP803" i="18"/>
  <c r="AO803" i="18"/>
  <c r="AN803" i="18"/>
  <c r="AM803" i="18"/>
  <c r="AL803" i="18"/>
  <c r="AK803" i="18"/>
  <c r="AJ803" i="18"/>
  <c r="AI803" i="18"/>
  <c r="AH803" i="18"/>
  <c r="AG803" i="18"/>
  <c r="AF803" i="18"/>
  <c r="AQ802" i="18"/>
  <c r="AP802" i="18"/>
  <c r="AO802" i="18"/>
  <c r="AN802" i="18"/>
  <c r="AM802" i="18"/>
  <c r="AL802" i="18"/>
  <c r="AK802" i="18"/>
  <c r="AJ802" i="18"/>
  <c r="AI802" i="18"/>
  <c r="AH802" i="18"/>
  <c r="AG802" i="18"/>
  <c r="AF802" i="18"/>
  <c r="AQ801" i="18"/>
  <c r="AP801" i="18"/>
  <c r="AO801" i="18"/>
  <c r="AN801" i="18"/>
  <c r="AM801" i="18"/>
  <c r="AL801" i="18"/>
  <c r="AK801" i="18"/>
  <c r="AJ801" i="18"/>
  <c r="AI801" i="18"/>
  <c r="AH801" i="18"/>
  <c r="AG801" i="18"/>
  <c r="AF801" i="18"/>
  <c r="AQ800" i="18"/>
  <c r="AP800" i="18"/>
  <c r="AO800" i="18"/>
  <c r="AN800" i="18"/>
  <c r="AM800" i="18"/>
  <c r="AL800" i="18"/>
  <c r="AK800" i="18"/>
  <c r="AJ800" i="18"/>
  <c r="AI800" i="18"/>
  <c r="AH800" i="18"/>
  <c r="AG800" i="18"/>
  <c r="AF800" i="18"/>
  <c r="AQ799" i="18"/>
  <c r="AP799" i="18"/>
  <c r="AO799" i="18"/>
  <c r="AN799" i="18"/>
  <c r="AM799" i="18"/>
  <c r="AL799" i="18"/>
  <c r="AK799" i="18"/>
  <c r="AJ799" i="18"/>
  <c r="AI799" i="18"/>
  <c r="AH799" i="18"/>
  <c r="AG799" i="18"/>
  <c r="AF799" i="18"/>
  <c r="AQ798" i="18"/>
  <c r="AP798" i="18"/>
  <c r="AO798" i="18"/>
  <c r="AN798" i="18"/>
  <c r="AM798" i="18"/>
  <c r="AL798" i="18"/>
  <c r="AK798" i="18"/>
  <c r="AJ798" i="18"/>
  <c r="AI798" i="18"/>
  <c r="AH798" i="18"/>
  <c r="AG798" i="18"/>
  <c r="AF798" i="18"/>
  <c r="AQ797" i="18"/>
  <c r="AP797" i="18"/>
  <c r="AO797" i="18"/>
  <c r="AN797" i="18"/>
  <c r="AM797" i="18"/>
  <c r="AL797" i="18"/>
  <c r="AK797" i="18"/>
  <c r="AJ797" i="18"/>
  <c r="AI797" i="18"/>
  <c r="AH797" i="18"/>
  <c r="AG797" i="18"/>
  <c r="AF797" i="18"/>
  <c r="AQ796" i="18"/>
  <c r="AP796" i="18"/>
  <c r="AO796" i="18"/>
  <c r="AN796" i="18"/>
  <c r="AM796" i="18"/>
  <c r="AL796" i="18"/>
  <c r="AK796" i="18"/>
  <c r="AJ796" i="18"/>
  <c r="AI796" i="18"/>
  <c r="AH796" i="18"/>
  <c r="AG796" i="18"/>
  <c r="AF796" i="18"/>
  <c r="AQ795" i="18"/>
  <c r="AP795" i="18"/>
  <c r="AO795" i="18"/>
  <c r="AN795" i="18"/>
  <c r="AM795" i="18"/>
  <c r="AL795" i="18"/>
  <c r="AK795" i="18"/>
  <c r="AJ795" i="18"/>
  <c r="AI795" i="18"/>
  <c r="AH795" i="18"/>
  <c r="AG795" i="18"/>
  <c r="AF795" i="18"/>
  <c r="AQ794" i="18"/>
  <c r="AP794" i="18"/>
  <c r="AO794" i="18"/>
  <c r="AN794" i="18"/>
  <c r="AM794" i="18"/>
  <c r="AL794" i="18"/>
  <c r="AK794" i="18"/>
  <c r="AJ794" i="18"/>
  <c r="AI794" i="18"/>
  <c r="AH794" i="18"/>
  <c r="AG794" i="18"/>
  <c r="AF794" i="18"/>
  <c r="AQ793" i="18"/>
  <c r="AP793" i="18"/>
  <c r="AO793" i="18"/>
  <c r="AN793" i="18"/>
  <c r="AM793" i="18"/>
  <c r="AL793" i="18"/>
  <c r="AK793" i="18"/>
  <c r="AJ793" i="18"/>
  <c r="AI793" i="18"/>
  <c r="AH793" i="18"/>
  <c r="AG793" i="18"/>
  <c r="AF793" i="18"/>
  <c r="AQ792" i="18"/>
  <c r="AP792" i="18"/>
  <c r="AO792" i="18"/>
  <c r="AN792" i="18"/>
  <c r="AM792" i="18"/>
  <c r="AL792" i="18"/>
  <c r="AK792" i="18"/>
  <c r="AJ792" i="18"/>
  <c r="AI792" i="18"/>
  <c r="AH792" i="18"/>
  <c r="AG792" i="18"/>
  <c r="AF792" i="18"/>
  <c r="AQ791" i="18"/>
  <c r="AP791" i="18"/>
  <c r="AO791" i="18"/>
  <c r="AN791" i="18"/>
  <c r="AM791" i="18"/>
  <c r="AL791" i="18"/>
  <c r="AK791" i="18"/>
  <c r="AJ791" i="18"/>
  <c r="AI791" i="18"/>
  <c r="AH791" i="18"/>
  <c r="AG791" i="18"/>
  <c r="AF791" i="18"/>
  <c r="AQ790" i="18"/>
  <c r="AP790" i="18"/>
  <c r="AO790" i="18"/>
  <c r="AN790" i="18"/>
  <c r="AM790" i="18"/>
  <c r="AL790" i="18"/>
  <c r="AK790" i="18"/>
  <c r="AJ790" i="18"/>
  <c r="AI790" i="18"/>
  <c r="AH790" i="18"/>
  <c r="AG790" i="18"/>
  <c r="AF790" i="18"/>
  <c r="AQ789" i="18"/>
  <c r="AP789" i="18"/>
  <c r="AO789" i="18"/>
  <c r="AN789" i="18"/>
  <c r="AM789" i="18"/>
  <c r="AL789" i="18"/>
  <c r="AK789" i="18"/>
  <c r="AJ789" i="18"/>
  <c r="AI789" i="18"/>
  <c r="AH789" i="18"/>
  <c r="AG789" i="18"/>
  <c r="AF789" i="18"/>
  <c r="AQ788" i="18"/>
  <c r="AP788" i="18"/>
  <c r="AO788" i="18"/>
  <c r="AN788" i="18"/>
  <c r="AM788" i="18"/>
  <c r="AL788" i="18"/>
  <c r="AK788" i="18"/>
  <c r="AJ788" i="18"/>
  <c r="AI788" i="18"/>
  <c r="AH788" i="18"/>
  <c r="AG788" i="18"/>
  <c r="AF788" i="18"/>
  <c r="AQ787" i="18"/>
  <c r="AP787" i="18"/>
  <c r="AO787" i="18"/>
  <c r="AN787" i="18"/>
  <c r="AM787" i="18"/>
  <c r="AL787" i="18"/>
  <c r="AK787" i="18"/>
  <c r="AJ787" i="18"/>
  <c r="AI787" i="18"/>
  <c r="AH787" i="18"/>
  <c r="AG787" i="18"/>
  <c r="AF787" i="18"/>
  <c r="AQ786" i="18"/>
  <c r="AP786" i="18"/>
  <c r="AO786" i="18"/>
  <c r="AN786" i="18"/>
  <c r="AM786" i="18"/>
  <c r="AL786" i="18"/>
  <c r="AK786" i="18"/>
  <c r="AJ786" i="18"/>
  <c r="AI786" i="18"/>
  <c r="AH786" i="18"/>
  <c r="AG786" i="18"/>
  <c r="AF786" i="18"/>
  <c r="AQ785" i="18"/>
  <c r="AP785" i="18"/>
  <c r="AO785" i="18"/>
  <c r="AN785" i="18"/>
  <c r="AM785" i="18"/>
  <c r="AL785" i="18"/>
  <c r="AK785" i="18"/>
  <c r="AJ785" i="18"/>
  <c r="AI785" i="18"/>
  <c r="AH785" i="18"/>
  <c r="AG785" i="18"/>
  <c r="AF785" i="18"/>
  <c r="AQ784" i="18"/>
  <c r="AP784" i="18"/>
  <c r="AO784" i="18"/>
  <c r="AN784" i="18"/>
  <c r="AM784" i="18"/>
  <c r="AL784" i="18"/>
  <c r="AK784" i="18"/>
  <c r="AJ784" i="18"/>
  <c r="AI784" i="18"/>
  <c r="AH784" i="18"/>
  <c r="AG784" i="18"/>
  <c r="AF784" i="18"/>
  <c r="AQ783" i="18"/>
  <c r="AP783" i="18"/>
  <c r="AO783" i="18"/>
  <c r="AN783" i="18"/>
  <c r="AM783" i="18"/>
  <c r="AL783" i="18"/>
  <c r="AK783" i="18"/>
  <c r="AJ783" i="18"/>
  <c r="AI783" i="18"/>
  <c r="AH783" i="18"/>
  <c r="AG783" i="18"/>
  <c r="AF783" i="18"/>
  <c r="AQ782" i="18"/>
  <c r="AP782" i="18"/>
  <c r="AO782" i="18"/>
  <c r="AN782" i="18"/>
  <c r="AM782" i="18"/>
  <c r="AL782" i="18"/>
  <c r="AK782" i="18"/>
  <c r="AJ782" i="18"/>
  <c r="AI782" i="18"/>
  <c r="AH782" i="18"/>
  <c r="AG782" i="18"/>
  <c r="AF782" i="18"/>
  <c r="AQ781" i="18"/>
  <c r="AP781" i="18"/>
  <c r="AO781" i="18"/>
  <c r="AN781" i="18"/>
  <c r="AM781" i="18"/>
  <c r="AL781" i="18"/>
  <c r="AK781" i="18"/>
  <c r="AJ781" i="18"/>
  <c r="AI781" i="18"/>
  <c r="AH781" i="18"/>
  <c r="AG781" i="18"/>
  <c r="AF781" i="18"/>
  <c r="AQ780" i="18"/>
  <c r="AP780" i="18"/>
  <c r="AO780" i="18"/>
  <c r="AN780" i="18"/>
  <c r="AM780" i="18"/>
  <c r="AL780" i="18"/>
  <c r="AK780" i="18"/>
  <c r="AJ780" i="18"/>
  <c r="AI780" i="18"/>
  <c r="AH780" i="18"/>
  <c r="AG780" i="18"/>
  <c r="AF780" i="18"/>
  <c r="AQ779" i="18"/>
  <c r="AP779" i="18"/>
  <c r="AO779" i="18"/>
  <c r="AN779" i="18"/>
  <c r="AM779" i="18"/>
  <c r="AL779" i="18"/>
  <c r="AK779" i="18"/>
  <c r="AJ779" i="18"/>
  <c r="AI779" i="18"/>
  <c r="AH779" i="18"/>
  <c r="AG779" i="18"/>
  <c r="AF779" i="18"/>
  <c r="AQ778" i="18"/>
  <c r="AP778" i="18"/>
  <c r="AO778" i="18"/>
  <c r="AN778" i="18"/>
  <c r="AM778" i="18"/>
  <c r="AL778" i="18"/>
  <c r="AK778" i="18"/>
  <c r="AJ778" i="18"/>
  <c r="AI778" i="18"/>
  <c r="AH778" i="18"/>
  <c r="AG778" i="18"/>
  <c r="AF778" i="18"/>
  <c r="AQ777" i="18"/>
  <c r="AP777" i="18"/>
  <c r="AO777" i="18"/>
  <c r="AN777" i="18"/>
  <c r="AM777" i="18"/>
  <c r="AL777" i="18"/>
  <c r="AK777" i="18"/>
  <c r="AJ777" i="18"/>
  <c r="AI777" i="18"/>
  <c r="AH777" i="18"/>
  <c r="AG777" i="18"/>
  <c r="AF777" i="18"/>
  <c r="AQ776" i="18"/>
  <c r="AP776" i="18"/>
  <c r="AO776" i="18"/>
  <c r="AN776" i="18"/>
  <c r="AM776" i="18"/>
  <c r="AL776" i="18"/>
  <c r="AK776" i="18"/>
  <c r="AJ776" i="18"/>
  <c r="AI776" i="18"/>
  <c r="AH776" i="18"/>
  <c r="AG776" i="18"/>
  <c r="AF776" i="18"/>
  <c r="AQ775" i="18"/>
  <c r="AP775" i="18"/>
  <c r="AO775" i="18"/>
  <c r="AN775" i="18"/>
  <c r="AM775" i="18"/>
  <c r="AL775" i="18"/>
  <c r="AK775" i="18"/>
  <c r="AJ775" i="18"/>
  <c r="AI775" i="18"/>
  <c r="AH775" i="18"/>
  <c r="AG775" i="18"/>
  <c r="AF775" i="18"/>
  <c r="AQ774" i="18"/>
  <c r="AP774" i="18"/>
  <c r="AO774" i="18"/>
  <c r="AN774" i="18"/>
  <c r="AM774" i="18"/>
  <c r="AL774" i="18"/>
  <c r="AK774" i="18"/>
  <c r="AJ774" i="18"/>
  <c r="AI774" i="18"/>
  <c r="AH774" i="18"/>
  <c r="AG774" i="18"/>
  <c r="AF774" i="18"/>
  <c r="AQ773" i="18"/>
  <c r="AP773" i="18"/>
  <c r="AO773" i="18"/>
  <c r="AN773" i="18"/>
  <c r="AM773" i="18"/>
  <c r="AL773" i="18"/>
  <c r="AK773" i="18"/>
  <c r="AJ773" i="18"/>
  <c r="AI773" i="18"/>
  <c r="AH773" i="18"/>
  <c r="AG773" i="18"/>
  <c r="AF773" i="18"/>
  <c r="AQ772" i="18"/>
  <c r="AP772" i="18"/>
  <c r="AO772" i="18"/>
  <c r="AN772" i="18"/>
  <c r="AM772" i="18"/>
  <c r="AL772" i="18"/>
  <c r="AK772" i="18"/>
  <c r="AJ772" i="18"/>
  <c r="AI772" i="18"/>
  <c r="AH772" i="18"/>
  <c r="AG772" i="18"/>
  <c r="AF772" i="18"/>
  <c r="AQ771" i="18"/>
  <c r="AP771" i="18"/>
  <c r="AO771" i="18"/>
  <c r="AN771" i="18"/>
  <c r="AM771" i="18"/>
  <c r="AL771" i="18"/>
  <c r="AK771" i="18"/>
  <c r="AJ771" i="18"/>
  <c r="AI771" i="18"/>
  <c r="AH771" i="18"/>
  <c r="AG771" i="18"/>
  <c r="AF771" i="18"/>
  <c r="AQ770" i="18"/>
  <c r="AP770" i="18"/>
  <c r="AO770" i="18"/>
  <c r="AN770" i="18"/>
  <c r="AM770" i="18"/>
  <c r="AL770" i="18"/>
  <c r="AK770" i="18"/>
  <c r="AJ770" i="18"/>
  <c r="AI770" i="18"/>
  <c r="AH770" i="18"/>
  <c r="AG770" i="18"/>
  <c r="AF770" i="18"/>
  <c r="AQ769" i="18"/>
  <c r="AP769" i="18"/>
  <c r="AO769" i="18"/>
  <c r="AN769" i="18"/>
  <c r="AM769" i="18"/>
  <c r="AL769" i="18"/>
  <c r="AK769" i="18"/>
  <c r="AJ769" i="18"/>
  <c r="AI769" i="18"/>
  <c r="AH769" i="18"/>
  <c r="AG769" i="18"/>
  <c r="AF769" i="18"/>
  <c r="AQ768" i="18"/>
  <c r="AP768" i="18"/>
  <c r="AO768" i="18"/>
  <c r="AN768" i="18"/>
  <c r="AM768" i="18"/>
  <c r="AL768" i="18"/>
  <c r="AK768" i="18"/>
  <c r="AJ768" i="18"/>
  <c r="AI768" i="18"/>
  <c r="AH768" i="18"/>
  <c r="AG768" i="18"/>
  <c r="AF768" i="18"/>
  <c r="AQ767" i="18"/>
  <c r="AP767" i="18"/>
  <c r="AO767" i="18"/>
  <c r="AN767" i="18"/>
  <c r="AM767" i="18"/>
  <c r="AL767" i="18"/>
  <c r="AK767" i="18"/>
  <c r="AJ767" i="18"/>
  <c r="AI767" i="18"/>
  <c r="AH767" i="18"/>
  <c r="AG767" i="18"/>
  <c r="AF767" i="18"/>
  <c r="AQ766" i="18"/>
  <c r="AP766" i="18"/>
  <c r="AO766" i="18"/>
  <c r="AN766" i="18"/>
  <c r="AM766" i="18"/>
  <c r="AL766" i="18"/>
  <c r="AK766" i="18"/>
  <c r="AJ766" i="18"/>
  <c r="AI766" i="18"/>
  <c r="AH766" i="18"/>
  <c r="AG766" i="18"/>
  <c r="AF766" i="18"/>
  <c r="AQ765" i="18"/>
  <c r="AP765" i="18"/>
  <c r="AO765" i="18"/>
  <c r="AN765" i="18"/>
  <c r="AM765" i="18"/>
  <c r="AL765" i="18"/>
  <c r="AK765" i="18"/>
  <c r="AJ765" i="18"/>
  <c r="AI765" i="18"/>
  <c r="AH765" i="18"/>
  <c r="AG765" i="18"/>
  <c r="AF765" i="18"/>
  <c r="AQ764" i="18"/>
  <c r="AP764" i="18"/>
  <c r="AO764" i="18"/>
  <c r="AN764" i="18"/>
  <c r="AM764" i="18"/>
  <c r="AL764" i="18"/>
  <c r="AK764" i="18"/>
  <c r="AJ764" i="18"/>
  <c r="AI764" i="18"/>
  <c r="AH764" i="18"/>
  <c r="AG764" i="18"/>
  <c r="AF764" i="18"/>
  <c r="AQ763" i="18"/>
  <c r="AP763" i="18"/>
  <c r="AO763" i="18"/>
  <c r="AN763" i="18"/>
  <c r="AM763" i="18"/>
  <c r="AL763" i="18"/>
  <c r="AK763" i="18"/>
  <c r="AJ763" i="18"/>
  <c r="AI763" i="18"/>
  <c r="AH763" i="18"/>
  <c r="AG763" i="18"/>
  <c r="AF763" i="18"/>
  <c r="AQ762" i="18"/>
  <c r="AP762" i="18"/>
  <c r="AO762" i="18"/>
  <c r="AN762" i="18"/>
  <c r="AM762" i="18"/>
  <c r="AL762" i="18"/>
  <c r="AK762" i="18"/>
  <c r="AJ762" i="18"/>
  <c r="AI762" i="18"/>
  <c r="AH762" i="18"/>
  <c r="AG762" i="18"/>
  <c r="AF762" i="18"/>
  <c r="AQ761" i="18"/>
  <c r="AP761" i="18"/>
  <c r="AO761" i="18"/>
  <c r="AN761" i="18"/>
  <c r="AM761" i="18"/>
  <c r="AL761" i="18"/>
  <c r="AK761" i="18"/>
  <c r="AJ761" i="18"/>
  <c r="AI761" i="18"/>
  <c r="AH761" i="18"/>
  <c r="AG761" i="18"/>
  <c r="AF761" i="18"/>
  <c r="AQ760" i="18"/>
  <c r="AP760" i="18"/>
  <c r="AO760" i="18"/>
  <c r="AN760" i="18"/>
  <c r="AM760" i="18"/>
  <c r="AL760" i="18"/>
  <c r="AK760" i="18"/>
  <c r="AJ760" i="18"/>
  <c r="AI760" i="18"/>
  <c r="AH760" i="18"/>
  <c r="AG760" i="18"/>
  <c r="AF760" i="18"/>
  <c r="AQ759" i="18"/>
  <c r="AP759" i="18"/>
  <c r="AO759" i="18"/>
  <c r="AN759" i="18"/>
  <c r="AM759" i="18"/>
  <c r="AL759" i="18"/>
  <c r="AK759" i="18"/>
  <c r="AJ759" i="18"/>
  <c r="AI759" i="18"/>
  <c r="AH759" i="18"/>
  <c r="AG759" i="18"/>
  <c r="AF759" i="18"/>
  <c r="AQ758" i="18"/>
  <c r="AP758" i="18"/>
  <c r="AO758" i="18"/>
  <c r="AN758" i="18"/>
  <c r="AM758" i="18"/>
  <c r="AL758" i="18"/>
  <c r="AK758" i="18"/>
  <c r="AJ758" i="18"/>
  <c r="AI758" i="18"/>
  <c r="AH758" i="18"/>
  <c r="AG758" i="18"/>
  <c r="AF758" i="18"/>
  <c r="AQ757" i="18"/>
  <c r="AP757" i="18"/>
  <c r="AO757" i="18"/>
  <c r="AN757" i="18"/>
  <c r="AM757" i="18"/>
  <c r="AL757" i="18"/>
  <c r="AK757" i="18"/>
  <c r="AJ757" i="18"/>
  <c r="AI757" i="18"/>
  <c r="AH757" i="18"/>
  <c r="AG757" i="18"/>
  <c r="AF757" i="18"/>
  <c r="AR757" i="18" s="1"/>
  <c r="AQ756" i="18"/>
  <c r="AP756" i="18"/>
  <c r="AO756" i="18"/>
  <c r="AN756" i="18"/>
  <c r="AM756" i="18"/>
  <c r="AL756" i="18"/>
  <c r="AK756" i="18"/>
  <c r="AJ756" i="18"/>
  <c r="AI756" i="18"/>
  <c r="AH756" i="18"/>
  <c r="AG756" i="18"/>
  <c r="AF756" i="18"/>
  <c r="AQ755" i="18"/>
  <c r="AP755" i="18"/>
  <c r="AO755" i="18"/>
  <c r="AN755" i="18"/>
  <c r="AM755" i="18"/>
  <c r="AL755" i="18"/>
  <c r="AK755" i="18"/>
  <c r="AJ755" i="18"/>
  <c r="AI755" i="18"/>
  <c r="AH755" i="18"/>
  <c r="AG755" i="18"/>
  <c r="AF755" i="18"/>
  <c r="AQ754" i="18"/>
  <c r="AP754" i="18"/>
  <c r="AO754" i="18"/>
  <c r="AN754" i="18"/>
  <c r="AM754" i="18"/>
  <c r="AL754" i="18"/>
  <c r="AK754" i="18"/>
  <c r="AJ754" i="18"/>
  <c r="AI754" i="18"/>
  <c r="AH754" i="18"/>
  <c r="AG754" i="18"/>
  <c r="AF754" i="18"/>
  <c r="AQ753" i="18"/>
  <c r="AP753" i="18"/>
  <c r="AO753" i="18"/>
  <c r="AN753" i="18"/>
  <c r="AM753" i="18"/>
  <c r="AL753" i="18"/>
  <c r="AK753" i="18"/>
  <c r="AJ753" i="18"/>
  <c r="AI753" i="18"/>
  <c r="AH753" i="18"/>
  <c r="AG753" i="18"/>
  <c r="AF753" i="18"/>
  <c r="AQ752" i="18"/>
  <c r="AP752" i="18"/>
  <c r="AO752" i="18"/>
  <c r="AN752" i="18"/>
  <c r="AM752" i="18"/>
  <c r="AL752" i="18"/>
  <c r="AK752" i="18"/>
  <c r="AJ752" i="18"/>
  <c r="AI752" i="18"/>
  <c r="AH752" i="18"/>
  <c r="AG752" i="18"/>
  <c r="AF752" i="18"/>
  <c r="AQ751" i="18"/>
  <c r="AP751" i="18"/>
  <c r="AO751" i="18"/>
  <c r="AN751" i="18"/>
  <c r="AM751" i="18"/>
  <c r="AL751" i="18"/>
  <c r="AK751" i="18"/>
  <c r="AJ751" i="18"/>
  <c r="AI751" i="18"/>
  <c r="AH751" i="18"/>
  <c r="AG751" i="18"/>
  <c r="AF751" i="18"/>
  <c r="AQ750" i="18"/>
  <c r="AP750" i="18"/>
  <c r="AO750" i="18"/>
  <c r="AN750" i="18"/>
  <c r="AM750" i="18"/>
  <c r="AL750" i="18"/>
  <c r="AK750" i="18"/>
  <c r="AJ750" i="18"/>
  <c r="AI750" i="18"/>
  <c r="AH750" i="18"/>
  <c r="AG750" i="18"/>
  <c r="AF750" i="18"/>
  <c r="AQ749" i="18"/>
  <c r="AP749" i="18"/>
  <c r="AO749" i="18"/>
  <c r="AN749" i="18"/>
  <c r="AM749" i="18"/>
  <c r="AL749" i="18"/>
  <c r="AK749" i="18"/>
  <c r="AJ749" i="18"/>
  <c r="AI749" i="18"/>
  <c r="AH749" i="18"/>
  <c r="AG749" i="18"/>
  <c r="AF749" i="18"/>
  <c r="AQ748" i="18"/>
  <c r="AP748" i="18"/>
  <c r="AO748" i="18"/>
  <c r="AN748" i="18"/>
  <c r="AM748" i="18"/>
  <c r="AL748" i="18"/>
  <c r="AK748" i="18"/>
  <c r="AJ748" i="18"/>
  <c r="AI748" i="18"/>
  <c r="AH748" i="18"/>
  <c r="AG748" i="18"/>
  <c r="AF748" i="18"/>
  <c r="AQ747" i="18"/>
  <c r="AP747" i="18"/>
  <c r="AO747" i="18"/>
  <c r="AN747" i="18"/>
  <c r="AM747" i="18"/>
  <c r="AL747" i="18"/>
  <c r="AK747" i="18"/>
  <c r="AJ747" i="18"/>
  <c r="AI747" i="18"/>
  <c r="AH747" i="18"/>
  <c r="AG747" i="18"/>
  <c r="AF747" i="18"/>
  <c r="AQ746" i="18"/>
  <c r="AP746" i="18"/>
  <c r="AO746" i="18"/>
  <c r="AN746" i="18"/>
  <c r="AM746" i="18"/>
  <c r="AL746" i="18"/>
  <c r="AK746" i="18"/>
  <c r="AJ746" i="18"/>
  <c r="AI746" i="18"/>
  <c r="AH746" i="18"/>
  <c r="AG746" i="18"/>
  <c r="AF746" i="18"/>
  <c r="AQ745" i="18"/>
  <c r="AP745" i="18"/>
  <c r="AO745" i="18"/>
  <c r="AN745" i="18"/>
  <c r="AM745" i="18"/>
  <c r="AL745" i="18"/>
  <c r="AK745" i="18"/>
  <c r="AJ745" i="18"/>
  <c r="AI745" i="18"/>
  <c r="AH745" i="18"/>
  <c r="AG745" i="18"/>
  <c r="AF745" i="18"/>
  <c r="AQ744" i="18"/>
  <c r="AP744" i="18"/>
  <c r="AO744" i="18"/>
  <c r="AN744" i="18"/>
  <c r="AM744" i="18"/>
  <c r="AL744" i="18"/>
  <c r="AK744" i="18"/>
  <c r="AJ744" i="18"/>
  <c r="AI744" i="18"/>
  <c r="AH744" i="18"/>
  <c r="AG744" i="18"/>
  <c r="AF744" i="18"/>
  <c r="AQ743" i="18"/>
  <c r="AP743" i="18"/>
  <c r="AO743" i="18"/>
  <c r="AN743" i="18"/>
  <c r="AM743" i="18"/>
  <c r="AL743" i="18"/>
  <c r="AK743" i="18"/>
  <c r="AJ743" i="18"/>
  <c r="AI743" i="18"/>
  <c r="AH743" i="18"/>
  <c r="AG743" i="18"/>
  <c r="AF743" i="18"/>
  <c r="AQ742" i="18"/>
  <c r="AP742" i="18"/>
  <c r="AO742" i="18"/>
  <c r="AN742" i="18"/>
  <c r="AM742" i="18"/>
  <c r="AL742" i="18"/>
  <c r="AK742" i="18"/>
  <c r="AJ742" i="18"/>
  <c r="AI742" i="18"/>
  <c r="AH742" i="18"/>
  <c r="AG742" i="18"/>
  <c r="AF742" i="18"/>
  <c r="AQ741" i="18"/>
  <c r="AP741" i="18"/>
  <c r="AO741" i="18"/>
  <c r="AN741" i="18"/>
  <c r="AM741" i="18"/>
  <c r="AL741" i="18"/>
  <c r="AK741" i="18"/>
  <c r="AJ741" i="18"/>
  <c r="AI741" i="18"/>
  <c r="AH741" i="18"/>
  <c r="AG741" i="18"/>
  <c r="AF741" i="18"/>
  <c r="AQ740" i="18"/>
  <c r="AP740" i="18"/>
  <c r="AO740" i="18"/>
  <c r="AN740" i="18"/>
  <c r="AM740" i="18"/>
  <c r="AL740" i="18"/>
  <c r="AK740" i="18"/>
  <c r="AJ740" i="18"/>
  <c r="AI740" i="18"/>
  <c r="AH740" i="18"/>
  <c r="AG740" i="18"/>
  <c r="AF740" i="18"/>
  <c r="AQ739" i="18"/>
  <c r="AP739" i="18"/>
  <c r="AO739" i="18"/>
  <c r="AN739" i="18"/>
  <c r="AM739" i="18"/>
  <c r="AL739" i="18"/>
  <c r="AK739" i="18"/>
  <c r="AJ739" i="18"/>
  <c r="AI739" i="18"/>
  <c r="AH739" i="18"/>
  <c r="AG739" i="18"/>
  <c r="AF739" i="18"/>
  <c r="AQ738" i="18"/>
  <c r="AP738" i="18"/>
  <c r="AO738" i="18"/>
  <c r="AN738" i="18"/>
  <c r="AM738" i="18"/>
  <c r="AL738" i="18"/>
  <c r="AK738" i="18"/>
  <c r="AJ738" i="18"/>
  <c r="AI738" i="18"/>
  <c r="AH738" i="18"/>
  <c r="AG738" i="18"/>
  <c r="AF738" i="18"/>
  <c r="AQ737" i="18"/>
  <c r="AP737" i="18"/>
  <c r="AO737" i="18"/>
  <c r="AN737" i="18"/>
  <c r="AM737" i="18"/>
  <c r="AL737" i="18"/>
  <c r="AK737" i="18"/>
  <c r="AJ737" i="18"/>
  <c r="AI737" i="18"/>
  <c r="AH737" i="18"/>
  <c r="AG737" i="18"/>
  <c r="AF737" i="18"/>
  <c r="AQ736" i="18"/>
  <c r="AP736" i="18"/>
  <c r="AO736" i="18"/>
  <c r="AN736" i="18"/>
  <c r="AM736" i="18"/>
  <c r="AL736" i="18"/>
  <c r="AK736" i="18"/>
  <c r="AJ736" i="18"/>
  <c r="AI736" i="18"/>
  <c r="AH736" i="18"/>
  <c r="AG736" i="18"/>
  <c r="AF736" i="18"/>
  <c r="AQ735" i="18"/>
  <c r="AP735" i="18"/>
  <c r="AO735" i="18"/>
  <c r="AN735" i="18"/>
  <c r="AM735" i="18"/>
  <c r="AL735" i="18"/>
  <c r="AK735" i="18"/>
  <c r="AJ735" i="18"/>
  <c r="AI735" i="18"/>
  <c r="AH735" i="18"/>
  <c r="AG735" i="18"/>
  <c r="AF735" i="18"/>
  <c r="AQ734" i="18"/>
  <c r="AP734" i="18"/>
  <c r="AO734" i="18"/>
  <c r="AN734" i="18"/>
  <c r="AM734" i="18"/>
  <c r="AL734" i="18"/>
  <c r="AK734" i="18"/>
  <c r="AJ734" i="18"/>
  <c r="AI734" i="18"/>
  <c r="AH734" i="18"/>
  <c r="AG734" i="18"/>
  <c r="AF734" i="18"/>
  <c r="AQ733" i="18"/>
  <c r="AP733" i="18"/>
  <c r="AO733" i="18"/>
  <c r="AN733" i="18"/>
  <c r="AM733" i="18"/>
  <c r="AL733" i="18"/>
  <c r="AK733" i="18"/>
  <c r="AJ733" i="18"/>
  <c r="AI733" i="18"/>
  <c r="AH733" i="18"/>
  <c r="AG733" i="18"/>
  <c r="AF733" i="18"/>
  <c r="AQ732" i="18"/>
  <c r="AP732" i="18"/>
  <c r="AO732" i="18"/>
  <c r="AN732" i="18"/>
  <c r="AM732" i="18"/>
  <c r="AL732" i="18"/>
  <c r="AK732" i="18"/>
  <c r="AJ732" i="18"/>
  <c r="AI732" i="18"/>
  <c r="AH732" i="18"/>
  <c r="AG732" i="18"/>
  <c r="AF732" i="18"/>
  <c r="AQ731" i="18"/>
  <c r="AP731" i="18"/>
  <c r="AO731" i="18"/>
  <c r="AN731" i="18"/>
  <c r="AM731" i="18"/>
  <c r="AL731" i="18"/>
  <c r="AK731" i="18"/>
  <c r="AJ731" i="18"/>
  <c r="AI731" i="18"/>
  <c r="AH731" i="18"/>
  <c r="AG731" i="18"/>
  <c r="AF731" i="18"/>
  <c r="AQ730" i="18"/>
  <c r="AP730" i="18"/>
  <c r="AO730" i="18"/>
  <c r="AN730" i="18"/>
  <c r="AM730" i="18"/>
  <c r="AL730" i="18"/>
  <c r="AK730" i="18"/>
  <c r="AJ730" i="18"/>
  <c r="AI730" i="18"/>
  <c r="AH730" i="18"/>
  <c r="AG730" i="18"/>
  <c r="AF730" i="18"/>
  <c r="AQ729" i="18"/>
  <c r="AP729" i="18"/>
  <c r="AO729" i="18"/>
  <c r="AN729" i="18"/>
  <c r="AM729" i="18"/>
  <c r="AL729" i="18"/>
  <c r="AK729" i="18"/>
  <c r="AJ729" i="18"/>
  <c r="AI729" i="18"/>
  <c r="AH729" i="18"/>
  <c r="AG729" i="18"/>
  <c r="AF729" i="18"/>
  <c r="AQ728" i="18"/>
  <c r="AP728" i="18"/>
  <c r="AO728" i="18"/>
  <c r="AN728" i="18"/>
  <c r="AM728" i="18"/>
  <c r="AL728" i="18"/>
  <c r="AK728" i="18"/>
  <c r="AJ728" i="18"/>
  <c r="AI728" i="18"/>
  <c r="AH728" i="18"/>
  <c r="AG728" i="18"/>
  <c r="AF728" i="18"/>
  <c r="AQ727" i="18"/>
  <c r="AP727" i="18"/>
  <c r="AO727" i="18"/>
  <c r="AN727" i="18"/>
  <c r="AM727" i="18"/>
  <c r="AL727" i="18"/>
  <c r="AK727" i="18"/>
  <c r="AJ727" i="18"/>
  <c r="AI727" i="18"/>
  <c r="AH727" i="18"/>
  <c r="AG727" i="18"/>
  <c r="AF727" i="18"/>
  <c r="AQ726" i="18"/>
  <c r="AP726" i="18"/>
  <c r="AO726" i="18"/>
  <c r="AN726" i="18"/>
  <c r="AM726" i="18"/>
  <c r="AL726" i="18"/>
  <c r="AK726" i="18"/>
  <c r="AJ726" i="18"/>
  <c r="AI726" i="18"/>
  <c r="AH726" i="18"/>
  <c r="AG726" i="18"/>
  <c r="AF726" i="18"/>
  <c r="AQ725" i="18"/>
  <c r="AP725" i="18"/>
  <c r="AO725" i="18"/>
  <c r="AN725" i="18"/>
  <c r="AM725" i="18"/>
  <c r="AL725" i="18"/>
  <c r="AK725" i="18"/>
  <c r="AJ725" i="18"/>
  <c r="AI725" i="18"/>
  <c r="AH725" i="18"/>
  <c r="AG725" i="18"/>
  <c r="AF725" i="18"/>
  <c r="AQ724" i="18"/>
  <c r="AP724" i="18"/>
  <c r="AO724" i="18"/>
  <c r="AN724" i="18"/>
  <c r="AM724" i="18"/>
  <c r="AL724" i="18"/>
  <c r="AK724" i="18"/>
  <c r="AJ724" i="18"/>
  <c r="AI724" i="18"/>
  <c r="AH724" i="18"/>
  <c r="AG724" i="18"/>
  <c r="AF724" i="18"/>
  <c r="AQ723" i="18"/>
  <c r="AP723" i="18"/>
  <c r="AO723" i="18"/>
  <c r="AN723" i="18"/>
  <c r="AM723" i="18"/>
  <c r="AL723" i="18"/>
  <c r="AK723" i="18"/>
  <c r="AJ723" i="18"/>
  <c r="AI723" i="18"/>
  <c r="AH723" i="18"/>
  <c r="AG723" i="18"/>
  <c r="AF723" i="18"/>
  <c r="AQ722" i="18"/>
  <c r="AP722" i="18"/>
  <c r="AO722" i="18"/>
  <c r="AN722" i="18"/>
  <c r="AM722" i="18"/>
  <c r="AL722" i="18"/>
  <c r="AK722" i="18"/>
  <c r="AJ722" i="18"/>
  <c r="AI722" i="18"/>
  <c r="AH722" i="18"/>
  <c r="AG722" i="18"/>
  <c r="AF722" i="18"/>
  <c r="AQ721" i="18"/>
  <c r="AP721" i="18"/>
  <c r="AO721" i="18"/>
  <c r="AN721" i="18"/>
  <c r="AM721" i="18"/>
  <c r="AL721" i="18"/>
  <c r="AK721" i="18"/>
  <c r="AJ721" i="18"/>
  <c r="AI721" i="18"/>
  <c r="AH721" i="18"/>
  <c r="AG721" i="18"/>
  <c r="AF721" i="18"/>
  <c r="AQ720" i="18"/>
  <c r="AP720" i="18"/>
  <c r="AO720" i="18"/>
  <c r="AN720" i="18"/>
  <c r="AM720" i="18"/>
  <c r="AL720" i="18"/>
  <c r="AK720" i="18"/>
  <c r="AJ720" i="18"/>
  <c r="AI720" i="18"/>
  <c r="AH720" i="18"/>
  <c r="AG720" i="18"/>
  <c r="AF720" i="18"/>
  <c r="AQ719" i="18"/>
  <c r="AP719" i="18"/>
  <c r="AO719" i="18"/>
  <c r="AN719" i="18"/>
  <c r="AM719" i="18"/>
  <c r="AL719" i="18"/>
  <c r="AK719" i="18"/>
  <c r="AJ719" i="18"/>
  <c r="AI719" i="18"/>
  <c r="AH719" i="18"/>
  <c r="AG719" i="18"/>
  <c r="AF719" i="18"/>
  <c r="AQ718" i="18"/>
  <c r="AP718" i="18"/>
  <c r="AO718" i="18"/>
  <c r="AN718" i="18"/>
  <c r="AM718" i="18"/>
  <c r="AL718" i="18"/>
  <c r="AK718" i="18"/>
  <c r="AJ718" i="18"/>
  <c r="AI718" i="18"/>
  <c r="AH718" i="18"/>
  <c r="AG718" i="18"/>
  <c r="AF718" i="18"/>
  <c r="AQ717" i="18"/>
  <c r="AP717" i="18"/>
  <c r="AO717" i="18"/>
  <c r="AN717" i="18"/>
  <c r="AM717" i="18"/>
  <c r="AL717" i="18"/>
  <c r="AK717" i="18"/>
  <c r="AJ717" i="18"/>
  <c r="AI717" i="18"/>
  <c r="AH717" i="18"/>
  <c r="AG717" i="18"/>
  <c r="AF717" i="18"/>
  <c r="AQ716" i="18"/>
  <c r="AP716" i="18"/>
  <c r="AO716" i="18"/>
  <c r="AN716" i="18"/>
  <c r="AM716" i="18"/>
  <c r="AL716" i="18"/>
  <c r="AK716" i="18"/>
  <c r="AJ716" i="18"/>
  <c r="AI716" i="18"/>
  <c r="AH716" i="18"/>
  <c r="AG716" i="18"/>
  <c r="AF716" i="18"/>
  <c r="AQ715" i="18"/>
  <c r="AP715" i="18"/>
  <c r="AO715" i="18"/>
  <c r="AN715" i="18"/>
  <c r="AM715" i="18"/>
  <c r="AL715" i="18"/>
  <c r="AK715" i="18"/>
  <c r="AJ715" i="18"/>
  <c r="AI715" i="18"/>
  <c r="AH715" i="18"/>
  <c r="AG715" i="18"/>
  <c r="AF715" i="18"/>
  <c r="AQ714" i="18"/>
  <c r="AP714" i="18"/>
  <c r="AO714" i="18"/>
  <c r="AN714" i="18"/>
  <c r="AM714" i="18"/>
  <c r="AL714" i="18"/>
  <c r="AK714" i="18"/>
  <c r="AJ714" i="18"/>
  <c r="AI714" i="18"/>
  <c r="AH714" i="18"/>
  <c r="AG714" i="18"/>
  <c r="AF714" i="18"/>
  <c r="AQ713" i="18"/>
  <c r="AP713" i="18"/>
  <c r="AO713" i="18"/>
  <c r="AN713" i="18"/>
  <c r="AM713" i="18"/>
  <c r="AL713" i="18"/>
  <c r="AK713" i="18"/>
  <c r="AJ713" i="18"/>
  <c r="AI713" i="18"/>
  <c r="AH713" i="18"/>
  <c r="AG713" i="18"/>
  <c r="AF713" i="18"/>
  <c r="AQ712" i="18"/>
  <c r="AP712" i="18"/>
  <c r="AO712" i="18"/>
  <c r="AN712" i="18"/>
  <c r="AM712" i="18"/>
  <c r="AL712" i="18"/>
  <c r="AK712" i="18"/>
  <c r="AJ712" i="18"/>
  <c r="AI712" i="18"/>
  <c r="AH712" i="18"/>
  <c r="AG712" i="18"/>
  <c r="AF712" i="18"/>
  <c r="AQ711" i="18"/>
  <c r="AP711" i="18"/>
  <c r="AO711" i="18"/>
  <c r="AN711" i="18"/>
  <c r="AM711" i="18"/>
  <c r="AL711" i="18"/>
  <c r="AK711" i="18"/>
  <c r="AJ711" i="18"/>
  <c r="AI711" i="18"/>
  <c r="AH711" i="18"/>
  <c r="AG711" i="18"/>
  <c r="AF711" i="18"/>
  <c r="AQ710" i="18"/>
  <c r="AP710" i="18"/>
  <c r="AO710" i="18"/>
  <c r="AN710" i="18"/>
  <c r="AM710" i="18"/>
  <c r="AL710" i="18"/>
  <c r="AK710" i="18"/>
  <c r="AJ710" i="18"/>
  <c r="AI710" i="18"/>
  <c r="AH710" i="18"/>
  <c r="AG710" i="18"/>
  <c r="AF710" i="18"/>
  <c r="AQ709" i="18"/>
  <c r="AP709" i="18"/>
  <c r="AO709" i="18"/>
  <c r="AN709" i="18"/>
  <c r="AM709" i="18"/>
  <c r="AL709" i="18"/>
  <c r="AK709" i="18"/>
  <c r="AJ709" i="18"/>
  <c r="AI709" i="18"/>
  <c r="AH709" i="18"/>
  <c r="AG709" i="18"/>
  <c r="AF709" i="18"/>
  <c r="AQ708" i="18"/>
  <c r="AP708" i="18"/>
  <c r="AO708" i="18"/>
  <c r="AN708" i="18"/>
  <c r="AM708" i="18"/>
  <c r="AL708" i="18"/>
  <c r="AK708" i="18"/>
  <c r="AJ708" i="18"/>
  <c r="AI708" i="18"/>
  <c r="AH708" i="18"/>
  <c r="AG708" i="18"/>
  <c r="AF708" i="18"/>
  <c r="AQ707" i="18"/>
  <c r="AP707" i="18"/>
  <c r="AO707" i="18"/>
  <c r="AN707" i="18"/>
  <c r="AM707" i="18"/>
  <c r="AL707" i="18"/>
  <c r="AK707" i="18"/>
  <c r="AJ707" i="18"/>
  <c r="AI707" i="18"/>
  <c r="AH707" i="18"/>
  <c r="AG707" i="18"/>
  <c r="AF707" i="18"/>
  <c r="AQ706" i="18"/>
  <c r="AP706" i="18"/>
  <c r="AO706" i="18"/>
  <c r="AN706" i="18"/>
  <c r="AM706" i="18"/>
  <c r="AL706" i="18"/>
  <c r="AK706" i="18"/>
  <c r="AJ706" i="18"/>
  <c r="AI706" i="18"/>
  <c r="AH706" i="18"/>
  <c r="AG706" i="18"/>
  <c r="AF706" i="18"/>
  <c r="AQ705" i="18"/>
  <c r="AP705" i="18"/>
  <c r="AO705" i="18"/>
  <c r="AN705" i="18"/>
  <c r="AM705" i="18"/>
  <c r="AL705" i="18"/>
  <c r="AK705" i="18"/>
  <c r="AJ705" i="18"/>
  <c r="AI705" i="18"/>
  <c r="AH705" i="18"/>
  <c r="AG705" i="18"/>
  <c r="AF705" i="18"/>
  <c r="AQ704" i="18"/>
  <c r="AP704" i="18"/>
  <c r="AO704" i="18"/>
  <c r="AN704" i="18"/>
  <c r="AM704" i="18"/>
  <c r="AL704" i="18"/>
  <c r="AK704" i="18"/>
  <c r="AJ704" i="18"/>
  <c r="AI704" i="18"/>
  <c r="AH704" i="18"/>
  <c r="AG704" i="18"/>
  <c r="AF704" i="18"/>
  <c r="AQ703" i="18"/>
  <c r="AP703" i="18"/>
  <c r="AO703" i="18"/>
  <c r="AN703" i="18"/>
  <c r="AM703" i="18"/>
  <c r="AL703" i="18"/>
  <c r="AK703" i="18"/>
  <c r="AJ703" i="18"/>
  <c r="AI703" i="18"/>
  <c r="AH703" i="18"/>
  <c r="AG703" i="18"/>
  <c r="AF703" i="18"/>
  <c r="AQ702" i="18"/>
  <c r="AP702" i="18"/>
  <c r="AO702" i="18"/>
  <c r="AN702" i="18"/>
  <c r="AM702" i="18"/>
  <c r="AL702" i="18"/>
  <c r="AK702" i="18"/>
  <c r="AJ702" i="18"/>
  <c r="AI702" i="18"/>
  <c r="AH702" i="18"/>
  <c r="AG702" i="18"/>
  <c r="AF702" i="18"/>
  <c r="AQ701" i="18"/>
  <c r="AP701" i="18"/>
  <c r="AO701" i="18"/>
  <c r="AN701" i="18"/>
  <c r="AM701" i="18"/>
  <c r="AL701" i="18"/>
  <c r="AK701" i="18"/>
  <c r="AJ701" i="18"/>
  <c r="AI701" i="18"/>
  <c r="AH701" i="18"/>
  <c r="AG701" i="18"/>
  <c r="AF701" i="18"/>
  <c r="AQ700" i="18"/>
  <c r="AP700" i="18"/>
  <c r="AO700" i="18"/>
  <c r="AN700" i="18"/>
  <c r="AM700" i="18"/>
  <c r="AL700" i="18"/>
  <c r="AK700" i="18"/>
  <c r="AJ700" i="18"/>
  <c r="AI700" i="18"/>
  <c r="AH700" i="18"/>
  <c r="AG700" i="18"/>
  <c r="AF700" i="18"/>
  <c r="AQ699" i="18"/>
  <c r="AP699" i="18"/>
  <c r="AO699" i="18"/>
  <c r="AN699" i="18"/>
  <c r="AM699" i="18"/>
  <c r="AL699" i="18"/>
  <c r="AK699" i="18"/>
  <c r="AJ699" i="18"/>
  <c r="AI699" i="18"/>
  <c r="AH699" i="18"/>
  <c r="AG699" i="18"/>
  <c r="AF699" i="18"/>
  <c r="AQ698" i="18"/>
  <c r="AP698" i="18"/>
  <c r="AO698" i="18"/>
  <c r="AN698" i="18"/>
  <c r="AM698" i="18"/>
  <c r="AL698" i="18"/>
  <c r="AK698" i="18"/>
  <c r="AJ698" i="18"/>
  <c r="AI698" i="18"/>
  <c r="AH698" i="18"/>
  <c r="AG698" i="18"/>
  <c r="AF698" i="18"/>
  <c r="AQ697" i="18"/>
  <c r="AP697" i="18"/>
  <c r="AO697" i="18"/>
  <c r="AN697" i="18"/>
  <c r="AM697" i="18"/>
  <c r="AL697" i="18"/>
  <c r="AK697" i="18"/>
  <c r="AJ697" i="18"/>
  <c r="AI697" i="18"/>
  <c r="AH697" i="18"/>
  <c r="AG697" i="18"/>
  <c r="AF697" i="18"/>
  <c r="AQ696" i="18"/>
  <c r="AP696" i="18"/>
  <c r="AO696" i="18"/>
  <c r="AN696" i="18"/>
  <c r="AM696" i="18"/>
  <c r="AL696" i="18"/>
  <c r="AK696" i="18"/>
  <c r="AJ696" i="18"/>
  <c r="AI696" i="18"/>
  <c r="AH696" i="18"/>
  <c r="AG696" i="18"/>
  <c r="AF696" i="18"/>
  <c r="AQ695" i="18"/>
  <c r="AP695" i="18"/>
  <c r="AO695" i="18"/>
  <c r="AN695" i="18"/>
  <c r="AM695" i="18"/>
  <c r="AL695" i="18"/>
  <c r="AK695" i="18"/>
  <c r="AJ695" i="18"/>
  <c r="AI695" i="18"/>
  <c r="AH695" i="18"/>
  <c r="AG695" i="18"/>
  <c r="AF695" i="18"/>
  <c r="AQ694" i="18"/>
  <c r="AP694" i="18"/>
  <c r="AO694" i="18"/>
  <c r="AN694" i="18"/>
  <c r="AM694" i="18"/>
  <c r="AL694" i="18"/>
  <c r="AK694" i="18"/>
  <c r="AJ694" i="18"/>
  <c r="AI694" i="18"/>
  <c r="AH694" i="18"/>
  <c r="AG694" i="18"/>
  <c r="AF694" i="18"/>
  <c r="AQ693" i="18"/>
  <c r="AP693" i="18"/>
  <c r="AO693" i="18"/>
  <c r="AN693" i="18"/>
  <c r="AM693" i="18"/>
  <c r="AL693" i="18"/>
  <c r="AK693" i="18"/>
  <c r="AJ693" i="18"/>
  <c r="AI693" i="18"/>
  <c r="AH693" i="18"/>
  <c r="AG693" i="18"/>
  <c r="AF693" i="18"/>
  <c r="AQ692" i="18"/>
  <c r="AP692" i="18"/>
  <c r="AO692" i="18"/>
  <c r="AN692" i="18"/>
  <c r="AM692" i="18"/>
  <c r="AL692" i="18"/>
  <c r="AK692" i="18"/>
  <c r="AJ692" i="18"/>
  <c r="AI692" i="18"/>
  <c r="AH692" i="18"/>
  <c r="AG692" i="18"/>
  <c r="AF692" i="18"/>
  <c r="AQ691" i="18"/>
  <c r="AP691" i="18"/>
  <c r="AO691" i="18"/>
  <c r="AN691" i="18"/>
  <c r="AM691" i="18"/>
  <c r="AL691" i="18"/>
  <c r="AK691" i="18"/>
  <c r="AJ691" i="18"/>
  <c r="AI691" i="18"/>
  <c r="AH691" i="18"/>
  <c r="AG691" i="18"/>
  <c r="AF691" i="18"/>
  <c r="AQ690" i="18"/>
  <c r="AP690" i="18"/>
  <c r="AO690" i="18"/>
  <c r="AN690" i="18"/>
  <c r="AM690" i="18"/>
  <c r="AL690" i="18"/>
  <c r="AK690" i="18"/>
  <c r="AJ690" i="18"/>
  <c r="AI690" i="18"/>
  <c r="AH690" i="18"/>
  <c r="AG690" i="18"/>
  <c r="AF690" i="18"/>
  <c r="AQ689" i="18"/>
  <c r="AP689" i="18"/>
  <c r="AO689" i="18"/>
  <c r="AN689" i="18"/>
  <c r="AM689" i="18"/>
  <c r="AL689" i="18"/>
  <c r="AK689" i="18"/>
  <c r="AJ689" i="18"/>
  <c r="AI689" i="18"/>
  <c r="AH689" i="18"/>
  <c r="AG689" i="18"/>
  <c r="AF689" i="18"/>
  <c r="AQ688" i="18"/>
  <c r="AP688" i="18"/>
  <c r="AO688" i="18"/>
  <c r="AN688" i="18"/>
  <c r="AM688" i="18"/>
  <c r="AL688" i="18"/>
  <c r="AK688" i="18"/>
  <c r="AJ688" i="18"/>
  <c r="AI688" i="18"/>
  <c r="AH688" i="18"/>
  <c r="AG688" i="18"/>
  <c r="AF688" i="18"/>
  <c r="AQ687" i="18"/>
  <c r="AP687" i="18"/>
  <c r="AO687" i="18"/>
  <c r="AN687" i="18"/>
  <c r="AM687" i="18"/>
  <c r="AL687" i="18"/>
  <c r="AK687" i="18"/>
  <c r="AJ687" i="18"/>
  <c r="AI687" i="18"/>
  <c r="AH687" i="18"/>
  <c r="AG687" i="18"/>
  <c r="AF687" i="18"/>
  <c r="AQ686" i="18"/>
  <c r="AP686" i="18"/>
  <c r="AO686" i="18"/>
  <c r="AN686" i="18"/>
  <c r="AM686" i="18"/>
  <c r="AL686" i="18"/>
  <c r="AK686" i="18"/>
  <c r="AJ686" i="18"/>
  <c r="AI686" i="18"/>
  <c r="AH686" i="18"/>
  <c r="AG686" i="18"/>
  <c r="AF686" i="18"/>
  <c r="AQ685" i="18"/>
  <c r="AP685" i="18"/>
  <c r="AO685" i="18"/>
  <c r="AN685" i="18"/>
  <c r="AM685" i="18"/>
  <c r="AL685" i="18"/>
  <c r="AK685" i="18"/>
  <c r="AJ685" i="18"/>
  <c r="AI685" i="18"/>
  <c r="AH685" i="18"/>
  <c r="AG685" i="18"/>
  <c r="AF685" i="18"/>
  <c r="AQ684" i="18"/>
  <c r="AP684" i="18"/>
  <c r="AO684" i="18"/>
  <c r="AN684" i="18"/>
  <c r="AM684" i="18"/>
  <c r="AL684" i="18"/>
  <c r="AK684" i="18"/>
  <c r="AJ684" i="18"/>
  <c r="AI684" i="18"/>
  <c r="AH684" i="18"/>
  <c r="AG684" i="18"/>
  <c r="AF684" i="18"/>
  <c r="AQ683" i="18"/>
  <c r="AP683" i="18"/>
  <c r="AO683" i="18"/>
  <c r="AN683" i="18"/>
  <c r="AM683" i="18"/>
  <c r="AL683" i="18"/>
  <c r="AK683" i="18"/>
  <c r="AJ683" i="18"/>
  <c r="AI683" i="18"/>
  <c r="AH683" i="18"/>
  <c r="AG683" i="18"/>
  <c r="AF683" i="18"/>
  <c r="AQ682" i="18"/>
  <c r="AP682" i="18"/>
  <c r="AO682" i="18"/>
  <c r="AN682" i="18"/>
  <c r="AM682" i="18"/>
  <c r="AL682" i="18"/>
  <c r="AK682" i="18"/>
  <c r="AJ682" i="18"/>
  <c r="AI682" i="18"/>
  <c r="AH682" i="18"/>
  <c r="AG682" i="18"/>
  <c r="AF682" i="18"/>
  <c r="AQ681" i="18"/>
  <c r="AP681" i="18"/>
  <c r="AO681" i="18"/>
  <c r="AN681" i="18"/>
  <c r="AM681" i="18"/>
  <c r="AL681" i="18"/>
  <c r="AK681" i="18"/>
  <c r="AJ681" i="18"/>
  <c r="AI681" i="18"/>
  <c r="AH681" i="18"/>
  <c r="AG681" i="18"/>
  <c r="AF681" i="18"/>
  <c r="AQ680" i="18"/>
  <c r="AP680" i="18"/>
  <c r="AO680" i="18"/>
  <c r="AN680" i="18"/>
  <c r="AM680" i="18"/>
  <c r="AL680" i="18"/>
  <c r="AK680" i="18"/>
  <c r="AJ680" i="18"/>
  <c r="AI680" i="18"/>
  <c r="AH680" i="18"/>
  <c r="AG680" i="18"/>
  <c r="AF680" i="18"/>
  <c r="AQ679" i="18"/>
  <c r="AP679" i="18"/>
  <c r="AO679" i="18"/>
  <c r="AN679" i="18"/>
  <c r="AM679" i="18"/>
  <c r="AL679" i="18"/>
  <c r="AK679" i="18"/>
  <c r="AJ679" i="18"/>
  <c r="AI679" i="18"/>
  <c r="AH679" i="18"/>
  <c r="AG679" i="18"/>
  <c r="AF679" i="18"/>
  <c r="AQ678" i="18"/>
  <c r="AP678" i="18"/>
  <c r="AO678" i="18"/>
  <c r="AN678" i="18"/>
  <c r="AM678" i="18"/>
  <c r="AL678" i="18"/>
  <c r="AK678" i="18"/>
  <c r="AJ678" i="18"/>
  <c r="AI678" i="18"/>
  <c r="AH678" i="18"/>
  <c r="AG678" i="18"/>
  <c r="AF678" i="18"/>
  <c r="AQ677" i="18"/>
  <c r="AP677" i="18"/>
  <c r="AO677" i="18"/>
  <c r="AN677" i="18"/>
  <c r="AM677" i="18"/>
  <c r="AL677" i="18"/>
  <c r="AK677" i="18"/>
  <c r="AJ677" i="18"/>
  <c r="AI677" i="18"/>
  <c r="AH677" i="18"/>
  <c r="AG677" i="18"/>
  <c r="AF677" i="18"/>
  <c r="AQ676" i="18"/>
  <c r="AP676" i="18"/>
  <c r="AO676" i="18"/>
  <c r="AN676" i="18"/>
  <c r="AM676" i="18"/>
  <c r="AL676" i="18"/>
  <c r="AK676" i="18"/>
  <c r="AJ676" i="18"/>
  <c r="AI676" i="18"/>
  <c r="AH676" i="18"/>
  <c r="AG676" i="18"/>
  <c r="AF676" i="18"/>
  <c r="AQ675" i="18"/>
  <c r="AP675" i="18"/>
  <c r="AO675" i="18"/>
  <c r="AN675" i="18"/>
  <c r="AM675" i="18"/>
  <c r="AL675" i="18"/>
  <c r="AK675" i="18"/>
  <c r="AJ675" i="18"/>
  <c r="AI675" i="18"/>
  <c r="AH675" i="18"/>
  <c r="AG675" i="18"/>
  <c r="AF675" i="18"/>
  <c r="AQ674" i="18"/>
  <c r="AP674" i="18"/>
  <c r="AO674" i="18"/>
  <c r="AN674" i="18"/>
  <c r="AM674" i="18"/>
  <c r="AL674" i="18"/>
  <c r="AK674" i="18"/>
  <c r="AJ674" i="18"/>
  <c r="AI674" i="18"/>
  <c r="AH674" i="18"/>
  <c r="AG674" i="18"/>
  <c r="AF674" i="18"/>
  <c r="AQ673" i="18"/>
  <c r="AP673" i="18"/>
  <c r="AO673" i="18"/>
  <c r="AN673" i="18"/>
  <c r="AM673" i="18"/>
  <c r="AL673" i="18"/>
  <c r="AK673" i="18"/>
  <c r="AJ673" i="18"/>
  <c r="AI673" i="18"/>
  <c r="AH673" i="18"/>
  <c r="AG673" i="18"/>
  <c r="AF673" i="18"/>
  <c r="AQ672" i="18"/>
  <c r="AP672" i="18"/>
  <c r="AO672" i="18"/>
  <c r="AN672" i="18"/>
  <c r="AM672" i="18"/>
  <c r="AL672" i="18"/>
  <c r="AK672" i="18"/>
  <c r="AJ672" i="18"/>
  <c r="AI672" i="18"/>
  <c r="AH672" i="18"/>
  <c r="AG672" i="18"/>
  <c r="AF672" i="18"/>
  <c r="AQ671" i="18"/>
  <c r="AP671" i="18"/>
  <c r="AO671" i="18"/>
  <c r="AN671" i="18"/>
  <c r="AM671" i="18"/>
  <c r="AL671" i="18"/>
  <c r="AK671" i="18"/>
  <c r="AJ671" i="18"/>
  <c r="AI671" i="18"/>
  <c r="AH671" i="18"/>
  <c r="AG671" i="18"/>
  <c r="AF671" i="18"/>
  <c r="AQ670" i="18"/>
  <c r="AP670" i="18"/>
  <c r="AO670" i="18"/>
  <c r="AN670" i="18"/>
  <c r="AM670" i="18"/>
  <c r="AL670" i="18"/>
  <c r="AK670" i="18"/>
  <c r="AJ670" i="18"/>
  <c r="AI670" i="18"/>
  <c r="AH670" i="18"/>
  <c r="AG670" i="18"/>
  <c r="AF670" i="18"/>
  <c r="AQ669" i="18"/>
  <c r="AP669" i="18"/>
  <c r="AO669" i="18"/>
  <c r="AN669" i="18"/>
  <c r="AM669" i="18"/>
  <c r="AL669" i="18"/>
  <c r="AK669" i="18"/>
  <c r="AJ669" i="18"/>
  <c r="AI669" i="18"/>
  <c r="AH669" i="18"/>
  <c r="AG669" i="18"/>
  <c r="AF669" i="18"/>
  <c r="AQ668" i="18"/>
  <c r="AP668" i="18"/>
  <c r="AO668" i="18"/>
  <c r="AN668" i="18"/>
  <c r="AM668" i="18"/>
  <c r="AL668" i="18"/>
  <c r="AK668" i="18"/>
  <c r="AJ668" i="18"/>
  <c r="AI668" i="18"/>
  <c r="AH668" i="18"/>
  <c r="AG668" i="18"/>
  <c r="AF668" i="18"/>
  <c r="AQ667" i="18"/>
  <c r="AP667" i="18"/>
  <c r="AO667" i="18"/>
  <c r="AN667" i="18"/>
  <c r="AM667" i="18"/>
  <c r="AL667" i="18"/>
  <c r="AK667" i="18"/>
  <c r="AJ667" i="18"/>
  <c r="AI667" i="18"/>
  <c r="AH667" i="18"/>
  <c r="AG667" i="18"/>
  <c r="AF667" i="18"/>
  <c r="AQ666" i="18"/>
  <c r="AP666" i="18"/>
  <c r="AO666" i="18"/>
  <c r="AN666" i="18"/>
  <c r="AM666" i="18"/>
  <c r="AL666" i="18"/>
  <c r="AK666" i="18"/>
  <c r="AJ666" i="18"/>
  <c r="AI666" i="18"/>
  <c r="AH666" i="18"/>
  <c r="AG666" i="18"/>
  <c r="AF666" i="18"/>
  <c r="AQ665" i="18"/>
  <c r="AP665" i="18"/>
  <c r="AO665" i="18"/>
  <c r="AN665" i="18"/>
  <c r="AM665" i="18"/>
  <c r="AL665" i="18"/>
  <c r="AK665" i="18"/>
  <c r="AJ665" i="18"/>
  <c r="AI665" i="18"/>
  <c r="AH665" i="18"/>
  <c r="AG665" i="18"/>
  <c r="AF665" i="18"/>
  <c r="AQ664" i="18"/>
  <c r="AP664" i="18"/>
  <c r="AO664" i="18"/>
  <c r="AN664" i="18"/>
  <c r="AM664" i="18"/>
  <c r="AL664" i="18"/>
  <c r="AK664" i="18"/>
  <c r="AJ664" i="18"/>
  <c r="AI664" i="18"/>
  <c r="AH664" i="18"/>
  <c r="AG664" i="18"/>
  <c r="AF664" i="18"/>
  <c r="AQ663" i="18"/>
  <c r="AP663" i="18"/>
  <c r="AO663" i="18"/>
  <c r="AN663" i="18"/>
  <c r="AM663" i="18"/>
  <c r="AL663" i="18"/>
  <c r="AK663" i="18"/>
  <c r="AJ663" i="18"/>
  <c r="AI663" i="18"/>
  <c r="AH663" i="18"/>
  <c r="AG663" i="18"/>
  <c r="AF663" i="18"/>
  <c r="AQ662" i="18"/>
  <c r="AP662" i="18"/>
  <c r="AO662" i="18"/>
  <c r="AN662" i="18"/>
  <c r="AM662" i="18"/>
  <c r="AL662" i="18"/>
  <c r="AK662" i="18"/>
  <c r="AJ662" i="18"/>
  <c r="AI662" i="18"/>
  <c r="AH662" i="18"/>
  <c r="AG662" i="18"/>
  <c r="AF662" i="18"/>
  <c r="AQ661" i="18"/>
  <c r="AP661" i="18"/>
  <c r="AO661" i="18"/>
  <c r="AN661" i="18"/>
  <c r="AM661" i="18"/>
  <c r="AL661" i="18"/>
  <c r="AK661" i="18"/>
  <c r="AJ661" i="18"/>
  <c r="AI661" i="18"/>
  <c r="AH661" i="18"/>
  <c r="AG661" i="18"/>
  <c r="AF661" i="18"/>
  <c r="AQ660" i="18"/>
  <c r="AP660" i="18"/>
  <c r="AO660" i="18"/>
  <c r="AN660" i="18"/>
  <c r="AM660" i="18"/>
  <c r="AL660" i="18"/>
  <c r="AK660" i="18"/>
  <c r="AJ660" i="18"/>
  <c r="AI660" i="18"/>
  <c r="AH660" i="18"/>
  <c r="AG660" i="18"/>
  <c r="AF660" i="18"/>
  <c r="AQ659" i="18"/>
  <c r="AP659" i="18"/>
  <c r="AO659" i="18"/>
  <c r="AN659" i="18"/>
  <c r="AM659" i="18"/>
  <c r="AL659" i="18"/>
  <c r="AK659" i="18"/>
  <c r="AJ659" i="18"/>
  <c r="AI659" i="18"/>
  <c r="AH659" i="18"/>
  <c r="AG659" i="18"/>
  <c r="AF659" i="18"/>
  <c r="AQ658" i="18"/>
  <c r="AP658" i="18"/>
  <c r="AO658" i="18"/>
  <c r="AN658" i="18"/>
  <c r="AM658" i="18"/>
  <c r="AL658" i="18"/>
  <c r="AK658" i="18"/>
  <c r="AJ658" i="18"/>
  <c r="AI658" i="18"/>
  <c r="AH658" i="18"/>
  <c r="AG658" i="18"/>
  <c r="AF658" i="18"/>
  <c r="AQ657" i="18"/>
  <c r="AP657" i="18"/>
  <c r="AO657" i="18"/>
  <c r="AN657" i="18"/>
  <c r="AM657" i="18"/>
  <c r="AL657" i="18"/>
  <c r="AK657" i="18"/>
  <c r="AJ657" i="18"/>
  <c r="AI657" i="18"/>
  <c r="AH657" i="18"/>
  <c r="AG657" i="18"/>
  <c r="AF657" i="18"/>
  <c r="AQ656" i="18"/>
  <c r="AP656" i="18"/>
  <c r="AO656" i="18"/>
  <c r="AN656" i="18"/>
  <c r="AM656" i="18"/>
  <c r="AL656" i="18"/>
  <c r="AK656" i="18"/>
  <c r="AJ656" i="18"/>
  <c r="AI656" i="18"/>
  <c r="AH656" i="18"/>
  <c r="AG656" i="18"/>
  <c r="AF656" i="18"/>
  <c r="AQ655" i="18"/>
  <c r="AP655" i="18"/>
  <c r="AO655" i="18"/>
  <c r="AN655" i="18"/>
  <c r="AM655" i="18"/>
  <c r="AL655" i="18"/>
  <c r="AK655" i="18"/>
  <c r="AJ655" i="18"/>
  <c r="AI655" i="18"/>
  <c r="AH655" i="18"/>
  <c r="AG655" i="18"/>
  <c r="AF655" i="18"/>
  <c r="AQ654" i="18"/>
  <c r="AP654" i="18"/>
  <c r="AO654" i="18"/>
  <c r="AN654" i="18"/>
  <c r="AM654" i="18"/>
  <c r="AL654" i="18"/>
  <c r="AK654" i="18"/>
  <c r="AJ654" i="18"/>
  <c r="AI654" i="18"/>
  <c r="AH654" i="18"/>
  <c r="AG654" i="18"/>
  <c r="AF654" i="18"/>
  <c r="AQ653" i="18"/>
  <c r="AP653" i="18"/>
  <c r="AO653" i="18"/>
  <c r="AN653" i="18"/>
  <c r="AM653" i="18"/>
  <c r="AL653" i="18"/>
  <c r="AK653" i="18"/>
  <c r="AJ653" i="18"/>
  <c r="AI653" i="18"/>
  <c r="AH653" i="18"/>
  <c r="AG653" i="18"/>
  <c r="AF653" i="18"/>
  <c r="AQ652" i="18"/>
  <c r="AP652" i="18"/>
  <c r="AO652" i="18"/>
  <c r="AN652" i="18"/>
  <c r="AM652" i="18"/>
  <c r="AL652" i="18"/>
  <c r="AK652" i="18"/>
  <c r="AJ652" i="18"/>
  <c r="AI652" i="18"/>
  <c r="AH652" i="18"/>
  <c r="AG652" i="18"/>
  <c r="AF652" i="18"/>
  <c r="AQ651" i="18"/>
  <c r="AP651" i="18"/>
  <c r="AO651" i="18"/>
  <c r="AN651" i="18"/>
  <c r="AM651" i="18"/>
  <c r="AL651" i="18"/>
  <c r="AK651" i="18"/>
  <c r="AJ651" i="18"/>
  <c r="AI651" i="18"/>
  <c r="AH651" i="18"/>
  <c r="AG651" i="18"/>
  <c r="AF651" i="18"/>
  <c r="AQ650" i="18"/>
  <c r="AP650" i="18"/>
  <c r="AO650" i="18"/>
  <c r="AN650" i="18"/>
  <c r="AM650" i="18"/>
  <c r="AL650" i="18"/>
  <c r="AK650" i="18"/>
  <c r="AJ650" i="18"/>
  <c r="AI650" i="18"/>
  <c r="AH650" i="18"/>
  <c r="AG650" i="18"/>
  <c r="AF650" i="18"/>
  <c r="AQ649" i="18"/>
  <c r="AP649" i="18"/>
  <c r="AO649" i="18"/>
  <c r="AN649" i="18"/>
  <c r="AM649" i="18"/>
  <c r="AL649" i="18"/>
  <c r="AK649" i="18"/>
  <c r="AJ649" i="18"/>
  <c r="AI649" i="18"/>
  <c r="AH649" i="18"/>
  <c r="AG649" i="18"/>
  <c r="AF649" i="18"/>
  <c r="AQ648" i="18"/>
  <c r="AP648" i="18"/>
  <c r="AO648" i="18"/>
  <c r="AN648" i="18"/>
  <c r="AM648" i="18"/>
  <c r="AL648" i="18"/>
  <c r="AK648" i="18"/>
  <c r="AJ648" i="18"/>
  <c r="AI648" i="18"/>
  <c r="AH648" i="18"/>
  <c r="AG648" i="18"/>
  <c r="AF648" i="18"/>
  <c r="AQ647" i="18"/>
  <c r="AP647" i="18"/>
  <c r="AO647" i="18"/>
  <c r="AN647" i="18"/>
  <c r="AM647" i="18"/>
  <c r="AL647" i="18"/>
  <c r="AK647" i="18"/>
  <c r="AJ647" i="18"/>
  <c r="AI647" i="18"/>
  <c r="AH647" i="18"/>
  <c r="AG647" i="18"/>
  <c r="AF647" i="18"/>
  <c r="AQ646" i="18"/>
  <c r="AP646" i="18"/>
  <c r="AO646" i="18"/>
  <c r="AN646" i="18"/>
  <c r="AM646" i="18"/>
  <c r="AL646" i="18"/>
  <c r="AK646" i="18"/>
  <c r="AJ646" i="18"/>
  <c r="AI646" i="18"/>
  <c r="AH646" i="18"/>
  <c r="AG646" i="18"/>
  <c r="AF646" i="18"/>
  <c r="AQ645" i="18"/>
  <c r="AP645" i="18"/>
  <c r="AO645" i="18"/>
  <c r="AN645" i="18"/>
  <c r="AM645" i="18"/>
  <c r="AL645" i="18"/>
  <c r="AK645" i="18"/>
  <c r="AJ645" i="18"/>
  <c r="AI645" i="18"/>
  <c r="AH645" i="18"/>
  <c r="AG645" i="18"/>
  <c r="AF645" i="18"/>
  <c r="AQ644" i="18"/>
  <c r="AP644" i="18"/>
  <c r="AO644" i="18"/>
  <c r="AN644" i="18"/>
  <c r="AM644" i="18"/>
  <c r="AL644" i="18"/>
  <c r="AK644" i="18"/>
  <c r="AJ644" i="18"/>
  <c r="AI644" i="18"/>
  <c r="AH644" i="18"/>
  <c r="AG644" i="18"/>
  <c r="AF644" i="18"/>
  <c r="AQ643" i="18"/>
  <c r="AP643" i="18"/>
  <c r="AO643" i="18"/>
  <c r="AN643" i="18"/>
  <c r="AM643" i="18"/>
  <c r="AL643" i="18"/>
  <c r="AK643" i="18"/>
  <c r="AJ643" i="18"/>
  <c r="AI643" i="18"/>
  <c r="AH643" i="18"/>
  <c r="AG643" i="18"/>
  <c r="AF643" i="18"/>
  <c r="AQ642" i="18"/>
  <c r="AP642" i="18"/>
  <c r="AO642" i="18"/>
  <c r="AN642" i="18"/>
  <c r="AM642" i="18"/>
  <c r="AL642" i="18"/>
  <c r="AK642" i="18"/>
  <c r="AJ642" i="18"/>
  <c r="AI642" i="18"/>
  <c r="AH642" i="18"/>
  <c r="AG642" i="18"/>
  <c r="AF642" i="18"/>
  <c r="AQ641" i="18"/>
  <c r="AP641" i="18"/>
  <c r="AO641" i="18"/>
  <c r="AN641" i="18"/>
  <c r="AM641" i="18"/>
  <c r="AL641" i="18"/>
  <c r="AK641" i="18"/>
  <c r="AJ641" i="18"/>
  <c r="AI641" i="18"/>
  <c r="AH641" i="18"/>
  <c r="AG641" i="18"/>
  <c r="AF641" i="18"/>
  <c r="AQ640" i="18"/>
  <c r="AP640" i="18"/>
  <c r="AO640" i="18"/>
  <c r="AN640" i="18"/>
  <c r="AM640" i="18"/>
  <c r="AL640" i="18"/>
  <c r="AK640" i="18"/>
  <c r="AJ640" i="18"/>
  <c r="AI640" i="18"/>
  <c r="AH640" i="18"/>
  <c r="AG640" i="18"/>
  <c r="AF640" i="18"/>
  <c r="AQ639" i="18"/>
  <c r="AP639" i="18"/>
  <c r="AO639" i="18"/>
  <c r="AN639" i="18"/>
  <c r="AM639" i="18"/>
  <c r="AL639" i="18"/>
  <c r="AK639" i="18"/>
  <c r="AJ639" i="18"/>
  <c r="AI639" i="18"/>
  <c r="AH639" i="18"/>
  <c r="AG639" i="18"/>
  <c r="AF639" i="18"/>
  <c r="AQ638" i="18"/>
  <c r="AP638" i="18"/>
  <c r="AO638" i="18"/>
  <c r="AN638" i="18"/>
  <c r="AM638" i="18"/>
  <c r="AL638" i="18"/>
  <c r="AK638" i="18"/>
  <c r="AJ638" i="18"/>
  <c r="AI638" i="18"/>
  <c r="AH638" i="18"/>
  <c r="AG638" i="18"/>
  <c r="AF638" i="18"/>
  <c r="AQ637" i="18"/>
  <c r="AP637" i="18"/>
  <c r="AO637" i="18"/>
  <c r="AN637" i="18"/>
  <c r="AM637" i="18"/>
  <c r="AL637" i="18"/>
  <c r="AK637" i="18"/>
  <c r="AJ637" i="18"/>
  <c r="AI637" i="18"/>
  <c r="AH637" i="18"/>
  <c r="AG637" i="18"/>
  <c r="AF637" i="18"/>
  <c r="AQ636" i="18"/>
  <c r="AP636" i="18"/>
  <c r="AO636" i="18"/>
  <c r="AN636" i="18"/>
  <c r="AM636" i="18"/>
  <c r="AL636" i="18"/>
  <c r="AK636" i="18"/>
  <c r="AJ636" i="18"/>
  <c r="AI636" i="18"/>
  <c r="AH636" i="18"/>
  <c r="AG636" i="18"/>
  <c r="AF636" i="18"/>
  <c r="AQ635" i="18"/>
  <c r="AP635" i="18"/>
  <c r="AO635" i="18"/>
  <c r="AN635" i="18"/>
  <c r="AM635" i="18"/>
  <c r="AL635" i="18"/>
  <c r="AK635" i="18"/>
  <c r="AJ635" i="18"/>
  <c r="AI635" i="18"/>
  <c r="AH635" i="18"/>
  <c r="AG635" i="18"/>
  <c r="AF635" i="18"/>
  <c r="AQ634" i="18"/>
  <c r="AP634" i="18"/>
  <c r="AO634" i="18"/>
  <c r="AN634" i="18"/>
  <c r="AM634" i="18"/>
  <c r="AL634" i="18"/>
  <c r="AK634" i="18"/>
  <c r="AJ634" i="18"/>
  <c r="AI634" i="18"/>
  <c r="AH634" i="18"/>
  <c r="AG634" i="18"/>
  <c r="AF634" i="18"/>
  <c r="AQ633" i="18"/>
  <c r="AP633" i="18"/>
  <c r="AO633" i="18"/>
  <c r="AN633" i="18"/>
  <c r="AM633" i="18"/>
  <c r="AL633" i="18"/>
  <c r="AK633" i="18"/>
  <c r="AJ633" i="18"/>
  <c r="AI633" i="18"/>
  <c r="AH633" i="18"/>
  <c r="AG633" i="18"/>
  <c r="AF633" i="18"/>
  <c r="AQ632" i="18"/>
  <c r="AP632" i="18"/>
  <c r="AO632" i="18"/>
  <c r="AN632" i="18"/>
  <c r="AM632" i="18"/>
  <c r="AL632" i="18"/>
  <c r="AK632" i="18"/>
  <c r="AJ632" i="18"/>
  <c r="AI632" i="18"/>
  <c r="AH632" i="18"/>
  <c r="AG632" i="18"/>
  <c r="AF632" i="18"/>
  <c r="AQ631" i="18"/>
  <c r="AP631" i="18"/>
  <c r="AO631" i="18"/>
  <c r="AN631" i="18"/>
  <c r="AM631" i="18"/>
  <c r="AL631" i="18"/>
  <c r="AK631" i="18"/>
  <c r="AJ631" i="18"/>
  <c r="AI631" i="18"/>
  <c r="AH631" i="18"/>
  <c r="AG631" i="18"/>
  <c r="AF631" i="18"/>
  <c r="AQ630" i="18"/>
  <c r="AP630" i="18"/>
  <c r="AO630" i="18"/>
  <c r="AN630" i="18"/>
  <c r="AM630" i="18"/>
  <c r="AL630" i="18"/>
  <c r="AK630" i="18"/>
  <c r="AJ630" i="18"/>
  <c r="AI630" i="18"/>
  <c r="AH630" i="18"/>
  <c r="AG630" i="18"/>
  <c r="AF630" i="18"/>
  <c r="AQ629" i="18"/>
  <c r="AP629" i="18"/>
  <c r="AO629" i="18"/>
  <c r="AN629" i="18"/>
  <c r="AM629" i="18"/>
  <c r="AL629" i="18"/>
  <c r="AK629" i="18"/>
  <c r="AJ629" i="18"/>
  <c r="AI629" i="18"/>
  <c r="AH629" i="18"/>
  <c r="AG629" i="18"/>
  <c r="AF629" i="18"/>
  <c r="AQ628" i="18"/>
  <c r="AP628" i="18"/>
  <c r="AO628" i="18"/>
  <c r="AN628" i="18"/>
  <c r="AM628" i="18"/>
  <c r="AL628" i="18"/>
  <c r="AK628" i="18"/>
  <c r="AJ628" i="18"/>
  <c r="AI628" i="18"/>
  <c r="AH628" i="18"/>
  <c r="AG628" i="18"/>
  <c r="AF628" i="18"/>
  <c r="AQ627" i="18"/>
  <c r="AP627" i="18"/>
  <c r="AO627" i="18"/>
  <c r="AN627" i="18"/>
  <c r="AM627" i="18"/>
  <c r="AL627" i="18"/>
  <c r="AK627" i="18"/>
  <c r="AJ627" i="18"/>
  <c r="AI627" i="18"/>
  <c r="AH627" i="18"/>
  <c r="AG627" i="18"/>
  <c r="AF627" i="18"/>
  <c r="AQ626" i="18"/>
  <c r="AP626" i="18"/>
  <c r="AO626" i="18"/>
  <c r="AN626" i="18"/>
  <c r="AM626" i="18"/>
  <c r="AL626" i="18"/>
  <c r="AK626" i="18"/>
  <c r="AJ626" i="18"/>
  <c r="AI626" i="18"/>
  <c r="AH626" i="18"/>
  <c r="AG626" i="18"/>
  <c r="AF626" i="18"/>
  <c r="AQ625" i="18"/>
  <c r="AP625" i="18"/>
  <c r="AO625" i="18"/>
  <c r="AN625" i="18"/>
  <c r="AM625" i="18"/>
  <c r="AL625" i="18"/>
  <c r="AK625" i="18"/>
  <c r="AJ625" i="18"/>
  <c r="AI625" i="18"/>
  <c r="AH625" i="18"/>
  <c r="AG625" i="18"/>
  <c r="AF625" i="18"/>
  <c r="AQ624" i="18"/>
  <c r="AP624" i="18"/>
  <c r="AO624" i="18"/>
  <c r="AN624" i="18"/>
  <c r="AM624" i="18"/>
  <c r="AL624" i="18"/>
  <c r="AK624" i="18"/>
  <c r="AJ624" i="18"/>
  <c r="AI624" i="18"/>
  <c r="AH624" i="18"/>
  <c r="AG624" i="18"/>
  <c r="AF624" i="18"/>
  <c r="AQ623" i="18"/>
  <c r="AP623" i="18"/>
  <c r="AO623" i="18"/>
  <c r="AN623" i="18"/>
  <c r="AM623" i="18"/>
  <c r="AL623" i="18"/>
  <c r="AK623" i="18"/>
  <c r="AJ623" i="18"/>
  <c r="AI623" i="18"/>
  <c r="AH623" i="18"/>
  <c r="AG623" i="18"/>
  <c r="AF623" i="18"/>
  <c r="AQ622" i="18"/>
  <c r="AP622" i="18"/>
  <c r="AO622" i="18"/>
  <c r="AN622" i="18"/>
  <c r="AM622" i="18"/>
  <c r="AL622" i="18"/>
  <c r="AK622" i="18"/>
  <c r="AJ622" i="18"/>
  <c r="AI622" i="18"/>
  <c r="AH622" i="18"/>
  <c r="AG622" i="18"/>
  <c r="AF622" i="18"/>
  <c r="AQ621" i="18"/>
  <c r="AP621" i="18"/>
  <c r="AO621" i="18"/>
  <c r="AN621" i="18"/>
  <c r="AM621" i="18"/>
  <c r="AL621" i="18"/>
  <c r="AK621" i="18"/>
  <c r="AJ621" i="18"/>
  <c r="AI621" i="18"/>
  <c r="AH621" i="18"/>
  <c r="AG621" i="18"/>
  <c r="AF621" i="18"/>
  <c r="AQ620" i="18"/>
  <c r="AP620" i="18"/>
  <c r="AO620" i="18"/>
  <c r="AN620" i="18"/>
  <c r="AM620" i="18"/>
  <c r="AL620" i="18"/>
  <c r="AK620" i="18"/>
  <c r="AJ620" i="18"/>
  <c r="AI620" i="18"/>
  <c r="AH620" i="18"/>
  <c r="AG620" i="18"/>
  <c r="AF620" i="18"/>
  <c r="AQ619" i="18"/>
  <c r="AP619" i="18"/>
  <c r="AO619" i="18"/>
  <c r="AN619" i="18"/>
  <c r="AM619" i="18"/>
  <c r="AL619" i="18"/>
  <c r="AK619" i="18"/>
  <c r="AJ619" i="18"/>
  <c r="AI619" i="18"/>
  <c r="AH619" i="18"/>
  <c r="AG619" i="18"/>
  <c r="AF619" i="18"/>
  <c r="AQ618" i="18"/>
  <c r="AP618" i="18"/>
  <c r="AO618" i="18"/>
  <c r="AN618" i="18"/>
  <c r="AM618" i="18"/>
  <c r="AL618" i="18"/>
  <c r="AK618" i="18"/>
  <c r="AJ618" i="18"/>
  <c r="AI618" i="18"/>
  <c r="AH618" i="18"/>
  <c r="AG618" i="18"/>
  <c r="AF618" i="18"/>
  <c r="AQ617" i="18"/>
  <c r="AP617" i="18"/>
  <c r="AO617" i="18"/>
  <c r="AN617" i="18"/>
  <c r="AM617" i="18"/>
  <c r="AL617" i="18"/>
  <c r="AK617" i="18"/>
  <c r="AJ617" i="18"/>
  <c r="AI617" i="18"/>
  <c r="AH617" i="18"/>
  <c r="AG617" i="18"/>
  <c r="AF617" i="18"/>
  <c r="AQ616" i="18"/>
  <c r="AP616" i="18"/>
  <c r="AO616" i="18"/>
  <c r="AN616" i="18"/>
  <c r="AM616" i="18"/>
  <c r="AL616" i="18"/>
  <c r="AK616" i="18"/>
  <c r="AJ616" i="18"/>
  <c r="AI616" i="18"/>
  <c r="AH616" i="18"/>
  <c r="AG616" i="18"/>
  <c r="AF616" i="18"/>
  <c r="AQ615" i="18"/>
  <c r="AP615" i="18"/>
  <c r="AO615" i="18"/>
  <c r="AN615" i="18"/>
  <c r="AM615" i="18"/>
  <c r="AL615" i="18"/>
  <c r="AK615" i="18"/>
  <c r="AJ615" i="18"/>
  <c r="AI615" i="18"/>
  <c r="AH615" i="18"/>
  <c r="AG615" i="18"/>
  <c r="AF615" i="18"/>
  <c r="AQ614" i="18"/>
  <c r="AP614" i="18"/>
  <c r="AO614" i="18"/>
  <c r="AN614" i="18"/>
  <c r="AM614" i="18"/>
  <c r="AL614" i="18"/>
  <c r="AK614" i="18"/>
  <c r="AJ614" i="18"/>
  <c r="AI614" i="18"/>
  <c r="AH614" i="18"/>
  <c r="AG614" i="18"/>
  <c r="AF614" i="18"/>
  <c r="AQ613" i="18"/>
  <c r="AP613" i="18"/>
  <c r="AO613" i="18"/>
  <c r="AN613" i="18"/>
  <c r="AM613" i="18"/>
  <c r="AL613" i="18"/>
  <c r="AK613" i="18"/>
  <c r="AJ613" i="18"/>
  <c r="AI613" i="18"/>
  <c r="AH613" i="18"/>
  <c r="AG613" i="18"/>
  <c r="AF613" i="18"/>
  <c r="AQ612" i="18"/>
  <c r="AP612" i="18"/>
  <c r="AO612" i="18"/>
  <c r="AN612" i="18"/>
  <c r="AM612" i="18"/>
  <c r="AL612" i="18"/>
  <c r="AK612" i="18"/>
  <c r="AJ612" i="18"/>
  <c r="AI612" i="18"/>
  <c r="AH612" i="18"/>
  <c r="AG612" i="18"/>
  <c r="AF612" i="18"/>
  <c r="AQ611" i="18"/>
  <c r="AP611" i="18"/>
  <c r="AO611" i="18"/>
  <c r="AN611" i="18"/>
  <c r="AM611" i="18"/>
  <c r="AL611" i="18"/>
  <c r="AK611" i="18"/>
  <c r="AJ611" i="18"/>
  <c r="AI611" i="18"/>
  <c r="AH611" i="18"/>
  <c r="AG611" i="18"/>
  <c r="AF611" i="18"/>
  <c r="AQ610" i="18"/>
  <c r="AP610" i="18"/>
  <c r="AO610" i="18"/>
  <c r="AN610" i="18"/>
  <c r="AM610" i="18"/>
  <c r="AL610" i="18"/>
  <c r="AK610" i="18"/>
  <c r="AJ610" i="18"/>
  <c r="AI610" i="18"/>
  <c r="AH610" i="18"/>
  <c r="AG610" i="18"/>
  <c r="AF610" i="18"/>
  <c r="AQ609" i="18"/>
  <c r="AP609" i="18"/>
  <c r="AO609" i="18"/>
  <c r="AN609" i="18"/>
  <c r="AM609" i="18"/>
  <c r="AL609" i="18"/>
  <c r="AK609" i="18"/>
  <c r="AJ609" i="18"/>
  <c r="AI609" i="18"/>
  <c r="AH609" i="18"/>
  <c r="AG609" i="18"/>
  <c r="AF609" i="18"/>
  <c r="AQ608" i="18"/>
  <c r="AP608" i="18"/>
  <c r="AO608" i="18"/>
  <c r="AN608" i="18"/>
  <c r="AM608" i="18"/>
  <c r="AL608" i="18"/>
  <c r="AK608" i="18"/>
  <c r="AJ608" i="18"/>
  <c r="AI608" i="18"/>
  <c r="AH608" i="18"/>
  <c r="AG608" i="18"/>
  <c r="AF608" i="18"/>
  <c r="AQ607" i="18"/>
  <c r="AP607" i="18"/>
  <c r="AO607" i="18"/>
  <c r="AN607" i="18"/>
  <c r="AM607" i="18"/>
  <c r="AL607" i="18"/>
  <c r="AK607" i="18"/>
  <c r="AJ607" i="18"/>
  <c r="AI607" i="18"/>
  <c r="AH607" i="18"/>
  <c r="AG607" i="18"/>
  <c r="AF607" i="18"/>
  <c r="AQ606" i="18"/>
  <c r="AP606" i="18"/>
  <c r="AO606" i="18"/>
  <c r="AN606" i="18"/>
  <c r="AM606" i="18"/>
  <c r="AL606" i="18"/>
  <c r="AK606" i="18"/>
  <c r="AJ606" i="18"/>
  <c r="AI606" i="18"/>
  <c r="AH606" i="18"/>
  <c r="AG606" i="18"/>
  <c r="AF606" i="18"/>
  <c r="AQ605" i="18"/>
  <c r="AP605" i="18"/>
  <c r="AO605" i="18"/>
  <c r="AN605" i="18"/>
  <c r="AM605" i="18"/>
  <c r="AL605" i="18"/>
  <c r="AK605" i="18"/>
  <c r="AJ605" i="18"/>
  <c r="AI605" i="18"/>
  <c r="AH605" i="18"/>
  <c r="AG605" i="18"/>
  <c r="AF605" i="18"/>
  <c r="AQ604" i="18"/>
  <c r="AP604" i="18"/>
  <c r="AO604" i="18"/>
  <c r="AN604" i="18"/>
  <c r="AM604" i="18"/>
  <c r="AL604" i="18"/>
  <c r="AK604" i="18"/>
  <c r="AJ604" i="18"/>
  <c r="AI604" i="18"/>
  <c r="AH604" i="18"/>
  <c r="AG604" i="18"/>
  <c r="AF604" i="18"/>
  <c r="AQ603" i="18"/>
  <c r="AP603" i="18"/>
  <c r="AO603" i="18"/>
  <c r="AN603" i="18"/>
  <c r="AM603" i="18"/>
  <c r="AL603" i="18"/>
  <c r="AK603" i="18"/>
  <c r="AJ603" i="18"/>
  <c r="AI603" i="18"/>
  <c r="AH603" i="18"/>
  <c r="AG603" i="18"/>
  <c r="AF603" i="18"/>
  <c r="AQ602" i="18"/>
  <c r="AP602" i="18"/>
  <c r="AO602" i="18"/>
  <c r="AN602" i="18"/>
  <c r="AM602" i="18"/>
  <c r="AL602" i="18"/>
  <c r="AK602" i="18"/>
  <c r="AJ602" i="18"/>
  <c r="AI602" i="18"/>
  <c r="AH602" i="18"/>
  <c r="AG602" i="18"/>
  <c r="AF602" i="18"/>
  <c r="AQ601" i="18"/>
  <c r="AP601" i="18"/>
  <c r="AO601" i="18"/>
  <c r="AN601" i="18"/>
  <c r="AM601" i="18"/>
  <c r="AL601" i="18"/>
  <c r="AK601" i="18"/>
  <c r="AJ601" i="18"/>
  <c r="AI601" i="18"/>
  <c r="AH601" i="18"/>
  <c r="AG601" i="18"/>
  <c r="AF601" i="18"/>
  <c r="AQ600" i="18"/>
  <c r="AP600" i="18"/>
  <c r="AO600" i="18"/>
  <c r="AN600" i="18"/>
  <c r="AM600" i="18"/>
  <c r="AL600" i="18"/>
  <c r="AK600" i="18"/>
  <c r="AJ600" i="18"/>
  <c r="AI600" i="18"/>
  <c r="AH600" i="18"/>
  <c r="AG600" i="18"/>
  <c r="AF600" i="18"/>
  <c r="AQ599" i="18"/>
  <c r="AP599" i="18"/>
  <c r="AO599" i="18"/>
  <c r="AN599" i="18"/>
  <c r="AM599" i="18"/>
  <c r="AL599" i="18"/>
  <c r="AK599" i="18"/>
  <c r="AJ599" i="18"/>
  <c r="AI599" i="18"/>
  <c r="AH599" i="18"/>
  <c r="AG599" i="18"/>
  <c r="AF599" i="18"/>
  <c r="AQ598" i="18"/>
  <c r="AP598" i="18"/>
  <c r="AO598" i="18"/>
  <c r="AN598" i="18"/>
  <c r="AM598" i="18"/>
  <c r="AL598" i="18"/>
  <c r="AK598" i="18"/>
  <c r="AJ598" i="18"/>
  <c r="AI598" i="18"/>
  <c r="AH598" i="18"/>
  <c r="AG598" i="18"/>
  <c r="AF598" i="18"/>
  <c r="AQ597" i="18"/>
  <c r="AP597" i="18"/>
  <c r="AO597" i="18"/>
  <c r="AN597" i="18"/>
  <c r="AM597" i="18"/>
  <c r="AL597" i="18"/>
  <c r="AK597" i="18"/>
  <c r="AJ597" i="18"/>
  <c r="AI597" i="18"/>
  <c r="AH597" i="18"/>
  <c r="AG597" i="18"/>
  <c r="AF597" i="18"/>
  <c r="AQ596" i="18"/>
  <c r="AP596" i="18"/>
  <c r="AO596" i="18"/>
  <c r="AN596" i="18"/>
  <c r="AM596" i="18"/>
  <c r="AL596" i="18"/>
  <c r="AK596" i="18"/>
  <c r="AJ596" i="18"/>
  <c r="AI596" i="18"/>
  <c r="AH596" i="18"/>
  <c r="AG596" i="18"/>
  <c r="AF596" i="18"/>
  <c r="AQ595" i="18"/>
  <c r="AP595" i="18"/>
  <c r="AO595" i="18"/>
  <c r="AN595" i="18"/>
  <c r="AM595" i="18"/>
  <c r="AL595" i="18"/>
  <c r="AK595" i="18"/>
  <c r="AJ595" i="18"/>
  <c r="AI595" i="18"/>
  <c r="AH595" i="18"/>
  <c r="AG595" i="18"/>
  <c r="AF595" i="18"/>
  <c r="AQ594" i="18"/>
  <c r="AP594" i="18"/>
  <c r="AO594" i="18"/>
  <c r="AN594" i="18"/>
  <c r="AM594" i="18"/>
  <c r="AL594" i="18"/>
  <c r="AK594" i="18"/>
  <c r="AJ594" i="18"/>
  <c r="AI594" i="18"/>
  <c r="AH594" i="18"/>
  <c r="AG594" i="18"/>
  <c r="AF594" i="18"/>
  <c r="AQ593" i="18"/>
  <c r="AP593" i="18"/>
  <c r="AO593" i="18"/>
  <c r="AN593" i="18"/>
  <c r="AM593" i="18"/>
  <c r="AL593" i="18"/>
  <c r="AK593" i="18"/>
  <c r="AJ593" i="18"/>
  <c r="AI593" i="18"/>
  <c r="AH593" i="18"/>
  <c r="AG593" i="18"/>
  <c r="AF593" i="18"/>
  <c r="AQ592" i="18"/>
  <c r="AP592" i="18"/>
  <c r="AO592" i="18"/>
  <c r="AN592" i="18"/>
  <c r="AM592" i="18"/>
  <c r="AL592" i="18"/>
  <c r="AK592" i="18"/>
  <c r="AJ592" i="18"/>
  <c r="AI592" i="18"/>
  <c r="AH592" i="18"/>
  <c r="AG592" i="18"/>
  <c r="AF592" i="18"/>
  <c r="AQ591" i="18"/>
  <c r="AP591" i="18"/>
  <c r="AO591" i="18"/>
  <c r="AN591" i="18"/>
  <c r="AM591" i="18"/>
  <c r="AL591" i="18"/>
  <c r="AK591" i="18"/>
  <c r="AJ591" i="18"/>
  <c r="AI591" i="18"/>
  <c r="AH591" i="18"/>
  <c r="AG591" i="18"/>
  <c r="AF591" i="18"/>
  <c r="AQ590" i="18"/>
  <c r="AP590" i="18"/>
  <c r="AO590" i="18"/>
  <c r="AN590" i="18"/>
  <c r="AM590" i="18"/>
  <c r="AL590" i="18"/>
  <c r="AK590" i="18"/>
  <c r="AJ590" i="18"/>
  <c r="AI590" i="18"/>
  <c r="AH590" i="18"/>
  <c r="AG590" i="18"/>
  <c r="AF590" i="18"/>
  <c r="AQ589" i="18"/>
  <c r="AP589" i="18"/>
  <c r="AO589" i="18"/>
  <c r="AN589" i="18"/>
  <c r="AM589" i="18"/>
  <c r="AL589" i="18"/>
  <c r="AK589" i="18"/>
  <c r="AJ589" i="18"/>
  <c r="AI589" i="18"/>
  <c r="AH589" i="18"/>
  <c r="AG589" i="18"/>
  <c r="AF589" i="18"/>
  <c r="AQ588" i="18"/>
  <c r="AP588" i="18"/>
  <c r="AO588" i="18"/>
  <c r="AN588" i="18"/>
  <c r="AM588" i="18"/>
  <c r="AL588" i="18"/>
  <c r="AK588" i="18"/>
  <c r="AJ588" i="18"/>
  <c r="AI588" i="18"/>
  <c r="AH588" i="18"/>
  <c r="AG588" i="18"/>
  <c r="AF588" i="18"/>
  <c r="AQ587" i="18"/>
  <c r="AP587" i="18"/>
  <c r="AO587" i="18"/>
  <c r="AN587" i="18"/>
  <c r="AM587" i="18"/>
  <c r="AL587" i="18"/>
  <c r="AK587" i="18"/>
  <c r="AJ587" i="18"/>
  <c r="AI587" i="18"/>
  <c r="AH587" i="18"/>
  <c r="AG587" i="18"/>
  <c r="AF587" i="18"/>
  <c r="AQ586" i="18"/>
  <c r="AP586" i="18"/>
  <c r="AO586" i="18"/>
  <c r="AN586" i="18"/>
  <c r="AM586" i="18"/>
  <c r="AL586" i="18"/>
  <c r="AK586" i="18"/>
  <c r="AJ586" i="18"/>
  <c r="AI586" i="18"/>
  <c r="AH586" i="18"/>
  <c r="AG586" i="18"/>
  <c r="AF586" i="18"/>
  <c r="AQ585" i="18"/>
  <c r="AP585" i="18"/>
  <c r="AO585" i="18"/>
  <c r="AN585" i="18"/>
  <c r="AM585" i="18"/>
  <c r="AL585" i="18"/>
  <c r="AK585" i="18"/>
  <c r="AJ585" i="18"/>
  <c r="AI585" i="18"/>
  <c r="AH585" i="18"/>
  <c r="AG585" i="18"/>
  <c r="AF585" i="18"/>
  <c r="AQ584" i="18"/>
  <c r="AP584" i="18"/>
  <c r="AO584" i="18"/>
  <c r="AN584" i="18"/>
  <c r="AM584" i="18"/>
  <c r="AL584" i="18"/>
  <c r="AK584" i="18"/>
  <c r="AJ584" i="18"/>
  <c r="AI584" i="18"/>
  <c r="AH584" i="18"/>
  <c r="AG584" i="18"/>
  <c r="AF584" i="18"/>
  <c r="AQ583" i="18"/>
  <c r="AP583" i="18"/>
  <c r="AO583" i="18"/>
  <c r="AN583" i="18"/>
  <c r="AM583" i="18"/>
  <c r="AL583" i="18"/>
  <c r="AK583" i="18"/>
  <c r="AJ583" i="18"/>
  <c r="AI583" i="18"/>
  <c r="AH583" i="18"/>
  <c r="AG583" i="18"/>
  <c r="AF583" i="18"/>
  <c r="AQ582" i="18"/>
  <c r="AP582" i="18"/>
  <c r="AO582" i="18"/>
  <c r="AN582" i="18"/>
  <c r="AM582" i="18"/>
  <c r="AL582" i="18"/>
  <c r="AK582" i="18"/>
  <c r="AJ582" i="18"/>
  <c r="AI582" i="18"/>
  <c r="AH582" i="18"/>
  <c r="AG582" i="18"/>
  <c r="AF582" i="18"/>
  <c r="AQ581" i="18"/>
  <c r="AP581" i="18"/>
  <c r="AO581" i="18"/>
  <c r="AN581" i="18"/>
  <c r="AM581" i="18"/>
  <c r="AL581" i="18"/>
  <c r="AK581" i="18"/>
  <c r="AJ581" i="18"/>
  <c r="AI581" i="18"/>
  <c r="AH581" i="18"/>
  <c r="AG581" i="18"/>
  <c r="AF581" i="18"/>
  <c r="AQ580" i="18"/>
  <c r="AP580" i="18"/>
  <c r="AO580" i="18"/>
  <c r="AN580" i="18"/>
  <c r="AM580" i="18"/>
  <c r="AL580" i="18"/>
  <c r="AK580" i="18"/>
  <c r="AJ580" i="18"/>
  <c r="AI580" i="18"/>
  <c r="AH580" i="18"/>
  <c r="AG580" i="18"/>
  <c r="AF580" i="18"/>
  <c r="AQ579" i="18"/>
  <c r="AP579" i="18"/>
  <c r="AO579" i="18"/>
  <c r="AN579" i="18"/>
  <c r="AM579" i="18"/>
  <c r="AL579" i="18"/>
  <c r="AK579" i="18"/>
  <c r="AJ579" i="18"/>
  <c r="AI579" i="18"/>
  <c r="AH579" i="18"/>
  <c r="AG579" i="18"/>
  <c r="AF579" i="18"/>
  <c r="AQ578" i="18"/>
  <c r="AP578" i="18"/>
  <c r="AO578" i="18"/>
  <c r="AN578" i="18"/>
  <c r="AM578" i="18"/>
  <c r="AL578" i="18"/>
  <c r="AK578" i="18"/>
  <c r="AJ578" i="18"/>
  <c r="AI578" i="18"/>
  <c r="AH578" i="18"/>
  <c r="AG578" i="18"/>
  <c r="AF578" i="18"/>
  <c r="AQ577" i="18"/>
  <c r="AP577" i="18"/>
  <c r="AO577" i="18"/>
  <c r="AN577" i="18"/>
  <c r="AM577" i="18"/>
  <c r="AL577" i="18"/>
  <c r="AK577" i="18"/>
  <c r="AJ577" i="18"/>
  <c r="AI577" i="18"/>
  <c r="AH577" i="18"/>
  <c r="AG577" i="18"/>
  <c r="AF577" i="18"/>
  <c r="AQ576" i="18"/>
  <c r="AP576" i="18"/>
  <c r="AO576" i="18"/>
  <c r="AN576" i="18"/>
  <c r="AM576" i="18"/>
  <c r="AL576" i="18"/>
  <c r="AK576" i="18"/>
  <c r="AJ576" i="18"/>
  <c r="AI576" i="18"/>
  <c r="AH576" i="18"/>
  <c r="AG576" i="18"/>
  <c r="AF576" i="18"/>
  <c r="AQ575" i="18"/>
  <c r="AP575" i="18"/>
  <c r="AO575" i="18"/>
  <c r="AN575" i="18"/>
  <c r="AM575" i="18"/>
  <c r="AL575" i="18"/>
  <c r="AK575" i="18"/>
  <c r="AJ575" i="18"/>
  <c r="AI575" i="18"/>
  <c r="AH575" i="18"/>
  <c r="AG575" i="18"/>
  <c r="AF575" i="18"/>
  <c r="AQ574" i="18"/>
  <c r="AP574" i="18"/>
  <c r="AO574" i="18"/>
  <c r="AN574" i="18"/>
  <c r="AM574" i="18"/>
  <c r="AL574" i="18"/>
  <c r="AK574" i="18"/>
  <c r="AJ574" i="18"/>
  <c r="AI574" i="18"/>
  <c r="AH574" i="18"/>
  <c r="AG574" i="18"/>
  <c r="AF574" i="18"/>
  <c r="AQ573" i="18"/>
  <c r="AP573" i="18"/>
  <c r="AO573" i="18"/>
  <c r="AN573" i="18"/>
  <c r="AM573" i="18"/>
  <c r="AL573" i="18"/>
  <c r="AK573" i="18"/>
  <c r="AJ573" i="18"/>
  <c r="AI573" i="18"/>
  <c r="AH573" i="18"/>
  <c r="AG573" i="18"/>
  <c r="AF573" i="18"/>
  <c r="AQ572" i="18"/>
  <c r="AP572" i="18"/>
  <c r="AO572" i="18"/>
  <c r="AN572" i="18"/>
  <c r="AM572" i="18"/>
  <c r="AL572" i="18"/>
  <c r="AK572" i="18"/>
  <c r="AJ572" i="18"/>
  <c r="AI572" i="18"/>
  <c r="AH572" i="18"/>
  <c r="AG572" i="18"/>
  <c r="AF572" i="18"/>
  <c r="AQ571" i="18"/>
  <c r="AP571" i="18"/>
  <c r="AO571" i="18"/>
  <c r="AN571" i="18"/>
  <c r="AM571" i="18"/>
  <c r="AL571" i="18"/>
  <c r="AK571" i="18"/>
  <c r="AJ571" i="18"/>
  <c r="AI571" i="18"/>
  <c r="AH571" i="18"/>
  <c r="AG571" i="18"/>
  <c r="AF571" i="18"/>
  <c r="AQ570" i="18"/>
  <c r="AP570" i="18"/>
  <c r="AO570" i="18"/>
  <c r="AN570" i="18"/>
  <c r="AM570" i="18"/>
  <c r="AL570" i="18"/>
  <c r="AK570" i="18"/>
  <c r="AJ570" i="18"/>
  <c r="AI570" i="18"/>
  <c r="AH570" i="18"/>
  <c r="AG570" i="18"/>
  <c r="AF570" i="18"/>
  <c r="AQ569" i="18"/>
  <c r="AP569" i="18"/>
  <c r="AO569" i="18"/>
  <c r="AN569" i="18"/>
  <c r="AM569" i="18"/>
  <c r="AL569" i="18"/>
  <c r="AK569" i="18"/>
  <c r="AJ569" i="18"/>
  <c r="AI569" i="18"/>
  <c r="AH569" i="18"/>
  <c r="AG569" i="18"/>
  <c r="AF569" i="18"/>
  <c r="AQ568" i="18"/>
  <c r="AP568" i="18"/>
  <c r="AO568" i="18"/>
  <c r="AN568" i="18"/>
  <c r="AM568" i="18"/>
  <c r="AL568" i="18"/>
  <c r="AK568" i="18"/>
  <c r="AJ568" i="18"/>
  <c r="AI568" i="18"/>
  <c r="AH568" i="18"/>
  <c r="AG568" i="18"/>
  <c r="AF568" i="18"/>
  <c r="AQ567" i="18"/>
  <c r="AP567" i="18"/>
  <c r="AO567" i="18"/>
  <c r="AN567" i="18"/>
  <c r="AM567" i="18"/>
  <c r="AL567" i="18"/>
  <c r="AK567" i="18"/>
  <c r="AJ567" i="18"/>
  <c r="AI567" i="18"/>
  <c r="AH567" i="18"/>
  <c r="AG567" i="18"/>
  <c r="AF567" i="18"/>
  <c r="AQ566" i="18"/>
  <c r="AP566" i="18"/>
  <c r="AO566" i="18"/>
  <c r="AN566" i="18"/>
  <c r="AM566" i="18"/>
  <c r="AL566" i="18"/>
  <c r="AK566" i="18"/>
  <c r="AJ566" i="18"/>
  <c r="AI566" i="18"/>
  <c r="AH566" i="18"/>
  <c r="AG566" i="18"/>
  <c r="AF566" i="18"/>
  <c r="AQ565" i="18"/>
  <c r="AP565" i="18"/>
  <c r="AO565" i="18"/>
  <c r="AN565" i="18"/>
  <c r="AM565" i="18"/>
  <c r="AL565" i="18"/>
  <c r="AK565" i="18"/>
  <c r="AJ565" i="18"/>
  <c r="AI565" i="18"/>
  <c r="AH565" i="18"/>
  <c r="AG565" i="18"/>
  <c r="AF565" i="18"/>
  <c r="AQ564" i="18"/>
  <c r="AP564" i="18"/>
  <c r="AO564" i="18"/>
  <c r="AN564" i="18"/>
  <c r="AM564" i="18"/>
  <c r="AL564" i="18"/>
  <c r="AK564" i="18"/>
  <c r="AJ564" i="18"/>
  <c r="AI564" i="18"/>
  <c r="AH564" i="18"/>
  <c r="AG564" i="18"/>
  <c r="AF564" i="18"/>
  <c r="AQ563" i="18"/>
  <c r="AP563" i="18"/>
  <c r="AO563" i="18"/>
  <c r="AN563" i="18"/>
  <c r="AM563" i="18"/>
  <c r="AL563" i="18"/>
  <c r="AK563" i="18"/>
  <c r="AJ563" i="18"/>
  <c r="AI563" i="18"/>
  <c r="AH563" i="18"/>
  <c r="AG563" i="18"/>
  <c r="AF563" i="18"/>
  <c r="AQ562" i="18"/>
  <c r="AP562" i="18"/>
  <c r="AO562" i="18"/>
  <c r="AN562" i="18"/>
  <c r="AM562" i="18"/>
  <c r="AL562" i="18"/>
  <c r="AK562" i="18"/>
  <c r="AJ562" i="18"/>
  <c r="AI562" i="18"/>
  <c r="AH562" i="18"/>
  <c r="AG562" i="18"/>
  <c r="AF562" i="18"/>
  <c r="AQ561" i="18"/>
  <c r="AP561" i="18"/>
  <c r="AO561" i="18"/>
  <c r="AN561" i="18"/>
  <c r="AM561" i="18"/>
  <c r="AL561" i="18"/>
  <c r="AK561" i="18"/>
  <c r="AJ561" i="18"/>
  <c r="AI561" i="18"/>
  <c r="AH561" i="18"/>
  <c r="AG561" i="18"/>
  <c r="AF561" i="18"/>
  <c r="AQ560" i="18"/>
  <c r="AP560" i="18"/>
  <c r="AO560" i="18"/>
  <c r="AN560" i="18"/>
  <c r="AM560" i="18"/>
  <c r="AL560" i="18"/>
  <c r="AK560" i="18"/>
  <c r="AJ560" i="18"/>
  <c r="AI560" i="18"/>
  <c r="AH560" i="18"/>
  <c r="AG560" i="18"/>
  <c r="AF560" i="18"/>
  <c r="AQ559" i="18"/>
  <c r="AP559" i="18"/>
  <c r="AO559" i="18"/>
  <c r="AN559" i="18"/>
  <c r="AM559" i="18"/>
  <c r="AL559" i="18"/>
  <c r="AK559" i="18"/>
  <c r="AJ559" i="18"/>
  <c r="AI559" i="18"/>
  <c r="AH559" i="18"/>
  <c r="AG559" i="18"/>
  <c r="AF559" i="18"/>
  <c r="AQ558" i="18"/>
  <c r="AP558" i="18"/>
  <c r="AO558" i="18"/>
  <c r="AN558" i="18"/>
  <c r="AM558" i="18"/>
  <c r="AL558" i="18"/>
  <c r="AK558" i="18"/>
  <c r="AJ558" i="18"/>
  <c r="AI558" i="18"/>
  <c r="AH558" i="18"/>
  <c r="AG558" i="18"/>
  <c r="AF558" i="18"/>
  <c r="AQ557" i="18"/>
  <c r="AP557" i="18"/>
  <c r="AO557" i="18"/>
  <c r="AN557" i="18"/>
  <c r="AM557" i="18"/>
  <c r="AL557" i="18"/>
  <c r="AK557" i="18"/>
  <c r="AJ557" i="18"/>
  <c r="AI557" i="18"/>
  <c r="AH557" i="18"/>
  <c r="AG557" i="18"/>
  <c r="AF557" i="18"/>
  <c r="AQ556" i="18"/>
  <c r="AP556" i="18"/>
  <c r="AO556" i="18"/>
  <c r="AN556" i="18"/>
  <c r="AM556" i="18"/>
  <c r="AL556" i="18"/>
  <c r="AK556" i="18"/>
  <c r="AJ556" i="18"/>
  <c r="AI556" i="18"/>
  <c r="AH556" i="18"/>
  <c r="AG556" i="18"/>
  <c r="AF556" i="18"/>
  <c r="AQ555" i="18"/>
  <c r="AP555" i="18"/>
  <c r="AO555" i="18"/>
  <c r="AN555" i="18"/>
  <c r="AM555" i="18"/>
  <c r="AL555" i="18"/>
  <c r="AK555" i="18"/>
  <c r="AJ555" i="18"/>
  <c r="AI555" i="18"/>
  <c r="AH555" i="18"/>
  <c r="AG555" i="18"/>
  <c r="AF555" i="18"/>
  <c r="AQ554" i="18"/>
  <c r="AP554" i="18"/>
  <c r="AO554" i="18"/>
  <c r="AN554" i="18"/>
  <c r="AM554" i="18"/>
  <c r="AL554" i="18"/>
  <c r="AK554" i="18"/>
  <c r="AJ554" i="18"/>
  <c r="AI554" i="18"/>
  <c r="AH554" i="18"/>
  <c r="AG554" i="18"/>
  <c r="AF554" i="18"/>
  <c r="AQ553" i="18"/>
  <c r="AP553" i="18"/>
  <c r="AO553" i="18"/>
  <c r="AN553" i="18"/>
  <c r="AM553" i="18"/>
  <c r="AL553" i="18"/>
  <c r="AK553" i="18"/>
  <c r="AJ553" i="18"/>
  <c r="AI553" i="18"/>
  <c r="AH553" i="18"/>
  <c r="AG553" i="18"/>
  <c r="AF553" i="18"/>
  <c r="AQ552" i="18"/>
  <c r="AP552" i="18"/>
  <c r="AO552" i="18"/>
  <c r="AN552" i="18"/>
  <c r="AM552" i="18"/>
  <c r="AL552" i="18"/>
  <c r="AK552" i="18"/>
  <c r="AJ552" i="18"/>
  <c r="AI552" i="18"/>
  <c r="AH552" i="18"/>
  <c r="AG552" i="18"/>
  <c r="AF552" i="18"/>
  <c r="AQ551" i="18"/>
  <c r="AP551" i="18"/>
  <c r="AO551" i="18"/>
  <c r="AN551" i="18"/>
  <c r="AM551" i="18"/>
  <c r="AL551" i="18"/>
  <c r="AK551" i="18"/>
  <c r="AJ551" i="18"/>
  <c r="AI551" i="18"/>
  <c r="AH551" i="18"/>
  <c r="AG551" i="18"/>
  <c r="AF551" i="18"/>
  <c r="AQ550" i="18"/>
  <c r="AP550" i="18"/>
  <c r="AO550" i="18"/>
  <c r="AN550" i="18"/>
  <c r="AM550" i="18"/>
  <c r="AL550" i="18"/>
  <c r="AK550" i="18"/>
  <c r="AJ550" i="18"/>
  <c r="AI550" i="18"/>
  <c r="AH550" i="18"/>
  <c r="AG550" i="18"/>
  <c r="AF550" i="18"/>
  <c r="AQ549" i="18"/>
  <c r="AP549" i="18"/>
  <c r="AO549" i="18"/>
  <c r="AN549" i="18"/>
  <c r="AM549" i="18"/>
  <c r="AL549" i="18"/>
  <c r="AK549" i="18"/>
  <c r="AJ549" i="18"/>
  <c r="AI549" i="18"/>
  <c r="AH549" i="18"/>
  <c r="AG549" i="18"/>
  <c r="AF549" i="18"/>
  <c r="AQ548" i="18"/>
  <c r="AP548" i="18"/>
  <c r="AO548" i="18"/>
  <c r="AN548" i="18"/>
  <c r="AM548" i="18"/>
  <c r="AL548" i="18"/>
  <c r="AK548" i="18"/>
  <c r="AJ548" i="18"/>
  <c r="AI548" i="18"/>
  <c r="AH548" i="18"/>
  <c r="AG548" i="18"/>
  <c r="AF548" i="18"/>
  <c r="AQ547" i="18"/>
  <c r="AP547" i="18"/>
  <c r="AO547" i="18"/>
  <c r="AN547" i="18"/>
  <c r="AM547" i="18"/>
  <c r="AL547" i="18"/>
  <c r="AK547" i="18"/>
  <c r="AJ547" i="18"/>
  <c r="AI547" i="18"/>
  <c r="AH547" i="18"/>
  <c r="AG547" i="18"/>
  <c r="AF547" i="18"/>
  <c r="AQ546" i="18"/>
  <c r="AP546" i="18"/>
  <c r="AO546" i="18"/>
  <c r="AN546" i="18"/>
  <c r="AM546" i="18"/>
  <c r="AL546" i="18"/>
  <c r="AK546" i="18"/>
  <c r="AJ546" i="18"/>
  <c r="AI546" i="18"/>
  <c r="AH546" i="18"/>
  <c r="AG546" i="18"/>
  <c r="AF546" i="18"/>
  <c r="AQ545" i="18"/>
  <c r="AP545" i="18"/>
  <c r="AO545" i="18"/>
  <c r="AN545" i="18"/>
  <c r="AM545" i="18"/>
  <c r="AL545" i="18"/>
  <c r="AK545" i="18"/>
  <c r="AJ545" i="18"/>
  <c r="AI545" i="18"/>
  <c r="AH545" i="18"/>
  <c r="AG545" i="18"/>
  <c r="AF545" i="18"/>
  <c r="AQ544" i="18"/>
  <c r="AP544" i="18"/>
  <c r="AO544" i="18"/>
  <c r="AN544" i="18"/>
  <c r="AM544" i="18"/>
  <c r="AL544" i="18"/>
  <c r="AK544" i="18"/>
  <c r="AJ544" i="18"/>
  <c r="AI544" i="18"/>
  <c r="AH544" i="18"/>
  <c r="AG544" i="18"/>
  <c r="AF544" i="18"/>
  <c r="AQ543" i="18"/>
  <c r="AP543" i="18"/>
  <c r="AO543" i="18"/>
  <c r="AN543" i="18"/>
  <c r="AM543" i="18"/>
  <c r="AL543" i="18"/>
  <c r="AK543" i="18"/>
  <c r="AJ543" i="18"/>
  <c r="AI543" i="18"/>
  <c r="AH543" i="18"/>
  <c r="AG543" i="18"/>
  <c r="AF543" i="18"/>
  <c r="AQ542" i="18"/>
  <c r="AP542" i="18"/>
  <c r="AO542" i="18"/>
  <c r="AN542" i="18"/>
  <c r="AM542" i="18"/>
  <c r="AL542" i="18"/>
  <c r="AK542" i="18"/>
  <c r="AJ542" i="18"/>
  <c r="AI542" i="18"/>
  <c r="AH542" i="18"/>
  <c r="AG542" i="18"/>
  <c r="AF542" i="18"/>
  <c r="AQ541" i="18"/>
  <c r="AP541" i="18"/>
  <c r="AO541" i="18"/>
  <c r="AN541" i="18"/>
  <c r="AM541" i="18"/>
  <c r="AL541" i="18"/>
  <c r="AK541" i="18"/>
  <c r="AJ541" i="18"/>
  <c r="AI541" i="18"/>
  <c r="AH541" i="18"/>
  <c r="AG541" i="18"/>
  <c r="AF541" i="18"/>
  <c r="AQ540" i="18"/>
  <c r="AP540" i="18"/>
  <c r="AO540" i="18"/>
  <c r="AN540" i="18"/>
  <c r="AM540" i="18"/>
  <c r="AL540" i="18"/>
  <c r="AK540" i="18"/>
  <c r="AJ540" i="18"/>
  <c r="AI540" i="18"/>
  <c r="AH540" i="18"/>
  <c r="AG540" i="18"/>
  <c r="AF540" i="18"/>
  <c r="AQ539" i="18"/>
  <c r="AP539" i="18"/>
  <c r="AO539" i="18"/>
  <c r="AN539" i="18"/>
  <c r="AM539" i="18"/>
  <c r="AL539" i="18"/>
  <c r="AK539" i="18"/>
  <c r="AJ539" i="18"/>
  <c r="AI539" i="18"/>
  <c r="AH539" i="18"/>
  <c r="AG539" i="18"/>
  <c r="AF539" i="18"/>
  <c r="AQ538" i="18"/>
  <c r="AP538" i="18"/>
  <c r="AO538" i="18"/>
  <c r="AN538" i="18"/>
  <c r="AM538" i="18"/>
  <c r="AL538" i="18"/>
  <c r="AK538" i="18"/>
  <c r="AJ538" i="18"/>
  <c r="AI538" i="18"/>
  <c r="AH538" i="18"/>
  <c r="AG538" i="18"/>
  <c r="AF538" i="18"/>
  <c r="AQ537" i="18"/>
  <c r="AP537" i="18"/>
  <c r="AO537" i="18"/>
  <c r="AN537" i="18"/>
  <c r="AM537" i="18"/>
  <c r="AL537" i="18"/>
  <c r="AK537" i="18"/>
  <c r="AJ537" i="18"/>
  <c r="AI537" i="18"/>
  <c r="AH537" i="18"/>
  <c r="AG537" i="18"/>
  <c r="AF537" i="18"/>
  <c r="AQ536" i="18"/>
  <c r="AP536" i="18"/>
  <c r="AO536" i="18"/>
  <c r="AN536" i="18"/>
  <c r="AM536" i="18"/>
  <c r="AL536" i="18"/>
  <c r="AK536" i="18"/>
  <c r="AJ536" i="18"/>
  <c r="AI536" i="18"/>
  <c r="AH536" i="18"/>
  <c r="AG536" i="18"/>
  <c r="AF536" i="18"/>
  <c r="AQ535" i="18"/>
  <c r="AP535" i="18"/>
  <c r="AO535" i="18"/>
  <c r="AN535" i="18"/>
  <c r="AM535" i="18"/>
  <c r="AL535" i="18"/>
  <c r="AK535" i="18"/>
  <c r="AJ535" i="18"/>
  <c r="AI535" i="18"/>
  <c r="AH535" i="18"/>
  <c r="AG535" i="18"/>
  <c r="AF535" i="18"/>
  <c r="AQ534" i="18"/>
  <c r="AP534" i="18"/>
  <c r="AO534" i="18"/>
  <c r="AN534" i="18"/>
  <c r="AM534" i="18"/>
  <c r="AL534" i="18"/>
  <c r="AK534" i="18"/>
  <c r="AJ534" i="18"/>
  <c r="AI534" i="18"/>
  <c r="AH534" i="18"/>
  <c r="AG534" i="18"/>
  <c r="AF534" i="18"/>
  <c r="AQ533" i="18"/>
  <c r="AP533" i="18"/>
  <c r="AO533" i="18"/>
  <c r="AN533" i="18"/>
  <c r="AM533" i="18"/>
  <c r="AL533" i="18"/>
  <c r="AK533" i="18"/>
  <c r="AJ533" i="18"/>
  <c r="AI533" i="18"/>
  <c r="AH533" i="18"/>
  <c r="AG533" i="18"/>
  <c r="AF533" i="18"/>
  <c r="AQ532" i="18"/>
  <c r="AP532" i="18"/>
  <c r="AO532" i="18"/>
  <c r="AN532" i="18"/>
  <c r="AM532" i="18"/>
  <c r="AL532" i="18"/>
  <c r="AK532" i="18"/>
  <c r="AJ532" i="18"/>
  <c r="AI532" i="18"/>
  <c r="AH532" i="18"/>
  <c r="AG532" i="18"/>
  <c r="AF532" i="18"/>
  <c r="AQ531" i="18"/>
  <c r="AP531" i="18"/>
  <c r="AO531" i="18"/>
  <c r="AN531" i="18"/>
  <c r="AM531" i="18"/>
  <c r="AL531" i="18"/>
  <c r="AK531" i="18"/>
  <c r="AJ531" i="18"/>
  <c r="AI531" i="18"/>
  <c r="AH531" i="18"/>
  <c r="AG531" i="18"/>
  <c r="AF531" i="18"/>
  <c r="AQ530" i="18"/>
  <c r="AP530" i="18"/>
  <c r="AO530" i="18"/>
  <c r="AN530" i="18"/>
  <c r="AM530" i="18"/>
  <c r="AL530" i="18"/>
  <c r="AK530" i="18"/>
  <c r="AJ530" i="18"/>
  <c r="AI530" i="18"/>
  <c r="AH530" i="18"/>
  <c r="AG530" i="18"/>
  <c r="AF530" i="18"/>
  <c r="AQ529" i="18"/>
  <c r="AP529" i="18"/>
  <c r="AO529" i="18"/>
  <c r="AN529" i="18"/>
  <c r="AM529" i="18"/>
  <c r="AL529" i="18"/>
  <c r="AK529" i="18"/>
  <c r="AJ529" i="18"/>
  <c r="AI529" i="18"/>
  <c r="AH529" i="18"/>
  <c r="AG529" i="18"/>
  <c r="AF529" i="18"/>
  <c r="AQ528" i="18"/>
  <c r="AP528" i="18"/>
  <c r="AO528" i="18"/>
  <c r="AN528" i="18"/>
  <c r="AM528" i="18"/>
  <c r="AL528" i="18"/>
  <c r="AK528" i="18"/>
  <c r="AJ528" i="18"/>
  <c r="AI528" i="18"/>
  <c r="AH528" i="18"/>
  <c r="AG528" i="18"/>
  <c r="AF528" i="18"/>
  <c r="AQ527" i="18"/>
  <c r="AP527" i="18"/>
  <c r="AO527" i="18"/>
  <c r="AN527" i="18"/>
  <c r="AM527" i="18"/>
  <c r="AL527" i="18"/>
  <c r="AK527" i="18"/>
  <c r="AJ527" i="18"/>
  <c r="AI527" i="18"/>
  <c r="AH527" i="18"/>
  <c r="AG527" i="18"/>
  <c r="AF527" i="18"/>
  <c r="AQ526" i="18"/>
  <c r="AP526" i="18"/>
  <c r="AO526" i="18"/>
  <c r="AN526" i="18"/>
  <c r="AM526" i="18"/>
  <c r="AL526" i="18"/>
  <c r="AK526" i="18"/>
  <c r="AJ526" i="18"/>
  <c r="AI526" i="18"/>
  <c r="AH526" i="18"/>
  <c r="AG526" i="18"/>
  <c r="AF526" i="18"/>
  <c r="AQ525" i="18"/>
  <c r="AP525" i="18"/>
  <c r="AO525" i="18"/>
  <c r="AN525" i="18"/>
  <c r="AM525" i="18"/>
  <c r="AL525" i="18"/>
  <c r="AK525" i="18"/>
  <c r="AJ525" i="18"/>
  <c r="AI525" i="18"/>
  <c r="AH525" i="18"/>
  <c r="AG525" i="18"/>
  <c r="AF525" i="18"/>
  <c r="AQ524" i="18"/>
  <c r="AP524" i="18"/>
  <c r="AO524" i="18"/>
  <c r="AN524" i="18"/>
  <c r="AM524" i="18"/>
  <c r="AL524" i="18"/>
  <c r="AK524" i="18"/>
  <c r="AJ524" i="18"/>
  <c r="AI524" i="18"/>
  <c r="AH524" i="18"/>
  <c r="AG524" i="18"/>
  <c r="AF524" i="18"/>
  <c r="AQ523" i="18"/>
  <c r="AP523" i="18"/>
  <c r="AO523" i="18"/>
  <c r="AN523" i="18"/>
  <c r="AM523" i="18"/>
  <c r="AL523" i="18"/>
  <c r="AK523" i="18"/>
  <c r="AJ523" i="18"/>
  <c r="AI523" i="18"/>
  <c r="AH523" i="18"/>
  <c r="AG523" i="18"/>
  <c r="AF523" i="18"/>
  <c r="AQ522" i="18"/>
  <c r="AP522" i="18"/>
  <c r="AO522" i="18"/>
  <c r="AN522" i="18"/>
  <c r="AM522" i="18"/>
  <c r="AL522" i="18"/>
  <c r="AK522" i="18"/>
  <c r="AJ522" i="18"/>
  <c r="AI522" i="18"/>
  <c r="AH522" i="18"/>
  <c r="AG522" i="18"/>
  <c r="AF522" i="18"/>
  <c r="AQ521" i="18"/>
  <c r="AP521" i="18"/>
  <c r="AO521" i="18"/>
  <c r="AN521" i="18"/>
  <c r="AM521" i="18"/>
  <c r="AL521" i="18"/>
  <c r="AK521" i="18"/>
  <c r="AJ521" i="18"/>
  <c r="AI521" i="18"/>
  <c r="AH521" i="18"/>
  <c r="AG521" i="18"/>
  <c r="AF521" i="18"/>
  <c r="AQ520" i="18"/>
  <c r="AP520" i="18"/>
  <c r="AO520" i="18"/>
  <c r="AN520" i="18"/>
  <c r="AM520" i="18"/>
  <c r="AL520" i="18"/>
  <c r="AK520" i="18"/>
  <c r="AJ520" i="18"/>
  <c r="AI520" i="18"/>
  <c r="AH520" i="18"/>
  <c r="AG520" i="18"/>
  <c r="AF520" i="18"/>
  <c r="AQ519" i="18"/>
  <c r="AP519" i="18"/>
  <c r="AO519" i="18"/>
  <c r="AN519" i="18"/>
  <c r="AM519" i="18"/>
  <c r="AL519" i="18"/>
  <c r="AK519" i="18"/>
  <c r="AJ519" i="18"/>
  <c r="AI519" i="18"/>
  <c r="AH519" i="18"/>
  <c r="AG519" i="18"/>
  <c r="AF519" i="18"/>
  <c r="AQ518" i="18"/>
  <c r="AP518" i="18"/>
  <c r="AO518" i="18"/>
  <c r="AN518" i="18"/>
  <c r="AM518" i="18"/>
  <c r="AL518" i="18"/>
  <c r="AK518" i="18"/>
  <c r="AJ518" i="18"/>
  <c r="AI518" i="18"/>
  <c r="AH518" i="18"/>
  <c r="AG518" i="18"/>
  <c r="AF518" i="18"/>
  <c r="AQ517" i="18"/>
  <c r="AP517" i="18"/>
  <c r="AO517" i="18"/>
  <c r="AN517" i="18"/>
  <c r="AM517" i="18"/>
  <c r="AL517" i="18"/>
  <c r="AK517" i="18"/>
  <c r="AJ517" i="18"/>
  <c r="AI517" i="18"/>
  <c r="AH517" i="18"/>
  <c r="AG517" i="18"/>
  <c r="AF517" i="18"/>
  <c r="AQ516" i="18"/>
  <c r="AP516" i="18"/>
  <c r="AO516" i="18"/>
  <c r="AN516" i="18"/>
  <c r="AM516" i="18"/>
  <c r="AL516" i="18"/>
  <c r="AK516" i="18"/>
  <c r="AJ516" i="18"/>
  <c r="AI516" i="18"/>
  <c r="AH516" i="18"/>
  <c r="AG516" i="18"/>
  <c r="AF516" i="18"/>
  <c r="AQ515" i="18"/>
  <c r="AP515" i="18"/>
  <c r="AO515" i="18"/>
  <c r="AN515" i="18"/>
  <c r="AM515" i="18"/>
  <c r="AL515" i="18"/>
  <c r="AK515" i="18"/>
  <c r="AJ515" i="18"/>
  <c r="AI515" i="18"/>
  <c r="AH515" i="18"/>
  <c r="AG515" i="18"/>
  <c r="AF515" i="18"/>
  <c r="AQ514" i="18"/>
  <c r="AP514" i="18"/>
  <c r="AO514" i="18"/>
  <c r="AN514" i="18"/>
  <c r="AM514" i="18"/>
  <c r="AL514" i="18"/>
  <c r="AK514" i="18"/>
  <c r="AJ514" i="18"/>
  <c r="AI514" i="18"/>
  <c r="AH514" i="18"/>
  <c r="AG514" i="18"/>
  <c r="AF514" i="18"/>
  <c r="AQ513" i="18"/>
  <c r="AP513" i="18"/>
  <c r="AO513" i="18"/>
  <c r="AN513" i="18"/>
  <c r="AM513" i="18"/>
  <c r="AL513" i="18"/>
  <c r="AK513" i="18"/>
  <c r="AJ513" i="18"/>
  <c r="AI513" i="18"/>
  <c r="AH513" i="18"/>
  <c r="AG513" i="18"/>
  <c r="AF513" i="18"/>
  <c r="AQ512" i="18"/>
  <c r="AP512" i="18"/>
  <c r="AO512" i="18"/>
  <c r="AN512" i="18"/>
  <c r="AM512" i="18"/>
  <c r="AL512" i="18"/>
  <c r="AK512" i="18"/>
  <c r="AJ512" i="18"/>
  <c r="AI512" i="18"/>
  <c r="AH512" i="18"/>
  <c r="AG512" i="18"/>
  <c r="AF512" i="18"/>
  <c r="AQ511" i="18"/>
  <c r="AP511" i="18"/>
  <c r="AO511" i="18"/>
  <c r="AN511" i="18"/>
  <c r="AM511" i="18"/>
  <c r="AL511" i="18"/>
  <c r="AK511" i="18"/>
  <c r="AJ511" i="18"/>
  <c r="AI511" i="18"/>
  <c r="AH511" i="18"/>
  <c r="AG511" i="18"/>
  <c r="AF511" i="18"/>
  <c r="AQ510" i="18"/>
  <c r="AP510" i="18"/>
  <c r="AO510" i="18"/>
  <c r="AN510" i="18"/>
  <c r="AM510" i="18"/>
  <c r="AL510" i="18"/>
  <c r="AK510" i="18"/>
  <c r="AJ510" i="18"/>
  <c r="AI510" i="18"/>
  <c r="AH510" i="18"/>
  <c r="AG510" i="18"/>
  <c r="AF510" i="18"/>
  <c r="AQ509" i="18"/>
  <c r="AP509" i="18"/>
  <c r="AO509" i="18"/>
  <c r="AN509" i="18"/>
  <c r="AM509" i="18"/>
  <c r="AL509" i="18"/>
  <c r="AK509" i="18"/>
  <c r="AJ509" i="18"/>
  <c r="AI509" i="18"/>
  <c r="AH509" i="18"/>
  <c r="AG509" i="18"/>
  <c r="AF509" i="18"/>
  <c r="AQ508" i="18"/>
  <c r="AP508" i="18"/>
  <c r="AO508" i="18"/>
  <c r="AN508" i="18"/>
  <c r="AM508" i="18"/>
  <c r="AL508" i="18"/>
  <c r="AK508" i="18"/>
  <c r="AJ508" i="18"/>
  <c r="AI508" i="18"/>
  <c r="AH508" i="18"/>
  <c r="AG508" i="18"/>
  <c r="AF508" i="18"/>
  <c r="AQ507" i="18"/>
  <c r="AP507" i="18"/>
  <c r="AO507" i="18"/>
  <c r="AN507" i="18"/>
  <c r="AM507" i="18"/>
  <c r="AL507" i="18"/>
  <c r="AK507" i="18"/>
  <c r="AJ507" i="18"/>
  <c r="AI507" i="18"/>
  <c r="AH507" i="18"/>
  <c r="AG507" i="18"/>
  <c r="AF507" i="18"/>
  <c r="AQ506" i="18"/>
  <c r="AP506" i="18"/>
  <c r="AO506" i="18"/>
  <c r="AN506" i="18"/>
  <c r="AM506" i="18"/>
  <c r="AL506" i="18"/>
  <c r="AK506" i="18"/>
  <c r="AJ506" i="18"/>
  <c r="AI506" i="18"/>
  <c r="AH506" i="18"/>
  <c r="AG506" i="18"/>
  <c r="AF506" i="18"/>
  <c r="AQ505" i="18"/>
  <c r="AP505" i="18"/>
  <c r="AO505" i="18"/>
  <c r="AN505" i="18"/>
  <c r="AM505" i="18"/>
  <c r="AL505" i="18"/>
  <c r="AK505" i="18"/>
  <c r="AJ505" i="18"/>
  <c r="AI505" i="18"/>
  <c r="AH505" i="18"/>
  <c r="AG505" i="18"/>
  <c r="AF505" i="18"/>
  <c r="AQ504" i="18"/>
  <c r="AP504" i="18"/>
  <c r="AO504" i="18"/>
  <c r="AN504" i="18"/>
  <c r="AM504" i="18"/>
  <c r="AL504" i="18"/>
  <c r="AK504" i="18"/>
  <c r="AJ504" i="18"/>
  <c r="AI504" i="18"/>
  <c r="AH504" i="18"/>
  <c r="AG504" i="18"/>
  <c r="AF504" i="18"/>
  <c r="AQ503" i="18"/>
  <c r="AP503" i="18"/>
  <c r="AO503" i="18"/>
  <c r="AN503" i="18"/>
  <c r="AM503" i="18"/>
  <c r="AL503" i="18"/>
  <c r="AK503" i="18"/>
  <c r="AJ503" i="18"/>
  <c r="AI503" i="18"/>
  <c r="AH503" i="18"/>
  <c r="AG503" i="18"/>
  <c r="AF503" i="18"/>
  <c r="AQ502" i="18"/>
  <c r="AP502" i="18"/>
  <c r="AO502" i="18"/>
  <c r="AN502" i="18"/>
  <c r="AM502" i="18"/>
  <c r="AL502" i="18"/>
  <c r="AK502" i="18"/>
  <c r="AJ502" i="18"/>
  <c r="AI502" i="18"/>
  <c r="AH502" i="18"/>
  <c r="AG502" i="18"/>
  <c r="AF502" i="18"/>
  <c r="AQ501" i="18"/>
  <c r="AP501" i="18"/>
  <c r="AO501" i="18"/>
  <c r="AN501" i="18"/>
  <c r="AM501" i="18"/>
  <c r="AL501" i="18"/>
  <c r="AK501" i="18"/>
  <c r="AJ501" i="18"/>
  <c r="AI501" i="18"/>
  <c r="AH501" i="18"/>
  <c r="AG501" i="18"/>
  <c r="AF501" i="18"/>
  <c r="AQ500" i="18"/>
  <c r="AP500" i="18"/>
  <c r="AO500" i="18"/>
  <c r="AN500" i="18"/>
  <c r="AM500" i="18"/>
  <c r="AL500" i="18"/>
  <c r="AK500" i="18"/>
  <c r="AJ500" i="18"/>
  <c r="AI500" i="18"/>
  <c r="AH500" i="18"/>
  <c r="AG500" i="18"/>
  <c r="AF500" i="18"/>
  <c r="AQ499" i="18"/>
  <c r="AP499" i="18"/>
  <c r="AO499" i="18"/>
  <c r="AN499" i="18"/>
  <c r="AM499" i="18"/>
  <c r="AL499" i="18"/>
  <c r="AK499" i="18"/>
  <c r="AJ499" i="18"/>
  <c r="AI499" i="18"/>
  <c r="AH499" i="18"/>
  <c r="AG499" i="18"/>
  <c r="AF499" i="18"/>
  <c r="AQ498" i="18"/>
  <c r="AP498" i="18"/>
  <c r="AO498" i="18"/>
  <c r="AN498" i="18"/>
  <c r="AM498" i="18"/>
  <c r="AL498" i="18"/>
  <c r="AK498" i="18"/>
  <c r="AJ498" i="18"/>
  <c r="AI498" i="18"/>
  <c r="AH498" i="18"/>
  <c r="AG498" i="18"/>
  <c r="AF498" i="18"/>
  <c r="AQ497" i="18"/>
  <c r="AP497" i="18"/>
  <c r="AO497" i="18"/>
  <c r="AN497" i="18"/>
  <c r="AM497" i="18"/>
  <c r="AL497" i="18"/>
  <c r="AK497" i="18"/>
  <c r="AJ497" i="18"/>
  <c r="AI497" i="18"/>
  <c r="AH497" i="18"/>
  <c r="AG497" i="18"/>
  <c r="AF497" i="18"/>
  <c r="AQ496" i="18"/>
  <c r="AP496" i="18"/>
  <c r="AO496" i="18"/>
  <c r="AN496" i="18"/>
  <c r="AM496" i="18"/>
  <c r="AL496" i="18"/>
  <c r="AK496" i="18"/>
  <c r="AJ496" i="18"/>
  <c r="AI496" i="18"/>
  <c r="AH496" i="18"/>
  <c r="AG496" i="18"/>
  <c r="AF496" i="18"/>
  <c r="AQ495" i="18"/>
  <c r="AP495" i="18"/>
  <c r="AO495" i="18"/>
  <c r="AN495" i="18"/>
  <c r="AM495" i="18"/>
  <c r="AL495" i="18"/>
  <c r="AK495" i="18"/>
  <c r="AJ495" i="18"/>
  <c r="AI495" i="18"/>
  <c r="AH495" i="18"/>
  <c r="AG495" i="18"/>
  <c r="AF495" i="18"/>
  <c r="AQ494" i="18"/>
  <c r="AP494" i="18"/>
  <c r="AO494" i="18"/>
  <c r="AN494" i="18"/>
  <c r="AM494" i="18"/>
  <c r="AL494" i="18"/>
  <c r="AK494" i="18"/>
  <c r="AJ494" i="18"/>
  <c r="AI494" i="18"/>
  <c r="AH494" i="18"/>
  <c r="AG494" i="18"/>
  <c r="AF494" i="18"/>
  <c r="AQ493" i="18"/>
  <c r="AP493" i="18"/>
  <c r="AO493" i="18"/>
  <c r="AN493" i="18"/>
  <c r="AM493" i="18"/>
  <c r="AL493" i="18"/>
  <c r="AK493" i="18"/>
  <c r="AJ493" i="18"/>
  <c r="AI493" i="18"/>
  <c r="AH493" i="18"/>
  <c r="AG493" i="18"/>
  <c r="AF493" i="18"/>
  <c r="AQ492" i="18"/>
  <c r="AP492" i="18"/>
  <c r="AO492" i="18"/>
  <c r="AN492" i="18"/>
  <c r="AM492" i="18"/>
  <c r="AL492" i="18"/>
  <c r="AK492" i="18"/>
  <c r="AJ492" i="18"/>
  <c r="AI492" i="18"/>
  <c r="AH492" i="18"/>
  <c r="AG492" i="18"/>
  <c r="AF492" i="18"/>
  <c r="AQ491" i="18"/>
  <c r="AP491" i="18"/>
  <c r="AO491" i="18"/>
  <c r="AN491" i="18"/>
  <c r="AM491" i="18"/>
  <c r="AL491" i="18"/>
  <c r="AK491" i="18"/>
  <c r="AJ491" i="18"/>
  <c r="AI491" i="18"/>
  <c r="AH491" i="18"/>
  <c r="AG491" i="18"/>
  <c r="AF491" i="18"/>
  <c r="AQ490" i="18"/>
  <c r="AP490" i="18"/>
  <c r="AO490" i="18"/>
  <c r="AN490" i="18"/>
  <c r="AM490" i="18"/>
  <c r="AL490" i="18"/>
  <c r="AK490" i="18"/>
  <c r="AJ490" i="18"/>
  <c r="AI490" i="18"/>
  <c r="AH490" i="18"/>
  <c r="AG490" i="18"/>
  <c r="AF490" i="18"/>
  <c r="AQ489" i="18"/>
  <c r="AP489" i="18"/>
  <c r="AO489" i="18"/>
  <c r="AN489" i="18"/>
  <c r="AM489" i="18"/>
  <c r="AL489" i="18"/>
  <c r="AK489" i="18"/>
  <c r="AJ489" i="18"/>
  <c r="AI489" i="18"/>
  <c r="AH489" i="18"/>
  <c r="AG489" i="18"/>
  <c r="AF489" i="18"/>
  <c r="AQ488" i="18"/>
  <c r="AP488" i="18"/>
  <c r="AO488" i="18"/>
  <c r="AN488" i="18"/>
  <c r="AM488" i="18"/>
  <c r="AL488" i="18"/>
  <c r="AK488" i="18"/>
  <c r="AJ488" i="18"/>
  <c r="AI488" i="18"/>
  <c r="AH488" i="18"/>
  <c r="AG488" i="18"/>
  <c r="AF488" i="18"/>
  <c r="AQ487" i="18"/>
  <c r="AP487" i="18"/>
  <c r="AO487" i="18"/>
  <c r="AN487" i="18"/>
  <c r="AM487" i="18"/>
  <c r="AL487" i="18"/>
  <c r="AK487" i="18"/>
  <c r="AJ487" i="18"/>
  <c r="AI487" i="18"/>
  <c r="AH487" i="18"/>
  <c r="AG487" i="18"/>
  <c r="AF487" i="18"/>
  <c r="AQ486" i="18"/>
  <c r="AP486" i="18"/>
  <c r="AO486" i="18"/>
  <c r="AN486" i="18"/>
  <c r="AM486" i="18"/>
  <c r="AL486" i="18"/>
  <c r="AK486" i="18"/>
  <c r="AJ486" i="18"/>
  <c r="AI486" i="18"/>
  <c r="AH486" i="18"/>
  <c r="AG486" i="18"/>
  <c r="AF486" i="18"/>
  <c r="AQ485" i="18"/>
  <c r="AP485" i="18"/>
  <c r="AO485" i="18"/>
  <c r="AN485" i="18"/>
  <c r="AM485" i="18"/>
  <c r="AL485" i="18"/>
  <c r="AK485" i="18"/>
  <c r="AJ485" i="18"/>
  <c r="AI485" i="18"/>
  <c r="AH485" i="18"/>
  <c r="AG485" i="18"/>
  <c r="AF485" i="18"/>
  <c r="AQ484" i="18"/>
  <c r="AP484" i="18"/>
  <c r="AO484" i="18"/>
  <c r="AN484" i="18"/>
  <c r="AM484" i="18"/>
  <c r="AL484" i="18"/>
  <c r="AK484" i="18"/>
  <c r="AJ484" i="18"/>
  <c r="AI484" i="18"/>
  <c r="AH484" i="18"/>
  <c r="AG484" i="18"/>
  <c r="AF484" i="18"/>
  <c r="AQ483" i="18"/>
  <c r="AP483" i="18"/>
  <c r="AO483" i="18"/>
  <c r="AN483" i="18"/>
  <c r="AM483" i="18"/>
  <c r="AL483" i="18"/>
  <c r="AK483" i="18"/>
  <c r="AJ483" i="18"/>
  <c r="AI483" i="18"/>
  <c r="AH483" i="18"/>
  <c r="AG483" i="18"/>
  <c r="AF483" i="18"/>
  <c r="AQ482" i="18"/>
  <c r="AP482" i="18"/>
  <c r="AO482" i="18"/>
  <c r="AN482" i="18"/>
  <c r="AM482" i="18"/>
  <c r="AL482" i="18"/>
  <c r="AK482" i="18"/>
  <c r="AJ482" i="18"/>
  <c r="AI482" i="18"/>
  <c r="AH482" i="18"/>
  <c r="AG482" i="18"/>
  <c r="AF482" i="18"/>
  <c r="AQ481" i="18"/>
  <c r="AP481" i="18"/>
  <c r="AO481" i="18"/>
  <c r="AN481" i="18"/>
  <c r="AM481" i="18"/>
  <c r="AL481" i="18"/>
  <c r="AK481" i="18"/>
  <c r="AJ481" i="18"/>
  <c r="AI481" i="18"/>
  <c r="AH481" i="18"/>
  <c r="AG481" i="18"/>
  <c r="AF481" i="18"/>
  <c r="AQ480" i="18"/>
  <c r="AP480" i="18"/>
  <c r="AO480" i="18"/>
  <c r="AN480" i="18"/>
  <c r="AM480" i="18"/>
  <c r="AL480" i="18"/>
  <c r="AK480" i="18"/>
  <c r="AJ480" i="18"/>
  <c r="AI480" i="18"/>
  <c r="AH480" i="18"/>
  <c r="AG480" i="18"/>
  <c r="AF480" i="18"/>
  <c r="AQ479" i="18"/>
  <c r="AP479" i="18"/>
  <c r="AO479" i="18"/>
  <c r="AN479" i="18"/>
  <c r="AM479" i="18"/>
  <c r="AL479" i="18"/>
  <c r="AK479" i="18"/>
  <c r="AJ479" i="18"/>
  <c r="AI479" i="18"/>
  <c r="AH479" i="18"/>
  <c r="AG479" i="18"/>
  <c r="AF479" i="18"/>
  <c r="AQ478" i="18"/>
  <c r="AP478" i="18"/>
  <c r="AO478" i="18"/>
  <c r="AN478" i="18"/>
  <c r="AM478" i="18"/>
  <c r="AL478" i="18"/>
  <c r="AK478" i="18"/>
  <c r="AJ478" i="18"/>
  <c r="AI478" i="18"/>
  <c r="AH478" i="18"/>
  <c r="AG478" i="18"/>
  <c r="AF478" i="18"/>
  <c r="AQ477" i="18"/>
  <c r="AP477" i="18"/>
  <c r="AO477" i="18"/>
  <c r="AN477" i="18"/>
  <c r="AM477" i="18"/>
  <c r="AL477" i="18"/>
  <c r="AK477" i="18"/>
  <c r="AJ477" i="18"/>
  <c r="AI477" i="18"/>
  <c r="AH477" i="18"/>
  <c r="AG477" i="18"/>
  <c r="AF477" i="18"/>
  <c r="AQ476" i="18"/>
  <c r="AP476" i="18"/>
  <c r="AO476" i="18"/>
  <c r="AN476" i="18"/>
  <c r="AM476" i="18"/>
  <c r="AL476" i="18"/>
  <c r="AK476" i="18"/>
  <c r="AJ476" i="18"/>
  <c r="AI476" i="18"/>
  <c r="AH476" i="18"/>
  <c r="AG476" i="18"/>
  <c r="AF476" i="18"/>
  <c r="AQ475" i="18"/>
  <c r="AP475" i="18"/>
  <c r="AO475" i="18"/>
  <c r="AN475" i="18"/>
  <c r="AM475" i="18"/>
  <c r="AL475" i="18"/>
  <c r="AK475" i="18"/>
  <c r="AJ475" i="18"/>
  <c r="AI475" i="18"/>
  <c r="AH475" i="18"/>
  <c r="AG475" i="18"/>
  <c r="AF475" i="18"/>
  <c r="AQ474" i="18"/>
  <c r="AP474" i="18"/>
  <c r="AO474" i="18"/>
  <c r="AN474" i="18"/>
  <c r="AM474" i="18"/>
  <c r="AL474" i="18"/>
  <c r="AK474" i="18"/>
  <c r="AJ474" i="18"/>
  <c r="AI474" i="18"/>
  <c r="AH474" i="18"/>
  <c r="AG474" i="18"/>
  <c r="AF474" i="18"/>
  <c r="AQ473" i="18"/>
  <c r="AP473" i="18"/>
  <c r="AO473" i="18"/>
  <c r="AN473" i="18"/>
  <c r="AM473" i="18"/>
  <c r="AL473" i="18"/>
  <c r="AK473" i="18"/>
  <c r="AJ473" i="18"/>
  <c r="AI473" i="18"/>
  <c r="AH473" i="18"/>
  <c r="AG473" i="18"/>
  <c r="AF473" i="18"/>
  <c r="AQ472" i="18"/>
  <c r="AP472" i="18"/>
  <c r="AO472" i="18"/>
  <c r="AN472" i="18"/>
  <c r="AM472" i="18"/>
  <c r="AL472" i="18"/>
  <c r="AK472" i="18"/>
  <c r="AJ472" i="18"/>
  <c r="AI472" i="18"/>
  <c r="AH472" i="18"/>
  <c r="AG472" i="18"/>
  <c r="AF472" i="18"/>
  <c r="AQ471" i="18"/>
  <c r="AP471" i="18"/>
  <c r="AO471" i="18"/>
  <c r="AN471" i="18"/>
  <c r="AM471" i="18"/>
  <c r="AL471" i="18"/>
  <c r="AK471" i="18"/>
  <c r="AJ471" i="18"/>
  <c r="AI471" i="18"/>
  <c r="AH471" i="18"/>
  <c r="AG471" i="18"/>
  <c r="AF471" i="18"/>
  <c r="AQ470" i="18"/>
  <c r="AP470" i="18"/>
  <c r="AO470" i="18"/>
  <c r="AN470" i="18"/>
  <c r="AM470" i="18"/>
  <c r="AL470" i="18"/>
  <c r="AK470" i="18"/>
  <c r="AJ470" i="18"/>
  <c r="AI470" i="18"/>
  <c r="AH470" i="18"/>
  <c r="AG470" i="18"/>
  <c r="AF470" i="18"/>
  <c r="AQ469" i="18"/>
  <c r="AP469" i="18"/>
  <c r="AO469" i="18"/>
  <c r="AN469" i="18"/>
  <c r="AM469" i="18"/>
  <c r="AL469" i="18"/>
  <c r="AK469" i="18"/>
  <c r="AJ469" i="18"/>
  <c r="AI469" i="18"/>
  <c r="AH469" i="18"/>
  <c r="AG469" i="18"/>
  <c r="AF469" i="18"/>
  <c r="AQ468" i="18"/>
  <c r="AP468" i="18"/>
  <c r="AO468" i="18"/>
  <c r="AN468" i="18"/>
  <c r="AM468" i="18"/>
  <c r="AL468" i="18"/>
  <c r="AK468" i="18"/>
  <c r="AJ468" i="18"/>
  <c r="AI468" i="18"/>
  <c r="AH468" i="18"/>
  <c r="AG468" i="18"/>
  <c r="AF468" i="18"/>
  <c r="AQ467" i="18"/>
  <c r="AP467" i="18"/>
  <c r="AO467" i="18"/>
  <c r="AN467" i="18"/>
  <c r="AM467" i="18"/>
  <c r="AL467" i="18"/>
  <c r="AK467" i="18"/>
  <c r="AJ467" i="18"/>
  <c r="AI467" i="18"/>
  <c r="AH467" i="18"/>
  <c r="AG467" i="18"/>
  <c r="AF467" i="18"/>
  <c r="AQ466" i="18"/>
  <c r="AP466" i="18"/>
  <c r="AO466" i="18"/>
  <c r="AN466" i="18"/>
  <c r="AM466" i="18"/>
  <c r="AL466" i="18"/>
  <c r="AK466" i="18"/>
  <c r="AJ466" i="18"/>
  <c r="AI466" i="18"/>
  <c r="AH466" i="18"/>
  <c r="AG466" i="18"/>
  <c r="AF466" i="18"/>
  <c r="AQ465" i="18"/>
  <c r="AP465" i="18"/>
  <c r="AO465" i="18"/>
  <c r="AN465" i="18"/>
  <c r="AM465" i="18"/>
  <c r="AL465" i="18"/>
  <c r="AK465" i="18"/>
  <c r="AJ465" i="18"/>
  <c r="AI465" i="18"/>
  <c r="AH465" i="18"/>
  <c r="AG465" i="18"/>
  <c r="AF465" i="18"/>
  <c r="AQ464" i="18"/>
  <c r="AP464" i="18"/>
  <c r="AO464" i="18"/>
  <c r="AN464" i="18"/>
  <c r="AM464" i="18"/>
  <c r="AL464" i="18"/>
  <c r="AK464" i="18"/>
  <c r="AJ464" i="18"/>
  <c r="AI464" i="18"/>
  <c r="AH464" i="18"/>
  <c r="AG464" i="18"/>
  <c r="AF464" i="18"/>
  <c r="AQ463" i="18"/>
  <c r="AP463" i="18"/>
  <c r="AO463" i="18"/>
  <c r="AN463" i="18"/>
  <c r="AM463" i="18"/>
  <c r="AL463" i="18"/>
  <c r="AK463" i="18"/>
  <c r="AJ463" i="18"/>
  <c r="AI463" i="18"/>
  <c r="AH463" i="18"/>
  <c r="AG463" i="18"/>
  <c r="AF463" i="18"/>
  <c r="AQ462" i="18"/>
  <c r="AP462" i="18"/>
  <c r="AO462" i="18"/>
  <c r="AN462" i="18"/>
  <c r="AM462" i="18"/>
  <c r="AL462" i="18"/>
  <c r="AK462" i="18"/>
  <c r="AJ462" i="18"/>
  <c r="AI462" i="18"/>
  <c r="AH462" i="18"/>
  <c r="AG462" i="18"/>
  <c r="AF462" i="18"/>
  <c r="AQ461" i="18"/>
  <c r="AP461" i="18"/>
  <c r="AO461" i="18"/>
  <c r="AN461" i="18"/>
  <c r="AM461" i="18"/>
  <c r="AL461" i="18"/>
  <c r="AK461" i="18"/>
  <c r="AJ461" i="18"/>
  <c r="AI461" i="18"/>
  <c r="AH461" i="18"/>
  <c r="AG461" i="18"/>
  <c r="AF461" i="18"/>
  <c r="AQ460" i="18"/>
  <c r="AP460" i="18"/>
  <c r="AO460" i="18"/>
  <c r="AN460" i="18"/>
  <c r="AM460" i="18"/>
  <c r="AL460" i="18"/>
  <c r="AK460" i="18"/>
  <c r="AJ460" i="18"/>
  <c r="AI460" i="18"/>
  <c r="AH460" i="18"/>
  <c r="AG460" i="18"/>
  <c r="AF460" i="18"/>
  <c r="AQ459" i="18"/>
  <c r="AP459" i="18"/>
  <c r="AO459" i="18"/>
  <c r="AN459" i="18"/>
  <c r="AM459" i="18"/>
  <c r="AL459" i="18"/>
  <c r="AK459" i="18"/>
  <c r="AJ459" i="18"/>
  <c r="AI459" i="18"/>
  <c r="AH459" i="18"/>
  <c r="AG459" i="18"/>
  <c r="AF459" i="18"/>
  <c r="AQ458" i="18"/>
  <c r="AP458" i="18"/>
  <c r="AO458" i="18"/>
  <c r="AN458" i="18"/>
  <c r="AM458" i="18"/>
  <c r="AL458" i="18"/>
  <c r="AK458" i="18"/>
  <c r="AJ458" i="18"/>
  <c r="AI458" i="18"/>
  <c r="AH458" i="18"/>
  <c r="AG458" i="18"/>
  <c r="AF458" i="18"/>
  <c r="AQ457" i="18"/>
  <c r="AP457" i="18"/>
  <c r="AO457" i="18"/>
  <c r="AN457" i="18"/>
  <c r="AM457" i="18"/>
  <c r="AL457" i="18"/>
  <c r="AK457" i="18"/>
  <c r="AJ457" i="18"/>
  <c r="AI457" i="18"/>
  <c r="AH457" i="18"/>
  <c r="AG457" i="18"/>
  <c r="AF457" i="18"/>
  <c r="AQ456" i="18"/>
  <c r="AP456" i="18"/>
  <c r="AO456" i="18"/>
  <c r="AN456" i="18"/>
  <c r="AM456" i="18"/>
  <c r="AL456" i="18"/>
  <c r="AK456" i="18"/>
  <c r="AJ456" i="18"/>
  <c r="AI456" i="18"/>
  <c r="AH456" i="18"/>
  <c r="AG456" i="18"/>
  <c r="AF456" i="18"/>
  <c r="AQ455" i="18"/>
  <c r="AP455" i="18"/>
  <c r="AO455" i="18"/>
  <c r="AN455" i="18"/>
  <c r="AM455" i="18"/>
  <c r="AL455" i="18"/>
  <c r="AK455" i="18"/>
  <c r="AJ455" i="18"/>
  <c r="AI455" i="18"/>
  <c r="AH455" i="18"/>
  <c r="AG455" i="18"/>
  <c r="AF455" i="18"/>
  <c r="AQ454" i="18"/>
  <c r="AP454" i="18"/>
  <c r="AO454" i="18"/>
  <c r="AN454" i="18"/>
  <c r="AM454" i="18"/>
  <c r="AL454" i="18"/>
  <c r="AK454" i="18"/>
  <c r="AJ454" i="18"/>
  <c r="AI454" i="18"/>
  <c r="AH454" i="18"/>
  <c r="AG454" i="18"/>
  <c r="AF454" i="18"/>
  <c r="AQ453" i="18"/>
  <c r="AP453" i="18"/>
  <c r="AO453" i="18"/>
  <c r="AN453" i="18"/>
  <c r="AM453" i="18"/>
  <c r="AL453" i="18"/>
  <c r="AK453" i="18"/>
  <c r="AJ453" i="18"/>
  <c r="AI453" i="18"/>
  <c r="AH453" i="18"/>
  <c r="AG453" i="18"/>
  <c r="AF453" i="18"/>
  <c r="AQ452" i="18"/>
  <c r="AP452" i="18"/>
  <c r="AO452" i="18"/>
  <c r="AN452" i="18"/>
  <c r="AM452" i="18"/>
  <c r="AL452" i="18"/>
  <c r="AK452" i="18"/>
  <c r="AJ452" i="18"/>
  <c r="AI452" i="18"/>
  <c r="AH452" i="18"/>
  <c r="AG452" i="18"/>
  <c r="AF452" i="18"/>
  <c r="AQ451" i="18"/>
  <c r="AP451" i="18"/>
  <c r="AO451" i="18"/>
  <c r="AN451" i="18"/>
  <c r="AM451" i="18"/>
  <c r="AL451" i="18"/>
  <c r="AK451" i="18"/>
  <c r="AJ451" i="18"/>
  <c r="AI451" i="18"/>
  <c r="AH451" i="18"/>
  <c r="AG451" i="18"/>
  <c r="AF451" i="18"/>
  <c r="AQ450" i="18"/>
  <c r="AP450" i="18"/>
  <c r="AO450" i="18"/>
  <c r="AN450" i="18"/>
  <c r="AM450" i="18"/>
  <c r="AL450" i="18"/>
  <c r="AK450" i="18"/>
  <c r="AJ450" i="18"/>
  <c r="AI450" i="18"/>
  <c r="AH450" i="18"/>
  <c r="AG450" i="18"/>
  <c r="AF450" i="18"/>
  <c r="AQ449" i="18"/>
  <c r="AP449" i="18"/>
  <c r="AO449" i="18"/>
  <c r="AN449" i="18"/>
  <c r="AM449" i="18"/>
  <c r="AL449" i="18"/>
  <c r="AK449" i="18"/>
  <c r="AJ449" i="18"/>
  <c r="AI449" i="18"/>
  <c r="AH449" i="18"/>
  <c r="AG449" i="18"/>
  <c r="AF449" i="18"/>
  <c r="AQ448" i="18"/>
  <c r="AP448" i="18"/>
  <c r="AO448" i="18"/>
  <c r="AN448" i="18"/>
  <c r="AM448" i="18"/>
  <c r="AL448" i="18"/>
  <c r="AK448" i="18"/>
  <c r="AJ448" i="18"/>
  <c r="AI448" i="18"/>
  <c r="AH448" i="18"/>
  <c r="AG448" i="18"/>
  <c r="AF448" i="18"/>
  <c r="AQ447" i="18"/>
  <c r="AP447" i="18"/>
  <c r="AO447" i="18"/>
  <c r="AN447" i="18"/>
  <c r="AM447" i="18"/>
  <c r="AL447" i="18"/>
  <c r="AK447" i="18"/>
  <c r="AJ447" i="18"/>
  <c r="AI447" i="18"/>
  <c r="AH447" i="18"/>
  <c r="AG447" i="18"/>
  <c r="AF447" i="18"/>
  <c r="AQ446" i="18"/>
  <c r="AP446" i="18"/>
  <c r="AO446" i="18"/>
  <c r="AN446" i="18"/>
  <c r="AM446" i="18"/>
  <c r="AL446" i="18"/>
  <c r="AK446" i="18"/>
  <c r="AJ446" i="18"/>
  <c r="AI446" i="18"/>
  <c r="AH446" i="18"/>
  <c r="AG446" i="18"/>
  <c r="AF446" i="18"/>
  <c r="AQ445" i="18"/>
  <c r="AP445" i="18"/>
  <c r="AO445" i="18"/>
  <c r="AN445" i="18"/>
  <c r="AM445" i="18"/>
  <c r="AL445" i="18"/>
  <c r="AK445" i="18"/>
  <c r="AJ445" i="18"/>
  <c r="AI445" i="18"/>
  <c r="AH445" i="18"/>
  <c r="AG445" i="18"/>
  <c r="AF445" i="18"/>
  <c r="AQ444" i="18"/>
  <c r="AP444" i="18"/>
  <c r="AO444" i="18"/>
  <c r="AN444" i="18"/>
  <c r="AM444" i="18"/>
  <c r="AL444" i="18"/>
  <c r="AK444" i="18"/>
  <c r="AJ444" i="18"/>
  <c r="AI444" i="18"/>
  <c r="AH444" i="18"/>
  <c r="AG444" i="18"/>
  <c r="AF444" i="18"/>
  <c r="AQ443" i="18"/>
  <c r="AP443" i="18"/>
  <c r="AO443" i="18"/>
  <c r="AN443" i="18"/>
  <c r="AM443" i="18"/>
  <c r="AL443" i="18"/>
  <c r="AK443" i="18"/>
  <c r="AJ443" i="18"/>
  <c r="AI443" i="18"/>
  <c r="AH443" i="18"/>
  <c r="AG443" i="18"/>
  <c r="AF443" i="18"/>
  <c r="AQ442" i="18"/>
  <c r="AP442" i="18"/>
  <c r="AO442" i="18"/>
  <c r="AN442" i="18"/>
  <c r="AM442" i="18"/>
  <c r="AL442" i="18"/>
  <c r="AK442" i="18"/>
  <c r="AJ442" i="18"/>
  <c r="AI442" i="18"/>
  <c r="AH442" i="18"/>
  <c r="AG442" i="18"/>
  <c r="AF442" i="18"/>
  <c r="AQ441" i="18"/>
  <c r="AP441" i="18"/>
  <c r="AO441" i="18"/>
  <c r="AN441" i="18"/>
  <c r="AM441" i="18"/>
  <c r="AL441" i="18"/>
  <c r="AK441" i="18"/>
  <c r="AJ441" i="18"/>
  <c r="AI441" i="18"/>
  <c r="AH441" i="18"/>
  <c r="AG441" i="18"/>
  <c r="AF441" i="18"/>
  <c r="AQ440" i="18"/>
  <c r="AP440" i="18"/>
  <c r="AO440" i="18"/>
  <c r="AN440" i="18"/>
  <c r="AM440" i="18"/>
  <c r="AL440" i="18"/>
  <c r="AK440" i="18"/>
  <c r="AJ440" i="18"/>
  <c r="AI440" i="18"/>
  <c r="AH440" i="18"/>
  <c r="AG440" i="18"/>
  <c r="AF440" i="18"/>
  <c r="AQ439" i="18"/>
  <c r="AP439" i="18"/>
  <c r="AO439" i="18"/>
  <c r="AN439" i="18"/>
  <c r="AM439" i="18"/>
  <c r="AL439" i="18"/>
  <c r="AK439" i="18"/>
  <c r="AJ439" i="18"/>
  <c r="AI439" i="18"/>
  <c r="AH439" i="18"/>
  <c r="AG439" i="18"/>
  <c r="AF439" i="18"/>
  <c r="AQ438" i="18"/>
  <c r="AP438" i="18"/>
  <c r="AO438" i="18"/>
  <c r="AN438" i="18"/>
  <c r="AM438" i="18"/>
  <c r="AL438" i="18"/>
  <c r="AK438" i="18"/>
  <c r="AJ438" i="18"/>
  <c r="AI438" i="18"/>
  <c r="AH438" i="18"/>
  <c r="AG438" i="18"/>
  <c r="AF438" i="18"/>
  <c r="AQ437" i="18"/>
  <c r="AP437" i="18"/>
  <c r="AO437" i="18"/>
  <c r="AN437" i="18"/>
  <c r="AM437" i="18"/>
  <c r="AL437" i="18"/>
  <c r="AK437" i="18"/>
  <c r="AJ437" i="18"/>
  <c r="AI437" i="18"/>
  <c r="AH437" i="18"/>
  <c r="AG437" i="18"/>
  <c r="AF437" i="18"/>
  <c r="AQ436" i="18"/>
  <c r="AP436" i="18"/>
  <c r="AO436" i="18"/>
  <c r="AN436" i="18"/>
  <c r="AM436" i="18"/>
  <c r="AL436" i="18"/>
  <c r="AK436" i="18"/>
  <c r="AJ436" i="18"/>
  <c r="AI436" i="18"/>
  <c r="AH436" i="18"/>
  <c r="AG436" i="18"/>
  <c r="AF436" i="18"/>
  <c r="AQ435" i="18"/>
  <c r="AP435" i="18"/>
  <c r="AO435" i="18"/>
  <c r="AN435" i="18"/>
  <c r="AM435" i="18"/>
  <c r="AL435" i="18"/>
  <c r="AK435" i="18"/>
  <c r="AJ435" i="18"/>
  <c r="AI435" i="18"/>
  <c r="AH435" i="18"/>
  <c r="AG435" i="18"/>
  <c r="AF435" i="18"/>
  <c r="AQ434" i="18"/>
  <c r="AP434" i="18"/>
  <c r="AO434" i="18"/>
  <c r="AN434" i="18"/>
  <c r="AM434" i="18"/>
  <c r="AL434" i="18"/>
  <c r="AK434" i="18"/>
  <c r="AJ434" i="18"/>
  <c r="AI434" i="18"/>
  <c r="AH434" i="18"/>
  <c r="AG434" i="18"/>
  <c r="AF434" i="18"/>
  <c r="AQ433" i="18"/>
  <c r="AP433" i="18"/>
  <c r="AO433" i="18"/>
  <c r="AN433" i="18"/>
  <c r="AM433" i="18"/>
  <c r="AL433" i="18"/>
  <c r="AK433" i="18"/>
  <c r="AJ433" i="18"/>
  <c r="AI433" i="18"/>
  <c r="AH433" i="18"/>
  <c r="AG433" i="18"/>
  <c r="AF433" i="18"/>
  <c r="AQ432" i="18"/>
  <c r="AP432" i="18"/>
  <c r="AO432" i="18"/>
  <c r="AN432" i="18"/>
  <c r="AM432" i="18"/>
  <c r="AL432" i="18"/>
  <c r="AK432" i="18"/>
  <c r="AJ432" i="18"/>
  <c r="AI432" i="18"/>
  <c r="AH432" i="18"/>
  <c r="AG432" i="18"/>
  <c r="AF432" i="18"/>
  <c r="AQ431" i="18"/>
  <c r="AP431" i="18"/>
  <c r="AO431" i="18"/>
  <c r="AN431" i="18"/>
  <c r="AM431" i="18"/>
  <c r="AL431" i="18"/>
  <c r="AK431" i="18"/>
  <c r="AJ431" i="18"/>
  <c r="AI431" i="18"/>
  <c r="AH431" i="18"/>
  <c r="AG431" i="18"/>
  <c r="AF431" i="18"/>
  <c r="AQ430" i="18"/>
  <c r="AP430" i="18"/>
  <c r="AO430" i="18"/>
  <c r="AN430" i="18"/>
  <c r="AM430" i="18"/>
  <c r="AL430" i="18"/>
  <c r="AK430" i="18"/>
  <c r="AJ430" i="18"/>
  <c r="AI430" i="18"/>
  <c r="AH430" i="18"/>
  <c r="AG430" i="18"/>
  <c r="AF430" i="18"/>
  <c r="AQ429" i="18"/>
  <c r="AP429" i="18"/>
  <c r="AO429" i="18"/>
  <c r="AN429" i="18"/>
  <c r="AM429" i="18"/>
  <c r="AL429" i="18"/>
  <c r="AK429" i="18"/>
  <c r="AJ429" i="18"/>
  <c r="AI429" i="18"/>
  <c r="AH429" i="18"/>
  <c r="AG429" i="18"/>
  <c r="AF429" i="18"/>
  <c r="AQ428" i="18"/>
  <c r="AP428" i="18"/>
  <c r="AO428" i="18"/>
  <c r="AN428" i="18"/>
  <c r="AM428" i="18"/>
  <c r="AL428" i="18"/>
  <c r="AK428" i="18"/>
  <c r="AJ428" i="18"/>
  <c r="AI428" i="18"/>
  <c r="AH428" i="18"/>
  <c r="AG428" i="18"/>
  <c r="AF428" i="18"/>
  <c r="AQ427" i="18"/>
  <c r="AP427" i="18"/>
  <c r="AO427" i="18"/>
  <c r="AN427" i="18"/>
  <c r="AM427" i="18"/>
  <c r="AL427" i="18"/>
  <c r="AK427" i="18"/>
  <c r="AJ427" i="18"/>
  <c r="AI427" i="18"/>
  <c r="AH427" i="18"/>
  <c r="AG427" i="18"/>
  <c r="AF427" i="18"/>
  <c r="AQ426" i="18"/>
  <c r="AP426" i="18"/>
  <c r="AO426" i="18"/>
  <c r="AN426" i="18"/>
  <c r="AM426" i="18"/>
  <c r="AL426" i="18"/>
  <c r="AK426" i="18"/>
  <c r="AJ426" i="18"/>
  <c r="AI426" i="18"/>
  <c r="AH426" i="18"/>
  <c r="AG426" i="18"/>
  <c r="AF426" i="18"/>
  <c r="AQ425" i="18"/>
  <c r="AP425" i="18"/>
  <c r="AO425" i="18"/>
  <c r="AN425" i="18"/>
  <c r="AM425" i="18"/>
  <c r="AL425" i="18"/>
  <c r="AK425" i="18"/>
  <c r="AJ425" i="18"/>
  <c r="AI425" i="18"/>
  <c r="AH425" i="18"/>
  <c r="AG425" i="18"/>
  <c r="AF425" i="18"/>
  <c r="AQ424" i="18"/>
  <c r="AP424" i="18"/>
  <c r="AO424" i="18"/>
  <c r="AN424" i="18"/>
  <c r="AM424" i="18"/>
  <c r="AL424" i="18"/>
  <c r="AK424" i="18"/>
  <c r="AJ424" i="18"/>
  <c r="AI424" i="18"/>
  <c r="AH424" i="18"/>
  <c r="AG424" i="18"/>
  <c r="AF424" i="18"/>
  <c r="AQ423" i="18"/>
  <c r="AP423" i="18"/>
  <c r="AO423" i="18"/>
  <c r="AN423" i="18"/>
  <c r="AM423" i="18"/>
  <c r="AL423" i="18"/>
  <c r="AK423" i="18"/>
  <c r="AJ423" i="18"/>
  <c r="AI423" i="18"/>
  <c r="AH423" i="18"/>
  <c r="AG423" i="18"/>
  <c r="AF423" i="18"/>
  <c r="AQ422" i="18"/>
  <c r="AP422" i="18"/>
  <c r="AO422" i="18"/>
  <c r="AN422" i="18"/>
  <c r="AM422" i="18"/>
  <c r="AL422" i="18"/>
  <c r="AK422" i="18"/>
  <c r="AJ422" i="18"/>
  <c r="AI422" i="18"/>
  <c r="AH422" i="18"/>
  <c r="AG422" i="18"/>
  <c r="AF422" i="18"/>
  <c r="AQ421" i="18"/>
  <c r="AP421" i="18"/>
  <c r="AO421" i="18"/>
  <c r="AN421" i="18"/>
  <c r="AM421" i="18"/>
  <c r="AL421" i="18"/>
  <c r="AK421" i="18"/>
  <c r="AJ421" i="18"/>
  <c r="AI421" i="18"/>
  <c r="AH421" i="18"/>
  <c r="AG421" i="18"/>
  <c r="AF421" i="18"/>
  <c r="AQ420" i="18"/>
  <c r="AP420" i="18"/>
  <c r="AO420" i="18"/>
  <c r="AN420" i="18"/>
  <c r="AM420" i="18"/>
  <c r="AL420" i="18"/>
  <c r="AK420" i="18"/>
  <c r="AJ420" i="18"/>
  <c r="AI420" i="18"/>
  <c r="AH420" i="18"/>
  <c r="AG420" i="18"/>
  <c r="AF420" i="18"/>
  <c r="AQ419" i="18"/>
  <c r="AP419" i="18"/>
  <c r="AO419" i="18"/>
  <c r="AN419" i="18"/>
  <c r="AM419" i="18"/>
  <c r="AL419" i="18"/>
  <c r="AK419" i="18"/>
  <c r="AJ419" i="18"/>
  <c r="AI419" i="18"/>
  <c r="AH419" i="18"/>
  <c r="AG419" i="18"/>
  <c r="AF419" i="18"/>
  <c r="AQ418" i="18"/>
  <c r="AP418" i="18"/>
  <c r="AO418" i="18"/>
  <c r="AN418" i="18"/>
  <c r="AM418" i="18"/>
  <c r="AL418" i="18"/>
  <c r="AK418" i="18"/>
  <c r="AJ418" i="18"/>
  <c r="AI418" i="18"/>
  <c r="AH418" i="18"/>
  <c r="AG418" i="18"/>
  <c r="AF418" i="18"/>
  <c r="AQ417" i="18"/>
  <c r="AP417" i="18"/>
  <c r="AO417" i="18"/>
  <c r="AN417" i="18"/>
  <c r="AM417" i="18"/>
  <c r="AL417" i="18"/>
  <c r="AK417" i="18"/>
  <c r="AJ417" i="18"/>
  <c r="AI417" i="18"/>
  <c r="AH417" i="18"/>
  <c r="AG417" i="18"/>
  <c r="AF417" i="18"/>
  <c r="AQ416" i="18"/>
  <c r="AP416" i="18"/>
  <c r="AO416" i="18"/>
  <c r="AN416" i="18"/>
  <c r="AM416" i="18"/>
  <c r="AL416" i="18"/>
  <c r="AK416" i="18"/>
  <c r="AJ416" i="18"/>
  <c r="AI416" i="18"/>
  <c r="AH416" i="18"/>
  <c r="AG416" i="18"/>
  <c r="AF416" i="18"/>
  <c r="AQ415" i="18"/>
  <c r="AP415" i="18"/>
  <c r="AO415" i="18"/>
  <c r="AN415" i="18"/>
  <c r="AM415" i="18"/>
  <c r="AL415" i="18"/>
  <c r="AK415" i="18"/>
  <c r="AJ415" i="18"/>
  <c r="AI415" i="18"/>
  <c r="AH415" i="18"/>
  <c r="AG415" i="18"/>
  <c r="AF415" i="18"/>
  <c r="AQ414" i="18"/>
  <c r="AP414" i="18"/>
  <c r="AO414" i="18"/>
  <c r="AN414" i="18"/>
  <c r="AM414" i="18"/>
  <c r="AL414" i="18"/>
  <c r="AK414" i="18"/>
  <c r="AJ414" i="18"/>
  <c r="AI414" i="18"/>
  <c r="AH414" i="18"/>
  <c r="AG414" i="18"/>
  <c r="AF414" i="18"/>
  <c r="AQ413" i="18"/>
  <c r="AP413" i="18"/>
  <c r="AO413" i="18"/>
  <c r="AN413" i="18"/>
  <c r="AM413" i="18"/>
  <c r="AL413" i="18"/>
  <c r="AK413" i="18"/>
  <c r="AJ413" i="18"/>
  <c r="AI413" i="18"/>
  <c r="AH413" i="18"/>
  <c r="AG413" i="18"/>
  <c r="AF413" i="18"/>
  <c r="AQ412" i="18"/>
  <c r="AP412" i="18"/>
  <c r="AO412" i="18"/>
  <c r="AN412" i="18"/>
  <c r="AM412" i="18"/>
  <c r="AL412" i="18"/>
  <c r="AK412" i="18"/>
  <c r="AJ412" i="18"/>
  <c r="AI412" i="18"/>
  <c r="AH412" i="18"/>
  <c r="AG412" i="18"/>
  <c r="AF412" i="18"/>
  <c r="AQ411" i="18"/>
  <c r="AP411" i="18"/>
  <c r="AO411" i="18"/>
  <c r="AN411" i="18"/>
  <c r="AM411" i="18"/>
  <c r="AL411" i="18"/>
  <c r="AK411" i="18"/>
  <c r="AJ411" i="18"/>
  <c r="AI411" i="18"/>
  <c r="AH411" i="18"/>
  <c r="AG411" i="18"/>
  <c r="AF411" i="18"/>
  <c r="AQ410" i="18"/>
  <c r="AP410" i="18"/>
  <c r="AO410" i="18"/>
  <c r="AN410" i="18"/>
  <c r="AM410" i="18"/>
  <c r="AL410" i="18"/>
  <c r="AK410" i="18"/>
  <c r="AJ410" i="18"/>
  <c r="AI410" i="18"/>
  <c r="AH410" i="18"/>
  <c r="AG410" i="18"/>
  <c r="AF410" i="18"/>
  <c r="AQ409" i="18"/>
  <c r="AP409" i="18"/>
  <c r="AO409" i="18"/>
  <c r="AN409" i="18"/>
  <c r="AM409" i="18"/>
  <c r="AL409" i="18"/>
  <c r="AK409" i="18"/>
  <c r="AJ409" i="18"/>
  <c r="AI409" i="18"/>
  <c r="AH409" i="18"/>
  <c r="AG409" i="18"/>
  <c r="AF409" i="18"/>
  <c r="AQ408" i="18"/>
  <c r="AP408" i="18"/>
  <c r="AO408" i="18"/>
  <c r="AN408" i="18"/>
  <c r="AM408" i="18"/>
  <c r="AL408" i="18"/>
  <c r="AK408" i="18"/>
  <c r="AJ408" i="18"/>
  <c r="AI408" i="18"/>
  <c r="AH408" i="18"/>
  <c r="AG408" i="18"/>
  <c r="AF408" i="18"/>
  <c r="AQ407" i="18"/>
  <c r="AP407" i="18"/>
  <c r="AO407" i="18"/>
  <c r="AN407" i="18"/>
  <c r="AM407" i="18"/>
  <c r="AL407" i="18"/>
  <c r="AK407" i="18"/>
  <c r="AJ407" i="18"/>
  <c r="AI407" i="18"/>
  <c r="AH407" i="18"/>
  <c r="AG407" i="18"/>
  <c r="AF407" i="18"/>
  <c r="AR407" i="18" s="1"/>
  <c r="AQ406" i="18"/>
  <c r="AP406" i="18"/>
  <c r="AO406" i="18"/>
  <c r="AN406" i="18"/>
  <c r="AM406" i="18"/>
  <c r="AL406" i="18"/>
  <c r="AK406" i="18"/>
  <c r="AJ406" i="18"/>
  <c r="AI406" i="18"/>
  <c r="AH406" i="18"/>
  <c r="AG406" i="18"/>
  <c r="AF406" i="18"/>
  <c r="AQ405" i="18"/>
  <c r="AP405" i="18"/>
  <c r="AO405" i="18"/>
  <c r="AN405" i="18"/>
  <c r="AM405" i="18"/>
  <c r="AL405" i="18"/>
  <c r="AK405" i="18"/>
  <c r="AJ405" i="18"/>
  <c r="AI405" i="18"/>
  <c r="AH405" i="18"/>
  <c r="AG405" i="18"/>
  <c r="AF405" i="18"/>
  <c r="AQ404" i="18"/>
  <c r="AP404" i="18"/>
  <c r="AO404" i="18"/>
  <c r="AN404" i="18"/>
  <c r="AM404" i="18"/>
  <c r="AL404" i="18"/>
  <c r="AK404" i="18"/>
  <c r="AJ404" i="18"/>
  <c r="AI404" i="18"/>
  <c r="AH404" i="18"/>
  <c r="AG404" i="18"/>
  <c r="AF404" i="18"/>
  <c r="AQ403" i="18"/>
  <c r="AP403" i="18"/>
  <c r="AO403" i="18"/>
  <c r="AN403" i="18"/>
  <c r="AM403" i="18"/>
  <c r="AL403" i="18"/>
  <c r="AK403" i="18"/>
  <c r="AJ403" i="18"/>
  <c r="AI403" i="18"/>
  <c r="AH403" i="18"/>
  <c r="AG403" i="18"/>
  <c r="AF403" i="18"/>
  <c r="AQ402" i="18"/>
  <c r="AP402" i="18"/>
  <c r="AO402" i="18"/>
  <c r="AN402" i="18"/>
  <c r="AM402" i="18"/>
  <c r="AL402" i="18"/>
  <c r="AK402" i="18"/>
  <c r="AJ402" i="18"/>
  <c r="AI402" i="18"/>
  <c r="AH402" i="18"/>
  <c r="AG402" i="18"/>
  <c r="AF402" i="18"/>
  <c r="AQ401" i="18"/>
  <c r="AP401" i="18"/>
  <c r="AO401" i="18"/>
  <c r="AN401" i="18"/>
  <c r="AM401" i="18"/>
  <c r="AL401" i="18"/>
  <c r="AK401" i="18"/>
  <c r="AJ401" i="18"/>
  <c r="AI401" i="18"/>
  <c r="AH401" i="18"/>
  <c r="AG401" i="18"/>
  <c r="AF401" i="18"/>
  <c r="AQ400" i="18"/>
  <c r="AP400" i="18"/>
  <c r="AO400" i="18"/>
  <c r="AN400" i="18"/>
  <c r="AM400" i="18"/>
  <c r="AL400" i="18"/>
  <c r="AK400" i="18"/>
  <c r="AJ400" i="18"/>
  <c r="AI400" i="18"/>
  <c r="AH400" i="18"/>
  <c r="AG400" i="18"/>
  <c r="AF400" i="18"/>
  <c r="AQ399" i="18"/>
  <c r="AP399" i="18"/>
  <c r="AO399" i="18"/>
  <c r="AN399" i="18"/>
  <c r="AM399" i="18"/>
  <c r="AL399" i="18"/>
  <c r="AK399" i="18"/>
  <c r="AJ399" i="18"/>
  <c r="AI399" i="18"/>
  <c r="AH399" i="18"/>
  <c r="AG399" i="18"/>
  <c r="AF399" i="18"/>
  <c r="AQ398" i="18"/>
  <c r="AP398" i="18"/>
  <c r="AO398" i="18"/>
  <c r="AN398" i="18"/>
  <c r="AM398" i="18"/>
  <c r="AL398" i="18"/>
  <c r="AK398" i="18"/>
  <c r="AJ398" i="18"/>
  <c r="AI398" i="18"/>
  <c r="AH398" i="18"/>
  <c r="AG398" i="18"/>
  <c r="AF398" i="18"/>
  <c r="AQ397" i="18"/>
  <c r="AP397" i="18"/>
  <c r="AO397" i="18"/>
  <c r="AN397" i="18"/>
  <c r="AM397" i="18"/>
  <c r="AL397" i="18"/>
  <c r="AK397" i="18"/>
  <c r="AJ397" i="18"/>
  <c r="AI397" i="18"/>
  <c r="AH397" i="18"/>
  <c r="AG397" i="18"/>
  <c r="AF397" i="18"/>
  <c r="AQ396" i="18"/>
  <c r="AP396" i="18"/>
  <c r="AO396" i="18"/>
  <c r="AN396" i="18"/>
  <c r="AM396" i="18"/>
  <c r="AL396" i="18"/>
  <c r="AK396" i="18"/>
  <c r="AJ396" i="18"/>
  <c r="AI396" i="18"/>
  <c r="AH396" i="18"/>
  <c r="AG396" i="18"/>
  <c r="AF396" i="18"/>
  <c r="AQ395" i="18"/>
  <c r="AP395" i="18"/>
  <c r="AO395" i="18"/>
  <c r="AN395" i="18"/>
  <c r="AM395" i="18"/>
  <c r="AL395" i="18"/>
  <c r="AK395" i="18"/>
  <c r="AJ395" i="18"/>
  <c r="AI395" i="18"/>
  <c r="AH395" i="18"/>
  <c r="AG395" i="18"/>
  <c r="AF395" i="18"/>
  <c r="AQ394" i="18"/>
  <c r="AP394" i="18"/>
  <c r="AO394" i="18"/>
  <c r="AN394" i="18"/>
  <c r="AM394" i="18"/>
  <c r="AL394" i="18"/>
  <c r="AK394" i="18"/>
  <c r="AJ394" i="18"/>
  <c r="AI394" i="18"/>
  <c r="AH394" i="18"/>
  <c r="AG394" i="18"/>
  <c r="AF394" i="18"/>
  <c r="AQ393" i="18"/>
  <c r="AP393" i="18"/>
  <c r="AO393" i="18"/>
  <c r="AN393" i="18"/>
  <c r="AM393" i="18"/>
  <c r="AL393" i="18"/>
  <c r="AK393" i="18"/>
  <c r="AJ393" i="18"/>
  <c r="AI393" i="18"/>
  <c r="AH393" i="18"/>
  <c r="AG393" i="18"/>
  <c r="AF393" i="18"/>
  <c r="AQ392" i="18"/>
  <c r="AP392" i="18"/>
  <c r="AO392" i="18"/>
  <c r="AN392" i="18"/>
  <c r="AM392" i="18"/>
  <c r="AL392" i="18"/>
  <c r="AK392" i="18"/>
  <c r="AJ392" i="18"/>
  <c r="AI392" i="18"/>
  <c r="AH392" i="18"/>
  <c r="AG392" i="18"/>
  <c r="AF392" i="18"/>
  <c r="AQ391" i="18"/>
  <c r="AP391" i="18"/>
  <c r="AO391" i="18"/>
  <c r="AN391" i="18"/>
  <c r="AM391" i="18"/>
  <c r="AL391" i="18"/>
  <c r="AK391" i="18"/>
  <c r="AJ391" i="18"/>
  <c r="AI391" i="18"/>
  <c r="AH391" i="18"/>
  <c r="AG391" i="18"/>
  <c r="AF391" i="18"/>
  <c r="AQ390" i="18"/>
  <c r="AP390" i="18"/>
  <c r="AO390" i="18"/>
  <c r="AN390" i="18"/>
  <c r="AM390" i="18"/>
  <c r="AL390" i="18"/>
  <c r="AK390" i="18"/>
  <c r="AJ390" i="18"/>
  <c r="AI390" i="18"/>
  <c r="AH390" i="18"/>
  <c r="AG390" i="18"/>
  <c r="AF390" i="18"/>
  <c r="AQ389" i="18"/>
  <c r="AP389" i="18"/>
  <c r="AO389" i="18"/>
  <c r="AN389" i="18"/>
  <c r="AM389" i="18"/>
  <c r="AL389" i="18"/>
  <c r="AK389" i="18"/>
  <c r="AJ389" i="18"/>
  <c r="AI389" i="18"/>
  <c r="AH389" i="18"/>
  <c r="AG389" i="18"/>
  <c r="AF389" i="18"/>
  <c r="AQ388" i="18"/>
  <c r="AP388" i="18"/>
  <c r="AO388" i="18"/>
  <c r="AN388" i="18"/>
  <c r="AM388" i="18"/>
  <c r="AL388" i="18"/>
  <c r="AK388" i="18"/>
  <c r="AJ388" i="18"/>
  <c r="AI388" i="18"/>
  <c r="AH388" i="18"/>
  <c r="AG388" i="18"/>
  <c r="AF388" i="18"/>
  <c r="AQ387" i="18"/>
  <c r="AP387" i="18"/>
  <c r="AO387" i="18"/>
  <c r="AN387" i="18"/>
  <c r="AM387" i="18"/>
  <c r="AL387" i="18"/>
  <c r="AK387" i="18"/>
  <c r="AJ387" i="18"/>
  <c r="AI387" i="18"/>
  <c r="AH387" i="18"/>
  <c r="AG387" i="18"/>
  <c r="AF387" i="18"/>
  <c r="AQ386" i="18"/>
  <c r="AP386" i="18"/>
  <c r="AO386" i="18"/>
  <c r="AN386" i="18"/>
  <c r="AM386" i="18"/>
  <c r="AL386" i="18"/>
  <c r="AK386" i="18"/>
  <c r="AJ386" i="18"/>
  <c r="AI386" i="18"/>
  <c r="AH386" i="18"/>
  <c r="AG386" i="18"/>
  <c r="AF386" i="18"/>
  <c r="AQ385" i="18"/>
  <c r="AP385" i="18"/>
  <c r="AO385" i="18"/>
  <c r="AN385" i="18"/>
  <c r="AM385" i="18"/>
  <c r="AL385" i="18"/>
  <c r="AK385" i="18"/>
  <c r="AJ385" i="18"/>
  <c r="AI385" i="18"/>
  <c r="AH385" i="18"/>
  <c r="AG385" i="18"/>
  <c r="AF385" i="18"/>
  <c r="AQ384" i="18"/>
  <c r="AP384" i="18"/>
  <c r="AO384" i="18"/>
  <c r="AN384" i="18"/>
  <c r="AM384" i="18"/>
  <c r="AL384" i="18"/>
  <c r="AK384" i="18"/>
  <c r="AJ384" i="18"/>
  <c r="AI384" i="18"/>
  <c r="AH384" i="18"/>
  <c r="AG384" i="18"/>
  <c r="AF384" i="18"/>
  <c r="AQ383" i="18"/>
  <c r="AP383" i="18"/>
  <c r="AO383" i="18"/>
  <c r="AN383" i="18"/>
  <c r="AM383" i="18"/>
  <c r="AL383" i="18"/>
  <c r="AK383" i="18"/>
  <c r="AJ383" i="18"/>
  <c r="AI383" i="18"/>
  <c r="AH383" i="18"/>
  <c r="AG383" i="18"/>
  <c r="AF383" i="18"/>
  <c r="AQ382" i="18"/>
  <c r="AP382" i="18"/>
  <c r="AO382" i="18"/>
  <c r="AN382" i="18"/>
  <c r="AM382" i="18"/>
  <c r="AL382" i="18"/>
  <c r="AK382" i="18"/>
  <c r="AJ382" i="18"/>
  <c r="AI382" i="18"/>
  <c r="AH382" i="18"/>
  <c r="AG382" i="18"/>
  <c r="AF382" i="18"/>
  <c r="AQ381" i="18"/>
  <c r="AP381" i="18"/>
  <c r="AO381" i="18"/>
  <c r="AN381" i="18"/>
  <c r="AM381" i="18"/>
  <c r="AL381" i="18"/>
  <c r="AK381" i="18"/>
  <c r="AJ381" i="18"/>
  <c r="AI381" i="18"/>
  <c r="AH381" i="18"/>
  <c r="AG381" i="18"/>
  <c r="AF381" i="18"/>
  <c r="AQ380" i="18"/>
  <c r="AP380" i="18"/>
  <c r="AO380" i="18"/>
  <c r="AN380" i="18"/>
  <c r="AM380" i="18"/>
  <c r="AL380" i="18"/>
  <c r="AK380" i="18"/>
  <c r="AJ380" i="18"/>
  <c r="AI380" i="18"/>
  <c r="AH380" i="18"/>
  <c r="AG380" i="18"/>
  <c r="AF380" i="18"/>
  <c r="AQ379" i="18"/>
  <c r="AP379" i="18"/>
  <c r="AO379" i="18"/>
  <c r="AN379" i="18"/>
  <c r="AM379" i="18"/>
  <c r="AL379" i="18"/>
  <c r="AK379" i="18"/>
  <c r="AJ379" i="18"/>
  <c r="AI379" i="18"/>
  <c r="AH379" i="18"/>
  <c r="AG379" i="18"/>
  <c r="AF379" i="18"/>
  <c r="AQ378" i="18"/>
  <c r="AP378" i="18"/>
  <c r="AO378" i="18"/>
  <c r="AN378" i="18"/>
  <c r="AM378" i="18"/>
  <c r="AL378" i="18"/>
  <c r="AK378" i="18"/>
  <c r="AJ378" i="18"/>
  <c r="AI378" i="18"/>
  <c r="AH378" i="18"/>
  <c r="AG378" i="18"/>
  <c r="AF378" i="18"/>
  <c r="AQ377" i="18"/>
  <c r="AP377" i="18"/>
  <c r="AO377" i="18"/>
  <c r="AN377" i="18"/>
  <c r="AM377" i="18"/>
  <c r="AL377" i="18"/>
  <c r="AK377" i="18"/>
  <c r="AJ377" i="18"/>
  <c r="AI377" i="18"/>
  <c r="AH377" i="18"/>
  <c r="AG377" i="18"/>
  <c r="AF377" i="18"/>
  <c r="AQ376" i="18"/>
  <c r="AP376" i="18"/>
  <c r="AO376" i="18"/>
  <c r="AN376" i="18"/>
  <c r="AM376" i="18"/>
  <c r="AL376" i="18"/>
  <c r="AK376" i="18"/>
  <c r="AJ376" i="18"/>
  <c r="AI376" i="18"/>
  <c r="AH376" i="18"/>
  <c r="AG376" i="18"/>
  <c r="AF376" i="18"/>
  <c r="AQ375" i="18"/>
  <c r="AP375" i="18"/>
  <c r="AO375" i="18"/>
  <c r="AN375" i="18"/>
  <c r="AM375" i="18"/>
  <c r="AL375" i="18"/>
  <c r="AK375" i="18"/>
  <c r="AJ375" i="18"/>
  <c r="AI375" i="18"/>
  <c r="AH375" i="18"/>
  <c r="AG375" i="18"/>
  <c r="AF375" i="18"/>
  <c r="AQ374" i="18"/>
  <c r="AP374" i="18"/>
  <c r="AO374" i="18"/>
  <c r="AN374" i="18"/>
  <c r="AM374" i="18"/>
  <c r="AL374" i="18"/>
  <c r="AK374" i="18"/>
  <c r="AJ374" i="18"/>
  <c r="AI374" i="18"/>
  <c r="AH374" i="18"/>
  <c r="AG374" i="18"/>
  <c r="AF374" i="18"/>
  <c r="AQ373" i="18"/>
  <c r="AP373" i="18"/>
  <c r="AO373" i="18"/>
  <c r="AN373" i="18"/>
  <c r="AM373" i="18"/>
  <c r="AL373" i="18"/>
  <c r="AK373" i="18"/>
  <c r="AJ373" i="18"/>
  <c r="AI373" i="18"/>
  <c r="AH373" i="18"/>
  <c r="AG373" i="18"/>
  <c r="AF373" i="18"/>
  <c r="AQ372" i="18"/>
  <c r="AP372" i="18"/>
  <c r="AO372" i="18"/>
  <c r="AN372" i="18"/>
  <c r="AM372" i="18"/>
  <c r="AL372" i="18"/>
  <c r="AK372" i="18"/>
  <c r="AJ372" i="18"/>
  <c r="AI372" i="18"/>
  <c r="AH372" i="18"/>
  <c r="AG372" i="18"/>
  <c r="AF372" i="18"/>
  <c r="AQ371" i="18"/>
  <c r="AP371" i="18"/>
  <c r="AO371" i="18"/>
  <c r="AN371" i="18"/>
  <c r="AM371" i="18"/>
  <c r="AL371" i="18"/>
  <c r="AK371" i="18"/>
  <c r="AJ371" i="18"/>
  <c r="AI371" i="18"/>
  <c r="AH371" i="18"/>
  <c r="AG371" i="18"/>
  <c r="AF371" i="18"/>
  <c r="AQ370" i="18"/>
  <c r="AP370" i="18"/>
  <c r="AO370" i="18"/>
  <c r="AN370" i="18"/>
  <c r="AM370" i="18"/>
  <c r="AL370" i="18"/>
  <c r="AK370" i="18"/>
  <c r="AJ370" i="18"/>
  <c r="AI370" i="18"/>
  <c r="AH370" i="18"/>
  <c r="AG370" i="18"/>
  <c r="AF370" i="18"/>
  <c r="AQ369" i="18"/>
  <c r="AP369" i="18"/>
  <c r="AO369" i="18"/>
  <c r="AN369" i="18"/>
  <c r="AM369" i="18"/>
  <c r="AL369" i="18"/>
  <c r="AK369" i="18"/>
  <c r="AJ369" i="18"/>
  <c r="AI369" i="18"/>
  <c r="AH369" i="18"/>
  <c r="AG369" i="18"/>
  <c r="AF369" i="18"/>
  <c r="AQ368" i="18"/>
  <c r="AP368" i="18"/>
  <c r="AO368" i="18"/>
  <c r="AN368" i="18"/>
  <c r="AM368" i="18"/>
  <c r="AL368" i="18"/>
  <c r="AK368" i="18"/>
  <c r="AJ368" i="18"/>
  <c r="AI368" i="18"/>
  <c r="AH368" i="18"/>
  <c r="AG368" i="18"/>
  <c r="AF368" i="18"/>
  <c r="AQ367" i="18"/>
  <c r="AP367" i="18"/>
  <c r="AO367" i="18"/>
  <c r="AN367" i="18"/>
  <c r="AM367" i="18"/>
  <c r="AL367" i="18"/>
  <c r="AK367" i="18"/>
  <c r="AJ367" i="18"/>
  <c r="AI367" i="18"/>
  <c r="AH367" i="18"/>
  <c r="AG367" i="18"/>
  <c r="AF367" i="18"/>
  <c r="AQ366" i="18"/>
  <c r="AP366" i="18"/>
  <c r="AO366" i="18"/>
  <c r="AN366" i="18"/>
  <c r="AM366" i="18"/>
  <c r="AL366" i="18"/>
  <c r="AK366" i="18"/>
  <c r="AJ366" i="18"/>
  <c r="AI366" i="18"/>
  <c r="AH366" i="18"/>
  <c r="AG366" i="18"/>
  <c r="AF366" i="18"/>
  <c r="AQ365" i="18"/>
  <c r="AP365" i="18"/>
  <c r="AO365" i="18"/>
  <c r="AN365" i="18"/>
  <c r="AM365" i="18"/>
  <c r="AL365" i="18"/>
  <c r="AK365" i="18"/>
  <c r="AJ365" i="18"/>
  <c r="AI365" i="18"/>
  <c r="AH365" i="18"/>
  <c r="AG365" i="18"/>
  <c r="AF365" i="18"/>
  <c r="AQ364" i="18"/>
  <c r="AP364" i="18"/>
  <c r="AO364" i="18"/>
  <c r="AN364" i="18"/>
  <c r="AM364" i="18"/>
  <c r="AL364" i="18"/>
  <c r="AK364" i="18"/>
  <c r="AJ364" i="18"/>
  <c r="AI364" i="18"/>
  <c r="AH364" i="18"/>
  <c r="AG364" i="18"/>
  <c r="AF364" i="18"/>
  <c r="AQ363" i="18"/>
  <c r="AP363" i="18"/>
  <c r="AO363" i="18"/>
  <c r="AN363" i="18"/>
  <c r="AM363" i="18"/>
  <c r="AL363" i="18"/>
  <c r="AK363" i="18"/>
  <c r="AJ363" i="18"/>
  <c r="AI363" i="18"/>
  <c r="AH363" i="18"/>
  <c r="AG363" i="18"/>
  <c r="AF363" i="18"/>
  <c r="AQ362" i="18"/>
  <c r="AP362" i="18"/>
  <c r="AO362" i="18"/>
  <c r="AN362" i="18"/>
  <c r="AM362" i="18"/>
  <c r="AL362" i="18"/>
  <c r="AK362" i="18"/>
  <c r="AJ362" i="18"/>
  <c r="AI362" i="18"/>
  <c r="AH362" i="18"/>
  <c r="AG362" i="18"/>
  <c r="AF362" i="18"/>
  <c r="AQ361" i="18"/>
  <c r="AP361" i="18"/>
  <c r="AO361" i="18"/>
  <c r="AN361" i="18"/>
  <c r="AM361" i="18"/>
  <c r="AL361" i="18"/>
  <c r="AK361" i="18"/>
  <c r="AJ361" i="18"/>
  <c r="AI361" i="18"/>
  <c r="AH361" i="18"/>
  <c r="AG361" i="18"/>
  <c r="AF361" i="18"/>
  <c r="AQ360" i="18"/>
  <c r="AP360" i="18"/>
  <c r="AO360" i="18"/>
  <c r="AN360" i="18"/>
  <c r="AM360" i="18"/>
  <c r="AL360" i="18"/>
  <c r="AK360" i="18"/>
  <c r="AJ360" i="18"/>
  <c r="AI360" i="18"/>
  <c r="AH360" i="18"/>
  <c r="AG360" i="18"/>
  <c r="AF360" i="18"/>
  <c r="AQ359" i="18"/>
  <c r="AP359" i="18"/>
  <c r="AO359" i="18"/>
  <c r="AN359" i="18"/>
  <c r="AM359" i="18"/>
  <c r="AL359" i="18"/>
  <c r="AK359" i="18"/>
  <c r="AJ359" i="18"/>
  <c r="AI359" i="18"/>
  <c r="AH359" i="18"/>
  <c r="AG359" i="18"/>
  <c r="AF359" i="18"/>
  <c r="AQ358" i="18"/>
  <c r="AP358" i="18"/>
  <c r="AO358" i="18"/>
  <c r="AN358" i="18"/>
  <c r="AM358" i="18"/>
  <c r="AL358" i="18"/>
  <c r="AK358" i="18"/>
  <c r="AJ358" i="18"/>
  <c r="AI358" i="18"/>
  <c r="AH358" i="18"/>
  <c r="AG358" i="18"/>
  <c r="AF358" i="18"/>
  <c r="AQ357" i="18"/>
  <c r="AP357" i="18"/>
  <c r="AO357" i="18"/>
  <c r="AN357" i="18"/>
  <c r="AM357" i="18"/>
  <c r="AL357" i="18"/>
  <c r="AK357" i="18"/>
  <c r="AJ357" i="18"/>
  <c r="AI357" i="18"/>
  <c r="AH357" i="18"/>
  <c r="AG357" i="18"/>
  <c r="AF357" i="18"/>
  <c r="AQ356" i="18"/>
  <c r="AP356" i="18"/>
  <c r="AO356" i="18"/>
  <c r="AN356" i="18"/>
  <c r="AM356" i="18"/>
  <c r="AL356" i="18"/>
  <c r="AK356" i="18"/>
  <c r="AJ356" i="18"/>
  <c r="AI356" i="18"/>
  <c r="AH356" i="18"/>
  <c r="AG356" i="18"/>
  <c r="AF356" i="18"/>
  <c r="AQ355" i="18"/>
  <c r="AP355" i="18"/>
  <c r="AO355" i="18"/>
  <c r="AN355" i="18"/>
  <c r="AM355" i="18"/>
  <c r="AL355" i="18"/>
  <c r="AK355" i="18"/>
  <c r="AJ355" i="18"/>
  <c r="AI355" i="18"/>
  <c r="AH355" i="18"/>
  <c r="AG355" i="18"/>
  <c r="AF355" i="18"/>
  <c r="AQ354" i="18"/>
  <c r="AP354" i="18"/>
  <c r="AO354" i="18"/>
  <c r="AN354" i="18"/>
  <c r="AM354" i="18"/>
  <c r="AL354" i="18"/>
  <c r="AK354" i="18"/>
  <c r="AJ354" i="18"/>
  <c r="AI354" i="18"/>
  <c r="AH354" i="18"/>
  <c r="AG354" i="18"/>
  <c r="AF354" i="18"/>
  <c r="AQ353" i="18"/>
  <c r="AP353" i="18"/>
  <c r="AO353" i="18"/>
  <c r="AN353" i="18"/>
  <c r="AM353" i="18"/>
  <c r="AL353" i="18"/>
  <c r="AK353" i="18"/>
  <c r="AJ353" i="18"/>
  <c r="AI353" i="18"/>
  <c r="AH353" i="18"/>
  <c r="AG353" i="18"/>
  <c r="AF353" i="18"/>
  <c r="AQ352" i="18"/>
  <c r="AP352" i="18"/>
  <c r="AO352" i="18"/>
  <c r="AN352" i="18"/>
  <c r="AM352" i="18"/>
  <c r="AL352" i="18"/>
  <c r="AK352" i="18"/>
  <c r="AJ352" i="18"/>
  <c r="AI352" i="18"/>
  <c r="AH352" i="18"/>
  <c r="AG352" i="18"/>
  <c r="AF352" i="18"/>
  <c r="AQ351" i="18"/>
  <c r="AP351" i="18"/>
  <c r="AO351" i="18"/>
  <c r="AN351" i="18"/>
  <c r="AM351" i="18"/>
  <c r="AL351" i="18"/>
  <c r="AK351" i="18"/>
  <c r="AJ351" i="18"/>
  <c r="AI351" i="18"/>
  <c r="AH351" i="18"/>
  <c r="AG351" i="18"/>
  <c r="AF351" i="18"/>
  <c r="AQ350" i="18"/>
  <c r="AP350" i="18"/>
  <c r="AO350" i="18"/>
  <c r="AN350" i="18"/>
  <c r="AM350" i="18"/>
  <c r="AL350" i="18"/>
  <c r="AK350" i="18"/>
  <c r="AJ350" i="18"/>
  <c r="AI350" i="18"/>
  <c r="AH350" i="18"/>
  <c r="AG350" i="18"/>
  <c r="AF350" i="18"/>
  <c r="AQ349" i="18"/>
  <c r="AP349" i="18"/>
  <c r="AO349" i="18"/>
  <c r="AN349" i="18"/>
  <c r="AM349" i="18"/>
  <c r="AL349" i="18"/>
  <c r="AK349" i="18"/>
  <c r="AJ349" i="18"/>
  <c r="AI349" i="18"/>
  <c r="AH349" i="18"/>
  <c r="AG349" i="18"/>
  <c r="AF349" i="18"/>
  <c r="AQ348" i="18"/>
  <c r="AP348" i="18"/>
  <c r="AO348" i="18"/>
  <c r="AN348" i="18"/>
  <c r="AM348" i="18"/>
  <c r="AL348" i="18"/>
  <c r="AK348" i="18"/>
  <c r="AJ348" i="18"/>
  <c r="AI348" i="18"/>
  <c r="AH348" i="18"/>
  <c r="AG348" i="18"/>
  <c r="AF348" i="18"/>
  <c r="AQ347" i="18"/>
  <c r="AP347" i="18"/>
  <c r="AO347" i="18"/>
  <c r="AN347" i="18"/>
  <c r="AM347" i="18"/>
  <c r="AL347" i="18"/>
  <c r="AK347" i="18"/>
  <c r="AJ347" i="18"/>
  <c r="AI347" i="18"/>
  <c r="AH347" i="18"/>
  <c r="AG347" i="18"/>
  <c r="AF347" i="18"/>
  <c r="AQ346" i="18"/>
  <c r="AP346" i="18"/>
  <c r="AO346" i="18"/>
  <c r="AN346" i="18"/>
  <c r="AM346" i="18"/>
  <c r="AL346" i="18"/>
  <c r="AK346" i="18"/>
  <c r="AJ346" i="18"/>
  <c r="AI346" i="18"/>
  <c r="AH346" i="18"/>
  <c r="AG346" i="18"/>
  <c r="AF346" i="18"/>
  <c r="AQ345" i="18"/>
  <c r="AP345" i="18"/>
  <c r="AO345" i="18"/>
  <c r="AN345" i="18"/>
  <c r="AM345" i="18"/>
  <c r="AL345" i="18"/>
  <c r="AK345" i="18"/>
  <c r="AJ345" i="18"/>
  <c r="AI345" i="18"/>
  <c r="AH345" i="18"/>
  <c r="AG345" i="18"/>
  <c r="AF345" i="18"/>
  <c r="AQ344" i="18"/>
  <c r="AP344" i="18"/>
  <c r="AO344" i="18"/>
  <c r="AN344" i="18"/>
  <c r="AM344" i="18"/>
  <c r="AL344" i="18"/>
  <c r="AK344" i="18"/>
  <c r="AJ344" i="18"/>
  <c r="AI344" i="18"/>
  <c r="AH344" i="18"/>
  <c r="AG344" i="18"/>
  <c r="AF344" i="18"/>
  <c r="AQ343" i="18"/>
  <c r="AP343" i="18"/>
  <c r="AO343" i="18"/>
  <c r="AN343" i="18"/>
  <c r="AM343" i="18"/>
  <c r="AL343" i="18"/>
  <c r="AK343" i="18"/>
  <c r="AJ343" i="18"/>
  <c r="AI343" i="18"/>
  <c r="AH343" i="18"/>
  <c r="AG343" i="18"/>
  <c r="AF343" i="18"/>
  <c r="AQ342" i="18"/>
  <c r="AP342" i="18"/>
  <c r="AO342" i="18"/>
  <c r="AN342" i="18"/>
  <c r="AM342" i="18"/>
  <c r="AL342" i="18"/>
  <c r="AK342" i="18"/>
  <c r="AJ342" i="18"/>
  <c r="AI342" i="18"/>
  <c r="AH342" i="18"/>
  <c r="AG342" i="18"/>
  <c r="AF342" i="18"/>
  <c r="AQ341" i="18"/>
  <c r="AP341" i="18"/>
  <c r="AO341" i="18"/>
  <c r="AN341" i="18"/>
  <c r="AM341" i="18"/>
  <c r="AL341" i="18"/>
  <c r="AK341" i="18"/>
  <c r="AJ341" i="18"/>
  <c r="AI341" i="18"/>
  <c r="AH341" i="18"/>
  <c r="AG341" i="18"/>
  <c r="AF341" i="18"/>
  <c r="AQ340" i="18"/>
  <c r="AP340" i="18"/>
  <c r="AO340" i="18"/>
  <c r="AN340" i="18"/>
  <c r="AM340" i="18"/>
  <c r="AL340" i="18"/>
  <c r="AK340" i="18"/>
  <c r="AJ340" i="18"/>
  <c r="AI340" i="18"/>
  <c r="AH340" i="18"/>
  <c r="AG340" i="18"/>
  <c r="AF340" i="18"/>
  <c r="AQ339" i="18"/>
  <c r="AP339" i="18"/>
  <c r="AO339" i="18"/>
  <c r="AN339" i="18"/>
  <c r="AM339" i="18"/>
  <c r="AL339" i="18"/>
  <c r="AK339" i="18"/>
  <c r="AJ339" i="18"/>
  <c r="AI339" i="18"/>
  <c r="AH339" i="18"/>
  <c r="AG339" i="18"/>
  <c r="AF339" i="18"/>
  <c r="AQ338" i="18"/>
  <c r="AP338" i="18"/>
  <c r="AO338" i="18"/>
  <c r="AN338" i="18"/>
  <c r="AM338" i="18"/>
  <c r="AL338" i="18"/>
  <c r="AK338" i="18"/>
  <c r="AJ338" i="18"/>
  <c r="AI338" i="18"/>
  <c r="AH338" i="18"/>
  <c r="AG338" i="18"/>
  <c r="AF338" i="18"/>
  <c r="AQ337" i="18"/>
  <c r="AP337" i="18"/>
  <c r="AO337" i="18"/>
  <c r="AN337" i="18"/>
  <c r="AM337" i="18"/>
  <c r="AL337" i="18"/>
  <c r="AK337" i="18"/>
  <c r="AJ337" i="18"/>
  <c r="AI337" i="18"/>
  <c r="AH337" i="18"/>
  <c r="AG337" i="18"/>
  <c r="AF337" i="18"/>
  <c r="AQ336" i="18"/>
  <c r="AP336" i="18"/>
  <c r="AO336" i="18"/>
  <c r="AN336" i="18"/>
  <c r="AM336" i="18"/>
  <c r="AL336" i="18"/>
  <c r="AK336" i="18"/>
  <c r="AJ336" i="18"/>
  <c r="AI336" i="18"/>
  <c r="AH336" i="18"/>
  <c r="AG336" i="18"/>
  <c r="AF336" i="18"/>
  <c r="AQ335" i="18"/>
  <c r="AP335" i="18"/>
  <c r="AO335" i="18"/>
  <c r="AN335" i="18"/>
  <c r="AM335" i="18"/>
  <c r="AL335" i="18"/>
  <c r="AK335" i="18"/>
  <c r="AJ335" i="18"/>
  <c r="AI335" i="18"/>
  <c r="AH335" i="18"/>
  <c r="AG335" i="18"/>
  <c r="AF335" i="18"/>
  <c r="AQ334" i="18"/>
  <c r="AP334" i="18"/>
  <c r="AO334" i="18"/>
  <c r="AN334" i="18"/>
  <c r="AM334" i="18"/>
  <c r="AL334" i="18"/>
  <c r="AK334" i="18"/>
  <c r="AJ334" i="18"/>
  <c r="AI334" i="18"/>
  <c r="AH334" i="18"/>
  <c r="AG334" i="18"/>
  <c r="AF334" i="18"/>
  <c r="AQ333" i="18"/>
  <c r="AP333" i="18"/>
  <c r="AO333" i="18"/>
  <c r="AN333" i="18"/>
  <c r="AM333" i="18"/>
  <c r="AL333" i="18"/>
  <c r="AK333" i="18"/>
  <c r="AJ333" i="18"/>
  <c r="AI333" i="18"/>
  <c r="AH333" i="18"/>
  <c r="AG333" i="18"/>
  <c r="AF333" i="18"/>
  <c r="AQ332" i="18"/>
  <c r="AP332" i="18"/>
  <c r="AO332" i="18"/>
  <c r="AN332" i="18"/>
  <c r="AM332" i="18"/>
  <c r="AL332" i="18"/>
  <c r="AK332" i="18"/>
  <c r="AJ332" i="18"/>
  <c r="AI332" i="18"/>
  <c r="AH332" i="18"/>
  <c r="AG332" i="18"/>
  <c r="AF332" i="18"/>
  <c r="AQ331" i="18"/>
  <c r="AP331" i="18"/>
  <c r="AO331" i="18"/>
  <c r="AN331" i="18"/>
  <c r="AM331" i="18"/>
  <c r="AL331" i="18"/>
  <c r="AK331" i="18"/>
  <c r="AJ331" i="18"/>
  <c r="AI331" i="18"/>
  <c r="AH331" i="18"/>
  <c r="AG331" i="18"/>
  <c r="AF331" i="18"/>
  <c r="AQ330" i="18"/>
  <c r="AP330" i="18"/>
  <c r="AO330" i="18"/>
  <c r="AN330" i="18"/>
  <c r="AM330" i="18"/>
  <c r="AL330" i="18"/>
  <c r="AK330" i="18"/>
  <c r="AJ330" i="18"/>
  <c r="AI330" i="18"/>
  <c r="AH330" i="18"/>
  <c r="AG330" i="18"/>
  <c r="AF330" i="18"/>
  <c r="AQ329" i="18"/>
  <c r="AP329" i="18"/>
  <c r="AO329" i="18"/>
  <c r="AN329" i="18"/>
  <c r="AM329" i="18"/>
  <c r="AL329" i="18"/>
  <c r="AK329" i="18"/>
  <c r="AJ329" i="18"/>
  <c r="AI329" i="18"/>
  <c r="AH329" i="18"/>
  <c r="AG329" i="18"/>
  <c r="AF329" i="18"/>
  <c r="AQ328" i="18"/>
  <c r="AP328" i="18"/>
  <c r="AO328" i="18"/>
  <c r="AN328" i="18"/>
  <c r="AM328" i="18"/>
  <c r="AL328" i="18"/>
  <c r="AK328" i="18"/>
  <c r="AJ328" i="18"/>
  <c r="AI328" i="18"/>
  <c r="AH328" i="18"/>
  <c r="AG328" i="18"/>
  <c r="AF328" i="18"/>
  <c r="AQ327" i="18"/>
  <c r="AP327" i="18"/>
  <c r="AO327" i="18"/>
  <c r="AN327" i="18"/>
  <c r="AM327" i="18"/>
  <c r="AL327" i="18"/>
  <c r="AK327" i="18"/>
  <c r="AJ327" i="18"/>
  <c r="AI327" i="18"/>
  <c r="AH327" i="18"/>
  <c r="AG327" i="18"/>
  <c r="AF327" i="18"/>
  <c r="AQ326" i="18"/>
  <c r="AP326" i="18"/>
  <c r="AO326" i="18"/>
  <c r="AN326" i="18"/>
  <c r="AM326" i="18"/>
  <c r="AL326" i="18"/>
  <c r="AK326" i="18"/>
  <c r="AJ326" i="18"/>
  <c r="AI326" i="18"/>
  <c r="AH326" i="18"/>
  <c r="AG326" i="18"/>
  <c r="AF326" i="18"/>
  <c r="AQ325" i="18"/>
  <c r="AP325" i="18"/>
  <c r="AO325" i="18"/>
  <c r="AN325" i="18"/>
  <c r="AM325" i="18"/>
  <c r="AL325" i="18"/>
  <c r="AK325" i="18"/>
  <c r="AJ325" i="18"/>
  <c r="AI325" i="18"/>
  <c r="AH325" i="18"/>
  <c r="AG325" i="18"/>
  <c r="AF325" i="18"/>
  <c r="AQ324" i="18"/>
  <c r="AP324" i="18"/>
  <c r="AO324" i="18"/>
  <c r="AN324" i="18"/>
  <c r="AM324" i="18"/>
  <c r="AL324" i="18"/>
  <c r="AK324" i="18"/>
  <c r="AJ324" i="18"/>
  <c r="AI324" i="18"/>
  <c r="AH324" i="18"/>
  <c r="AG324" i="18"/>
  <c r="AF324" i="18"/>
  <c r="AQ323" i="18"/>
  <c r="AP323" i="18"/>
  <c r="AO323" i="18"/>
  <c r="AN323" i="18"/>
  <c r="AM323" i="18"/>
  <c r="AL323" i="18"/>
  <c r="AK323" i="18"/>
  <c r="AJ323" i="18"/>
  <c r="AI323" i="18"/>
  <c r="AH323" i="18"/>
  <c r="AG323" i="18"/>
  <c r="AF323" i="18"/>
  <c r="AQ322" i="18"/>
  <c r="AP322" i="18"/>
  <c r="AO322" i="18"/>
  <c r="AN322" i="18"/>
  <c r="AM322" i="18"/>
  <c r="AL322" i="18"/>
  <c r="AK322" i="18"/>
  <c r="AJ322" i="18"/>
  <c r="AI322" i="18"/>
  <c r="AH322" i="18"/>
  <c r="AG322" i="18"/>
  <c r="AF322" i="18"/>
  <c r="AQ321" i="18"/>
  <c r="AP321" i="18"/>
  <c r="AO321" i="18"/>
  <c r="AN321" i="18"/>
  <c r="AM321" i="18"/>
  <c r="AL321" i="18"/>
  <c r="AK321" i="18"/>
  <c r="AJ321" i="18"/>
  <c r="AI321" i="18"/>
  <c r="AH321" i="18"/>
  <c r="AG321" i="18"/>
  <c r="AF321" i="18"/>
  <c r="AQ320" i="18"/>
  <c r="AP320" i="18"/>
  <c r="AO320" i="18"/>
  <c r="AN320" i="18"/>
  <c r="AM320" i="18"/>
  <c r="AL320" i="18"/>
  <c r="AK320" i="18"/>
  <c r="AJ320" i="18"/>
  <c r="AI320" i="18"/>
  <c r="AH320" i="18"/>
  <c r="AG320" i="18"/>
  <c r="AF320" i="18"/>
  <c r="AQ319" i="18"/>
  <c r="AP319" i="18"/>
  <c r="AO319" i="18"/>
  <c r="AN319" i="18"/>
  <c r="AM319" i="18"/>
  <c r="AL319" i="18"/>
  <c r="AK319" i="18"/>
  <c r="AJ319" i="18"/>
  <c r="AI319" i="18"/>
  <c r="AH319" i="18"/>
  <c r="AG319" i="18"/>
  <c r="AF319" i="18"/>
  <c r="AQ318" i="18"/>
  <c r="AP318" i="18"/>
  <c r="AO318" i="18"/>
  <c r="AN318" i="18"/>
  <c r="AM318" i="18"/>
  <c r="AL318" i="18"/>
  <c r="AK318" i="18"/>
  <c r="AJ318" i="18"/>
  <c r="AI318" i="18"/>
  <c r="AH318" i="18"/>
  <c r="AG318" i="18"/>
  <c r="AF318" i="18"/>
  <c r="AQ317" i="18"/>
  <c r="AP317" i="18"/>
  <c r="AO317" i="18"/>
  <c r="AN317" i="18"/>
  <c r="AM317" i="18"/>
  <c r="AL317" i="18"/>
  <c r="AK317" i="18"/>
  <c r="AJ317" i="18"/>
  <c r="AI317" i="18"/>
  <c r="AH317" i="18"/>
  <c r="AG317" i="18"/>
  <c r="AF317" i="18"/>
  <c r="AQ316" i="18"/>
  <c r="AP316" i="18"/>
  <c r="AO316" i="18"/>
  <c r="AN316" i="18"/>
  <c r="AM316" i="18"/>
  <c r="AL316" i="18"/>
  <c r="AK316" i="18"/>
  <c r="AJ316" i="18"/>
  <c r="AI316" i="18"/>
  <c r="AH316" i="18"/>
  <c r="AG316" i="18"/>
  <c r="AF316" i="18"/>
  <c r="AQ315" i="18"/>
  <c r="AP315" i="18"/>
  <c r="AO315" i="18"/>
  <c r="AN315" i="18"/>
  <c r="AM315" i="18"/>
  <c r="AL315" i="18"/>
  <c r="AK315" i="18"/>
  <c r="AJ315" i="18"/>
  <c r="AI315" i="18"/>
  <c r="AH315" i="18"/>
  <c r="AG315" i="18"/>
  <c r="AF315" i="18"/>
  <c r="AQ314" i="18"/>
  <c r="AP314" i="18"/>
  <c r="AO314" i="18"/>
  <c r="AN314" i="18"/>
  <c r="AM314" i="18"/>
  <c r="AL314" i="18"/>
  <c r="AK314" i="18"/>
  <c r="AJ314" i="18"/>
  <c r="AI314" i="18"/>
  <c r="AH314" i="18"/>
  <c r="AG314" i="18"/>
  <c r="AF314" i="18"/>
  <c r="AQ313" i="18"/>
  <c r="AP313" i="18"/>
  <c r="AO313" i="18"/>
  <c r="AN313" i="18"/>
  <c r="AM313" i="18"/>
  <c r="AL313" i="18"/>
  <c r="AK313" i="18"/>
  <c r="AJ313" i="18"/>
  <c r="AI313" i="18"/>
  <c r="AH313" i="18"/>
  <c r="AG313" i="18"/>
  <c r="AF313" i="18"/>
  <c r="AQ312" i="18"/>
  <c r="AP312" i="18"/>
  <c r="AO312" i="18"/>
  <c r="AN312" i="18"/>
  <c r="AM312" i="18"/>
  <c r="AL312" i="18"/>
  <c r="AK312" i="18"/>
  <c r="AJ312" i="18"/>
  <c r="AI312" i="18"/>
  <c r="AH312" i="18"/>
  <c r="AG312" i="18"/>
  <c r="AF312" i="18"/>
  <c r="AQ311" i="18"/>
  <c r="AP311" i="18"/>
  <c r="AO311" i="18"/>
  <c r="AN311" i="18"/>
  <c r="AM311" i="18"/>
  <c r="AL311" i="18"/>
  <c r="AK311" i="18"/>
  <c r="AJ311" i="18"/>
  <c r="AI311" i="18"/>
  <c r="AH311" i="18"/>
  <c r="AG311" i="18"/>
  <c r="AF311" i="18"/>
  <c r="AQ310" i="18"/>
  <c r="AP310" i="18"/>
  <c r="AO310" i="18"/>
  <c r="AN310" i="18"/>
  <c r="AM310" i="18"/>
  <c r="AL310" i="18"/>
  <c r="AK310" i="18"/>
  <c r="AJ310" i="18"/>
  <c r="AI310" i="18"/>
  <c r="AH310" i="18"/>
  <c r="AG310" i="18"/>
  <c r="AF310" i="18"/>
  <c r="AQ309" i="18"/>
  <c r="AP309" i="18"/>
  <c r="AO309" i="18"/>
  <c r="AN309" i="18"/>
  <c r="AM309" i="18"/>
  <c r="AL309" i="18"/>
  <c r="AK309" i="18"/>
  <c r="AJ309" i="18"/>
  <c r="AI309" i="18"/>
  <c r="AH309" i="18"/>
  <c r="AG309" i="18"/>
  <c r="AF309" i="18"/>
  <c r="AQ308" i="18"/>
  <c r="AP308" i="18"/>
  <c r="AO308" i="18"/>
  <c r="AN308" i="18"/>
  <c r="AM308" i="18"/>
  <c r="AL308" i="18"/>
  <c r="AK308" i="18"/>
  <c r="AJ308" i="18"/>
  <c r="AI308" i="18"/>
  <c r="AH308" i="18"/>
  <c r="AG308" i="18"/>
  <c r="AF308" i="18"/>
  <c r="AQ307" i="18"/>
  <c r="AP307" i="18"/>
  <c r="AO307" i="18"/>
  <c r="AN307" i="18"/>
  <c r="AM307" i="18"/>
  <c r="AL307" i="18"/>
  <c r="AK307" i="18"/>
  <c r="AJ307" i="18"/>
  <c r="AI307" i="18"/>
  <c r="AH307" i="18"/>
  <c r="AG307" i="18"/>
  <c r="AF307" i="18"/>
  <c r="AQ306" i="18"/>
  <c r="AP306" i="18"/>
  <c r="AO306" i="18"/>
  <c r="AN306" i="18"/>
  <c r="AM306" i="18"/>
  <c r="AL306" i="18"/>
  <c r="AK306" i="18"/>
  <c r="AJ306" i="18"/>
  <c r="AI306" i="18"/>
  <c r="AH306" i="18"/>
  <c r="AG306" i="18"/>
  <c r="AF306" i="18"/>
  <c r="AQ305" i="18"/>
  <c r="AP305" i="18"/>
  <c r="AO305" i="18"/>
  <c r="AN305" i="18"/>
  <c r="AM305" i="18"/>
  <c r="AL305" i="18"/>
  <c r="AK305" i="18"/>
  <c r="AJ305" i="18"/>
  <c r="AI305" i="18"/>
  <c r="AH305" i="18"/>
  <c r="AG305" i="18"/>
  <c r="AF305" i="18"/>
  <c r="AQ304" i="18"/>
  <c r="AP304" i="18"/>
  <c r="AO304" i="18"/>
  <c r="AN304" i="18"/>
  <c r="AM304" i="18"/>
  <c r="AL304" i="18"/>
  <c r="AK304" i="18"/>
  <c r="AJ304" i="18"/>
  <c r="AI304" i="18"/>
  <c r="AH304" i="18"/>
  <c r="AG304" i="18"/>
  <c r="AF304" i="18"/>
  <c r="AQ303" i="18"/>
  <c r="AP303" i="18"/>
  <c r="AO303" i="18"/>
  <c r="AN303" i="18"/>
  <c r="AM303" i="18"/>
  <c r="AL303" i="18"/>
  <c r="AK303" i="18"/>
  <c r="AJ303" i="18"/>
  <c r="AI303" i="18"/>
  <c r="AH303" i="18"/>
  <c r="AG303" i="18"/>
  <c r="AF303" i="18"/>
  <c r="AQ302" i="18"/>
  <c r="AP302" i="18"/>
  <c r="AO302" i="18"/>
  <c r="AN302" i="18"/>
  <c r="AM302" i="18"/>
  <c r="AL302" i="18"/>
  <c r="AK302" i="18"/>
  <c r="AJ302" i="18"/>
  <c r="AI302" i="18"/>
  <c r="AH302" i="18"/>
  <c r="AG302" i="18"/>
  <c r="AF302" i="18"/>
  <c r="AQ301" i="18"/>
  <c r="AP301" i="18"/>
  <c r="AO301" i="18"/>
  <c r="AN301" i="18"/>
  <c r="AM301" i="18"/>
  <c r="AL301" i="18"/>
  <c r="AK301" i="18"/>
  <c r="AJ301" i="18"/>
  <c r="AI301" i="18"/>
  <c r="AH301" i="18"/>
  <c r="AG301" i="18"/>
  <c r="AF301" i="18"/>
  <c r="AQ300" i="18"/>
  <c r="AP300" i="18"/>
  <c r="AO300" i="18"/>
  <c r="AN300" i="18"/>
  <c r="AM300" i="18"/>
  <c r="AL300" i="18"/>
  <c r="AK300" i="18"/>
  <c r="AJ300" i="18"/>
  <c r="AI300" i="18"/>
  <c r="AH300" i="18"/>
  <c r="AG300" i="18"/>
  <c r="AF300" i="18"/>
  <c r="AQ299" i="18"/>
  <c r="AP299" i="18"/>
  <c r="AO299" i="18"/>
  <c r="AN299" i="18"/>
  <c r="AM299" i="18"/>
  <c r="AL299" i="18"/>
  <c r="AK299" i="18"/>
  <c r="AJ299" i="18"/>
  <c r="AI299" i="18"/>
  <c r="AH299" i="18"/>
  <c r="AG299" i="18"/>
  <c r="AF299" i="18"/>
  <c r="AQ298" i="18"/>
  <c r="AP298" i="18"/>
  <c r="AO298" i="18"/>
  <c r="AN298" i="18"/>
  <c r="AM298" i="18"/>
  <c r="AL298" i="18"/>
  <c r="AK298" i="18"/>
  <c r="AJ298" i="18"/>
  <c r="AI298" i="18"/>
  <c r="AH298" i="18"/>
  <c r="AG298" i="18"/>
  <c r="AF298" i="18"/>
  <c r="AQ297" i="18"/>
  <c r="AP297" i="18"/>
  <c r="AO297" i="18"/>
  <c r="AN297" i="18"/>
  <c r="AM297" i="18"/>
  <c r="AL297" i="18"/>
  <c r="AK297" i="18"/>
  <c r="AJ297" i="18"/>
  <c r="AI297" i="18"/>
  <c r="AH297" i="18"/>
  <c r="AG297" i="18"/>
  <c r="AF297" i="18"/>
  <c r="AQ296" i="18"/>
  <c r="AP296" i="18"/>
  <c r="AO296" i="18"/>
  <c r="AN296" i="18"/>
  <c r="AM296" i="18"/>
  <c r="AL296" i="18"/>
  <c r="AK296" i="18"/>
  <c r="AJ296" i="18"/>
  <c r="AI296" i="18"/>
  <c r="AH296" i="18"/>
  <c r="AG296" i="18"/>
  <c r="AF296" i="18"/>
  <c r="AQ295" i="18"/>
  <c r="AP295" i="18"/>
  <c r="AO295" i="18"/>
  <c r="AN295" i="18"/>
  <c r="AM295" i="18"/>
  <c r="AL295" i="18"/>
  <c r="AK295" i="18"/>
  <c r="AJ295" i="18"/>
  <c r="AI295" i="18"/>
  <c r="AH295" i="18"/>
  <c r="AG295" i="18"/>
  <c r="AF295" i="18"/>
  <c r="AQ294" i="18"/>
  <c r="AP294" i="18"/>
  <c r="AO294" i="18"/>
  <c r="AN294" i="18"/>
  <c r="AM294" i="18"/>
  <c r="AL294" i="18"/>
  <c r="AK294" i="18"/>
  <c r="AJ294" i="18"/>
  <c r="AI294" i="18"/>
  <c r="AH294" i="18"/>
  <c r="AG294" i="18"/>
  <c r="AF294" i="18"/>
  <c r="AQ293" i="18"/>
  <c r="AP293" i="18"/>
  <c r="AO293" i="18"/>
  <c r="AN293" i="18"/>
  <c r="AM293" i="18"/>
  <c r="AL293" i="18"/>
  <c r="AK293" i="18"/>
  <c r="AJ293" i="18"/>
  <c r="AI293" i="18"/>
  <c r="AH293" i="18"/>
  <c r="AG293" i="18"/>
  <c r="AF293" i="18"/>
  <c r="AQ292" i="18"/>
  <c r="AP292" i="18"/>
  <c r="AO292" i="18"/>
  <c r="AN292" i="18"/>
  <c r="AM292" i="18"/>
  <c r="AL292" i="18"/>
  <c r="AK292" i="18"/>
  <c r="AJ292" i="18"/>
  <c r="AI292" i="18"/>
  <c r="AH292" i="18"/>
  <c r="AG292" i="18"/>
  <c r="AF292" i="18"/>
  <c r="AQ291" i="18"/>
  <c r="AP291" i="18"/>
  <c r="AO291" i="18"/>
  <c r="AN291" i="18"/>
  <c r="AM291" i="18"/>
  <c r="AL291" i="18"/>
  <c r="AK291" i="18"/>
  <c r="AJ291" i="18"/>
  <c r="AI291" i="18"/>
  <c r="AH291" i="18"/>
  <c r="AG291" i="18"/>
  <c r="AF291" i="18"/>
  <c r="AQ290" i="18"/>
  <c r="AP290" i="18"/>
  <c r="AO290" i="18"/>
  <c r="AN290" i="18"/>
  <c r="AM290" i="18"/>
  <c r="AL290" i="18"/>
  <c r="AK290" i="18"/>
  <c r="AJ290" i="18"/>
  <c r="AI290" i="18"/>
  <c r="AH290" i="18"/>
  <c r="AG290" i="18"/>
  <c r="AF290" i="18"/>
  <c r="AQ289" i="18"/>
  <c r="AP289" i="18"/>
  <c r="AO289" i="18"/>
  <c r="AN289" i="18"/>
  <c r="AM289" i="18"/>
  <c r="AL289" i="18"/>
  <c r="AK289" i="18"/>
  <c r="AJ289" i="18"/>
  <c r="AI289" i="18"/>
  <c r="AH289" i="18"/>
  <c r="AG289" i="18"/>
  <c r="AF289" i="18"/>
  <c r="AQ288" i="18"/>
  <c r="AP288" i="18"/>
  <c r="AO288" i="18"/>
  <c r="AN288" i="18"/>
  <c r="AM288" i="18"/>
  <c r="AL288" i="18"/>
  <c r="AK288" i="18"/>
  <c r="AJ288" i="18"/>
  <c r="AI288" i="18"/>
  <c r="AH288" i="18"/>
  <c r="AG288" i="18"/>
  <c r="AF288" i="18"/>
  <c r="AQ287" i="18"/>
  <c r="AP287" i="18"/>
  <c r="AO287" i="18"/>
  <c r="AN287" i="18"/>
  <c r="AM287" i="18"/>
  <c r="AL287" i="18"/>
  <c r="AK287" i="18"/>
  <c r="AJ287" i="18"/>
  <c r="AI287" i="18"/>
  <c r="AH287" i="18"/>
  <c r="AG287" i="18"/>
  <c r="AF287" i="18"/>
  <c r="AQ286" i="18"/>
  <c r="AP286" i="18"/>
  <c r="AO286" i="18"/>
  <c r="AN286" i="18"/>
  <c r="AM286" i="18"/>
  <c r="AL286" i="18"/>
  <c r="AK286" i="18"/>
  <c r="AJ286" i="18"/>
  <c r="AI286" i="18"/>
  <c r="AH286" i="18"/>
  <c r="AG286" i="18"/>
  <c r="AF286" i="18"/>
  <c r="AQ285" i="18"/>
  <c r="AP285" i="18"/>
  <c r="AO285" i="18"/>
  <c r="AN285" i="18"/>
  <c r="AM285" i="18"/>
  <c r="AL285" i="18"/>
  <c r="AK285" i="18"/>
  <c r="AJ285" i="18"/>
  <c r="AI285" i="18"/>
  <c r="AH285" i="18"/>
  <c r="AG285" i="18"/>
  <c r="AF285" i="18"/>
  <c r="AQ284" i="18"/>
  <c r="AP284" i="18"/>
  <c r="AO284" i="18"/>
  <c r="AN284" i="18"/>
  <c r="AM284" i="18"/>
  <c r="AL284" i="18"/>
  <c r="AK284" i="18"/>
  <c r="AJ284" i="18"/>
  <c r="AI284" i="18"/>
  <c r="AH284" i="18"/>
  <c r="AG284" i="18"/>
  <c r="AF284" i="18"/>
  <c r="AQ283" i="18"/>
  <c r="AP283" i="18"/>
  <c r="AO283" i="18"/>
  <c r="AN283" i="18"/>
  <c r="AM283" i="18"/>
  <c r="AL283" i="18"/>
  <c r="AK283" i="18"/>
  <c r="AJ283" i="18"/>
  <c r="AI283" i="18"/>
  <c r="AH283" i="18"/>
  <c r="AG283" i="18"/>
  <c r="AF283" i="18"/>
  <c r="AQ282" i="18"/>
  <c r="AP282" i="18"/>
  <c r="AO282" i="18"/>
  <c r="AN282" i="18"/>
  <c r="AM282" i="18"/>
  <c r="AL282" i="18"/>
  <c r="AK282" i="18"/>
  <c r="AJ282" i="18"/>
  <c r="AI282" i="18"/>
  <c r="AH282" i="18"/>
  <c r="AG282" i="18"/>
  <c r="AF282" i="18"/>
  <c r="AQ281" i="18"/>
  <c r="AP281" i="18"/>
  <c r="AO281" i="18"/>
  <c r="AN281" i="18"/>
  <c r="AM281" i="18"/>
  <c r="AL281" i="18"/>
  <c r="AK281" i="18"/>
  <c r="AJ281" i="18"/>
  <c r="AI281" i="18"/>
  <c r="AH281" i="18"/>
  <c r="AG281" i="18"/>
  <c r="AF281" i="18"/>
  <c r="AQ280" i="18"/>
  <c r="AP280" i="18"/>
  <c r="AO280" i="18"/>
  <c r="AN280" i="18"/>
  <c r="AM280" i="18"/>
  <c r="AL280" i="18"/>
  <c r="AK280" i="18"/>
  <c r="AJ280" i="18"/>
  <c r="AI280" i="18"/>
  <c r="AH280" i="18"/>
  <c r="AG280" i="18"/>
  <c r="AF280" i="18"/>
  <c r="AQ279" i="18"/>
  <c r="AP279" i="18"/>
  <c r="AO279" i="18"/>
  <c r="AN279" i="18"/>
  <c r="AM279" i="18"/>
  <c r="AL279" i="18"/>
  <c r="AK279" i="18"/>
  <c r="AJ279" i="18"/>
  <c r="AI279" i="18"/>
  <c r="AH279" i="18"/>
  <c r="AG279" i="18"/>
  <c r="AF279" i="18"/>
  <c r="AQ278" i="18"/>
  <c r="AP278" i="18"/>
  <c r="AO278" i="18"/>
  <c r="AN278" i="18"/>
  <c r="AM278" i="18"/>
  <c r="AL278" i="18"/>
  <c r="AK278" i="18"/>
  <c r="AJ278" i="18"/>
  <c r="AI278" i="18"/>
  <c r="AH278" i="18"/>
  <c r="AG278" i="18"/>
  <c r="AF278" i="18"/>
  <c r="AQ277" i="18"/>
  <c r="AP277" i="18"/>
  <c r="AO277" i="18"/>
  <c r="AN277" i="18"/>
  <c r="AM277" i="18"/>
  <c r="AL277" i="18"/>
  <c r="AK277" i="18"/>
  <c r="AJ277" i="18"/>
  <c r="AI277" i="18"/>
  <c r="AH277" i="18"/>
  <c r="AG277" i="18"/>
  <c r="AF277" i="18"/>
  <c r="AQ276" i="18"/>
  <c r="AP276" i="18"/>
  <c r="AO276" i="18"/>
  <c r="AN276" i="18"/>
  <c r="AM276" i="18"/>
  <c r="AL276" i="18"/>
  <c r="AK276" i="18"/>
  <c r="AJ276" i="18"/>
  <c r="AI276" i="18"/>
  <c r="AH276" i="18"/>
  <c r="AG276" i="18"/>
  <c r="AF276" i="18"/>
  <c r="AQ275" i="18"/>
  <c r="AP275" i="18"/>
  <c r="AO275" i="18"/>
  <c r="AN275" i="18"/>
  <c r="AM275" i="18"/>
  <c r="AL275" i="18"/>
  <c r="AK275" i="18"/>
  <c r="AJ275" i="18"/>
  <c r="AI275" i="18"/>
  <c r="AH275" i="18"/>
  <c r="AG275" i="18"/>
  <c r="AF275" i="18"/>
  <c r="AQ274" i="18"/>
  <c r="AP274" i="18"/>
  <c r="AO274" i="18"/>
  <c r="AN274" i="18"/>
  <c r="AM274" i="18"/>
  <c r="AL274" i="18"/>
  <c r="AK274" i="18"/>
  <c r="AJ274" i="18"/>
  <c r="AI274" i="18"/>
  <c r="AH274" i="18"/>
  <c r="AG274" i="18"/>
  <c r="AF274" i="18"/>
  <c r="AQ273" i="18"/>
  <c r="AP273" i="18"/>
  <c r="AO273" i="18"/>
  <c r="AN273" i="18"/>
  <c r="AM273" i="18"/>
  <c r="AL273" i="18"/>
  <c r="AK273" i="18"/>
  <c r="AJ273" i="18"/>
  <c r="AI273" i="18"/>
  <c r="AH273" i="18"/>
  <c r="AG273" i="18"/>
  <c r="AF273" i="18"/>
  <c r="AQ272" i="18"/>
  <c r="AP272" i="18"/>
  <c r="AO272" i="18"/>
  <c r="AN272" i="18"/>
  <c r="AM272" i="18"/>
  <c r="AL272" i="18"/>
  <c r="AK272" i="18"/>
  <c r="AJ272" i="18"/>
  <c r="AI272" i="18"/>
  <c r="AH272" i="18"/>
  <c r="AG272" i="18"/>
  <c r="AF272" i="18"/>
  <c r="AQ271" i="18"/>
  <c r="AP271" i="18"/>
  <c r="AO271" i="18"/>
  <c r="AN271" i="18"/>
  <c r="AM271" i="18"/>
  <c r="AL271" i="18"/>
  <c r="AK271" i="18"/>
  <c r="AJ271" i="18"/>
  <c r="AI271" i="18"/>
  <c r="AH271" i="18"/>
  <c r="AG271" i="18"/>
  <c r="AF271" i="18"/>
  <c r="AQ270" i="18"/>
  <c r="AP270" i="18"/>
  <c r="AO270" i="18"/>
  <c r="AN270" i="18"/>
  <c r="AM270" i="18"/>
  <c r="AL270" i="18"/>
  <c r="AK270" i="18"/>
  <c r="AJ270" i="18"/>
  <c r="AI270" i="18"/>
  <c r="AH270" i="18"/>
  <c r="AG270" i="18"/>
  <c r="AF270" i="18"/>
  <c r="AQ269" i="18"/>
  <c r="AP269" i="18"/>
  <c r="AO269" i="18"/>
  <c r="AN269" i="18"/>
  <c r="AM269" i="18"/>
  <c r="AL269" i="18"/>
  <c r="AK269" i="18"/>
  <c r="AJ269" i="18"/>
  <c r="AI269" i="18"/>
  <c r="AH269" i="18"/>
  <c r="AG269" i="18"/>
  <c r="AF269" i="18"/>
  <c r="AQ268" i="18"/>
  <c r="AP268" i="18"/>
  <c r="AO268" i="18"/>
  <c r="AN268" i="18"/>
  <c r="AM268" i="18"/>
  <c r="AL268" i="18"/>
  <c r="AK268" i="18"/>
  <c r="AJ268" i="18"/>
  <c r="AI268" i="18"/>
  <c r="AH268" i="18"/>
  <c r="AG268" i="18"/>
  <c r="AF268" i="18"/>
  <c r="AQ267" i="18"/>
  <c r="AP267" i="18"/>
  <c r="AO267" i="18"/>
  <c r="AN267" i="18"/>
  <c r="AM267" i="18"/>
  <c r="AL267" i="18"/>
  <c r="AK267" i="18"/>
  <c r="AJ267" i="18"/>
  <c r="AI267" i="18"/>
  <c r="AH267" i="18"/>
  <c r="AG267" i="18"/>
  <c r="AF267" i="18"/>
  <c r="AQ266" i="18"/>
  <c r="AP266" i="18"/>
  <c r="AO266" i="18"/>
  <c r="AN266" i="18"/>
  <c r="AM266" i="18"/>
  <c r="AL266" i="18"/>
  <c r="AK266" i="18"/>
  <c r="AJ266" i="18"/>
  <c r="AI266" i="18"/>
  <c r="AH266" i="18"/>
  <c r="AG266" i="18"/>
  <c r="AF266" i="18"/>
  <c r="AQ265" i="18"/>
  <c r="AP265" i="18"/>
  <c r="AO265" i="18"/>
  <c r="AN265" i="18"/>
  <c r="AM265" i="18"/>
  <c r="AL265" i="18"/>
  <c r="AK265" i="18"/>
  <c r="AJ265" i="18"/>
  <c r="AI265" i="18"/>
  <c r="AH265" i="18"/>
  <c r="AG265" i="18"/>
  <c r="AF265" i="18"/>
  <c r="AQ264" i="18"/>
  <c r="AP264" i="18"/>
  <c r="AO264" i="18"/>
  <c r="AN264" i="18"/>
  <c r="AM264" i="18"/>
  <c r="AL264" i="18"/>
  <c r="AK264" i="18"/>
  <c r="AJ264" i="18"/>
  <c r="AI264" i="18"/>
  <c r="AH264" i="18"/>
  <c r="AG264" i="18"/>
  <c r="AF264" i="18"/>
  <c r="AQ263" i="18"/>
  <c r="AP263" i="18"/>
  <c r="AO263" i="18"/>
  <c r="AN263" i="18"/>
  <c r="AM263" i="18"/>
  <c r="AL263" i="18"/>
  <c r="AK263" i="18"/>
  <c r="AJ263" i="18"/>
  <c r="AI263" i="18"/>
  <c r="AH263" i="18"/>
  <c r="AG263" i="18"/>
  <c r="AF263" i="18"/>
  <c r="AQ262" i="18"/>
  <c r="AP262" i="18"/>
  <c r="AO262" i="18"/>
  <c r="AN262" i="18"/>
  <c r="AM262" i="18"/>
  <c r="AL262" i="18"/>
  <c r="AK262" i="18"/>
  <c r="AJ262" i="18"/>
  <c r="AI262" i="18"/>
  <c r="AH262" i="18"/>
  <c r="AG262" i="18"/>
  <c r="AF262" i="18"/>
  <c r="AQ261" i="18"/>
  <c r="AP261" i="18"/>
  <c r="AO261" i="18"/>
  <c r="AN261" i="18"/>
  <c r="AM261" i="18"/>
  <c r="AL261" i="18"/>
  <c r="AK261" i="18"/>
  <c r="AJ261" i="18"/>
  <c r="AI261" i="18"/>
  <c r="AH261" i="18"/>
  <c r="AG261" i="18"/>
  <c r="AF261" i="18"/>
  <c r="AQ260" i="18"/>
  <c r="AP260" i="18"/>
  <c r="AO260" i="18"/>
  <c r="AN260" i="18"/>
  <c r="AM260" i="18"/>
  <c r="AL260" i="18"/>
  <c r="AK260" i="18"/>
  <c r="AJ260" i="18"/>
  <c r="AI260" i="18"/>
  <c r="AH260" i="18"/>
  <c r="AG260" i="18"/>
  <c r="AF260" i="18"/>
  <c r="AQ259" i="18"/>
  <c r="AP259" i="18"/>
  <c r="AO259" i="18"/>
  <c r="AN259" i="18"/>
  <c r="AM259" i="18"/>
  <c r="AL259" i="18"/>
  <c r="AK259" i="18"/>
  <c r="AJ259" i="18"/>
  <c r="AI259" i="18"/>
  <c r="AH259" i="18"/>
  <c r="AG259" i="18"/>
  <c r="AF259" i="18"/>
  <c r="AQ258" i="18"/>
  <c r="AP258" i="18"/>
  <c r="AO258" i="18"/>
  <c r="AN258" i="18"/>
  <c r="AM258" i="18"/>
  <c r="AL258" i="18"/>
  <c r="AK258" i="18"/>
  <c r="AJ258" i="18"/>
  <c r="AI258" i="18"/>
  <c r="AH258" i="18"/>
  <c r="AG258" i="18"/>
  <c r="AF258" i="18"/>
  <c r="AQ257" i="18"/>
  <c r="AP257" i="18"/>
  <c r="AO257" i="18"/>
  <c r="AN257" i="18"/>
  <c r="AM257" i="18"/>
  <c r="AL257" i="18"/>
  <c r="AK257" i="18"/>
  <c r="AJ257" i="18"/>
  <c r="AI257" i="18"/>
  <c r="AH257" i="18"/>
  <c r="AG257" i="18"/>
  <c r="AF257" i="18"/>
  <c r="AQ256" i="18"/>
  <c r="AP256" i="18"/>
  <c r="AO256" i="18"/>
  <c r="AN256" i="18"/>
  <c r="AM256" i="18"/>
  <c r="AL256" i="18"/>
  <c r="AK256" i="18"/>
  <c r="AJ256" i="18"/>
  <c r="AI256" i="18"/>
  <c r="AH256" i="18"/>
  <c r="AG256" i="18"/>
  <c r="AF256" i="18"/>
  <c r="AQ255" i="18"/>
  <c r="AP255" i="18"/>
  <c r="AO255" i="18"/>
  <c r="AN255" i="18"/>
  <c r="AM255" i="18"/>
  <c r="AL255" i="18"/>
  <c r="AK255" i="18"/>
  <c r="AJ255" i="18"/>
  <c r="AI255" i="18"/>
  <c r="AH255" i="18"/>
  <c r="AG255" i="18"/>
  <c r="AF255" i="18"/>
  <c r="AQ254" i="18"/>
  <c r="AP254" i="18"/>
  <c r="AO254" i="18"/>
  <c r="AN254" i="18"/>
  <c r="AM254" i="18"/>
  <c r="AL254" i="18"/>
  <c r="AK254" i="18"/>
  <c r="AJ254" i="18"/>
  <c r="AI254" i="18"/>
  <c r="AH254" i="18"/>
  <c r="AG254" i="18"/>
  <c r="AF254" i="18"/>
  <c r="AQ253" i="18"/>
  <c r="AP253" i="18"/>
  <c r="AO253" i="18"/>
  <c r="AN253" i="18"/>
  <c r="AM253" i="18"/>
  <c r="AL253" i="18"/>
  <c r="AK253" i="18"/>
  <c r="AJ253" i="18"/>
  <c r="AI253" i="18"/>
  <c r="AH253" i="18"/>
  <c r="AG253" i="18"/>
  <c r="AF253" i="18"/>
  <c r="AQ252" i="18"/>
  <c r="AP252" i="18"/>
  <c r="AO252" i="18"/>
  <c r="AN252" i="18"/>
  <c r="AM252" i="18"/>
  <c r="AL252" i="18"/>
  <c r="AK252" i="18"/>
  <c r="AJ252" i="18"/>
  <c r="AI252" i="18"/>
  <c r="AH252" i="18"/>
  <c r="AG252" i="18"/>
  <c r="AF252" i="18"/>
  <c r="AQ251" i="18"/>
  <c r="AP251" i="18"/>
  <c r="AO251" i="18"/>
  <c r="AN251" i="18"/>
  <c r="AM251" i="18"/>
  <c r="AL251" i="18"/>
  <c r="AK251" i="18"/>
  <c r="AJ251" i="18"/>
  <c r="AI251" i="18"/>
  <c r="AH251" i="18"/>
  <c r="AG251" i="18"/>
  <c r="AF251" i="18"/>
  <c r="AQ250" i="18"/>
  <c r="AP250" i="18"/>
  <c r="AO250" i="18"/>
  <c r="AN250" i="18"/>
  <c r="AM250" i="18"/>
  <c r="AL250" i="18"/>
  <c r="AK250" i="18"/>
  <c r="AJ250" i="18"/>
  <c r="AI250" i="18"/>
  <c r="AH250" i="18"/>
  <c r="AG250" i="18"/>
  <c r="AF250" i="18"/>
  <c r="AQ249" i="18"/>
  <c r="AP249" i="18"/>
  <c r="AO249" i="18"/>
  <c r="AN249" i="18"/>
  <c r="AM249" i="18"/>
  <c r="AL249" i="18"/>
  <c r="AK249" i="18"/>
  <c r="AJ249" i="18"/>
  <c r="AI249" i="18"/>
  <c r="AH249" i="18"/>
  <c r="AG249" i="18"/>
  <c r="AF249" i="18"/>
  <c r="AQ248" i="18"/>
  <c r="AP248" i="18"/>
  <c r="AO248" i="18"/>
  <c r="AN248" i="18"/>
  <c r="AM248" i="18"/>
  <c r="AL248" i="18"/>
  <c r="AK248" i="18"/>
  <c r="AJ248" i="18"/>
  <c r="AI248" i="18"/>
  <c r="AH248" i="18"/>
  <c r="AG248" i="18"/>
  <c r="AF248" i="18"/>
  <c r="AQ247" i="18"/>
  <c r="AP247" i="18"/>
  <c r="AO247" i="18"/>
  <c r="AN247" i="18"/>
  <c r="AM247" i="18"/>
  <c r="AL247" i="18"/>
  <c r="AK247" i="18"/>
  <c r="AJ247" i="18"/>
  <c r="AI247" i="18"/>
  <c r="AH247" i="18"/>
  <c r="AG247" i="18"/>
  <c r="AF247" i="18"/>
  <c r="AQ246" i="18"/>
  <c r="AP246" i="18"/>
  <c r="AO246" i="18"/>
  <c r="AN246" i="18"/>
  <c r="AM246" i="18"/>
  <c r="AL246" i="18"/>
  <c r="AK246" i="18"/>
  <c r="AJ246" i="18"/>
  <c r="AI246" i="18"/>
  <c r="AH246" i="18"/>
  <c r="AG246" i="18"/>
  <c r="AF246" i="18"/>
  <c r="AQ245" i="18"/>
  <c r="AP245" i="18"/>
  <c r="AO245" i="18"/>
  <c r="AN245" i="18"/>
  <c r="AM245" i="18"/>
  <c r="AL245" i="18"/>
  <c r="AK245" i="18"/>
  <c r="AJ245" i="18"/>
  <c r="AI245" i="18"/>
  <c r="AH245" i="18"/>
  <c r="AG245" i="18"/>
  <c r="AF245" i="18"/>
  <c r="AQ244" i="18"/>
  <c r="AP244" i="18"/>
  <c r="AO244" i="18"/>
  <c r="AN244" i="18"/>
  <c r="AM244" i="18"/>
  <c r="AL244" i="18"/>
  <c r="AK244" i="18"/>
  <c r="AJ244" i="18"/>
  <c r="AI244" i="18"/>
  <c r="AH244" i="18"/>
  <c r="AG244" i="18"/>
  <c r="AF244" i="18"/>
  <c r="AQ243" i="18"/>
  <c r="AP243" i="18"/>
  <c r="AO243" i="18"/>
  <c r="AN243" i="18"/>
  <c r="AM243" i="18"/>
  <c r="AL243" i="18"/>
  <c r="AK243" i="18"/>
  <c r="AJ243" i="18"/>
  <c r="AI243" i="18"/>
  <c r="AH243" i="18"/>
  <c r="AG243" i="18"/>
  <c r="AF243" i="18"/>
  <c r="AQ242" i="18"/>
  <c r="AP242" i="18"/>
  <c r="AO242" i="18"/>
  <c r="AN242" i="18"/>
  <c r="AM242" i="18"/>
  <c r="AL242" i="18"/>
  <c r="AK242" i="18"/>
  <c r="AJ242" i="18"/>
  <c r="AI242" i="18"/>
  <c r="AH242" i="18"/>
  <c r="AG242" i="18"/>
  <c r="AF242" i="18"/>
  <c r="AQ241" i="18"/>
  <c r="AP241" i="18"/>
  <c r="AO241" i="18"/>
  <c r="AN241" i="18"/>
  <c r="AM241" i="18"/>
  <c r="AL241" i="18"/>
  <c r="AK241" i="18"/>
  <c r="AJ241" i="18"/>
  <c r="AI241" i="18"/>
  <c r="AH241" i="18"/>
  <c r="AG241" i="18"/>
  <c r="AF241" i="18"/>
  <c r="AQ240" i="18"/>
  <c r="AP240" i="18"/>
  <c r="AO240" i="18"/>
  <c r="AN240" i="18"/>
  <c r="AM240" i="18"/>
  <c r="AL240" i="18"/>
  <c r="AK240" i="18"/>
  <c r="AJ240" i="18"/>
  <c r="AI240" i="18"/>
  <c r="AH240" i="18"/>
  <c r="AG240" i="18"/>
  <c r="AF240" i="18"/>
  <c r="AQ239" i="18"/>
  <c r="AP239" i="18"/>
  <c r="AO239" i="18"/>
  <c r="AN239" i="18"/>
  <c r="AM239" i="18"/>
  <c r="AL239" i="18"/>
  <c r="AK239" i="18"/>
  <c r="AJ239" i="18"/>
  <c r="AI239" i="18"/>
  <c r="AH239" i="18"/>
  <c r="AG239" i="18"/>
  <c r="AF239" i="18"/>
  <c r="AQ238" i="18"/>
  <c r="AP238" i="18"/>
  <c r="AO238" i="18"/>
  <c r="AN238" i="18"/>
  <c r="AM238" i="18"/>
  <c r="AL238" i="18"/>
  <c r="AK238" i="18"/>
  <c r="AJ238" i="18"/>
  <c r="AI238" i="18"/>
  <c r="AH238" i="18"/>
  <c r="AG238" i="18"/>
  <c r="AF238" i="18"/>
  <c r="AQ237" i="18"/>
  <c r="AP237" i="18"/>
  <c r="AO237" i="18"/>
  <c r="AN237" i="18"/>
  <c r="AM237" i="18"/>
  <c r="AL237" i="18"/>
  <c r="AK237" i="18"/>
  <c r="AJ237" i="18"/>
  <c r="AI237" i="18"/>
  <c r="AH237" i="18"/>
  <c r="AG237" i="18"/>
  <c r="AF237" i="18"/>
  <c r="AQ236" i="18"/>
  <c r="AP236" i="18"/>
  <c r="AO236" i="18"/>
  <c r="AN236" i="18"/>
  <c r="AM236" i="18"/>
  <c r="AL236" i="18"/>
  <c r="AK236" i="18"/>
  <c r="AJ236" i="18"/>
  <c r="AI236" i="18"/>
  <c r="AH236" i="18"/>
  <c r="AG236" i="18"/>
  <c r="AF236" i="18"/>
  <c r="AQ235" i="18"/>
  <c r="AP235" i="18"/>
  <c r="AO235" i="18"/>
  <c r="AN235" i="18"/>
  <c r="AM235" i="18"/>
  <c r="AL235" i="18"/>
  <c r="AK235" i="18"/>
  <c r="AJ235" i="18"/>
  <c r="AI235" i="18"/>
  <c r="AH235" i="18"/>
  <c r="AG235" i="18"/>
  <c r="AF235" i="18"/>
  <c r="AQ234" i="18"/>
  <c r="AP234" i="18"/>
  <c r="AO234" i="18"/>
  <c r="AN234" i="18"/>
  <c r="AM234" i="18"/>
  <c r="AL234" i="18"/>
  <c r="AK234" i="18"/>
  <c r="AJ234" i="18"/>
  <c r="AI234" i="18"/>
  <c r="AH234" i="18"/>
  <c r="AG234" i="18"/>
  <c r="AF234" i="18"/>
  <c r="AQ233" i="18"/>
  <c r="AP233" i="18"/>
  <c r="AO233" i="18"/>
  <c r="AN233" i="18"/>
  <c r="AM233" i="18"/>
  <c r="AL233" i="18"/>
  <c r="AK233" i="18"/>
  <c r="AJ233" i="18"/>
  <c r="AI233" i="18"/>
  <c r="AH233" i="18"/>
  <c r="AG233" i="18"/>
  <c r="AF233" i="18"/>
  <c r="AQ232" i="18"/>
  <c r="AP232" i="18"/>
  <c r="AO232" i="18"/>
  <c r="AN232" i="18"/>
  <c r="AM232" i="18"/>
  <c r="AL232" i="18"/>
  <c r="AK232" i="18"/>
  <c r="AJ232" i="18"/>
  <c r="AI232" i="18"/>
  <c r="AH232" i="18"/>
  <c r="AG232" i="18"/>
  <c r="AF232" i="18"/>
  <c r="AQ231" i="18"/>
  <c r="AP231" i="18"/>
  <c r="AO231" i="18"/>
  <c r="AN231" i="18"/>
  <c r="AM231" i="18"/>
  <c r="AL231" i="18"/>
  <c r="AK231" i="18"/>
  <c r="AJ231" i="18"/>
  <c r="AI231" i="18"/>
  <c r="AH231" i="18"/>
  <c r="AG231" i="18"/>
  <c r="AF231" i="18"/>
  <c r="AQ230" i="18"/>
  <c r="AP230" i="18"/>
  <c r="AO230" i="18"/>
  <c r="AN230" i="18"/>
  <c r="AM230" i="18"/>
  <c r="AL230" i="18"/>
  <c r="AK230" i="18"/>
  <c r="AJ230" i="18"/>
  <c r="AI230" i="18"/>
  <c r="AH230" i="18"/>
  <c r="AG230" i="18"/>
  <c r="AF230" i="18"/>
  <c r="AQ229" i="18"/>
  <c r="AP229" i="18"/>
  <c r="AO229" i="18"/>
  <c r="AN229" i="18"/>
  <c r="AM229" i="18"/>
  <c r="AL229" i="18"/>
  <c r="AK229" i="18"/>
  <c r="AJ229" i="18"/>
  <c r="AI229" i="18"/>
  <c r="AH229" i="18"/>
  <c r="AG229" i="18"/>
  <c r="AF229" i="18"/>
  <c r="AQ228" i="18"/>
  <c r="AP228" i="18"/>
  <c r="AO228" i="18"/>
  <c r="AN228" i="18"/>
  <c r="AM228" i="18"/>
  <c r="AL228" i="18"/>
  <c r="AK228" i="18"/>
  <c r="AJ228" i="18"/>
  <c r="AI228" i="18"/>
  <c r="AH228" i="18"/>
  <c r="AG228" i="18"/>
  <c r="AF228" i="18"/>
  <c r="AQ227" i="18"/>
  <c r="AP227" i="18"/>
  <c r="AO227" i="18"/>
  <c r="AN227" i="18"/>
  <c r="AM227" i="18"/>
  <c r="AL227" i="18"/>
  <c r="AK227" i="18"/>
  <c r="AJ227" i="18"/>
  <c r="AI227" i="18"/>
  <c r="AH227" i="18"/>
  <c r="AG227" i="18"/>
  <c r="AF227" i="18"/>
  <c r="AQ226" i="18"/>
  <c r="AP226" i="18"/>
  <c r="AO226" i="18"/>
  <c r="AN226" i="18"/>
  <c r="AM226" i="18"/>
  <c r="AL226" i="18"/>
  <c r="AK226" i="18"/>
  <c r="AJ226" i="18"/>
  <c r="AI226" i="18"/>
  <c r="AH226" i="18"/>
  <c r="AG226" i="18"/>
  <c r="AF226" i="18"/>
  <c r="AQ225" i="18"/>
  <c r="AP225" i="18"/>
  <c r="AO225" i="18"/>
  <c r="AN225" i="18"/>
  <c r="AM225" i="18"/>
  <c r="AL225" i="18"/>
  <c r="AK225" i="18"/>
  <c r="AJ225" i="18"/>
  <c r="AI225" i="18"/>
  <c r="AH225" i="18"/>
  <c r="AG225" i="18"/>
  <c r="AF225" i="18"/>
  <c r="AQ224" i="18"/>
  <c r="AP224" i="18"/>
  <c r="AO224" i="18"/>
  <c r="AN224" i="18"/>
  <c r="AM224" i="18"/>
  <c r="AL224" i="18"/>
  <c r="AK224" i="18"/>
  <c r="AJ224" i="18"/>
  <c r="AI224" i="18"/>
  <c r="AH224" i="18"/>
  <c r="AG224" i="18"/>
  <c r="AF224" i="18"/>
  <c r="AQ223" i="18"/>
  <c r="AP223" i="18"/>
  <c r="AO223" i="18"/>
  <c r="AN223" i="18"/>
  <c r="AM223" i="18"/>
  <c r="AL223" i="18"/>
  <c r="AK223" i="18"/>
  <c r="AJ223" i="18"/>
  <c r="AI223" i="18"/>
  <c r="AH223" i="18"/>
  <c r="AG223" i="18"/>
  <c r="AF223" i="18"/>
  <c r="AQ222" i="18"/>
  <c r="AP222" i="18"/>
  <c r="AO222" i="18"/>
  <c r="AN222" i="18"/>
  <c r="AM222" i="18"/>
  <c r="AL222" i="18"/>
  <c r="AK222" i="18"/>
  <c r="AJ222" i="18"/>
  <c r="AI222" i="18"/>
  <c r="AH222" i="18"/>
  <c r="AG222" i="18"/>
  <c r="AF222" i="18"/>
  <c r="AQ221" i="18"/>
  <c r="AP221" i="18"/>
  <c r="AO221" i="18"/>
  <c r="AN221" i="18"/>
  <c r="AM221" i="18"/>
  <c r="AL221" i="18"/>
  <c r="AK221" i="18"/>
  <c r="AJ221" i="18"/>
  <c r="AI221" i="18"/>
  <c r="AH221" i="18"/>
  <c r="AG221" i="18"/>
  <c r="AF221" i="18"/>
  <c r="AQ220" i="18"/>
  <c r="AP220" i="18"/>
  <c r="AO220" i="18"/>
  <c r="AN220" i="18"/>
  <c r="AM220" i="18"/>
  <c r="AL220" i="18"/>
  <c r="AK220" i="18"/>
  <c r="AJ220" i="18"/>
  <c r="AI220" i="18"/>
  <c r="AH220" i="18"/>
  <c r="AG220" i="18"/>
  <c r="AF220" i="18"/>
  <c r="AQ219" i="18"/>
  <c r="AP219" i="18"/>
  <c r="AO219" i="18"/>
  <c r="AN219" i="18"/>
  <c r="AM219" i="18"/>
  <c r="AL219" i="18"/>
  <c r="AK219" i="18"/>
  <c r="AJ219" i="18"/>
  <c r="AI219" i="18"/>
  <c r="AH219" i="18"/>
  <c r="AG219" i="18"/>
  <c r="AF219" i="18"/>
  <c r="AQ218" i="18"/>
  <c r="AP218" i="18"/>
  <c r="AO218" i="18"/>
  <c r="AN218" i="18"/>
  <c r="AM218" i="18"/>
  <c r="AL218" i="18"/>
  <c r="AK218" i="18"/>
  <c r="AJ218" i="18"/>
  <c r="AI218" i="18"/>
  <c r="AH218" i="18"/>
  <c r="AG218" i="18"/>
  <c r="AF218" i="18"/>
  <c r="AQ217" i="18"/>
  <c r="AP217" i="18"/>
  <c r="AO217" i="18"/>
  <c r="AN217" i="18"/>
  <c r="AM217" i="18"/>
  <c r="AL217" i="18"/>
  <c r="AK217" i="18"/>
  <c r="AJ217" i="18"/>
  <c r="AI217" i="18"/>
  <c r="AH217" i="18"/>
  <c r="AG217" i="18"/>
  <c r="AF217" i="18"/>
  <c r="AQ216" i="18"/>
  <c r="AP216" i="18"/>
  <c r="AO216" i="18"/>
  <c r="AN216" i="18"/>
  <c r="AM216" i="18"/>
  <c r="AL216" i="18"/>
  <c r="AK216" i="18"/>
  <c r="AJ216" i="18"/>
  <c r="AI216" i="18"/>
  <c r="AH216" i="18"/>
  <c r="AG216" i="18"/>
  <c r="AF216" i="18"/>
  <c r="AQ215" i="18"/>
  <c r="AP215" i="18"/>
  <c r="AO215" i="18"/>
  <c r="AN215" i="18"/>
  <c r="AM215" i="18"/>
  <c r="AL215" i="18"/>
  <c r="AK215" i="18"/>
  <c r="AJ215" i="18"/>
  <c r="AI215" i="18"/>
  <c r="AH215" i="18"/>
  <c r="AG215" i="18"/>
  <c r="AF215" i="18"/>
  <c r="AQ214" i="18"/>
  <c r="AP214" i="18"/>
  <c r="AO214" i="18"/>
  <c r="AN214" i="18"/>
  <c r="AM214" i="18"/>
  <c r="AL214" i="18"/>
  <c r="AK214" i="18"/>
  <c r="AJ214" i="18"/>
  <c r="AI214" i="18"/>
  <c r="AH214" i="18"/>
  <c r="AG214" i="18"/>
  <c r="AF214" i="18"/>
  <c r="AQ213" i="18"/>
  <c r="AP213" i="18"/>
  <c r="AO213" i="18"/>
  <c r="AN213" i="18"/>
  <c r="AM213" i="18"/>
  <c r="AL213" i="18"/>
  <c r="AK213" i="18"/>
  <c r="AJ213" i="18"/>
  <c r="AI213" i="18"/>
  <c r="AH213" i="18"/>
  <c r="AG213" i="18"/>
  <c r="AF213" i="18"/>
  <c r="AQ212" i="18"/>
  <c r="AP212" i="18"/>
  <c r="AO212" i="18"/>
  <c r="AN212" i="18"/>
  <c r="AM212" i="18"/>
  <c r="AL212" i="18"/>
  <c r="AK212" i="18"/>
  <c r="AJ212" i="18"/>
  <c r="AI212" i="18"/>
  <c r="AH212" i="18"/>
  <c r="AG212" i="18"/>
  <c r="AF212" i="18"/>
  <c r="AQ211" i="18"/>
  <c r="AP211" i="18"/>
  <c r="AO211" i="18"/>
  <c r="AN211" i="18"/>
  <c r="AM211" i="18"/>
  <c r="AL211" i="18"/>
  <c r="AK211" i="18"/>
  <c r="AJ211" i="18"/>
  <c r="AI211" i="18"/>
  <c r="AH211" i="18"/>
  <c r="AG211" i="18"/>
  <c r="AF211" i="18"/>
  <c r="AQ210" i="18"/>
  <c r="AP210" i="18"/>
  <c r="AO210" i="18"/>
  <c r="AN210" i="18"/>
  <c r="AM210" i="18"/>
  <c r="AL210" i="18"/>
  <c r="AK210" i="18"/>
  <c r="AJ210" i="18"/>
  <c r="AI210" i="18"/>
  <c r="AH210" i="18"/>
  <c r="AG210" i="18"/>
  <c r="AF210" i="18"/>
  <c r="AQ209" i="18"/>
  <c r="AP209" i="18"/>
  <c r="AO209" i="18"/>
  <c r="AN209" i="18"/>
  <c r="AM209" i="18"/>
  <c r="AL209" i="18"/>
  <c r="AK209" i="18"/>
  <c r="AJ209" i="18"/>
  <c r="AI209" i="18"/>
  <c r="AH209" i="18"/>
  <c r="AG209" i="18"/>
  <c r="AF209" i="18"/>
  <c r="AQ208" i="18"/>
  <c r="AP208" i="18"/>
  <c r="AO208" i="18"/>
  <c r="AN208" i="18"/>
  <c r="AM208" i="18"/>
  <c r="AL208" i="18"/>
  <c r="AK208" i="18"/>
  <c r="AJ208" i="18"/>
  <c r="AI208" i="18"/>
  <c r="AH208" i="18"/>
  <c r="AG208" i="18"/>
  <c r="AF208" i="18"/>
  <c r="AQ207" i="18"/>
  <c r="AP207" i="18"/>
  <c r="AO207" i="18"/>
  <c r="AN207" i="18"/>
  <c r="AM207" i="18"/>
  <c r="AL207" i="18"/>
  <c r="AK207" i="18"/>
  <c r="AJ207" i="18"/>
  <c r="AI207" i="18"/>
  <c r="AH207" i="18"/>
  <c r="AG207" i="18"/>
  <c r="AF207" i="18"/>
  <c r="AQ206" i="18"/>
  <c r="AP206" i="18"/>
  <c r="AO206" i="18"/>
  <c r="AN206" i="18"/>
  <c r="AM206" i="18"/>
  <c r="AL206" i="18"/>
  <c r="AK206" i="18"/>
  <c r="AJ206" i="18"/>
  <c r="AI206" i="18"/>
  <c r="AH206" i="18"/>
  <c r="AG206" i="18"/>
  <c r="AF206" i="18"/>
  <c r="AQ205" i="18"/>
  <c r="AP205" i="18"/>
  <c r="AO205" i="18"/>
  <c r="AN205" i="18"/>
  <c r="AM205" i="18"/>
  <c r="AL205" i="18"/>
  <c r="AK205" i="18"/>
  <c r="AJ205" i="18"/>
  <c r="AI205" i="18"/>
  <c r="AH205" i="18"/>
  <c r="AG205" i="18"/>
  <c r="AF205" i="18"/>
  <c r="AQ204" i="18"/>
  <c r="AP204" i="18"/>
  <c r="AO204" i="18"/>
  <c r="AN204" i="18"/>
  <c r="AM204" i="18"/>
  <c r="AL204" i="18"/>
  <c r="AK204" i="18"/>
  <c r="AJ204" i="18"/>
  <c r="AI204" i="18"/>
  <c r="AH204" i="18"/>
  <c r="AG204" i="18"/>
  <c r="AF204" i="18"/>
  <c r="AQ203" i="18"/>
  <c r="AP203" i="18"/>
  <c r="AO203" i="18"/>
  <c r="AN203" i="18"/>
  <c r="AM203" i="18"/>
  <c r="AL203" i="18"/>
  <c r="AK203" i="18"/>
  <c r="AJ203" i="18"/>
  <c r="AI203" i="18"/>
  <c r="AH203" i="18"/>
  <c r="AG203" i="18"/>
  <c r="AF203" i="18"/>
  <c r="AQ202" i="18"/>
  <c r="AP202" i="18"/>
  <c r="AO202" i="18"/>
  <c r="AN202" i="18"/>
  <c r="AM202" i="18"/>
  <c r="AL202" i="18"/>
  <c r="AK202" i="18"/>
  <c r="AJ202" i="18"/>
  <c r="AI202" i="18"/>
  <c r="AH202" i="18"/>
  <c r="AG202" i="18"/>
  <c r="AF202" i="18"/>
  <c r="AQ201" i="18"/>
  <c r="AP201" i="18"/>
  <c r="AO201" i="18"/>
  <c r="AN201" i="18"/>
  <c r="AM201" i="18"/>
  <c r="AL201" i="18"/>
  <c r="AK201" i="18"/>
  <c r="AJ201" i="18"/>
  <c r="AI201" i="18"/>
  <c r="AH201" i="18"/>
  <c r="AG201" i="18"/>
  <c r="AF201" i="18"/>
  <c r="AQ200" i="18"/>
  <c r="AP200" i="18"/>
  <c r="AO200" i="18"/>
  <c r="AN200" i="18"/>
  <c r="AM200" i="18"/>
  <c r="AL200" i="18"/>
  <c r="AK200" i="18"/>
  <c r="AJ200" i="18"/>
  <c r="AI200" i="18"/>
  <c r="AH200" i="18"/>
  <c r="AG200" i="18"/>
  <c r="AF200" i="18"/>
  <c r="AQ199" i="18"/>
  <c r="AP199" i="18"/>
  <c r="AO199" i="18"/>
  <c r="AN199" i="18"/>
  <c r="AM199" i="18"/>
  <c r="AL199" i="18"/>
  <c r="AK199" i="18"/>
  <c r="AJ199" i="18"/>
  <c r="AI199" i="18"/>
  <c r="AH199" i="18"/>
  <c r="AG199" i="18"/>
  <c r="AF199" i="18"/>
  <c r="AQ198" i="18"/>
  <c r="AP198" i="18"/>
  <c r="AO198" i="18"/>
  <c r="AN198" i="18"/>
  <c r="AM198" i="18"/>
  <c r="AL198" i="18"/>
  <c r="AK198" i="18"/>
  <c r="AJ198" i="18"/>
  <c r="AI198" i="18"/>
  <c r="AH198" i="18"/>
  <c r="AG198" i="18"/>
  <c r="AF198" i="18"/>
  <c r="AQ197" i="18"/>
  <c r="AP197" i="18"/>
  <c r="AO197" i="18"/>
  <c r="AN197" i="18"/>
  <c r="AM197" i="18"/>
  <c r="AL197" i="18"/>
  <c r="AK197" i="18"/>
  <c r="AJ197" i="18"/>
  <c r="AI197" i="18"/>
  <c r="AH197" i="18"/>
  <c r="AG197" i="18"/>
  <c r="AF197" i="18"/>
  <c r="AQ196" i="18"/>
  <c r="AP196" i="18"/>
  <c r="AO196" i="18"/>
  <c r="AN196" i="18"/>
  <c r="AM196" i="18"/>
  <c r="AL196" i="18"/>
  <c r="AK196" i="18"/>
  <c r="AJ196" i="18"/>
  <c r="AI196" i="18"/>
  <c r="AH196" i="18"/>
  <c r="AG196" i="18"/>
  <c r="AF196" i="18"/>
  <c r="AQ195" i="18"/>
  <c r="AP195" i="18"/>
  <c r="AO195" i="18"/>
  <c r="AN195" i="18"/>
  <c r="AM195" i="18"/>
  <c r="AL195" i="18"/>
  <c r="AK195" i="18"/>
  <c r="AJ195" i="18"/>
  <c r="AI195" i="18"/>
  <c r="AH195" i="18"/>
  <c r="AG195" i="18"/>
  <c r="AF195" i="18"/>
  <c r="AQ194" i="18"/>
  <c r="AP194" i="18"/>
  <c r="AO194" i="18"/>
  <c r="AN194" i="18"/>
  <c r="AM194" i="18"/>
  <c r="AL194" i="18"/>
  <c r="AK194" i="18"/>
  <c r="AJ194" i="18"/>
  <c r="AI194" i="18"/>
  <c r="AH194" i="18"/>
  <c r="AG194" i="18"/>
  <c r="AF194" i="18"/>
  <c r="AQ193" i="18"/>
  <c r="AP193" i="18"/>
  <c r="AO193" i="18"/>
  <c r="AN193" i="18"/>
  <c r="AM193" i="18"/>
  <c r="AL193" i="18"/>
  <c r="AK193" i="18"/>
  <c r="AJ193" i="18"/>
  <c r="AI193" i="18"/>
  <c r="AH193" i="18"/>
  <c r="AG193" i="18"/>
  <c r="AF193" i="18"/>
  <c r="AQ192" i="18"/>
  <c r="AP192" i="18"/>
  <c r="AO192" i="18"/>
  <c r="AN192" i="18"/>
  <c r="AM192" i="18"/>
  <c r="AL192" i="18"/>
  <c r="AK192" i="18"/>
  <c r="AJ192" i="18"/>
  <c r="AI192" i="18"/>
  <c r="AH192" i="18"/>
  <c r="AG192" i="18"/>
  <c r="AF192" i="18"/>
  <c r="AQ191" i="18"/>
  <c r="AP191" i="18"/>
  <c r="AO191" i="18"/>
  <c r="AN191" i="18"/>
  <c r="AM191" i="18"/>
  <c r="AL191" i="18"/>
  <c r="AK191" i="18"/>
  <c r="AJ191" i="18"/>
  <c r="AI191" i="18"/>
  <c r="AH191" i="18"/>
  <c r="AG191" i="18"/>
  <c r="AF191" i="18"/>
  <c r="AQ190" i="18"/>
  <c r="AP190" i="18"/>
  <c r="AO190" i="18"/>
  <c r="AN190" i="18"/>
  <c r="AM190" i="18"/>
  <c r="AL190" i="18"/>
  <c r="AK190" i="18"/>
  <c r="AJ190" i="18"/>
  <c r="AI190" i="18"/>
  <c r="AH190" i="18"/>
  <c r="AG190" i="18"/>
  <c r="AF190" i="18"/>
  <c r="AQ189" i="18"/>
  <c r="AP189" i="18"/>
  <c r="AO189" i="18"/>
  <c r="AN189" i="18"/>
  <c r="AM189" i="18"/>
  <c r="AL189" i="18"/>
  <c r="AK189" i="18"/>
  <c r="AJ189" i="18"/>
  <c r="AI189" i="18"/>
  <c r="AH189" i="18"/>
  <c r="AG189" i="18"/>
  <c r="AF189" i="18"/>
  <c r="AQ188" i="18"/>
  <c r="AP188" i="18"/>
  <c r="AO188" i="18"/>
  <c r="AN188" i="18"/>
  <c r="AM188" i="18"/>
  <c r="AL188" i="18"/>
  <c r="AK188" i="18"/>
  <c r="AJ188" i="18"/>
  <c r="AI188" i="18"/>
  <c r="AH188" i="18"/>
  <c r="AG188" i="18"/>
  <c r="AF188" i="18"/>
  <c r="AQ187" i="18"/>
  <c r="AP187" i="18"/>
  <c r="AO187" i="18"/>
  <c r="AN187" i="18"/>
  <c r="AM187" i="18"/>
  <c r="AL187" i="18"/>
  <c r="AK187" i="18"/>
  <c r="AJ187" i="18"/>
  <c r="AI187" i="18"/>
  <c r="AH187" i="18"/>
  <c r="AG187" i="18"/>
  <c r="AF187" i="18"/>
  <c r="AQ186" i="18"/>
  <c r="AP186" i="18"/>
  <c r="AO186" i="18"/>
  <c r="AN186" i="18"/>
  <c r="AM186" i="18"/>
  <c r="AL186" i="18"/>
  <c r="AK186" i="18"/>
  <c r="AJ186" i="18"/>
  <c r="AI186" i="18"/>
  <c r="AH186" i="18"/>
  <c r="AG186" i="18"/>
  <c r="AF186" i="18"/>
  <c r="AQ185" i="18"/>
  <c r="AP185" i="18"/>
  <c r="AO185" i="18"/>
  <c r="AN185" i="18"/>
  <c r="AM185" i="18"/>
  <c r="AL185" i="18"/>
  <c r="AK185" i="18"/>
  <c r="AJ185" i="18"/>
  <c r="AI185" i="18"/>
  <c r="AH185" i="18"/>
  <c r="AG185" i="18"/>
  <c r="AF185" i="18"/>
  <c r="AQ184" i="18"/>
  <c r="AP184" i="18"/>
  <c r="AO184" i="18"/>
  <c r="AN184" i="18"/>
  <c r="AM184" i="18"/>
  <c r="AL184" i="18"/>
  <c r="AK184" i="18"/>
  <c r="AJ184" i="18"/>
  <c r="AI184" i="18"/>
  <c r="AH184" i="18"/>
  <c r="AG184" i="18"/>
  <c r="AF184" i="18"/>
  <c r="AQ183" i="18"/>
  <c r="AP183" i="18"/>
  <c r="AO183" i="18"/>
  <c r="AN183" i="18"/>
  <c r="AM183" i="18"/>
  <c r="AL183" i="18"/>
  <c r="AK183" i="18"/>
  <c r="AJ183" i="18"/>
  <c r="AI183" i="18"/>
  <c r="AH183" i="18"/>
  <c r="AG183" i="18"/>
  <c r="AF183" i="18"/>
  <c r="AQ182" i="18"/>
  <c r="AP182" i="18"/>
  <c r="AO182" i="18"/>
  <c r="AN182" i="18"/>
  <c r="AM182" i="18"/>
  <c r="AL182" i="18"/>
  <c r="AK182" i="18"/>
  <c r="AJ182" i="18"/>
  <c r="AI182" i="18"/>
  <c r="AH182" i="18"/>
  <c r="AG182" i="18"/>
  <c r="AF182" i="18"/>
  <c r="AQ181" i="18"/>
  <c r="AP181" i="18"/>
  <c r="AO181" i="18"/>
  <c r="AN181" i="18"/>
  <c r="AM181" i="18"/>
  <c r="AL181" i="18"/>
  <c r="AK181" i="18"/>
  <c r="AJ181" i="18"/>
  <c r="AI181" i="18"/>
  <c r="AH181" i="18"/>
  <c r="AG181" i="18"/>
  <c r="AF181" i="18"/>
  <c r="AQ180" i="18"/>
  <c r="AP180" i="18"/>
  <c r="AO180" i="18"/>
  <c r="AN180" i="18"/>
  <c r="AM180" i="18"/>
  <c r="AL180" i="18"/>
  <c r="AK180" i="18"/>
  <c r="AJ180" i="18"/>
  <c r="AI180" i="18"/>
  <c r="AH180" i="18"/>
  <c r="AG180" i="18"/>
  <c r="AF180" i="18"/>
  <c r="AQ179" i="18"/>
  <c r="AP179" i="18"/>
  <c r="AO179" i="18"/>
  <c r="AN179" i="18"/>
  <c r="AM179" i="18"/>
  <c r="AL179" i="18"/>
  <c r="AK179" i="18"/>
  <c r="AJ179" i="18"/>
  <c r="AI179" i="18"/>
  <c r="AH179" i="18"/>
  <c r="AG179" i="18"/>
  <c r="AF179" i="18"/>
  <c r="AQ178" i="18"/>
  <c r="AP178" i="18"/>
  <c r="AO178" i="18"/>
  <c r="AN178" i="18"/>
  <c r="AM178" i="18"/>
  <c r="AL178" i="18"/>
  <c r="AK178" i="18"/>
  <c r="AJ178" i="18"/>
  <c r="AI178" i="18"/>
  <c r="AH178" i="18"/>
  <c r="AG178" i="18"/>
  <c r="AF178" i="18"/>
  <c r="AQ177" i="18"/>
  <c r="AP177" i="18"/>
  <c r="AO177" i="18"/>
  <c r="AN177" i="18"/>
  <c r="AM177" i="18"/>
  <c r="AL177" i="18"/>
  <c r="AK177" i="18"/>
  <c r="AJ177" i="18"/>
  <c r="AI177" i="18"/>
  <c r="AH177" i="18"/>
  <c r="AG177" i="18"/>
  <c r="AF177" i="18"/>
  <c r="AQ176" i="18"/>
  <c r="AP176" i="18"/>
  <c r="AO176" i="18"/>
  <c r="AN176" i="18"/>
  <c r="AM176" i="18"/>
  <c r="AL176" i="18"/>
  <c r="AK176" i="18"/>
  <c r="AJ176" i="18"/>
  <c r="AI176" i="18"/>
  <c r="AH176" i="18"/>
  <c r="AG176" i="18"/>
  <c r="AF176" i="18"/>
  <c r="AQ175" i="18"/>
  <c r="AP175" i="18"/>
  <c r="AO175" i="18"/>
  <c r="AN175" i="18"/>
  <c r="AM175" i="18"/>
  <c r="AL175" i="18"/>
  <c r="AK175" i="18"/>
  <c r="AJ175" i="18"/>
  <c r="AI175" i="18"/>
  <c r="AH175" i="18"/>
  <c r="AG175" i="18"/>
  <c r="AF175" i="18"/>
  <c r="AQ174" i="18"/>
  <c r="AP174" i="18"/>
  <c r="AO174" i="18"/>
  <c r="AN174" i="18"/>
  <c r="AM174" i="18"/>
  <c r="AL174" i="18"/>
  <c r="AK174" i="18"/>
  <c r="AJ174" i="18"/>
  <c r="AI174" i="18"/>
  <c r="AH174" i="18"/>
  <c r="AG174" i="18"/>
  <c r="AF174" i="18"/>
  <c r="AQ173" i="18"/>
  <c r="AP173" i="18"/>
  <c r="AO173" i="18"/>
  <c r="AN173" i="18"/>
  <c r="AM173" i="18"/>
  <c r="AL173" i="18"/>
  <c r="AK173" i="18"/>
  <c r="AJ173" i="18"/>
  <c r="AI173" i="18"/>
  <c r="AH173" i="18"/>
  <c r="AG173" i="18"/>
  <c r="AF173" i="18"/>
  <c r="AQ172" i="18"/>
  <c r="AP172" i="18"/>
  <c r="AO172" i="18"/>
  <c r="AN172" i="18"/>
  <c r="AM172" i="18"/>
  <c r="AL172" i="18"/>
  <c r="AK172" i="18"/>
  <c r="AJ172" i="18"/>
  <c r="AI172" i="18"/>
  <c r="AH172" i="18"/>
  <c r="AG172" i="18"/>
  <c r="AF172" i="18"/>
  <c r="AQ171" i="18"/>
  <c r="AP171" i="18"/>
  <c r="AO171" i="18"/>
  <c r="AN171" i="18"/>
  <c r="AM171" i="18"/>
  <c r="AL171" i="18"/>
  <c r="AK171" i="18"/>
  <c r="AJ171" i="18"/>
  <c r="AI171" i="18"/>
  <c r="AH171" i="18"/>
  <c r="AG171" i="18"/>
  <c r="AF171" i="18"/>
  <c r="AQ170" i="18"/>
  <c r="AP170" i="18"/>
  <c r="AO170" i="18"/>
  <c r="AN170" i="18"/>
  <c r="AM170" i="18"/>
  <c r="AL170" i="18"/>
  <c r="AK170" i="18"/>
  <c r="AJ170" i="18"/>
  <c r="AI170" i="18"/>
  <c r="AH170" i="18"/>
  <c r="AG170" i="18"/>
  <c r="AF170" i="18"/>
  <c r="AQ169" i="18"/>
  <c r="AP169" i="18"/>
  <c r="AO169" i="18"/>
  <c r="AN169" i="18"/>
  <c r="AM169" i="18"/>
  <c r="AL169" i="18"/>
  <c r="AK169" i="18"/>
  <c r="AJ169" i="18"/>
  <c r="AI169" i="18"/>
  <c r="AH169" i="18"/>
  <c r="AG169" i="18"/>
  <c r="AF169" i="18"/>
  <c r="AQ168" i="18"/>
  <c r="AP168" i="18"/>
  <c r="AO168" i="18"/>
  <c r="AN168" i="18"/>
  <c r="AM168" i="18"/>
  <c r="AL168" i="18"/>
  <c r="AK168" i="18"/>
  <c r="AJ168" i="18"/>
  <c r="AI168" i="18"/>
  <c r="AH168" i="18"/>
  <c r="AG168" i="18"/>
  <c r="AF168" i="18"/>
  <c r="AQ167" i="18"/>
  <c r="AP167" i="18"/>
  <c r="AO167" i="18"/>
  <c r="AN167" i="18"/>
  <c r="AM167" i="18"/>
  <c r="AL167" i="18"/>
  <c r="AK167" i="18"/>
  <c r="AJ167" i="18"/>
  <c r="AI167" i="18"/>
  <c r="AH167" i="18"/>
  <c r="AG167" i="18"/>
  <c r="AF167" i="18"/>
  <c r="AQ166" i="18"/>
  <c r="AP166" i="18"/>
  <c r="AO166" i="18"/>
  <c r="AN166" i="18"/>
  <c r="AM166" i="18"/>
  <c r="AL166" i="18"/>
  <c r="AK166" i="18"/>
  <c r="AJ166" i="18"/>
  <c r="AI166" i="18"/>
  <c r="AH166" i="18"/>
  <c r="AG166" i="18"/>
  <c r="AF166" i="18"/>
  <c r="AQ165" i="18"/>
  <c r="AP165" i="18"/>
  <c r="AO165" i="18"/>
  <c r="AN165" i="18"/>
  <c r="AM165" i="18"/>
  <c r="AL165" i="18"/>
  <c r="AK165" i="18"/>
  <c r="AJ165" i="18"/>
  <c r="AI165" i="18"/>
  <c r="AH165" i="18"/>
  <c r="AG165" i="18"/>
  <c r="AF165" i="18"/>
  <c r="AQ164" i="18"/>
  <c r="AP164" i="18"/>
  <c r="AO164" i="18"/>
  <c r="AN164" i="18"/>
  <c r="AM164" i="18"/>
  <c r="AL164" i="18"/>
  <c r="AK164" i="18"/>
  <c r="AJ164" i="18"/>
  <c r="AI164" i="18"/>
  <c r="AH164" i="18"/>
  <c r="AG164" i="18"/>
  <c r="AF164" i="18"/>
  <c r="AQ163" i="18"/>
  <c r="AP163" i="18"/>
  <c r="AO163" i="18"/>
  <c r="AN163" i="18"/>
  <c r="AM163" i="18"/>
  <c r="AL163" i="18"/>
  <c r="AK163" i="18"/>
  <c r="AJ163" i="18"/>
  <c r="AI163" i="18"/>
  <c r="AH163" i="18"/>
  <c r="AG163" i="18"/>
  <c r="AF163" i="18"/>
  <c r="AQ162" i="18"/>
  <c r="AP162" i="18"/>
  <c r="AO162" i="18"/>
  <c r="AN162" i="18"/>
  <c r="AM162" i="18"/>
  <c r="AL162" i="18"/>
  <c r="AK162" i="18"/>
  <c r="AJ162" i="18"/>
  <c r="AI162" i="18"/>
  <c r="AH162" i="18"/>
  <c r="AG162" i="18"/>
  <c r="AF162" i="18"/>
  <c r="AQ161" i="18"/>
  <c r="AP161" i="18"/>
  <c r="AO161" i="18"/>
  <c r="AN161" i="18"/>
  <c r="AM161" i="18"/>
  <c r="AL161" i="18"/>
  <c r="AK161" i="18"/>
  <c r="AJ161" i="18"/>
  <c r="AI161" i="18"/>
  <c r="AH161" i="18"/>
  <c r="AG161" i="18"/>
  <c r="AF161" i="18"/>
  <c r="AQ160" i="18"/>
  <c r="AP160" i="18"/>
  <c r="AO160" i="18"/>
  <c r="AN160" i="18"/>
  <c r="AM160" i="18"/>
  <c r="AL160" i="18"/>
  <c r="AK160" i="18"/>
  <c r="AJ160" i="18"/>
  <c r="AI160" i="18"/>
  <c r="AH160" i="18"/>
  <c r="AG160" i="18"/>
  <c r="AF160" i="18"/>
  <c r="AQ159" i="18"/>
  <c r="AP159" i="18"/>
  <c r="AO159" i="18"/>
  <c r="AN159" i="18"/>
  <c r="AM159" i="18"/>
  <c r="AL159" i="18"/>
  <c r="AK159" i="18"/>
  <c r="AJ159" i="18"/>
  <c r="AI159" i="18"/>
  <c r="AH159" i="18"/>
  <c r="AG159" i="18"/>
  <c r="AF159" i="18"/>
  <c r="AQ158" i="18"/>
  <c r="AP158" i="18"/>
  <c r="AO158" i="18"/>
  <c r="AN158" i="18"/>
  <c r="AM158" i="18"/>
  <c r="AL158" i="18"/>
  <c r="AK158" i="18"/>
  <c r="AJ158" i="18"/>
  <c r="AI158" i="18"/>
  <c r="AH158" i="18"/>
  <c r="AG158" i="18"/>
  <c r="AF158" i="18"/>
  <c r="AQ157" i="18"/>
  <c r="AP157" i="18"/>
  <c r="AO157" i="18"/>
  <c r="AN157" i="18"/>
  <c r="AM157" i="18"/>
  <c r="AL157" i="18"/>
  <c r="AK157" i="18"/>
  <c r="AJ157" i="18"/>
  <c r="AI157" i="18"/>
  <c r="AH157" i="18"/>
  <c r="AG157" i="18"/>
  <c r="AF157" i="18"/>
  <c r="AQ156" i="18"/>
  <c r="AP156" i="18"/>
  <c r="AO156" i="18"/>
  <c r="AN156" i="18"/>
  <c r="AM156" i="18"/>
  <c r="AL156" i="18"/>
  <c r="AK156" i="18"/>
  <c r="AJ156" i="18"/>
  <c r="AI156" i="18"/>
  <c r="AH156" i="18"/>
  <c r="AG156" i="18"/>
  <c r="AF156" i="18"/>
  <c r="AQ155" i="18"/>
  <c r="AP155" i="18"/>
  <c r="AO155" i="18"/>
  <c r="AN155" i="18"/>
  <c r="AM155" i="18"/>
  <c r="AL155" i="18"/>
  <c r="AK155" i="18"/>
  <c r="AJ155" i="18"/>
  <c r="AI155" i="18"/>
  <c r="AH155" i="18"/>
  <c r="AG155" i="18"/>
  <c r="AF155" i="18"/>
  <c r="AQ154" i="18"/>
  <c r="AP154" i="18"/>
  <c r="AO154" i="18"/>
  <c r="AN154" i="18"/>
  <c r="AM154" i="18"/>
  <c r="AL154" i="18"/>
  <c r="AK154" i="18"/>
  <c r="AJ154" i="18"/>
  <c r="AI154" i="18"/>
  <c r="AH154" i="18"/>
  <c r="AG154" i="18"/>
  <c r="AF154" i="18"/>
  <c r="AQ153" i="18"/>
  <c r="AP153" i="18"/>
  <c r="AO153" i="18"/>
  <c r="AN153" i="18"/>
  <c r="AM153" i="18"/>
  <c r="AL153" i="18"/>
  <c r="AK153" i="18"/>
  <c r="AJ153" i="18"/>
  <c r="AI153" i="18"/>
  <c r="AH153" i="18"/>
  <c r="AG153" i="18"/>
  <c r="AF153" i="18"/>
  <c r="AQ152" i="18"/>
  <c r="AP152" i="18"/>
  <c r="AO152" i="18"/>
  <c r="AN152" i="18"/>
  <c r="AM152" i="18"/>
  <c r="AL152" i="18"/>
  <c r="AK152" i="18"/>
  <c r="AJ152" i="18"/>
  <c r="AI152" i="18"/>
  <c r="AH152" i="18"/>
  <c r="AG152" i="18"/>
  <c r="AF152" i="18"/>
  <c r="AQ151" i="18"/>
  <c r="AP151" i="18"/>
  <c r="AO151" i="18"/>
  <c r="AN151" i="18"/>
  <c r="AM151" i="18"/>
  <c r="AL151" i="18"/>
  <c r="AK151" i="18"/>
  <c r="AJ151" i="18"/>
  <c r="AI151" i="18"/>
  <c r="AH151" i="18"/>
  <c r="AG151" i="18"/>
  <c r="AF151" i="18"/>
  <c r="AQ150" i="18"/>
  <c r="AP150" i="18"/>
  <c r="AO150" i="18"/>
  <c r="AN150" i="18"/>
  <c r="AM150" i="18"/>
  <c r="AL150" i="18"/>
  <c r="AK150" i="18"/>
  <c r="AJ150" i="18"/>
  <c r="AI150" i="18"/>
  <c r="AH150" i="18"/>
  <c r="AG150" i="18"/>
  <c r="AF150" i="18"/>
  <c r="AQ149" i="18"/>
  <c r="AP149" i="18"/>
  <c r="AO149" i="18"/>
  <c r="AN149" i="18"/>
  <c r="AM149" i="18"/>
  <c r="AL149" i="18"/>
  <c r="AK149" i="18"/>
  <c r="AJ149" i="18"/>
  <c r="AI149" i="18"/>
  <c r="AH149" i="18"/>
  <c r="AG149" i="18"/>
  <c r="AF149" i="18"/>
  <c r="AQ148" i="18"/>
  <c r="AP148" i="18"/>
  <c r="AO148" i="18"/>
  <c r="AN148" i="18"/>
  <c r="AM148" i="18"/>
  <c r="AL148" i="18"/>
  <c r="AK148" i="18"/>
  <c r="AJ148" i="18"/>
  <c r="AI148" i="18"/>
  <c r="AH148" i="18"/>
  <c r="AG148" i="18"/>
  <c r="AF148" i="18"/>
  <c r="AQ147" i="18"/>
  <c r="AP147" i="18"/>
  <c r="AO147" i="18"/>
  <c r="AN147" i="18"/>
  <c r="AM147" i="18"/>
  <c r="AL147" i="18"/>
  <c r="AK147" i="18"/>
  <c r="AJ147" i="18"/>
  <c r="AI147" i="18"/>
  <c r="AH147" i="18"/>
  <c r="AG147" i="18"/>
  <c r="AF147" i="18"/>
  <c r="AQ146" i="18"/>
  <c r="AP146" i="18"/>
  <c r="AO146" i="18"/>
  <c r="AN146" i="18"/>
  <c r="AM146" i="18"/>
  <c r="AL146" i="18"/>
  <c r="AK146" i="18"/>
  <c r="AJ146" i="18"/>
  <c r="AI146" i="18"/>
  <c r="AH146" i="18"/>
  <c r="AG146" i="18"/>
  <c r="AF146" i="18"/>
  <c r="AQ145" i="18"/>
  <c r="AP145" i="18"/>
  <c r="AO145" i="18"/>
  <c r="AN145" i="18"/>
  <c r="AM145" i="18"/>
  <c r="AL145" i="18"/>
  <c r="AK145" i="18"/>
  <c r="AJ145" i="18"/>
  <c r="AI145" i="18"/>
  <c r="AH145" i="18"/>
  <c r="AG145" i="18"/>
  <c r="AF145" i="18"/>
  <c r="AQ144" i="18"/>
  <c r="AP144" i="18"/>
  <c r="AO144" i="18"/>
  <c r="AN144" i="18"/>
  <c r="AM144" i="18"/>
  <c r="AL144" i="18"/>
  <c r="AK144" i="18"/>
  <c r="AJ144" i="18"/>
  <c r="AI144" i="18"/>
  <c r="AH144" i="18"/>
  <c r="AG144" i="18"/>
  <c r="AF144" i="18"/>
  <c r="AQ143" i="18"/>
  <c r="AP143" i="18"/>
  <c r="AO143" i="18"/>
  <c r="AN143" i="18"/>
  <c r="AM143" i="18"/>
  <c r="AL143" i="18"/>
  <c r="AK143" i="18"/>
  <c r="AJ143" i="18"/>
  <c r="AI143" i="18"/>
  <c r="AH143" i="18"/>
  <c r="AG143" i="18"/>
  <c r="AF143" i="18"/>
  <c r="AQ142" i="18"/>
  <c r="AP142" i="18"/>
  <c r="AO142" i="18"/>
  <c r="AN142" i="18"/>
  <c r="AM142" i="18"/>
  <c r="AL142" i="18"/>
  <c r="AK142" i="18"/>
  <c r="AJ142" i="18"/>
  <c r="AI142" i="18"/>
  <c r="AH142" i="18"/>
  <c r="AG142" i="18"/>
  <c r="AF142" i="18"/>
  <c r="AQ141" i="18"/>
  <c r="AP141" i="18"/>
  <c r="AO141" i="18"/>
  <c r="AN141" i="18"/>
  <c r="AM141" i="18"/>
  <c r="AL141" i="18"/>
  <c r="AK141" i="18"/>
  <c r="AJ141" i="18"/>
  <c r="AI141" i="18"/>
  <c r="AH141" i="18"/>
  <c r="AG141" i="18"/>
  <c r="AF141" i="18"/>
  <c r="AQ140" i="18"/>
  <c r="AP140" i="18"/>
  <c r="AO140" i="18"/>
  <c r="AN140" i="18"/>
  <c r="AM140" i="18"/>
  <c r="AL140" i="18"/>
  <c r="AK140" i="18"/>
  <c r="AJ140" i="18"/>
  <c r="AI140" i="18"/>
  <c r="AH140" i="18"/>
  <c r="AG140" i="18"/>
  <c r="AF140" i="18"/>
  <c r="AQ139" i="18"/>
  <c r="AP139" i="18"/>
  <c r="AO139" i="18"/>
  <c r="AN139" i="18"/>
  <c r="AM139" i="18"/>
  <c r="AL139" i="18"/>
  <c r="AK139" i="18"/>
  <c r="AJ139" i="18"/>
  <c r="AI139" i="18"/>
  <c r="AH139" i="18"/>
  <c r="AG139" i="18"/>
  <c r="AF139" i="18"/>
  <c r="AQ138" i="18"/>
  <c r="AP138" i="18"/>
  <c r="AO138" i="18"/>
  <c r="AN138" i="18"/>
  <c r="AM138" i="18"/>
  <c r="AL138" i="18"/>
  <c r="AK138" i="18"/>
  <c r="AJ138" i="18"/>
  <c r="AI138" i="18"/>
  <c r="AH138" i="18"/>
  <c r="AG138" i="18"/>
  <c r="AF138" i="18"/>
  <c r="AQ137" i="18"/>
  <c r="AP137" i="18"/>
  <c r="AO137" i="18"/>
  <c r="AN137" i="18"/>
  <c r="AM137" i="18"/>
  <c r="AL137" i="18"/>
  <c r="AK137" i="18"/>
  <c r="AJ137" i="18"/>
  <c r="AI137" i="18"/>
  <c r="AH137" i="18"/>
  <c r="AG137" i="18"/>
  <c r="AF137" i="18"/>
  <c r="AQ136" i="18"/>
  <c r="AP136" i="18"/>
  <c r="AO136" i="18"/>
  <c r="AN136" i="18"/>
  <c r="AM136" i="18"/>
  <c r="AL136" i="18"/>
  <c r="AK136" i="18"/>
  <c r="AJ136" i="18"/>
  <c r="AI136" i="18"/>
  <c r="AH136" i="18"/>
  <c r="AG136" i="18"/>
  <c r="AF136" i="18"/>
  <c r="AQ135" i="18"/>
  <c r="AP135" i="18"/>
  <c r="AO135" i="18"/>
  <c r="AN135" i="18"/>
  <c r="AM135" i="18"/>
  <c r="AL135" i="18"/>
  <c r="AK135" i="18"/>
  <c r="AJ135" i="18"/>
  <c r="AI135" i="18"/>
  <c r="AH135" i="18"/>
  <c r="AG135" i="18"/>
  <c r="AF135" i="18"/>
  <c r="AQ134" i="18"/>
  <c r="AP134" i="18"/>
  <c r="AO134" i="18"/>
  <c r="AN134" i="18"/>
  <c r="AM134" i="18"/>
  <c r="AL134" i="18"/>
  <c r="AK134" i="18"/>
  <c r="AJ134" i="18"/>
  <c r="AI134" i="18"/>
  <c r="AH134" i="18"/>
  <c r="AG134" i="18"/>
  <c r="AF134" i="18"/>
  <c r="AQ133" i="18"/>
  <c r="AP133" i="18"/>
  <c r="AO133" i="18"/>
  <c r="AN133" i="18"/>
  <c r="AM133" i="18"/>
  <c r="AL133" i="18"/>
  <c r="AK133" i="18"/>
  <c r="AJ133" i="18"/>
  <c r="AI133" i="18"/>
  <c r="AH133" i="18"/>
  <c r="AG133" i="18"/>
  <c r="AF133" i="18"/>
  <c r="AQ132" i="18"/>
  <c r="AP132" i="18"/>
  <c r="AO132" i="18"/>
  <c r="AN132" i="18"/>
  <c r="AM132" i="18"/>
  <c r="AL132" i="18"/>
  <c r="AK132" i="18"/>
  <c r="AJ132" i="18"/>
  <c r="AI132" i="18"/>
  <c r="AH132" i="18"/>
  <c r="AG132" i="18"/>
  <c r="AF132" i="18"/>
  <c r="AQ131" i="18"/>
  <c r="AP131" i="18"/>
  <c r="AO131" i="18"/>
  <c r="AN131" i="18"/>
  <c r="AM131" i="18"/>
  <c r="AL131" i="18"/>
  <c r="AK131" i="18"/>
  <c r="AJ131" i="18"/>
  <c r="AI131" i="18"/>
  <c r="AH131" i="18"/>
  <c r="AG131" i="18"/>
  <c r="AF131" i="18"/>
  <c r="AQ130" i="18"/>
  <c r="AP130" i="18"/>
  <c r="AO130" i="18"/>
  <c r="AN130" i="18"/>
  <c r="AM130" i="18"/>
  <c r="AL130" i="18"/>
  <c r="AK130" i="18"/>
  <c r="AJ130" i="18"/>
  <c r="AI130" i="18"/>
  <c r="AH130" i="18"/>
  <c r="AG130" i="18"/>
  <c r="AF130" i="18"/>
  <c r="AQ129" i="18"/>
  <c r="AP129" i="18"/>
  <c r="AO129" i="18"/>
  <c r="AN129" i="18"/>
  <c r="AM129" i="18"/>
  <c r="AL129" i="18"/>
  <c r="AK129" i="18"/>
  <c r="AJ129" i="18"/>
  <c r="AI129" i="18"/>
  <c r="AH129" i="18"/>
  <c r="AG129" i="18"/>
  <c r="AF129" i="18"/>
  <c r="AQ128" i="18"/>
  <c r="AP128" i="18"/>
  <c r="AO128" i="18"/>
  <c r="AN128" i="18"/>
  <c r="AM128" i="18"/>
  <c r="AL128" i="18"/>
  <c r="AK128" i="18"/>
  <c r="AJ128" i="18"/>
  <c r="AI128" i="18"/>
  <c r="AH128" i="18"/>
  <c r="AG128" i="18"/>
  <c r="AF128" i="18"/>
  <c r="AQ127" i="18"/>
  <c r="AP127" i="18"/>
  <c r="AO127" i="18"/>
  <c r="AN127" i="18"/>
  <c r="AM127" i="18"/>
  <c r="AL127" i="18"/>
  <c r="AK127" i="18"/>
  <c r="AJ127" i="18"/>
  <c r="AI127" i="18"/>
  <c r="AH127" i="18"/>
  <c r="AG127" i="18"/>
  <c r="AF127" i="18"/>
  <c r="AQ126" i="18"/>
  <c r="AP126" i="18"/>
  <c r="AO126" i="18"/>
  <c r="AN126" i="18"/>
  <c r="AM126" i="18"/>
  <c r="AL126" i="18"/>
  <c r="AK126" i="18"/>
  <c r="AJ126" i="18"/>
  <c r="AI126" i="18"/>
  <c r="AH126" i="18"/>
  <c r="AG126" i="18"/>
  <c r="AF126" i="18"/>
  <c r="AQ125" i="18"/>
  <c r="AP125" i="18"/>
  <c r="AO125" i="18"/>
  <c r="AN125" i="18"/>
  <c r="AM125" i="18"/>
  <c r="AL125" i="18"/>
  <c r="AK125" i="18"/>
  <c r="AJ125" i="18"/>
  <c r="AI125" i="18"/>
  <c r="AH125" i="18"/>
  <c r="AG125" i="18"/>
  <c r="AF125" i="18"/>
  <c r="AQ124" i="18"/>
  <c r="AP124" i="18"/>
  <c r="AO124" i="18"/>
  <c r="AN124" i="18"/>
  <c r="AM124" i="18"/>
  <c r="AL124" i="18"/>
  <c r="AK124" i="18"/>
  <c r="AJ124" i="18"/>
  <c r="AI124" i="18"/>
  <c r="AH124" i="18"/>
  <c r="AG124" i="18"/>
  <c r="AF124" i="18"/>
  <c r="AQ123" i="18"/>
  <c r="AP123" i="18"/>
  <c r="AO123" i="18"/>
  <c r="AN123" i="18"/>
  <c r="AM123" i="18"/>
  <c r="AL123" i="18"/>
  <c r="AK123" i="18"/>
  <c r="AJ123" i="18"/>
  <c r="AI123" i="18"/>
  <c r="AH123" i="18"/>
  <c r="AG123" i="18"/>
  <c r="AF123" i="18"/>
  <c r="AQ122" i="18"/>
  <c r="AP122" i="18"/>
  <c r="AO122" i="18"/>
  <c r="AN122" i="18"/>
  <c r="AM122" i="18"/>
  <c r="AL122" i="18"/>
  <c r="AK122" i="18"/>
  <c r="AJ122" i="18"/>
  <c r="AI122" i="18"/>
  <c r="AH122" i="18"/>
  <c r="AG122" i="18"/>
  <c r="AF122" i="18"/>
  <c r="AQ121" i="18"/>
  <c r="AP121" i="18"/>
  <c r="AO121" i="18"/>
  <c r="AN121" i="18"/>
  <c r="AM121" i="18"/>
  <c r="AL121" i="18"/>
  <c r="AK121" i="18"/>
  <c r="AJ121" i="18"/>
  <c r="AI121" i="18"/>
  <c r="AH121" i="18"/>
  <c r="AG121" i="18"/>
  <c r="AF121" i="18"/>
  <c r="AQ120" i="18"/>
  <c r="AP120" i="18"/>
  <c r="AO120" i="18"/>
  <c r="AN120" i="18"/>
  <c r="AM120" i="18"/>
  <c r="AL120" i="18"/>
  <c r="AK120" i="18"/>
  <c r="AJ120" i="18"/>
  <c r="AI120" i="18"/>
  <c r="AH120" i="18"/>
  <c r="AG120" i="18"/>
  <c r="AF120" i="18"/>
  <c r="AQ119" i="18"/>
  <c r="AP119" i="18"/>
  <c r="AO119" i="18"/>
  <c r="AN119" i="18"/>
  <c r="AM119" i="18"/>
  <c r="AL119" i="18"/>
  <c r="AK119" i="18"/>
  <c r="AJ119" i="18"/>
  <c r="AI119" i="18"/>
  <c r="AH119" i="18"/>
  <c r="AG119" i="18"/>
  <c r="AF119" i="18"/>
  <c r="AQ118" i="18"/>
  <c r="AP118" i="18"/>
  <c r="AO118" i="18"/>
  <c r="AN118" i="18"/>
  <c r="AM118" i="18"/>
  <c r="AL118" i="18"/>
  <c r="AK118" i="18"/>
  <c r="AJ118" i="18"/>
  <c r="AI118" i="18"/>
  <c r="AH118" i="18"/>
  <c r="AG118" i="18"/>
  <c r="AF118" i="18"/>
  <c r="AQ117" i="18"/>
  <c r="AP117" i="18"/>
  <c r="AO117" i="18"/>
  <c r="AN117" i="18"/>
  <c r="AM117" i="18"/>
  <c r="AL117" i="18"/>
  <c r="AK117" i="18"/>
  <c r="AJ117" i="18"/>
  <c r="AI117" i="18"/>
  <c r="AH117" i="18"/>
  <c r="AG117" i="18"/>
  <c r="AF117" i="18"/>
  <c r="AQ116" i="18"/>
  <c r="AP116" i="18"/>
  <c r="AO116" i="18"/>
  <c r="AN116" i="18"/>
  <c r="AM116" i="18"/>
  <c r="AL116" i="18"/>
  <c r="AK116" i="18"/>
  <c r="AJ116" i="18"/>
  <c r="AI116" i="18"/>
  <c r="AH116" i="18"/>
  <c r="AG116" i="18"/>
  <c r="AF116" i="18"/>
  <c r="AQ115" i="18"/>
  <c r="AP115" i="18"/>
  <c r="AO115" i="18"/>
  <c r="AN115" i="18"/>
  <c r="AM115" i="18"/>
  <c r="AL115" i="18"/>
  <c r="AK115" i="18"/>
  <c r="AJ115" i="18"/>
  <c r="AI115" i="18"/>
  <c r="AH115" i="18"/>
  <c r="AG115" i="18"/>
  <c r="AF115" i="18"/>
  <c r="AQ114" i="18"/>
  <c r="AP114" i="18"/>
  <c r="AO114" i="18"/>
  <c r="AN114" i="18"/>
  <c r="AM114" i="18"/>
  <c r="AL114" i="18"/>
  <c r="AK114" i="18"/>
  <c r="AJ114" i="18"/>
  <c r="AI114" i="18"/>
  <c r="AH114" i="18"/>
  <c r="AG114" i="18"/>
  <c r="AF114" i="18"/>
  <c r="AQ113" i="18"/>
  <c r="AP113" i="18"/>
  <c r="AO113" i="18"/>
  <c r="AN113" i="18"/>
  <c r="AM113" i="18"/>
  <c r="AL113" i="18"/>
  <c r="AK113" i="18"/>
  <c r="AJ113" i="18"/>
  <c r="AI113" i="18"/>
  <c r="AH113" i="18"/>
  <c r="AG113" i="18"/>
  <c r="AF113" i="18"/>
  <c r="AQ112" i="18"/>
  <c r="AP112" i="18"/>
  <c r="AO112" i="18"/>
  <c r="AN112" i="18"/>
  <c r="AM112" i="18"/>
  <c r="AL112" i="18"/>
  <c r="AK112" i="18"/>
  <c r="AJ112" i="18"/>
  <c r="AI112" i="18"/>
  <c r="AH112" i="18"/>
  <c r="AG112" i="18"/>
  <c r="AF112" i="18"/>
  <c r="AQ111" i="18"/>
  <c r="AP111" i="18"/>
  <c r="AO111" i="18"/>
  <c r="AN111" i="18"/>
  <c r="AM111" i="18"/>
  <c r="AL111" i="18"/>
  <c r="AK111" i="18"/>
  <c r="AJ111" i="18"/>
  <c r="AI111" i="18"/>
  <c r="AH111" i="18"/>
  <c r="AG111" i="18"/>
  <c r="AF111" i="18"/>
  <c r="AQ110" i="18"/>
  <c r="AP110" i="18"/>
  <c r="AO110" i="18"/>
  <c r="AN110" i="18"/>
  <c r="AM110" i="18"/>
  <c r="AL110" i="18"/>
  <c r="AK110" i="18"/>
  <c r="AJ110" i="18"/>
  <c r="AI110" i="18"/>
  <c r="AH110" i="18"/>
  <c r="AG110" i="18"/>
  <c r="AF110" i="18"/>
  <c r="AQ109" i="18"/>
  <c r="AP109" i="18"/>
  <c r="AO109" i="18"/>
  <c r="AN109" i="18"/>
  <c r="AM109" i="18"/>
  <c r="AL109" i="18"/>
  <c r="AK109" i="18"/>
  <c r="AJ109" i="18"/>
  <c r="AI109" i="18"/>
  <c r="AH109" i="18"/>
  <c r="AG109" i="18"/>
  <c r="AF109" i="18"/>
  <c r="AQ108" i="18"/>
  <c r="AP108" i="18"/>
  <c r="AO108" i="18"/>
  <c r="AN108" i="18"/>
  <c r="AM108" i="18"/>
  <c r="AL108" i="18"/>
  <c r="AK108" i="18"/>
  <c r="AJ108" i="18"/>
  <c r="AI108" i="18"/>
  <c r="AH108" i="18"/>
  <c r="AG108" i="18"/>
  <c r="AF108" i="18"/>
  <c r="AQ107" i="18"/>
  <c r="AP107" i="18"/>
  <c r="AO107" i="18"/>
  <c r="AN107" i="18"/>
  <c r="AM107" i="18"/>
  <c r="AL107" i="18"/>
  <c r="AK107" i="18"/>
  <c r="AJ107" i="18"/>
  <c r="AI107" i="18"/>
  <c r="AH107" i="18"/>
  <c r="AG107" i="18"/>
  <c r="AF107" i="18"/>
  <c r="AQ106" i="18"/>
  <c r="AP106" i="18"/>
  <c r="AO106" i="18"/>
  <c r="AN106" i="18"/>
  <c r="AM106" i="18"/>
  <c r="AL106" i="18"/>
  <c r="AK106" i="18"/>
  <c r="AJ106" i="18"/>
  <c r="AI106" i="18"/>
  <c r="AH106" i="18"/>
  <c r="AG106" i="18"/>
  <c r="AF106" i="18"/>
  <c r="AQ105" i="18"/>
  <c r="AP105" i="18"/>
  <c r="AO105" i="18"/>
  <c r="AN105" i="18"/>
  <c r="AM105" i="18"/>
  <c r="AL105" i="18"/>
  <c r="AK105" i="18"/>
  <c r="AJ105" i="18"/>
  <c r="AI105" i="18"/>
  <c r="AH105" i="18"/>
  <c r="AG105" i="18"/>
  <c r="AF105" i="18"/>
  <c r="AQ104" i="18"/>
  <c r="AP104" i="18"/>
  <c r="AO104" i="18"/>
  <c r="AN104" i="18"/>
  <c r="AM104" i="18"/>
  <c r="AL104" i="18"/>
  <c r="AK104" i="18"/>
  <c r="AJ104" i="18"/>
  <c r="AI104" i="18"/>
  <c r="AH104" i="18"/>
  <c r="AG104" i="18"/>
  <c r="AF104" i="18"/>
  <c r="AQ103" i="18"/>
  <c r="AP103" i="18"/>
  <c r="AO103" i="18"/>
  <c r="AN103" i="18"/>
  <c r="AM103" i="18"/>
  <c r="AL103" i="18"/>
  <c r="AK103" i="18"/>
  <c r="AJ103" i="18"/>
  <c r="AI103" i="18"/>
  <c r="AH103" i="18"/>
  <c r="AG103" i="18"/>
  <c r="AF103" i="18"/>
  <c r="AQ102" i="18"/>
  <c r="AP102" i="18"/>
  <c r="AO102" i="18"/>
  <c r="AN102" i="18"/>
  <c r="AM102" i="18"/>
  <c r="AL102" i="18"/>
  <c r="AK102" i="18"/>
  <c r="AJ102" i="18"/>
  <c r="AI102" i="18"/>
  <c r="AH102" i="18"/>
  <c r="AG102" i="18"/>
  <c r="AF102" i="18"/>
  <c r="AQ101" i="18"/>
  <c r="AP101" i="18"/>
  <c r="AO101" i="18"/>
  <c r="AN101" i="18"/>
  <c r="AM101" i="18"/>
  <c r="AL101" i="18"/>
  <c r="AK101" i="18"/>
  <c r="AJ101" i="18"/>
  <c r="AI101" i="18"/>
  <c r="AH101" i="18"/>
  <c r="AG101" i="18"/>
  <c r="AF101" i="18"/>
  <c r="AQ100" i="18"/>
  <c r="AP100" i="18"/>
  <c r="AO100" i="18"/>
  <c r="AN100" i="18"/>
  <c r="AM100" i="18"/>
  <c r="AL100" i="18"/>
  <c r="AK100" i="18"/>
  <c r="AJ100" i="18"/>
  <c r="AI100" i="18"/>
  <c r="AH100" i="18"/>
  <c r="AG100" i="18"/>
  <c r="AF100" i="18"/>
  <c r="AQ99" i="18"/>
  <c r="AP99" i="18"/>
  <c r="AO99" i="18"/>
  <c r="AN99" i="18"/>
  <c r="AM99" i="18"/>
  <c r="AL99" i="18"/>
  <c r="AK99" i="18"/>
  <c r="AJ99" i="18"/>
  <c r="AI99" i="18"/>
  <c r="AH99" i="18"/>
  <c r="AG99" i="18"/>
  <c r="AF99" i="18"/>
  <c r="AQ98" i="18"/>
  <c r="AP98" i="18"/>
  <c r="AO98" i="18"/>
  <c r="AN98" i="18"/>
  <c r="AM98" i="18"/>
  <c r="AL98" i="18"/>
  <c r="AK98" i="18"/>
  <c r="AJ98" i="18"/>
  <c r="AI98" i="18"/>
  <c r="AH98" i="18"/>
  <c r="AG98" i="18"/>
  <c r="AF98" i="18"/>
  <c r="AQ97" i="18"/>
  <c r="AP97" i="18"/>
  <c r="AO97" i="18"/>
  <c r="AN97" i="18"/>
  <c r="AM97" i="18"/>
  <c r="AL97" i="18"/>
  <c r="AK97" i="18"/>
  <c r="AJ97" i="18"/>
  <c r="AI97" i="18"/>
  <c r="AH97" i="18"/>
  <c r="AG97" i="18"/>
  <c r="AF97" i="18"/>
  <c r="AQ96" i="18"/>
  <c r="AP96" i="18"/>
  <c r="AO96" i="18"/>
  <c r="AN96" i="18"/>
  <c r="AM96" i="18"/>
  <c r="AL96" i="18"/>
  <c r="AK96" i="18"/>
  <c r="AJ96" i="18"/>
  <c r="AI96" i="18"/>
  <c r="AH96" i="18"/>
  <c r="AG96" i="18"/>
  <c r="AF96" i="18"/>
  <c r="AQ95" i="18"/>
  <c r="AP95" i="18"/>
  <c r="AO95" i="18"/>
  <c r="AN95" i="18"/>
  <c r="AM95" i="18"/>
  <c r="AL95" i="18"/>
  <c r="AK95" i="18"/>
  <c r="AJ95" i="18"/>
  <c r="AI95" i="18"/>
  <c r="AH95" i="18"/>
  <c r="AG95" i="18"/>
  <c r="AF95" i="18"/>
  <c r="AQ94" i="18"/>
  <c r="AP94" i="18"/>
  <c r="AO94" i="18"/>
  <c r="AN94" i="18"/>
  <c r="AM94" i="18"/>
  <c r="AL94" i="18"/>
  <c r="AK94" i="18"/>
  <c r="AJ94" i="18"/>
  <c r="AI94" i="18"/>
  <c r="AH94" i="18"/>
  <c r="AG94" i="18"/>
  <c r="AF94" i="18"/>
  <c r="AQ93" i="18"/>
  <c r="AP93" i="18"/>
  <c r="AO93" i="18"/>
  <c r="AN93" i="18"/>
  <c r="AM93" i="18"/>
  <c r="AL93" i="18"/>
  <c r="AK93" i="18"/>
  <c r="AJ93" i="18"/>
  <c r="AI93" i="18"/>
  <c r="AH93" i="18"/>
  <c r="AG93" i="18"/>
  <c r="AF93" i="18"/>
  <c r="AQ92" i="18"/>
  <c r="AP92" i="18"/>
  <c r="AO92" i="18"/>
  <c r="AN92" i="18"/>
  <c r="AM92" i="18"/>
  <c r="AL92" i="18"/>
  <c r="AK92" i="18"/>
  <c r="AJ92" i="18"/>
  <c r="AI92" i="18"/>
  <c r="AH92" i="18"/>
  <c r="AG92" i="18"/>
  <c r="AF92" i="18"/>
  <c r="AQ91" i="18"/>
  <c r="AP91" i="18"/>
  <c r="AO91" i="18"/>
  <c r="AN91" i="18"/>
  <c r="AM91" i="18"/>
  <c r="AL91" i="18"/>
  <c r="AK91" i="18"/>
  <c r="AJ91" i="18"/>
  <c r="AI91" i="18"/>
  <c r="AH91" i="18"/>
  <c r="AG91" i="18"/>
  <c r="AF91" i="18"/>
  <c r="AQ90" i="18"/>
  <c r="AP90" i="18"/>
  <c r="AO90" i="18"/>
  <c r="AN90" i="18"/>
  <c r="AM90" i="18"/>
  <c r="AL90" i="18"/>
  <c r="AK90" i="18"/>
  <c r="AJ90" i="18"/>
  <c r="AI90" i="18"/>
  <c r="AH90" i="18"/>
  <c r="AG90" i="18"/>
  <c r="AF90" i="18"/>
  <c r="AQ89" i="18"/>
  <c r="AP89" i="18"/>
  <c r="AO89" i="18"/>
  <c r="AN89" i="18"/>
  <c r="AM89" i="18"/>
  <c r="AL89" i="18"/>
  <c r="AK89" i="18"/>
  <c r="AJ89" i="18"/>
  <c r="AI89" i="18"/>
  <c r="AH89" i="18"/>
  <c r="AG89" i="18"/>
  <c r="AF89" i="18"/>
  <c r="AQ88" i="18"/>
  <c r="AP88" i="18"/>
  <c r="AO88" i="18"/>
  <c r="AN88" i="18"/>
  <c r="AM88" i="18"/>
  <c r="AL88" i="18"/>
  <c r="AK88" i="18"/>
  <c r="AJ88" i="18"/>
  <c r="AI88" i="18"/>
  <c r="AH88" i="18"/>
  <c r="AG88" i="18"/>
  <c r="AF88" i="18"/>
  <c r="AQ87" i="18"/>
  <c r="AP87" i="18"/>
  <c r="AO87" i="18"/>
  <c r="AN87" i="18"/>
  <c r="AM87" i="18"/>
  <c r="AL87" i="18"/>
  <c r="AK87" i="18"/>
  <c r="AJ87" i="18"/>
  <c r="AI87" i="18"/>
  <c r="AH87" i="18"/>
  <c r="AG87" i="18"/>
  <c r="AF87" i="18"/>
  <c r="AQ86" i="18"/>
  <c r="AP86" i="18"/>
  <c r="AO86" i="18"/>
  <c r="AN86" i="18"/>
  <c r="AM86" i="18"/>
  <c r="AL86" i="18"/>
  <c r="AK86" i="18"/>
  <c r="AJ86" i="18"/>
  <c r="AI86" i="18"/>
  <c r="AH86" i="18"/>
  <c r="AG86" i="18"/>
  <c r="AF86" i="18"/>
  <c r="AQ85" i="18"/>
  <c r="AP85" i="18"/>
  <c r="AO85" i="18"/>
  <c r="AN85" i="18"/>
  <c r="AM85" i="18"/>
  <c r="AL85" i="18"/>
  <c r="AK85" i="18"/>
  <c r="AJ85" i="18"/>
  <c r="AI85" i="18"/>
  <c r="AH85" i="18"/>
  <c r="AG85" i="18"/>
  <c r="AF85" i="18"/>
  <c r="AQ84" i="18"/>
  <c r="AP84" i="18"/>
  <c r="AO84" i="18"/>
  <c r="AN84" i="18"/>
  <c r="AM84" i="18"/>
  <c r="AL84" i="18"/>
  <c r="AK84" i="18"/>
  <c r="AJ84" i="18"/>
  <c r="AI84" i="18"/>
  <c r="AH84" i="18"/>
  <c r="AG84" i="18"/>
  <c r="AF84" i="18"/>
  <c r="AQ83" i="18"/>
  <c r="AP83" i="18"/>
  <c r="AO83" i="18"/>
  <c r="AN83" i="18"/>
  <c r="AM83" i="18"/>
  <c r="AL83" i="18"/>
  <c r="AK83" i="18"/>
  <c r="AJ83" i="18"/>
  <c r="AI83" i="18"/>
  <c r="AH83" i="18"/>
  <c r="AG83" i="18"/>
  <c r="AF83" i="18"/>
  <c r="AQ82" i="18"/>
  <c r="AP82" i="18"/>
  <c r="AO82" i="18"/>
  <c r="AN82" i="18"/>
  <c r="AM82" i="18"/>
  <c r="AL82" i="18"/>
  <c r="AK82" i="18"/>
  <c r="AJ82" i="18"/>
  <c r="AI82" i="18"/>
  <c r="AH82" i="18"/>
  <c r="AG82" i="18"/>
  <c r="AF82" i="18"/>
  <c r="AQ81" i="18"/>
  <c r="AP81" i="18"/>
  <c r="AO81" i="18"/>
  <c r="AN81" i="18"/>
  <c r="AM81" i="18"/>
  <c r="AL81" i="18"/>
  <c r="AK81" i="18"/>
  <c r="AJ81" i="18"/>
  <c r="AI81" i="18"/>
  <c r="AH81" i="18"/>
  <c r="AG81" i="18"/>
  <c r="AF81" i="18"/>
  <c r="AQ80" i="18"/>
  <c r="AP80" i="18"/>
  <c r="AO80" i="18"/>
  <c r="AN80" i="18"/>
  <c r="AM80" i="18"/>
  <c r="AL80" i="18"/>
  <c r="AK80" i="18"/>
  <c r="AJ80" i="18"/>
  <c r="AI80" i="18"/>
  <c r="AH80" i="18"/>
  <c r="AG80" i="18"/>
  <c r="AF80" i="18"/>
  <c r="AQ79" i="18"/>
  <c r="AP79" i="18"/>
  <c r="AO79" i="18"/>
  <c r="AN79" i="18"/>
  <c r="AM79" i="18"/>
  <c r="AL79" i="18"/>
  <c r="AK79" i="18"/>
  <c r="AJ79" i="18"/>
  <c r="AI79" i="18"/>
  <c r="AH79" i="18"/>
  <c r="AG79" i="18"/>
  <c r="AF79" i="18"/>
  <c r="AQ78" i="18"/>
  <c r="AP78" i="18"/>
  <c r="AO78" i="18"/>
  <c r="AN78" i="18"/>
  <c r="AM78" i="18"/>
  <c r="AL78" i="18"/>
  <c r="AK78" i="18"/>
  <c r="AJ78" i="18"/>
  <c r="AI78" i="18"/>
  <c r="AH78" i="18"/>
  <c r="AG78" i="18"/>
  <c r="AF78" i="18"/>
  <c r="AQ77" i="18"/>
  <c r="AP77" i="18"/>
  <c r="AO77" i="18"/>
  <c r="AN77" i="18"/>
  <c r="AM77" i="18"/>
  <c r="AL77" i="18"/>
  <c r="AK77" i="18"/>
  <c r="AJ77" i="18"/>
  <c r="AI77" i="18"/>
  <c r="AH77" i="18"/>
  <c r="AG77" i="18"/>
  <c r="AF77" i="18"/>
  <c r="AQ76" i="18"/>
  <c r="AP76" i="18"/>
  <c r="AO76" i="18"/>
  <c r="AN76" i="18"/>
  <c r="AM76" i="18"/>
  <c r="AL76" i="18"/>
  <c r="AK76" i="18"/>
  <c r="AJ76" i="18"/>
  <c r="AI76" i="18"/>
  <c r="AH76" i="18"/>
  <c r="AG76" i="18"/>
  <c r="AF76" i="18"/>
  <c r="AQ75" i="18"/>
  <c r="AP75" i="18"/>
  <c r="AO75" i="18"/>
  <c r="AN75" i="18"/>
  <c r="AM75" i="18"/>
  <c r="AL75" i="18"/>
  <c r="AK75" i="18"/>
  <c r="AJ75" i="18"/>
  <c r="AI75" i="18"/>
  <c r="AH75" i="18"/>
  <c r="AG75" i="18"/>
  <c r="AF75" i="18"/>
  <c r="AQ74" i="18"/>
  <c r="AP74" i="18"/>
  <c r="AO74" i="18"/>
  <c r="AN74" i="18"/>
  <c r="AM74" i="18"/>
  <c r="AL74" i="18"/>
  <c r="AK74" i="18"/>
  <c r="AJ74" i="18"/>
  <c r="AI74" i="18"/>
  <c r="AH74" i="18"/>
  <c r="AG74" i="18"/>
  <c r="AF74" i="18"/>
  <c r="AQ73" i="18"/>
  <c r="AP73" i="18"/>
  <c r="AO73" i="18"/>
  <c r="AN73" i="18"/>
  <c r="AM73" i="18"/>
  <c r="AL73" i="18"/>
  <c r="AK73" i="18"/>
  <c r="AJ73" i="18"/>
  <c r="AI73" i="18"/>
  <c r="AH73" i="18"/>
  <c r="AG73" i="18"/>
  <c r="AF73" i="18"/>
  <c r="AQ72" i="18"/>
  <c r="AP72" i="18"/>
  <c r="AO72" i="18"/>
  <c r="AN72" i="18"/>
  <c r="AM72" i="18"/>
  <c r="AL72" i="18"/>
  <c r="AK72" i="18"/>
  <c r="AJ72" i="18"/>
  <c r="AI72" i="18"/>
  <c r="AH72" i="18"/>
  <c r="AG72" i="18"/>
  <c r="AF72" i="18"/>
  <c r="AQ71" i="18"/>
  <c r="AP71" i="18"/>
  <c r="AO71" i="18"/>
  <c r="AN71" i="18"/>
  <c r="AM71" i="18"/>
  <c r="AL71" i="18"/>
  <c r="AK71" i="18"/>
  <c r="AJ71" i="18"/>
  <c r="AI71" i="18"/>
  <c r="AH71" i="18"/>
  <c r="AG71" i="18"/>
  <c r="AF71" i="18"/>
  <c r="AQ70" i="18"/>
  <c r="AP70" i="18"/>
  <c r="AO70" i="18"/>
  <c r="AN70" i="18"/>
  <c r="AM70" i="18"/>
  <c r="AL70" i="18"/>
  <c r="AK70" i="18"/>
  <c r="AJ70" i="18"/>
  <c r="AI70" i="18"/>
  <c r="AH70" i="18"/>
  <c r="AG70" i="18"/>
  <c r="AF70" i="18"/>
  <c r="AQ69" i="18"/>
  <c r="AP69" i="18"/>
  <c r="AO69" i="18"/>
  <c r="AN69" i="18"/>
  <c r="AM69" i="18"/>
  <c r="AL69" i="18"/>
  <c r="AK69" i="18"/>
  <c r="AJ69" i="18"/>
  <c r="AI69" i="18"/>
  <c r="AH69" i="18"/>
  <c r="AG69" i="18"/>
  <c r="AF69" i="18"/>
  <c r="AQ68" i="18"/>
  <c r="AP68" i="18"/>
  <c r="AO68" i="18"/>
  <c r="AN68" i="18"/>
  <c r="AM68" i="18"/>
  <c r="AL68" i="18"/>
  <c r="AK68" i="18"/>
  <c r="AJ68" i="18"/>
  <c r="AI68" i="18"/>
  <c r="AH68" i="18"/>
  <c r="AG68" i="18"/>
  <c r="AF68" i="18"/>
  <c r="AQ67" i="18"/>
  <c r="AP67" i="18"/>
  <c r="AO67" i="18"/>
  <c r="AN67" i="18"/>
  <c r="AM67" i="18"/>
  <c r="AL67" i="18"/>
  <c r="AK67" i="18"/>
  <c r="AJ67" i="18"/>
  <c r="AI67" i="18"/>
  <c r="AH67" i="18"/>
  <c r="AG67" i="18"/>
  <c r="AF67" i="18"/>
  <c r="AQ66" i="18"/>
  <c r="AP66" i="18"/>
  <c r="AO66" i="18"/>
  <c r="AN66" i="18"/>
  <c r="AM66" i="18"/>
  <c r="AL66" i="18"/>
  <c r="AK66" i="18"/>
  <c r="AJ66" i="18"/>
  <c r="AI66" i="18"/>
  <c r="AH66" i="18"/>
  <c r="AG66" i="18"/>
  <c r="AF66" i="18"/>
  <c r="AQ65" i="18"/>
  <c r="AP65" i="18"/>
  <c r="AO65" i="18"/>
  <c r="AN65" i="18"/>
  <c r="AM65" i="18"/>
  <c r="AL65" i="18"/>
  <c r="AK65" i="18"/>
  <c r="AJ65" i="18"/>
  <c r="AI65" i="18"/>
  <c r="AH65" i="18"/>
  <c r="AG65" i="18"/>
  <c r="AF65" i="18"/>
  <c r="AQ64" i="18"/>
  <c r="AP64" i="18"/>
  <c r="AO64" i="18"/>
  <c r="AN64" i="18"/>
  <c r="AM64" i="18"/>
  <c r="AL64" i="18"/>
  <c r="AK64" i="18"/>
  <c r="AJ64" i="18"/>
  <c r="AI64" i="18"/>
  <c r="AH64" i="18"/>
  <c r="AG64" i="18"/>
  <c r="AF64" i="18"/>
  <c r="AQ63" i="18"/>
  <c r="AP63" i="18"/>
  <c r="AO63" i="18"/>
  <c r="AN63" i="18"/>
  <c r="AM63" i="18"/>
  <c r="AL63" i="18"/>
  <c r="AK63" i="18"/>
  <c r="AJ63" i="18"/>
  <c r="AI63" i="18"/>
  <c r="AH63" i="18"/>
  <c r="AG63" i="18"/>
  <c r="AF63" i="18"/>
  <c r="AQ62" i="18"/>
  <c r="AP62" i="18"/>
  <c r="AO62" i="18"/>
  <c r="AN62" i="18"/>
  <c r="AM62" i="18"/>
  <c r="AL62" i="18"/>
  <c r="AK62" i="18"/>
  <c r="AJ62" i="18"/>
  <c r="AI62" i="18"/>
  <c r="AH62" i="18"/>
  <c r="AG62" i="18"/>
  <c r="AF62" i="18"/>
  <c r="AQ61" i="18"/>
  <c r="AP61" i="18"/>
  <c r="AO61" i="18"/>
  <c r="AN61" i="18"/>
  <c r="AM61" i="18"/>
  <c r="AL61" i="18"/>
  <c r="AK61" i="18"/>
  <c r="AJ61" i="18"/>
  <c r="AI61" i="18"/>
  <c r="AH61" i="18"/>
  <c r="AG61" i="18"/>
  <c r="AF61" i="18"/>
  <c r="AQ60" i="18"/>
  <c r="AP60" i="18"/>
  <c r="AO60" i="18"/>
  <c r="AN60" i="18"/>
  <c r="AM60" i="18"/>
  <c r="AL60" i="18"/>
  <c r="AK60" i="18"/>
  <c r="AJ60" i="18"/>
  <c r="AI60" i="18"/>
  <c r="AH60" i="18"/>
  <c r="AG60" i="18"/>
  <c r="AF60" i="18"/>
  <c r="AQ59" i="18"/>
  <c r="AP59" i="18"/>
  <c r="AO59" i="18"/>
  <c r="AN59" i="18"/>
  <c r="AM59" i="18"/>
  <c r="AL59" i="18"/>
  <c r="AK59" i="18"/>
  <c r="AJ59" i="18"/>
  <c r="AI59" i="18"/>
  <c r="AH59" i="18"/>
  <c r="AG59" i="18"/>
  <c r="AF59" i="18"/>
  <c r="AQ58" i="18"/>
  <c r="AP58" i="18"/>
  <c r="AO58" i="18"/>
  <c r="AN58" i="18"/>
  <c r="AM58" i="18"/>
  <c r="AL58" i="18"/>
  <c r="AK58" i="18"/>
  <c r="AJ58" i="18"/>
  <c r="AI58" i="18"/>
  <c r="AH58" i="18"/>
  <c r="AG58" i="18"/>
  <c r="AF58" i="18"/>
  <c r="AQ57" i="18"/>
  <c r="AP57" i="18"/>
  <c r="AO57" i="18"/>
  <c r="AN57" i="18"/>
  <c r="AM57" i="18"/>
  <c r="AL57" i="18"/>
  <c r="AK57" i="18"/>
  <c r="AJ57" i="18"/>
  <c r="AI57" i="18"/>
  <c r="AH57" i="18"/>
  <c r="AG57" i="18"/>
  <c r="AF57" i="18"/>
  <c r="AQ56" i="18"/>
  <c r="AP56" i="18"/>
  <c r="AO56" i="18"/>
  <c r="AN56" i="18"/>
  <c r="AM56" i="18"/>
  <c r="AL56" i="18"/>
  <c r="AK56" i="18"/>
  <c r="AJ56" i="18"/>
  <c r="AI56" i="18"/>
  <c r="AH56" i="18"/>
  <c r="AG56" i="18"/>
  <c r="AF56" i="18"/>
  <c r="AQ55" i="18"/>
  <c r="AP55" i="18"/>
  <c r="AO55" i="18"/>
  <c r="AN55" i="18"/>
  <c r="AM55" i="18"/>
  <c r="AL55" i="18"/>
  <c r="AK55" i="18"/>
  <c r="AJ55" i="18"/>
  <c r="AI55" i="18"/>
  <c r="AH55" i="18"/>
  <c r="AG55" i="18"/>
  <c r="AF55" i="18"/>
  <c r="AQ54" i="18"/>
  <c r="AP54" i="18"/>
  <c r="AO54" i="18"/>
  <c r="AN54" i="18"/>
  <c r="AM54" i="18"/>
  <c r="AL54" i="18"/>
  <c r="AK54" i="18"/>
  <c r="AJ54" i="18"/>
  <c r="AI54" i="18"/>
  <c r="AH54" i="18"/>
  <c r="AG54" i="18"/>
  <c r="AF54" i="18"/>
  <c r="AQ53" i="18"/>
  <c r="AP53" i="18"/>
  <c r="AO53" i="18"/>
  <c r="AN53" i="18"/>
  <c r="AM53" i="18"/>
  <c r="AL53" i="18"/>
  <c r="AK53" i="18"/>
  <c r="AJ53" i="18"/>
  <c r="AI53" i="18"/>
  <c r="AH53" i="18"/>
  <c r="AG53" i="18"/>
  <c r="AF53" i="18"/>
  <c r="AQ52" i="18"/>
  <c r="AP52" i="18"/>
  <c r="AO52" i="18"/>
  <c r="AN52" i="18"/>
  <c r="AM52" i="18"/>
  <c r="AL52" i="18"/>
  <c r="AK52" i="18"/>
  <c r="AJ52" i="18"/>
  <c r="AI52" i="18"/>
  <c r="AH52" i="18"/>
  <c r="AG52" i="18"/>
  <c r="AF52" i="18"/>
  <c r="AQ51" i="18"/>
  <c r="AP51" i="18"/>
  <c r="AO51" i="18"/>
  <c r="AN51" i="18"/>
  <c r="AM51" i="18"/>
  <c r="AL51" i="18"/>
  <c r="AK51" i="18"/>
  <c r="AJ51" i="18"/>
  <c r="AI51" i="18"/>
  <c r="AH51" i="18"/>
  <c r="AG51" i="18"/>
  <c r="AF51" i="18"/>
  <c r="AQ50" i="18"/>
  <c r="AP50" i="18"/>
  <c r="AO50" i="18"/>
  <c r="AN50" i="18"/>
  <c r="AM50" i="18"/>
  <c r="AL50" i="18"/>
  <c r="AK50" i="18"/>
  <c r="AJ50" i="18"/>
  <c r="AI50" i="18"/>
  <c r="AH50" i="18"/>
  <c r="AG50" i="18"/>
  <c r="AF50" i="18"/>
  <c r="AQ49" i="18"/>
  <c r="AP49" i="18"/>
  <c r="AO49" i="18"/>
  <c r="AN49" i="18"/>
  <c r="AM49" i="18"/>
  <c r="AL49" i="18"/>
  <c r="AK49" i="18"/>
  <c r="AJ49" i="18"/>
  <c r="AI49" i="18"/>
  <c r="AH49" i="18"/>
  <c r="AG49" i="18"/>
  <c r="AF49" i="18"/>
  <c r="AQ48" i="18"/>
  <c r="AP48" i="18"/>
  <c r="AO48" i="18"/>
  <c r="AN48" i="18"/>
  <c r="AM48" i="18"/>
  <c r="AL48" i="18"/>
  <c r="AK48" i="18"/>
  <c r="AJ48" i="18"/>
  <c r="AI48" i="18"/>
  <c r="AH48" i="18"/>
  <c r="AG48" i="18"/>
  <c r="AF48" i="18"/>
  <c r="AQ47" i="18"/>
  <c r="AP47" i="18"/>
  <c r="AO47" i="18"/>
  <c r="AN47" i="18"/>
  <c r="AM47" i="18"/>
  <c r="AL47" i="18"/>
  <c r="AK47" i="18"/>
  <c r="AJ47" i="18"/>
  <c r="AI47" i="18"/>
  <c r="AH47" i="18"/>
  <c r="AG47" i="18"/>
  <c r="AF47" i="18"/>
  <c r="AQ46" i="18"/>
  <c r="AP46" i="18"/>
  <c r="AO46" i="18"/>
  <c r="AN46" i="18"/>
  <c r="AM46" i="18"/>
  <c r="AL46" i="18"/>
  <c r="AK46" i="18"/>
  <c r="AJ46" i="18"/>
  <c r="AI46" i="18"/>
  <c r="AH46" i="18"/>
  <c r="AG46" i="18"/>
  <c r="AF46" i="18"/>
  <c r="AQ45" i="18"/>
  <c r="AP45" i="18"/>
  <c r="AO45" i="18"/>
  <c r="AN45" i="18"/>
  <c r="AM45" i="18"/>
  <c r="AL45" i="18"/>
  <c r="AK45" i="18"/>
  <c r="AJ45" i="18"/>
  <c r="AI45" i="18"/>
  <c r="AH45" i="18"/>
  <c r="AG45" i="18"/>
  <c r="AF45" i="18"/>
  <c r="AQ44" i="18"/>
  <c r="AP44" i="18"/>
  <c r="AO44" i="18"/>
  <c r="AN44" i="18"/>
  <c r="AM44" i="18"/>
  <c r="AL44" i="18"/>
  <c r="AK44" i="18"/>
  <c r="AJ44" i="18"/>
  <c r="AI44" i="18"/>
  <c r="AH44" i="18"/>
  <c r="AG44" i="18"/>
  <c r="AF44" i="18"/>
  <c r="AQ43" i="18"/>
  <c r="AP43" i="18"/>
  <c r="AO43" i="18"/>
  <c r="AN43" i="18"/>
  <c r="AM43" i="18"/>
  <c r="AL43" i="18"/>
  <c r="AK43" i="18"/>
  <c r="AJ43" i="18"/>
  <c r="AI43" i="18"/>
  <c r="AH43" i="18"/>
  <c r="AG43" i="18"/>
  <c r="AF43" i="18"/>
  <c r="AQ42" i="18"/>
  <c r="AP42" i="18"/>
  <c r="AO42" i="18"/>
  <c r="AN42" i="18"/>
  <c r="AM42" i="18"/>
  <c r="AL42" i="18"/>
  <c r="AK42" i="18"/>
  <c r="AJ42" i="18"/>
  <c r="AI42" i="18"/>
  <c r="AH42" i="18"/>
  <c r="AG42" i="18"/>
  <c r="AF42" i="18"/>
  <c r="AQ41" i="18"/>
  <c r="AP41" i="18"/>
  <c r="AO41" i="18"/>
  <c r="AN41" i="18"/>
  <c r="AM41" i="18"/>
  <c r="AL41" i="18"/>
  <c r="AK41" i="18"/>
  <c r="AJ41" i="18"/>
  <c r="AI41" i="18"/>
  <c r="AH41" i="18"/>
  <c r="AG41" i="18"/>
  <c r="AF41" i="18"/>
  <c r="AQ40" i="18"/>
  <c r="AP40" i="18"/>
  <c r="AO40" i="18"/>
  <c r="AN40" i="18"/>
  <c r="AM40" i="18"/>
  <c r="AL40" i="18"/>
  <c r="AK40" i="18"/>
  <c r="AJ40" i="18"/>
  <c r="AI40" i="18"/>
  <c r="AH40" i="18"/>
  <c r="AG40" i="18"/>
  <c r="AF40" i="18"/>
  <c r="AQ39" i="18"/>
  <c r="AP39" i="18"/>
  <c r="AO39" i="18"/>
  <c r="AN39" i="18"/>
  <c r="AM39" i="18"/>
  <c r="AL39" i="18"/>
  <c r="AK39" i="18"/>
  <c r="AJ39" i="18"/>
  <c r="AI39" i="18"/>
  <c r="AH39" i="18"/>
  <c r="AG39" i="18"/>
  <c r="AF39" i="18"/>
  <c r="AQ38" i="18"/>
  <c r="AP38" i="18"/>
  <c r="AO38" i="18"/>
  <c r="AN38" i="18"/>
  <c r="AM38" i="18"/>
  <c r="AL38" i="18"/>
  <c r="AK38" i="18"/>
  <c r="AJ38" i="18"/>
  <c r="AI38" i="18"/>
  <c r="AH38" i="18"/>
  <c r="AG38" i="18"/>
  <c r="AF38" i="18"/>
  <c r="AQ37" i="18"/>
  <c r="AP37" i="18"/>
  <c r="AO37" i="18"/>
  <c r="AN37" i="18"/>
  <c r="AM37" i="18"/>
  <c r="AL37" i="18"/>
  <c r="AK37" i="18"/>
  <c r="AJ37" i="18"/>
  <c r="AI37" i="18"/>
  <c r="AH37" i="18"/>
  <c r="AG37" i="18"/>
  <c r="AF37" i="18"/>
  <c r="AQ36" i="18"/>
  <c r="AP36" i="18"/>
  <c r="AO36" i="18"/>
  <c r="AN36" i="18"/>
  <c r="AM36" i="18"/>
  <c r="AL36" i="18"/>
  <c r="AK36" i="18"/>
  <c r="AJ36" i="18"/>
  <c r="AI36" i="18"/>
  <c r="AH36" i="18"/>
  <c r="AG36" i="18"/>
  <c r="AF36" i="18"/>
  <c r="AQ35" i="18"/>
  <c r="AP35" i="18"/>
  <c r="AO35" i="18"/>
  <c r="AN35" i="18"/>
  <c r="AM35" i="18"/>
  <c r="AL35" i="18"/>
  <c r="AK35" i="18"/>
  <c r="AJ35" i="18"/>
  <c r="AI35" i="18"/>
  <c r="AH35" i="18"/>
  <c r="AG35" i="18"/>
  <c r="AF35" i="18"/>
  <c r="AQ34" i="18"/>
  <c r="AP34" i="18"/>
  <c r="AO34" i="18"/>
  <c r="AN34" i="18"/>
  <c r="AM34" i="18"/>
  <c r="AL34" i="18"/>
  <c r="AK34" i="18"/>
  <c r="AJ34" i="18"/>
  <c r="AI34" i="18"/>
  <c r="AH34" i="18"/>
  <c r="AG34" i="18"/>
  <c r="AF34" i="18"/>
  <c r="AQ33" i="18"/>
  <c r="AP33" i="18"/>
  <c r="AO33" i="18"/>
  <c r="AN33" i="18"/>
  <c r="AM33" i="18"/>
  <c r="AL33" i="18"/>
  <c r="AK33" i="18"/>
  <c r="AJ33" i="18"/>
  <c r="AI33" i="18"/>
  <c r="AH33" i="18"/>
  <c r="AG33" i="18"/>
  <c r="AF33" i="18"/>
  <c r="AQ32" i="18"/>
  <c r="AP32" i="18"/>
  <c r="AO32" i="18"/>
  <c r="AN32" i="18"/>
  <c r="AM32" i="18"/>
  <c r="AL32" i="18"/>
  <c r="AK32" i="18"/>
  <c r="AJ32" i="18"/>
  <c r="AI32" i="18"/>
  <c r="AH32" i="18"/>
  <c r="AG32" i="18"/>
  <c r="AF32" i="18"/>
  <c r="AQ31" i="18"/>
  <c r="AP31" i="18"/>
  <c r="AO31" i="18"/>
  <c r="AN31" i="18"/>
  <c r="AM31" i="18"/>
  <c r="AL31" i="18"/>
  <c r="AK31" i="18"/>
  <c r="AJ31" i="18"/>
  <c r="AI31" i="18"/>
  <c r="AH31" i="18"/>
  <c r="AG31" i="18"/>
  <c r="AF31" i="18"/>
  <c r="AQ30" i="18"/>
  <c r="AP30" i="18"/>
  <c r="AO30" i="18"/>
  <c r="AN30" i="18"/>
  <c r="AM30" i="18"/>
  <c r="AL30" i="18"/>
  <c r="AK30" i="18"/>
  <c r="AJ30" i="18"/>
  <c r="AI30" i="18"/>
  <c r="AH30" i="18"/>
  <c r="AG30" i="18"/>
  <c r="AF30" i="18"/>
  <c r="AQ29" i="18"/>
  <c r="AP29" i="18"/>
  <c r="AO29" i="18"/>
  <c r="AN29" i="18"/>
  <c r="AM29" i="18"/>
  <c r="AL29" i="18"/>
  <c r="AK29" i="18"/>
  <c r="AJ29" i="18"/>
  <c r="AI29" i="18"/>
  <c r="AH29" i="18"/>
  <c r="AG29" i="18"/>
  <c r="AF29" i="18"/>
  <c r="AQ28" i="18"/>
  <c r="AP28" i="18"/>
  <c r="AO28" i="18"/>
  <c r="AN28" i="18"/>
  <c r="AM28" i="18"/>
  <c r="AL28" i="18"/>
  <c r="AK28" i="18"/>
  <c r="AJ28" i="18"/>
  <c r="AI28" i="18"/>
  <c r="AH28" i="18"/>
  <c r="AG28" i="18"/>
  <c r="AF28" i="18"/>
  <c r="AQ27" i="18"/>
  <c r="AP27" i="18"/>
  <c r="AO27" i="18"/>
  <c r="AN27" i="18"/>
  <c r="AM27" i="18"/>
  <c r="AL27" i="18"/>
  <c r="AK27" i="18"/>
  <c r="AJ27" i="18"/>
  <c r="AI27" i="18"/>
  <c r="AH27" i="18"/>
  <c r="AG27" i="18"/>
  <c r="AF27" i="18"/>
  <c r="AQ26" i="18"/>
  <c r="AP26" i="18"/>
  <c r="AO26" i="18"/>
  <c r="AN26" i="18"/>
  <c r="AM26" i="18"/>
  <c r="AL26" i="18"/>
  <c r="AK26" i="18"/>
  <c r="AJ26" i="18"/>
  <c r="AI26" i="18"/>
  <c r="AH26" i="18"/>
  <c r="AG26" i="18"/>
  <c r="AF26" i="18"/>
  <c r="AQ25" i="18"/>
  <c r="AP25" i="18"/>
  <c r="AO25" i="18"/>
  <c r="AN25" i="18"/>
  <c r="AM25" i="18"/>
  <c r="AL25" i="18"/>
  <c r="AK25" i="18"/>
  <c r="AJ25" i="18"/>
  <c r="AI25" i="18"/>
  <c r="AH25" i="18"/>
  <c r="AG25" i="18"/>
  <c r="AF25" i="18"/>
  <c r="AQ24" i="18"/>
  <c r="AP24" i="18"/>
  <c r="AO24" i="18"/>
  <c r="AN24" i="18"/>
  <c r="AM24" i="18"/>
  <c r="AL24" i="18"/>
  <c r="AK24" i="18"/>
  <c r="AJ24" i="18"/>
  <c r="AI24" i="18"/>
  <c r="AH24" i="18"/>
  <c r="AG24" i="18"/>
  <c r="AF24" i="18"/>
  <c r="AQ23" i="18"/>
  <c r="AP23" i="18"/>
  <c r="AO23" i="18"/>
  <c r="AN23" i="18"/>
  <c r="AM23" i="18"/>
  <c r="AL23" i="18"/>
  <c r="AK23" i="18"/>
  <c r="AJ23" i="18"/>
  <c r="AI23" i="18"/>
  <c r="AH23" i="18"/>
  <c r="AG23" i="18"/>
  <c r="AF23" i="18"/>
  <c r="AQ22" i="18"/>
  <c r="AP22" i="18"/>
  <c r="AO22" i="18"/>
  <c r="AN22" i="18"/>
  <c r="AM22" i="18"/>
  <c r="AL22" i="18"/>
  <c r="AK22" i="18"/>
  <c r="AJ22" i="18"/>
  <c r="AI22" i="18"/>
  <c r="AH22" i="18"/>
  <c r="AG22" i="18"/>
  <c r="AF22" i="18"/>
  <c r="AQ21" i="18"/>
  <c r="AP21" i="18"/>
  <c r="AO21" i="18"/>
  <c r="AN21" i="18"/>
  <c r="AM21" i="18"/>
  <c r="AL21" i="18"/>
  <c r="AK21" i="18"/>
  <c r="AJ21" i="18"/>
  <c r="AI21" i="18"/>
  <c r="AH21" i="18"/>
  <c r="AG21" i="18"/>
  <c r="AF21" i="18"/>
  <c r="AQ20" i="18"/>
  <c r="AP20" i="18"/>
  <c r="AO20" i="18"/>
  <c r="AN20" i="18"/>
  <c r="AM20" i="18"/>
  <c r="AL20" i="18"/>
  <c r="AK20" i="18"/>
  <c r="AJ20" i="18"/>
  <c r="AI20" i="18"/>
  <c r="AH20" i="18"/>
  <c r="AG20" i="18"/>
  <c r="AF20" i="18"/>
  <c r="AQ19" i="18"/>
  <c r="AP19" i="18"/>
  <c r="AO19" i="18"/>
  <c r="AN19" i="18"/>
  <c r="AM19" i="18"/>
  <c r="AL19" i="18"/>
  <c r="AK19" i="18"/>
  <c r="AJ19" i="18"/>
  <c r="AI19" i="18"/>
  <c r="AH19" i="18"/>
  <c r="AG19" i="18"/>
  <c r="AF19" i="18"/>
  <c r="AQ18" i="18"/>
  <c r="AP18" i="18"/>
  <c r="AO18" i="18"/>
  <c r="AN18" i="18"/>
  <c r="AM18" i="18"/>
  <c r="AL18" i="18"/>
  <c r="AK18" i="18"/>
  <c r="AJ18" i="18"/>
  <c r="AI18" i="18"/>
  <c r="AH18" i="18"/>
  <c r="AG18" i="18"/>
  <c r="AF18" i="18"/>
  <c r="AQ17" i="18"/>
  <c r="AP17" i="18"/>
  <c r="AO17" i="18"/>
  <c r="AN17" i="18"/>
  <c r="AM17" i="18"/>
  <c r="AL17" i="18"/>
  <c r="AK17" i="18"/>
  <c r="AJ17" i="18"/>
  <c r="AI17" i="18"/>
  <c r="AH17" i="18"/>
  <c r="AG17" i="18"/>
  <c r="AF17" i="18"/>
  <c r="AQ16" i="18"/>
  <c r="AP16" i="18"/>
  <c r="AO16" i="18"/>
  <c r="AN16" i="18"/>
  <c r="AM16" i="18"/>
  <c r="AL16" i="18"/>
  <c r="AK16" i="18"/>
  <c r="AJ16" i="18"/>
  <c r="AI16" i="18"/>
  <c r="AH16" i="18"/>
  <c r="AG16" i="18"/>
  <c r="AF16" i="18"/>
  <c r="AQ15" i="18"/>
  <c r="AP15" i="18"/>
  <c r="AO15" i="18"/>
  <c r="AN15" i="18"/>
  <c r="AM15" i="18"/>
  <c r="AL15" i="18"/>
  <c r="AK15" i="18"/>
  <c r="AJ15" i="18"/>
  <c r="AI15" i="18"/>
  <c r="AH15" i="18"/>
  <c r="AG15" i="18"/>
  <c r="AF15" i="18"/>
  <c r="AQ14" i="18"/>
  <c r="AP14" i="18"/>
  <c r="AO14" i="18"/>
  <c r="AN14" i="18"/>
  <c r="AM14" i="18"/>
  <c r="AL14" i="18"/>
  <c r="AK14" i="18"/>
  <c r="AJ14" i="18"/>
  <c r="AI14" i="18"/>
  <c r="AH14" i="18"/>
  <c r="AG14" i="18"/>
  <c r="AF14" i="18"/>
  <c r="AQ13" i="18"/>
  <c r="AP13" i="18"/>
  <c r="AO13" i="18"/>
  <c r="AN13" i="18"/>
  <c r="AM13" i="18"/>
  <c r="AL13" i="18"/>
  <c r="AK13" i="18"/>
  <c r="AJ13" i="18"/>
  <c r="AI13" i="18"/>
  <c r="AH13" i="18"/>
  <c r="AG13" i="18"/>
  <c r="AF13" i="18"/>
  <c r="AQ12" i="18"/>
  <c r="AP12" i="18"/>
  <c r="AO12" i="18"/>
  <c r="AN12" i="18"/>
  <c r="AM12" i="18"/>
  <c r="AL12" i="18"/>
  <c r="AK12" i="18"/>
  <c r="AJ12" i="18"/>
  <c r="AI12" i="18"/>
  <c r="AH12" i="18"/>
  <c r="AG12" i="18"/>
  <c r="AF12" i="18"/>
  <c r="AQ11" i="18"/>
  <c r="AP11" i="18"/>
  <c r="AO11" i="18"/>
  <c r="AN11" i="18"/>
  <c r="AM11" i="18"/>
  <c r="AL11" i="18"/>
  <c r="AK11" i="18"/>
  <c r="AJ11" i="18"/>
  <c r="AI11" i="18"/>
  <c r="AH11" i="18"/>
  <c r="AG11" i="18"/>
  <c r="AF11" i="18"/>
  <c r="AQ10" i="18"/>
  <c r="AP10" i="18"/>
  <c r="AO10" i="18"/>
  <c r="AN10" i="18"/>
  <c r="AM10" i="18"/>
  <c r="AL10" i="18"/>
  <c r="AK10" i="18"/>
  <c r="AJ10" i="18"/>
  <c r="AI10" i="18"/>
  <c r="AH10" i="18"/>
  <c r="AG10" i="18"/>
  <c r="AF10" i="18"/>
  <c r="AQ9" i="18"/>
  <c r="AP9" i="18"/>
  <c r="AO9" i="18"/>
  <c r="AN9" i="18"/>
  <c r="AM9" i="18"/>
  <c r="AL9" i="18"/>
  <c r="AK9" i="18"/>
  <c r="AJ9" i="18"/>
  <c r="AI9" i="18"/>
  <c r="AH9" i="18"/>
  <c r="AG9" i="18"/>
  <c r="AF9" i="18"/>
  <c r="AQ8" i="18"/>
  <c r="AP8" i="18"/>
  <c r="AO8" i="18"/>
  <c r="AN8" i="18"/>
  <c r="AM8" i="18"/>
  <c r="AL8" i="18"/>
  <c r="AK8" i="18"/>
  <c r="AJ8" i="18"/>
  <c r="AI8" i="18"/>
  <c r="AH8" i="18"/>
  <c r="AG8" i="18"/>
  <c r="AF8" i="18"/>
  <c r="AQ7" i="18"/>
  <c r="AP7" i="18"/>
  <c r="AO7" i="18"/>
  <c r="AN7" i="18"/>
  <c r="AM7" i="18"/>
  <c r="AL7" i="18"/>
  <c r="AK7" i="18"/>
  <c r="AJ7" i="18"/>
  <c r="AI7" i="18"/>
  <c r="AH7" i="18"/>
  <c r="AG7" i="18"/>
  <c r="AF7" i="18"/>
  <c r="AQ6" i="18"/>
  <c r="AP6" i="18"/>
  <c r="AO6" i="18"/>
  <c r="AN6" i="18"/>
  <c r="AM6" i="18"/>
  <c r="AL6" i="18"/>
  <c r="AK6" i="18"/>
  <c r="AJ6" i="18"/>
  <c r="AI6" i="18"/>
  <c r="AH6" i="18"/>
  <c r="AG6" i="18"/>
  <c r="AF6" i="18"/>
  <c r="AQ5" i="18"/>
  <c r="AP5" i="18"/>
  <c r="AO5" i="18"/>
  <c r="AN5" i="18"/>
  <c r="AM5" i="18"/>
  <c r="AL5" i="18"/>
  <c r="AK5" i="18"/>
  <c r="AJ5" i="18"/>
  <c r="AI5" i="18"/>
  <c r="AH5" i="18"/>
  <c r="AG5" i="18"/>
  <c r="AF5" i="18"/>
  <c r="AQ4" i="18"/>
  <c r="AP4" i="18"/>
  <c r="AO4" i="18"/>
  <c r="AN4" i="18"/>
  <c r="AM4" i="18"/>
  <c r="AL4" i="18"/>
  <c r="AK4" i="18"/>
  <c r="AJ4" i="18"/>
  <c r="AI4" i="18"/>
  <c r="AH4" i="18"/>
  <c r="AG4" i="18"/>
  <c r="AF4" i="18"/>
  <c r="AQ3" i="18"/>
  <c r="AP3" i="18"/>
  <c r="AO3" i="18"/>
  <c r="AN3" i="18"/>
  <c r="AM3" i="18"/>
  <c r="AL3" i="18"/>
  <c r="AK3" i="18"/>
  <c r="AJ3" i="18"/>
  <c r="AI3" i="18"/>
  <c r="AH3" i="18"/>
  <c r="AG3" i="18"/>
  <c r="AF3" i="18"/>
  <c r="AQ2" i="18"/>
  <c r="AP2" i="18"/>
  <c r="AO2" i="18"/>
  <c r="AN2" i="18"/>
  <c r="AM2" i="18"/>
  <c r="AL2" i="18"/>
  <c r="AK2" i="18"/>
  <c r="AJ2" i="18"/>
  <c r="AI2" i="18"/>
  <c r="AH2" i="18"/>
  <c r="AG2" i="18"/>
  <c r="AF2" i="18"/>
  <c r="AR808" i="18" l="1"/>
  <c r="AR545" i="18"/>
  <c r="AR805" i="18"/>
  <c r="AR415" i="18"/>
  <c r="AR157" i="18"/>
  <c r="AR406" i="18"/>
  <c r="AT466" i="18"/>
  <c r="AT484" i="18"/>
  <c r="AR551" i="18"/>
  <c r="AR559" i="18"/>
  <c r="AR567" i="18"/>
  <c r="AR575" i="18"/>
  <c r="AR583" i="18"/>
  <c r="AR591" i="18"/>
  <c r="AS595" i="18"/>
  <c r="AR597" i="18"/>
  <c r="AR605" i="18"/>
  <c r="AR613" i="18"/>
  <c r="AR621" i="18"/>
  <c r="AR629" i="18"/>
  <c r="AR637" i="18"/>
  <c r="AR645" i="18"/>
  <c r="AR653" i="18"/>
  <c r="AR661" i="18"/>
  <c r="AR669" i="18"/>
  <c r="AR677" i="18"/>
  <c r="AR685" i="18"/>
  <c r="AR693" i="18"/>
  <c r="AR701" i="18"/>
  <c r="AR715" i="18"/>
  <c r="AR723" i="18"/>
  <c r="AR731" i="18"/>
  <c r="AR739" i="18"/>
  <c r="AR747" i="18"/>
  <c r="AR761" i="18"/>
  <c r="AR769" i="18"/>
  <c r="AR777" i="18"/>
  <c r="AR785" i="18"/>
  <c r="AR793" i="18"/>
  <c r="AR801" i="18"/>
  <c r="AR26" i="18"/>
  <c r="AR176" i="18"/>
  <c r="AR181" i="18"/>
  <c r="AR183" i="18"/>
  <c r="AR193" i="18"/>
  <c r="AR195" i="18"/>
  <c r="AR205" i="18"/>
  <c r="AR208" i="18"/>
  <c r="AR216" i="18"/>
  <c r="AR218" i="18"/>
  <c r="AR219" i="18"/>
  <c r="AR220" i="18"/>
  <c r="AR224" i="18"/>
  <c r="AR227" i="18"/>
  <c r="AR228" i="18"/>
  <c r="AR232" i="18"/>
  <c r="AR236" i="18"/>
  <c r="AR237" i="18"/>
  <c r="AR240" i="18"/>
  <c r="AR244" i="18"/>
  <c r="AR246" i="18"/>
  <c r="AR250" i="18"/>
  <c r="AR252" i="18"/>
  <c r="AR258" i="18"/>
  <c r="AR264" i="18"/>
  <c r="AR266" i="18"/>
  <c r="AR268" i="18"/>
  <c r="AR272" i="18"/>
  <c r="AR274" i="18"/>
  <c r="AR283" i="18"/>
  <c r="AR286" i="18"/>
  <c r="AR290" i="18"/>
  <c r="AR291" i="18"/>
  <c r="AR292" i="18"/>
  <c r="AR304" i="18"/>
  <c r="AR306" i="18"/>
  <c r="AR312" i="18"/>
  <c r="AR314" i="18"/>
  <c r="AR324" i="18"/>
  <c r="AR330" i="18"/>
  <c r="AR332" i="18"/>
  <c r="AR334" i="18"/>
  <c r="AR336" i="18"/>
  <c r="AR340" i="18"/>
  <c r="AR344" i="18"/>
  <c r="AR356" i="18"/>
  <c r="AR360" i="18"/>
  <c r="AR366" i="18"/>
  <c r="AR368" i="18"/>
  <c r="AR376" i="18"/>
  <c r="AR378" i="18"/>
  <c r="AR384" i="18"/>
  <c r="AR390" i="18"/>
  <c r="AR392" i="18"/>
  <c r="AR398" i="18"/>
  <c r="AR400" i="18"/>
  <c r="AR409" i="18"/>
  <c r="AR102" i="18"/>
  <c r="AT138" i="18"/>
  <c r="AR164" i="18"/>
  <c r="AR5" i="18"/>
  <c r="AR13" i="18"/>
  <c r="AR21" i="18"/>
  <c r="AR29" i="18"/>
  <c r="AR4" i="18"/>
  <c r="AR6" i="18"/>
  <c r="AR12" i="18"/>
  <c r="AR14" i="18"/>
  <c r="AR20" i="18"/>
  <c r="AR22" i="18"/>
  <c r="AR28" i="18"/>
  <c r="AR30" i="18"/>
  <c r="AR34" i="18"/>
  <c r="AR36" i="18"/>
  <c r="AR38" i="18"/>
  <c r="AR18" i="18"/>
  <c r="AR10" i="18"/>
  <c r="AR7" i="18"/>
  <c r="AR8" i="18"/>
  <c r="AR9" i="18"/>
  <c r="AR11" i="18"/>
  <c r="AR15" i="18"/>
  <c r="AR16" i="18"/>
  <c r="AR17" i="18"/>
  <c r="AR19" i="18"/>
  <c r="AR23" i="18"/>
  <c r="AR24" i="18"/>
  <c r="AR25" i="18"/>
  <c r="AR27" i="18"/>
  <c r="AR31" i="18"/>
  <c r="AR32" i="18"/>
  <c r="AR33" i="18"/>
  <c r="AR2" i="18"/>
  <c r="AR3" i="18"/>
  <c r="AR86" i="18"/>
  <c r="AR94" i="18"/>
  <c r="AR110" i="18"/>
  <c r="AR118" i="18"/>
  <c r="AR126" i="18"/>
  <c r="AR134" i="18"/>
  <c r="AR140" i="18"/>
  <c r="AR148" i="18"/>
  <c r="AR156" i="18"/>
  <c r="AR160" i="18"/>
  <c r="AR162" i="18"/>
  <c r="AR168" i="18"/>
  <c r="AR170" i="18"/>
  <c r="AR171" i="18"/>
  <c r="AR172" i="18"/>
  <c r="AR233" i="18"/>
  <c r="AR241" i="18"/>
  <c r="AR247" i="18"/>
  <c r="AR255" i="18"/>
  <c r="AR269" i="18"/>
  <c r="AR299" i="18"/>
  <c r="AR307" i="18"/>
  <c r="AR313" i="18"/>
  <c r="AR337" i="18"/>
  <c r="AR345" i="18"/>
  <c r="AR361" i="18"/>
  <c r="AR369" i="18"/>
  <c r="AR377" i="18"/>
  <c r="AR385" i="18"/>
  <c r="AR393" i="18"/>
  <c r="AR401" i="18"/>
  <c r="AR439" i="18"/>
  <c r="AR447" i="18"/>
  <c r="AR455" i="18"/>
  <c r="AR463" i="18"/>
  <c r="AS469" i="18"/>
  <c r="AT471" i="18"/>
  <c r="AR487" i="18"/>
  <c r="AR495" i="18"/>
  <c r="AR503" i="18"/>
  <c r="AR527" i="18"/>
  <c r="AR547" i="18"/>
  <c r="AR548" i="18"/>
  <c r="AR549" i="18"/>
  <c r="AR555" i="18"/>
  <c r="AR556" i="18"/>
  <c r="AR557" i="18"/>
  <c r="AR563" i="18"/>
  <c r="AR564" i="18"/>
  <c r="AR565" i="18"/>
  <c r="AR571" i="18"/>
  <c r="AR572" i="18"/>
  <c r="AR573" i="18"/>
  <c r="AR579" i="18"/>
  <c r="AR580" i="18"/>
  <c r="AR581" i="18"/>
  <c r="AR587" i="18"/>
  <c r="AR588" i="18"/>
  <c r="AR589" i="18"/>
  <c r="AT595" i="18"/>
  <c r="AR601" i="18"/>
  <c r="AR602" i="18"/>
  <c r="AR603" i="18"/>
  <c r="AR609" i="18"/>
  <c r="AR610" i="18"/>
  <c r="AR611" i="18"/>
  <c r="AR617" i="18"/>
  <c r="AR618" i="18"/>
  <c r="AR619" i="18"/>
  <c r="AR180" i="18"/>
  <c r="AR184" i="18"/>
  <c r="AR190" i="18"/>
  <c r="AR192" i="18"/>
  <c r="AR196" i="18"/>
  <c r="AR204" i="18"/>
  <c r="AR230" i="18"/>
  <c r="AR242" i="18"/>
  <c r="AR262" i="18"/>
  <c r="AR282" i="18"/>
  <c r="AR300" i="18"/>
  <c r="AR362" i="18"/>
  <c r="AR370" i="18"/>
  <c r="AR394" i="18"/>
  <c r="AR408" i="18"/>
  <c r="AR417" i="18"/>
  <c r="AR425" i="18"/>
  <c r="AR433" i="18"/>
  <c r="AR441" i="18"/>
  <c r="AR449" i="18"/>
  <c r="AR457" i="18"/>
  <c r="AR465" i="18"/>
  <c r="AR471" i="18"/>
  <c r="AR477" i="18"/>
  <c r="AR489" i="18"/>
  <c r="AR497" i="18"/>
  <c r="AR505" i="18"/>
  <c r="AR513" i="18"/>
  <c r="AR521" i="18"/>
  <c r="AR529" i="18"/>
  <c r="AR537" i="18"/>
  <c r="AR35" i="18"/>
  <c r="AR39" i="18"/>
  <c r="AR40" i="18"/>
  <c r="AR41" i="18"/>
  <c r="AR43" i="18"/>
  <c r="AR47" i="18"/>
  <c r="AR48" i="18"/>
  <c r="AR49" i="18"/>
  <c r="AR51" i="18"/>
  <c r="AR55" i="18"/>
  <c r="AR56" i="18"/>
  <c r="AR57" i="18"/>
  <c r="AR63" i="18"/>
  <c r="AR64" i="18"/>
  <c r="AR65" i="18"/>
  <c r="AR67" i="18"/>
  <c r="AR71" i="18"/>
  <c r="AR72" i="18"/>
  <c r="AR73" i="18"/>
  <c r="AR75" i="18"/>
  <c r="AR79" i="18"/>
  <c r="AR80" i="18"/>
  <c r="AR81" i="18"/>
  <c r="AR83" i="18"/>
  <c r="AR87" i="18"/>
  <c r="AR88" i="18"/>
  <c r="AR89" i="18"/>
  <c r="AR91" i="18"/>
  <c r="AR96" i="18"/>
  <c r="AR97" i="18"/>
  <c r="AR99" i="18"/>
  <c r="AR103" i="18"/>
  <c r="AR104" i="18"/>
  <c r="AR105" i="18"/>
  <c r="AR107" i="18"/>
  <c r="AR112" i="18"/>
  <c r="AR113" i="18"/>
  <c r="AR115" i="18"/>
  <c r="AR120" i="18"/>
  <c r="AR121" i="18"/>
  <c r="AR123" i="18"/>
  <c r="AR128" i="18"/>
  <c r="AR129" i="18"/>
  <c r="AR131" i="18"/>
  <c r="AR136" i="18"/>
  <c r="AR137" i="18"/>
  <c r="AR142" i="18"/>
  <c r="AR143" i="18"/>
  <c r="AR145" i="18"/>
  <c r="AR150" i="18"/>
  <c r="AR151" i="18"/>
  <c r="AR153" i="18"/>
  <c r="AT246" i="18"/>
  <c r="AR416" i="18"/>
  <c r="AR418" i="18"/>
  <c r="AR424" i="18"/>
  <c r="AR426" i="18"/>
  <c r="AR432" i="18"/>
  <c r="AR438" i="18"/>
  <c r="AR440" i="18"/>
  <c r="AR442" i="18"/>
  <c r="AR446" i="18"/>
  <c r="AR448" i="18"/>
  <c r="AR456" i="18"/>
  <c r="AR464" i="18"/>
  <c r="AR474" i="18"/>
  <c r="AR476" i="18"/>
  <c r="AR478" i="18"/>
  <c r="AR488" i="18"/>
  <c r="AR494" i="18"/>
  <c r="AR496" i="18"/>
  <c r="AR498" i="18"/>
  <c r="AR504" i="18"/>
  <c r="AR512" i="18"/>
  <c r="AR520" i="18"/>
  <c r="AR522" i="18"/>
  <c r="AR528" i="18"/>
  <c r="AR530" i="18"/>
  <c r="AR536" i="18"/>
  <c r="AR544" i="18"/>
  <c r="AR553" i="18"/>
  <c r="AR561" i="18"/>
  <c r="AR569" i="18"/>
  <c r="AR577" i="18"/>
  <c r="AR59" i="18"/>
  <c r="AR95" i="18"/>
  <c r="AR111" i="18"/>
  <c r="AR119" i="18"/>
  <c r="AR127" i="18"/>
  <c r="AR135" i="18"/>
  <c r="AR141" i="18"/>
  <c r="AR149" i="18"/>
  <c r="AR158" i="18"/>
  <c r="AR159" i="18"/>
  <c r="AR161" i="18"/>
  <c r="AR166" i="18"/>
  <c r="AR167" i="18"/>
  <c r="AR169" i="18"/>
  <c r="AR173" i="18"/>
  <c r="AR188" i="18"/>
  <c r="AS483" i="18"/>
  <c r="AR486" i="18"/>
  <c r="AR526" i="18"/>
  <c r="AR546" i="18"/>
  <c r="AR550" i="18"/>
  <c r="AR552" i="18"/>
  <c r="AR554" i="18"/>
  <c r="AR558" i="18"/>
  <c r="AR560" i="18"/>
  <c r="AR562" i="18"/>
  <c r="AR566" i="18"/>
  <c r="AR568" i="18"/>
  <c r="AR570" i="18"/>
  <c r="AR574" i="18"/>
  <c r="AR576" i="18"/>
  <c r="AR578" i="18"/>
  <c r="AR582" i="18"/>
  <c r="AR584" i="18"/>
  <c r="AR586" i="18"/>
  <c r="AR165" i="18"/>
  <c r="AR175" i="18"/>
  <c r="AR177" i="18"/>
  <c r="AR187" i="18"/>
  <c r="AR199" i="18"/>
  <c r="AR200" i="18"/>
  <c r="AR201" i="18"/>
  <c r="AR207" i="18"/>
  <c r="AR209" i="18"/>
  <c r="AR212" i="18"/>
  <c r="AR213" i="18"/>
  <c r="AR217" i="18"/>
  <c r="AR221" i="18"/>
  <c r="AR225" i="18"/>
  <c r="AR229" i="18"/>
  <c r="AR238" i="18"/>
  <c r="AR251" i="18"/>
  <c r="AR254" i="18"/>
  <c r="AR259" i="18"/>
  <c r="AR273" i="18"/>
  <c r="AR278" i="18"/>
  <c r="AR279" i="18"/>
  <c r="AR285" i="18"/>
  <c r="AR293" i="18"/>
  <c r="AR294" i="18"/>
  <c r="AR298" i="18"/>
  <c r="AR302" i="18"/>
  <c r="AR303" i="18"/>
  <c r="AR315" i="18"/>
  <c r="AR316" i="18"/>
  <c r="AR320" i="18"/>
  <c r="AR325" i="18"/>
  <c r="AR328" i="18"/>
  <c r="AR347" i="18"/>
  <c r="AR348" i="18"/>
  <c r="AR352" i="18"/>
  <c r="AR364" i="18"/>
  <c r="AR371" i="18"/>
  <c r="AR372" i="18"/>
  <c r="AR380" i="18"/>
  <c r="AR381" i="18"/>
  <c r="AR387" i="18"/>
  <c r="AR388" i="18"/>
  <c r="AR396" i="18"/>
  <c r="AR397" i="18"/>
  <c r="AR403" i="18"/>
  <c r="AR404" i="18"/>
  <c r="AS466" i="18"/>
  <c r="AT470" i="18"/>
  <c r="AR37" i="18"/>
  <c r="AR45" i="18"/>
  <c r="AR53" i="18"/>
  <c r="AR61" i="18"/>
  <c r="AR69" i="18"/>
  <c r="AR77" i="18"/>
  <c r="AR85" i="18"/>
  <c r="AR93" i="18"/>
  <c r="AR101" i="18"/>
  <c r="AR109" i="18"/>
  <c r="AR117" i="18"/>
  <c r="AR125" i="18"/>
  <c r="AR133" i="18"/>
  <c r="AR139" i="18"/>
  <c r="AR147" i="18"/>
  <c r="AR155" i="18"/>
  <c r="AR179" i="18"/>
  <c r="AR203" i="18"/>
  <c r="AR211" i="18"/>
  <c r="AR253" i="18"/>
  <c r="AR275" i="18"/>
  <c r="AS309" i="18"/>
  <c r="AR311" i="18"/>
  <c r="AR319" i="18"/>
  <c r="AR343" i="18"/>
  <c r="AR351" i="18"/>
  <c r="AR391" i="18"/>
  <c r="AR399" i="18"/>
  <c r="AR412" i="18"/>
  <c r="AR42" i="18"/>
  <c r="AR44" i="18"/>
  <c r="AR46" i="18"/>
  <c r="AR50" i="18"/>
  <c r="AR52" i="18"/>
  <c r="AR54" i="18"/>
  <c r="AR58" i="18"/>
  <c r="AR60" i="18"/>
  <c r="AR62" i="18"/>
  <c r="AR66" i="18"/>
  <c r="AR68" i="18"/>
  <c r="AR70" i="18"/>
  <c r="AR74" i="18"/>
  <c r="AR76" i="18"/>
  <c r="AR78" i="18"/>
  <c r="AR82" i="18"/>
  <c r="AR84" i="18"/>
  <c r="AR90" i="18"/>
  <c r="AR92" i="18"/>
  <c r="AR98" i="18"/>
  <c r="AR100" i="18"/>
  <c r="AR106" i="18"/>
  <c r="AR108" i="18"/>
  <c r="AR114" i="18"/>
  <c r="AR116" i="18"/>
  <c r="AR122" i="18"/>
  <c r="AR124" i="18"/>
  <c r="AR130" i="18"/>
  <c r="AR132" i="18"/>
  <c r="AS138" i="18"/>
  <c r="AR144" i="18"/>
  <c r="AR146" i="18"/>
  <c r="AR152" i="18"/>
  <c r="AR154" i="18"/>
  <c r="AR163" i="18"/>
  <c r="AR185" i="18"/>
  <c r="AR189" i="18"/>
  <c r="AR197" i="18"/>
  <c r="AT237" i="18"/>
  <c r="AR419" i="18"/>
  <c r="AR420" i="18"/>
  <c r="AR428" i="18"/>
  <c r="AR429" i="18"/>
  <c r="AR435" i="18"/>
  <c r="AR436" i="18"/>
  <c r="AR444" i="18"/>
  <c r="AR445" i="18"/>
  <c r="AR451" i="18"/>
  <c r="AR452" i="18"/>
  <c r="AR460" i="18"/>
  <c r="AT467" i="18"/>
  <c r="AT469" i="18"/>
  <c r="AS471" i="18"/>
  <c r="AR472" i="18"/>
  <c r="AR479" i="18"/>
  <c r="AR480" i="18"/>
  <c r="AR485" i="18"/>
  <c r="AR492" i="18"/>
  <c r="AR493" i="18"/>
  <c r="AR499" i="18"/>
  <c r="AR500" i="18"/>
  <c r="AR508" i="18"/>
  <c r="AR516" i="18"/>
  <c r="AR517" i="18"/>
  <c r="AR524" i="18"/>
  <c r="AR532" i="18"/>
  <c r="AR539" i="18"/>
  <c r="AR540" i="18"/>
  <c r="AR622" i="18"/>
  <c r="AR625" i="18"/>
  <c r="AR627" i="18"/>
  <c r="AR630" i="18"/>
  <c r="AR633" i="18"/>
  <c r="AR635" i="18"/>
  <c r="AR638" i="18"/>
  <c r="AR641" i="18"/>
  <c r="AR643" i="18"/>
  <c r="AR646" i="18"/>
  <c r="AR649" i="18"/>
  <c r="AR651" i="18"/>
  <c r="AR654" i="18"/>
  <c r="AR657" i="18"/>
  <c r="AR659" i="18"/>
  <c r="AR662" i="18"/>
  <c r="AR665" i="18"/>
  <c r="AR667" i="18"/>
  <c r="AR670" i="18"/>
  <c r="AR673" i="18"/>
  <c r="AR675" i="18"/>
  <c r="AR678" i="18"/>
  <c r="AR681" i="18"/>
  <c r="AR683" i="18"/>
  <c r="AR686" i="18"/>
  <c r="AR689" i="18"/>
  <c r="AR691" i="18"/>
  <c r="AR694" i="18"/>
  <c r="AR697" i="18"/>
  <c r="AR699" i="18"/>
  <c r="AR702" i="18"/>
  <c r="AR705" i="18"/>
  <c r="AS707" i="18"/>
  <c r="AR708" i="18"/>
  <c r="AR711" i="18"/>
  <c r="AR713" i="18"/>
  <c r="AR716" i="18"/>
  <c r="AR719" i="18"/>
  <c r="AR721" i="18"/>
  <c r="AR724" i="18"/>
  <c r="AR727" i="18"/>
  <c r="AR729" i="18"/>
  <c r="AR732" i="18"/>
  <c r="AR735" i="18"/>
  <c r="AR737" i="18"/>
  <c r="AR740" i="18"/>
  <c r="AR743" i="18"/>
  <c r="AR745" i="18"/>
  <c r="AR748" i="18"/>
  <c r="AR751" i="18"/>
  <c r="AT753" i="18"/>
  <c r="AR754" i="18"/>
  <c r="AR759" i="18"/>
  <c r="AR762" i="18"/>
  <c r="AR765" i="18"/>
  <c r="AR767" i="18"/>
  <c r="AR770" i="18"/>
  <c r="AR773" i="18"/>
  <c r="AR775" i="18"/>
  <c r="AR778" i="18"/>
  <c r="AR781" i="18"/>
  <c r="AR783" i="18"/>
  <c r="AR786" i="18"/>
  <c r="AR789" i="18"/>
  <c r="AR791" i="18"/>
  <c r="AR794" i="18"/>
  <c r="AR797" i="18"/>
  <c r="AR799" i="18"/>
  <c r="AR802" i="18"/>
  <c r="AR807" i="18"/>
  <c r="AR679" i="18"/>
  <c r="AR687" i="18"/>
  <c r="AR695" i="18"/>
  <c r="AR703" i="18"/>
  <c r="AR709" i="18"/>
  <c r="AR717" i="18"/>
  <c r="AR725" i="18"/>
  <c r="AR733" i="18"/>
  <c r="AR741" i="18"/>
  <c r="AR749" i="18"/>
  <c r="AR795" i="18"/>
  <c r="AR803" i="18"/>
  <c r="AR585" i="18"/>
  <c r="AR593" i="18"/>
  <c r="AR599" i="18"/>
  <c r="AR607" i="18"/>
  <c r="AR615" i="18"/>
  <c r="AT707" i="18"/>
  <c r="AR590" i="18"/>
  <c r="AR592" i="18"/>
  <c r="AR596" i="18"/>
  <c r="AR598" i="18"/>
  <c r="AR600" i="18"/>
  <c r="AR604" i="18"/>
  <c r="AR606" i="18"/>
  <c r="AR608" i="18"/>
  <c r="AR612" i="18"/>
  <c r="AR614" i="18"/>
  <c r="AR616" i="18"/>
  <c r="AR620" i="18"/>
  <c r="AR623" i="18"/>
  <c r="AR624" i="18"/>
  <c r="AR626" i="18"/>
  <c r="AR628" i="18"/>
  <c r="AR631" i="18"/>
  <c r="AR632" i="18"/>
  <c r="AR634" i="18"/>
  <c r="AR636" i="18"/>
  <c r="AR639" i="18"/>
  <c r="AR640" i="18"/>
  <c r="AR642" i="18"/>
  <c r="AR644" i="18"/>
  <c r="AR647" i="18"/>
  <c r="AR648" i="18"/>
  <c r="AR650" i="18"/>
  <c r="AR652" i="18"/>
  <c r="AR655" i="18"/>
  <c r="AR656" i="18"/>
  <c r="AR658" i="18"/>
  <c r="AR660" i="18"/>
  <c r="AR663" i="18"/>
  <c r="AR664" i="18"/>
  <c r="AR666" i="18"/>
  <c r="AR668" i="18"/>
  <c r="AR671" i="18"/>
  <c r="AR672" i="18"/>
  <c r="AR674" i="18"/>
  <c r="AR676" i="18"/>
  <c r="AR680" i="18"/>
  <c r="AR682" i="18"/>
  <c r="AR684" i="18"/>
  <c r="AR688" i="18"/>
  <c r="AR690" i="18"/>
  <c r="AR696" i="18"/>
  <c r="AR698" i="18"/>
  <c r="AR700" i="18"/>
  <c r="AR704" i="18"/>
  <c r="AR706" i="18"/>
  <c r="AR712" i="18"/>
  <c r="AR714" i="18"/>
  <c r="AR720" i="18"/>
  <c r="AR722" i="18"/>
  <c r="AR728" i="18"/>
  <c r="AR730" i="18"/>
  <c r="AR736" i="18"/>
  <c r="AR738" i="18"/>
  <c r="AR744" i="18"/>
  <c r="AR746" i="18"/>
  <c r="AR752" i="18"/>
  <c r="AR755" i="18"/>
  <c r="AR758" i="18"/>
  <c r="AR760" i="18"/>
  <c r="AR763" i="18"/>
  <c r="AR764" i="18"/>
  <c r="AR766" i="18"/>
  <c r="AR768" i="18"/>
  <c r="AR771" i="18"/>
  <c r="AR772" i="18"/>
  <c r="AR774" i="18"/>
  <c r="AR776" i="18"/>
  <c r="AR779" i="18"/>
  <c r="AR780" i="18"/>
  <c r="AR782" i="18"/>
  <c r="AR784" i="18"/>
  <c r="AR787" i="18"/>
  <c r="AR788" i="18"/>
  <c r="AR790" i="18"/>
  <c r="AR792" i="18"/>
  <c r="AR796" i="18"/>
  <c r="AR798" i="18"/>
  <c r="AR800" i="18"/>
  <c r="AR804" i="18"/>
  <c r="AR806" i="18"/>
  <c r="AR692" i="18"/>
  <c r="AR594" i="18"/>
  <c r="AR710" i="18"/>
  <c r="AR718" i="18"/>
  <c r="AR726" i="18"/>
  <c r="AR734" i="18"/>
  <c r="AR742" i="18"/>
  <c r="AR750" i="18"/>
  <c r="AR756" i="18"/>
  <c r="AR214" i="18"/>
  <c r="AR223" i="18"/>
  <c r="AR235" i="18"/>
  <c r="AS237" i="18"/>
  <c r="AR249" i="18"/>
  <c r="AR256" i="18"/>
  <c r="AR260" i="18"/>
  <c r="AT262" i="18"/>
  <c r="AS262" i="18"/>
  <c r="AR271" i="18"/>
  <c r="AR280" i="18"/>
  <c r="AR289" i="18"/>
  <c r="AR326" i="18"/>
  <c r="AR329" i="18"/>
  <c r="AR341" i="18"/>
  <c r="AR354" i="18"/>
  <c r="AR358" i="18"/>
  <c r="AR383" i="18"/>
  <c r="AR389" i="18"/>
  <c r="AR395" i="18"/>
  <c r="AR410" i="18"/>
  <c r="AR414" i="18"/>
  <c r="AR431" i="18"/>
  <c r="AR437" i="18"/>
  <c r="AR443" i="18"/>
  <c r="AT468" i="18"/>
  <c r="AS468" i="18"/>
  <c r="AR468" i="18"/>
  <c r="AR470" i="18"/>
  <c r="AR491" i="18"/>
  <c r="AR518" i="18"/>
  <c r="AR543" i="18"/>
  <c r="AR194" i="18"/>
  <c r="AS238" i="18"/>
  <c r="AR295" i="18"/>
  <c r="AR317" i="18"/>
  <c r="AR349" i="18"/>
  <c r="AR374" i="18"/>
  <c r="AR405" i="18"/>
  <c r="AR422" i="18"/>
  <c r="AR453" i="18"/>
  <c r="AR459" i="18"/>
  <c r="AR482" i="18"/>
  <c r="AR501" i="18"/>
  <c r="AR507" i="18"/>
  <c r="AR534" i="18"/>
  <c r="AR538" i="18"/>
  <c r="AR138" i="18"/>
  <c r="AR182" i="18"/>
  <c r="AR206" i="18"/>
  <c r="AR215" i="18"/>
  <c r="AR234" i="18"/>
  <c r="AS246" i="18"/>
  <c r="AR257" i="18"/>
  <c r="AR277" i="18"/>
  <c r="AR284" i="18"/>
  <c r="AR288" i="18"/>
  <c r="AR297" i="18"/>
  <c r="AR323" i="18"/>
  <c r="AR338" i="18"/>
  <c r="AR355" i="18"/>
  <c r="AR382" i="18"/>
  <c r="AR411" i="18"/>
  <c r="AR430" i="18"/>
  <c r="AR434" i="18"/>
  <c r="AR461" i="18"/>
  <c r="AR484" i="18"/>
  <c r="AR509" i="18"/>
  <c r="AR515" i="18"/>
  <c r="AR542" i="18"/>
  <c r="AR191" i="18"/>
  <c r="AR210" i="18"/>
  <c r="AR239" i="18"/>
  <c r="AR248" i="18"/>
  <c r="AR270" i="18"/>
  <c r="AR301" i="18"/>
  <c r="AR308" i="18"/>
  <c r="AR310" i="18"/>
  <c r="AR342" i="18"/>
  <c r="AR357" i="18"/>
  <c r="AR363" i="18"/>
  <c r="AR386" i="18"/>
  <c r="AR413" i="18"/>
  <c r="AR490" i="18"/>
  <c r="AR511" i="18"/>
  <c r="AR523" i="18"/>
  <c r="AR174" i="18"/>
  <c r="AR186" i="18"/>
  <c r="AR222" i="18"/>
  <c r="AR231" i="18"/>
  <c r="AT238" i="18"/>
  <c r="AR243" i="18"/>
  <c r="AR261" i="18"/>
  <c r="AR263" i="18"/>
  <c r="AS275" i="18"/>
  <c r="AR281" i="18"/>
  <c r="AR327" i="18"/>
  <c r="AR331" i="18"/>
  <c r="AR359" i="18"/>
  <c r="AR365" i="18"/>
  <c r="AR450" i="18"/>
  <c r="AR473" i="18"/>
  <c r="AS484" i="18"/>
  <c r="AR519" i="18"/>
  <c r="AR525" i="18"/>
  <c r="AR531" i="18"/>
  <c r="AR198" i="18"/>
  <c r="AR226" i="18"/>
  <c r="AR245" i="18"/>
  <c r="AR265" i="18"/>
  <c r="AT275" i="18"/>
  <c r="AR296" i="18"/>
  <c r="AR305" i="18"/>
  <c r="AR318" i="18"/>
  <c r="AR321" i="18"/>
  <c r="AR333" i="18"/>
  <c r="AR346" i="18"/>
  <c r="AR350" i="18"/>
  <c r="AR353" i="18"/>
  <c r="AR367" i="18"/>
  <c r="AR373" i="18"/>
  <c r="AR379" i="18"/>
  <c r="AR402" i="18"/>
  <c r="AR421" i="18"/>
  <c r="AR427" i="18"/>
  <c r="AR454" i="18"/>
  <c r="AR458" i="18"/>
  <c r="AR475" i="18"/>
  <c r="AR481" i="18"/>
  <c r="AR506" i="18"/>
  <c r="AR533" i="18"/>
  <c r="AR178" i="18"/>
  <c r="AR202" i="18"/>
  <c r="AR267" i="18"/>
  <c r="AR276" i="18"/>
  <c r="AR287" i="18"/>
  <c r="AT309" i="18"/>
  <c r="AR322" i="18"/>
  <c r="AR335" i="18"/>
  <c r="AR339" i="18"/>
  <c r="AR375" i="18"/>
  <c r="AR423" i="18"/>
  <c r="AR462" i="18"/>
  <c r="AR466" i="18"/>
  <c r="AT483" i="18"/>
  <c r="AR502" i="18"/>
  <c r="AR510" i="18"/>
  <c r="AR514" i="18"/>
  <c r="AR535" i="18"/>
  <c r="AR541" i="18"/>
  <c r="AR309" i="18"/>
  <c r="AR469" i="18"/>
  <c r="AS470" i="18"/>
  <c r="AR595" i="18"/>
  <c r="AR467" i="18"/>
  <c r="AR707" i="18"/>
  <c r="AR753" i="18"/>
  <c r="AS467" i="18"/>
  <c r="AS753" i="18"/>
  <c r="AR483" i="18"/>
  <c r="BL198" i="16"/>
  <c r="BL125" i="16"/>
  <c r="BL145" i="16"/>
  <c r="BL12" i="16"/>
  <c r="BL289" i="16"/>
  <c r="BL184" i="16"/>
  <c r="BL182" i="16"/>
  <c r="BL39" i="16"/>
  <c r="BL59" i="16"/>
  <c r="BL187" i="16"/>
  <c r="BL188" i="16"/>
  <c r="BL296" i="16"/>
  <c r="BL215" i="16"/>
  <c r="BL179" i="16"/>
  <c r="BL224" i="16"/>
  <c r="BL183" i="16"/>
  <c r="BL202" i="16"/>
  <c r="BL180" i="16"/>
  <c r="BL330" i="16"/>
  <c r="BL48" i="16"/>
  <c r="BL225" i="16"/>
  <c r="BL193" i="16"/>
  <c r="BL181" i="16"/>
  <c r="BL199" i="16"/>
  <c r="BL308" i="16"/>
  <c r="BL309" i="16"/>
  <c r="BL310" i="16"/>
  <c r="BL191" i="16"/>
  <c r="BL243" i="16"/>
  <c r="BL231" i="16"/>
  <c r="BL238" i="16"/>
  <c r="BL232" i="16"/>
  <c r="BL235" i="16"/>
  <c r="BL233" i="16"/>
  <c r="BL244" i="16"/>
  <c r="BL245" i="16"/>
  <c r="BL230" i="16"/>
  <c r="BL246" i="16"/>
  <c r="BL240" i="16"/>
  <c r="BL236" i="16"/>
  <c r="BL241" i="16"/>
  <c r="BL237" i="16"/>
  <c r="BL247" i="16"/>
  <c r="BL228" i="16"/>
  <c r="BL234" i="16"/>
  <c r="BL229" i="16"/>
  <c r="BL239" i="16"/>
  <c r="BL192" i="16"/>
  <c r="BL317" i="16"/>
  <c r="BL212" i="16"/>
  <c r="BL207" i="16"/>
  <c r="BL208" i="16"/>
  <c r="BL218" i="16"/>
  <c r="BL288" i="16"/>
  <c r="BL144" i="16"/>
  <c r="BL38" i="16"/>
  <c r="BL166" i="16"/>
  <c r="BL167" i="16"/>
  <c r="BL14" i="16"/>
  <c r="BL110" i="16"/>
  <c r="BL268" i="16"/>
  <c r="BL11" i="16"/>
  <c r="BL185" i="16"/>
  <c r="BL129" i="16"/>
  <c r="BL186" i="16"/>
  <c r="BL213" i="16"/>
  <c r="BL190" i="16"/>
  <c r="BL134" i="16"/>
  <c r="BL123" i="16"/>
  <c r="BL152" i="16"/>
  <c r="BL108" i="16"/>
  <c r="BL222" i="16"/>
  <c r="BL219" i="16"/>
  <c r="BL153" i="16"/>
  <c r="BL195" i="16"/>
  <c r="BL263" i="16"/>
  <c r="BL200" i="16"/>
  <c r="BL162" i="16"/>
  <c r="BL248" i="16"/>
  <c r="BL7" i="16"/>
  <c r="BL160" i="16"/>
  <c r="BL348" i="16"/>
  <c r="BL2" i="16"/>
  <c r="BL4" i="16"/>
  <c r="BL5" i="16"/>
  <c r="BL13" i="16"/>
  <c r="BL17" i="16"/>
  <c r="BL18" i="16"/>
  <c r="BL3" i="16"/>
  <c r="BL23" i="16"/>
  <c r="BL148" i="16"/>
  <c r="BL82" i="16"/>
  <c r="BL58" i="16"/>
  <c r="BL83" i="16"/>
  <c r="BL84" i="16"/>
  <c r="BL80" i="16"/>
  <c r="BL79" i="16"/>
  <c r="BL299" i="16"/>
  <c r="BL151" i="16"/>
  <c r="BL88" i="16"/>
  <c r="BL77" i="16"/>
  <c r="BL159" i="16"/>
  <c r="BL304" i="16"/>
  <c r="BL189" i="16"/>
  <c r="BL46" i="16"/>
  <c r="BL281" i="16"/>
  <c r="BL178" i="16"/>
  <c r="BL320" i="16"/>
  <c r="BL90" i="16"/>
  <c r="BL56" i="16"/>
  <c r="BL50" i="16"/>
  <c r="BL205" i="16"/>
  <c r="BL342" i="16"/>
  <c r="BL344" i="16"/>
  <c r="BL345" i="16"/>
  <c r="BL81" i="16"/>
  <c r="BL33" i="16"/>
  <c r="BL27" i="16"/>
  <c r="BL98" i="16"/>
  <c r="BL51" i="16"/>
  <c r="BL347" i="16"/>
  <c r="BL126" i="16"/>
  <c r="BL16" i="16"/>
  <c r="BL6" i="16"/>
  <c r="BL24" i="16"/>
  <c r="BL8" i="16"/>
  <c r="BL99" i="16"/>
  <c r="BL290" i="16"/>
  <c r="BL291" i="16"/>
  <c r="BL52" i="16"/>
  <c r="BL194" i="16"/>
  <c r="BL217" i="16"/>
  <c r="BL253" i="16"/>
  <c r="BL130" i="16"/>
  <c r="BL37" i="16"/>
  <c r="BL329" i="16"/>
  <c r="BL40" i="16"/>
  <c r="BL172" i="16"/>
  <c r="BL216" i="16"/>
  <c r="BL28" i="16"/>
  <c r="BL42" i="16"/>
  <c r="BL168" i="16"/>
  <c r="BL337" i="16"/>
  <c r="BL67" i="16"/>
  <c r="BL63" i="16"/>
  <c r="BL85" i="16"/>
  <c r="BL35" i="16"/>
  <c r="BL150" i="16"/>
  <c r="BL164" i="16"/>
  <c r="BL158" i="16"/>
  <c r="BL196" i="16"/>
  <c r="BL197" i="16"/>
  <c r="BL175" i="16"/>
  <c r="BL103" i="16"/>
  <c r="BL78" i="16"/>
  <c r="BL102" i="16"/>
  <c r="BL256" i="16"/>
  <c r="BL105" i="16"/>
  <c r="BL312" i="16"/>
  <c r="BL259" i="16"/>
  <c r="BL75" i="16"/>
  <c r="BL74" i="16"/>
  <c r="BL53" i="16"/>
  <c r="BL54" i="16"/>
  <c r="BL321" i="16"/>
  <c r="BL260" i="16"/>
  <c r="BL283" i="16"/>
  <c r="BL284" i="16"/>
  <c r="BL285" i="16"/>
  <c r="BL69" i="16"/>
  <c r="BL327" i="16"/>
  <c r="BL203" i="16"/>
  <c r="BL57" i="16"/>
  <c r="BL343" i="16"/>
  <c r="BL346" i="16"/>
  <c r="BL122" i="16"/>
  <c r="BL116" i="16"/>
  <c r="BL169" i="16"/>
  <c r="BL170" i="16"/>
  <c r="BL261" i="16"/>
  <c r="BL163" i="16"/>
  <c r="BL71" i="16"/>
  <c r="BL62" i="16"/>
  <c r="BL146" i="16"/>
  <c r="BL104" i="16"/>
  <c r="BL119" i="16"/>
  <c r="BL96" i="16"/>
  <c r="BL30" i="16"/>
  <c r="BL31" i="16"/>
  <c r="BL97" i="16"/>
  <c r="BL266" i="16"/>
  <c r="BL15" i="16"/>
  <c r="BL270" i="16"/>
  <c r="BL21" i="16"/>
  <c r="BL32" i="16"/>
  <c r="BL19" i="16"/>
  <c r="BL9" i="16"/>
  <c r="BL10" i="16"/>
  <c r="BL271" i="16"/>
  <c r="BL26" i="16"/>
  <c r="BL120" i="16"/>
  <c r="BL223" i="16"/>
  <c r="BL210" i="16"/>
  <c r="BL201" i="16"/>
  <c r="BL211" i="16"/>
  <c r="BL127" i="16"/>
  <c r="BL107" i="16"/>
  <c r="BL286" i="16"/>
  <c r="BL287" i="16"/>
  <c r="BL292" i="16"/>
  <c r="BL293" i="16"/>
  <c r="BL118" i="16"/>
  <c r="BL43" i="16"/>
  <c r="BL157" i="16"/>
  <c r="BL91" i="16"/>
  <c r="BL297" i="16"/>
  <c r="BL131" i="16"/>
  <c r="BL111" i="16"/>
  <c r="BL298" i="16"/>
  <c r="BL132" i="16"/>
  <c r="BL133" i="16"/>
  <c r="BL135" i="16"/>
  <c r="BL136" i="16"/>
  <c r="BL280" i="16"/>
  <c r="BL349" i="16"/>
  <c r="BL45" i="16"/>
  <c r="BL220" i="16"/>
  <c r="BL221" i="16"/>
  <c r="BL109" i="16"/>
  <c r="BL121" i="16"/>
  <c r="BL339" i="16"/>
  <c r="BL173" i="16"/>
  <c r="BL115" i="16"/>
  <c r="BL137" i="16"/>
  <c r="BL138" i="16"/>
  <c r="BL142" i="16"/>
  <c r="BL305" i="16"/>
  <c r="BL307" i="16"/>
  <c r="BL124" i="16"/>
  <c r="BL258" i="16"/>
  <c r="BL73" i="16"/>
  <c r="BL311" i="16"/>
  <c r="BL154" i="16"/>
  <c r="BL165" i="16"/>
  <c r="BL314" i="16"/>
  <c r="BL86" i="16"/>
  <c r="BL334" i="16"/>
  <c r="BL29" i="16"/>
  <c r="BL331" i="16"/>
  <c r="BL335" i="16"/>
  <c r="BL336" i="16"/>
  <c r="BL332" i="16"/>
  <c r="BL333" i="16"/>
  <c r="BL76" i="16"/>
  <c r="BL209" i="16"/>
  <c r="BL322" i="16"/>
  <c r="BL55" i="16"/>
  <c r="BL324" i="16"/>
  <c r="BL143" i="16"/>
  <c r="BL276" i="16"/>
  <c r="BL272" i="16"/>
  <c r="BL36" i="16"/>
  <c r="BL34" i="16"/>
  <c r="BL326" i="16"/>
  <c r="BL328" i="16"/>
  <c r="BL61" i="16"/>
  <c r="BL65" i="16"/>
  <c r="BL64" i="16"/>
  <c r="BL273" i="16"/>
  <c r="BL274" i="16"/>
  <c r="BL275" i="16"/>
  <c r="BL269" i="16"/>
  <c r="BL250" i="16"/>
  <c r="BL249" i="16"/>
  <c r="BL89" i="16"/>
  <c r="BL100" i="16"/>
  <c r="BL93" i="16"/>
  <c r="BL94" i="16"/>
  <c r="BL95" i="16"/>
  <c r="BL101" i="16"/>
  <c r="BL206" i="16"/>
  <c r="BL66" i="16"/>
  <c r="BL68" i="16"/>
  <c r="BL242" i="16"/>
  <c r="BL267" i="16"/>
  <c r="BL257" i="16"/>
  <c r="BL113" i="16"/>
  <c r="BL251" i="16"/>
  <c r="BL264" i="16"/>
  <c r="BL112" i="16"/>
  <c r="BL278" i="16"/>
  <c r="BL114" i="16"/>
  <c r="BL252" i="16"/>
  <c r="BL262" i="16"/>
  <c r="BL352" i="16"/>
  <c r="BL49" i="16"/>
  <c r="BL22" i="16"/>
  <c r="BL92" i="16"/>
  <c r="BL204" i="16"/>
  <c r="BL128" i="16"/>
  <c r="BL294" i="16"/>
  <c r="BL295" i="16"/>
  <c r="BL300" i="16"/>
  <c r="BL41" i="16"/>
  <c r="BL254" i="16"/>
  <c r="BL255" i="16"/>
  <c r="BL301" i="16"/>
  <c r="BL265" i="16"/>
  <c r="BL302" i="16"/>
  <c r="BL149" i="16"/>
  <c r="BL171" i="16"/>
  <c r="BL155" i="16"/>
  <c r="BL277" i="16"/>
  <c r="BL44" i="16"/>
  <c r="BL303" i="16"/>
  <c r="BL156" i="16"/>
  <c r="BL161" i="16"/>
  <c r="BL139" i="16"/>
  <c r="BL140" i="16"/>
  <c r="BL141" i="16"/>
  <c r="BL226" i="16"/>
  <c r="BL306" i="16"/>
  <c r="BL279" i="16"/>
  <c r="BL282" i="16"/>
  <c r="BL174" i="16"/>
  <c r="BL176" i="16"/>
  <c r="BL177" i="16"/>
  <c r="BL313" i="16"/>
  <c r="BL117" i="16"/>
  <c r="BL214" i="16"/>
  <c r="BL72" i="16"/>
  <c r="BL20" i="16"/>
  <c r="BL315" i="16"/>
  <c r="BL316" i="16"/>
  <c r="BL318" i="16"/>
  <c r="BL87" i="16"/>
  <c r="BL338" i="16"/>
  <c r="BL340" i="16"/>
  <c r="BL341" i="16"/>
  <c r="BL319" i="16"/>
  <c r="BL323" i="16"/>
  <c r="BL325" i="16"/>
  <c r="BL147" i="16"/>
  <c r="BL70" i="16"/>
  <c r="BL60" i="16"/>
  <c r="BL47" i="16"/>
  <c r="BL106" i="16"/>
  <c r="BN47" i="16" l="1"/>
  <c r="BM47" i="16"/>
  <c r="BK47" i="16"/>
  <c r="BJ47" i="16"/>
  <c r="BI47" i="16"/>
  <c r="BH47" i="16"/>
  <c r="BG47" i="16"/>
  <c r="BF47" i="16"/>
  <c r="BE47" i="16"/>
  <c r="BD47" i="16"/>
  <c r="BC47" i="16"/>
  <c r="BB47" i="16"/>
  <c r="BA47" i="16"/>
  <c r="AZ47" i="16"/>
  <c r="AY47" i="16"/>
  <c r="AX47" i="16"/>
  <c r="AW47" i="16"/>
  <c r="AV47" i="16"/>
  <c r="AU47" i="16"/>
  <c r="AT47" i="16"/>
  <c r="AS47" i="16"/>
  <c r="AR47" i="16"/>
  <c r="AQ47" i="16"/>
  <c r="AP47" i="16"/>
  <c r="AO47" i="16"/>
  <c r="AN47" i="16"/>
  <c r="AM47" i="16"/>
  <c r="AL47" i="16"/>
  <c r="AK47" i="16"/>
  <c r="AJ47" i="16"/>
  <c r="AI47" i="16"/>
  <c r="AH47" i="16"/>
  <c r="BN60" i="16"/>
  <c r="BM60" i="16"/>
  <c r="BK60" i="16"/>
  <c r="BJ60" i="16"/>
  <c r="BI60" i="16"/>
  <c r="BH60" i="16"/>
  <c r="BG60" i="16"/>
  <c r="BF60" i="16"/>
  <c r="BE60" i="16"/>
  <c r="BD60" i="16"/>
  <c r="BC60" i="16"/>
  <c r="BB60" i="16"/>
  <c r="BA60" i="16"/>
  <c r="AZ60" i="16"/>
  <c r="AY60" i="16"/>
  <c r="AX60" i="16"/>
  <c r="AW60" i="16"/>
  <c r="AV60" i="16"/>
  <c r="AU60" i="16"/>
  <c r="AT60" i="16"/>
  <c r="AS60" i="16"/>
  <c r="AR60" i="16"/>
  <c r="AQ60" i="16"/>
  <c r="AP60" i="16"/>
  <c r="AO60" i="16"/>
  <c r="AN60" i="16"/>
  <c r="AM60" i="16"/>
  <c r="AL60" i="16"/>
  <c r="AK60" i="16"/>
  <c r="AJ60" i="16"/>
  <c r="AI60" i="16"/>
  <c r="AH60" i="16"/>
  <c r="BN70" i="16"/>
  <c r="BM70" i="16"/>
  <c r="BK70" i="16"/>
  <c r="BJ70" i="16"/>
  <c r="BI70" i="16"/>
  <c r="BH70" i="16"/>
  <c r="BG70" i="16"/>
  <c r="BF70" i="16"/>
  <c r="BE70" i="16"/>
  <c r="BD70" i="16"/>
  <c r="BC70" i="16"/>
  <c r="BB70" i="16"/>
  <c r="BA70" i="16"/>
  <c r="AZ70" i="16"/>
  <c r="AY70" i="16"/>
  <c r="AX70" i="16"/>
  <c r="AW70" i="16"/>
  <c r="AV70" i="16"/>
  <c r="AU70" i="16"/>
  <c r="AT70" i="16"/>
  <c r="AS70" i="16"/>
  <c r="AR70" i="16"/>
  <c r="AQ70" i="16"/>
  <c r="AP70" i="16"/>
  <c r="AO70" i="16"/>
  <c r="AN70" i="16"/>
  <c r="AM70" i="16"/>
  <c r="AL70" i="16"/>
  <c r="AK70" i="16"/>
  <c r="AJ70" i="16"/>
  <c r="AI70" i="16"/>
  <c r="AH70" i="16"/>
  <c r="BN147" i="16"/>
  <c r="BM147" i="16"/>
  <c r="BK147" i="16"/>
  <c r="BJ147" i="16"/>
  <c r="BI147" i="16"/>
  <c r="BH147" i="16"/>
  <c r="BG147" i="16"/>
  <c r="BF147" i="16"/>
  <c r="BE147" i="16"/>
  <c r="BD147" i="16"/>
  <c r="BC147" i="16"/>
  <c r="BB147" i="16"/>
  <c r="BA147" i="16"/>
  <c r="AZ147" i="16"/>
  <c r="AY147" i="16"/>
  <c r="AX147" i="16"/>
  <c r="AW147" i="16"/>
  <c r="AV147" i="16"/>
  <c r="AU147" i="16"/>
  <c r="AT147" i="16"/>
  <c r="AS147" i="16"/>
  <c r="AR147" i="16"/>
  <c r="AQ147" i="16"/>
  <c r="AP147" i="16"/>
  <c r="AO147" i="16"/>
  <c r="AN147" i="16"/>
  <c r="AM147" i="16"/>
  <c r="AL147" i="16"/>
  <c r="AK147" i="16"/>
  <c r="AJ147" i="16"/>
  <c r="AI147" i="16"/>
  <c r="AH147" i="16"/>
  <c r="BN325" i="16"/>
  <c r="BM325" i="16"/>
  <c r="BK325" i="16"/>
  <c r="BJ325" i="16"/>
  <c r="BI325" i="16"/>
  <c r="BH325" i="16"/>
  <c r="BG325" i="16"/>
  <c r="BF325" i="16"/>
  <c r="BE325" i="16"/>
  <c r="BD325" i="16"/>
  <c r="BC325" i="16"/>
  <c r="BB325" i="16"/>
  <c r="BA325" i="16"/>
  <c r="AZ325" i="16"/>
  <c r="AY325" i="16"/>
  <c r="AX325" i="16"/>
  <c r="AW325" i="16"/>
  <c r="AV325" i="16"/>
  <c r="AU325" i="16"/>
  <c r="AT325" i="16"/>
  <c r="AS325" i="16"/>
  <c r="AR325" i="16"/>
  <c r="AQ325" i="16"/>
  <c r="AP325" i="16"/>
  <c r="AO325" i="16"/>
  <c r="AN325" i="16"/>
  <c r="AM325" i="16"/>
  <c r="AL325" i="16"/>
  <c r="AK325" i="16"/>
  <c r="AJ325" i="16"/>
  <c r="AI325" i="16"/>
  <c r="AH325" i="16"/>
  <c r="BN323" i="16"/>
  <c r="BM323" i="16"/>
  <c r="BK323" i="16"/>
  <c r="BJ323" i="16"/>
  <c r="BI323" i="16"/>
  <c r="BH323" i="16"/>
  <c r="BG323" i="16"/>
  <c r="BF323" i="16"/>
  <c r="BE323" i="16"/>
  <c r="BD323" i="16"/>
  <c r="BC323" i="16"/>
  <c r="BB323" i="16"/>
  <c r="BA323" i="16"/>
  <c r="AZ323" i="16"/>
  <c r="AY323" i="16"/>
  <c r="AX323" i="16"/>
  <c r="AW323" i="16"/>
  <c r="AV323" i="16"/>
  <c r="AU323" i="16"/>
  <c r="AT323" i="16"/>
  <c r="AS323" i="16"/>
  <c r="AR323" i="16"/>
  <c r="AQ323" i="16"/>
  <c r="AP323" i="16"/>
  <c r="AO323" i="16"/>
  <c r="AN323" i="16"/>
  <c r="AM323" i="16"/>
  <c r="AL323" i="16"/>
  <c r="AK323" i="16"/>
  <c r="AJ323" i="16"/>
  <c r="AI323" i="16"/>
  <c r="AH323" i="16"/>
  <c r="BN319" i="16"/>
  <c r="BM319" i="16"/>
  <c r="BK319" i="16"/>
  <c r="BJ319" i="16"/>
  <c r="BI319" i="16"/>
  <c r="BH319" i="16"/>
  <c r="BG319" i="16"/>
  <c r="BF319" i="16"/>
  <c r="BE319" i="16"/>
  <c r="BD319" i="16"/>
  <c r="BC319" i="16"/>
  <c r="BB319" i="16"/>
  <c r="BA319" i="16"/>
  <c r="AZ319" i="16"/>
  <c r="AY319" i="16"/>
  <c r="AX319" i="16"/>
  <c r="AW319" i="16"/>
  <c r="AV319" i="16"/>
  <c r="AU319" i="16"/>
  <c r="AT319" i="16"/>
  <c r="AS319" i="16"/>
  <c r="AR319" i="16"/>
  <c r="AQ319" i="16"/>
  <c r="AP319" i="16"/>
  <c r="AO319" i="16"/>
  <c r="AN319" i="16"/>
  <c r="AM319" i="16"/>
  <c r="AL319" i="16"/>
  <c r="AK319" i="16"/>
  <c r="AJ319" i="16"/>
  <c r="AI319" i="16"/>
  <c r="AH319" i="16"/>
  <c r="BN341" i="16"/>
  <c r="BM341" i="16"/>
  <c r="BK341" i="16"/>
  <c r="BJ341" i="16"/>
  <c r="BI341" i="16"/>
  <c r="BH341" i="16"/>
  <c r="BG341" i="16"/>
  <c r="BF341" i="16"/>
  <c r="BE341" i="16"/>
  <c r="BD341" i="16"/>
  <c r="BC341" i="16"/>
  <c r="BB341" i="16"/>
  <c r="BA341" i="16"/>
  <c r="AZ341" i="16"/>
  <c r="AY341" i="16"/>
  <c r="AX341" i="16"/>
  <c r="AW341" i="16"/>
  <c r="AV341" i="16"/>
  <c r="AU341" i="16"/>
  <c r="AT341" i="16"/>
  <c r="AS341" i="16"/>
  <c r="AR341" i="16"/>
  <c r="AQ341" i="16"/>
  <c r="AP341" i="16"/>
  <c r="AO341" i="16"/>
  <c r="AN341" i="16"/>
  <c r="AM341" i="16"/>
  <c r="AL341" i="16"/>
  <c r="AK341" i="16"/>
  <c r="AJ341" i="16"/>
  <c r="AI341" i="16"/>
  <c r="AH341" i="16"/>
  <c r="BN340" i="16"/>
  <c r="BM340" i="16"/>
  <c r="BK340" i="16"/>
  <c r="BJ340" i="16"/>
  <c r="BI340" i="16"/>
  <c r="BH340" i="16"/>
  <c r="BG340" i="16"/>
  <c r="BF340" i="16"/>
  <c r="BE340" i="16"/>
  <c r="BD340" i="16"/>
  <c r="BC340" i="16"/>
  <c r="BB340" i="16"/>
  <c r="BA340" i="16"/>
  <c r="AZ340" i="16"/>
  <c r="AY340" i="16"/>
  <c r="AX340" i="16"/>
  <c r="AW340" i="16"/>
  <c r="AV340" i="16"/>
  <c r="AU340" i="16"/>
  <c r="AT340" i="16"/>
  <c r="AS340" i="16"/>
  <c r="AR340" i="16"/>
  <c r="AQ340" i="16"/>
  <c r="AP340" i="16"/>
  <c r="AO340" i="16"/>
  <c r="AN340" i="16"/>
  <c r="AM340" i="16"/>
  <c r="AL340" i="16"/>
  <c r="AK340" i="16"/>
  <c r="AJ340" i="16"/>
  <c r="AI340" i="16"/>
  <c r="AH340" i="16"/>
  <c r="BN338" i="16"/>
  <c r="BM338" i="16"/>
  <c r="BK338" i="16"/>
  <c r="BJ338" i="16"/>
  <c r="BI338" i="16"/>
  <c r="BH338" i="16"/>
  <c r="BG338" i="16"/>
  <c r="BF338" i="16"/>
  <c r="BE338" i="16"/>
  <c r="BD338" i="16"/>
  <c r="BC338" i="16"/>
  <c r="BB338" i="16"/>
  <c r="BA338" i="16"/>
  <c r="AZ338" i="16"/>
  <c r="AY338" i="16"/>
  <c r="AX338" i="16"/>
  <c r="AW338" i="16"/>
  <c r="AV338" i="16"/>
  <c r="AU338" i="16"/>
  <c r="AT338" i="16"/>
  <c r="AS338" i="16"/>
  <c r="AR338" i="16"/>
  <c r="AQ338" i="16"/>
  <c r="AP338" i="16"/>
  <c r="AO338" i="16"/>
  <c r="AN338" i="16"/>
  <c r="AM338" i="16"/>
  <c r="AL338" i="16"/>
  <c r="AK338" i="16"/>
  <c r="AJ338" i="16"/>
  <c r="AI338" i="16"/>
  <c r="AH338" i="16"/>
  <c r="BN87" i="16"/>
  <c r="BM87" i="16"/>
  <c r="BK87" i="16"/>
  <c r="BJ87" i="16"/>
  <c r="BI87" i="16"/>
  <c r="BH87" i="16"/>
  <c r="BG87" i="16"/>
  <c r="BF87" i="16"/>
  <c r="BE87" i="16"/>
  <c r="BD87" i="16"/>
  <c r="BC87" i="16"/>
  <c r="BB87" i="16"/>
  <c r="BA87" i="16"/>
  <c r="AZ87" i="16"/>
  <c r="AY87" i="16"/>
  <c r="AX87" i="16"/>
  <c r="AW87" i="16"/>
  <c r="AV87" i="16"/>
  <c r="AU87" i="16"/>
  <c r="AT87" i="16"/>
  <c r="AS87" i="16"/>
  <c r="AR87" i="16"/>
  <c r="AQ87" i="16"/>
  <c r="AP87" i="16"/>
  <c r="AO87" i="16"/>
  <c r="AN87" i="16"/>
  <c r="AM87" i="16"/>
  <c r="AL87" i="16"/>
  <c r="AK87" i="16"/>
  <c r="AJ87" i="16"/>
  <c r="AI87" i="16"/>
  <c r="AH87" i="16"/>
  <c r="BN318" i="16"/>
  <c r="BM318" i="16"/>
  <c r="BK318" i="16"/>
  <c r="BJ318" i="16"/>
  <c r="BI318" i="16"/>
  <c r="BH318" i="16"/>
  <c r="BG318" i="16"/>
  <c r="BF318" i="16"/>
  <c r="BE318" i="16"/>
  <c r="BD318" i="16"/>
  <c r="BC318" i="16"/>
  <c r="BB318" i="16"/>
  <c r="BA318" i="16"/>
  <c r="AZ318" i="16"/>
  <c r="AY318" i="16"/>
  <c r="AX318" i="16"/>
  <c r="AW318" i="16"/>
  <c r="AV318" i="16"/>
  <c r="AU318" i="16"/>
  <c r="AT318" i="16"/>
  <c r="AS318" i="16"/>
  <c r="AR318" i="16"/>
  <c r="AQ318" i="16"/>
  <c r="AP318" i="16"/>
  <c r="AO318" i="16"/>
  <c r="AN318" i="16"/>
  <c r="AM318" i="16"/>
  <c r="AL318" i="16"/>
  <c r="AK318" i="16"/>
  <c r="AJ318" i="16"/>
  <c r="AI318" i="16"/>
  <c r="AH318" i="16"/>
  <c r="BN316" i="16"/>
  <c r="BM316" i="16"/>
  <c r="BK316" i="16"/>
  <c r="BJ316" i="16"/>
  <c r="BI316" i="16"/>
  <c r="BH316" i="16"/>
  <c r="BG316" i="16"/>
  <c r="BF316" i="16"/>
  <c r="BE316" i="16"/>
  <c r="BD316" i="16"/>
  <c r="BC316" i="16"/>
  <c r="BB316" i="16"/>
  <c r="BA316" i="16"/>
  <c r="AZ316" i="16"/>
  <c r="AY316" i="16"/>
  <c r="AX316" i="16"/>
  <c r="AW316" i="16"/>
  <c r="AV316" i="16"/>
  <c r="AU316" i="16"/>
  <c r="AT316" i="16"/>
  <c r="AS316" i="16"/>
  <c r="AR316" i="16"/>
  <c r="AQ316" i="16"/>
  <c r="AP316" i="16"/>
  <c r="AO316" i="16"/>
  <c r="AN316" i="16"/>
  <c r="AM316" i="16"/>
  <c r="AL316" i="16"/>
  <c r="AK316" i="16"/>
  <c r="AJ316" i="16"/>
  <c r="AI316" i="16"/>
  <c r="AH316" i="16"/>
  <c r="BN315" i="16"/>
  <c r="BM315" i="16"/>
  <c r="BK315" i="16"/>
  <c r="BJ315" i="16"/>
  <c r="BI315" i="16"/>
  <c r="BH315" i="16"/>
  <c r="BG315" i="16"/>
  <c r="BF315" i="16"/>
  <c r="BE315" i="16"/>
  <c r="BD315" i="16"/>
  <c r="BC315" i="16"/>
  <c r="BB315" i="16"/>
  <c r="BA315" i="16"/>
  <c r="AZ315" i="16"/>
  <c r="AY315" i="16"/>
  <c r="AX315" i="16"/>
  <c r="AW315" i="16"/>
  <c r="AV315" i="16"/>
  <c r="AU315" i="16"/>
  <c r="AT315" i="16"/>
  <c r="AS315" i="16"/>
  <c r="AR315" i="16"/>
  <c r="AQ315" i="16"/>
  <c r="AP315" i="16"/>
  <c r="AO315" i="16"/>
  <c r="AN315" i="16"/>
  <c r="AM315" i="16"/>
  <c r="AL315" i="16"/>
  <c r="AK315" i="16"/>
  <c r="AJ315" i="16"/>
  <c r="AI315" i="16"/>
  <c r="AH315" i="16"/>
  <c r="BN20" i="16"/>
  <c r="BM20" i="16"/>
  <c r="BK20" i="16"/>
  <c r="BJ20" i="16"/>
  <c r="BI20" i="16"/>
  <c r="BH20" i="16"/>
  <c r="BG20" i="16"/>
  <c r="BF20" i="16"/>
  <c r="BE20" i="16"/>
  <c r="BD20" i="16"/>
  <c r="BC20" i="16"/>
  <c r="BB20" i="16"/>
  <c r="BA20" i="16"/>
  <c r="AZ20" i="16"/>
  <c r="AY20" i="16"/>
  <c r="AX20" i="16"/>
  <c r="AW20" i="16"/>
  <c r="AV20" i="16"/>
  <c r="AU20" i="16"/>
  <c r="AT20" i="16"/>
  <c r="AS20" i="16"/>
  <c r="AR20" i="16"/>
  <c r="AQ20" i="16"/>
  <c r="AP20" i="16"/>
  <c r="AO20" i="16"/>
  <c r="AN20" i="16"/>
  <c r="AM20" i="16"/>
  <c r="AL20" i="16"/>
  <c r="AK20" i="16"/>
  <c r="AJ20" i="16"/>
  <c r="AI20" i="16"/>
  <c r="AH20" i="16"/>
  <c r="BN72" i="16"/>
  <c r="BM72" i="16"/>
  <c r="BK72" i="16"/>
  <c r="BJ72" i="16"/>
  <c r="BI72" i="16"/>
  <c r="BH72" i="16"/>
  <c r="BG72" i="16"/>
  <c r="BF72" i="16"/>
  <c r="BE72" i="16"/>
  <c r="BD72" i="16"/>
  <c r="BC72" i="16"/>
  <c r="BB72" i="16"/>
  <c r="BA72" i="16"/>
  <c r="AZ72" i="16"/>
  <c r="AY72" i="16"/>
  <c r="AX72" i="16"/>
  <c r="AW72" i="16"/>
  <c r="AV72" i="16"/>
  <c r="AU72" i="16"/>
  <c r="AT72" i="16"/>
  <c r="AS72" i="16"/>
  <c r="AR72" i="16"/>
  <c r="AQ72" i="16"/>
  <c r="AP72" i="16"/>
  <c r="AO72" i="16"/>
  <c r="AN72" i="16"/>
  <c r="AM72" i="16"/>
  <c r="AL72" i="16"/>
  <c r="AK72" i="16"/>
  <c r="AJ72" i="16"/>
  <c r="AI72" i="16"/>
  <c r="AH72" i="16"/>
  <c r="BN214" i="16"/>
  <c r="BM214" i="16"/>
  <c r="BK214" i="16"/>
  <c r="BJ214" i="16"/>
  <c r="BI214" i="16"/>
  <c r="BH214" i="16"/>
  <c r="BG214" i="16"/>
  <c r="BF214" i="16"/>
  <c r="BE214" i="16"/>
  <c r="BD214" i="16"/>
  <c r="BC214" i="16"/>
  <c r="BB214" i="16"/>
  <c r="BA214" i="16"/>
  <c r="AZ214" i="16"/>
  <c r="AY214" i="16"/>
  <c r="AX214" i="16"/>
  <c r="AW214" i="16"/>
  <c r="AV214" i="16"/>
  <c r="AU214" i="16"/>
  <c r="AT214" i="16"/>
  <c r="AS214" i="16"/>
  <c r="AR214" i="16"/>
  <c r="AQ214" i="16"/>
  <c r="AP214" i="16"/>
  <c r="AO214" i="16"/>
  <c r="AN214" i="16"/>
  <c r="AM214" i="16"/>
  <c r="AL214" i="16"/>
  <c r="AK214" i="16"/>
  <c r="AJ214" i="16"/>
  <c r="AI214" i="16"/>
  <c r="AH214" i="16"/>
  <c r="BN117" i="16"/>
  <c r="BM117" i="16"/>
  <c r="BK117" i="16"/>
  <c r="BJ117" i="16"/>
  <c r="BI117" i="16"/>
  <c r="BH117" i="16"/>
  <c r="BG117" i="16"/>
  <c r="BF117" i="16"/>
  <c r="BE117" i="16"/>
  <c r="BD117" i="16"/>
  <c r="BC117" i="16"/>
  <c r="BB117" i="16"/>
  <c r="BA117" i="16"/>
  <c r="AZ117" i="16"/>
  <c r="AY117" i="16"/>
  <c r="AX117" i="16"/>
  <c r="AW117" i="16"/>
  <c r="AV117" i="16"/>
  <c r="AU117" i="16"/>
  <c r="AT117" i="16"/>
  <c r="AS117" i="16"/>
  <c r="AR117" i="16"/>
  <c r="AQ117" i="16"/>
  <c r="AP117" i="16"/>
  <c r="AO117" i="16"/>
  <c r="AN117" i="16"/>
  <c r="AM117" i="16"/>
  <c r="AL117" i="16"/>
  <c r="AK117" i="16"/>
  <c r="AJ117" i="16"/>
  <c r="AI117" i="16"/>
  <c r="AH117" i="16"/>
  <c r="BN313" i="16"/>
  <c r="BM313" i="16"/>
  <c r="BK313" i="16"/>
  <c r="BJ313" i="16"/>
  <c r="BI313" i="16"/>
  <c r="BH313" i="16"/>
  <c r="BG313" i="16"/>
  <c r="BF313" i="16"/>
  <c r="BE313" i="16"/>
  <c r="BD313" i="16"/>
  <c r="BC313" i="16"/>
  <c r="BB313" i="16"/>
  <c r="BA313" i="16"/>
  <c r="AZ313" i="16"/>
  <c r="AY313" i="16"/>
  <c r="AX313" i="16"/>
  <c r="AW313" i="16"/>
  <c r="AV313" i="16"/>
  <c r="AU313" i="16"/>
  <c r="AT313" i="16"/>
  <c r="AS313" i="16"/>
  <c r="AR313" i="16"/>
  <c r="AQ313" i="16"/>
  <c r="AP313" i="16"/>
  <c r="AO313" i="16"/>
  <c r="AN313" i="16"/>
  <c r="AM313" i="16"/>
  <c r="AL313" i="16"/>
  <c r="AK313" i="16"/>
  <c r="AJ313" i="16"/>
  <c r="AI313" i="16"/>
  <c r="AH313" i="16"/>
  <c r="BN177" i="16"/>
  <c r="BM177" i="16"/>
  <c r="BK177" i="16"/>
  <c r="BJ177" i="16"/>
  <c r="BI177" i="16"/>
  <c r="BH177" i="16"/>
  <c r="BG177" i="16"/>
  <c r="BF177" i="16"/>
  <c r="BE177" i="16"/>
  <c r="BD177" i="16"/>
  <c r="BC177" i="16"/>
  <c r="BB177" i="16"/>
  <c r="BA177" i="16"/>
  <c r="AZ177" i="16"/>
  <c r="AY177" i="16"/>
  <c r="AX177" i="16"/>
  <c r="AW177" i="16"/>
  <c r="AV177" i="16"/>
  <c r="AU177" i="16"/>
  <c r="AT177" i="16"/>
  <c r="AS177" i="16"/>
  <c r="AR177" i="16"/>
  <c r="AQ177" i="16"/>
  <c r="AP177" i="16"/>
  <c r="AO177" i="16"/>
  <c r="AN177" i="16"/>
  <c r="AM177" i="16"/>
  <c r="AL177" i="16"/>
  <c r="AK177" i="16"/>
  <c r="AJ177" i="16"/>
  <c r="AI177" i="16"/>
  <c r="AH177" i="16"/>
  <c r="BN176" i="16"/>
  <c r="BM176" i="16"/>
  <c r="BK176" i="16"/>
  <c r="BJ176" i="16"/>
  <c r="BI176" i="16"/>
  <c r="BH176" i="16"/>
  <c r="BG176" i="16"/>
  <c r="BF176" i="16"/>
  <c r="BE176" i="16"/>
  <c r="BD176" i="16"/>
  <c r="BC176" i="16"/>
  <c r="BB176" i="16"/>
  <c r="BA176" i="16"/>
  <c r="AZ176" i="16"/>
  <c r="AY176" i="16"/>
  <c r="AX176" i="16"/>
  <c r="AW176" i="16"/>
  <c r="AV176" i="16"/>
  <c r="AU176" i="16"/>
  <c r="AT176" i="16"/>
  <c r="AS176" i="16"/>
  <c r="AR176" i="16"/>
  <c r="AQ176" i="16"/>
  <c r="AP176" i="16"/>
  <c r="AO176" i="16"/>
  <c r="AN176" i="16"/>
  <c r="AM176" i="16"/>
  <c r="AL176" i="16"/>
  <c r="AK176" i="16"/>
  <c r="AJ176" i="16"/>
  <c r="AI176" i="16"/>
  <c r="AH176" i="16"/>
  <c r="BN174" i="16"/>
  <c r="BM174" i="16"/>
  <c r="BK174" i="16"/>
  <c r="BJ174" i="16"/>
  <c r="BI174" i="16"/>
  <c r="BH174" i="16"/>
  <c r="BG174" i="16"/>
  <c r="BF174" i="16"/>
  <c r="BE174" i="16"/>
  <c r="BD174" i="16"/>
  <c r="BC174" i="16"/>
  <c r="BB174" i="16"/>
  <c r="BA174" i="16"/>
  <c r="AZ174" i="16"/>
  <c r="AY174" i="16"/>
  <c r="AX174" i="16"/>
  <c r="AW174" i="16"/>
  <c r="AV174" i="16"/>
  <c r="AU174" i="16"/>
  <c r="AT174" i="16"/>
  <c r="AS174" i="16"/>
  <c r="AR174" i="16"/>
  <c r="AQ174" i="16"/>
  <c r="AP174" i="16"/>
  <c r="AO174" i="16"/>
  <c r="AN174" i="16"/>
  <c r="AM174" i="16"/>
  <c r="AL174" i="16"/>
  <c r="AK174" i="16"/>
  <c r="AJ174" i="16"/>
  <c r="AI174" i="16"/>
  <c r="AH174" i="16"/>
  <c r="BN282" i="16"/>
  <c r="BM282" i="16"/>
  <c r="BK282" i="16"/>
  <c r="BJ282" i="16"/>
  <c r="BI282" i="16"/>
  <c r="BH282" i="16"/>
  <c r="BG282" i="16"/>
  <c r="BF282" i="16"/>
  <c r="BE282" i="16"/>
  <c r="BD282" i="16"/>
  <c r="BC282" i="16"/>
  <c r="BB282" i="16"/>
  <c r="BA282" i="16"/>
  <c r="AZ282" i="16"/>
  <c r="AY282" i="16"/>
  <c r="AX282" i="16"/>
  <c r="AW282" i="16"/>
  <c r="AV282" i="16"/>
  <c r="AU282" i="16"/>
  <c r="AT282" i="16"/>
  <c r="AS282" i="16"/>
  <c r="AR282" i="16"/>
  <c r="AQ282" i="16"/>
  <c r="AP282" i="16"/>
  <c r="AO282" i="16"/>
  <c r="AN282" i="16"/>
  <c r="AM282" i="16"/>
  <c r="AL282" i="16"/>
  <c r="AK282" i="16"/>
  <c r="AJ282" i="16"/>
  <c r="AI282" i="16"/>
  <c r="AH282" i="16"/>
  <c r="BN279" i="16"/>
  <c r="BM279" i="16"/>
  <c r="BK279" i="16"/>
  <c r="BJ279" i="16"/>
  <c r="BI279" i="16"/>
  <c r="BH279" i="16"/>
  <c r="BG279" i="16"/>
  <c r="BF279" i="16"/>
  <c r="BE279" i="16"/>
  <c r="BD279" i="16"/>
  <c r="BC279" i="16"/>
  <c r="BB279" i="16"/>
  <c r="BA279" i="16"/>
  <c r="AZ279" i="16"/>
  <c r="AY279" i="16"/>
  <c r="AX279" i="16"/>
  <c r="AW279" i="16"/>
  <c r="AV279" i="16"/>
  <c r="AU279" i="16"/>
  <c r="AT279" i="16"/>
  <c r="AS279" i="16"/>
  <c r="AR279" i="16"/>
  <c r="AQ279" i="16"/>
  <c r="AP279" i="16"/>
  <c r="AO279" i="16"/>
  <c r="AN279" i="16"/>
  <c r="AM279" i="16"/>
  <c r="AL279" i="16"/>
  <c r="AK279" i="16"/>
  <c r="AJ279" i="16"/>
  <c r="AI279" i="16"/>
  <c r="AH279" i="16"/>
  <c r="BN306" i="16"/>
  <c r="BM306" i="16"/>
  <c r="BK306" i="16"/>
  <c r="BJ306" i="16"/>
  <c r="BI306" i="16"/>
  <c r="BH306" i="16"/>
  <c r="BG306" i="16"/>
  <c r="BF306" i="16"/>
  <c r="BE306" i="16"/>
  <c r="BD306" i="16"/>
  <c r="BC306" i="16"/>
  <c r="BB306" i="16"/>
  <c r="BA306" i="16"/>
  <c r="AZ306" i="16"/>
  <c r="AY306" i="16"/>
  <c r="AX306" i="16"/>
  <c r="AW306" i="16"/>
  <c r="AV306" i="16"/>
  <c r="AU306" i="16"/>
  <c r="AT306" i="16"/>
  <c r="AS306" i="16"/>
  <c r="AR306" i="16"/>
  <c r="AQ306" i="16"/>
  <c r="AP306" i="16"/>
  <c r="AO306" i="16"/>
  <c r="AN306" i="16"/>
  <c r="AM306" i="16"/>
  <c r="AL306" i="16"/>
  <c r="AK306" i="16"/>
  <c r="AJ306" i="16"/>
  <c r="AI306" i="16"/>
  <c r="AH306" i="16"/>
  <c r="BN226" i="16"/>
  <c r="BM226" i="16"/>
  <c r="BK226" i="16"/>
  <c r="BJ226" i="16"/>
  <c r="BI226" i="16"/>
  <c r="BH226" i="16"/>
  <c r="BG226" i="16"/>
  <c r="BF226" i="16"/>
  <c r="BE226" i="16"/>
  <c r="BD226" i="16"/>
  <c r="BC226" i="16"/>
  <c r="BB226" i="16"/>
  <c r="BA226" i="16"/>
  <c r="AZ226" i="16"/>
  <c r="AY226" i="16"/>
  <c r="AX226" i="16"/>
  <c r="AW226" i="16"/>
  <c r="AV226" i="16"/>
  <c r="AU226" i="16"/>
  <c r="AT226" i="16"/>
  <c r="AS226" i="16"/>
  <c r="AR226" i="16"/>
  <c r="AQ226" i="16"/>
  <c r="AP226" i="16"/>
  <c r="AO226" i="16"/>
  <c r="AN226" i="16"/>
  <c r="AM226" i="16"/>
  <c r="AL226" i="16"/>
  <c r="AK226" i="16"/>
  <c r="AJ226" i="16"/>
  <c r="AI226" i="16"/>
  <c r="AH226" i="16"/>
  <c r="BN141" i="16"/>
  <c r="BM141" i="16"/>
  <c r="BK141" i="16"/>
  <c r="BJ141" i="16"/>
  <c r="BI141" i="16"/>
  <c r="BH141" i="16"/>
  <c r="BG141" i="16"/>
  <c r="BF141" i="16"/>
  <c r="BE141" i="16"/>
  <c r="BD141" i="16"/>
  <c r="BC141" i="16"/>
  <c r="BB141" i="16"/>
  <c r="BA141" i="16"/>
  <c r="AZ141" i="16"/>
  <c r="AY141" i="16"/>
  <c r="AX141" i="16"/>
  <c r="AW141" i="16"/>
  <c r="AV141" i="16"/>
  <c r="AU141" i="16"/>
  <c r="AT141" i="16"/>
  <c r="AS141" i="16"/>
  <c r="AR141" i="16"/>
  <c r="AQ141" i="16"/>
  <c r="AP141" i="16"/>
  <c r="AO141" i="16"/>
  <c r="AN141" i="16"/>
  <c r="AM141" i="16"/>
  <c r="AL141" i="16"/>
  <c r="AK141" i="16"/>
  <c r="AJ141" i="16"/>
  <c r="AI141" i="16"/>
  <c r="AH141" i="16"/>
  <c r="BN140" i="16"/>
  <c r="BM140" i="16"/>
  <c r="BK140" i="16"/>
  <c r="BJ140" i="16"/>
  <c r="BI140" i="16"/>
  <c r="BH140" i="16"/>
  <c r="BG140" i="16"/>
  <c r="BF140" i="16"/>
  <c r="BE140" i="16"/>
  <c r="BD140" i="16"/>
  <c r="BC140" i="16"/>
  <c r="BB140" i="16"/>
  <c r="BA140" i="16"/>
  <c r="AZ140" i="16"/>
  <c r="AY140" i="16"/>
  <c r="AX140" i="16"/>
  <c r="AW140" i="16"/>
  <c r="AV140" i="16"/>
  <c r="AU140" i="16"/>
  <c r="AT140" i="16"/>
  <c r="AS140" i="16"/>
  <c r="AR140" i="16"/>
  <c r="AQ140" i="16"/>
  <c r="AP140" i="16"/>
  <c r="AO140" i="16"/>
  <c r="AN140" i="16"/>
  <c r="AM140" i="16"/>
  <c r="AL140" i="16"/>
  <c r="AK140" i="16"/>
  <c r="AJ140" i="16"/>
  <c r="AI140" i="16"/>
  <c r="AH140" i="16"/>
  <c r="BN139" i="16"/>
  <c r="BM139" i="16"/>
  <c r="BK139" i="16"/>
  <c r="BJ139" i="16"/>
  <c r="BI139" i="16"/>
  <c r="BH139" i="16"/>
  <c r="BG139" i="16"/>
  <c r="BF139" i="16"/>
  <c r="BE139" i="16"/>
  <c r="BD139" i="16"/>
  <c r="BC139" i="16"/>
  <c r="BB139" i="16"/>
  <c r="BA139" i="16"/>
  <c r="AZ139" i="16"/>
  <c r="AY139" i="16"/>
  <c r="AX139" i="16"/>
  <c r="AW139" i="16"/>
  <c r="AV139" i="16"/>
  <c r="AU139" i="16"/>
  <c r="AT139" i="16"/>
  <c r="AS139" i="16"/>
  <c r="AR139" i="16"/>
  <c r="AQ139" i="16"/>
  <c r="AP139" i="16"/>
  <c r="AO139" i="16"/>
  <c r="AN139" i="16"/>
  <c r="AM139" i="16"/>
  <c r="AL139" i="16"/>
  <c r="AK139" i="16"/>
  <c r="AJ139" i="16"/>
  <c r="AI139" i="16"/>
  <c r="AH139" i="16"/>
  <c r="BN161" i="16"/>
  <c r="BM161" i="16"/>
  <c r="BK161" i="16"/>
  <c r="BJ161" i="16"/>
  <c r="BI161" i="16"/>
  <c r="BH161" i="16"/>
  <c r="BG161" i="16"/>
  <c r="BF161" i="16"/>
  <c r="BE161" i="16"/>
  <c r="BD161" i="16"/>
  <c r="BC161" i="16"/>
  <c r="BB161" i="16"/>
  <c r="BA161" i="16"/>
  <c r="AZ161" i="16"/>
  <c r="AY161" i="16"/>
  <c r="AX161" i="16"/>
  <c r="AW161" i="16"/>
  <c r="AV161" i="16"/>
  <c r="AU161" i="16"/>
  <c r="AT161" i="16"/>
  <c r="AS161" i="16"/>
  <c r="AR161" i="16"/>
  <c r="AQ161" i="16"/>
  <c r="AP161" i="16"/>
  <c r="AO161" i="16"/>
  <c r="AN161" i="16"/>
  <c r="AM161" i="16"/>
  <c r="AL161" i="16"/>
  <c r="AK161" i="16"/>
  <c r="AJ161" i="16"/>
  <c r="AI161" i="16"/>
  <c r="AH161" i="16"/>
  <c r="BN156" i="16"/>
  <c r="BM156" i="16"/>
  <c r="BK156" i="16"/>
  <c r="BJ156" i="16"/>
  <c r="BI156" i="16"/>
  <c r="BH156" i="16"/>
  <c r="BG156" i="16"/>
  <c r="BF156" i="16"/>
  <c r="BE156" i="16"/>
  <c r="BD156" i="16"/>
  <c r="BC156" i="16"/>
  <c r="BB156" i="16"/>
  <c r="BA156" i="16"/>
  <c r="AZ156" i="16"/>
  <c r="AY156" i="16"/>
  <c r="AX156" i="16"/>
  <c r="AW156" i="16"/>
  <c r="AV156" i="16"/>
  <c r="AU156" i="16"/>
  <c r="AT156" i="16"/>
  <c r="AS156" i="16"/>
  <c r="AR156" i="16"/>
  <c r="AQ156" i="16"/>
  <c r="AP156" i="16"/>
  <c r="AO156" i="16"/>
  <c r="AN156" i="16"/>
  <c r="AM156" i="16"/>
  <c r="AL156" i="16"/>
  <c r="AK156" i="16"/>
  <c r="AJ156" i="16"/>
  <c r="AI156" i="16"/>
  <c r="AH156" i="16"/>
  <c r="BN303" i="16"/>
  <c r="BM303" i="16"/>
  <c r="BK303" i="16"/>
  <c r="BJ303" i="16"/>
  <c r="BI303" i="16"/>
  <c r="BH303" i="16"/>
  <c r="BG303" i="16"/>
  <c r="BF303" i="16"/>
  <c r="BE303" i="16"/>
  <c r="BD303" i="16"/>
  <c r="BC303" i="16"/>
  <c r="BB303" i="16"/>
  <c r="BA303" i="16"/>
  <c r="AZ303" i="16"/>
  <c r="AY303" i="16"/>
  <c r="AX303" i="16"/>
  <c r="AW303" i="16"/>
  <c r="AV303" i="16"/>
  <c r="AU303" i="16"/>
  <c r="AT303" i="16"/>
  <c r="AS303" i="16"/>
  <c r="AR303" i="16"/>
  <c r="AQ303" i="16"/>
  <c r="AP303" i="16"/>
  <c r="AO303" i="16"/>
  <c r="AN303" i="16"/>
  <c r="AM303" i="16"/>
  <c r="AL303" i="16"/>
  <c r="AK303" i="16"/>
  <c r="AJ303" i="16"/>
  <c r="AI303" i="16"/>
  <c r="AH303" i="16"/>
  <c r="BN44" i="16"/>
  <c r="BM44" i="16"/>
  <c r="BK44" i="16"/>
  <c r="BJ44" i="16"/>
  <c r="BI44" i="16"/>
  <c r="BH44" i="16"/>
  <c r="BG44" i="16"/>
  <c r="BF44" i="16"/>
  <c r="BE44" i="16"/>
  <c r="BD44" i="16"/>
  <c r="BC44" i="16"/>
  <c r="BB44" i="16"/>
  <c r="BA44" i="16"/>
  <c r="AZ44" i="16"/>
  <c r="AY44" i="16"/>
  <c r="AX44" i="16"/>
  <c r="AW44" i="16"/>
  <c r="AV44" i="16"/>
  <c r="AU44" i="16"/>
  <c r="AT44" i="16"/>
  <c r="AS44" i="16"/>
  <c r="AR44" i="16"/>
  <c r="AQ44" i="16"/>
  <c r="AP44" i="16"/>
  <c r="AO44" i="16"/>
  <c r="AN44" i="16"/>
  <c r="AM44" i="16"/>
  <c r="AL44" i="16"/>
  <c r="AK44" i="16"/>
  <c r="AJ44" i="16"/>
  <c r="AI44" i="16"/>
  <c r="AH44" i="16"/>
  <c r="BN277" i="16"/>
  <c r="BM277" i="16"/>
  <c r="BK277" i="16"/>
  <c r="BJ277" i="16"/>
  <c r="BI277" i="16"/>
  <c r="BH277" i="16"/>
  <c r="BG277" i="16"/>
  <c r="BF277" i="16"/>
  <c r="BE277" i="16"/>
  <c r="BD277" i="16"/>
  <c r="BC277" i="16"/>
  <c r="BB277" i="16"/>
  <c r="BA277" i="16"/>
  <c r="AZ277" i="16"/>
  <c r="AY277" i="16"/>
  <c r="AX277" i="16"/>
  <c r="AW277" i="16"/>
  <c r="AV277" i="16"/>
  <c r="AU277" i="16"/>
  <c r="AT277" i="16"/>
  <c r="AS277" i="16"/>
  <c r="AR277" i="16"/>
  <c r="AQ277" i="16"/>
  <c r="AP277" i="16"/>
  <c r="AO277" i="16"/>
  <c r="AN277" i="16"/>
  <c r="AM277" i="16"/>
  <c r="AL277" i="16"/>
  <c r="AK277" i="16"/>
  <c r="AJ277" i="16"/>
  <c r="AI277" i="16"/>
  <c r="AH277" i="16"/>
  <c r="BN155" i="16"/>
  <c r="BM155" i="16"/>
  <c r="BK155" i="16"/>
  <c r="BJ155" i="16"/>
  <c r="BI155" i="16"/>
  <c r="BH155" i="16"/>
  <c r="BG155" i="16"/>
  <c r="BF155" i="16"/>
  <c r="BE155" i="16"/>
  <c r="BD155" i="16"/>
  <c r="BC155" i="16"/>
  <c r="BB155" i="16"/>
  <c r="BA155" i="16"/>
  <c r="AZ155" i="16"/>
  <c r="AY155" i="16"/>
  <c r="AX155" i="16"/>
  <c r="AW155" i="16"/>
  <c r="AV155" i="16"/>
  <c r="AU155" i="16"/>
  <c r="AT155" i="16"/>
  <c r="AS155" i="16"/>
  <c r="AR155" i="16"/>
  <c r="AQ155" i="16"/>
  <c r="AP155" i="16"/>
  <c r="AO155" i="16"/>
  <c r="AN155" i="16"/>
  <c r="AM155" i="16"/>
  <c r="AL155" i="16"/>
  <c r="AK155" i="16"/>
  <c r="AJ155" i="16"/>
  <c r="AI155" i="16"/>
  <c r="AH155" i="16"/>
  <c r="BN171" i="16"/>
  <c r="BM171" i="16"/>
  <c r="BK171" i="16"/>
  <c r="BJ171" i="16"/>
  <c r="BI171" i="16"/>
  <c r="BH171" i="16"/>
  <c r="BG171" i="16"/>
  <c r="BF171" i="16"/>
  <c r="BE171" i="16"/>
  <c r="BD171" i="16"/>
  <c r="BC171" i="16"/>
  <c r="BB171" i="16"/>
  <c r="BA171" i="16"/>
  <c r="AZ171" i="16"/>
  <c r="AY171" i="16"/>
  <c r="AX171" i="16"/>
  <c r="AW171" i="16"/>
  <c r="AV171" i="16"/>
  <c r="AU171" i="16"/>
  <c r="AT171" i="16"/>
  <c r="AS171" i="16"/>
  <c r="AR171" i="16"/>
  <c r="AQ171" i="16"/>
  <c r="AP171" i="16"/>
  <c r="AO171" i="16"/>
  <c r="AN171" i="16"/>
  <c r="AM171" i="16"/>
  <c r="AL171" i="16"/>
  <c r="AK171" i="16"/>
  <c r="AJ171" i="16"/>
  <c r="AI171" i="16"/>
  <c r="AH171" i="16"/>
  <c r="BN149" i="16"/>
  <c r="BM149" i="16"/>
  <c r="BK149" i="16"/>
  <c r="BJ149" i="16"/>
  <c r="BI149" i="16"/>
  <c r="BH149" i="16"/>
  <c r="BG149" i="16"/>
  <c r="BF149" i="16"/>
  <c r="BE149" i="16"/>
  <c r="BD149" i="16"/>
  <c r="BC149" i="16"/>
  <c r="BB149" i="16"/>
  <c r="BA149" i="16"/>
  <c r="AZ149" i="16"/>
  <c r="AY149" i="16"/>
  <c r="AX149" i="16"/>
  <c r="AW149" i="16"/>
  <c r="AV149" i="16"/>
  <c r="AU149" i="16"/>
  <c r="AT149" i="16"/>
  <c r="AS149" i="16"/>
  <c r="AR149" i="16"/>
  <c r="AQ149" i="16"/>
  <c r="AP149" i="16"/>
  <c r="AO149" i="16"/>
  <c r="AN149" i="16"/>
  <c r="AM149" i="16"/>
  <c r="AL149" i="16"/>
  <c r="AK149" i="16"/>
  <c r="AJ149" i="16"/>
  <c r="AI149" i="16"/>
  <c r="AH149" i="16"/>
  <c r="BN302" i="16"/>
  <c r="BM302" i="16"/>
  <c r="BK302" i="16"/>
  <c r="BJ302" i="16"/>
  <c r="BI302" i="16"/>
  <c r="BH302" i="16"/>
  <c r="BG302" i="16"/>
  <c r="BF302" i="16"/>
  <c r="BE302" i="16"/>
  <c r="BD302" i="16"/>
  <c r="BC302" i="16"/>
  <c r="BB302" i="16"/>
  <c r="BA302" i="16"/>
  <c r="AZ302" i="16"/>
  <c r="AY302" i="16"/>
  <c r="AX302" i="16"/>
  <c r="AW302" i="16"/>
  <c r="AV302" i="16"/>
  <c r="AU302" i="16"/>
  <c r="AT302" i="16"/>
  <c r="AS302" i="16"/>
  <c r="AR302" i="16"/>
  <c r="AQ302" i="16"/>
  <c r="AP302" i="16"/>
  <c r="AO302" i="16"/>
  <c r="AN302" i="16"/>
  <c r="AM302" i="16"/>
  <c r="AL302" i="16"/>
  <c r="AK302" i="16"/>
  <c r="AJ302" i="16"/>
  <c r="AI302" i="16"/>
  <c r="AH302" i="16"/>
  <c r="BN265" i="16"/>
  <c r="BM265" i="16"/>
  <c r="BK265" i="16"/>
  <c r="BJ265" i="16"/>
  <c r="BI265" i="16"/>
  <c r="BH265" i="16"/>
  <c r="BG265" i="16"/>
  <c r="BF265" i="16"/>
  <c r="BE265" i="16"/>
  <c r="BD265" i="16"/>
  <c r="BC265" i="16"/>
  <c r="BB265" i="16"/>
  <c r="BA265" i="16"/>
  <c r="AZ265" i="16"/>
  <c r="AY265" i="16"/>
  <c r="AX265" i="16"/>
  <c r="AW265" i="16"/>
  <c r="AV265" i="16"/>
  <c r="AU265" i="16"/>
  <c r="AT265" i="16"/>
  <c r="AS265" i="16"/>
  <c r="AR265" i="16"/>
  <c r="AQ265" i="16"/>
  <c r="AP265" i="16"/>
  <c r="AO265" i="16"/>
  <c r="AN265" i="16"/>
  <c r="AM265" i="16"/>
  <c r="AL265" i="16"/>
  <c r="AK265" i="16"/>
  <c r="AJ265" i="16"/>
  <c r="AI265" i="16"/>
  <c r="AH265" i="16"/>
  <c r="BN301" i="16"/>
  <c r="BM301" i="16"/>
  <c r="BK301" i="16"/>
  <c r="BJ301" i="16"/>
  <c r="BI301" i="16"/>
  <c r="BH301" i="16"/>
  <c r="BG301" i="16"/>
  <c r="BF301" i="16"/>
  <c r="BE301" i="16"/>
  <c r="BD301" i="16"/>
  <c r="BC301" i="16"/>
  <c r="BB301" i="16"/>
  <c r="BA301" i="16"/>
  <c r="AZ301" i="16"/>
  <c r="AY301" i="16"/>
  <c r="AX301" i="16"/>
  <c r="AW301" i="16"/>
  <c r="AV301" i="16"/>
  <c r="AU301" i="16"/>
  <c r="AT301" i="16"/>
  <c r="AS301" i="16"/>
  <c r="AR301" i="16"/>
  <c r="AQ301" i="16"/>
  <c r="AP301" i="16"/>
  <c r="AO301" i="16"/>
  <c r="AN301" i="16"/>
  <c r="AM301" i="16"/>
  <c r="AL301" i="16"/>
  <c r="AK301" i="16"/>
  <c r="AJ301" i="16"/>
  <c r="AI301" i="16"/>
  <c r="AH301" i="16"/>
  <c r="BN255" i="16"/>
  <c r="BM255" i="16"/>
  <c r="BK255" i="16"/>
  <c r="BJ255" i="16"/>
  <c r="BI255" i="16"/>
  <c r="BH255" i="16"/>
  <c r="BG255" i="16"/>
  <c r="BF255" i="16"/>
  <c r="BE255" i="16"/>
  <c r="BD255" i="16"/>
  <c r="BC255" i="16"/>
  <c r="BB255" i="16"/>
  <c r="BA255" i="16"/>
  <c r="AZ255" i="16"/>
  <c r="AY255" i="16"/>
  <c r="AX255" i="16"/>
  <c r="AW255" i="16"/>
  <c r="AV255" i="16"/>
  <c r="AU255" i="16"/>
  <c r="AT255" i="16"/>
  <c r="AS255" i="16"/>
  <c r="AR255" i="16"/>
  <c r="AQ255" i="16"/>
  <c r="AP255" i="16"/>
  <c r="AO255" i="16"/>
  <c r="AN255" i="16"/>
  <c r="AM255" i="16"/>
  <c r="AL255" i="16"/>
  <c r="AK255" i="16"/>
  <c r="AJ255" i="16"/>
  <c r="AI255" i="16"/>
  <c r="AH255" i="16"/>
  <c r="BN254" i="16"/>
  <c r="BM254" i="16"/>
  <c r="BK254" i="16"/>
  <c r="BJ254" i="16"/>
  <c r="BI254" i="16"/>
  <c r="BH254" i="16"/>
  <c r="BG254" i="16"/>
  <c r="BF254" i="16"/>
  <c r="BE254" i="16"/>
  <c r="BD254" i="16"/>
  <c r="BC254" i="16"/>
  <c r="BB254" i="16"/>
  <c r="BA254" i="16"/>
  <c r="AZ254" i="16"/>
  <c r="AY254" i="16"/>
  <c r="AX254" i="16"/>
  <c r="AW254" i="16"/>
  <c r="AV254" i="16"/>
  <c r="AU254" i="16"/>
  <c r="AT254" i="16"/>
  <c r="AS254" i="16"/>
  <c r="AR254" i="16"/>
  <c r="AQ254" i="16"/>
  <c r="AP254" i="16"/>
  <c r="AO254" i="16"/>
  <c r="AN254" i="16"/>
  <c r="AM254" i="16"/>
  <c r="AL254" i="16"/>
  <c r="AK254" i="16"/>
  <c r="AJ254" i="16"/>
  <c r="AI254" i="16"/>
  <c r="AH254" i="16"/>
  <c r="BN41" i="16"/>
  <c r="BM41" i="16"/>
  <c r="BK41" i="16"/>
  <c r="BJ41" i="16"/>
  <c r="BI41" i="16"/>
  <c r="BH41" i="16"/>
  <c r="BG41" i="16"/>
  <c r="BF41" i="16"/>
  <c r="BE41" i="16"/>
  <c r="BD41" i="16"/>
  <c r="BC41" i="16"/>
  <c r="BB41" i="16"/>
  <c r="BA41" i="16"/>
  <c r="AZ41" i="16"/>
  <c r="AY41" i="16"/>
  <c r="AX41" i="16"/>
  <c r="AW41" i="16"/>
  <c r="AV41" i="16"/>
  <c r="AU41" i="16"/>
  <c r="AT41" i="16"/>
  <c r="AS41" i="16"/>
  <c r="AR41" i="16"/>
  <c r="AQ41" i="16"/>
  <c r="AP41" i="16"/>
  <c r="AO41" i="16"/>
  <c r="AN41" i="16"/>
  <c r="AM41" i="16"/>
  <c r="AL41" i="16"/>
  <c r="AK41" i="16"/>
  <c r="AJ41" i="16"/>
  <c r="AI41" i="16"/>
  <c r="AH41" i="16"/>
  <c r="BN300" i="16"/>
  <c r="BM300" i="16"/>
  <c r="BK300" i="16"/>
  <c r="BJ300" i="16"/>
  <c r="BI300" i="16"/>
  <c r="BH300" i="16"/>
  <c r="BG300" i="16"/>
  <c r="BF300" i="16"/>
  <c r="BE300" i="16"/>
  <c r="BD300" i="16"/>
  <c r="BC300" i="16"/>
  <c r="BB300" i="16"/>
  <c r="BA300" i="16"/>
  <c r="AZ300" i="16"/>
  <c r="AY300" i="16"/>
  <c r="AX300" i="16"/>
  <c r="AW300" i="16"/>
  <c r="AV300" i="16"/>
  <c r="AU300" i="16"/>
  <c r="AT300" i="16"/>
  <c r="AS300" i="16"/>
  <c r="AR300" i="16"/>
  <c r="AQ300" i="16"/>
  <c r="AP300" i="16"/>
  <c r="AO300" i="16"/>
  <c r="AN300" i="16"/>
  <c r="AM300" i="16"/>
  <c r="AL300" i="16"/>
  <c r="AK300" i="16"/>
  <c r="AI300" i="16"/>
  <c r="AH300" i="16"/>
  <c r="BN295" i="16"/>
  <c r="BM295" i="16"/>
  <c r="BK295" i="16"/>
  <c r="BJ295" i="16"/>
  <c r="BI295" i="16"/>
  <c r="BH295" i="16"/>
  <c r="BG295" i="16"/>
  <c r="BF295" i="16"/>
  <c r="BE295" i="16"/>
  <c r="BD295" i="16"/>
  <c r="BC295" i="16"/>
  <c r="BB295" i="16"/>
  <c r="BA295" i="16"/>
  <c r="AZ295" i="16"/>
  <c r="AY295" i="16"/>
  <c r="AX295" i="16"/>
  <c r="AW295" i="16"/>
  <c r="AV295" i="16"/>
  <c r="AU295" i="16"/>
  <c r="AT295" i="16"/>
  <c r="AS295" i="16"/>
  <c r="AR295" i="16"/>
  <c r="AQ295" i="16"/>
  <c r="AP295" i="16"/>
  <c r="AO295" i="16"/>
  <c r="AN295" i="16"/>
  <c r="AM295" i="16"/>
  <c r="AL295" i="16"/>
  <c r="AK295" i="16"/>
  <c r="AJ295" i="16"/>
  <c r="AI295" i="16"/>
  <c r="AH295" i="16"/>
  <c r="BN294" i="16"/>
  <c r="BM294" i="16"/>
  <c r="BK294" i="16"/>
  <c r="BJ294" i="16"/>
  <c r="BI294" i="16"/>
  <c r="BH294" i="16"/>
  <c r="BG294" i="16"/>
  <c r="BF294" i="16"/>
  <c r="BE294" i="16"/>
  <c r="BD294" i="16"/>
  <c r="BC294" i="16"/>
  <c r="BB294" i="16"/>
  <c r="BA294" i="16"/>
  <c r="AZ294" i="16"/>
  <c r="AY294" i="16"/>
  <c r="AX294" i="16"/>
  <c r="AW294" i="16"/>
  <c r="AV294" i="16"/>
  <c r="AU294" i="16"/>
  <c r="AT294" i="16"/>
  <c r="AS294" i="16"/>
  <c r="AR294" i="16"/>
  <c r="AQ294" i="16"/>
  <c r="AP294" i="16"/>
  <c r="AO294" i="16"/>
  <c r="AN294" i="16"/>
  <c r="AM294" i="16"/>
  <c r="AL294" i="16"/>
  <c r="AK294" i="16"/>
  <c r="AJ294" i="16"/>
  <c r="AI294" i="16"/>
  <c r="AH294" i="16"/>
  <c r="BN128" i="16"/>
  <c r="BM128" i="16"/>
  <c r="BK128" i="16"/>
  <c r="BJ128" i="16"/>
  <c r="BI128" i="16"/>
  <c r="BH128" i="16"/>
  <c r="BG128" i="16"/>
  <c r="BF128" i="16"/>
  <c r="BE128" i="16"/>
  <c r="BD128" i="16"/>
  <c r="BC128" i="16"/>
  <c r="BB128" i="16"/>
  <c r="BA128" i="16"/>
  <c r="AZ128" i="16"/>
  <c r="AY128" i="16"/>
  <c r="AX128" i="16"/>
  <c r="AW128" i="16"/>
  <c r="AV128" i="16"/>
  <c r="AU128" i="16"/>
  <c r="AT128" i="16"/>
  <c r="AS128" i="16"/>
  <c r="AR128" i="16"/>
  <c r="AQ128" i="16"/>
  <c r="AP128" i="16"/>
  <c r="AO128" i="16"/>
  <c r="AN128" i="16"/>
  <c r="AM128" i="16"/>
  <c r="AL128" i="16"/>
  <c r="AK128" i="16"/>
  <c r="AJ128" i="16"/>
  <c r="AI128" i="16"/>
  <c r="AH128" i="16"/>
  <c r="BN204" i="16"/>
  <c r="BM204" i="16"/>
  <c r="BK204" i="16"/>
  <c r="BJ204" i="16"/>
  <c r="BI204" i="16"/>
  <c r="BH204" i="16"/>
  <c r="BG204" i="16"/>
  <c r="BF204" i="16"/>
  <c r="BE204" i="16"/>
  <c r="BD204" i="16"/>
  <c r="BC204" i="16"/>
  <c r="BB204" i="16"/>
  <c r="BA204" i="16"/>
  <c r="AZ204" i="16"/>
  <c r="AY204" i="16"/>
  <c r="AX204" i="16"/>
  <c r="AW204" i="16"/>
  <c r="AV204" i="16"/>
  <c r="AU204" i="16"/>
  <c r="AT204" i="16"/>
  <c r="AS204" i="16"/>
  <c r="AR204" i="16"/>
  <c r="AQ204" i="16"/>
  <c r="AP204" i="16"/>
  <c r="AO204" i="16"/>
  <c r="AN204" i="16"/>
  <c r="AM204" i="16"/>
  <c r="AL204" i="16"/>
  <c r="AK204" i="16"/>
  <c r="AJ204" i="16"/>
  <c r="AI204" i="16"/>
  <c r="AH204" i="16"/>
  <c r="BN92" i="16"/>
  <c r="BM92" i="16"/>
  <c r="BK92" i="16"/>
  <c r="BJ92" i="16"/>
  <c r="BI92" i="16"/>
  <c r="BH92" i="16"/>
  <c r="BG92" i="16"/>
  <c r="BF92" i="16"/>
  <c r="BE92" i="16"/>
  <c r="BD92" i="16"/>
  <c r="BC92" i="16"/>
  <c r="BB92" i="16"/>
  <c r="BA92" i="16"/>
  <c r="AZ92" i="16"/>
  <c r="AY92" i="16"/>
  <c r="AX92" i="16"/>
  <c r="AW92" i="16"/>
  <c r="AV92" i="16"/>
  <c r="AU92" i="16"/>
  <c r="AT92" i="16"/>
  <c r="AS92" i="16"/>
  <c r="AR92" i="16"/>
  <c r="AQ92" i="16"/>
  <c r="AP92" i="16"/>
  <c r="AO92" i="16"/>
  <c r="AN92" i="16"/>
  <c r="AM92" i="16"/>
  <c r="AL92" i="16"/>
  <c r="AK92" i="16"/>
  <c r="AJ92" i="16"/>
  <c r="AI92" i="16"/>
  <c r="AH92" i="16"/>
  <c r="BN22" i="16"/>
  <c r="BM22" i="16"/>
  <c r="BK22" i="16"/>
  <c r="BJ22" i="16"/>
  <c r="BI22" i="16"/>
  <c r="BH22" i="16"/>
  <c r="BG22" i="16"/>
  <c r="BF22" i="16"/>
  <c r="BE22" i="16"/>
  <c r="BD22" i="16"/>
  <c r="BC22" i="16"/>
  <c r="BB22" i="16"/>
  <c r="BA22" i="16"/>
  <c r="AZ22" i="16"/>
  <c r="AY22" i="16"/>
  <c r="AX22" i="16"/>
  <c r="AW22" i="16"/>
  <c r="AV22" i="16"/>
  <c r="AU22" i="16"/>
  <c r="AT22" i="16"/>
  <c r="AS22" i="16"/>
  <c r="AR22" i="16"/>
  <c r="AQ22" i="16"/>
  <c r="AP22" i="16"/>
  <c r="AO22" i="16"/>
  <c r="AN22" i="16"/>
  <c r="AM22" i="16"/>
  <c r="AL22" i="16"/>
  <c r="AK22" i="16"/>
  <c r="AJ22" i="16"/>
  <c r="AI22" i="16"/>
  <c r="AH22" i="16"/>
  <c r="BN49" i="16"/>
  <c r="BM49" i="16"/>
  <c r="BK49" i="16"/>
  <c r="BJ49" i="16"/>
  <c r="BI49" i="16"/>
  <c r="BH49" i="16"/>
  <c r="BG49" i="16"/>
  <c r="BF49" i="16"/>
  <c r="BE49" i="16"/>
  <c r="BD49" i="16"/>
  <c r="BC49" i="16"/>
  <c r="BB49" i="16"/>
  <c r="BA49" i="16"/>
  <c r="AZ49" i="16"/>
  <c r="AY49" i="16"/>
  <c r="AX49" i="16"/>
  <c r="AW49" i="16"/>
  <c r="AV49" i="16"/>
  <c r="AU49" i="16"/>
  <c r="AT49" i="16"/>
  <c r="AS49" i="16"/>
  <c r="AR49" i="16"/>
  <c r="AQ49" i="16"/>
  <c r="AP49" i="16"/>
  <c r="AO49" i="16"/>
  <c r="AN49" i="16"/>
  <c r="AM49" i="16"/>
  <c r="AL49" i="16"/>
  <c r="AK49" i="16"/>
  <c r="AJ49" i="16"/>
  <c r="AI49" i="16"/>
  <c r="AH49" i="16"/>
  <c r="BN352" i="16"/>
  <c r="BM352" i="16"/>
  <c r="BK352" i="16"/>
  <c r="BJ352" i="16"/>
  <c r="BI352" i="16"/>
  <c r="BH352" i="16"/>
  <c r="BG352" i="16"/>
  <c r="BF352" i="16"/>
  <c r="BE352" i="16"/>
  <c r="BD352" i="16"/>
  <c r="BC352" i="16"/>
  <c r="BB352" i="16"/>
  <c r="AD352" i="16"/>
  <c r="AC352" i="16"/>
  <c r="AB352" i="16"/>
  <c r="AA352" i="16"/>
  <c r="Z352" i="16"/>
  <c r="X352" i="16"/>
  <c r="W352" i="16"/>
  <c r="V352" i="16"/>
  <c r="U352" i="16"/>
  <c r="T352" i="16"/>
  <c r="S352" i="16"/>
  <c r="R352" i="16"/>
  <c r="BN262" i="16"/>
  <c r="BM262" i="16"/>
  <c r="BK262" i="16"/>
  <c r="BJ262" i="16"/>
  <c r="BI262" i="16"/>
  <c r="BH262" i="16"/>
  <c r="BG262" i="16"/>
  <c r="BF262" i="16"/>
  <c r="BE262" i="16"/>
  <c r="BD262" i="16"/>
  <c r="BC262" i="16"/>
  <c r="BB262" i="16"/>
  <c r="BA262" i="16"/>
  <c r="AZ262" i="16"/>
  <c r="AY262" i="16"/>
  <c r="AX262" i="16"/>
  <c r="AW262" i="16"/>
  <c r="AV262" i="16"/>
  <c r="AU262" i="16"/>
  <c r="AT262" i="16"/>
  <c r="AS262" i="16"/>
  <c r="AR262" i="16"/>
  <c r="AQ262" i="16"/>
  <c r="AP262" i="16"/>
  <c r="AO262" i="16"/>
  <c r="AN262" i="16"/>
  <c r="AM262" i="16"/>
  <c r="AL262" i="16"/>
  <c r="AK262" i="16"/>
  <c r="AJ262" i="16"/>
  <c r="AI262" i="16"/>
  <c r="AH262" i="16"/>
  <c r="BN252" i="16"/>
  <c r="BM252" i="16"/>
  <c r="BK252" i="16"/>
  <c r="BJ252" i="16"/>
  <c r="BI252" i="16"/>
  <c r="BH252" i="16"/>
  <c r="BG252" i="16"/>
  <c r="BF252" i="16"/>
  <c r="BE252" i="16"/>
  <c r="BD252" i="16"/>
  <c r="BC252" i="16"/>
  <c r="BB252" i="16"/>
  <c r="BA252" i="16"/>
  <c r="AZ252" i="16"/>
  <c r="AY252" i="16"/>
  <c r="AX252" i="16"/>
  <c r="AW252" i="16"/>
  <c r="AV252" i="16"/>
  <c r="AU252" i="16"/>
  <c r="AT252" i="16"/>
  <c r="AS252" i="16"/>
  <c r="AR252" i="16"/>
  <c r="AQ252" i="16"/>
  <c r="AP252" i="16"/>
  <c r="AO252" i="16"/>
  <c r="AN252" i="16"/>
  <c r="AM252" i="16"/>
  <c r="AL252" i="16"/>
  <c r="AK252" i="16"/>
  <c r="AJ252" i="16"/>
  <c r="AI252" i="16"/>
  <c r="AH252" i="16"/>
  <c r="BN114" i="16"/>
  <c r="BM114" i="16"/>
  <c r="BK114" i="16"/>
  <c r="BJ114" i="16"/>
  <c r="BI114" i="16"/>
  <c r="BH114" i="16"/>
  <c r="BG114" i="16"/>
  <c r="BF114" i="16"/>
  <c r="BE114" i="16"/>
  <c r="BD114" i="16"/>
  <c r="BC114" i="16"/>
  <c r="BB114" i="16"/>
  <c r="BA114" i="16"/>
  <c r="AZ114" i="16"/>
  <c r="AY114" i="16"/>
  <c r="AX114" i="16"/>
  <c r="AW114" i="16"/>
  <c r="AV114" i="16"/>
  <c r="AU114" i="16"/>
  <c r="AT114" i="16"/>
  <c r="AS114" i="16"/>
  <c r="AR114" i="16"/>
  <c r="AQ114" i="16"/>
  <c r="AP114" i="16"/>
  <c r="AO114" i="16"/>
  <c r="AN114" i="16"/>
  <c r="AM114" i="16"/>
  <c r="AL114" i="16"/>
  <c r="AK114" i="16"/>
  <c r="AJ114" i="16"/>
  <c r="AI114" i="16"/>
  <c r="AH114" i="16"/>
  <c r="BN278" i="16"/>
  <c r="BM278" i="16"/>
  <c r="BK278" i="16"/>
  <c r="BJ278" i="16"/>
  <c r="BI278" i="16"/>
  <c r="BH278" i="16"/>
  <c r="BG278" i="16"/>
  <c r="BF278" i="16"/>
  <c r="BE278" i="16"/>
  <c r="BD278" i="16"/>
  <c r="BC278" i="16"/>
  <c r="BB278" i="16"/>
  <c r="BA278" i="16"/>
  <c r="AZ278" i="16"/>
  <c r="AY278" i="16"/>
  <c r="AX278" i="16"/>
  <c r="AW278" i="16"/>
  <c r="AV278" i="16"/>
  <c r="AU278" i="16"/>
  <c r="AT278" i="16"/>
  <c r="AS278" i="16"/>
  <c r="AR278" i="16"/>
  <c r="AQ278" i="16"/>
  <c r="AP278" i="16"/>
  <c r="AO278" i="16"/>
  <c r="AN278" i="16"/>
  <c r="AM278" i="16"/>
  <c r="AL278" i="16"/>
  <c r="AK278" i="16"/>
  <c r="AJ278" i="16"/>
  <c r="AI278" i="16"/>
  <c r="AH278" i="16"/>
  <c r="BN112" i="16"/>
  <c r="BM112" i="16"/>
  <c r="BK112" i="16"/>
  <c r="BJ112" i="16"/>
  <c r="BI112" i="16"/>
  <c r="BH112" i="16"/>
  <c r="BG112" i="16"/>
  <c r="BF112" i="16"/>
  <c r="BE112" i="16"/>
  <c r="BD112" i="16"/>
  <c r="BC112" i="16"/>
  <c r="BB112" i="16"/>
  <c r="BA112" i="16"/>
  <c r="AZ112" i="16"/>
  <c r="AY112" i="16"/>
  <c r="AX112" i="16"/>
  <c r="AW112" i="16"/>
  <c r="AV112" i="16"/>
  <c r="AU112" i="16"/>
  <c r="AT112" i="16"/>
  <c r="AS112" i="16"/>
  <c r="AR112" i="16"/>
  <c r="AQ112" i="16"/>
  <c r="AP112" i="16"/>
  <c r="AO112" i="16"/>
  <c r="AN112" i="16"/>
  <c r="AM112" i="16"/>
  <c r="AL112" i="16"/>
  <c r="AK112" i="16"/>
  <c r="AJ112" i="16"/>
  <c r="AI112" i="16"/>
  <c r="AH112" i="16"/>
  <c r="BN264" i="16"/>
  <c r="BM264" i="16"/>
  <c r="BK264" i="16"/>
  <c r="BJ264" i="16"/>
  <c r="BI264" i="16"/>
  <c r="BH264" i="16"/>
  <c r="BG264" i="16"/>
  <c r="BF264" i="16"/>
  <c r="BE264" i="16"/>
  <c r="BD264" i="16"/>
  <c r="BC264" i="16"/>
  <c r="BB264" i="16"/>
  <c r="BA264" i="16"/>
  <c r="AZ264" i="16"/>
  <c r="AY264" i="16"/>
  <c r="AX264" i="16"/>
  <c r="AW264" i="16"/>
  <c r="AV264" i="16"/>
  <c r="AU264" i="16"/>
  <c r="AT264" i="16"/>
  <c r="AS264" i="16"/>
  <c r="AR264" i="16"/>
  <c r="AQ264" i="16"/>
  <c r="AP264" i="16"/>
  <c r="AO264" i="16"/>
  <c r="AN264" i="16"/>
  <c r="AM264" i="16"/>
  <c r="AL264" i="16"/>
  <c r="AK264" i="16"/>
  <c r="AJ264" i="16"/>
  <c r="AI264" i="16"/>
  <c r="AH264" i="16"/>
  <c r="BN251" i="16"/>
  <c r="BM251" i="16"/>
  <c r="BK251" i="16"/>
  <c r="BJ251" i="16"/>
  <c r="BI251" i="16"/>
  <c r="BH251" i="16"/>
  <c r="BG251" i="16"/>
  <c r="BF251" i="16"/>
  <c r="BE251" i="16"/>
  <c r="BD251" i="16"/>
  <c r="BC251" i="16"/>
  <c r="BB251" i="16"/>
  <c r="BA251" i="16"/>
  <c r="AZ251" i="16"/>
  <c r="AY251" i="16"/>
  <c r="AX251" i="16"/>
  <c r="AW251" i="16"/>
  <c r="AV251" i="16"/>
  <c r="AU251" i="16"/>
  <c r="AT251" i="16"/>
  <c r="AS251" i="16"/>
  <c r="AR251" i="16"/>
  <c r="AQ251" i="16"/>
  <c r="AP251" i="16"/>
  <c r="AO251" i="16"/>
  <c r="AN251" i="16"/>
  <c r="AM251" i="16"/>
  <c r="AL251" i="16"/>
  <c r="AK251" i="16"/>
  <c r="AJ251" i="16"/>
  <c r="AI251" i="16"/>
  <c r="AH251" i="16"/>
  <c r="BN113" i="16"/>
  <c r="BM113" i="16"/>
  <c r="BK113" i="16"/>
  <c r="BJ113" i="16"/>
  <c r="BI113" i="16"/>
  <c r="BH113" i="16"/>
  <c r="BG113" i="16"/>
  <c r="BF113" i="16"/>
  <c r="BE113" i="16"/>
  <c r="BD113" i="16"/>
  <c r="BC113" i="16"/>
  <c r="BB113" i="16"/>
  <c r="BA113" i="16"/>
  <c r="AZ113" i="16"/>
  <c r="AY113" i="16"/>
  <c r="AX113" i="16"/>
  <c r="AW113" i="16"/>
  <c r="AV113" i="16"/>
  <c r="AU113" i="16"/>
  <c r="AT113" i="16"/>
  <c r="AS113" i="16"/>
  <c r="AR113" i="16"/>
  <c r="AQ113" i="16"/>
  <c r="AP113" i="16"/>
  <c r="AO113" i="16"/>
  <c r="AN113" i="16"/>
  <c r="AM113" i="16"/>
  <c r="AL113" i="16"/>
  <c r="AK113" i="16"/>
  <c r="AJ113" i="16"/>
  <c r="AI113" i="16"/>
  <c r="AH113" i="16"/>
  <c r="BN257" i="16"/>
  <c r="BM257" i="16"/>
  <c r="BK257" i="16"/>
  <c r="BJ257" i="16"/>
  <c r="BI257" i="16"/>
  <c r="BH257" i="16"/>
  <c r="BG257" i="16"/>
  <c r="BF257" i="16"/>
  <c r="BE257" i="16"/>
  <c r="BD257" i="16"/>
  <c r="BC257" i="16"/>
  <c r="BB257" i="16"/>
  <c r="BA257" i="16"/>
  <c r="AZ257" i="16"/>
  <c r="AY257" i="16"/>
  <c r="AX257" i="16"/>
  <c r="AW257" i="16"/>
  <c r="AV257" i="16"/>
  <c r="AU257" i="16"/>
  <c r="AT257" i="16"/>
  <c r="AS257" i="16"/>
  <c r="AR257" i="16"/>
  <c r="AQ257" i="16"/>
  <c r="AP257" i="16"/>
  <c r="AO257" i="16"/>
  <c r="AN257" i="16"/>
  <c r="AM257" i="16"/>
  <c r="AL257" i="16"/>
  <c r="AK257" i="16"/>
  <c r="AJ257" i="16"/>
  <c r="AI257" i="16"/>
  <c r="AH257" i="16"/>
  <c r="BN267" i="16"/>
  <c r="BM267" i="16"/>
  <c r="BK267" i="16"/>
  <c r="BJ267" i="16"/>
  <c r="BI267" i="16"/>
  <c r="BH267" i="16"/>
  <c r="BG267" i="16"/>
  <c r="BF267" i="16"/>
  <c r="BE267" i="16"/>
  <c r="BD267" i="16"/>
  <c r="BC267" i="16"/>
  <c r="BB267" i="16"/>
  <c r="BA267" i="16"/>
  <c r="AZ267" i="16"/>
  <c r="AY267" i="16"/>
  <c r="AX267" i="16"/>
  <c r="AW267" i="16"/>
  <c r="AV267" i="16"/>
  <c r="AU267" i="16"/>
  <c r="AT267" i="16"/>
  <c r="AS267" i="16"/>
  <c r="AR267" i="16"/>
  <c r="AQ267" i="16"/>
  <c r="AP267" i="16"/>
  <c r="AO267" i="16"/>
  <c r="AN267" i="16"/>
  <c r="AM267" i="16"/>
  <c r="AL267" i="16"/>
  <c r="AK267" i="16"/>
  <c r="AJ267" i="16"/>
  <c r="AI267" i="16"/>
  <c r="AH267" i="16"/>
  <c r="BN242" i="16"/>
  <c r="BM242" i="16"/>
  <c r="BK242" i="16"/>
  <c r="BJ242" i="16"/>
  <c r="BI242" i="16"/>
  <c r="BH242" i="16"/>
  <c r="BG242" i="16"/>
  <c r="BF242" i="16"/>
  <c r="BE242" i="16"/>
  <c r="BD242" i="16"/>
  <c r="BC242" i="16"/>
  <c r="BB242" i="16"/>
  <c r="BA242" i="16"/>
  <c r="AZ242" i="16"/>
  <c r="AY242" i="16"/>
  <c r="AX242" i="16"/>
  <c r="AW242" i="16"/>
  <c r="AV242" i="16"/>
  <c r="AU242" i="16"/>
  <c r="AT242" i="16"/>
  <c r="AS242" i="16"/>
  <c r="AR242" i="16"/>
  <c r="AQ242" i="16"/>
  <c r="AP242" i="16"/>
  <c r="AO242" i="16"/>
  <c r="AN242" i="16"/>
  <c r="AM242" i="16"/>
  <c r="AL242" i="16"/>
  <c r="AK242" i="16"/>
  <c r="AJ242" i="16"/>
  <c r="AI242" i="16"/>
  <c r="AH242" i="16"/>
  <c r="BN68" i="16"/>
  <c r="BM68" i="16"/>
  <c r="BK68" i="16"/>
  <c r="BJ68" i="16"/>
  <c r="BI68" i="16"/>
  <c r="BH68" i="16"/>
  <c r="BG68" i="16"/>
  <c r="BF68" i="16"/>
  <c r="BE68" i="16"/>
  <c r="BD68" i="16"/>
  <c r="BC68" i="16"/>
  <c r="BB68" i="16"/>
  <c r="BA68" i="16"/>
  <c r="AZ68" i="16"/>
  <c r="AY68" i="16"/>
  <c r="AX68" i="16"/>
  <c r="AW68" i="16"/>
  <c r="AV68" i="16"/>
  <c r="AU68" i="16"/>
  <c r="AT68" i="16"/>
  <c r="AS68" i="16"/>
  <c r="AR68" i="16"/>
  <c r="AQ68" i="16"/>
  <c r="AP68" i="16"/>
  <c r="AO68" i="16"/>
  <c r="AN68" i="16"/>
  <c r="AM68" i="16"/>
  <c r="AL68" i="16"/>
  <c r="AK68" i="16"/>
  <c r="AJ68" i="16"/>
  <c r="AI68" i="16"/>
  <c r="AH68" i="16"/>
  <c r="BN66" i="16"/>
  <c r="BM66" i="16"/>
  <c r="BK66" i="16"/>
  <c r="BJ66" i="16"/>
  <c r="BI66" i="16"/>
  <c r="BH66" i="16"/>
  <c r="BG66" i="16"/>
  <c r="BF66" i="16"/>
  <c r="BE66" i="16"/>
  <c r="BD66" i="16"/>
  <c r="BC66" i="16"/>
  <c r="BB66" i="16"/>
  <c r="BA66" i="16"/>
  <c r="AZ66" i="16"/>
  <c r="AY66" i="16"/>
  <c r="AX66" i="16"/>
  <c r="AW66" i="16"/>
  <c r="AV66" i="16"/>
  <c r="AU66" i="16"/>
  <c r="AT66" i="16"/>
  <c r="AS66" i="16"/>
  <c r="AR66" i="16"/>
  <c r="AQ66" i="16"/>
  <c r="AP66" i="16"/>
  <c r="AO66" i="16"/>
  <c r="AN66" i="16"/>
  <c r="AM66" i="16"/>
  <c r="AL66" i="16"/>
  <c r="AK66" i="16"/>
  <c r="AJ66" i="16"/>
  <c r="AI66" i="16"/>
  <c r="AH66" i="16"/>
  <c r="BN206" i="16"/>
  <c r="BM206" i="16"/>
  <c r="BK206" i="16"/>
  <c r="BJ206" i="16"/>
  <c r="BI206" i="16"/>
  <c r="BH206" i="16"/>
  <c r="BG206" i="16"/>
  <c r="BF206" i="16"/>
  <c r="BE206" i="16"/>
  <c r="BD206" i="16"/>
  <c r="BC206" i="16"/>
  <c r="BB206" i="16"/>
  <c r="BA206" i="16"/>
  <c r="AZ206" i="16"/>
  <c r="AY206" i="16"/>
  <c r="AX206" i="16"/>
  <c r="AW206" i="16"/>
  <c r="AV206" i="16"/>
  <c r="AU206" i="16"/>
  <c r="AT206" i="16"/>
  <c r="AS206" i="16"/>
  <c r="AR206" i="16"/>
  <c r="AQ206" i="16"/>
  <c r="AP206" i="16"/>
  <c r="AO206" i="16"/>
  <c r="AN206" i="16"/>
  <c r="AM206" i="16"/>
  <c r="AL206" i="16"/>
  <c r="AK206" i="16"/>
  <c r="AJ206" i="16"/>
  <c r="AI206" i="16"/>
  <c r="AH206" i="16"/>
  <c r="BN101" i="16"/>
  <c r="BM101" i="16"/>
  <c r="BK101" i="16"/>
  <c r="BJ101" i="16"/>
  <c r="BI101" i="16"/>
  <c r="BH101" i="16"/>
  <c r="BG101" i="16"/>
  <c r="BF101" i="16"/>
  <c r="BE101" i="16"/>
  <c r="BD101" i="16"/>
  <c r="BC101" i="16"/>
  <c r="BB101" i="16"/>
  <c r="BA101" i="16"/>
  <c r="AZ101" i="16"/>
  <c r="AY101" i="16"/>
  <c r="AX101" i="16"/>
  <c r="AW101" i="16"/>
  <c r="AV101" i="16"/>
  <c r="AU101" i="16"/>
  <c r="AT101" i="16"/>
  <c r="AS101" i="16"/>
  <c r="AR101" i="16"/>
  <c r="AQ101" i="16"/>
  <c r="AP101" i="16"/>
  <c r="AO101" i="16"/>
  <c r="AN101" i="16"/>
  <c r="AM101" i="16"/>
  <c r="AL101" i="16"/>
  <c r="AK101" i="16"/>
  <c r="AJ101" i="16"/>
  <c r="AI101" i="16"/>
  <c r="AH101" i="16"/>
  <c r="BN95" i="16"/>
  <c r="BM95" i="16"/>
  <c r="BK95" i="16"/>
  <c r="BJ95" i="16"/>
  <c r="BI95" i="16"/>
  <c r="BH95" i="16"/>
  <c r="BG95" i="16"/>
  <c r="BF95" i="16"/>
  <c r="BE95" i="16"/>
  <c r="BD95" i="16"/>
  <c r="BC95" i="16"/>
  <c r="BB95" i="16"/>
  <c r="BA95" i="16"/>
  <c r="AZ95" i="16"/>
  <c r="AY95" i="16"/>
  <c r="AX95" i="16"/>
  <c r="AW95" i="16"/>
  <c r="AV95" i="16"/>
  <c r="AU95" i="16"/>
  <c r="AT95" i="16"/>
  <c r="AS95" i="16"/>
  <c r="AR95" i="16"/>
  <c r="AQ95" i="16"/>
  <c r="AP95" i="16"/>
  <c r="AO95" i="16"/>
  <c r="AN95" i="16"/>
  <c r="AM95" i="16"/>
  <c r="AL95" i="16"/>
  <c r="AK95" i="16"/>
  <c r="AJ95" i="16"/>
  <c r="AI95" i="16"/>
  <c r="AH95" i="16"/>
  <c r="BN94" i="16"/>
  <c r="BM94" i="16"/>
  <c r="BK94" i="16"/>
  <c r="BJ94" i="16"/>
  <c r="BI94" i="16"/>
  <c r="BH94" i="16"/>
  <c r="BG94" i="16"/>
  <c r="BF94" i="16"/>
  <c r="BE94" i="16"/>
  <c r="BD94" i="16"/>
  <c r="BC94" i="16"/>
  <c r="BB94" i="16"/>
  <c r="BA94" i="16"/>
  <c r="AZ94" i="16"/>
  <c r="AY94" i="16"/>
  <c r="AX94" i="16"/>
  <c r="AW94" i="16"/>
  <c r="AV94" i="16"/>
  <c r="AU94" i="16"/>
  <c r="AT94" i="16"/>
  <c r="AS94" i="16"/>
  <c r="AR94" i="16"/>
  <c r="AQ94" i="16"/>
  <c r="AP94" i="16"/>
  <c r="AO94" i="16"/>
  <c r="AN94" i="16"/>
  <c r="AM94" i="16"/>
  <c r="AL94" i="16"/>
  <c r="AK94" i="16"/>
  <c r="AJ94" i="16"/>
  <c r="AI94" i="16"/>
  <c r="AH94" i="16"/>
  <c r="BN93" i="16"/>
  <c r="BM93" i="16"/>
  <c r="BK93" i="16"/>
  <c r="BJ93" i="16"/>
  <c r="BI93" i="16"/>
  <c r="BH93" i="16"/>
  <c r="BG93" i="16"/>
  <c r="BF93" i="16"/>
  <c r="BE93" i="16"/>
  <c r="BD93" i="16"/>
  <c r="BC93" i="16"/>
  <c r="BB93" i="16"/>
  <c r="BA93" i="16"/>
  <c r="AZ93" i="16"/>
  <c r="AY93" i="16"/>
  <c r="AX93" i="16"/>
  <c r="AW93" i="16"/>
  <c r="AV93" i="16"/>
  <c r="AU93" i="16"/>
  <c r="AT93" i="16"/>
  <c r="AS93" i="16"/>
  <c r="AR93" i="16"/>
  <c r="AQ93" i="16"/>
  <c r="AP93" i="16"/>
  <c r="AO93" i="16"/>
  <c r="AN93" i="16"/>
  <c r="AM93" i="16"/>
  <c r="AL93" i="16"/>
  <c r="AK93" i="16"/>
  <c r="AJ93" i="16"/>
  <c r="AI93" i="16"/>
  <c r="AH93" i="16"/>
  <c r="BN100" i="16"/>
  <c r="BM100" i="16"/>
  <c r="BK100" i="16"/>
  <c r="BJ100" i="16"/>
  <c r="BI100" i="16"/>
  <c r="BH100" i="16"/>
  <c r="BG100" i="16"/>
  <c r="BF100" i="16"/>
  <c r="BE100" i="16"/>
  <c r="BD100" i="16"/>
  <c r="BC100" i="16"/>
  <c r="BB100" i="16"/>
  <c r="BA100" i="16"/>
  <c r="AZ100" i="16"/>
  <c r="AY100" i="16"/>
  <c r="AX100" i="16"/>
  <c r="AW100" i="16"/>
  <c r="AV100" i="16"/>
  <c r="AU100" i="16"/>
  <c r="AT100" i="16"/>
  <c r="AS100" i="16"/>
  <c r="AR100" i="16"/>
  <c r="AQ100" i="16"/>
  <c r="AP100" i="16"/>
  <c r="AO100" i="16"/>
  <c r="AN100" i="16"/>
  <c r="AM100" i="16"/>
  <c r="AL100" i="16"/>
  <c r="AK100" i="16"/>
  <c r="AJ100" i="16"/>
  <c r="AI100" i="16"/>
  <c r="AH100" i="16"/>
  <c r="BN89" i="16"/>
  <c r="BM89" i="16"/>
  <c r="BK89" i="16"/>
  <c r="BJ89" i="16"/>
  <c r="BI89" i="16"/>
  <c r="BH89" i="16"/>
  <c r="BG89" i="16"/>
  <c r="BF89" i="16"/>
  <c r="BE89" i="16"/>
  <c r="BD89" i="16"/>
  <c r="BC89" i="16"/>
  <c r="BB89" i="16"/>
  <c r="BA89" i="16"/>
  <c r="AZ89" i="16"/>
  <c r="AY89" i="16"/>
  <c r="AX89" i="16"/>
  <c r="AW89" i="16"/>
  <c r="AV89" i="16"/>
  <c r="AU89" i="16"/>
  <c r="AT89" i="16"/>
  <c r="AS89" i="16"/>
  <c r="AR89" i="16"/>
  <c r="AQ89" i="16"/>
  <c r="AP89" i="16"/>
  <c r="AO89" i="16"/>
  <c r="AN89" i="16"/>
  <c r="AM89" i="16"/>
  <c r="AL89" i="16"/>
  <c r="AK89" i="16"/>
  <c r="AJ89" i="16"/>
  <c r="AI89" i="16"/>
  <c r="AH89" i="16"/>
  <c r="BN249" i="16"/>
  <c r="BM249" i="16"/>
  <c r="BK249" i="16"/>
  <c r="BJ249" i="16"/>
  <c r="BI249" i="16"/>
  <c r="BH249" i="16"/>
  <c r="BG249" i="16"/>
  <c r="BF249" i="16"/>
  <c r="BE249" i="16"/>
  <c r="BD249" i="16"/>
  <c r="BC249" i="16"/>
  <c r="BB249" i="16"/>
  <c r="BA249" i="16"/>
  <c r="AZ249" i="16"/>
  <c r="AY249" i="16"/>
  <c r="AX249" i="16"/>
  <c r="AW249" i="16"/>
  <c r="AV249" i="16"/>
  <c r="AU249" i="16"/>
  <c r="AT249" i="16"/>
  <c r="AS249" i="16"/>
  <c r="AR249" i="16"/>
  <c r="AQ249" i="16"/>
  <c r="AP249" i="16"/>
  <c r="AO249" i="16"/>
  <c r="AN249" i="16"/>
  <c r="AM249" i="16"/>
  <c r="AL249" i="16"/>
  <c r="AK249" i="16"/>
  <c r="AJ249" i="16"/>
  <c r="AI249" i="16"/>
  <c r="AH249" i="16"/>
  <c r="BN250" i="16"/>
  <c r="BM250" i="16"/>
  <c r="BK250" i="16"/>
  <c r="BJ250" i="16"/>
  <c r="BI250" i="16"/>
  <c r="BH250" i="16"/>
  <c r="BG250" i="16"/>
  <c r="BF250" i="16"/>
  <c r="BE250" i="16"/>
  <c r="BD250" i="16"/>
  <c r="BC250" i="16"/>
  <c r="BB250" i="16"/>
  <c r="BA250" i="16"/>
  <c r="AZ250" i="16"/>
  <c r="AY250" i="16"/>
  <c r="AX250" i="16"/>
  <c r="AW250" i="16"/>
  <c r="AV250" i="16"/>
  <c r="AU250" i="16"/>
  <c r="AT250" i="16"/>
  <c r="AS250" i="16"/>
  <c r="AR250" i="16"/>
  <c r="AQ250" i="16"/>
  <c r="AP250" i="16"/>
  <c r="AO250" i="16"/>
  <c r="AN250" i="16"/>
  <c r="AM250" i="16"/>
  <c r="AL250" i="16"/>
  <c r="AK250" i="16"/>
  <c r="AJ250" i="16"/>
  <c r="AI250" i="16"/>
  <c r="AH250" i="16"/>
  <c r="BN269" i="16"/>
  <c r="BM269" i="16"/>
  <c r="BK269" i="16"/>
  <c r="BJ269" i="16"/>
  <c r="BI269" i="16"/>
  <c r="BH269" i="16"/>
  <c r="BG269" i="16"/>
  <c r="BF269" i="16"/>
  <c r="BE269" i="16"/>
  <c r="BD269" i="16"/>
  <c r="BC269" i="16"/>
  <c r="BB269" i="16"/>
  <c r="BA269" i="16"/>
  <c r="AZ269" i="16"/>
  <c r="AY269" i="16"/>
  <c r="AX269" i="16"/>
  <c r="AW269" i="16"/>
  <c r="AV269" i="16"/>
  <c r="AU269" i="16"/>
  <c r="AT269" i="16"/>
  <c r="AS269" i="16"/>
  <c r="AR269" i="16"/>
  <c r="AQ269" i="16"/>
  <c r="AP269" i="16"/>
  <c r="AO269" i="16"/>
  <c r="AN269" i="16"/>
  <c r="AM269" i="16"/>
  <c r="AL269" i="16"/>
  <c r="AK269" i="16"/>
  <c r="AJ269" i="16"/>
  <c r="AI269" i="16"/>
  <c r="AH269" i="16"/>
  <c r="BN275" i="16"/>
  <c r="BM275" i="16"/>
  <c r="BK275" i="16"/>
  <c r="BJ275" i="16"/>
  <c r="BI275" i="16"/>
  <c r="BH275" i="16"/>
  <c r="BG275" i="16"/>
  <c r="BF275" i="16"/>
  <c r="BE275" i="16"/>
  <c r="BD275" i="16"/>
  <c r="BC275" i="16"/>
  <c r="BB275" i="16"/>
  <c r="BA275" i="16"/>
  <c r="AZ275" i="16"/>
  <c r="AY275" i="16"/>
  <c r="AX275" i="16"/>
  <c r="AW275" i="16"/>
  <c r="AV275" i="16"/>
  <c r="AU275" i="16"/>
  <c r="AT275" i="16"/>
  <c r="AS275" i="16"/>
  <c r="AR275" i="16"/>
  <c r="AQ275" i="16"/>
  <c r="AP275" i="16"/>
  <c r="AO275" i="16"/>
  <c r="AN275" i="16"/>
  <c r="AM275" i="16"/>
  <c r="AL275" i="16"/>
  <c r="AK275" i="16"/>
  <c r="AJ275" i="16"/>
  <c r="AI275" i="16"/>
  <c r="AH275" i="16"/>
  <c r="BN274" i="16"/>
  <c r="BM274" i="16"/>
  <c r="BK274" i="16"/>
  <c r="BJ274" i="16"/>
  <c r="BI274" i="16"/>
  <c r="BH274" i="16"/>
  <c r="BG274" i="16"/>
  <c r="BF274" i="16"/>
  <c r="BE274" i="16"/>
  <c r="BD274" i="16"/>
  <c r="BC274" i="16"/>
  <c r="BB274" i="16"/>
  <c r="BA274" i="16"/>
  <c r="AZ274" i="16"/>
  <c r="AY274" i="16"/>
  <c r="AX274" i="16"/>
  <c r="AW274" i="16"/>
  <c r="AV274" i="16"/>
  <c r="AU274" i="16"/>
  <c r="AT274" i="16"/>
  <c r="AS274" i="16"/>
  <c r="AR274" i="16"/>
  <c r="AQ274" i="16"/>
  <c r="AP274" i="16"/>
  <c r="AO274" i="16"/>
  <c r="AN274" i="16"/>
  <c r="AM274" i="16"/>
  <c r="AL274" i="16"/>
  <c r="AK274" i="16"/>
  <c r="AJ274" i="16"/>
  <c r="AI274" i="16"/>
  <c r="AH274" i="16"/>
  <c r="BN273" i="16"/>
  <c r="BM273" i="16"/>
  <c r="BK273" i="16"/>
  <c r="BJ273" i="16"/>
  <c r="BI273" i="16"/>
  <c r="BH273" i="16"/>
  <c r="BG273" i="16"/>
  <c r="BF273" i="16"/>
  <c r="BE273" i="16"/>
  <c r="BD273" i="16"/>
  <c r="BC273" i="16"/>
  <c r="BB273" i="16"/>
  <c r="BA273" i="16"/>
  <c r="AZ273" i="16"/>
  <c r="AY273" i="16"/>
  <c r="AX273" i="16"/>
  <c r="AW273" i="16"/>
  <c r="AV273" i="16"/>
  <c r="AU273" i="16"/>
  <c r="AT273" i="16"/>
  <c r="AS273" i="16"/>
  <c r="AR273" i="16"/>
  <c r="AQ273" i="16"/>
  <c r="AP273" i="16"/>
  <c r="AO273" i="16"/>
  <c r="AN273" i="16"/>
  <c r="AM273" i="16"/>
  <c r="AL273" i="16"/>
  <c r="AK273" i="16"/>
  <c r="AJ273" i="16"/>
  <c r="AI273" i="16"/>
  <c r="AH273" i="16"/>
  <c r="BN64" i="16"/>
  <c r="BM64" i="16"/>
  <c r="BK64" i="16"/>
  <c r="BJ64" i="16"/>
  <c r="BI64" i="16"/>
  <c r="BH64" i="16"/>
  <c r="BG64" i="16"/>
  <c r="BF64" i="16"/>
  <c r="BE64" i="16"/>
  <c r="BD64" i="16"/>
  <c r="BC64" i="16"/>
  <c r="BB64" i="16"/>
  <c r="BA64" i="16"/>
  <c r="AZ64" i="16"/>
  <c r="AY64" i="16"/>
  <c r="AX64" i="16"/>
  <c r="AW64" i="16"/>
  <c r="AV64" i="16"/>
  <c r="AU64" i="16"/>
  <c r="AT64" i="16"/>
  <c r="AS64" i="16"/>
  <c r="AR64" i="16"/>
  <c r="AQ64" i="16"/>
  <c r="AP64" i="16"/>
  <c r="AO64" i="16"/>
  <c r="AN64" i="16"/>
  <c r="AM64" i="16"/>
  <c r="AL64" i="16"/>
  <c r="AK64" i="16"/>
  <c r="AJ64" i="16"/>
  <c r="AI64" i="16"/>
  <c r="AH64" i="16"/>
  <c r="BN65" i="16"/>
  <c r="BM65" i="16"/>
  <c r="BK65" i="16"/>
  <c r="BJ65" i="16"/>
  <c r="BI65" i="16"/>
  <c r="BH65" i="16"/>
  <c r="BG65" i="16"/>
  <c r="BF65" i="16"/>
  <c r="BE65" i="16"/>
  <c r="BD65" i="16"/>
  <c r="BC65" i="16"/>
  <c r="BB65" i="16"/>
  <c r="BA65" i="16"/>
  <c r="AZ65" i="16"/>
  <c r="AY65" i="16"/>
  <c r="AX65" i="16"/>
  <c r="AW65" i="16"/>
  <c r="AV65" i="16"/>
  <c r="AU65" i="16"/>
  <c r="AT65" i="16"/>
  <c r="AS65" i="16"/>
  <c r="AR65" i="16"/>
  <c r="AQ65" i="16"/>
  <c r="AP65" i="16"/>
  <c r="AO65" i="16"/>
  <c r="AN65" i="16"/>
  <c r="AM65" i="16"/>
  <c r="AL65" i="16"/>
  <c r="AK65" i="16"/>
  <c r="AJ65" i="16"/>
  <c r="AI65" i="16"/>
  <c r="AH65" i="16"/>
  <c r="BN61" i="16"/>
  <c r="BM61" i="16"/>
  <c r="BK61" i="16"/>
  <c r="BJ61" i="16"/>
  <c r="BI61" i="16"/>
  <c r="BH61" i="16"/>
  <c r="BG61" i="16"/>
  <c r="BF61" i="16"/>
  <c r="BE61" i="16"/>
  <c r="BD61" i="16"/>
  <c r="BC61" i="16"/>
  <c r="BB61" i="16"/>
  <c r="BA61" i="16"/>
  <c r="AZ61" i="16"/>
  <c r="AY61" i="16"/>
  <c r="AX61" i="16"/>
  <c r="AW61" i="16"/>
  <c r="AV61" i="16"/>
  <c r="AU61" i="16"/>
  <c r="AT61" i="16"/>
  <c r="AS61" i="16"/>
  <c r="AR61" i="16"/>
  <c r="AQ61" i="16"/>
  <c r="AP61" i="16"/>
  <c r="AO61" i="16"/>
  <c r="AN61" i="16"/>
  <c r="AM61" i="16"/>
  <c r="AL61" i="16"/>
  <c r="AK61" i="16"/>
  <c r="AJ61" i="16"/>
  <c r="AI61" i="16"/>
  <c r="AH61" i="16"/>
  <c r="BN328" i="16"/>
  <c r="BM328" i="16"/>
  <c r="BK328" i="16"/>
  <c r="BJ328" i="16"/>
  <c r="BI328" i="16"/>
  <c r="BH328" i="16"/>
  <c r="BG328" i="16"/>
  <c r="BF328" i="16"/>
  <c r="BE328" i="16"/>
  <c r="BD328" i="16"/>
  <c r="BC328" i="16"/>
  <c r="BB328" i="16"/>
  <c r="BA328" i="16"/>
  <c r="AZ328" i="16"/>
  <c r="AY328" i="16"/>
  <c r="AX328" i="16"/>
  <c r="AW328" i="16"/>
  <c r="AV328" i="16"/>
  <c r="AU328" i="16"/>
  <c r="AT328" i="16"/>
  <c r="AS328" i="16"/>
  <c r="AR328" i="16"/>
  <c r="AQ328" i="16"/>
  <c r="AP328" i="16"/>
  <c r="AO328" i="16"/>
  <c r="AN328" i="16"/>
  <c r="AM328" i="16"/>
  <c r="AL328" i="16"/>
  <c r="AK328" i="16"/>
  <c r="AJ328" i="16"/>
  <c r="AI328" i="16"/>
  <c r="AH328" i="16"/>
  <c r="BN326" i="16"/>
  <c r="BM326" i="16"/>
  <c r="BK326" i="16"/>
  <c r="BJ326" i="16"/>
  <c r="BI326" i="16"/>
  <c r="BH326" i="16"/>
  <c r="BG326" i="16"/>
  <c r="BF326" i="16"/>
  <c r="BE326" i="16"/>
  <c r="BD326" i="16"/>
  <c r="BC326" i="16"/>
  <c r="BB326" i="16"/>
  <c r="BA326" i="16"/>
  <c r="AZ326" i="16"/>
  <c r="AY326" i="16"/>
  <c r="AX326" i="16"/>
  <c r="AW326" i="16"/>
  <c r="AV326" i="16"/>
  <c r="AU326" i="16"/>
  <c r="AT326" i="16"/>
  <c r="AS326" i="16"/>
  <c r="AR326" i="16"/>
  <c r="AQ326" i="16"/>
  <c r="AP326" i="16"/>
  <c r="AO326" i="16"/>
  <c r="AN326" i="16"/>
  <c r="AM326" i="16"/>
  <c r="AL326" i="16"/>
  <c r="AK326" i="16"/>
  <c r="AJ326" i="16"/>
  <c r="AI326" i="16"/>
  <c r="AH326" i="16"/>
  <c r="BN34" i="16"/>
  <c r="BM34" i="16"/>
  <c r="BK34" i="16"/>
  <c r="BJ34" i="16"/>
  <c r="BI34" i="16"/>
  <c r="BH34" i="16"/>
  <c r="BG34" i="16"/>
  <c r="BF34" i="16"/>
  <c r="BE34" i="16"/>
  <c r="BD34" i="16"/>
  <c r="BC34" i="16"/>
  <c r="BB34" i="16"/>
  <c r="BA34" i="16"/>
  <c r="AZ34" i="16"/>
  <c r="AY34" i="16"/>
  <c r="AX34" i="16"/>
  <c r="AW34" i="16"/>
  <c r="AV34" i="16"/>
  <c r="AU34" i="16"/>
  <c r="AT34" i="16"/>
  <c r="AS34" i="16"/>
  <c r="AR34" i="16"/>
  <c r="AQ34" i="16"/>
  <c r="AP34" i="16"/>
  <c r="AO34" i="16"/>
  <c r="AN34" i="16"/>
  <c r="AL34" i="16"/>
  <c r="AK34" i="16"/>
  <c r="AI34" i="16"/>
  <c r="BN36" i="16"/>
  <c r="BM36" i="16"/>
  <c r="BK36" i="16"/>
  <c r="BJ36" i="16"/>
  <c r="BI36" i="16"/>
  <c r="BH36" i="16"/>
  <c r="BG36" i="16"/>
  <c r="BF36" i="16"/>
  <c r="BE36" i="16"/>
  <c r="BD36" i="16"/>
  <c r="BC36" i="16"/>
  <c r="BB36" i="16"/>
  <c r="BA36" i="16"/>
  <c r="AZ36" i="16"/>
  <c r="AY36" i="16"/>
  <c r="AX36" i="16"/>
  <c r="AW36" i="16"/>
  <c r="AV36" i="16"/>
  <c r="AU36" i="16"/>
  <c r="AT36" i="16"/>
  <c r="AS36" i="16"/>
  <c r="AR36" i="16"/>
  <c r="AQ36" i="16"/>
  <c r="AP36" i="16"/>
  <c r="AO36" i="16"/>
  <c r="AN36" i="16"/>
  <c r="AM36" i="16"/>
  <c r="AL36" i="16"/>
  <c r="AK36" i="16"/>
  <c r="AJ36" i="16"/>
  <c r="AI36" i="16"/>
  <c r="AH36" i="16"/>
  <c r="BN272" i="16"/>
  <c r="BM272" i="16"/>
  <c r="BK272" i="16"/>
  <c r="BJ272" i="16"/>
  <c r="BI272" i="16"/>
  <c r="BH272" i="16"/>
  <c r="BG272" i="16"/>
  <c r="BF272" i="16"/>
  <c r="BE272" i="16"/>
  <c r="BD272" i="16"/>
  <c r="BC272" i="16"/>
  <c r="BB272" i="16"/>
  <c r="BA272" i="16"/>
  <c r="AZ272" i="16"/>
  <c r="AY272" i="16"/>
  <c r="AX272" i="16"/>
  <c r="AW272" i="16"/>
  <c r="AV272" i="16"/>
  <c r="AU272" i="16"/>
  <c r="AT272" i="16"/>
  <c r="AS272" i="16"/>
  <c r="AR272" i="16"/>
  <c r="AQ272" i="16"/>
  <c r="AP272" i="16"/>
  <c r="AO272" i="16"/>
  <c r="AN272" i="16"/>
  <c r="AM272" i="16"/>
  <c r="AL272" i="16"/>
  <c r="AK272" i="16"/>
  <c r="AJ272" i="16"/>
  <c r="AI272" i="16"/>
  <c r="AH272" i="16"/>
  <c r="BN276" i="16"/>
  <c r="BM276" i="16"/>
  <c r="BK276" i="16"/>
  <c r="BJ276" i="16"/>
  <c r="BI276" i="16"/>
  <c r="BH276" i="16"/>
  <c r="BG276" i="16"/>
  <c r="BF276" i="16"/>
  <c r="BE276" i="16"/>
  <c r="BD276" i="16"/>
  <c r="BC276" i="16"/>
  <c r="BB276" i="16"/>
  <c r="BA276" i="16"/>
  <c r="AZ276" i="16"/>
  <c r="AY276" i="16"/>
  <c r="AX276" i="16"/>
  <c r="AW276" i="16"/>
  <c r="AV276" i="16"/>
  <c r="AU276" i="16"/>
  <c r="AT276" i="16"/>
  <c r="AS276" i="16"/>
  <c r="AR276" i="16"/>
  <c r="AQ276" i="16"/>
  <c r="AP276" i="16"/>
  <c r="AO276" i="16"/>
  <c r="AN276" i="16"/>
  <c r="AM276" i="16"/>
  <c r="AL276" i="16"/>
  <c r="AK276" i="16"/>
  <c r="AJ276" i="16"/>
  <c r="AI276" i="16"/>
  <c r="AH276" i="16"/>
  <c r="BN143" i="16"/>
  <c r="BM143" i="16"/>
  <c r="BK143" i="16"/>
  <c r="BJ143" i="16"/>
  <c r="BI143" i="16"/>
  <c r="BH143" i="16"/>
  <c r="BG143" i="16"/>
  <c r="BF143" i="16"/>
  <c r="BE143" i="16"/>
  <c r="BD143" i="16"/>
  <c r="BC143" i="16"/>
  <c r="BB143" i="16"/>
  <c r="BA143" i="16"/>
  <c r="AZ143" i="16"/>
  <c r="AY143" i="16"/>
  <c r="AX143" i="16"/>
  <c r="AW143" i="16"/>
  <c r="AV143" i="16"/>
  <c r="AU143" i="16"/>
  <c r="AT143" i="16"/>
  <c r="AS143" i="16"/>
  <c r="AR143" i="16"/>
  <c r="AQ143" i="16"/>
  <c r="AP143" i="16"/>
  <c r="AO143" i="16"/>
  <c r="AN143" i="16"/>
  <c r="AM143" i="16"/>
  <c r="AL143" i="16"/>
  <c r="AK143" i="16"/>
  <c r="AJ143" i="16"/>
  <c r="AI143" i="16"/>
  <c r="AH143" i="16"/>
  <c r="BN324" i="16"/>
  <c r="BM324" i="16"/>
  <c r="BK324" i="16"/>
  <c r="BJ324" i="16"/>
  <c r="BI324" i="16"/>
  <c r="BH324" i="16"/>
  <c r="BG324" i="16"/>
  <c r="BF324" i="16"/>
  <c r="BE324" i="16"/>
  <c r="BD324" i="16"/>
  <c r="BC324" i="16"/>
  <c r="BB324" i="16"/>
  <c r="BA324" i="16"/>
  <c r="AZ324" i="16"/>
  <c r="AY324" i="16"/>
  <c r="AX324" i="16"/>
  <c r="AW324" i="16"/>
  <c r="AV324" i="16"/>
  <c r="AU324" i="16"/>
  <c r="AT324" i="16"/>
  <c r="AS324" i="16"/>
  <c r="AR324" i="16"/>
  <c r="AQ324" i="16"/>
  <c r="AP324" i="16"/>
  <c r="AO324" i="16"/>
  <c r="AN324" i="16"/>
  <c r="AM324" i="16"/>
  <c r="AL324" i="16"/>
  <c r="AK324" i="16"/>
  <c r="AJ324" i="16"/>
  <c r="AI324" i="16"/>
  <c r="AH324" i="16"/>
  <c r="BN55" i="16"/>
  <c r="BM55" i="16"/>
  <c r="BK55" i="16"/>
  <c r="BJ55" i="16"/>
  <c r="BI55" i="16"/>
  <c r="BH55" i="16"/>
  <c r="BG55" i="16"/>
  <c r="BF55" i="16"/>
  <c r="BE55" i="16"/>
  <c r="BD55" i="16"/>
  <c r="BC55" i="16"/>
  <c r="BB55" i="16"/>
  <c r="BA55" i="16"/>
  <c r="AZ55" i="16"/>
  <c r="AY55" i="16"/>
  <c r="AX55" i="16"/>
  <c r="AW55" i="16"/>
  <c r="AV55" i="16"/>
  <c r="AU55" i="16"/>
  <c r="AT55" i="16"/>
  <c r="AS55" i="16"/>
  <c r="AR55" i="16"/>
  <c r="AQ55" i="16"/>
  <c r="AP55" i="16"/>
  <c r="AO55" i="16"/>
  <c r="AN55" i="16"/>
  <c r="AM55" i="16"/>
  <c r="AL55" i="16"/>
  <c r="AK55" i="16"/>
  <c r="AJ55" i="16"/>
  <c r="AI55" i="16"/>
  <c r="AH55" i="16"/>
  <c r="BN322" i="16"/>
  <c r="BM322" i="16"/>
  <c r="BK322" i="16"/>
  <c r="BJ322" i="16"/>
  <c r="BI322" i="16"/>
  <c r="BH322" i="16"/>
  <c r="BG322" i="16"/>
  <c r="BF322" i="16"/>
  <c r="BE322" i="16"/>
  <c r="BD322" i="16"/>
  <c r="BC322" i="16"/>
  <c r="BB322" i="16"/>
  <c r="BA322" i="16"/>
  <c r="AZ322" i="16"/>
  <c r="AY322" i="16"/>
  <c r="AX322" i="16"/>
  <c r="AW322" i="16"/>
  <c r="AV322" i="16"/>
  <c r="AU322" i="16"/>
  <c r="AT322" i="16"/>
  <c r="AS322" i="16"/>
  <c r="AR322" i="16"/>
  <c r="AQ322" i="16"/>
  <c r="AP322" i="16"/>
  <c r="AO322" i="16"/>
  <c r="AN322" i="16"/>
  <c r="AM322" i="16"/>
  <c r="AL322" i="16"/>
  <c r="AK322" i="16"/>
  <c r="AJ322" i="16"/>
  <c r="AI322" i="16"/>
  <c r="AH322" i="16"/>
  <c r="BN209" i="16"/>
  <c r="BM209" i="16"/>
  <c r="BK209" i="16"/>
  <c r="BJ209" i="16"/>
  <c r="BI209" i="16"/>
  <c r="BH209" i="16"/>
  <c r="BG209" i="16"/>
  <c r="BF209" i="16"/>
  <c r="BE209" i="16"/>
  <c r="BD209" i="16"/>
  <c r="BC209" i="16"/>
  <c r="BB209" i="16"/>
  <c r="BA209" i="16"/>
  <c r="AZ209" i="16"/>
  <c r="AY209" i="16"/>
  <c r="AX209" i="16"/>
  <c r="AW209" i="16"/>
  <c r="AV209" i="16"/>
  <c r="AU209" i="16"/>
  <c r="AT209" i="16"/>
  <c r="AS209" i="16"/>
  <c r="AR209" i="16"/>
  <c r="AQ209" i="16"/>
  <c r="AP209" i="16"/>
  <c r="AO209" i="16"/>
  <c r="AN209" i="16"/>
  <c r="AM209" i="16"/>
  <c r="AL209" i="16"/>
  <c r="AK209" i="16"/>
  <c r="AJ209" i="16"/>
  <c r="AI209" i="16"/>
  <c r="AH209" i="16"/>
  <c r="BN76" i="16"/>
  <c r="BM76" i="16"/>
  <c r="BK76" i="16"/>
  <c r="BJ76" i="16"/>
  <c r="BI76" i="16"/>
  <c r="BH76" i="16"/>
  <c r="BG76" i="16"/>
  <c r="BF76" i="16"/>
  <c r="BE76" i="16"/>
  <c r="BD76" i="16"/>
  <c r="BC76" i="16"/>
  <c r="BB76" i="16"/>
  <c r="BA76" i="16"/>
  <c r="AZ76" i="16"/>
  <c r="AY76" i="16"/>
  <c r="AX76" i="16"/>
  <c r="AW76" i="16"/>
  <c r="AV76" i="16"/>
  <c r="AU76" i="16"/>
  <c r="AT76" i="16"/>
  <c r="AS76" i="16"/>
  <c r="AR76" i="16"/>
  <c r="AQ76" i="16"/>
  <c r="AP76" i="16"/>
  <c r="AO76" i="16"/>
  <c r="AN76" i="16"/>
  <c r="AM76" i="16"/>
  <c r="AL76" i="16"/>
  <c r="AK76" i="16"/>
  <c r="AJ76" i="16"/>
  <c r="AI76" i="16"/>
  <c r="AH76" i="16"/>
  <c r="BN333" i="16"/>
  <c r="BM333" i="16"/>
  <c r="BK333" i="16"/>
  <c r="BJ333" i="16"/>
  <c r="BI333" i="16"/>
  <c r="BH333" i="16"/>
  <c r="BG333" i="16"/>
  <c r="BF333" i="16"/>
  <c r="BE333" i="16"/>
  <c r="BD333" i="16"/>
  <c r="BC333" i="16"/>
  <c r="BB333" i="16"/>
  <c r="BA333" i="16"/>
  <c r="AZ333" i="16"/>
  <c r="AY333" i="16"/>
  <c r="AX333" i="16"/>
  <c r="AW333" i="16"/>
  <c r="AV333" i="16"/>
  <c r="AU333" i="16"/>
  <c r="AT333" i="16"/>
  <c r="AS333" i="16"/>
  <c r="AR333" i="16"/>
  <c r="AQ333" i="16"/>
  <c r="AP333" i="16"/>
  <c r="AO333" i="16"/>
  <c r="AN333" i="16"/>
  <c r="AM333" i="16"/>
  <c r="AL333" i="16"/>
  <c r="AK333" i="16"/>
  <c r="AJ333" i="16"/>
  <c r="AI333" i="16"/>
  <c r="AH333" i="16"/>
  <c r="BN332" i="16"/>
  <c r="BM332" i="16"/>
  <c r="BK332" i="16"/>
  <c r="BJ332" i="16"/>
  <c r="BI332" i="16"/>
  <c r="BH332" i="16"/>
  <c r="BG332" i="16"/>
  <c r="BF332" i="16"/>
  <c r="BE332" i="16"/>
  <c r="BD332" i="16"/>
  <c r="BC332" i="16"/>
  <c r="BB332" i="16"/>
  <c r="BA332" i="16"/>
  <c r="AZ332" i="16"/>
  <c r="AY332" i="16"/>
  <c r="AX332" i="16"/>
  <c r="AW332" i="16"/>
  <c r="AV332" i="16"/>
  <c r="AU332" i="16"/>
  <c r="AT332" i="16"/>
  <c r="AS332" i="16"/>
  <c r="AR332" i="16"/>
  <c r="AQ332" i="16"/>
  <c r="AP332" i="16"/>
  <c r="AO332" i="16"/>
  <c r="AN332" i="16"/>
  <c r="AM332" i="16"/>
  <c r="AL332" i="16"/>
  <c r="AK332" i="16"/>
  <c r="AJ332" i="16"/>
  <c r="AI332" i="16"/>
  <c r="AH332" i="16"/>
  <c r="BN336" i="16"/>
  <c r="BM336" i="16"/>
  <c r="BK336" i="16"/>
  <c r="BJ336" i="16"/>
  <c r="BI336" i="16"/>
  <c r="BH336" i="16"/>
  <c r="BG336" i="16"/>
  <c r="BF336" i="16"/>
  <c r="BE336" i="16"/>
  <c r="BD336" i="16"/>
  <c r="BC336" i="16"/>
  <c r="BB336" i="16"/>
  <c r="BA336" i="16"/>
  <c r="AZ336" i="16"/>
  <c r="AY336" i="16"/>
  <c r="AX336" i="16"/>
  <c r="AW336" i="16"/>
  <c r="AV336" i="16"/>
  <c r="AU336" i="16"/>
  <c r="AT336" i="16"/>
  <c r="AS336" i="16"/>
  <c r="AR336" i="16"/>
  <c r="AQ336" i="16"/>
  <c r="AP336" i="16"/>
  <c r="AO336" i="16"/>
  <c r="AN336" i="16"/>
  <c r="AM336" i="16"/>
  <c r="AL336" i="16"/>
  <c r="AK336" i="16"/>
  <c r="AJ336" i="16"/>
  <c r="AI336" i="16"/>
  <c r="AH336" i="16"/>
  <c r="BN335" i="16"/>
  <c r="BM335" i="16"/>
  <c r="BK335" i="16"/>
  <c r="BJ335" i="16"/>
  <c r="BI335" i="16"/>
  <c r="BH335" i="16"/>
  <c r="BG335" i="16"/>
  <c r="BF335" i="16"/>
  <c r="BE335" i="16"/>
  <c r="BD335" i="16"/>
  <c r="BC335" i="16"/>
  <c r="BB335" i="16"/>
  <c r="BA335" i="16"/>
  <c r="AZ335" i="16"/>
  <c r="AY335" i="16"/>
  <c r="AX335" i="16"/>
  <c r="AW335" i="16"/>
  <c r="AV335" i="16"/>
  <c r="AU335" i="16"/>
  <c r="AT335" i="16"/>
  <c r="AS335" i="16"/>
  <c r="AR335" i="16"/>
  <c r="AQ335" i="16"/>
  <c r="AP335" i="16"/>
  <c r="AO335" i="16"/>
  <c r="AN335" i="16"/>
  <c r="AM335" i="16"/>
  <c r="AL335" i="16"/>
  <c r="AK335" i="16"/>
  <c r="AJ335" i="16"/>
  <c r="AI335" i="16"/>
  <c r="AH335" i="16"/>
  <c r="BN331" i="16"/>
  <c r="BM331" i="16"/>
  <c r="BK331" i="16"/>
  <c r="BJ331" i="16"/>
  <c r="BI331" i="16"/>
  <c r="BH331" i="16"/>
  <c r="BG331" i="16"/>
  <c r="BF331" i="16"/>
  <c r="BE331" i="16"/>
  <c r="BD331" i="16"/>
  <c r="BC331" i="16"/>
  <c r="BB331" i="16"/>
  <c r="BA331" i="16"/>
  <c r="AZ331" i="16"/>
  <c r="AY331" i="16"/>
  <c r="AX331" i="16"/>
  <c r="AW331" i="16"/>
  <c r="AV331" i="16"/>
  <c r="AU331" i="16"/>
  <c r="AT331" i="16"/>
  <c r="AS331" i="16"/>
  <c r="AR331" i="16"/>
  <c r="AQ331" i="16"/>
  <c r="AP331" i="16"/>
  <c r="AO331" i="16"/>
  <c r="AN331" i="16"/>
  <c r="AM331" i="16"/>
  <c r="AL331" i="16"/>
  <c r="AK331" i="16"/>
  <c r="AJ331" i="16"/>
  <c r="AI331" i="16"/>
  <c r="AH331" i="16"/>
  <c r="BN29" i="16"/>
  <c r="BM29" i="16"/>
  <c r="BK29" i="16"/>
  <c r="BJ29" i="16"/>
  <c r="BI29" i="16"/>
  <c r="BH29" i="16"/>
  <c r="BG29" i="16"/>
  <c r="BF29" i="16"/>
  <c r="BE29" i="16"/>
  <c r="BD29" i="16"/>
  <c r="BC29" i="16"/>
  <c r="BB29" i="16"/>
  <c r="BA29" i="16"/>
  <c r="AZ29" i="16"/>
  <c r="AY29" i="16"/>
  <c r="AX29" i="16"/>
  <c r="AW29" i="16"/>
  <c r="AV29" i="16"/>
  <c r="AU29" i="16"/>
  <c r="AT29" i="16"/>
  <c r="AS29" i="16"/>
  <c r="AR29" i="16"/>
  <c r="AQ29" i="16"/>
  <c r="AP29" i="16"/>
  <c r="AO29" i="16"/>
  <c r="AN29" i="16"/>
  <c r="AM29" i="16"/>
  <c r="AL29" i="16"/>
  <c r="AK29" i="16"/>
  <c r="AJ29" i="16"/>
  <c r="AI29" i="16"/>
  <c r="AH29" i="16"/>
  <c r="BN334" i="16"/>
  <c r="BM334" i="16"/>
  <c r="BK334" i="16"/>
  <c r="BJ334" i="16"/>
  <c r="BI334" i="16"/>
  <c r="BH334" i="16"/>
  <c r="BG334" i="16"/>
  <c r="BF334" i="16"/>
  <c r="BE334" i="16"/>
  <c r="BD334" i="16"/>
  <c r="BC334" i="16"/>
  <c r="BB334" i="16"/>
  <c r="BA334" i="16"/>
  <c r="AZ334" i="16"/>
  <c r="AY334" i="16"/>
  <c r="AX334" i="16"/>
  <c r="AW334" i="16"/>
  <c r="AV334" i="16"/>
  <c r="AU334" i="16"/>
  <c r="AT334" i="16"/>
  <c r="AS334" i="16"/>
  <c r="AR334" i="16"/>
  <c r="AQ334" i="16"/>
  <c r="AP334" i="16"/>
  <c r="AO334" i="16"/>
  <c r="AN334" i="16"/>
  <c r="AM334" i="16"/>
  <c r="AL334" i="16"/>
  <c r="AK334" i="16"/>
  <c r="AJ334" i="16"/>
  <c r="AI334" i="16"/>
  <c r="AH334" i="16"/>
  <c r="BN86" i="16"/>
  <c r="BM86" i="16"/>
  <c r="BK86" i="16"/>
  <c r="BJ86" i="16"/>
  <c r="BI86" i="16"/>
  <c r="BH86" i="16"/>
  <c r="BG86" i="16"/>
  <c r="BF86" i="16"/>
  <c r="BE86" i="16"/>
  <c r="BD86" i="16"/>
  <c r="BC86" i="16"/>
  <c r="BB86" i="16"/>
  <c r="BA86" i="16"/>
  <c r="AZ86" i="16"/>
  <c r="AY86" i="16"/>
  <c r="AX86" i="16"/>
  <c r="AW86" i="16"/>
  <c r="AV86" i="16"/>
  <c r="AU86" i="16"/>
  <c r="AT86" i="16"/>
  <c r="AS86" i="16"/>
  <c r="AR86" i="16"/>
  <c r="AQ86" i="16"/>
  <c r="AP86" i="16"/>
  <c r="AO86" i="16"/>
  <c r="AN86" i="16"/>
  <c r="AM86" i="16"/>
  <c r="AL86" i="16"/>
  <c r="AK86" i="16"/>
  <c r="AJ86" i="16"/>
  <c r="AI86" i="16"/>
  <c r="AH86" i="16"/>
  <c r="BN314" i="16"/>
  <c r="BM314" i="16"/>
  <c r="BK314" i="16"/>
  <c r="BJ314" i="16"/>
  <c r="BI314" i="16"/>
  <c r="BH314" i="16"/>
  <c r="BG314" i="16"/>
  <c r="BF314" i="16"/>
  <c r="BE314" i="16"/>
  <c r="BD314" i="16"/>
  <c r="BC314" i="16"/>
  <c r="BB314" i="16"/>
  <c r="BA314" i="16"/>
  <c r="AZ314" i="16"/>
  <c r="AY314" i="16"/>
  <c r="AX314" i="16"/>
  <c r="AW314" i="16"/>
  <c r="AV314" i="16"/>
  <c r="AU314" i="16"/>
  <c r="AT314" i="16"/>
  <c r="AS314" i="16"/>
  <c r="AR314" i="16"/>
  <c r="AQ314" i="16"/>
  <c r="AP314" i="16"/>
  <c r="AO314" i="16"/>
  <c r="AN314" i="16"/>
  <c r="AM314" i="16"/>
  <c r="AL314" i="16"/>
  <c r="AK314" i="16"/>
  <c r="AJ314" i="16"/>
  <c r="AI314" i="16"/>
  <c r="AH314" i="16"/>
  <c r="BN165" i="16"/>
  <c r="BM165" i="16"/>
  <c r="BK165" i="16"/>
  <c r="BJ165" i="16"/>
  <c r="BI165" i="16"/>
  <c r="BH165" i="16"/>
  <c r="BG165" i="16"/>
  <c r="BF165" i="16"/>
  <c r="BE165" i="16"/>
  <c r="BD165" i="16"/>
  <c r="BC165" i="16"/>
  <c r="BB165" i="16"/>
  <c r="BA165" i="16"/>
  <c r="AZ165" i="16"/>
  <c r="AY165" i="16"/>
  <c r="AX165" i="16"/>
  <c r="AW165" i="16"/>
  <c r="AV165" i="16"/>
  <c r="AU165" i="16"/>
  <c r="AT165" i="16"/>
  <c r="AS165" i="16"/>
  <c r="AR165" i="16"/>
  <c r="AQ165" i="16"/>
  <c r="AP165" i="16"/>
  <c r="AO165" i="16"/>
  <c r="AN165" i="16"/>
  <c r="AM165" i="16"/>
  <c r="AL165" i="16"/>
  <c r="AK165" i="16"/>
  <c r="AJ165" i="16"/>
  <c r="AI165" i="16"/>
  <c r="AH165" i="16"/>
  <c r="BN154" i="16"/>
  <c r="BM154" i="16"/>
  <c r="BK154" i="16"/>
  <c r="BJ154" i="16"/>
  <c r="BI154" i="16"/>
  <c r="BH154" i="16"/>
  <c r="BG154" i="16"/>
  <c r="BF154" i="16"/>
  <c r="BE154" i="16"/>
  <c r="BD154" i="16"/>
  <c r="BC154" i="16"/>
  <c r="BB154" i="16"/>
  <c r="BA154" i="16"/>
  <c r="AZ154" i="16"/>
  <c r="AY154" i="16"/>
  <c r="AX154" i="16"/>
  <c r="AW154" i="16"/>
  <c r="AV154" i="16"/>
  <c r="AU154" i="16"/>
  <c r="AT154" i="16"/>
  <c r="AS154" i="16"/>
  <c r="AR154" i="16"/>
  <c r="AQ154" i="16"/>
  <c r="AP154" i="16"/>
  <c r="AO154" i="16"/>
  <c r="AN154" i="16"/>
  <c r="AM154" i="16"/>
  <c r="AL154" i="16"/>
  <c r="AK154" i="16"/>
  <c r="AJ154" i="16"/>
  <c r="AI154" i="16"/>
  <c r="AH154" i="16"/>
  <c r="BN311" i="16"/>
  <c r="BM311" i="16"/>
  <c r="BK311" i="16"/>
  <c r="BJ311" i="16"/>
  <c r="BI311" i="16"/>
  <c r="BH311" i="16"/>
  <c r="BG311" i="16"/>
  <c r="BF311" i="16"/>
  <c r="BE311" i="16"/>
  <c r="BD311" i="16"/>
  <c r="BC311" i="16"/>
  <c r="BB311" i="16"/>
  <c r="BA311" i="16"/>
  <c r="AZ311" i="16"/>
  <c r="AY311" i="16"/>
  <c r="AX311" i="16"/>
  <c r="AW311" i="16"/>
  <c r="AV311" i="16"/>
  <c r="AU311" i="16"/>
  <c r="AT311" i="16"/>
  <c r="AS311" i="16"/>
  <c r="AR311" i="16"/>
  <c r="AQ311" i="16"/>
  <c r="AP311" i="16"/>
  <c r="AO311" i="16"/>
  <c r="AN311" i="16"/>
  <c r="AM311" i="16"/>
  <c r="AL311" i="16"/>
  <c r="AK311" i="16"/>
  <c r="AJ311" i="16"/>
  <c r="AI311" i="16"/>
  <c r="AH311" i="16"/>
  <c r="BN73" i="16"/>
  <c r="BM73" i="16"/>
  <c r="BK73" i="16"/>
  <c r="BJ73" i="16"/>
  <c r="BI73" i="16"/>
  <c r="BH73" i="16"/>
  <c r="BG73" i="16"/>
  <c r="BF73" i="16"/>
  <c r="BE73" i="16"/>
  <c r="BD73" i="16"/>
  <c r="BC73" i="16"/>
  <c r="BB73" i="16"/>
  <c r="BA73" i="16"/>
  <c r="AZ73" i="16"/>
  <c r="AY73" i="16"/>
  <c r="AX73" i="16"/>
  <c r="AW73" i="16"/>
  <c r="AV73" i="16"/>
  <c r="AU73" i="16"/>
  <c r="AT73" i="16"/>
  <c r="AS73" i="16"/>
  <c r="AR73" i="16"/>
  <c r="AQ73" i="16"/>
  <c r="AP73" i="16"/>
  <c r="AO73" i="16"/>
  <c r="AN73" i="16"/>
  <c r="AM73" i="16"/>
  <c r="AL73" i="16"/>
  <c r="AJ73" i="16"/>
  <c r="AI73" i="16"/>
  <c r="AH73" i="16"/>
  <c r="BN258" i="16"/>
  <c r="BM258" i="16"/>
  <c r="BK258" i="16"/>
  <c r="BJ258" i="16"/>
  <c r="BI258" i="16"/>
  <c r="BH258" i="16"/>
  <c r="BG258" i="16"/>
  <c r="BF258" i="16"/>
  <c r="BE258" i="16"/>
  <c r="BD258" i="16"/>
  <c r="BC258" i="16"/>
  <c r="BB258" i="16"/>
  <c r="BA258" i="16"/>
  <c r="AZ258" i="16"/>
  <c r="AY258" i="16"/>
  <c r="AX258" i="16"/>
  <c r="AW258" i="16"/>
  <c r="AV258" i="16"/>
  <c r="AU258" i="16"/>
  <c r="AT258" i="16"/>
  <c r="AS258" i="16"/>
  <c r="AR258" i="16"/>
  <c r="AQ258" i="16"/>
  <c r="AP258" i="16"/>
  <c r="AO258" i="16"/>
  <c r="AN258" i="16"/>
  <c r="AM258" i="16"/>
  <c r="AL258" i="16"/>
  <c r="AK258" i="16"/>
  <c r="AJ258" i="16"/>
  <c r="AI258" i="16"/>
  <c r="AH258" i="16"/>
  <c r="BN124" i="16"/>
  <c r="BM124" i="16"/>
  <c r="BK124" i="16"/>
  <c r="BJ124" i="16"/>
  <c r="BI124" i="16"/>
  <c r="BH124" i="16"/>
  <c r="BG124" i="16"/>
  <c r="BF124" i="16"/>
  <c r="BE124" i="16"/>
  <c r="BD124" i="16"/>
  <c r="BC124" i="16"/>
  <c r="BB124" i="16"/>
  <c r="BA124" i="16"/>
  <c r="AZ124" i="16"/>
  <c r="AY124" i="16"/>
  <c r="AX124" i="16"/>
  <c r="AW124" i="16"/>
  <c r="AV124" i="16"/>
  <c r="AU124" i="16"/>
  <c r="AT124" i="16"/>
  <c r="AS124" i="16"/>
  <c r="AR124" i="16"/>
  <c r="AQ124" i="16"/>
  <c r="AP124" i="16"/>
  <c r="AO124" i="16"/>
  <c r="AN124" i="16"/>
  <c r="AM124" i="16"/>
  <c r="AL124" i="16"/>
  <c r="AK124" i="16"/>
  <c r="AJ124" i="16"/>
  <c r="AI124" i="16"/>
  <c r="AH124" i="16"/>
  <c r="BN307" i="16"/>
  <c r="BM307" i="16"/>
  <c r="BK307" i="16"/>
  <c r="BJ307" i="16"/>
  <c r="BI307" i="16"/>
  <c r="BH307" i="16"/>
  <c r="BG307" i="16"/>
  <c r="BF307" i="16"/>
  <c r="BE307" i="16"/>
  <c r="BD307" i="16"/>
  <c r="BC307" i="16"/>
  <c r="BB307" i="16"/>
  <c r="BA307" i="16"/>
  <c r="AZ307" i="16"/>
  <c r="AY307" i="16"/>
  <c r="AX307" i="16"/>
  <c r="AW307" i="16"/>
  <c r="AV307" i="16"/>
  <c r="AU307" i="16"/>
  <c r="AT307" i="16"/>
  <c r="AS307" i="16"/>
  <c r="AR307" i="16"/>
  <c r="AQ307" i="16"/>
  <c r="AP307" i="16"/>
  <c r="AO307" i="16"/>
  <c r="AN307" i="16"/>
  <c r="AM307" i="16"/>
  <c r="AL307" i="16"/>
  <c r="AK307" i="16"/>
  <c r="AJ307" i="16"/>
  <c r="AI307" i="16"/>
  <c r="AH307" i="16"/>
  <c r="BN305" i="16"/>
  <c r="BM305" i="16"/>
  <c r="BK305" i="16"/>
  <c r="BJ305" i="16"/>
  <c r="BI305" i="16"/>
  <c r="BH305" i="16"/>
  <c r="BG305" i="16"/>
  <c r="BF305" i="16"/>
  <c r="BE305" i="16"/>
  <c r="BD305" i="16"/>
  <c r="BC305" i="16"/>
  <c r="BB305" i="16"/>
  <c r="BA305" i="16"/>
  <c r="AZ305" i="16"/>
  <c r="AY305" i="16"/>
  <c r="AX305" i="16"/>
  <c r="AW305" i="16"/>
  <c r="AV305" i="16"/>
  <c r="AU305" i="16"/>
  <c r="AT305" i="16"/>
  <c r="AS305" i="16"/>
  <c r="AR305" i="16"/>
  <c r="AQ305" i="16"/>
  <c r="AP305" i="16"/>
  <c r="AO305" i="16"/>
  <c r="AN305" i="16"/>
  <c r="AM305" i="16"/>
  <c r="AL305" i="16"/>
  <c r="AK305" i="16"/>
  <c r="AJ305" i="16"/>
  <c r="AI305" i="16"/>
  <c r="AH305" i="16"/>
  <c r="BN142" i="16"/>
  <c r="BM142" i="16"/>
  <c r="BK142" i="16"/>
  <c r="BJ142" i="16"/>
  <c r="BI142" i="16"/>
  <c r="BH142" i="16"/>
  <c r="BG142" i="16"/>
  <c r="BF142" i="16"/>
  <c r="BE142" i="16"/>
  <c r="BD142" i="16"/>
  <c r="BC142" i="16"/>
  <c r="BB142" i="16"/>
  <c r="BA142" i="16"/>
  <c r="AZ142" i="16"/>
  <c r="AY142" i="16"/>
  <c r="AX142" i="16"/>
  <c r="AW142" i="16"/>
  <c r="AV142" i="16"/>
  <c r="AU142" i="16"/>
  <c r="AT142" i="16"/>
  <c r="AS142" i="16"/>
  <c r="AR142" i="16"/>
  <c r="AQ142" i="16"/>
  <c r="AP142" i="16"/>
  <c r="AO142" i="16"/>
  <c r="AN142" i="16"/>
  <c r="AM142" i="16"/>
  <c r="AL142" i="16"/>
  <c r="AK142" i="16"/>
  <c r="AJ142" i="16"/>
  <c r="AI142" i="16"/>
  <c r="AH142" i="16"/>
  <c r="BN138" i="16"/>
  <c r="BM138" i="16"/>
  <c r="BK138" i="16"/>
  <c r="BJ138" i="16"/>
  <c r="BI138" i="16"/>
  <c r="BH138" i="16"/>
  <c r="BG138" i="16"/>
  <c r="BF138" i="16"/>
  <c r="BE138" i="16"/>
  <c r="BD138" i="16"/>
  <c r="BC138" i="16"/>
  <c r="BB138" i="16"/>
  <c r="BA138" i="16"/>
  <c r="AZ138" i="16"/>
  <c r="AY138" i="16"/>
  <c r="AX138" i="16"/>
  <c r="AW138" i="16"/>
  <c r="AV138" i="16"/>
  <c r="AU138" i="16"/>
  <c r="AT138" i="16"/>
  <c r="AS138" i="16"/>
  <c r="AR138" i="16"/>
  <c r="AQ138" i="16"/>
  <c r="AP138" i="16"/>
  <c r="AO138" i="16"/>
  <c r="AN138" i="16"/>
  <c r="AM138" i="16"/>
  <c r="AL138" i="16"/>
  <c r="AK138" i="16"/>
  <c r="AJ138" i="16"/>
  <c r="AI138" i="16"/>
  <c r="AH138" i="16"/>
  <c r="BN137" i="16"/>
  <c r="BM137" i="16"/>
  <c r="BK137" i="16"/>
  <c r="BJ137" i="16"/>
  <c r="BI137" i="16"/>
  <c r="BH137" i="16"/>
  <c r="BG137" i="16"/>
  <c r="BF137" i="16"/>
  <c r="BE137" i="16"/>
  <c r="BD137" i="16"/>
  <c r="BC137" i="16"/>
  <c r="BB137" i="16"/>
  <c r="BA137" i="16"/>
  <c r="AZ137" i="16"/>
  <c r="AY137" i="16"/>
  <c r="AX137" i="16"/>
  <c r="AW137" i="16"/>
  <c r="AV137" i="16"/>
  <c r="AU137" i="16"/>
  <c r="AT137" i="16"/>
  <c r="AS137" i="16"/>
  <c r="AR137" i="16"/>
  <c r="AQ137" i="16"/>
  <c r="AP137" i="16"/>
  <c r="AO137" i="16"/>
  <c r="AN137" i="16"/>
  <c r="AM137" i="16"/>
  <c r="AL137" i="16"/>
  <c r="AK137" i="16"/>
  <c r="AJ137" i="16"/>
  <c r="AI137" i="16"/>
  <c r="AH137" i="16"/>
  <c r="BN115" i="16"/>
  <c r="BM115" i="16"/>
  <c r="BK115" i="16"/>
  <c r="BJ115" i="16"/>
  <c r="BI115" i="16"/>
  <c r="BH115" i="16"/>
  <c r="BG115" i="16"/>
  <c r="BF115" i="16"/>
  <c r="BE115" i="16"/>
  <c r="BD115" i="16"/>
  <c r="BC115" i="16"/>
  <c r="BB115" i="16"/>
  <c r="BA115" i="16"/>
  <c r="AZ115" i="16"/>
  <c r="AY115" i="16"/>
  <c r="AX115" i="16"/>
  <c r="AW115" i="16"/>
  <c r="AV115" i="16"/>
  <c r="AU115" i="16"/>
  <c r="AT115" i="16"/>
  <c r="AS115" i="16"/>
  <c r="AR115" i="16"/>
  <c r="AQ115" i="16"/>
  <c r="AP115" i="16"/>
  <c r="AO115" i="16"/>
  <c r="AN115" i="16"/>
  <c r="AM115" i="16"/>
  <c r="AL115" i="16"/>
  <c r="AK115" i="16"/>
  <c r="AJ115" i="16"/>
  <c r="AI115" i="16"/>
  <c r="AH115" i="16"/>
  <c r="BN173" i="16"/>
  <c r="BM173" i="16"/>
  <c r="BK173" i="16"/>
  <c r="BJ173" i="16"/>
  <c r="BI173" i="16"/>
  <c r="BH173" i="16"/>
  <c r="BG173" i="16"/>
  <c r="BF173" i="16"/>
  <c r="BE173" i="16"/>
  <c r="BD173" i="16"/>
  <c r="BC173" i="16"/>
  <c r="BB173" i="16"/>
  <c r="BA173" i="16"/>
  <c r="AZ173" i="16"/>
  <c r="AY173" i="16"/>
  <c r="AX173" i="16"/>
  <c r="AW173" i="16"/>
  <c r="AV173" i="16"/>
  <c r="AU173" i="16"/>
  <c r="AT173" i="16"/>
  <c r="AS173" i="16"/>
  <c r="AR173" i="16"/>
  <c r="AQ173" i="16"/>
  <c r="AP173" i="16"/>
  <c r="AO173" i="16"/>
  <c r="AN173" i="16"/>
  <c r="AM173" i="16"/>
  <c r="AL173" i="16"/>
  <c r="AK173" i="16"/>
  <c r="AJ173" i="16"/>
  <c r="AI173" i="16"/>
  <c r="AH173" i="16"/>
  <c r="BN339" i="16"/>
  <c r="BM339" i="16"/>
  <c r="BK339" i="16"/>
  <c r="BJ339" i="16"/>
  <c r="BI339" i="16"/>
  <c r="BH339" i="16"/>
  <c r="BG339" i="16"/>
  <c r="BF339" i="16"/>
  <c r="BE339" i="16"/>
  <c r="BD339" i="16"/>
  <c r="BC339" i="16"/>
  <c r="BB339" i="16"/>
  <c r="BA339" i="16"/>
  <c r="AZ339" i="16"/>
  <c r="AY339" i="16"/>
  <c r="AX339" i="16"/>
  <c r="AW339" i="16"/>
  <c r="AV339" i="16"/>
  <c r="AU339" i="16"/>
  <c r="AT339" i="16"/>
  <c r="AS339" i="16"/>
  <c r="AR339" i="16"/>
  <c r="AQ339" i="16"/>
  <c r="AP339" i="16"/>
  <c r="AO339" i="16"/>
  <c r="AN339" i="16"/>
  <c r="AM339" i="16"/>
  <c r="AL339" i="16"/>
  <c r="AK339" i="16"/>
  <c r="AJ339" i="16"/>
  <c r="AI339" i="16"/>
  <c r="AH339" i="16"/>
  <c r="BN121" i="16"/>
  <c r="BM121" i="16"/>
  <c r="BK121" i="16"/>
  <c r="BJ121" i="16"/>
  <c r="BI121" i="16"/>
  <c r="BH121" i="16"/>
  <c r="BG121" i="16"/>
  <c r="BF121" i="16"/>
  <c r="BE121" i="16"/>
  <c r="BD121" i="16"/>
  <c r="BC121" i="16"/>
  <c r="BB121" i="16"/>
  <c r="BA121" i="16"/>
  <c r="AZ121" i="16"/>
  <c r="AY121" i="16"/>
  <c r="AX121" i="16"/>
  <c r="AW121" i="16"/>
  <c r="AV121" i="16"/>
  <c r="AU121" i="16"/>
  <c r="AT121" i="16"/>
  <c r="AS121" i="16"/>
  <c r="AR121" i="16"/>
  <c r="AQ121" i="16"/>
  <c r="AP121" i="16"/>
  <c r="AO121" i="16"/>
  <c r="AN121" i="16"/>
  <c r="AM121" i="16"/>
  <c r="AL121" i="16"/>
  <c r="AK121" i="16"/>
  <c r="AJ121" i="16"/>
  <c r="AI121" i="16"/>
  <c r="AH121" i="16"/>
  <c r="BN109" i="16"/>
  <c r="BM109" i="16"/>
  <c r="BK109" i="16"/>
  <c r="BJ109" i="16"/>
  <c r="BI109" i="16"/>
  <c r="BH109" i="16"/>
  <c r="BG109" i="16"/>
  <c r="BF109" i="16"/>
  <c r="BE109" i="16"/>
  <c r="BD109" i="16"/>
  <c r="BC109" i="16"/>
  <c r="BB109" i="16"/>
  <c r="BA109" i="16"/>
  <c r="AZ109" i="16"/>
  <c r="AY109" i="16"/>
  <c r="AX109" i="16"/>
  <c r="AW109" i="16"/>
  <c r="AV109" i="16"/>
  <c r="AU109" i="16"/>
  <c r="AT109" i="16"/>
  <c r="AS109" i="16"/>
  <c r="AR109" i="16"/>
  <c r="AQ109" i="16"/>
  <c r="AP109" i="16"/>
  <c r="AO109" i="16"/>
  <c r="AN109" i="16"/>
  <c r="AM109" i="16"/>
  <c r="AL109" i="16"/>
  <c r="AK109" i="16"/>
  <c r="AJ109" i="16"/>
  <c r="AI109" i="16"/>
  <c r="AH109" i="16"/>
  <c r="BN221" i="16"/>
  <c r="BM221" i="16"/>
  <c r="BK221" i="16"/>
  <c r="BJ221" i="16"/>
  <c r="BI221" i="16"/>
  <c r="BH221" i="16"/>
  <c r="BG221" i="16"/>
  <c r="BF221" i="16"/>
  <c r="BE221" i="16"/>
  <c r="BD221" i="16"/>
  <c r="BC221" i="16"/>
  <c r="BB221" i="16"/>
  <c r="BA221" i="16"/>
  <c r="AZ221" i="16"/>
  <c r="AY221" i="16"/>
  <c r="AX221" i="16"/>
  <c r="AW221" i="16"/>
  <c r="AV221" i="16"/>
  <c r="AU221" i="16"/>
  <c r="AT221" i="16"/>
  <c r="AS221" i="16"/>
  <c r="AR221" i="16"/>
  <c r="AQ221" i="16"/>
  <c r="AP221" i="16"/>
  <c r="AO221" i="16"/>
  <c r="AN221" i="16"/>
  <c r="AL221" i="16"/>
  <c r="AK221" i="16"/>
  <c r="AI221" i="16"/>
  <c r="BN220" i="16"/>
  <c r="BM220" i="16"/>
  <c r="BK220" i="16"/>
  <c r="BJ220" i="16"/>
  <c r="BI220" i="16"/>
  <c r="BH220" i="16"/>
  <c r="BG220" i="16"/>
  <c r="BF220" i="16"/>
  <c r="BE220" i="16"/>
  <c r="BD220" i="16"/>
  <c r="BC220" i="16"/>
  <c r="BB220" i="16"/>
  <c r="BA220" i="16"/>
  <c r="AZ220" i="16"/>
  <c r="AY220" i="16"/>
  <c r="AX220" i="16"/>
  <c r="AW220" i="16"/>
  <c r="AV220" i="16"/>
  <c r="AU220" i="16"/>
  <c r="AT220" i="16"/>
  <c r="AS220" i="16"/>
  <c r="AR220" i="16"/>
  <c r="AQ220" i="16"/>
  <c r="AP220" i="16"/>
  <c r="AO220" i="16"/>
  <c r="AN220" i="16"/>
  <c r="AL220" i="16"/>
  <c r="AK220" i="16"/>
  <c r="AI220" i="16"/>
  <c r="BN45" i="16"/>
  <c r="BM45" i="16"/>
  <c r="BK45" i="16"/>
  <c r="BJ45" i="16"/>
  <c r="BI45" i="16"/>
  <c r="BH45" i="16"/>
  <c r="BG45" i="16"/>
  <c r="BF45" i="16"/>
  <c r="BE45" i="16"/>
  <c r="BD45" i="16"/>
  <c r="BC45" i="16"/>
  <c r="BB45" i="16"/>
  <c r="BA45" i="16"/>
  <c r="AZ45" i="16"/>
  <c r="AY45" i="16"/>
  <c r="AX45" i="16"/>
  <c r="AW45" i="16"/>
  <c r="AV45" i="16"/>
  <c r="AU45" i="16"/>
  <c r="AT45" i="16"/>
  <c r="AS45" i="16"/>
  <c r="AR45" i="16"/>
  <c r="AQ45" i="16"/>
  <c r="AP45" i="16"/>
  <c r="AO45" i="16"/>
  <c r="AN45" i="16"/>
  <c r="AM45" i="16"/>
  <c r="AL45" i="16"/>
  <c r="AK45" i="16"/>
  <c r="AJ45" i="16"/>
  <c r="AI45" i="16"/>
  <c r="AH45" i="16"/>
  <c r="BN349" i="16"/>
  <c r="BM349" i="16"/>
  <c r="BK349" i="16"/>
  <c r="BJ349" i="16"/>
  <c r="BI349" i="16"/>
  <c r="BH349" i="16"/>
  <c r="BG349" i="16"/>
  <c r="BF349" i="16"/>
  <c r="BE349" i="16"/>
  <c r="BD349" i="16"/>
  <c r="BC349" i="16"/>
  <c r="BB349" i="16"/>
  <c r="BA349" i="16"/>
  <c r="AZ349" i="16"/>
  <c r="AY349" i="16"/>
  <c r="AX349" i="16"/>
  <c r="AW349" i="16"/>
  <c r="AV349" i="16"/>
  <c r="AU349" i="16"/>
  <c r="AT349" i="16"/>
  <c r="AS349" i="16"/>
  <c r="AR349" i="16"/>
  <c r="AQ349" i="16"/>
  <c r="AP349" i="16"/>
  <c r="AO349" i="16"/>
  <c r="AN349" i="16"/>
  <c r="AM349" i="16"/>
  <c r="AL349" i="16"/>
  <c r="AK349" i="16"/>
  <c r="AJ349" i="16"/>
  <c r="AI349" i="16"/>
  <c r="AH349" i="16"/>
  <c r="BN280" i="16"/>
  <c r="BM280" i="16"/>
  <c r="BK280" i="16"/>
  <c r="BJ280" i="16"/>
  <c r="BI280" i="16"/>
  <c r="BH280" i="16"/>
  <c r="BG280" i="16"/>
  <c r="BF280" i="16"/>
  <c r="BE280" i="16"/>
  <c r="BD280" i="16"/>
  <c r="BC280" i="16"/>
  <c r="BB280" i="16"/>
  <c r="BA280" i="16"/>
  <c r="AZ280" i="16"/>
  <c r="AY280" i="16"/>
  <c r="AX280" i="16"/>
  <c r="AW280" i="16"/>
  <c r="AV280" i="16"/>
  <c r="AU280" i="16"/>
  <c r="AT280" i="16"/>
  <c r="AS280" i="16"/>
  <c r="AR280" i="16"/>
  <c r="AQ280" i="16"/>
  <c r="AP280" i="16"/>
  <c r="AO280" i="16"/>
  <c r="AN280" i="16"/>
  <c r="AM280" i="16"/>
  <c r="AL280" i="16"/>
  <c r="AK280" i="16"/>
  <c r="AJ280" i="16"/>
  <c r="AI280" i="16"/>
  <c r="AH280" i="16"/>
  <c r="BN136" i="16"/>
  <c r="BM136" i="16"/>
  <c r="BK136" i="16"/>
  <c r="BJ136" i="16"/>
  <c r="BI136" i="16"/>
  <c r="BH136" i="16"/>
  <c r="BG136" i="16"/>
  <c r="BF136" i="16"/>
  <c r="BE136" i="16"/>
  <c r="BD136" i="16"/>
  <c r="BC136" i="16"/>
  <c r="BB136" i="16"/>
  <c r="BA136" i="16"/>
  <c r="AZ136" i="16"/>
  <c r="AY136" i="16"/>
  <c r="AX136" i="16"/>
  <c r="AW136" i="16"/>
  <c r="AV136" i="16"/>
  <c r="AU136" i="16"/>
  <c r="AT136" i="16"/>
  <c r="AS136" i="16"/>
  <c r="AR136" i="16"/>
  <c r="AQ136" i="16"/>
  <c r="AP136" i="16"/>
  <c r="AO136" i="16"/>
  <c r="AN136" i="16"/>
  <c r="AM136" i="16"/>
  <c r="AL136" i="16"/>
  <c r="AK136" i="16"/>
  <c r="AJ136" i="16"/>
  <c r="AI136" i="16"/>
  <c r="AH136" i="16"/>
  <c r="BN135" i="16"/>
  <c r="BM135" i="16"/>
  <c r="BK135" i="16"/>
  <c r="BJ135" i="16"/>
  <c r="BI135" i="16"/>
  <c r="BH135" i="16"/>
  <c r="BG135" i="16"/>
  <c r="BF135" i="16"/>
  <c r="BE135" i="16"/>
  <c r="BD135" i="16"/>
  <c r="BC135" i="16"/>
  <c r="BB135" i="16"/>
  <c r="BA135" i="16"/>
  <c r="AZ135" i="16"/>
  <c r="AY135" i="16"/>
  <c r="AX135" i="16"/>
  <c r="AW135" i="16"/>
  <c r="AV135" i="16"/>
  <c r="AU135" i="16"/>
  <c r="AT135" i="16"/>
  <c r="AS135" i="16"/>
  <c r="AR135" i="16"/>
  <c r="AQ135" i="16"/>
  <c r="AP135" i="16"/>
  <c r="AO135" i="16"/>
  <c r="AN135" i="16"/>
  <c r="AM135" i="16"/>
  <c r="AL135" i="16"/>
  <c r="AK135" i="16"/>
  <c r="AJ135" i="16"/>
  <c r="AI135" i="16"/>
  <c r="AH135" i="16"/>
  <c r="BN133" i="16"/>
  <c r="BM133" i="16"/>
  <c r="BK133" i="16"/>
  <c r="BJ133" i="16"/>
  <c r="BI133" i="16"/>
  <c r="BH133" i="16"/>
  <c r="BG133" i="16"/>
  <c r="BF133" i="16"/>
  <c r="BE133" i="16"/>
  <c r="BD133" i="16"/>
  <c r="BC133" i="16"/>
  <c r="BB133" i="16"/>
  <c r="BA133" i="16"/>
  <c r="AZ133" i="16"/>
  <c r="AY133" i="16"/>
  <c r="AX133" i="16"/>
  <c r="AW133" i="16"/>
  <c r="AV133" i="16"/>
  <c r="AU133" i="16"/>
  <c r="AT133" i="16"/>
  <c r="AS133" i="16"/>
  <c r="AR133" i="16"/>
  <c r="AQ133" i="16"/>
  <c r="AP133" i="16"/>
  <c r="AO133" i="16"/>
  <c r="AN133" i="16"/>
  <c r="AM133" i="16"/>
  <c r="AL133" i="16"/>
  <c r="AK133" i="16"/>
  <c r="AJ133" i="16"/>
  <c r="AI133" i="16"/>
  <c r="AH133" i="16"/>
  <c r="BN132" i="16"/>
  <c r="BM132" i="16"/>
  <c r="BK132" i="16"/>
  <c r="BJ132" i="16"/>
  <c r="BI132" i="16"/>
  <c r="BH132" i="16"/>
  <c r="BG132" i="16"/>
  <c r="BF132" i="16"/>
  <c r="BE132" i="16"/>
  <c r="BD132" i="16"/>
  <c r="BC132" i="16"/>
  <c r="BB132" i="16"/>
  <c r="BA132" i="16"/>
  <c r="AZ132" i="16"/>
  <c r="AY132" i="16"/>
  <c r="AX132" i="16"/>
  <c r="AW132" i="16"/>
  <c r="AV132" i="16"/>
  <c r="AU132" i="16"/>
  <c r="AT132" i="16"/>
  <c r="AS132" i="16"/>
  <c r="AR132" i="16"/>
  <c r="AQ132" i="16"/>
  <c r="AP132" i="16"/>
  <c r="AO132" i="16"/>
  <c r="AN132" i="16"/>
  <c r="AM132" i="16"/>
  <c r="AL132" i="16"/>
  <c r="AK132" i="16"/>
  <c r="AJ132" i="16"/>
  <c r="AI132" i="16"/>
  <c r="AH132" i="16"/>
  <c r="BN298" i="16"/>
  <c r="BM298" i="16"/>
  <c r="BK298" i="16"/>
  <c r="BJ298" i="16"/>
  <c r="BI298" i="16"/>
  <c r="BH298" i="16"/>
  <c r="BG298" i="16"/>
  <c r="BF298" i="16"/>
  <c r="BE298" i="16"/>
  <c r="BD298" i="16"/>
  <c r="BC298" i="16"/>
  <c r="BB298" i="16"/>
  <c r="BA298" i="16"/>
  <c r="AZ298" i="16"/>
  <c r="AY298" i="16"/>
  <c r="AX298" i="16"/>
  <c r="AW298" i="16"/>
  <c r="AV298" i="16"/>
  <c r="AU298" i="16"/>
  <c r="AT298" i="16"/>
  <c r="AS298" i="16"/>
  <c r="AR298" i="16"/>
  <c r="AQ298" i="16"/>
  <c r="AP298" i="16"/>
  <c r="AO298" i="16"/>
  <c r="AN298" i="16"/>
  <c r="AM298" i="16"/>
  <c r="AI298" i="16"/>
  <c r="AH298" i="16"/>
  <c r="BN111" i="16"/>
  <c r="BM111" i="16"/>
  <c r="BK111" i="16"/>
  <c r="BJ111" i="16"/>
  <c r="BI111" i="16"/>
  <c r="BH111" i="16"/>
  <c r="BG111" i="16"/>
  <c r="BF111" i="16"/>
  <c r="BE111" i="16"/>
  <c r="BD111" i="16"/>
  <c r="BC111" i="16"/>
  <c r="BB111" i="16"/>
  <c r="BA111" i="16"/>
  <c r="AZ111" i="16"/>
  <c r="AY111" i="16"/>
  <c r="AX111" i="16"/>
  <c r="AW111" i="16"/>
  <c r="AV111" i="16"/>
  <c r="AU111" i="16"/>
  <c r="AT111" i="16"/>
  <c r="AS111" i="16"/>
  <c r="AR111" i="16"/>
  <c r="AQ111" i="16"/>
  <c r="AP111" i="16"/>
  <c r="AO111" i="16"/>
  <c r="AN111" i="16"/>
  <c r="AM111" i="16"/>
  <c r="AL111" i="16"/>
  <c r="AK111" i="16"/>
  <c r="AJ111" i="16"/>
  <c r="AI111" i="16"/>
  <c r="AH111" i="16"/>
  <c r="BN131" i="16"/>
  <c r="BM131" i="16"/>
  <c r="BK131" i="16"/>
  <c r="BJ131" i="16"/>
  <c r="BI131" i="16"/>
  <c r="BH131" i="16"/>
  <c r="BG131" i="16"/>
  <c r="BF131" i="16"/>
  <c r="BE131" i="16"/>
  <c r="BD131" i="16"/>
  <c r="BC131" i="16"/>
  <c r="BB131" i="16"/>
  <c r="BA131" i="16"/>
  <c r="AZ131" i="16"/>
  <c r="AY131" i="16"/>
  <c r="AX131" i="16"/>
  <c r="AW131" i="16"/>
  <c r="AV131" i="16"/>
  <c r="AU131" i="16"/>
  <c r="AT131" i="16"/>
  <c r="AS131" i="16"/>
  <c r="AR131" i="16"/>
  <c r="AQ131" i="16"/>
  <c r="AP131" i="16"/>
  <c r="AO131" i="16"/>
  <c r="AN131" i="16"/>
  <c r="AM131" i="16"/>
  <c r="AL131" i="16"/>
  <c r="AK131" i="16"/>
  <c r="AJ131" i="16"/>
  <c r="AI131" i="16"/>
  <c r="AH131" i="16"/>
  <c r="BN297" i="16"/>
  <c r="BM297" i="16"/>
  <c r="BK297" i="16"/>
  <c r="BJ297" i="16"/>
  <c r="BI297" i="16"/>
  <c r="BH297" i="16"/>
  <c r="BG297" i="16"/>
  <c r="BF297" i="16"/>
  <c r="BE297" i="16"/>
  <c r="BD297" i="16"/>
  <c r="BC297" i="16"/>
  <c r="BB297" i="16"/>
  <c r="BA297" i="16"/>
  <c r="AZ297" i="16"/>
  <c r="AY297" i="16"/>
  <c r="AX297" i="16"/>
  <c r="AW297" i="16"/>
  <c r="AV297" i="16"/>
  <c r="AU297" i="16"/>
  <c r="AT297" i="16"/>
  <c r="AS297" i="16"/>
  <c r="AR297" i="16"/>
  <c r="AQ297" i="16"/>
  <c r="AP297" i="16"/>
  <c r="AO297" i="16"/>
  <c r="AN297" i="16"/>
  <c r="AM297" i="16"/>
  <c r="AL297" i="16"/>
  <c r="AK297" i="16"/>
  <c r="AJ297" i="16"/>
  <c r="AI297" i="16"/>
  <c r="AH297" i="16"/>
  <c r="BN91" i="16"/>
  <c r="BM91" i="16"/>
  <c r="BK91" i="16"/>
  <c r="BJ91" i="16"/>
  <c r="BI91" i="16"/>
  <c r="BH91" i="16"/>
  <c r="BG91" i="16"/>
  <c r="BF91" i="16"/>
  <c r="BE91" i="16"/>
  <c r="BD91" i="16"/>
  <c r="BC91" i="16"/>
  <c r="BB91" i="16"/>
  <c r="BA91" i="16"/>
  <c r="AZ91" i="16"/>
  <c r="AY91" i="16"/>
  <c r="AX91" i="16"/>
  <c r="AW91" i="16"/>
  <c r="AV91" i="16"/>
  <c r="AU91" i="16"/>
  <c r="AT91" i="16"/>
  <c r="AS91" i="16"/>
  <c r="AR91" i="16"/>
  <c r="AQ91" i="16"/>
  <c r="AP91" i="16"/>
  <c r="AO91" i="16"/>
  <c r="AN91" i="16"/>
  <c r="AM91" i="16"/>
  <c r="AL91" i="16"/>
  <c r="AK91" i="16"/>
  <c r="AJ91" i="16"/>
  <c r="AI91" i="16"/>
  <c r="AH91" i="16"/>
  <c r="BN157" i="16"/>
  <c r="BM157" i="16"/>
  <c r="BK157" i="16"/>
  <c r="BJ157" i="16"/>
  <c r="BI157" i="16"/>
  <c r="BH157" i="16"/>
  <c r="BG157" i="16"/>
  <c r="BF157" i="16"/>
  <c r="BE157" i="16"/>
  <c r="BD157" i="16"/>
  <c r="BC157" i="16"/>
  <c r="BB157" i="16"/>
  <c r="BA157" i="16"/>
  <c r="AZ157" i="16"/>
  <c r="AY157" i="16"/>
  <c r="AX157" i="16"/>
  <c r="AW157" i="16"/>
  <c r="AV157" i="16"/>
  <c r="AU157" i="16"/>
  <c r="AT157" i="16"/>
  <c r="AS157" i="16"/>
  <c r="AR157" i="16"/>
  <c r="AQ157" i="16"/>
  <c r="AP157" i="16"/>
  <c r="AO157" i="16"/>
  <c r="AN157" i="16"/>
  <c r="AM157" i="16"/>
  <c r="AL157" i="16"/>
  <c r="AK157" i="16"/>
  <c r="AJ157" i="16"/>
  <c r="AI157" i="16"/>
  <c r="AH157" i="16"/>
  <c r="BN43" i="16"/>
  <c r="BM43" i="16"/>
  <c r="BK43" i="16"/>
  <c r="BJ43" i="16"/>
  <c r="BI43" i="16"/>
  <c r="BH43" i="16"/>
  <c r="BG43" i="16"/>
  <c r="BF43" i="16"/>
  <c r="BE43" i="16"/>
  <c r="BD43" i="16"/>
  <c r="BC43" i="16"/>
  <c r="BB43" i="16"/>
  <c r="BA43" i="16"/>
  <c r="AZ43" i="16"/>
  <c r="AY43" i="16"/>
  <c r="AX43" i="16"/>
  <c r="AW43" i="16"/>
  <c r="AV43" i="16"/>
  <c r="AU43" i="16"/>
  <c r="AT43" i="16"/>
  <c r="AS43" i="16"/>
  <c r="AR43" i="16"/>
  <c r="AQ43" i="16"/>
  <c r="AP43" i="16"/>
  <c r="AO43" i="16"/>
  <c r="AN43" i="16"/>
  <c r="AM43" i="16"/>
  <c r="AL43" i="16"/>
  <c r="AK43" i="16"/>
  <c r="AJ43" i="16"/>
  <c r="AI43" i="16"/>
  <c r="AH43" i="16"/>
  <c r="BN118" i="16"/>
  <c r="BM118" i="16"/>
  <c r="BK118" i="16"/>
  <c r="BJ118" i="16"/>
  <c r="BI118" i="16"/>
  <c r="BH118" i="16"/>
  <c r="BG118" i="16"/>
  <c r="BF118" i="16"/>
  <c r="BE118" i="16"/>
  <c r="BD118" i="16"/>
  <c r="BC118" i="16"/>
  <c r="BB118" i="16"/>
  <c r="BA118" i="16"/>
  <c r="AZ118" i="16"/>
  <c r="AY118" i="16"/>
  <c r="AX118" i="16"/>
  <c r="AW118" i="16"/>
  <c r="AV118" i="16"/>
  <c r="AU118" i="16"/>
  <c r="AT118" i="16"/>
  <c r="AS118" i="16"/>
  <c r="AR118" i="16"/>
  <c r="AQ118" i="16"/>
  <c r="AP118" i="16"/>
  <c r="AO118" i="16"/>
  <c r="AN118" i="16"/>
  <c r="AM118" i="16"/>
  <c r="AL118" i="16"/>
  <c r="AK118" i="16"/>
  <c r="AJ118" i="16"/>
  <c r="AI118" i="16"/>
  <c r="AH118" i="16"/>
  <c r="BN293" i="16"/>
  <c r="BM293" i="16"/>
  <c r="BK293" i="16"/>
  <c r="BJ293" i="16"/>
  <c r="BI293" i="16"/>
  <c r="BH293" i="16"/>
  <c r="BG293" i="16"/>
  <c r="BF293" i="16"/>
  <c r="BE293" i="16"/>
  <c r="BD293" i="16"/>
  <c r="BC293" i="16"/>
  <c r="BB293" i="16"/>
  <c r="BA293" i="16"/>
  <c r="AZ293" i="16"/>
  <c r="AY293" i="16"/>
  <c r="AX293" i="16"/>
  <c r="AW293" i="16"/>
  <c r="AV293" i="16"/>
  <c r="AU293" i="16"/>
  <c r="AT293" i="16"/>
  <c r="AS293" i="16"/>
  <c r="AR293" i="16"/>
  <c r="AQ293" i="16"/>
  <c r="AP293" i="16"/>
  <c r="AO293" i="16"/>
  <c r="AN293" i="16"/>
  <c r="AM293" i="16"/>
  <c r="AL293" i="16"/>
  <c r="AK293" i="16"/>
  <c r="AJ293" i="16"/>
  <c r="AI293" i="16"/>
  <c r="AH293" i="16"/>
  <c r="BN292" i="16"/>
  <c r="BM292" i="16"/>
  <c r="BK292" i="16"/>
  <c r="BJ292" i="16"/>
  <c r="BI292" i="16"/>
  <c r="BH292" i="16"/>
  <c r="BG292" i="16"/>
  <c r="BF292" i="16"/>
  <c r="BE292" i="16"/>
  <c r="BD292" i="16"/>
  <c r="BC292" i="16"/>
  <c r="BB292" i="16"/>
  <c r="BA292" i="16"/>
  <c r="AZ292" i="16"/>
  <c r="AY292" i="16"/>
  <c r="AX292" i="16"/>
  <c r="AW292" i="16"/>
  <c r="AV292" i="16"/>
  <c r="AU292" i="16"/>
  <c r="AT292" i="16"/>
  <c r="AS292" i="16"/>
  <c r="AR292" i="16"/>
  <c r="AQ292" i="16"/>
  <c r="AP292" i="16"/>
  <c r="AO292" i="16"/>
  <c r="AN292" i="16"/>
  <c r="AM292" i="16"/>
  <c r="AI292" i="16"/>
  <c r="AH292" i="16"/>
  <c r="BN287" i="16"/>
  <c r="BM287" i="16"/>
  <c r="BK287" i="16"/>
  <c r="BJ287" i="16"/>
  <c r="BI287" i="16"/>
  <c r="BH287" i="16"/>
  <c r="BG287" i="16"/>
  <c r="BF287" i="16"/>
  <c r="BE287" i="16"/>
  <c r="BD287" i="16"/>
  <c r="BC287" i="16"/>
  <c r="BB287" i="16"/>
  <c r="BA287" i="16"/>
  <c r="AZ287" i="16"/>
  <c r="AY287" i="16"/>
  <c r="AX287" i="16"/>
  <c r="AW287" i="16"/>
  <c r="AV287" i="16"/>
  <c r="AU287" i="16"/>
  <c r="AT287" i="16"/>
  <c r="AS287" i="16"/>
  <c r="AR287" i="16"/>
  <c r="AQ287" i="16"/>
  <c r="AP287" i="16"/>
  <c r="AO287" i="16"/>
  <c r="AN287" i="16"/>
  <c r="AM287" i="16"/>
  <c r="AL287" i="16"/>
  <c r="AK287" i="16"/>
  <c r="AJ287" i="16"/>
  <c r="AI287" i="16"/>
  <c r="AH287" i="16"/>
  <c r="BN286" i="16"/>
  <c r="BM286" i="16"/>
  <c r="BK286" i="16"/>
  <c r="BJ286" i="16"/>
  <c r="BI286" i="16"/>
  <c r="BH286" i="16"/>
  <c r="BG286" i="16"/>
  <c r="BF286" i="16"/>
  <c r="BE286" i="16"/>
  <c r="BD286" i="16"/>
  <c r="BC286" i="16"/>
  <c r="BB286" i="16"/>
  <c r="BA286" i="16"/>
  <c r="AZ286" i="16"/>
  <c r="AY286" i="16"/>
  <c r="AX286" i="16"/>
  <c r="AW286" i="16"/>
  <c r="AV286" i="16"/>
  <c r="AU286" i="16"/>
  <c r="AT286" i="16"/>
  <c r="AS286" i="16"/>
  <c r="AR286" i="16"/>
  <c r="AQ286" i="16"/>
  <c r="AP286" i="16"/>
  <c r="AO286" i="16"/>
  <c r="AN286" i="16"/>
  <c r="AM286" i="16"/>
  <c r="AL286" i="16"/>
  <c r="AK286" i="16"/>
  <c r="AJ286" i="16"/>
  <c r="AI286" i="16"/>
  <c r="AH286" i="16"/>
  <c r="BN107" i="16"/>
  <c r="BM107" i="16"/>
  <c r="BK107" i="16"/>
  <c r="BJ107" i="16"/>
  <c r="BI107" i="16"/>
  <c r="BH107" i="16"/>
  <c r="BG107" i="16"/>
  <c r="BF107" i="16"/>
  <c r="BE107" i="16"/>
  <c r="BD107" i="16"/>
  <c r="BC107" i="16"/>
  <c r="BB107" i="16"/>
  <c r="BA107" i="16"/>
  <c r="AZ107" i="16"/>
  <c r="AY107" i="16"/>
  <c r="AX107" i="16"/>
  <c r="AW107" i="16"/>
  <c r="AV107" i="16"/>
  <c r="AU107" i="16"/>
  <c r="AT107" i="16"/>
  <c r="AS107" i="16"/>
  <c r="AR107" i="16"/>
  <c r="AQ107" i="16"/>
  <c r="AP107" i="16"/>
  <c r="AO107" i="16"/>
  <c r="AN107" i="16"/>
  <c r="AM107" i="16"/>
  <c r="AL107" i="16"/>
  <c r="AK107" i="16"/>
  <c r="AJ107" i="16"/>
  <c r="AI107" i="16"/>
  <c r="AH107" i="16"/>
  <c r="BN127" i="16"/>
  <c r="BM127" i="16"/>
  <c r="BK127" i="16"/>
  <c r="BJ127" i="16"/>
  <c r="BI127" i="16"/>
  <c r="BH127" i="16"/>
  <c r="BG127" i="16"/>
  <c r="BF127" i="16"/>
  <c r="BE127" i="16"/>
  <c r="BD127" i="16"/>
  <c r="BC127" i="16"/>
  <c r="BB127" i="16"/>
  <c r="BA127" i="16"/>
  <c r="AZ127" i="16"/>
  <c r="AY127" i="16"/>
  <c r="AX127" i="16"/>
  <c r="AW127" i="16"/>
  <c r="AV127" i="16"/>
  <c r="AU127" i="16"/>
  <c r="AT127" i="16"/>
  <c r="AS127" i="16"/>
  <c r="AR127" i="16"/>
  <c r="AQ127" i="16"/>
  <c r="AP127" i="16"/>
  <c r="AO127" i="16"/>
  <c r="AN127" i="16"/>
  <c r="AM127" i="16"/>
  <c r="AL127" i="16"/>
  <c r="AK127" i="16"/>
  <c r="AJ127" i="16"/>
  <c r="AI127" i="16"/>
  <c r="AH127" i="16"/>
  <c r="BN211" i="16"/>
  <c r="BM211" i="16"/>
  <c r="BK211" i="16"/>
  <c r="BJ211" i="16"/>
  <c r="BI211" i="16"/>
  <c r="BH211" i="16"/>
  <c r="BG211" i="16"/>
  <c r="BF211" i="16"/>
  <c r="BE211" i="16"/>
  <c r="BD211" i="16"/>
  <c r="BC211" i="16"/>
  <c r="BB211" i="16"/>
  <c r="BA211" i="16"/>
  <c r="AZ211" i="16"/>
  <c r="AY211" i="16"/>
  <c r="AX211" i="16"/>
  <c r="AW211" i="16"/>
  <c r="AV211" i="16"/>
  <c r="AU211" i="16"/>
  <c r="AT211" i="16"/>
  <c r="AS211" i="16"/>
  <c r="AR211" i="16"/>
  <c r="AQ211" i="16"/>
  <c r="AP211" i="16"/>
  <c r="AO211" i="16"/>
  <c r="AN211" i="16"/>
  <c r="AM211" i="16"/>
  <c r="AL211" i="16"/>
  <c r="AK211" i="16"/>
  <c r="AJ211" i="16"/>
  <c r="AI211" i="16"/>
  <c r="AH211" i="16"/>
  <c r="BN201" i="16"/>
  <c r="BM201" i="16"/>
  <c r="BK201" i="16"/>
  <c r="BJ201" i="16"/>
  <c r="BI201" i="16"/>
  <c r="BH201" i="16"/>
  <c r="BG201" i="16"/>
  <c r="BF201" i="16"/>
  <c r="BE201" i="16"/>
  <c r="BD201" i="16"/>
  <c r="BC201" i="16"/>
  <c r="BB201" i="16"/>
  <c r="BA201" i="16"/>
  <c r="AZ201" i="16"/>
  <c r="AY201" i="16"/>
  <c r="AX201" i="16"/>
  <c r="AW201" i="16"/>
  <c r="AV201" i="16"/>
  <c r="AU201" i="16"/>
  <c r="AT201" i="16"/>
  <c r="AS201" i="16"/>
  <c r="AR201" i="16"/>
  <c r="AQ201" i="16"/>
  <c r="AP201" i="16"/>
  <c r="AO201" i="16"/>
  <c r="AN201" i="16"/>
  <c r="AM201" i="16"/>
  <c r="AL201" i="16"/>
  <c r="AK201" i="16"/>
  <c r="AJ201" i="16"/>
  <c r="AI201" i="16"/>
  <c r="AH201" i="16"/>
  <c r="BN210" i="16"/>
  <c r="BM210" i="16"/>
  <c r="BK210" i="16"/>
  <c r="BJ210" i="16"/>
  <c r="BI210" i="16"/>
  <c r="BH210" i="16"/>
  <c r="BG210" i="16"/>
  <c r="BF210" i="16"/>
  <c r="BE210" i="16"/>
  <c r="BD210" i="16"/>
  <c r="BC210" i="16"/>
  <c r="BB210" i="16"/>
  <c r="BA210" i="16"/>
  <c r="AZ210" i="16"/>
  <c r="AY210" i="16"/>
  <c r="AX210" i="16"/>
  <c r="AW210" i="16"/>
  <c r="AV210" i="16"/>
  <c r="AU210" i="16"/>
  <c r="AT210" i="16"/>
  <c r="AS210" i="16"/>
  <c r="AR210" i="16"/>
  <c r="AQ210" i="16"/>
  <c r="AP210" i="16"/>
  <c r="AO210" i="16"/>
  <c r="AN210" i="16"/>
  <c r="AM210" i="16"/>
  <c r="AL210" i="16"/>
  <c r="AK210" i="16"/>
  <c r="AJ210" i="16"/>
  <c r="AI210" i="16"/>
  <c r="AH210" i="16"/>
  <c r="BN223" i="16"/>
  <c r="BM223" i="16"/>
  <c r="BK223" i="16"/>
  <c r="BJ223" i="16"/>
  <c r="BI223" i="16"/>
  <c r="BH223" i="16"/>
  <c r="BG223" i="16"/>
  <c r="BF223" i="16"/>
  <c r="BE223" i="16"/>
  <c r="BD223" i="16"/>
  <c r="BC223" i="16"/>
  <c r="BB223" i="16"/>
  <c r="BA223" i="16"/>
  <c r="AZ223" i="16"/>
  <c r="AY223" i="16"/>
  <c r="AX223" i="16"/>
  <c r="AW223" i="16"/>
  <c r="AV223" i="16"/>
  <c r="AU223" i="16"/>
  <c r="AT223" i="16"/>
  <c r="AS223" i="16"/>
  <c r="AR223" i="16"/>
  <c r="AQ223" i="16"/>
  <c r="AP223" i="16"/>
  <c r="AO223" i="16"/>
  <c r="AN223" i="16"/>
  <c r="AM223" i="16"/>
  <c r="AL223" i="16"/>
  <c r="AK223" i="16"/>
  <c r="AJ223" i="16"/>
  <c r="AI223" i="16"/>
  <c r="AH223" i="16"/>
  <c r="BN120" i="16"/>
  <c r="BM120" i="16"/>
  <c r="BK120" i="16"/>
  <c r="BJ120" i="16"/>
  <c r="BI120" i="16"/>
  <c r="BH120" i="16"/>
  <c r="BG120" i="16"/>
  <c r="BF120" i="16"/>
  <c r="BE120" i="16"/>
  <c r="BD120" i="16"/>
  <c r="BC120" i="16"/>
  <c r="BB120" i="16"/>
  <c r="BA120" i="16"/>
  <c r="AZ120" i="16"/>
  <c r="AY120" i="16"/>
  <c r="AX120" i="16"/>
  <c r="AW120" i="16"/>
  <c r="AV120" i="16"/>
  <c r="AU120" i="16"/>
  <c r="AT120" i="16"/>
  <c r="AS120" i="16"/>
  <c r="AR120" i="16"/>
  <c r="AQ120" i="16"/>
  <c r="AP120" i="16"/>
  <c r="AO120" i="16"/>
  <c r="AN120" i="16"/>
  <c r="AM120" i="16"/>
  <c r="AL120" i="16"/>
  <c r="AK120" i="16"/>
  <c r="AJ120" i="16"/>
  <c r="AI120" i="16"/>
  <c r="AH120" i="16"/>
  <c r="BN26" i="16"/>
  <c r="BM26" i="16"/>
  <c r="BK26" i="16"/>
  <c r="BJ26" i="16"/>
  <c r="BI26" i="16"/>
  <c r="BH26" i="16"/>
  <c r="BG26" i="16"/>
  <c r="BF26" i="16"/>
  <c r="BE26" i="16"/>
  <c r="BD26" i="16"/>
  <c r="BC26" i="16"/>
  <c r="BB26" i="16"/>
  <c r="BA26" i="16"/>
  <c r="AZ26" i="16"/>
  <c r="AY26" i="16"/>
  <c r="AX26" i="16"/>
  <c r="AW26" i="16"/>
  <c r="AV26" i="16"/>
  <c r="AU26" i="16"/>
  <c r="AT26" i="16"/>
  <c r="AS26" i="16"/>
  <c r="AR26" i="16"/>
  <c r="AQ26" i="16"/>
  <c r="AP26" i="16"/>
  <c r="AO26" i="16"/>
  <c r="AN26" i="16"/>
  <c r="AM26" i="16"/>
  <c r="AL26" i="16"/>
  <c r="AK26" i="16"/>
  <c r="AJ26" i="16"/>
  <c r="AI26" i="16"/>
  <c r="AH26" i="16"/>
  <c r="BN271" i="16"/>
  <c r="BM271" i="16"/>
  <c r="BK271" i="16"/>
  <c r="BJ271" i="16"/>
  <c r="BI271" i="16"/>
  <c r="BH271" i="16"/>
  <c r="BG271" i="16"/>
  <c r="BF271" i="16"/>
  <c r="BE271" i="16"/>
  <c r="BD271" i="16"/>
  <c r="BC271" i="16"/>
  <c r="BB271" i="16"/>
  <c r="BA271" i="16"/>
  <c r="AZ271" i="16"/>
  <c r="AY271" i="16"/>
  <c r="AX271" i="16"/>
  <c r="AW271" i="16"/>
  <c r="AV271" i="16"/>
  <c r="AU271" i="16"/>
  <c r="AT271" i="16"/>
  <c r="AS271" i="16"/>
  <c r="AR271" i="16"/>
  <c r="AQ271" i="16"/>
  <c r="AP271" i="16"/>
  <c r="AO271" i="16"/>
  <c r="AN271" i="16"/>
  <c r="AM271" i="16"/>
  <c r="AL271" i="16"/>
  <c r="AK271" i="16"/>
  <c r="AJ271" i="16"/>
  <c r="AI271" i="16"/>
  <c r="AH271" i="16"/>
  <c r="BN10" i="16"/>
  <c r="BM10" i="16"/>
  <c r="BK10" i="16"/>
  <c r="BJ10" i="16"/>
  <c r="BI10" i="16"/>
  <c r="BH10" i="16"/>
  <c r="BG10" i="16"/>
  <c r="BF10" i="16"/>
  <c r="BE10" i="16"/>
  <c r="BD10" i="16"/>
  <c r="BC10" i="16"/>
  <c r="BB10" i="16"/>
  <c r="BA10" i="16"/>
  <c r="AZ10" i="16"/>
  <c r="AY10" i="16"/>
  <c r="AX10" i="16"/>
  <c r="AW10" i="16"/>
  <c r="AV10" i="16"/>
  <c r="AU10" i="16"/>
  <c r="AT10" i="16"/>
  <c r="AS10" i="16"/>
  <c r="AR10" i="16"/>
  <c r="AQ10" i="16"/>
  <c r="AP10" i="16"/>
  <c r="AO10" i="16"/>
  <c r="AN10" i="16"/>
  <c r="AM10" i="16"/>
  <c r="AL10" i="16"/>
  <c r="AK10" i="16"/>
  <c r="AJ10" i="16"/>
  <c r="AI10" i="16"/>
  <c r="AH10" i="16"/>
  <c r="BN9" i="16"/>
  <c r="BM9" i="16"/>
  <c r="BK9" i="16"/>
  <c r="BJ9" i="16"/>
  <c r="BI9" i="16"/>
  <c r="BH9" i="16"/>
  <c r="BG9" i="16"/>
  <c r="BF9" i="16"/>
  <c r="BE9" i="16"/>
  <c r="BD9" i="16"/>
  <c r="BC9" i="16"/>
  <c r="BB9" i="16"/>
  <c r="BA9" i="16"/>
  <c r="AZ9" i="16"/>
  <c r="AY9" i="16"/>
  <c r="AX9" i="16"/>
  <c r="AW9" i="16"/>
  <c r="AV9" i="16"/>
  <c r="AU9" i="16"/>
  <c r="AT9" i="16"/>
  <c r="AS9" i="16"/>
  <c r="AR9" i="16"/>
  <c r="AQ9" i="16"/>
  <c r="AP9" i="16"/>
  <c r="AO9" i="16"/>
  <c r="AN9" i="16"/>
  <c r="AM9" i="16"/>
  <c r="AL9" i="16"/>
  <c r="AK9" i="16"/>
  <c r="AJ9" i="16"/>
  <c r="AI9" i="16"/>
  <c r="AH9" i="16"/>
  <c r="BN19" i="16"/>
  <c r="BM19" i="16"/>
  <c r="BK19" i="16"/>
  <c r="BJ19" i="16"/>
  <c r="BI19" i="16"/>
  <c r="BH19" i="16"/>
  <c r="BG19" i="16"/>
  <c r="BF19" i="16"/>
  <c r="BE19" i="16"/>
  <c r="BD19" i="16"/>
  <c r="BC19" i="16"/>
  <c r="BB19" i="16"/>
  <c r="BA19" i="16"/>
  <c r="AZ19" i="16"/>
  <c r="AY19" i="16"/>
  <c r="AX19" i="16"/>
  <c r="AW19" i="16"/>
  <c r="AV19" i="16"/>
  <c r="AU19" i="16"/>
  <c r="AT19" i="16"/>
  <c r="AS19" i="16"/>
  <c r="AR19" i="16"/>
  <c r="AQ19" i="16"/>
  <c r="AP19" i="16"/>
  <c r="AO19" i="16"/>
  <c r="AN19" i="16"/>
  <c r="AM19" i="16"/>
  <c r="AL19" i="16"/>
  <c r="AK19" i="16"/>
  <c r="AJ19" i="16"/>
  <c r="AI19" i="16"/>
  <c r="AH19" i="16"/>
  <c r="BN32" i="16"/>
  <c r="BM32" i="16"/>
  <c r="BK32" i="16"/>
  <c r="BJ32" i="16"/>
  <c r="BI32" i="16"/>
  <c r="BH32" i="16"/>
  <c r="BG32" i="16"/>
  <c r="BF32" i="16"/>
  <c r="BE32" i="16"/>
  <c r="BD32" i="16"/>
  <c r="BC32" i="16"/>
  <c r="BB32" i="16"/>
  <c r="BA32" i="16"/>
  <c r="AZ32" i="16"/>
  <c r="AY32" i="16"/>
  <c r="AX32" i="16"/>
  <c r="AW32" i="16"/>
  <c r="AV32" i="16"/>
  <c r="AU32" i="16"/>
  <c r="AT32" i="16"/>
  <c r="AS32" i="16"/>
  <c r="AR32" i="16"/>
  <c r="AQ32" i="16"/>
  <c r="AP32" i="16"/>
  <c r="AO32" i="16"/>
  <c r="AN32" i="16"/>
  <c r="AM32" i="16"/>
  <c r="AL32" i="16"/>
  <c r="AK32" i="16"/>
  <c r="AJ32" i="16"/>
  <c r="AI32" i="16"/>
  <c r="AH32" i="16"/>
  <c r="BN21" i="16"/>
  <c r="BM21" i="16"/>
  <c r="BK21" i="16"/>
  <c r="BJ21" i="16"/>
  <c r="BI21" i="16"/>
  <c r="BH21" i="16"/>
  <c r="BG21" i="16"/>
  <c r="BF21" i="16"/>
  <c r="BE21" i="16"/>
  <c r="BD21" i="16"/>
  <c r="BC21" i="16"/>
  <c r="BB21" i="16"/>
  <c r="BA21" i="16"/>
  <c r="AZ21" i="16"/>
  <c r="AY21" i="16"/>
  <c r="AX21" i="16"/>
  <c r="AW21" i="16"/>
  <c r="AV21" i="16"/>
  <c r="AU21" i="16"/>
  <c r="AT21" i="16"/>
  <c r="AS21" i="16"/>
  <c r="AR21" i="16"/>
  <c r="AQ21" i="16"/>
  <c r="AP21" i="16"/>
  <c r="AO21" i="16"/>
  <c r="AN21" i="16"/>
  <c r="AM21" i="16"/>
  <c r="AL21" i="16"/>
  <c r="AK21" i="16"/>
  <c r="AJ21" i="16"/>
  <c r="AI21" i="16"/>
  <c r="AH21" i="16"/>
  <c r="BN270" i="16"/>
  <c r="BM270" i="16"/>
  <c r="BK270" i="16"/>
  <c r="BJ270" i="16"/>
  <c r="BI270" i="16"/>
  <c r="BH270" i="16"/>
  <c r="BG270" i="16"/>
  <c r="BF270" i="16"/>
  <c r="BE270" i="16"/>
  <c r="BD270" i="16"/>
  <c r="BC270" i="16"/>
  <c r="BB270" i="16"/>
  <c r="BA270" i="16"/>
  <c r="AZ270" i="16"/>
  <c r="AY270" i="16"/>
  <c r="AX270" i="16"/>
  <c r="AW270" i="16"/>
  <c r="AV270" i="16"/>
  <c r="AU270" i="16"/>
  <c r="AT270" i="16"/>
  <c r="AS270" i="16"/>
  <c r="AR270" i="16"/>
  <c r="AQ270" i="16"/>
  <c r="AP270" i="16"/>
  <c r="AO270" i="16"/>
  <c r="AN270" i="16"/>
  <c r="AM270" i="16"/>
  <c r="AL270" i="16"/>
  <c r="AK270" i="16"/>
  <c r="AJ270" i="16"/>
  <c r="AI270" i="16"/>
  <c r="AH270" i="16"/>
  <c r="BN15" i="16"/>
  <c r="BM15" i="16"/>
  <c r="BK15" i="16"/>
  <c r="BJ15" i="16"/>
  <c r="BI15" i="16"/>
  <c r="BH15" i="16"/>
  <c r="BG15" i="16"/>
  <c r="BF15" i="16"/>
  <c r="BE15" i="16"/>
  <c r="BD15" i="16"/>
  <c r="BC15" i="16"/>
  <c r="BB15" i="16"/>
  <c r="BA15" i="16"/>
  <c r="AZ15" i="16"/>
  <c r="AY15" i="16"/>
  <c r="AX15" i="16"/>
  <c r="AW15" i="16"/>
  <c r="AV15" i="16"/>
  <c r="AU15" i="16"/>
  <c r="AT15" i="16"/>
  <c r="AS15" i="16"/>
  <c r="AR15" i="16"/>
  <c r="AQ15" i="16"/>
  <c r="AP15" i="16"/>
  <c r="AO15" i="16"/>
  <c r="AN15" i="16"/>
  <c r="AM15" i="16"/>
  <c r="AL15" i="16"/>
  <c r="AK15" i="16"/>
  <c r="AJ15" i="16"/>
  <c r="AI15" i="16"/>
  <c r="AH15" i="16"/>
  <c r="BN266" i="16"/>
  <c r="BM266" i="16"/>
  <c r="BK266" i="16"/>
  <c r="BJ266" i="16"/>
  <c r="BI266" i="16"/>
  <c r="BH266" i="16"/>
  <c r="BG266" i="16"/>
  <c r="BF266" i="16"/>
  <c r="BE266" i="16"/>
  <c r="BD266" i="16"/>
  <c r="BC266" i="16"/>
  <c r="BB266" i="16"/>
  <c r="BA266" i="16"/>
  <c r="AZ266" i="16"/>
  <c r="AY266" i="16"/>
  <c r="AX266" i="16"/>
  <c r="AW266" i="16"/>
  <c r="AV266" i="16"/>
  <c r="AU266" i="16"/>
  <c r="AT266" i="16"/>
  <c r="AS266" i="16"/>
  <c r="AR266" i="16"/>
  <c r="AQ266" i="16"/>
  <c r="AP266" i="16"/>
  <c r="AO266" i="16"/>
  <c r="AN266" i="16"/>
  <c r="AM266" i="16"/>
  <c r="AL266" i="16"/>
  <c r="AK266" i="16"/>
  <c r="AJ266" i="16"/>
  <c r="AI266" i="16"/>
  <c r="AH266" i="16"/>
  <c r="BN97" i="16"/>
  <c r="BM97" i="16"/>
  <c r="BK97" i="16"/>
  <c r="BJ97" i="16"/>
  <c r="BI97" i="16"/>
  <c r="BH97" i="16"/>
  <c r="BG97" i="16"/>
  <c r="BF97" i="16"/>
  <c r="BE97" i="16"/>
  <c r="BD97" i="16"/>
  <c r="BC97" i="16"/>
  <c r="BB97" i="16"/>
  <c r="BA97" i="16"/>
  <c r="AZ97" i="16"/>
  <c r="AY97" i="16"/>
  <c r="AX97" i="16"/>
  <c r="AW97" i="16"/>
  <c r="AV97" i="16"/>
  <c r="AU97" i="16"/>
  <c r="AT97" i="16"/>
  <c r="AS97" i="16"/>
  <c r="AR97" i="16"/>
  <c r="AQ97" i="16"/>
  <c r="AP97" i="16"/>
  <c r="AO97" i="16"/>
  <c r="AN97" i="16"/>
  <c r="AM97" i="16"/>
  <c r="AL97" i="16"/>
  <c r="AK97" i="16"/>
  <c r="AJ97" i="16"/>
  <c r="AI97" i="16"/>
  <c r="AH97" i="16"/>
  <c r="BN31" i="16"/>
  <c r="BM31" i="16"/>
  <c r="BK31" i="16"/>
  <c r="BJ31" i="16"/>
  <c r="BI31" i="16"/>
  <c r="BH31" i="16"/>
  <c r="BG31" i="16"/>
  <c r="BF31" i="16"/>
  <c r="BE31" i="16"/>
  <c r="BD31" i="16"/>
  <c r="BC31" i="16"/>
  <c r="BB31" i="16"/>
  <c r="BA31" i="16"/>
  <c r="AZ31" i="16"/>
  <c r="AY31" i="16"/>
  <c r="AX31" i="16"/>
  <c r="AW31" i="16"/>
  <c r="AV31" i="16"/>
  <c r="AU31" i="16"/>
  <c r="AT31" i="16"/>
  <c r="AS31" i="16"/>
  <c r="AR31" i="16"/>
  <c r="AQ31" i="16"/>
  <c r="AP31" i="16"/>
  <c r="AO31" i="16"/>
  <c r="AN31" i="16"/>
  <c r="AM31" i="16"/>
  <c r="AL31" i="16"/>
  <c r="AK31" i="16"/>
  <c r="AJ31" i="16"/>
  <c r="AI31" i="16"/>
  <c r="AH31" i="16"/>
  <c r="BN30" i="16"/>
  <c r="BM30" i="16"/>
  <c r="BK30" i="16"/>
  <c r="BJ30" i="16"/>
  <c r="BI30" i="16"/>
  <c r="BH30" i="16"/>
  <c r="BG30" i="16"/>
  <c r="BF30" i="16"/>
  <c r="BE30" i="16"/>
  <c r="BD30" i="16"/>
  <c r="BC30" i="16"/>
  <c r="BB30" i="16"/>
  <c r="BA30" i="16"/>
  <c r="AZ30" i="16"/>
  <c r="AY30" i="16"/>
  <c r="AX30" i="16"/>
  <c r="AW30" i="16"/>
  <c r="AV30" i="16"/>
  <c r="AU30" i="16"/>
  <c r="AT30" i="16"/>
  <c r="AS30" i="16"/>
  <c r="AR30" i="16"/>
  <c r="AQ30" i="16"/>
  <c r="AP30" i="16"/>
  <c r="AO30" i="16"/>
  <c r="AN30" i="16"/>
  <c r="AM30" i="16"/>
  <c r="AL30" i="16"/>
  <c r="AK30" i="16"/>
  <c r="AJ30" i="16"/>
  <c r="AI30" i="16"/>
  <c r="AH30" i="16"/>
  <c r="BN96" i="16"/>
  <c r="BM96" i="16"/>
  <c r="BK96" i="16"/>
  <c r="BJ96" i="16"/>
  <c r="BI96" i="16"/>
  <c r="BH96" i="16"/>
  <c r="BG96" i="16"/>
  <c r="BF96" i="16"/>
  <c r="BE96" i="16"/>
  <c r="BD96" i="16"/>
  <c r="BC96" i="16"/>
  <c r="BB96" i="16"/>
  <c r="BA96" i="16"/>
  <c r="AZ96" i="16"/>
  <c r="AY96" i="16"/>
  <c r="AX96" i="16"/>
  <c r="AW96" i="16"/>
  <c r="AV96" i="16"/>
  <c r="AU96" i="16"/>
  <c r="AT96" i="16"/>
  <c r="AS96" i="16"/>
  <c r="AR96" i="16"/>
  <c r="AQ96" i="16"/>
  <c r="AP96" i="16"/>
  <c r="AO96" i="16"/>
  <c r="AN96" i="16"/>
  <c r="AM96" i="16"/>
  <c r="AL96" i="16"/>
  <c r="AK96" i="16"/>
  <c r="AJ96" i="16"/>
  <c r="AI96" i="16"/>
  <c r="AH96" i="16"/>
  <c r="BN119" i="16"/>
  <c r="BM119" i="16"/>
  <c r="BK119" i="16"/>
  <c r="BJ119" i="16"/>
  <c r="BI119" i="16"/>
  <c r="BH119" i="16"/>
  <c r="BG119" i="16"/>
  <c r="BF119" i="16"/>
  <c r="BE119" i="16"/>
  <c r="BD119" i="16"/>
  <c r="BC119" i="16"/>
  <c r="BB119" i="16"/>
  <c r="BA119" i="16"/>
  <c r="AZ119" i="16"/>
  <c r="AY119" i="16"/>
  <c r="AX119" i="16"/>
  <c r="AW119" i="16"/>
  <c r="AV119" i="16"/>
  <c r="AU119" i="16"/>
  <c r="AT119" i="16"/>
  <c r="AS119" i="16"/>
  <c r="AR119" i="16"/>
  <c r="AQ119" i="16"/>
  <c r="AP119" i="16"/>
  <c r="AO119" i="16"/>
  <c r="AN119" i="16"/>
  <c r="AM119" i="16"/>
  <c r="AL119" i="16"/>
  <c r="AK119" i="16"/>
  <c r="AJ119" i="16"/>
  <c r="AI119" i="16"/>
  <c r="AH119" i="16"/>
  <c r="BN104" i="16"/>
  <c r="BM104" i="16"/>
  <c r="BK104" i="16"/>
  <c r="BJ104" i="16"/>
  <c r="BI104" i="16"/>
  <c r="BH104" i="16"/>
  <c r="BG104" i="16"/>
  <c r="BF104" i="16"/>
  <c r="BE104" i="16"/>
  <c r="BD104" i="16"/>
  <c r="BC104" i="16"/>
  <c r="BB104" i="16"/>
  <c r="BA104" i="16"/>
  <c r="AZ104" i="16"/>
  <c r="AY104" i="16"/>
  <c r="AX104" i="16"/>
  <c r="AW104" i="16"/>
  <c r="AV104" i="16"/>
  <c r="AU104" i="16"/>
  <c r="AT104" i="16"/>
  <c r="AS104" i="16"/>
  <c r="AR104" i="16"/>
  <c r="AQ104" i="16"/>
  <c r="AP104" i="16"/>
  <c r="AO104" i="16"/>
  <c r="AN104" i="16"/>
  <c r="AM104" i="16"/>
  <c r="AI104" i="16"/>
  <c r="AH104" i="16"/>
  <c r="BN146" i="16"/>
  <c r="BM146" i="16"/>
  <c r="BK146" i="16"/>
  <c r="BJ146" i="16"/>
  <c r="BI146" i="16"/>
  <c r="BH146" i="16"/>
  <c r="BG146" i="16"/>
  <c r="BF146" i="16"/>
  <c r="BE146" i="16"/>
  <c r="BD146" i="16"/>
  <c r="BC146" i="16"/>
  <c r="BB146" i="16"/>
  <c r="BA146" i="16"/>
  <c r="AZ146" i="16"/>
  <c r="AY146" i="16"/>
  <c r="AX146" i="16"/>
  <c r="AW146" i="16"/>
  <c r="AV146" i="16"/>
  <c r="AU146" i="16"/>
  <c r="AT146" i="16"/>
  <c r="AS146" i="16"/>
  <c r="AR146" i="16"/>
  <c r="AQ146" i="16"/>
  <c r="AP146" i="16"/>
  <c r="AO146" i="16"/>
  <c r="AN146" i="16"/>
  <c r="AM146" i="16"/>
  <c r="AL146" i="16"/>
  <c r="AK146" i="16"/>
  <c r="AJ146" i="16"/>
  <c r="AI146" i="16"/>
  <c r="AH146" i="16"/>
  <c r="BN62" i="16"/>
  <c r="BM62" i="16"/>
  <c r="BK62" i="16"/>
  <c r="BJ62" i="16"/>
  <c r="BI62" i="16"/>
  <c r="BH62" i="16"/>
  <c r="BG62" i="16"/>
  <c r="BF62" i="16"/>
  <c r="BE62" i="16"/>
  <c r="BD62" i="16"/>
  <c r="BC62" i="16"/>
  <c r="BB62" i="16"/>
  <c r="BA62" i="16"/>
  <c r="AZ62" i="16"/>
  <c r="AY62" i="16"/>
  <c r="AX62" i="16"/>
  <c r="AW62" i="16"/>
  <c r="AV62" i="16"/>
  <c r="AU62" i="16"/>
  <c r="AT62" i="16"/>
  <c r="AS62" i="16"/>
  <c r="AR62" i="16"/>
  <c r="AQ62" i="16"/>
  <c r="AP62" i="16"/>
  <c r="AO62" i="16"/>
  <c r="AN62" i="16"/>
  <c r="AM62" i="16"/>
  <c r="AL62" i="16"/>
  <c r="AK62" i="16"/>
  <c r="AJ62" i="16"/>
  <c r="AI62" i="16"/>
  <c r="AH62" i="16"/>
  <c r="BN71" i="16"/>
  <c r="BM71" i="16"/>
  <c r="BK71" i="16"/>
  <c r="BJ71" i="16"/>
  <c r="BI71" i="16"/>
  <c r="BH71" i="16"/>
  <c r="BG71" i="16"/>
  <c r="BF71" i="16"/>
  <c r="BE71" i="16"/>
  <c r="BD71" i="16"/>
  <c r="BC71" i="16"/>
  <c r="BB71" i="16"/>
  <c r="BA71" i="16"/>
  <c r="AZ71" i="16"/>
  <c r="AY71" i="16"/>
  <c r="AX71" i="16"/>
  <c r="AW71" i="16"/>
  <c r="AV71" i="16"/>
  <c r="AU71" i="16"/>
  <c r="AT71" i="16"/>
  <c r="AS71" i="16"/>
  <c r="AR71" i="16"/>
  <c r="AQ71" i="16"/>
  <c r="AP71" i="16"/>
  <c r="AO71" i="16"/>
  <c r="AN71" i="16"/>
  <c r="AM71" i="16"/>
  <c r="AL71" i="16"/>
  <c r="AK71" i="16"/>
  <c r="AJ71" i="16"/>
  <c r="AI71" i="16"/>
  <c r="AH71" i="16"/>
  <c r="BN163" i="16"/>
  <c r="BM163" i="16"/>
  <c r="BK163" i="16"/>
  <c r="BJ163" i="16"/>
  <c r="BI163" i="16"/>
  <c r="BH163" i="16"/>
  <c r="BG163" i="16"/>
  <c r="BF163" i="16"/>
  <c r="BE163" i="16"/>
  <c r="BD163" i="16"/>
  <c r="BC163" i="16"/>
  <c r="BB163" i="16"/>
  <c r="BA163" i="16"/>
  <c r="AZ163" i="16"/>
  <c r="AY163" i="16"/>
  <c r="AX163" i="16"/>
  <c r="AW163" i="16"/>
  <c r="AV163" i="16"/>
  <c r="AU163" i="16"/>
  <c r="AT163" i="16"/>
  <c r="AS163" i="16"/>
  <c r="AR163" i="16"/>
  <c r="AQ163" i="16"/>
  <c r="AP163" i="16"/>
  <c r="AO163" i="16"/>
  <c r="AN163" i="16"/>
  <c r="AM163" i="16"/>
  <c r="AL163" i="16"/>
  <c r="AK163" i="16"/>
  <c r="AJ163" i="16"/>
  <c r="AI163" i="16"/>
  <c r="AH163" i="16"/>
  <c r="BN261" i="16"/>
  <c r="BM261" i="16"/>
  <c r="BK261" i="16"/>
  <c r="BJ261" i="16"/>
  <c r="BI261" i="16"/>
  <c r="BH261" i="16"/>
  <c r="BG261" i="16"/>
  <c r="BF261" i="16"/>
  <c r="BE261" i="16"/>
  <c r="BD261" i="16"/>
  <c r="BC261" i="16"/>
  <c r="BB261" i="16"/>
  <c r="BA261" i="16"/>
  <c r="AZ261" i="16"/>
  <c r="AY261" i="16"/>
  <c r="AX261" i="16"/>
  <c r="AW261" i="16"/>
  <c r="AV261" i="16"/>
  <c r="AU261" i="16"/>
  <c r="AT261" i="16"/>
  <c r="AS261" i="16"/>
  <c r="AR261" i="16"/>
  <c r="AQ261" i="16"/>
  <c r="AP261" i="16"/>
  <c r="AO261" i="16"/>
  <c r="AN261" i="16"/>
  <c r="AM261" i="16"/>
  <c r="AL261" i="16"/>
  <c r="AK261" i="16"/>
  <c r="AJ261" i="16"/>
  <c r="AI261" i="16"/>
  <c r="AH261" i="16"/>
  <c r="BN170" i="16"/>
  <c r="BM170" i="16"/>
  <c r="BK170" i="16"/>
  <c r="BJ170" i="16"/>
  <c r="BI170" i="16"/>
  <c r="BH170" i="16"/>
  <c r="BG170" i="16"/>
  <c r="BF170" i="16"/>
  <c r="BE170" i="16"/>
  <c r="BD170" i="16"/>
  <c r="BC170" i="16"/>
  <c r="BB170" i="16"/>
  <c r="BA170" i="16"/>
  <c r="AZ170" i="16"/>
  <c r="AY170" i="16"/>
  <c r="AX170" i="16"/>
  <c r="AW170" i="16"/>
  <c r="AV170" i="16"/>
  <c r="AU170" i="16"/>
  <c r="AT170" i="16"/>
  <c r="AS170" i="16"/>
  <c r="AR170" i="16"/>
  <c r="AQ170" i="16"/>
  <c r="AP170" i="16"/>
  <c r="AO170" i="16"/>
  <c r="AN170" i="16"/>
  <c r="AM170" i="16"/>
  <c r="AL170" i="16"/>
  <c r="AK170" i="16"/>
  <c r="AJ170" i="16"/>
  <c r="AI170" i="16"/>
  <c r="AH170" i="16"/>
  <c r="BN169" i="16"/>
  <c r="BM169" i="16"/>
  <c r="BK169" i="16"/>
  <c r="BJ169" i="16"/>
  <c r="BI169" i="16"/>
  <c r="BH169" i="16"/>
  <c r="BG169" i="16"/>
  <c r="BF169" i="16"/>
  <c r="BE169" i="16"/>
  <c r="BD169" i="16"/>
  <c r="BC169" i="16"/>
  <c r="BB169" i="16"/>
  <c r="BA169" i="16"/>
  <c r="AZ169" i="16"/>
  <c r="AY169" i="16"/>
  <c r="AX169" i="16"/>
  <c r="AW169" i="16"/>
  <c r="AV169" i="16"/>
  <c r="AU169" i="16"/>
  <c r="AT169" i="16"/>
  <c r="AS169" i="16"/>
  <c r="AR169" i="16"/>
  <c r="AQ169" i="16"/>
  <c r="AP169" i="16"/>
  <c r="AO169" i="16"/>
  <c r="AN169" i="16"/>
  <c r="AM169" i="16"/>
  <c r="AL169" i="16"/>
  <c r="AK169" i="16"/>
  <c r="AJ169" i="16"/>
  <c r="AI169" i="16"/>
  <c r="AH169" i="16"/>
  <c r="BN116" i="16"/>
  <c r="BM116" i="16"/>
  <c r="BK116" i="16"/>
  <c r="BJ116" i="16"/>
  <c r="BI116" i="16"/>
  <c r="BH116" i="16"/>
  <c r="BG116" i="16"/>
  <c r="BF116" i="16"/>
  <c r="BE116" i="16"/>
  <c r="BD116" i="16"/>
  <c r="BC116" i="16"/>
  <c r="BB116" i="16"/>
  <c r="BA116" i="16"/>
  <c r="AZ116" i="16"/>
  <c r="AY116" i="16"/>
  <c r="AX116" i="16"/>
  <c r="AW116" i="16"/>
  <c r="AV116" i="16"/>
  <c r="AU116" i="16"/>
  <c r="AT116" i="16"/>
  <c r="AS116" i="16"/>
  <c r="AR116" i="16"/>
  <c r="AQ116" i="16"/>
  <c r="AP116" i="16"/>
  <c r="AO116" i="16"/>
  <c r="AN116" i="16"/>
  <c r="AM116" i="16"/>
  <c r="AL116" i="16"/>
  <c r="AK116" i="16"/>
  <c r="AJ116" i="16"/>
  <c r="AI116" i="16"/>
  <c r="AH116" i="16"/>
  <c r="BN122" i="16"/>
  <c r="BM122" i="16"/>
  <c r="BK122" i="16"/>
  <c r="BJ122" i="16"/>
  <c r="BI122" i="16"/>
  <c r="BH122" i="16"/>
  <c r="BG122" i="16"/>
  <c r="BF122" i="16"/>
  <c r="BE122" i="16"/>
  <c r="BD122" i="16"/>
  <c r="BC122" i="16"/>
  <c r="BB122" i="16"/>
  <c r="BA122" i="16"/>
  <c r="AZ122" i="16"/>
  <c r="AY122" i="16"/>
  <c r="AX122" i="16"/>
  <c r="AW122" i="16"/>
  <c r="AV122" i="16"/>
  <c r="AU122" i="16"/>
  <c r="AT122" i="16"/>
  <c r="AS122" i="16"/>
  <c r="AR122" i="16"/>
  <c r="AQ122" i="16"/>
  <c r="AP122" i="16"/>
  <c r="AO122" i="16"/>
  <c r="AN122" i="16"/>
  <c r="AM122" i="16"/>
  <c r="AL122" i="16"/>
  <c r="AK122" i="16"/>
  <c r="AJ122" i="16"/>
  <c r="AI122" i="16"/>
  <c r="AH122" i="16"/>
  <c r="BN346" i="16"/>
  <c r="BM346" i="16"/>
  <c r="BK346" i="16"/>
  <c r="BJ346" i="16"/>
  <c r="BI346" i="16"/>
  <c r="BH346" i="16"/>
  <c r="BG346" i="16"/>
  <c r="BF346" i="16"/>
  <c r="BE346" i="16"/>
  <c r="BD346" i="16"/>
  <c r="BC346" i="16"/>
  <c r="BB346" i="16"/>
  <c r="BA346" i="16"/>
  <c r="AZ346" i="16"/>
  <c r="AY346" i="16"/>
  <c r="AX346" i="16"/>
  <c r="AW346" i="16"/>
  <c r="AV346" i="16"/>
  <c r="AU346" i="16"/>
  <c r="AT346" i="16"/>
  <c r="AS346" i="16"/>
  <c r="AR346" i="16"/>
  <c r="AQ346" i="16"/>
  <c r="AP346" i="16"/>
  <c r="AO346" i="16"/>
  <c r="AN346" i="16"/>
  <c r="AL346" i="16"/>
  <c r="AI346" i="16"/>
  <c r="BN343" i="16"/>
  <c r="BM343" i="16"/>
  <c r="BK343" i="16"/>
  <c r="BJ343" i="16"/>
  <c r="BI343" i="16"/>
  <c r="BH343" i="16"/>
  <c r="BG343" i="16"/>
  <c r="BF343" i="16"/>
  <c r="BE343" i="16"/>
  <c r="BD343" i="16"/>
  <c r="BC343" i="16"/>
  <c r="BB343" i="16"/>
  <c r="BA343" i="16"/>
  <c r="AZ343" i="16"/>
  <c r="AY343" i="16"/>
  <c r="AX343" i="16"/>
  <c r="AW343" i="16"/>
  <c r="AV343" i="16"/>
  <c r="AU343" i="16"/>
  <c r="AT343" i="16"/>
  <c r="AS343" i="16"/>
  <c r="AR343" i="16"/>
  <c r="AQ343" i="16"/>
  <c r="AP343" i="16"/>
  <c r="AO343" i="16"/>
  <c r="AN343" i="16"/>
  <c r="AM343" i="16"/>
  <c r="AL343" i="16"/>
  <c r="AI343" i="16"/>
  <c r="AH343" i="16"/>
  <c r="BN57" i="16"/>
  <c r="BM57" i="16"/>
  <c r="BK57" i="16"/>
  <c r="BJ57" i="16"/>
  <c r="BI57" i="16"/>
  <c r="BH57" i="16"/>
  <c r="BG57" i="16"/>
  <c r="BF57" i="16"/>
  <c r="BE57" i="16"/>
  <c r="BD57" i="16"/>
  <c r="BC57" i="16"/>
  <c r="BB57" i="16"/>
  <c r="BA57" i="16"/>
  <c r="AZ57" i="16"/>
  <c r="AY57" i="16"/>
  <c r="AX57" i="16"/>
  <c r="AW57" i="16"/>
  <c r="AV57" i="16"/>
  <c r="AU57" i="16"/>
  <c r="AT57" i="16"/>
  <c r="AS57" i="16"/>
  <c r="AR57" i="16"/>
  <c r="AQ57" i="16"/>
  <c r="AP57" i="16"/>
  <c r="AO57" i="16"/>
  <c r="AN57" i="16"/>
  <c r="AM57" i="16"/>
  <c r="AL57" i="16"/>
  <c r="AI57" i="16"/>
  <c r="AH57" i="16"/>
  <c r="BN203" i="16"/>
  <c r="BM203" i="16"/>
  <c r="BK203" i="16"/>
  <c r="BJ203" i="16"/>
  <c r="BI203" i="16"/>
  <c r="BH203" i="16"/>
  <c r="BG203" i="16"/>
  <c r="BF203" i="16"/>
  <c r="BE203" i="16"/>
  <c r="BD203" i="16"/>
  <c r="BC203" i="16"/>
  <c r="BB203" i="16"/>
  <c r="BA203" i="16"/>
  <c r="AZ203" i="16"/>
  <c r="AY203" i="16"/>
  <c r="AX203" i="16"/>
  <c r="AW203" i="16"/>
  <c r="AV203" i="16"/>
  <c r="AU203" i="16"/>
  <c r="AT203" i="16"/>
  <c r="AS203" i="16"/>
  <c r="AR203" i="16"/>
  <c r="AQ203" i="16"/>
  <c r="AP203" i="16"/>
  <c r="AO203" i="16"/>
  <c r="AN203" i="16"/>
  <c r="AM203" i="16"/>
  <c r="AL203" i="16"/>
  <c r="AK203" i="16"/>
  <c r="AJ203" i="16"/>
  <c r="AI203" i="16"/>
  <c r="AH203" i="16"/>
  <c r="BN327" i="16"/>
  <c r="BM327" i="16"/>
  <c r="BK327" i="16"/>
  <c r="BJ327" i="16"/>
  <c r="BI327" i="16"/>
  <c r="BH327" i="16"/>
  <c r="BG327" i="16"/>
  <c r="BF327" i="16"/>
  <c r="BE327" i="16"/>
  <c r="BD327" i="16"/>
  <c r="BC327" i="16"/>
  <c r="BB327" i="16"/>
  <c r="BA327" i="16"/>
  <c r="AZ327" i="16"/>
  <c r="AY327" i="16"/>
  <c r="AX327" i="16"/>
  <c r="AW327" i="16"/>
  <c r="AV327" i="16"/>
  <c r="AU327" i="16"/>
  <c r="AT327" i="16"/>
  <c r="AS327" i="16"/>
  <c r="AR327" i="16"/>
  <c r="AQ327" i="16"/>
  <c r="AP327" i="16"/>
  <c r="AO327" i="16"/>
  <c r="AN327" i="16"/>
  <c r="AM327" i="16"/>
  <c r="AL327" i="16"/>
  <c r="AK327" i="16"/>
  <c r="AJ327" i="16"/>
  <c r="AI327" i="16"/>
  <c r="AH327" i="16"/>
  <c r="BN69" i="16"/>
  <c r="BM69" i="16"/>
  <c r="BK69" i="16"/>
  <c r="BJ69" i="16"/>
  <c r="BI69" i="16"/>
  <c r="BH69" i="16"/>
  <c r="BG69" i="16"/>
  <c r="BF69" i="16"/>
  <c r="BE69" i="16"/>
  <c r="BD69" i="16"/>
  <c r="BC69" i="16"/>
  <c r="BB69" i="16"/>
  <c r="BA69" i="16"/>
  <c r="AZ69" i="16"/>
  <c r="AY69" i="16"/>
  <c r="AX69" i="16"/>
  <c r="AW69" i="16"/>
  <c r="AV69" i="16"/>
  <c r="AU69" i="16"/>
  <c r="AT69" i="16"/>
  <c r="AS69" i="16"/>
  <c r="AR69" i="16"/>
  <c r="AQ69" i="16"/>
  <c r="AP69" i="16"/>
  <c r="AO69" i="16"/>
  <c r="AN69" i="16"/>
  <c r="AM69" i="16"/>
  <c r="AL69" i="16"/>
  <c r="AK69" i="16"/>
  <c r="AJ69" i="16"/>
  <c r="AI69" i="16"/>
  <c r="AH69" i="16"/>
  <c r="BN285" i="16"/>
  <c r="BM285" i="16"/>
  <c r="BK285" i="16"/>
  <c r="BJ285" i="16"/>
  <c r="BI285" i="16"/>
  <c r="BH285" i="16"/>
  <c r="BG285" i="16"/>
  <c r="BF285" i="16"/>
  <c r="BE285" i="16"/>
  <c r="BD285" i="16"/>
  <c r="BC285" i="16"/>
  <c r="BB285" i="16"/>
  <c r="BA285" i="16"/>
  <c r="AZ285" i="16"/>
  <c r="AY285" i="16"/>
  <c r="AX285" i="16"/>
  <c r="AW285" i="16"/>
  <c r="AV285" i="16"/>
  <c r="AU285" i="16"/>
  <c r="AT285" i="16"/>
  <c r="AS285" i="16"/>
  <c r="AR285" i="16"/>
  <c r="AQ285" i="16"/>
  <c r="AP285" i="16"/>
  <c r="AO285" i="16"/>
  <c r="AN285" i="16"/>
  <c r="AM285" i="16"/>
  <c r="AL285" i="16"/>
  <c r="AK285" i="16"/>
  <c r="AJ285" i="16"/>
  <c r="AI285" i="16"/>
  <c r="AH285" i="16"/>
  <c r="BN284" i="16"/>
  <c r="BM284" i="16"/>
  <c r="BK284" i="16"/>
  <c r="BJ284" i="16"/>
  <c r="BI284" i="16"/>
  <c r="BH284" i="16"/>
  <c r="BG284" i="16"/>
  <c r="BF284" i="16"/>
  <c r="BE284" i="16"/>
  <c r="BD284" i="16"/>
  <c r="BC284" i="16"/>
  <c r="BB284" i="16"/>
  <c r="BA284" i="16"/>
  <c r="AZ284" i="16"/>
  <c r="AY284" i="16"/>
  <c r="AX284" i="16"/>
  <c r="AW284" i="16"/>
  <c r="AV284" i="16"/>
  <c r="AU284" i="16"/>
  <c r="AT284" i="16"/>
  <c r="AS284" i="16"/>
  <c r="AR284" i="16"/>
  <c r="AQ284" i="16"/>
  <c r="AP284" i="16"/>
  <c r="AO284" i="16"/>
  <c r="AN284" i="16"/>
  <c r="AM284" i="16"/>
  <c r="AL284" i="16"/>
  <c r="AK284" i="16"/>
  <c r="AJ284" i="16"/>
  <c r="AI284" i="16"/>
  <c r="AH284" i="16"/>
  <c r="BN283" i="16"/>
  <c r="BM283" i="16"/>
  <c r="BK283" i="16"/>
  <c r="BJ283" i="16"/>
  <c r="BI283" i="16"/>
  <c r="BH283" i="16"/>
  <c r="BG283" i="16"/>
  <c r="BF283" i="16"/>
  <c r="BE283" i="16"/>
  <c r="BD283" i="16"/>
  <c r="BC283" i="16"/>
  <c r="BB283" i="16"/>
  <c r="BA283" i="16"/>
  <c r="AZ283" i="16"/>
  <c r="AY283" i="16"/>
  <c r="AX283" i="16"/>
  <c r="AW283" i="16"/>
  <c r="AV283" i="16"/>
  <c r="AU283" i="16"/>
  <c r="AT283" i="16"/>
  <c r="AS283" i="16"/>
  <c r="AR283" i="16"/>
  <c r="AQ283" i="16"/>
  <c r="AP283" i="16"/>
  <c r="AO283" i="16"/>
  <c r="AN283" i="16"/>
  <c r="AM283" i="16"/>
  <c r="AL283" i="16"/>
  <c r="AK283" i="16"/>
  <c r="AJ283" i="16"/>
  <c r="AI283" i="16"/>
  <c r="AH283" i="16"/>
  <c r="BN260" i="16"/>
  <c r="BM260" i="16"/>
  <c r="BK260" i="16"/>
  <c r="BJ260" i="16"/>
  <c r="BI260" i="16"/>
  <c r="BH260" i="16"/>
  <c r="BG260" i="16"/>
  <c r="BF260" i="16"/>
  <c r="BE260" i="16"/>
  <c r="BD260" i="16"/>
  <c r="BC260" i="16"/>
  <c r="BB260" i="16"/>
  <c r="BA260" i="16"/>
  <c r="AZ260" i="16"/>
  <c r="AY260" i="16"/>
  <c r="AX260" i="16"/>
  <c r="AW260" i="16"/>
  <c r="AV260" i="16"/>
  <c r="AU260" i="16"/>
  <c r="AT260" i="16"/>
  <c r="AS260" i="16"/>
  <c r="AR260" i="16"/>
  <c r="AQ260" i="16"/>
  <c r="AP260" i="16"/>
  <c r="AO260" i="16"/>
  <c r="AN260" i="16"/>
  <c r="AM260" i="16"/>
  <c r="AL260" i="16"/>
  <c r="AK260" i="16"/>
  <c r="AJ260" i="16"/>
  <c r="AI260" i="16"/>
  <c r="AH260" i="16"/>
  <c r="BN321" i="16"/>
  <c r="BM321" i="16"/>
  <c r="BK321" i="16"/>
  <c r="BJ321" i="16"/>
  <c r="BI321" i="16"/>
  <c r="BH321" i="16"/>
  <c r="BG321" i="16"/>
  <c r="BF321" i="16"/>
  <c r="BE321" i="16"/>
  <c r="BD321" i="16"/>
  <c r="BC321" i="16"/>
  <c r="BB321" i="16"/>
  <c r="BA321" i="16"/>
  <c r="AZ321" i="16"/>
  <c r="AY321" i="16"/>
  <c r="AX321" i="16"/>
  <c r="AW321" i="16"/>
  <c r="AV321" i="16"/>
  <c r="AU321" i="16"/>
  <c r="AT321" i="16"/>
  <c r="AS321" i="16"/>
  <c r="AR321" i="16"/>
  <c r="AQ321" i="16"/>
  <c r="AP321" i="16"/>
  <c r="AO321" i="16"/>
  <c r="AN321" i="16"/>
  <c r="AM321" i="16"/>
  <c r="AL321" i="16"/>
  <c r="AK321" i="16"/>
  <c r="AJ321" i="16"/>
  <c r="AI321" i="16"/>
  <c r="AH321" i="16"/>
  <c r="BN54" i="16"/>
  <c r="BM54" i="16"/>
  <c r="BK54" i="16"/>
  <c r="BJ54" i="16"/>
  <c r="BI54" i="16"/>
  <c r="BH54" i="16"/>
  <c r="BG54" i="16"/>
  <c r="BF54" i="16"/>
  <c r="BE54" i="16"/>
  <c r="BD54" i="16"/>
  <c r="BC54" i="16"/>
  <c r="BB54" i="16"/>
  <c r="BA54" i="16"/>
  <c r="AZ54" i="16"/>
  <c r="AY54" i="16"/>
  <c r="AX54" i="16"/>
  <c r="AW54" i="16"/>
  <c r="AV54" i="16"/>
  <c r="AU54" i="16"/>
  <c r="AT54" i="16"/>
  <c r="AS54" i="16"/>
  <c r="AR54" i="16"/>
  <c r="AQ54" i="16"/>
  <c r="AP54" i="16"/>
  <c r="AO54" i="16"/>
  <c r="AN54" i="16"/>
  <c r="AM54" i="16"/>
  <c r="AL54" i="16"/>
  <c r="AK54" i="16"/>
  <c r="AJ54" i="16"/>
  <c r="AI54" i="16"/>
  <c r="AH54" i="16"/>
  <c r="BN53" i="16"/>
  <c r="BM53" i="16"/>
  <c r="BK53" i="16"/>
  <c r="BJ53" i="16"/>
  <c r="BI53" i="16"/>
  <c r="BH53" i="16"/>
  <c r="BG53" i="16"/>
  <c r="BF53" i="16"/>
  <c r="BE53" i="16"/>
  <c r="BD53" i="16"/>
  <c r="BC53" i="16"/>
  <c r="BB53" i="16"/>
  <c r="BA53" i="16"/>
  <c r="AZ53" i="16"/>
  <c r="AY53" i="16"/>
  <c r="AX53" i="16"/>
  <c r="AW53" i="16"/>
  <c r="AV53" i="16"/>
  <c r="AU53" i="16"/>
  <c r="AT53" i="16"/>
  <c r="AS53" i="16"/>
  <c r="AR53" i="16"/>
  <c r="AQ53" i="16"/>
  <c r="AP53" i="16"/>
  <c r="AO53" i="16"/>
  <c r="AN53" i="16"/>
  <c r="AM53" i="16"/>
  <c r="AL53" i="16"/>
  <c r="AK53" i="16"/>
  <c r="AJ53" i="16"/>
  <c r="AI53" i="16"/>
  <c r="AH53" i="16"/>
  <c r="BN74" i="16"/>
  <c r="BM74" i="16"/>
  <c r="BK74" i="16"/>
  <c r="BJ74" i="16"/>
  <c r="BI74" i="16"/>
  <c r="BH74" i="16"/>
  <c r="BG74" i="16"/>
  <c r="BF74" i="16"/>
  <c r="BE74" i="16"/>
  <c r="BD74" i="16"/>
  <c r="BC74" i="16"/>
  <c r="BB74" i="16"/>
  <c r="BA74" i="16"/>
  <c r="AZ74" i="16"/>
  <c r="AY74" i="16"/>
  <c r="AX74" i="16"/>
  <c r="AW74" i="16"/>
  <c r="AV74" i="16"/>
  <c r="AU74" i="16"/>
  <c r="AT74" i="16"/>
  <c r="AS74" i="16"/>
  <c r="AR74" i="16"/>
  <c r="AQ74" i="16"/>
  <c r="AP74" i="16"/>
  <c r="AO74" i="16"/>
  <c r="AN74" i="16"/>
  <c r="AM74" i="16"/>
  <c r="AL74" i="16"/>
  <c r="AK74" i="16"/>
  <c r="AJ74" i="16"/>
  <c r="AI74" i="16"/>
  <c r="AH74" i="16"/>
  <c r="BN75" i="16"/>
  <c r="BM75" i="16"/>
  <c r="BK75" i="16"/>
  <c r="BJ75" i="16"/>
  <c r="BI75" i="16"/>
  <c r="BH75" i="16"/>
  <c r="BG75" i="16"/>
  <c r="BF75" i="16"/>
  <c r="BE75" i="16"/>
  <c r="BD75" i="16"/>
  <c r="BC75" i="16"/>
  <c r="BB75" i="16"/>
  <c r="BA75" i="16"/>
  <c r="AZ75" i="16"/>
  <c r="AY75" i="16"/>
  <c r="AX75" i="16"/>
  <c r="AW75" i="16"/>
  <c r="AV75" i="16"/>
  <c r="AU75" i="16"/>
  <c r="AT75" i="16"/>
  <c r="AS75" i="16"/>
  <c r="AR75" i="16"/>
  <c r="AQ75" i="16"/>
  <c r="AP75" i="16"/>
  <c r="AO75" i="16"/>
  <c r="AN75" i="16"/>
  <c r="AM75" i="16"/>
  <c r="AL75" i="16"/>
  <c r="AK75" i="16"/>
  <c r="AJ75" i="16"/>
  <c r="AI75" i="16"/>
  <c r="AH75" i="16"/>
  <c r="BN259" i="16"/>
  <c r="BM259" i="16"/>
  <c r="BK259" i="16"/>
  <c r="BJ259" i="16"/>
  <c r="BI259" i="16"/>
  <c r="BH259" i="16"/>
  <c r="BG259" i="16"/>
  <c r="BF259" i="16"/>
  <c r="BE259" i="16"/>
  <c r="BD259" i="16"/>
  <c r="BC259" i="16"/>
  <c r="BB259" i="16"/>
  <c r="BA259" i="16"/>
  <c r="AZ259" i="16"/>
  <c r="AY259" i="16"/>
  <c r="AX259" i="16"/>
  <c r="AW259" i="16"/>
  <c r="AV259" i="16"/>
  <c r="AU259" i="16"/>
  <c r="AT259" i="16"/>
  <c r="AS259" i="16"/>
  <c r="AR259" i="16"/>
  <c r="AQ259" i="16"/>
  <c r="AP259" i="16"/>
  <c r="AO259" i="16"/>
  <c r="AN259" i="16"/>
  <c r="AM259" i="16"/>
  <c r="AL259" i="16"/>
  <c r="AK259" i="16"/>
  <c r="AJ259" i="16"/>
  <c r="AI259" i="16"/>
  <c r="AH259" i="16"/>
  <c r="BN312" i="16"/>
  <c r="BM312" i="16"/>
  <c r="BK312" i="16"/>
  <c r="BJ312" i="16"/>
  <c r="BI312" i="16"/>
  <c r="BH312" i="16"/>
  <c r="BG312" i="16"/>
  <c r="BF312" i="16"/>
  <c r="BE312" i="16"/>
  <c r="BD312" i="16"/>
  <c r="BC312" i="16"/>
  <c r="BB312" i="16"/>
  <c r="BA312" i="16"/>
  <c r="AZ312" i="16"/>
  <c r="AY312" i="16"/>
  <c r="AX312" i="16"/>
  <c r="AW312" i="16"/>
  <c r="AV312" i="16"/>
  <c r="AU312" i="16"/>
  <c r="AT312" i="16"/>
  <c r="AS312" i="16"/>
  <c r="AR312" i="16"/>
  <c r="AQ312" i="16"/>
  <c r="AP312" i="16"/>
  <c r="AO312" i="16"/>
  <c r="AN312" i="16"/>
  <c r="AM312" i="16"/>
  <c r="AI312" i="16"/>
  <c r="AH312" i="16"/>
  <c r="BN106" i="16"/>
  <c r="BM106" i="16"/>
  <c r="BK106" i="16"/>
  <c r="BJ106" i="16"/>
  <c r="BI106" i="16"/>
  <c r="BH106" i="16"/>
  <c r="BG106" i="16"/>
  <c r="BF106" i="16"/>
  <c r="BE106" i="16"/>
  <c r="BD106" i="16"/>
  <c r="BC106" i="16"/>
  <c r="BB106" i="16"/>
  <c r="BA106" i="16"/>
  <c r="AZ106" i="16"/>
  <c r="AY106" i="16"/>
  <c r="AX106" i="16"/>
  <c r="AW106" i="16"/>
  <c r="AV106" i="16"/>
  <c r="AU106" i="16"/>
  <c r="AT106" i="16"/>
  <c r="AS106" i="16"/>
  <c r="AR106" i="16"/>
  <c r="AQ106" i="16"/>
  <c r="AP106" i="16"/>
  <c r="AO106" i="16"/>
  <c r="AN106" i="16"/>
  <c r="AM106" i="16"/>
  <c r="AL106" i="16"/>
  <c r="AI106" i="16"/>
  <c r="AH106" i="16"/>
  <c r="BN105" i="16"/>
  <c r="BM105" i="16"/>
  <c r="BK105" i="16"/>
  <c r="BJ105" i="16"/>
  <c r="BI105" i="16"/>
  <c r="BH105" i="16"/>
  <c r="BG105" i="16"/>
  <c r="BF105" i="16"/>
  <c r="BE105" i="16"/>
  <c r="BD105" i="16"/>
  <c r="BC105" i="16"/>
  <c r="BB105" i="16"/>
  <c r="BA105" i="16"/>
  <c r="AZ105" i="16"/>
  <c r="AY105" i="16"/>
  <c r="AX105" i="16"/>
  <c r="AW105" i="16"/>
  <c r="AV105" i="16"/>
  <c r="AU105" i="16"/>
  <c r="AT105" i="16"/>
  <c r="AS105" i="16"/>
  <c r="AR105" i="16"/>
  <c r="AQ105" i="16"/>
  <c r="AP105" i="16"/>
  <c r="AO105" i="16"/>
  <c r="AN105" i="16"/>
  <c r="AM105" i="16"/>
  <c r="AI105" i="16"/>
  <c r="AH105" i="16"/>
  <c r="BN256" i="16"/>
  <c r="BM256" i="16"/>
  <c r="BK256" i="16"/>
  <c r="BJ256" i="16"/>
  <c r="BI256" i="16"/>
  <c r="BH256" i="16"/>
  <c r="BG256" i="16"/>
  <c r="BF256" i="16"/>
  <c r="BE256" i="16"/>
  <c r="BD256" i="16"/>
  <c r="BC256" i="16"/>
  <c r="BB256" i="16"/>
  <c r="BA256" i="16"/>
  <c r="AZ256" i="16"/>
  <c r="AY256" i="16"/>
  <c r="AX256" i="16"/>
  <c r="AW256" i="16"/>
  <c r="AV256" i="16"/>
  <c r="AU256" i="16"/>
  <c r="AT256" i="16"/>
  <c r="AS256" i="16"/>
  <c r="AR256" i="16"/>
  <c r="AQ256" i="16"/>
  <c r="AP256" i="16"/>
  <c r="AO256" i="16"/>
  <c r="AN256" i="16"/>
  <c r="AM256" i="16"/>
  <c r="AL256" i="16"/>
  <c r="AK256" i="16"/>
  <c r="AJ256" i="16"/>
  <c r="AI256" i="16"/>
  <c r="AH256" i="16"/>
  <c r="BN102" i="16"/>
  <c r="BM102" i="16"/>
  <c r="BK102" i="16"/>
  <c r="BJ102" i="16"/>
  <c r="BI102" i="16"/>
  <c r="BH102" i="16"/>
  <c r="BG102" i="16"/>
  <c r="BF102" i="16"/>
  <c r="BE102" i="16"/>
  <c r="BD102" i="16"/>
  <c r="BC102" i="16"/>
  <c r="BB102" i="16"/>
  <c r="BA102" i="16"/>
  <c r="AZ102" i="16"/>
  <c r="AY102" i="16"/>
  <c r="AX102" i="16"/>
  <c r="AW102" i="16"/>
  <c r="AV102" i="16"/>
  <c r="AU102" i="16"/>
  <c r="AT102" i="16"/>
  <c r="AS102" i="16"/>
  <c r="AR102" i="16"/>
  <c r="AQ102" i="16"/>
  <c r="AP102" i="16"/>
  <c r="AO102" i="16"/>
  <c r="AN102" i="16"/>
  <c r="AM102" i="16"/>
  <c r="AL102" i="16"/>
  <c r="AK102" i="16"/>
  <c r="AJ102" i="16"/>
  <c r="AI102" i="16"/>
  <c r="AH102" i="16"/>
  <c r="BN78" i="16"/>
  <c r="BM78" i="16"/>
  <c r="BK78" i="16"/>
  <c r="BJ78" i="16"/>
  <c r="BI78" i="16"/>
  <c r="BH78" i="16"/>
  <c r="BG78" i="16"/>
  <c r="BF78" i="16"/>
  <c r="BE78" i="16"/>
  <c r="BD78" i="16"/>
  <c r="BC78" i="16"/>
  <c r="BB78" i="16"/>
  <c r="BA78" i="16"/>
  <c r="AZ78" i="16"/>
  <c r="AY78" i="16"/>
  <c r="AX78" i="16"/>
  <c r="AW78" i="16"/>
  <c r="AV78" i="16"/>
  <c r="AU78" i="16"/>
  <c r="AT78" i="16"/>
  <c r="AS78" i="16"/>
  <c r="AR78" i="16"/>
  <c r="AQ78" i="16"/>
  <c r="AP78" i="16"/>
  <c r="AO78" i="16"/>
  <c r="AN78" i="16"/>
  <c r="AM78" i="16"/>
  <c r="AL78" i="16"/>
  <c r="AK78" i="16"/>
  <c r="AJ78" i="16"/>
  <c r="AI78" i="16"/>
  <c r="AH78" i="16"/>
  <c r="BN103" i="16"/>
  <c r="BM103" i="16"/>
  <c r="BK103" i="16"/>
  <c r="BJ103" i="16"/>
  <c r="BI103" i="16"/>
  <c r="BH103" i="16"/>
  <c r="BG103" i="16"/>
  <c r="BF103" i="16"/>
  <c r="BE103" i="16"/>
  <c r="BD103" i="16"/>
  <c r="BC103" i="16"/>
  <c r="BB103" i="16"/>
  <c r="BA103" i="16"/>
  <c r="AZ103" i="16"/>
  <c r="AY103" i="16"/>
  <c r="AX103" i="16"/>
  <c r="AW103" i="16"/>
  <c r="AV103" i="16"/>
  <c r="AU103" i="16"/>
  <c r="AT103" i="16"/>
  <c r="AS103" i="16"/>
  <c r="AR103" i="16"/>
  <c r="AQ103" i="16"/>
  <c r="AP103" i="16"/>
  <c r="AO103" i="16"/>
  <c r="AN103" i="16"/>
  <c r="AM103" i="16"/>
  <c r="AL103" i="16"/>
  <c r="AK103" i="16"/>
  <c r="AJ103" i="16"/>
  <c r="AI103" i="16"/>
  <c r="AH103" i="16"/>
  <c r="BN175" i="16"/>
  <c r="BM175" i="16"/>
  <c r="BK175" i="16"/>
  <c r="BJ175" i="16"/>
  <c r="BI175" i="16"/>
  <c r="BH175" i="16"/>
  <c r="BG175" i="16"/>
  <c r="BF175" i="16"/>
  <c r="BE175" i="16"/>
  <c r="BD175" i="16"/>
  <c r="BC175" i="16"/>
  <c r="BB175" i="16"/>
  <c r="BA175" i="16"/>
  <c r="AZ175" i="16"/>
  <c r="AY175" i="16"/>
  <c r="AX175" i="16"/>
  <c r="AW175" i="16"/>
  <c r="AV175" i="16"/>
  <c r="AU175" i="16"/>
  <c r="AT175" i="16"/>
  <c r="AS175" i="16"/>
  <c r="AR175" i="16"/>
  <c r="AQ175" i="16"/>
  <c r="AP175" i="16"/>
  <c r="AO175" i="16"/>
  <c r="AN175" i="16"/>
  <c r="AM175" i="16"/>
  <c r="AL175" i="16"/>
  <c r="AK175" i="16"/>
  <c r="AJ175" i="16"/>
  <c r="AI175" i="16"/>
  <c r="AH175" i="16"/>
  <c r="BN197" i="16"/>
  <c r="BM197" i="16"/>
  <c r="BK197" i="16"/>
  <c r="BJ197" i="16"/>
  <c r="BI197" i="16"/>
  <c r="BH197" i="16"/>
  <c r="BG197" i="16"/>
  <c r="BF197" i="16"/>
  <c r="BE197" i="16"/>
  <c r="BD197" i="16"/>
  <c r="BC197" i="16"/>
  <c r="BB197" i="16"/>
  <c r="BA197" i="16"/>
  <c r="AZ197" i="16"/>
  <c r="AY197" i="16"/>
  <c r="AX197" i="16"/>
  <c r="AW197" i="16"/>
  <c r="AV197" i="16"/>
  <c r="AU197" i="16"/>
  <c r="AT197" i="16"/>
  <c r="AS197" i="16"/>
  <c r="AR197" i="16"/>
  <c r="AQ197" i="16"/>
  <c r="AP197" i="16"/>
  <c r="AO197" i="16"/>
  <c r="AN197" i="16"/>
  <c r="AM197" i="16"/>
  <c r="AL197" i="16"/>
  <c r="AK197" i="16"/>
  <c r="AJ197" i="16"/>
  <c r="AI197" i="16"/>
  <c r="AH197" i="16"/>
  <c r="BN196" i="16"/>
  <c r="BM196" i="16"/>
  <c r="BK196" i="16"/>
  <c r="BJ196" i="16"/>
  <c r="BI196" i="16"/>
  <c r="BH196" i="16"/>
  <c r="BG196" i="16"/>
  <c r="BF196" i="16"/>
  <c r="BE196" i="16"/>
  <c r="BD196" i="16"/>
  <c r="BC196" i="16"/>
  <c r="BB196" i="16"/>
  <c r="BA196" i="16"/>
  <c r="AZ196" i="16"/>
  <c r="AY196" i="16"/>
  <c r="AX196" i="16"/>
  <c r="AW196" i="16"/>
  <c r="AV196" i="16"/>
  <c r="AU196" i="16"/>
  <c r="AT196" i="16"/>
  <c r="AS196" i="16"/>
  <c r="AR196" i="16"/>
  <c r="AQ196" i="16"/>
  <c r="AP196" i="16"/>
  <c r="AO196" i="16"/>
  <c r="AN196" i="16"/>
  <c r="AM196" i="16"/>
  <c r="AL196" i="16"/>
  <c r="AK196" i="16"/>
  <c r="AJ196" i="16"/>
  <c r="AI196" i="16"/>
  <c r="AH196" i="16"/>
  <c r="BN158" i="16"/>
  <c r="BM158" i="16"/>
  <c r="BK158" i="16"/>
  <c r="BJ158" i="16"/>
  <c r="BI158" i="16"/>
  <c r="BH158" i="16"/>
  <c r="BG158" i="16"/>
  <c r="BF158" i="16"/>
  <c r="BE158" i="16"/>
  <c r="BD158" i="16"/>
  <c r="BC158" i="16"/>
  <c r="BB158" i="16"/>
  <c r="BA158" i="16"/>
  <c r="AZ158" i="16"/>
  <c r="AY158" i="16"/>
  <c r="AX158" i="16"/>
  <c r="AW158" i="16"/>
  <c r="AV158" i="16"/>
  <c r="AU158" i="16"/>
  <c r="AT158" i="16"/>
  <c r="AS158" i="16"/>
  <c r="AR158" i="16"/>
  <c r="AQ158" i="16"/>
  <c r="AP158" i="16"/>
  <c r="AO158" i="16"/>
  <c r="AN158" i="16"/>
  <c r="AM158" i="16"/>
  <c r="AL158" i="16"/>
  <c r="AK158" i="16"/>
  <c r="AJ158" i="16"/>
  <c r="AI158" i="16"/>
  <c r="AH158" i="16"/>
  <c r="BN164" i="16"/>
  <c r="BM164" i="16"/>
  <c r="BK164" i="16"/>
  <c r="BJ164" i="16"/>
  <c r="BI164" i="16"/>
  <c r="BH164" i="16"/>
  <c r="BG164" i="16"/>
  <c r="BF164" i="16"/>
  <c r="BE164" i="16"/>
  <c r="BD164" i="16"/>
  <c r="BC164" i="16"/>
  <c r="BB164" i="16"/>
  <c r="BA164" i="16"/>
  <c r="AZ164" i="16"/>
  <c r="AY164" i="16"/>
  <c r="AX164" i="16"/>
  <c r="AW164" i="16"/>
  <c r="AV164" i="16"/>
  <c r="AU164" i="16"/>
  <c r="AT164" i="16"/>
  <c r="AS164" i="16"/>
  <c r="AR164" i="16"/>
  <c r="AQ164" i="16"/>
  <c r="AP164" i="16"/>
  <c r="AO164" i="16"/>
  <c r="AN164" i="16"/>
  <c r="AM164" i="16"/>
  <c r="AL164" i="16"/>
  <c r="AK164" i="16"/>
  <c r="AJ164" i="16"/>
  <c r="AI164" i="16"/>
  <c r="AH164" i="16"/>
  <c r="BN150" i="16"/>
  <c r="BM150" i="16"/>
  <c r="BK150" i="16"/>
  <c r="BJ150" i="16"/>
  <c r="BI150" i="16"/>
  <c r="BH150" i="16"/>
  <c r="BG150" i="16"/>
  <c r="BF150" i="16"/>
  <c r="BE150" i="16"/>
  <c r="BD150" i="16"/>
  <c r="BC150" i="16"/>
  <c r="BB150" i="16"/>
  <c r="BA150" i="16"/>
  <c r="AZ150" i="16"/>
  <c r="AY150" i="16"/>
  <c r="AX150" i="16"/>
  <c r="AW150" i="16"/>
  <c r="AV150" i="16"/>
  <c r="AU150" i="16"/>
  <c r="AT150" i="16"/>
  <c r="AS150" i="16"/>
  <c r="AR150" i="16"/>
  <c r="AQ150" i="16"/>
  <c r="AP150" i="16"/>
  <c r="AO150" i="16"/>
  <c r="AN150" i="16"/>
  <c r="AM150" i="16"/>
  <c r="AL150" i="16"/>
  <c r="AK150" i="16"/>
  <c r="AJ150" i="16"/>
  <c r="AI150" i="16"/>
  <c r="AH150" i="16"/>
  <c r="BN35" i="16"/>
  <c r="BM35" i="16"/>
  <c r="BK35" i="16"/>
  <c r="BJ35" i="16"/>
  <c r="BI35" i="16"/>
  <c r="BH35" i="16"/>
  <c r="BG35" i="16"/>
  <c r="BF35" i="16"/>
  <c r="BE35" i="16"/>
  <c r="BD35" i="16"/>
  <c r="BC35" i="16"/>
  <c r="BB35" i="16"/>
  <c r="BA35" i="16"/>
  <c r="AZ35" i="16"/>
  <c r="AY35" i="16"/>
  <c r="AX35" i="16"/>
  <c r="AW35" i="16"/>
  <c r="AV35" i="16"/>
  <c r="AU35" i="16"/>
  <c r="AT35" i="16"/>
  <c r="AS35" i="16"/>
  <c r="AR35" i="16"/>
  <c r="AQ35" i="16"/>
  <c r="AP35" i="16"/>
  <c r="AO35" i="16"/>
  <c r="AN35" i="16"/>
  <c r="AM35" i="16"/>
  <c r="AL35" i="16"/>
  <c r="AK35" i="16"/>
  <c r="AJ35" i="16"/>
  <c r="AI35" i="16"/>
  <c r="AH35" i="16"/>
  <c r="BN85" i="16"/>
  <c r="BM85" i="16"/>
  <c r="BK85" i="16"/>
  <c r="BJ85" i="16"/>
  <c r="BI85" i="16"/>
  <c r="BH85" i="16"/>
  <c r="BG85" i="16"/>
  <c r="BF85" i="16"/>
  <c r="BE85" i="16"/>
  <c r="BD85" i="16"/>
  <c r="BC85" i="16"/>
  <c r="BB85" i="16"/>
  <c r="BA85" i="16"/>
  <c r="AZ85" i="16"/>
  <c r="AY85" i="16"/>
  <c r="AX85" i="16"/>
  <c r="AW85" i="16"/>
  <c r="AV85" i="16"/>
  <c r="AU85" i="16"/>
  <c r="AT85" i="16"/>
  <c r="AS85" i="16"/>
  <c r="AR85" i="16"/>
  <c r="AQ85" i="16"/>
  <c r="AP85" i="16"/>
  <c r="AO85" i="16"/>
  <c r="AN85" i="16"/>
  <c r="AM85" i="16"/>
  <c r="AJ85" i="16"/>
  <c r="AI85" i="16"/>
  <c r="AH85" i="16"/>
  <c r="BN63" i="16"/>
  <c r="BM63" i="16"/>
  <c r="BK63" i="16"/>
  <c r="BJ63" i="16"/>
  <c r="BI63" i="16"/>
  <c r="BH63" i="16"/>
  <c r="BG63" i="16"/>
  <c r="BF63" i="16"/>
  <c r="BE63" i="16"/>
  <c r="BD63" i="16"/>
  <c r="BC63" i="16"/>
  <c r="BB63" i="16"/>
  <c r="BA63" i="16"/>
  <c r="AZ63" i="16"/>
  <c r="AY63" i="16"/>
  <c r="AX63" i="16"/>
  <c r="AW63" i="16"/>
  <c r="AV63" i="16"/>
  <c r="AU63" i="16"/>
  <c r="AT63" i="16"/>
  <c r="AS63" i="16"/>
  <c r="AR63" i="16"/>
  <c r="AQ63" i="16"/>
  <c r="AP63" i="16"/>
  <c r="AO63" i="16"/>
  <c r="AN63" i="16"/>
  <c r="AM63" i="16"/>
  <c r="AL63" i="16"/>
  <c r="AK63" i="16"/>
  <c r="AJ63" i="16"/>
  <c r="AI63" i="16"/>
  <c r="AH63" i="16"/>
  <c r="BN67" i="16"/>
  <c r="BM67" i="16"/>
  <c r="BK67" i="16"/>
  <c r="BJ67" i="16"/>
  <c r="BI67" i="16"/>
  <c r="BH67" i="16"/>
  <c r="BG67" i="16"/>
  <c r="BF67" i="16"/>
  <c r="BE67" i="16"/>
  <c r="BD67" i="16"/>
  <c r="BC67" i="16"/>
  <c r="BB67" i="16"/>
  <c r="BA67" i="16"/>
  <c r="AZ67" i="16"/>
  <c r="AY67" i="16"/>
  <c r="AX67" i="16"/>
  <c r="AW67" i="16"/>
  <c r="AV67" i="16"/>
  <c r="AU67" i="16"/>
  <c r="AT67" i="16"/>
  <c r="AS67" i="16"/>
  <c r="AR67" i="16"/>
  <c r="AQ67" i="16"/>
  <c r="AP67" i="16"/>
  <c r="AO67" i="16"/>
  <c r="AN67" i="16"/>
  <c r="AM67" i="16"/>
  <c r="AL67" i="16"/>
  <c r="AK67" i="16"/>
  <c r="AJ67" i="16"/>
  <c r="AI67" i="16"/>
  <c r="AH67" i="16"/>
  <c r="BN337" i="16"/>
  <c r="BM337" i="16"/>
  <c r="BK337" i="16"/>
  <c r="BJ337" i="16"/>
  <c r="BI337" i="16"/>
  <c r="BH337" i="16"/>
  <c r="BG337" i="16"/>
  <c r="BF337" i="16"/>
  <c r="BE337" i="16"/>
  <c r="BD337" i="16"/>
  <c r="BC337" i="16"/>
  <c r="BB337" i="16"/>
  <c r="BA337" i="16"/>
  <c r="AZ337" i="16"/>
  <c r="AY337" i="16"/>
  <c r="AX337" i="16"/>
  <c r="AW337" i="16"/>
  <c r="AV337" i="16"/>
  <c r="AU337" i="16"/>
  <c r="AT337" i="16"/>
  <c r="AS337" i="16"/>
  <c r="AR337" i="16"/>
  <c r="AQ337" i="16"/>
  <c r="AP337" i="16"/>
  <c r="AO337" i="16"/>
  <c r="AN337" i="16"/>
  <c r="AM337" i="16"/>
  <c r="AL337" i="16"/>
  <c r="AI337" i="16"/>
  <c r="AH337" i="16"/>
  <c r="BN168" i="16"/>
  <c r="BM168" i="16"/>
  <c r="BK168" i="16"/>
  <c r="BJ168" i="16"/>
  <c r="BI168" i="16"/>
  <c r="BH168" i="16"/>
  <c r="BG168" i="16"/>
  <c r="BF168" i="16"/>
  <c r="BE168" i="16"/>
  <c r="BD168" i="16"/>
  <c r="BC168" i="16"/>
  <c r="BB168" i="16"/>
  <c r="BA168" i="16"/>
  <c r="AZ168" i="16"/>
  <c r="AY168" i="16"/>
  <c r="AX168" i="16"/>
  <c r="AW168" i="16"/>
  <c r="AV168" i="16"/>
  <c r="AU168" i="16"/>
  <c r="AT168" i="16"/>
  <c r="AS168" i="16"/>
  <c r="AR168" i="16"/>
  <c r="AQ168" i="16"/>
  <c r="AP168" i="16"/>
  <c r="AO168" i="16"/>
  <c r="AN168" i="16"/>
  <c r="AL168" i="16"/>
  <c r="AK168" i="16"/>
  <c r="AI168" i="16"/>
  <c r="BN42" i="16"/>
  <c r="BM42" i="16"/>
  <c r="BK42" i="16"/>
  <c r="BJ42" i="16"/>
  <c r="BI42" i="16"/>
  <c r="BH42" i="16"/>
  <c r="BG42" i="16"/>
  <c r="BF42" i="16"/>
  <c r="BE42" i="16"/>
  <c r="BD42" i="16"/>
  <c r="BC42" i="16"/>
  <c r="BB42" i="16"/>
  <c r="BA42" i="16"/>
  <c r="AZ42" i="16"/>
  <c r="AY42" i="16"/>
  <c r="AX42" i="16"/>
  <c r="AW42" i="16"/>
  <c r="AV42" i="16"/>
  <c r="AU42" i="16"/>
  <c r="AT42" i="16"/>
  <c r="AS42" i="16"/>
  <c r="AR42" i="16"/>
  <c r="AQ42" i="16"/>
  <c r="AP42" i="16"/>
  <c r="AO42" i="16"/>
  <c r="AN42" i="16"/>
  <c r="AM42" i="16"/>
  <c r="AL42" i="16"/>
  <c r="AK42" i="16"/>
  <c r="AJ42" i="16"/>
  <c r="AI42" i="16"/>
  <c r="AH42" i="16"/>
  <c r="BN28" i="16"/>
  <c r="BM28" i="16"/>
  <c r="BK28" i="16"/>
  <c r="BJ28" i="16"/>
  <c r="BI28" i="16"/>
  <c r="BH28" i="16"/>
  <c r="BG28" i="16"/>
  <c r="BF28" i="16"/>
  <c r="BE28" i="16"/>
  <c r="BD28" i="16"/>
  <c r="BC28" i="16"/>
  <c r="BB28" i="16"/>
  <c r="BA28" i="16"/>
  <c r="AZ28" i="16"/>
  <c r="AY28" i="16"/>
  <c r="AX28" i="16"/>
  <c r="AW28" i="16"/>
  <c r="AV28" i="16"/>
  <c r="AU28" i="16"/>
  <c r="AT28" i="16"/>
  <c r="AS28" i="16"/>
  <c r="AR28" i="16"/>
  <c r="AQ28" i="16"/>
  <c r="AP28" i="16"/>
  <c r="AO28" i="16"/>
  <c r="AN28" i="16"/>
  <c r="AM28" i="16"/>
  <c r="AL28" i="16"/>
  <c r="AK28" i="16"/>
  <c r="AJ28" i="16"/>
  <c r="AI28" i="16"/>
  <c r="AH28" i="16"/>
  <c r="BN216" i="16"/>
  <c r="BM216" i="16"/>
  <c r="BK216" i="16"/>
  <c r="BJ216" i="16"/>
  <c r="BI216" i="16"/>
  <c r="BH216" i="16"/>
  <c r="BG216" i="16"/>
  <c r="BF216" i="16"/>
  <c r="BE216" i="16"/>
  <c r="BD216" i="16"/>
  <c r="BC216" i="16"/>
  <c r="BB216" i="16"/>
  <c r="BA216" i="16"/>
  <c r="AZ216" i="16"/>
  <c r="AY216" i="16"/>
  <c r="AX216" i="16"/>
  <c r="AW216" i="16"/>
  <c r="AV216" i="16"/>
  <c r="AU216" i="16"/>
  <c r="AT216" i="16"/>
  <c r="AS216" i="16"/>
  <c r="AR216" i="16"/>
  <c r="AQ216" i="16"/>
  <c r="AP216" i="16"/>
  <c r="AO216" i="16"/>
  <c r="AN216" i="16"/>
  <c r="AL216" i="16"/>
  <c r="AK216" i="16"/>
  <c r="AI216" i="16"/>
  <c r="BN172" i="16"/>
  <c r="BM172" i="16"/>
  <c r="BK172" i="16"/>
  <c r="BJ172" i="16"/>
  <c r="BI172" i="16"/>
  <c r="BH172" i="16"/>
  <c r="BG172" i="16"/>
  <c r="BF172" i="16"/>
  <c r="BE172" i="16"/>
  <c r="BD172" i="16"/>
  <c r="BC172" i="16"/>
  <c r="BB172" i="16"/>
  <c r="BA172" i="16"/>
  <c r="AZ172" i="16"/>
  <c r="AY172" i="16"/>
  <c r="AX172" i="16"/>
  <c r="AW172" i="16"/>
  <c r="AV172" i="16"/>
  <c r="AU172" i="16"/>
  <c r="AT172" i="16"/>
  <c r="AS172" i="16"/>
  <c r="AR172" i="16"/>
  <c r="AQ172" i="16"/>
  <c r="AP172" i="16"/>
  <c r="AO172" i="16"/>
  <c r="AN172" i="16"/>
  <c r="AM172" i="16"/>
  <c r="AL172" i="16"/>
  <c r="AK172" i="16"/>
  <c r="AJ172" i="16"/>
  <c r="AI172" i="16"/>
  <c r="AH172" i="16"/>
  <c r="BN40" i="16"/>
  <c r="BM40" i="16"/>
  <c r="BK40" i="16"/>
  <c r="BJ40" i="16"/>
  <c r="BI40" i="16"/>
  <c r="BH40" i="16"/>
  <c r="BG40" i="16"/>
  <c r="BF40" i="16"/>
  <c r="BE40" i="16"/>
  <c r="BD40" i="16"/>
  <c r="BC40" i="16"/>
  <c r="BB40" i="16"/>
  <c r="BA40" i="16"/>
  <c r="AZ40" i="16"/>
  <c r="AY40" i="16"/>
  <c r="AX40" i="16"/>
  <c r="AW40" i="16"/>
  <c r="AV40" i="16"/>
  <c r="AU40" i="16"/>
  <c r="AT40" i="16"/>
  <c r="AS40" i="16"/>
  <c r="AR40" i="16"/>
  <c r="AQ40" i="16"/>
  <c r="AP40" i="16"/>
  <c r="AO40" i="16"/>
  <c r="AN40" i="16"/>
  <c r="AM40" i="16"/>
  <c r="AL40" i="16"/>
  <c r="AK40" i="16"/>
  <c r="AJ40" i="16"/>
  <c r="AI40" i="16"/>
  <c r="AH40" i="16"/>
  <c r="BN329" i="16"/>
  <c r="BM329" i="16"/>
  <c r="BK329" i="16"/>
  <c r="BJ329" i="16"/>
  <c r="BI329" i="16"/>
  <c r="BH329" i="16"/>
  <c r="BG329" i="16"/>
  <c r="BF329" i="16"/>
  <c r="BE329" i="16"/>
  <c r="BD329" i="16"/>
  <c r="BC329" i="16"/>
  <c r="BB329" i="16"/>
  <c r="BA329" i="16"/>
  <c r="AZ329" i="16"/>
  <c r="AY329" i="16"/>
  <c r="AX329" i="16"/>
  <c r="AW329" i="16"/>
  <c r="AV329" i="16"/>
  <c r="AU329" i="16"/>
  <c r="AT329" i="16"/>
  <c r="AS329" i="16"/>
  <c r="AR329" i="16"/>
  <c r="AQ329" i="16"/>
  <c r="AP329" i="16"/>
  <c r="AO329" i="16"/>
  <c r="AN329" i="16"/>
  <c r="AM329" i="16"/>
  <c r="AK329" i="16"/>
  <c r="AI329" i="16"/>
  <c r="AH329" i="16"/>
  <c r="BN37" i="16"/>
  <c r="BM37" i="16"/>
  <c r="BK37" i="16"/>
  <c r="BJ37" i="16"/>
  <c r="BI37" i="16"/>
  <c r="BH37" i="16"/>
  <c r="BG37" i="16"/>
  <c r="BF37" i="16"/>
  <c r="BE37" i="16"/>
  <c r="BD37" i="16"/>
  <c r="BC37" i="16"/>
  <c r="BB37" i="16"/>
  <c r="BA37" i="16"/>
  <c r="AZ37" i="16"/>
  <c r="AY37" i="16"/>
  <c r="AX37" i="16"/>
  <c r="AW37" i="16"/>
  <c r="AV37" i="16"/>
  <c r="AU37" i="16"/>
  <c r="AT37" i="16"/>
  <c r="AS37" i="16"/>
  <c r="AR37" i="16"/>
  <c r="AQ37" i="16"/>
  <c r="AP37" i="16"/>
  <c r="AO37" i="16"/>
  <c r="AN37" i="16"/>
  <c r="AM37" i="16"/>
  <c r="AL37" i="16"/>
  <c r="AK37" i="16"/>
  <c r="AJ37" i="16"/>
  <c r="AI37" i="16"/>
  <c r="AH37" i="16"/>
  <c r="BN130" i="16"/>
  <c r="BM130" i="16"/>
  <c r="BK130" i="16"/>
  <c r="BJ130" i="16"/>
  <c r="BI130" i="16"/>
  <c r="BH130" i="16"/>
  <c r="BG130" i="16"/>
  <c r="BF130" i="16"/>
  <c r="BE130" i="16"/>
  <c r="BD130" i="16"/>
  <c r="BC130" i="16"/>
  <c r="BB130" i="16"/>
  <c r="BA130" i="16"/>
  <c r="AZ130" i="16"/>
  <c r="AY130" i="16"/>
  <c r="AX130" i="16"/>
  <c r="AW130" i="16"/>
  <c r="AV130" i="16"/>
  <c r="AU130" i="16"/>
  <c r="AT130" i="16"/>
  <c r="AS130" i="16"/>
  <c r="AR130" i="16"/>
  <c r="AQ130" i="16"/>
  <c r="AP130" i="16"/>
  <c r="AO130" i="16"/>
  <c r="AN130" i="16"/>
  <c r="AM130" i="16"/>
  <c r="AL130" i="16"/>
  <c r="AK130" i="16"/>
  <c r="AJ130" i="16"/>
  <c r="AI130" i="16"/>
  <c r="AH130" i="16"/>
  <c r="BN253" i="16"/>
  <c r="BM253" i="16"/>
  <c r="BK253" i="16"/>
  <c r="BJ253" i="16"/>
  <c r="BI253" i="16"/>
  <c r="BH253" i="16"/>
  <c r="BG253" i="16"/>
  <c r="BF253" i="16"/>
  <c r="BE253" i="16"/>
  <c r="BD253" i="16"/>
  <c r="BC253" i="16"/>
  <c r="BB253" i="16"/>
  <c r="BA253" i="16"/>
  <c r="AZ253" i="16"/>
  <c r="AY253" i="16"/>
  <c r="AX253" i="16"/>
  <c r="AW253" i="16"/>
  <c r="AV253" i="16"/>
  <c r="AU253" i="16"/>
  <c r="AT253" i="16"/>
  <c r="AS253" i="16"/>
  <c r="AR253" i="16"/>
  <c r="AQ253" i="16"/>
  <c r="AP253" i="16"/>
  <c r="AO253" i="16"/>
  <c r="AN253" i="16"/>
  <c r="AM253" i="16"/>
  <c r="AL253" i="16"/>
  <c r="AK253" i="16"/>
  <c r="AJ253" i="16"/>
  <c r="AI253" i="16"/>
  <c r="AH253" i="16"/>
  <c r="BN217" i="16"/>
  <c r="BM217" i="16"/>
  <c r="BK217" i="16"/>
  <c r="BJ217" i="16"/>
  <c r="BI217" i="16"/>
  <c r="BH217" i="16"/>
  <c r="BG217" i="16"/>
  <c r="BF217" i="16"/>
  <c r="BE217" i="16"/>
  <c r="BD217" i="16"/>
  <c r="BC217" i="16"/>
  <c r="BB217" i="16"/>
  <c r="BA217" i="16"/>
  <c r="AZ217" i="16"/>
  <c r="AY217" i="16"/>
  <c r="AX217" i="16"/>
  <c r="AW217" i="16"/>
  <c r="AV217" i="16"/>
  <c r="AU217" i="16"/>
  <c r="AT217" i="16"/>
  <c r="AS217" i="16"/>
  <c r="AR217" i="16"/>
  <c r="AQ217" i="16"/>
  <c r="AP217" i="16"/>
  <c r="AO217" i="16"/>
  <c r="AN217" i="16"/>
  <c r="AM217" i="16"/>
  <c r="AL217" i="16"/>
  <c r="AK217" i="16"/>
  <c r="AJ217" i="16"/>
  <c r="AI217" i="16"/>
  <c r="AH217" i="16"/>
  <c r="BN194" i="16"/>
  <c r="BM194" i="16"/>
  <c r="BK194" i="16"/>
  <c r="BJ194" i="16"/>
  <c r="BI194" i="16"/>
  <c r="BH194" i="16"/>
  <c r="BG194" i="16"/>
  <c r="BF194" i="16"/>
  <c r="BE194" i="16"/>
  <c r="BD194" i="16"/>
  <c r="BC194" i="16"/>
  <c r="BB194" i="16"/>
  <c r="BA194" i="16"/>
  <c r="AZ194" i="16"/>
  <c r="AY194" i="16"/>
  <c r="AX194" i="16"/>
  <c r="AW194" i="16"/>
  <c r="AV194" i="16"/>
  <c r="AU194" i="16"/>
  <c r="AT194" i="16"/>
  <c r="AS194" i="16"/>
  <c r="AR194" i="16"/>
  <c r="AQ194" i="16"/>
  <c r="AP194" i="16"/>
  <c r="AO194" i="16"/>
  <c r="AN194" i="16"/>
  <c r="AM194" i="16"/>
  <c r="AL194" i="16"/>
  <c r="AK194" i="16"/>
  <c r="AJ194" i="16"/>
  <c r="AI194" i="16"/>
  <c r="AH194" i="16"/>
  <c r="BN52" i="16"/>
  <c r="BM52" i="16"/>
  <c r="BK52" i="16"/>
  <c r="BJ52" i="16"/>
  <c r="BI52" i="16"/>
  <c r="BH52" i="16"/>
  <c r="BG52" i="16"/>
  <c r="BF52" i="16"/>
  <c r="BE52" i="16"/>
  <c r="BD52" i="16"/>
  <c r="BC52" i="16"/>
  <c r="BB52" i="16"/>
  <c r="BA52" i="16"/>
  <c r="AZ52" i="16"/>
  <c r="AY52" i="16"/>
  <c r="AX52" i="16"/>
  <c r="AW52" i="16"/>
  <c r="AV52" i="16"/>
  <c r="AU52" i="16"/>
  <c r="AT52" i="16"/>
  <c r="AS52" i="16"/>
  <c r="AR52" i="16"/>
  <c r="AQ52" i="16"/>
  <c r="AP52" i="16"/>
  <c r="AO52" i="16"/>
  <c r="AN52" i="16"/>
  <c r="AM52" i="16"/>
  <c r="AL52" i="16"/>
  <c r="AK52" i="16"/>
  <c r="AJ52" i="16"/>
  <c r="AI52" i="16"/>
  <c r="AH52" i="16"/>
  <c r="BN291" i="16"/>
  <c r="BM291" i="16"/>
  <c r="BK291" i="16"/>
  <c r="BJ291" i="16"/>
  <c r="BI291" i="16"/>
  <c r="BH291" i="16"/>
  <c r="BG291" i="16"/>
  <c r="BF291" i="16"/>
  <c r="BE291" i="16"/>
  <c r="BD291" i="16"/>
  <c r="BC291" i="16"/>
  <c r="BB291" i="16"/>
  <c r="BA291" i="16"/>
  <c r="AZ291" i="16"/>
  <c r="AY291" i="16"/>
  <c r="AX291" i="16"/>
  <c r="AW291" i="16"/>
  <c r="AV291" i="16"/>
  <c r="AU291" i="16"/>
  <c r="AT291" i="16"/>
  <c r="AS291" i="16"/>
  <c r="AR291" i="16"/>
  <c r="AQ291" i="16"/>
  <c r="AP291" i="16"/>
  <c r="AO291" i="16"/>
  <c r="AN291" i="16"/>
  <c r="AM291" i="16"/>
  <c r="AL291" i="16"/>
  <c r="AK291" i="16"/>
  <c r="AJ291" i="16"/>
  <c r="AI291" i="16"/>
  <c r="AH291" i="16"/>
  <c r="BN290" i="16"/>
  <c r="BM290" i="16"/>
  <c r="BK290" i="16"/>
  <c r="BJ290" i="16"/>
  <c r="BI290" i="16"/>
  <c r="BH290" i="16"/>
  <c r="BG290" i="16"/>
  <c r="BF290" i="16"/>
  <c r="BE290" i="16"/>
  <c r="BD290" i="16"/>
  <c r="BC290" i="16"/>
  <c r="BB290" i="16"/>
  <c r="BA290" i="16"/>
  <c r="AZ290" i="16"/>
  <c r="AY290" i="16"/>
  <c r="AX290" i="16"/>
  <c r="AW290" i="16"/>
  <c r="AV290" i="16"/>
  <c r="AU290" i="16"/>
  <c r="AT290" i="16"/>
  <c r="AS290" i="16"/>
  <c r="AR290" i="16"/>
  <c r="AQ290" i="16"/>
  <c r="AP290" i="16"/>
  <c r="AO290" i="16"/>
  <c r="AN290" i="16"/>
  <c r="AM290" i="16"/>
  <c r="AL290" i="16"/>
  <c r="AK290" i="16"/>
  <c r="AJ290" i="16"/>
  <c r="AI290" i="16"/>
  <c r="AH290" i="16"/>
  <c r="BN99" i="16"/>
  <c r="BM99" i="16"/>
  <c r="BK99" i="16"/>
  <c r="BJ99" i="16"/>
  <c r="BI99" i="16"/>
  <c r="BH99" i="16"/>
  <c r="BG99" i="16"/>
  <c r="BF99" i="16"/>
  <c r="BE99" i="16"/>
  <c r="BD99" i="16"/>
  <c r="BC99" i="16"/>
  <c r="BB99" i="16"/>
  <c r="BA99" i="16"/>
  <c r="AZ99" i="16"/>
  <c r="AY99" i="16"/>
  <c r="AX99" i="16"/>
  <c r="AW99" i="16"/>
  <c r="AV99" i="16"/>
  <c r="AU99" i="16"/>
  <c r="AT99" i="16"/>
  <c r="AS99" i="16"/>
  <c r="AR99" i="16"/>
  <c r="AQ99" i="16"/>
  <c r="AP99" i="16"/>
  <c r="AO99" i="16"/>
  <c r="AN99" i="16"/>
  <c r="AM99" i="16"/>
  <c r="AL99" i="16"/>
  <c r="AK99" i="16"/>
  <c r="AJ99" i="16"/>
  <c r="AI99" i="16"/>
  <c r="AH99" i="16"/>
  <c r="BN8" i="16"/>
  <c r="BM8" i="16"/>
  <c r="BK8" i="16"/>
  <c r="BJ8" i="16"/>
  <c r="BI8" i="16"/>
  <c r="BH8" i="16"/>
  <c r="BG8" i="16"/>
  <c r="BF8" i="16"/>
  <c r="BE8" i="16"/>
  <c r="BD8" i="16"/>
  <c r="BC8" i="16"/>
  <c r="BB8" i="16"/>
  <c r="BA8" i="16"/>
  <c r="AZ8" i="16"/>
  <c r="AY8" i="16"/>
  <c r="AX8" i="16"/>
  <c r="AW8" i="16"/>
  <c r="AV8" i="16"/>
  <c r="AU8" i="16"/>
  <c r="AT8" i="16"/>
  <c r="AS8" i="16"/>
  <c r="AR8" i="16"/>
  <c r="AQ8" i="16"/>
  <c r="AP8" i="16"/>
  <c r="AO8" i="16"/>
  <c r="AN8" i="16"/>
  <c r="AM8" i="16"/>
  <c r="AL8" i="16"/>
  <c r="AK8" i="16"/>
  <c r="AJ8" i="16"/>
  <c r="AI8" i="16"/>
  <c r="AH8" i="16"/>
  <c r="BN24" i="16"/>
  <c r="BM24" i="16"/>
  <c r="BK24" i="16"/>
  <c r="BJ24" i="16"/>
  <c r="BI24" i="16"/>
  <c r="BH24" i="16"/>
  <c r="BG24" i="16"/>
  <c r="BF24" i="16"/>
  <c r="BE24" i="16"/>
  <c r="BD24" i="16"/>
  <c r="BC24" i="16"/>
  <c r="BB24" i="16"/>
  <c r="BA24" i="16"/>
  <c r="AZ24" i="16"/>
  <c r="AY24" i="16"/>
  <c r="AX24" i="16"/>
  <c r="AW24" i="16"/>
  <c r="AV24" i="16"/>
  <c r="AU24" i="16"/>
  <c r="AT24" i="16"/>
  <c r="AS24" i="16"/>
  <c r="AR24" i="16"/>
  <c r="AQ24" i="16"/>
  <c r="AP24" i="16"/>
  <c r="AO24" i="16"/>
  <c r="AN24" i="16"/>
  <c r="AM24" i="16"/>
  <c r="AL24" i="16"/>
  <c r="AK24" i="16"/>
  <c r="AJ24" i="16"/>
  <c r="AI24" i="16"/>
  <c r="AH24" i="16"/>
  <c r="BN6" i="16"/>
  <c r="BM6" i="16"/>
  <c r="BK6" i="16"/>
  <c r="BJ6" i="16"/>
  <c r="BI6" i="16"/>
  <c r="BH6" i="16"/>
  <c r="BG6" i="16"/>
  <c r="BF6" i="16"/>
  <c r="BE6" i="16"/>
  <c r="BD6" i="16"/>
  <c r="BC6" i="16"/>
  <c r="BB6" i="16"/>
  <c r="BA6" i="16"/>
  <c r="AZ6" i="16"/>
  <c r="AY6" i="16"/>
  <c r="AX6" i="16"/>
  <c r="AW6" i="16"/>
  <c r="AV6" i="16"/>
  <c r="AU6" i="16"/>
  <c r="AT6" i="16"/>
  <c r="AS6" i="16"/>
  <c r="AR6" i="16"/>
  <c r="AQ6" i="16"/>
  <c r="AP6" i="16"/>
  <c r="AO6" i="16"/>
  <c r="AN6" i="16"/>
  <c r="AM6" i="16"/>
  <c r="AL6" i="16"/>
  <c r="AK6" i="16"/>
  <c r="AJ6" i="16"/>
  <c r="AI6" i="16"/>
  <c r="AH6" i="16"/>
  <c r="BN16" i="16"/>
  <c r="BM16" i="16"/>
  <c r="BK16" i="16"/>
  <c r="BJ16" i="16"/>
  <c r="BI16" i="16"/>
  <c r="BH16" i="16"/>
  <c r="BG16" i="16"/>
  <c r="BF16" i="16"/>
  <c r="BE16" i="16"/>
  <c r="BD16" i="16"/>
  <c r="BC16" i="16"/>
  <c r="BB16" i="16"/>
  <c r="BA16" i="16"/>
  <c r="AZ16" i="16"/>
  <c r="AY16" i="16"/>
  <c r="AX16" i="16"/>
  <c r="AW16" i="16"/>
  <c r="AV16" i="16"/>
  <c r="AU16" i="16"/>
  <c r="AT16" i="16"/>
  <c r="AS16" i="16"/>
  <c r="AR16" i="16"/>
  <c r="AQ16" i="16"/>
  <c r="AP16" i="16"/>
  <c r="AO16" i="16"/>
  <c r="AN16" i="16"/>
  <c r="AM16" i="16"/>
  <c r="AL16" i="16"/>
  <c r="AK16" i="16"/>
  <c r="AJ16" i="16"/>
  <c r="AI16" i="16"/>
  <c r="AH16" i="16"/>
  <c r="BN126" i="16"/>
  <c r="BM126" i="16"/>
  <c r="BK126" i="16"/>
  <c r="BJ126" i="16"/>
  <c r="BI126" i="16"/>
  <c r="BH126" i="16"/>
  <c r="BG126" i="16"/>
  <c r="BF126" i="16"/>
  <c r="BE126" i="16"/>
  <c r="BD126" i="16"/>
  <c r="BC126" i="16"/>
  <c r="BB126" i="16"/>
  <c r="BA126" i="16"/>
  <c r="AZ126" i="16"/>
  <c r="AY126" i="16"/>
  <c r="AX126" i="16"/>
  <c r="AW126" i="16"/>
  <c r="AV126" i="16"/>
  <c r="AU126" i="16"/>
  <c r="AT126" i="16"/>
  <c r="AS126" i="16"/>
  <c r="AR126" i="16"/>
  <c r="AQ126" i="16"/>
  <c r="AP126" i="16"/>
  <c r="AO126" i="16"/>
  <c r="AN126" i="16"/>
  <c r="AM126" i="16"/>
  <c r="AL126" i="16"/>
  <c r="AK126" i="16"/>
  <c r="AJ126" i="16"/>
  <c r="AI126" i="16"/>
  <c r="AH126" i="16"/>
  <c r="BN347" i="16"/>
  <c r="BM347" i="16"/>
  <c r="BK347" i="16"/>
  <c r="BJ347" i="16"/>
  <c r="BI347" i="16"/>
  <c r="BH347" i="16"/>
  <c r="BG347" i="16"/>
  <c r="BF347" i="16"/>
  <c r="BE347" i="16"/>
  <c r="BD347" i="16"/>
  <c r="BC347" i="16"/>
  <c r="BB347" i="16"/>
  <c r="BA347" i="16"/>
  <c r="AZ347" i="16"/>
  <c r="AY347" i="16"/>
  <c r="AX347" i="16"/>
  <c r="AW347" i="16"/>
  <c r="AV347" i="16"/>
  <c r="AU347" i="16"/>
  <c r="AT347" i="16"/>
  <c r="AS347" i="16"/>
  <c r="AR347" i="16"/>
  <c r="AQ347" i="16"/>
  <c r="AP347" i="16"/>
  <c r="AO347" i="16"/>
  <c r="AN347" i="16"/>
  <c r="AM347" i="16"/>
  <c r="AL347" i="16"/>
  <c r="AK347" i="16"/>
  <c r="AJ347" i="16"/>
  <c r="AI347" i="16"/>
  <c r="AH347" i="16"/>
  <c r="BN51" i="16"/>
  <c r="BM51" i="16"/>
  <c r="BK51" i="16"/>
  <c r="BJ51" i="16"/>
  <c r="BI51" i="16"/>
  <c r="BH51" i="16"/>
  <c r="BG51" i="16"/>
  <c r="BF51" i="16"/>
  <c r="BE51" i="16"/>
  <c r="BD51" i="16"/>
  <c r="BC51" i="16"/>
  <c r="BB51" i="16"/>
  <c r="BA51" i="16"/>
  <c r="AZ51" i="16"/>
  <c r="AY51" i="16"/>
  <c r="AX51" i="16"/>
  <c r="AW51" i="16"/>
  <c r="AV51" i="16"/>
  <c r="AU51" i="16"/>
  <c r="AT51" i="16"/>
  <c r="AS51" i="16"/>
  <c r="AR51" i="16"/>
  <c r="AQ51" i="16"/>
  <c r="AP51" i="16"/>
  <c r="AO51" i="16"/>
  <c r="AN51" i="16"/>
  <c r="AM51" i="16"/>
  <c r="AL51" i="16"/>
  <c r="AK51" i="16"/>
  <c r="AJ51" i="16"/>
  <c r="AI51" i="16"/>
  <c r="AH51" i="16"/>
  <c r="BN98" i="16"/>
  <c r="BM98" i="16"/>
  <c r="BK98" i="16"/>
  <c r="BJ98" i="16"/>
  <c r="BI98" i="16"/>
  <c r="BH98" i="16"/>
  <c r="BG98" i="16"/>
  <c r="BF98" i="16"/>
  <c r="BE98" i="16"/>
  <c r="BD98" i="16"/>
  <c r="BC98" i="16"/>
  <c r="BB98" i="16"/>
  <c r="BA98" i="16"/>
  <c r="AZ98" i="16"/>
  <c r="AY98" i="16"/>
  <c r="AX98" i="16"/>
  <c r="AW98" i="16"/>
  <c r="AV98" i="16"/>
  <c r="AU98" i="16"/>
  <c r="AT98" i="16"/>
  <c r="AS98" i="16"/>
  <c r="AR98" i="16"/>
  <c r="AQ98" i="16"/>
  <c r="AP98" i="16"/>
  <c r="AO98" i="16"/>
  <c r="AN98" i="16"/>
  <c r="AM98" i="16"/>
  <c r="AL98" i="16"/>
  <c r="AK98" i="16"/>
  <c r="AJ98" i="16"/>
  <c r="AI98" i="16"/>
  <c r="AH98" i="16"/>
  <c r="BN27" i="16"/>
  <c r="BM27" i="16"/>
  <c r="BK27" i="16"/>
  <c r="BJ27" i="16"/>
  <c r="BI27" i="16"/>
  <c r="BH27" i="16"/>
  <c r="BG27" i="16"/>
  <c r="BF27" i="16"/>
  <c r="BE27" i="16"/>
  <c r="BD27" i="16"/>
  <c r="BC27" i="16"/>
  <c r="BB27" i="16"/>
  <c r="BA27" i="16"/>
  <c r="AZ27" i="16"/>
  <c r="AY27" i="16"/>
  <c r="AX27" i="16"/>
  <c r="AW27" i="16"/>
  <c r="AV27" i="16"/>
  <c r="AU27" i="16"/>
  <c r="AT27" i="16"/>
  <c r="AS27" i="16"/>
  <c r="AR27" i="16"/>
  <c r="AQ27" i="16"/>
  <c r="AP27" i="16"/>
  <c r="AO27" i="16"/>
  <c r="AN27" i="16"/>
  <c r="AM27" i="16"/>
  <c r="AL27" i="16"/>
  <c r="AK27" i="16"/>
  <c r="AJ27" i="16"/>
  <c r="AI27" i="16"/>
  <c r="AH27" i="16"/>
  <c r="BN33" i="16"/>
  <c r="BM33" i="16"/>
  <c r="BK33" i="16"/>
  <c r="BJ33" i="16"/>
  <c r="BI33" i="16"/>
  <c r="BH33" i="16"/>
  <c r="BG33" i="16"/>
  <c r="BF33" i="16"/>
  <c r="BE33" i="16"/>
  <c r="BD33" i="16"/>
  <c r="BC33" i="16"/>
  <c r="BB33" i="16"/>
  <c r="BA33" i="16"/>
  <c r="AZ33" i="16"/>
  <c r="AY33" i="16"/>
  <c r="AX33" i="16"/>
  <c r="AW33" i="16"/>
  <c r="AV33" i="16"/>
  <c r="AU33" i="16"/>
  <c r="AT33" i="16"/>
  <c r="AS33" i="16"/>
  <c r="AR33" i="16"/>
  <c r="AQ33" i="16"/>
  <c r="AP33" i="16"/>
  <c r="AO33" i="16"/>
  <c r="AN33" i="16"/>
  <c r="AM33" i="16"/>
  <c r="AL33" i="16"/>
  <c r="AK33" i="16"/>
  <c r="AJ33" i="16"/>
  <c r="AI33" i="16"/>
  <c r="AH33" i="16"/>
  <c r="BN81" i="16"/>
  <c r="BM81" i="16"/>
  <c r="BK81" i="16"/>
  <c r="BJ81" i="16"/>
  <c r="BI81" i="16"/>
  <c r="BH81" i="16"/>
  <c r="BG81" i="16"/>
  <c r="BF81" i="16"/>
  <c r="BE81" i="16"/>
  <c r="BD81" i="16"/>
  <c r="BC81" i="16"/>
  <c r="BB81" i="16"/>
  <c r="BA81" i="16"/>
  <c r="AZ81" i="16"/>
  <c r="AY81" i="16"/>
  <c r="AX81" i="16"/>
  <c r="AW81" i="16"/>
  <c r="AV81" i="16"/>
  <c r="AU81" i="16"/>
  <c r="AT81" i="16"/>
  <c r="AS81" i="16"/>
  <c r="AR81" i="16"/>
  <c r="AQ81" i="16"/>
  <c r="AP81" i="16"/>
  <c r="AO81" i="16"/>
  <c r="AN81" i="16"/>
  <c r="AM81" i="16"/>
  <c r="AL81" i="16"/>
  <c r="AK81" i="16"/>
  <c r="AJ81" i="16"/>
  <c r="AI81" i="16"/>
  <c r="AH81" i="16"/>
  <c r="BN345" i="16"/>
  <c r="BM345" i="16"/>
  <c r="BK345" i="16"/>
  <c r="BJ345" i="16"/>
  <c r="BI345" i="16"/>
  <c r="BH345" i="16"/>
  <c r="BG345" i="16"/>
  <c r="BF345" i="16"/>
  <c r="BE345" i="16"/>
  <c r="BD345" i="16"/>
  <c r="BC345" i="16"/>
  <c r="BB345" i="16"/>
  <c r="BA345" i="16"/>
  <c r="AZ345" i="16"/>
  <c r="AY345" i="16"/>
  <c r="AX345" i="16"/>
  <c r="AW345" i="16"/>
  <c r="AV345" i="16"/>
  <c r="AU345" i="16"/>
  <c r="AT345" i="16"/>
  <c r="AS345" i="16"/>
  <c r="AR345" i="16"/>
  <c r="AQ345" i="16"/>
  <c r="AP345" i="16"/>
  <c r="AO345" i="16"/>
  <c r="AN345" i="16"/>
  <c r="AM345" i="16"/>
  <c r="AL345" i="16"/>
  <c r="AI345" i="16"/>
  <c r="AH345" i="16"/>
  <c r="BN344" i="16"/>
  <c r="BM344" i="16"/>
  <c r="BK344" i="16"/>
  <c r="BJ344" i="16"/>
  <c r="BI344" i="16"/>
  <c r="BH344" i="16"/>
  <c r="BG344" i="16"/>
  <c r="BF344" i="16"/>
  <c r="BE344" i="16"/>
  <c r="BD344" i="16"/>
  <c r="BC344" i="16"/>
  <c r="BB344" i="16"/>
  <c r="BA344" i="16"/>
  <c r="AZ344" i="16"/>
  <c r="AY344" i="16"/>
  <c r="AX344" i="16"/>
  <c r="AW344" i="16"/>
  <c r="AV344" i="16"/>
  <c r="AU344" i="16"/>
  <c r="AT344" i="16"/>
  <c r="AS344" i="16"/>
  <c r="AR344" i="16"/>
  <c r="AQ344" i="16"/>
  <c r="AP344" i="16"/>
  <c r="AO344" i="16"/>
  <c r="AN344" i="16"/>
  <c r="AM344" i="16"/>
  <c r="AL344" i="16"/>
  <c r="AI344" i="16"/>
  <c r="AH344" i="16"/>
  <c r="BN342" i="16"/>
  <c r="BM342" i="16"/>
  <c r="BK342" i="16"/>
  <c r="BJ342" i="16"/>
  <c r="BI342" i="16"/>
  <c r="BH342" i="16"/>
  <c r="BG342" i="16"/>
  <c r="BF342" i="16"/>
  <c r="BE342" i="16"/>
  <c r="BD342" i="16"/>
  <c r="BC342" i="16"/>
  <c r="BB342" i="16"/>
  <c r="BA342" i="16"/>
  <c r="AZ342" i="16"/>
  <c r="AY342" i="16"/>
  <c r="AX342" i="16"/>
  <c r="AW342" i="16"/>
  <c r="AV342" i="16"/>
  <c r="AU342" i="16"/>
  <c r="AT342" i="16"/>
  <c r="AS342" i="16"/>
  <c r="AR342" i="16"/>
  <c r="AQ342" i="16"/>
  <c r="AP342" i="16"/>
  <c r="AO342" i="16"/>
  <c r="AN342" i="16"/>
  <c r="AM342" i="16"/>
  <c r="AL342" i="16"/>
  <c r="AI342" i="16"/>
  <c r="AH342" i="16"/>
  <c r="BN205" i="16"/>
  <c r="BM205" i="16"/>
  <c r="BK205" i="16"/>
  <c r="BJ205" i="16"/>
  <c r="BI205" i="16"/>
  <c r="BH205" i="16"/>
  <c r="BG205" i="16"/>
  <c r="BF205" i="16"/>
  <c r="BE205" i="16"/>
  <c r="BD205" i="16"/>
  <c r="BC205" i="16"/>
  <c r="BB205" i="16"/>
  <c r="BA205" i="16"/>
  <c r="AZ205" i="16"/>
  <c r="AY205" i="16"/>
  <c r="AX205" i="16"/>
  <c r="AW205" i="16"/>
  <c r="AV205" i="16"/>
  <c r="AU205" i="16"/>
  <c r="AT205" i="16"/>
  <c r="AS205" i="16"/>
  <c r="AR205" i="16"/>
  <c r="AQ205" i="16"/>
  <c r="AP205" i="16"/>
  <c r="AO205" i="16"/>
  <c r="AN205" i="16"/>
  <c r="AM205" i="16"/>
  <c r="AL205" i="16"/>
  <c r="AK205" i="16"/>
  <c r="AJ205" i="16"/>
  <c r="AI205" i="16"/>
  <c r="AH205" i="16"/>
  <c r="BN50" i="16"/>
  <c r="BM50" i="16"/>
  <c r="BK50" i="16"/>
  <c r="BJ50" i="16"/>
  <c r="BI50" i="16"/>
  <c r="BH50" i="16"/>
  <c r="BG50" i="16"/>
  <c r="BF50" i="16"/>
  <c r="BE50" i="16"/>
  <c r="BD50" i="16"/>
  <c r="BC50" i="16"/>
  <c r="BB50" i="16"/>
  <c r="BA50" i="16"/>
  <c r="AZ50" i="16"/>
  <c r="AY50" i="16"/>
  <c r="AX50" i="16"/>
  <c r="AW50" i="16"/>
  <c r="AV50" i="16"/>
  <c r="AU50" i="16"/>
  <c r="AT50" i="16"/>
  <c r="AS50" i="16"/>
  <c r="AR50" i="16"/>
  <c r="AQ50" i="16"/>
  <c r="AP50" i="16"/>
  <c r="AO50" i="16"/>
  <c r="AN50" i="16"/>
  <c r="AM50" i="16"/>
  <c r="AL50" i="16"/>
  <c r="AK50" i="16"/>
  <c r="AJ50" i="16"/>
  <c r="AI50" i="16"/>
  <c r="AH50" i="16"/>
  <c r="BN56" i="16"/>
  <c r="BM56" i="16"/>
  <c r="BK56" i="16"/>
  <c r="BJ56" i="16"/>
  <c r="BI56" i="16"/>
  <c r="BH56" i="16"/>
  <c r="BG56" i="16"/>
  <c r="BF56" i="16"/>
  <c r="BE56" i="16"/>
  <c r="BD56" i="16"/>
  <c r="BC56" i="16"/>
  <c r="BB56" i="16"/>
  <c r="BA56" i="16"/>
  <c r="AZ56" i="16"/>
  <c r="AY56" i="16"/>
  <c r="AX56" i="16"/>
  <c r="AW56" i="16"/>
  <c r="AV56" i="16"/>
  <c r="AU56" i="16"/>
  <c r="AT56" i="16"/>
  <c r="AS56" i="16"/>
  <c r="AR56" i="16"/>
  <c r="AQ56" i="16"/>
  <c r="AP56" i="16"/>
  <c r="AO56" i="16"/>
  <c r="AN56" i="16"/>
  <c r="AM56" i="16"/>
  <c r="AL56" i="16"/>
  <c r="AK56" i="16"/>
  <c r="AJ56" i="16"/>
  <c r="AI56" i="16"/>
  <c r="AH56" i="16"/>
  <c r="BN90" i="16"/>
  <c r="BM90" i="16"/>
  <c r="BK90" i="16"/>
  <c r="BJ90" i="16"/>
  <c r="BI90" i="16"/>
  <c r="BH90" i="16"/>
  <c r="BG90" i="16"/>
  <c r="BF90" i="16"/>
  <c r="BE90" i="16"/>
  <c r="BD90" i="16"/>
  <c r="BC90" i="16"/>
  <c r="BB90" i="16"/>
  <c r="BA90" i="16"/>
  <c r="AZ90" i="16"/>
  <c r="AY90" i="16"/>
  <c r="AX90" i="16"/>
  <c r="AW90" i="16"/>
  <c r="AV90" i="16"/>
  <c r="AU90" i="16"/>
  <c r="AT90" i="16"/>
  <c r="AS90" i="16"/>
  <c r="AR90" i="16"/>
  <c r="AQ90" i="16"/>
  <c r="AP90" i="16"/>
  <c r="AO90" i="16"/>
  <c r="AN90" i="16"/>
  <c r="AM90" i="16"/>
  <c r="AL90" i="16"/>
  <c r="AK90" i="16"/>
  <c r="AJ90" i="16"/>
  <c r="AI90" i="16"/>
  <c r="AH90" i="16"/>
  <c r="BN320" i="16"/>
  <c r="BM320" i="16"/>
  <c r="BK320" i="16"/>
  <c r="BJ320" i="16"/>
  <c r="BI320" i="16"/>
  <c r="BH320" i="16"/>
  <c r="BG320" i="16"/>
  <c r="BF320" i="16"/>
  <c r="BE320" i="16"/>
  <c r="BD320" i="16"/>
  <c r="BC320" i="16"/>
  <c r="BB320" i="16"/>
  <c r="BA320" i="16"/>
  <c r="AZ320" i="16"/>
  <c r="AY320" i="16"/>
  <c r="AX320" i="16"/>
  <c r="AW320" i="16"/>
  <c r="AV320" i="16"/>
  <c r="AU320" i="16"/>
  <c r="AT320" i="16"/>
  <c r="AS320" i="16"/>
  <c r="AR320" i="16"/>
  <c r="AQ320" i="16"/>
  <c r="AP320" i="16"/>
  <c r="AO320" i="16"/>
  <c r="AN320" i="16"/>
  <c r="AM320" i="16"/>
  <c r="AL320" i="16"/>
  <c r="AK320" i="16"/>
  <c r="AJ320" i="16"/>
  <c r="AI320" i="16"/>
  <c r="AH320" i="16"/>
  <c r="BN178" i="16"/>
  <c r="BM178" i="16"/>
  <c r="BK178" i="16"/>
  <c r="BJ178" i="16"/>
  <c r="BI178" i="16"/>
  <c r="BH178" i="16"/>
  <c r="BG178" i="16"/>
  <c r="BF178" i="16"/>
  <c r="BE178" i="16"/>
  <c r="BD178" i="16"/>
  <c r="BC178" i="16"/>
  <c r="BB178" i="16"/>
  <c r="BA178" i="16"/>
  <c r="AZ178" i="16"/>
  <c r="AY178" i="16"/>
  <c r="AX178" i="16"/>
  <c r="AW178" i="16"/>
  <c r="AV178" i="16"/>
  <c r="AU178" i="16"/>
  <c r="AT178" i="16"/>
  <c r="AS178" i="16"/>
  <c r="AR178" i="16"/>
  <c r="AQ178" i="16"/>
  <c r="AP178" i="16"/>
  <c r="AO178" i="16"/>
  <c r="AN178" i="16"/>
  <c r="AM178" i="16"/>
  <c r="AL178" i="16"/>
  <c r="AK178" i="16"/>
  <c r="AJ178" i="16"/>
  <c r="AI178" i="16"/>
  <c r="AH178" i="16"/>
  <c r="BN281" i="16"/>
  <c r="BM281" i="16"/>
  <c r="BK281" i="16"/>
  <c r="BJ281" i="16"/>
  <c r="BI281" i="16"/>
  <c r="BH281" i="16"/>
  <c r="BG281" i="16"/>
  <c r="BF281" i="16"/>
  <c r="BE281" i="16"/>
  <c r="BD281" i="16"/>
  <c r="BC281" i="16"/>
  <c r="BB281" i="16"/>
  <c r="BA281" i="16"/>
  <c r="AZ281" i="16"/>
  <c r="AY281" i="16"/>
  <c r="AX281" i="16"/>
  <c r="AW281" i="16"/>
  <c r="AV281" i="16"/>
  <c r="AU281" i="16"/>
  <c r="AT281" i="16"/>
  <c r="AS281" i="16"/>
  <c r="AR281" i="16"/>
  <c r="AQ281" i="16"/>
  <c r="AP281" i="16"/>
  <c r="AO281" i="16"/>
  <c r="AN281" i="16"/>
  <c r="AM281" i="16"/>
  <c r="AL281" i="16"/>
  <c r="AK281" i="16"/>
  <c r="AJ281" i="16"/>
  <c r="AI281" i="16"/>
  <c r="AH281" i="16"/>
  <c r="BN46" i="16"/>
  <c r="BM46" i="16"/>
  <c r="BK46" i="16"/>
  <c r="BJ46" i="16"/>
  <c r="BI46" i="16"/>
  <c r="BH46" i="16"/>
  <c r="BG46" i="16"/>
  <c r="BF46" i="16"/>
  <c r="BE46" i="16"/>
  <c r="BD46" i="16"/>
  <c r="BC46" i="16"/>
  <c r="BB46" i="16"/>
  <c r="BA46" i="16"/>
  <c r="AZ46" i="16"/>
  <c r="AY46" i="16"/>
  <c r="AX46" i="16"/>
  <c r="AW46" i="16"/>
  <c r="AV46" i="16"/>
  <c r="AU46" i="16"/>
  <c r="AT46" i="16"/>
  <c r="AS46" i="16"/>
  <c r="AR46" i="16"/>
  <c r="AQ46" i="16"/>
  <c r="AP46" i="16"/>
  <c r="AO46" i="16"/>
  <c r="AN46" i="16"/>
  <c r="AM46" i="16"/>
  <c r="AJ46" i="16"/>
  <c r="AI46" i="16"/>
  <c r="AH46" i="16"/>
  <c r="BN189" i="16"/>
  <c r="BM189" i="16"/>
  <c r="BK189" i="16"/>
  <c r="BJ189" i="16"/>
  <c r="BI189" i="16"/>
  <c r="BH189" i="16"/>
  <c r="BG189" i="16"/>
  <c r="BF189" i="16"/>
  <c r="BE189" i="16"/>
  <c r="BD189" i="16"/>
  <c r="BC189" i="16"/>
  <c r="BB189" i="16"/>
  <c r="BA189" i="16"/>
  <c r="AZ189" i="16"/>
  <c r="AY189" i="16"/>
  <c r="AX189" i="16"/>
  <c r="AW189" i="16"/>
  <c r="AV189" i="16"/>
  <c r="AU189" i="16"/>
  <c r="AT189" i="16"/>
  <c r="AS189" i="16"/>
  <c r="AR189" i="16"/>
  <c r="AQ189" i="16"/>
  <c r="AP189" i="16"/>
  <c r="AO189" i="16"/>
  <c r="AN189" i="16"/>
  <c r="AM189" i="16"/>
  <c r="AL189" i="16"/>
  <c r="AK189" i="16"/>
  <c r="AJ189" i="16"/>
  <c r="AI189" i="16"/>
  <c r="AH189" i="16"/>
  <c r="BN304" i="16"/>
  <c r="BM304" i="16"/>
  <c r="BK304" i="16"/>
  <c r="BJ304" i="16"/>
  <c r="BI304" i="16"/>
  <c r="BH304" i="16"/>
  <c r="BG304" i="16"/>
  <c r="BF304" i="16"/>
  <c r="BE304" i="16"/>
  <c r="BD304" i="16"/>
  <c r="BC304" i="16"/>
  <c r="BB304" i="16"/>
  <c r="BA304" i="16"/>
  <c r="AZ304" i="16"/>
  <c r="AY304" i="16"/>
  <c r="AX304" i="16"/>
  <c r="AW304" i="16"/>
  <c r="AV304" i="16"/>
  <c r="AU304" i="16"/>
  <c r="AT304" i="16"/>
  <c r="AS304" i="16"/>
  <c r="AR304" i="16"/>
  <c r="AQ304" i="16"/>
  <c r="AP304" i="16"/>
  <c r="AO304" i="16"/>
  <c r="AN304" i="16"/>
  <c r="AM304" i="16"/>
  <c r="AL304" i="16"/>
  <c r="AK304" i="16"/>
  <c r="AJ304" i="16"/>
  <c r="AI304" i="16"/>
  <c r="AH304" i="16"/>
  <c r="BN159" i="16"/>
  <c r="BM159" i="16"/>
  <c r="BK159" i="16"/>
  <c r="BJ159" i="16"/>
  <c r="BI159" i="16"/>
  <c r="BH159" i="16"/>
  <c r="BG159" i="16"/>
  <c r="BF159" i="16"/>
  <c r="BE159" i="16"/>
  <c r="BD159" i="16"/>
  <c r="BC159" i="16"/>
  <c r="BB159" i="16"/>
  <c r="BA159" i="16"/>
  <c r="AZ159" i="16"/>
  <c r="AY159" i="16"/>
  <c r="AX159" i="16"/>
  <c r="AW159" i="16"/>
  <c r="AV159" i="16"/>
  <c r="AU159" i="16"/>
  <c r="AT159" i="16"/>
  <c r="AS159" i="16"/>
  <c r="AR159" i="16"/>
  <c r="AQ159" i="16"/>
  <c r="AP159" i="16"/>
  <c r="AO159" i="16"/>
  <c r="AN159" i="16"/>
  <c r="AM159" i="16"/>
  <c r="AL159" i="16"/>
  <c r="AK159" i="16"/>
  <c r="AJ159" i="16"/>
  <c r="AI159" i="16"/>
  <c r="AH159" i="16"/>
  <c r="BN77" i="16"/>
  <c r="BM77" i="16"/>
  <c r="BK77" i="16"/>
  <c r="BJ77" i="16"/>
  <c r="BI77" i="16"/>
  <c r="BH77" i="16"/>
  <c r="BG77" i="16"/>
  <c r="BF77" i="16"/>
  <c r="BE77" i="16"/>
  <c r="BD77" i="16"/>
  <c r="BC77" i="16"/>
  <c r="BB77" i="16"/>
  <c r="BA77" i="16"/>
  <c r="AZ77" i="16"/>
  <c r="AY77" i="16"/>
  <c r="AX77" i="16"/>
  <c r="AW77" i="16"/>
  <c r="AV77" i="16"/>
  <c r="AU77" i="16"/>
  <c r="AT77" i="16"/>
  <c r="AS77" i="16"/>
  <c r="AR77" i="16"/>
  <c r="AQ77" i="16"/>
  <c r="AP77" i="16"/>
  <c r="AO77" i="16"/>
  <c r="AN77" i="16"/>
  <c r="AM77" i="16"/>
  <c r="AL77" i="16"/>
  <c r="AK77" i="16"/>
  <c r="AJ77" i="16"/>
  <c r="AI77" i="16"/>
  <c r="AH77" i="16"/>
  <c r="BN88" i="16"/>
  <c r="BM88" i="16"/>
  <c r="BK88" i="16"/>
  <c r="BJ88" i="16"/>
  <c r="BI88" i="16"/>
  <c r="BH88" i="16"/>
  <c r="BG88" i="16"/>
  <c r="BF88" i="16"/>
  <c r="BE88" i="16"/>
  <c r="BD88" i="16"/>
  <c r="BC88" i="16"/>
  <c r="BB88" i="16"/>
  <c r="BA88" i="16"/>
  <c r="AZ88" i="16"/>
  <c r="AY88" i="16"/>
  <c r="AX88" i="16"/>
  <c r="AW88" i="16"/>
  <c r="AV88" i="16"/>
  <c r="AU88" i="16"/>
  <c r="AT88" i="16"/>
  <c r="AS88" i="16"/>
  <c r="AR88" i="16"/>
  <c r="AQ88" i="16"/>
  <c r="AP88" i="16"/>
  <c r="AO88" i="16"/>
  <c r="AN88" i="16"/>
  <c r="AM88" i="16"/>
  <c r="AL88" i="16"/>
  <c r="AK88" i="16"/>
  <c r="AJ88" i="16"/>
  <c r="AI88" i="16"/>
  <c r="AH88" i="16"/>
  <c r="BN151" i="16"/>
  <c r="BM151" i="16"/>
  <c r="BK151" i="16"/>
  <c r="BJ151" i="16"/>
  <c r="BI151" i="16"/>
  <c r="BH151" i="16"/>
  <c r="BG151" i="16"/>
  <c r="BF151" i="16"/>
  <c r="BE151" i="16"/>
  <c r="BD151" i="16"/>
  <c r="BC151" i="16"/>
  <c r="BB151" i="16"/>
  <c r="BA151" i="16"/>
  <c r="AZ151" i="16"/>
  <c r="AY151" i="16"/>
  <c r="AX151" i="16"/>
  <c r="AW151" i="16"/>
  <c r="AV151" i="16"/>
  <c r="AU151" i="16"/>
  <c r="AT151" i="16"/>
  <c r="AS151" i="16"/>
  <c r="AR151" i="16"/>
  <c r="AQ151" i="16"/>
  <c r="AP151" i="16"/>
  <c r="AO151" i="16"/>
  <c r="AN151" i="16"/>
  <c r="AM151" i="16"/>
  <c r="AL151" i="16"/>
  <c r="AK151" i="16"/>
  <c r="AJ151" i="16"/>
  <c r="AI151" i="16"/>
  <c r="AH151" i="16"/>
  <c r="BN299" i="16"/>
  <c r="BM299" i="16"/>
  <c r="BK299" i="16"/>
  <c r="BJ299" i="16"/>
  <c r="BI299" i="16"/>
  <c r="BH299" i="16"/>
  <c r="BG299" i="16"/>
  <c r="BF299" i="16"/>
  <c r="BE299" i="16"/>
  <c r="BD299" i="16"/>
  <c r="BC299" i="16"/>
  <c r="BB299" i="16"/>
  <c r="BA299" i="16"/>
  <c r="AZ299" i="16"/>
  <c r="AY299" i="16"/>
  <c r="AX299" i="16"/>
  <c r="AW299" i="16"/>
  <c r="AV299" i="16"/>
  <c r="AU299" i="16"/>
  <c r="AT299" i="16"/>
  <c r="AS299" i="16"/>
  <c r="AR299" i="16"/>
  <c r="AQ299" i="16"/>
  <c r="AP299" i="16"/>
  <c r="AO299" i="16"/>
  <c r="AN299" i="16"/>
  <c r="AM299" i="16"/>
  <c r="AL299" i="16"/>
  <c r="AK299" i="16"/>
  <c r="AJ299" i="16"/>
  <c r="AI299" i="16"/>
  <c r="AH299" i="16"/>
  <c r="BN79" i="16"/>
  <c r="BM79" i="16"/>
  <c r="BK79" i="16"/>
  <c r="BJ79" i="16"/>
  <c r="BI79" i="16"/>
  <c r="BH79" i="16"/>
  <c r="BG79" i="16"/>
  <c r="BF79" i="16"/>
  <c r="BE79" i="16"/>
  <c r="BD79" i="16"/>
  <c r="BC79" i="16"/>
  <c r="BB79" i="16"/>
  <c r="BA79" i="16"/>
  <c r="AZ79" i="16"/>
  <c r="AY79" i="16"/>
  <c r="AX79" i="16"/>
  <c r="AW79" i="16"/>
  <c r="AV79" i="16"/>
  <c r="AU79" i="16"/>
  <c r="AT79" i="16"/>
  <c r="AS79" i="16"/>
  <c r="AR79" i="16"/>
  <c r="AQ79" i="16"/>
  <c r="AP79" i="16"/>
  <c r="AO79" i="16"/>
  <c r="AN79" i="16"/>
  <c r="AM79" i="16"/>
  <c r="AL79" i="16"/>
  <c r="AK79" i="16"/>
  <c r="AJ79" i="16"/>
  <c r="AI79" i="16"/>
  <c r="AH79" i="16"/>
  <c r="BN80" i="16"/>
  <c r="BM80" i="16"/>
  <c r="BK80" i="16"/>
  <c r="BJ80" i="16"/>
  <c r="BI80" i="16"/>
  <c r="BH80" i="16"/>
  <c r="BG80" i="16"/>
  <c r="BF80" i="16"/>
  <c r="BE80" i="16"/>
  <c r="BD80" i="16"/>
  <c r="BC80" i="16"/>
  <c r="BB80" i="16"/>
  <c r="BA80" i="16"/>
  <c r="AZ80" i="16"/>
  <c r="AY80" i="16"/>
  <c r="AX80" i="16"/>
  <c r="AW80" i="16"/>
  <c r="AV80" i="16"/>
  <c r="AU80" i="16"/>
  <c r="AT80" i="16"/>
  <c r="AS80" i="16"/>
  <c r="AR80" i="16"/>
  <c r="AQ80" i="16"/>
  <c r="AP80" i="16"/>
  <c r="AO80" i="16"/>
  <c r="AN80" i="16"/>
  <c r="AM80" i="16"/>
  <c r="AL80" i="16"/>
  <c r="AK80" i="16"/>
  <c r="AJ80" i="16"/>
  <c r="AI80" i="16"/>
  <c r="AH80" i="16"/>
  <c r="BN84" i="16"/>
  <c r="BM84" i="16"/>
  <c r="BK84" i="16"/>
  <c r="BJ84" i="16"/>
  <c r="BI84" i="16"/>
  <c r="BH84" i="16"/>
  <c r="BG84" i="16"/>
  <c r="BF84" i="16"/>
  <c r="BE84" i="16"/>
  <c r="BD84" i="16"/>
  <c r="BC84" i="16"/>
  <c r="BB84" i="16"/>
  <c r="BA84" i="16"/>
  <c r="AZ84" i="16"/>
  <c r="AY84" i="16"/>
  <c r="AX84" i="16"/>
  <c r="AW84" i="16"/>
  <c r="AV84" i="16"/>
  <c r="AU84" i="16"/>
  <c r="AT84" i="16"/>
  <c r="AS84" i="16"/>
  <c r="AR84" i="16"/>
  <c r="AQ84" i="16"/>
  <c r="AP84" i="16"/>
  <c r="AO84" i="16"/>
  <c r="AN84" i="16"/>
  <c r="AM84" i="16"/>
  <c r="AL84" i="16"/>
  <c r="AK84" i="16"/>
  <c r="AJ84" i="16"/>
  <c r="AI84" i="16"/>
  <c r="AH84" i="16"/>
  <c r="BN83" i="16"/>
  <c r="BM83" i="16"/>
  <c r="BK83" i="16"/>
  <c r="BJ83" i="16"/>
  <c r="BI83" i="16"/>
  <c r="BH83" i="16"/>
  <c r="BG83" i="16"/>
  <c r="BF83" i="16"/>
  <c r="BE83" i="16"/>
  <c r="BD83" i="16"/>
  <c r="BC83" i="16"/>
  <c r="BB83" i="16"/>
  <c r="BA83" i="16"/>
  <c r="AZ83" i="16"/>
  <c r="AY83" i="16"/>
  <c r="AX83" i="16"/>
  <c r="AW83" i="16"/>
  <c r="AV83" i="16"/>
  <c r="AU83" i="16"/>
  <c r="AT83" i="16"/>
  <c r="AS83" i="16"/>
  <c r="AR83" i="16"/>
  <c r="AQ83" i="16"/>
  <c r="AP83" i="16"/>
  <c r="AO83" i="16"/>
  <c r="AN83" i="16"/>
  <c r="AM83" i="16"/>
  <c r="AL83" i="16"/>
  <c r="AK83" i="16"/>
  <c r="AJ83" i="16"/>
  <c r="AI83" i="16"/>
  <c r="AH83" i="16"/>
  <c r="BN58" i="16"/>
  <c r="BM58" i="16"/>
  <c r="BK58" i="16"/>
  <c r="BJ58" i="16"/>
  <c r="BI58" i="16"/>
  <c r="BH58" i="16"/>
  <c r="BG58" i="16"/>
  <c r="BF58" i="16"/>
  <c r="BE58" i="16"/>
  <c r="BD58" i="16"/>
  <c r="BC58" i="16"/>
  <c r="BB58" i="16"/>
  <c r="BA58" i="16"/>
  <c r="AZ58" i="16"/>
  <c r="AY58" i="16"/>
  <c r="AX58" i="16"/>
  <c r="AW58" i="16"/>
  <c r="AV58" i="16"/>
  <c r="AU58" i="16"/>
  <c r="AT58" i="16"/>
  <c r="AS58" i="16"/>
  <c r="AR58" i="16"/>
  <c r="AQ58" i="16"/>
  <c r="AP58" i="16"/>
  <c r="AO58" i="16"/>
  <c r="AN58" i="16"/>
  <c r="AM58" i="16"/>
  <c r="AL58" i="16"/>
  <c r="AK58" i="16"/>
  <c r="AJ58" i="16"/>
  <c r="AI58" i="16"/>
  <c r="AH58" i="16"/>
  <c r="BN82" i="16"/>
  <c r="BM82" i="16"/>
  <c r="BK82" i="16"/>
  <c r="BJ82" i="16"/>
  <c r="BI82" i="16"/>
  <c r="BH82" i="16"/>
  <c r="BG82" i="16"/>
  <c r="BF82" i="16"/>
  <c r="BE82" i="16"/>
  <c r="BD82" i="16"/>
  <c r="BC82" i="16"/>
  <c r="BB82" i="16"/>
  <c r="BA82" i="16"/>
  <c r="AZ82" i="16"/>
  <c r="AY82" i="16"/>
  <c r="AX82" i="16"/>
  <c r="AW82" i="16"/>
  <c r="AV82" i="16"/>
  <c r="AU82" i="16"/>
  <c r="AT82" i="16"/>
  <c r="AS82" i="16"/>
  <c r="AR82" i="16"/>
  <c r="AQ82" i="16"/>
  <c r="AP82" i="16"/>
  <c r="AO82" i="16"/>
  <c r="AN82" i="16"/>
  <c r="AM82" i="16"/>
  <c r="AL82" i="16"/>
  <c r="AK82" i="16"/>
  <c r="AJ82" i="16"/>
  <c r="AI82" i="16"/>
  <c r="AH82" i="16"/>
  <c r="BN148" i="16"/>
  <c r="BM148" i="16"/>
  <c r="BK148" i="16"/>
  <c r="BJ148" i="16"/>
  <c r="BI148" i="16"/>
  <c r="BH148" i="16"/>
  <c r="BG148" i="16"/>
  <c r="BF148" i="16"/>
  <c r="BE148" i="16"/>
  <c r="BD148" i="16"/>
  <c r="BC148" i="16"/>
  <c r="BB148" i="16"/>
  <c r="BA148" i="16"/>
  <c r="AZ148" i="16"/>
  <c r="AY148" i="16"/>
  <c r="AX148" i="16"/>
  <c r="AW148" i="16"/>
  <c r="AV148" i="16"/>
  <c r="AU148" i="16"/>
  <c r="AT148" i="16"/>
  <c r="AS148" i="16"/>
  <c r="AR148" i="16"/>
  <c r="AQ148" i="16"/>
  <c r="AP148" i="16"/>
  <c r="AO148" i="16"/>
  <c r="AN148" i="16"/>
  <c r="AM148" i="16"/>
  <c r="AL148" i="16"/>
  <c r="AK148" i="16"/>
  <c r="AJ148" i="16"/>
  <c r="AI148" i="16"/>
  <c r="AH148" i="16"/>
  <c r="BN23" i="16"/>
  <c r="BM23" i="16"/>
  <c r="BK23" i="16"/>
  <c r="BJ23" i="16"/>
  <c r="BI23" i="16"/>
  <c r="BH23" i="16"/>
  <c r="BG23" i="16"/>
  <c r="BF23" i="16"/>
  <c r="BE23" i="16"/>
  <c r="BD23" i="16"/>
  <c r="BC23" i="16"/>
  <c r="BB23" i="16"/>
  <c r="BA23" i="16"/>
  <c r="AZ23" i="16"/>
  <c r="AY23" i="16"/>
  <c r="AX23" i="16"/>
  <c r="AW23" i="16"/>
  <c r="AV23" i="16"/>
  <c r="AU23" i="16"/>
  <c r="AT23" i="16"/>
  <c r="AS23" i="16"/>
  <c r="AR23" i="16"/>
  <c r="AQ23" i="16"/>
  <c r="AP23" i="16"/>
  <c r="AO23" i="16"/>
  <c r="AN23" i="16"/>
  <c r="AM23" i="16"/>
  <c r="AL23" i="16"/>
  <c r="AK23" i="16"/>
  <c r="AJ23" i="16"/>
  <c r="AI23" i="16"/>
  <c r="AH23" i="16"/>
  <c r="BN3" i="16"/>
  <c r="BM3" i="16"/>
  <c r="BK3" i="16"/>
  <c r="BJ3" i="16"/>
  <c r="BI3" i="16"/>
  <c r="BH3" i="16"/>
  <c r="BG3" i="16"/>
  <c r="BF3" i="16"/>
  <c r="BE3" i="16"/>
  <c r="BD3" i="16"/>
  <c r="BC3" i="16"/>
  <c r="BB3" i="16"/>
  <c r="BA3" i="16"/>
  <c r="AZ3" i="16"/>
  <c r="AY3" i="16"/>
  <c r="AX3" i="16"/>
  <c r="AW3" i="16"/>
  <c r="AV3" i="16"/>
  <c r="AU3" i="16"/>
  <c r="AT3" i="16"/>
  <c r="AS3" i="16"/>
  <c r="AR3" i="16"/>
  <c r="AQ3" i="16"/>
  <c r="AP3" i="16"/>
  <c r="AO3" i="16"/>
  <c r="AN3" i="16"/>
  <c r="AM3" i="16"/>
  <c r="AL3" i="16"/>
  <c r="AK3" i="16"/>
  <c r="AJ3" i="16"/>
  <c r="AI3" i="16"/>
  <c r="AH3" i="16"/>
  <c r="BN18" i="16"/>
  <c r="BM18" i="16"/>
  <c r="BK18" i="16"/>
  <c r="BJ18" i="16"/>
  <c r="BI18" i="16"/>
  <c r="BH18" i="16"/>
  <c r="BG18" i="16"/>
  <c r="BF18" i="16"/>
  <c r="BE18" i="16"/>
  <c r="BD18" i="16"/>
  <c r="BC18" i="16"/>
  <c r="BB18" i="16"/>
  <c r="BA18" i="16"/>
  <c r="AZ18" i="16"/>
  <c r="AY18" i="16"/>
  <c r="AX18" i="16"/>
  <c r="AW18" i="16"/>
  <c r="AV18" i="16"/>
  <c r="AU18" i="16"/>
  <c r="AT18" i="16"/>
  <c r="AS18" i="16"/>
  <c r="AR18" i="16"/>
  <c r="AQ18" i="16"/>
  <c r="AP18" i="16"/>
  <c r="AO18" i="16"/>
  <c r="AN18" i="16"/>
  <c r="AM18" i="16"/>
  <c r="AL18" i="16"/>
  <c r="AK18" i="16"/>
  <c r="AJ18" i="16"/>
  <c r="AI18" i="16"/>
  <c r="AH18" i="16"/>
  <c r="BN17" i="16"/>
  <c r="BM17" i="16"/>
  <c r="BK17" i="16"/>
  <c r="BJ17" i="16"/>
  <c r="BI17" i="16"/>
  <c r="BH17" i="16"/>
  <c r="BG17" i="16"/>
  <c r="BF17" i="16"/>
  <c r="BE17" i="16"/>
  <c r="BD17" i="16"/>
  <c r="BC17" i="16"/>
  <c r="BB17" i="16"/>
  <c r="BA17" i="16"/>
  <c r="AZ17" i="16"/>
  <c r="AY17" i="16"/>
  <c r="AX17" i="16"/>
  <c r="AW17" i="16"/>
  <c r="AV17" i="16"/>
  <c r="AU17" i="16"/>
  <c r="AT17" i="16"/>
  <c r="AS17" i="16"/>
  <c r="AR17" i="16"/>
  <c r="AQ17" i="16"/>
  <c r="AP17" i="16"/>
  <c r="AO17" i="16"/>
  <c r="AN17" i="16"/>
  <c r="AM17" i="16"/>
  <c r="AJ17" i="16"/>
  <c r="AI17" i="16"/>
  <c r="AH17" i="16"/>
  <c r="BN13" i="16"/>
  <c r="BM13" i="16"/>
  <c r="BK13" i="16"/>
  <c r="BJ13" i="16"/>
  <c r="BI13" i="16"/>
  <c r="BH13" i="16"/>
  <c r="BG13" i="16"/>
  <c r="BF13" i="16"/>
  <c r="BE13" i="16"/>
  <c r="BD13" i="16"/>
  <c r="BC13" i="16"/>
  <c r="BB13" i="16"/>
  <c r="BA13" i="16"/>
  <c r="AZ13" i="16"/>
  <c r="AY13" i="16"/>
  <c r="AX13" i="16"/>
  <c r="AW13" i="16"/>
  <c r="AV13" i="16"/>
  <c r="AU13" i="16"/>
  <c r="AT13" i="16"/>
  <c r="AS13" i="16"/>
  <c r="AR13" i="16"/>
  <c r="AQ13" i="16"/>
  <c r="AP13" i="16"/>
  <c r="AO13" i="16"/>
  <c r="AN13" i="16"/>
  <c r="AM13" i="16"/>
  <c r="AL13" i="16"/>
  <c r="AK13" i="16"/>
  <c r="AJ13" i="16"/>
  <c r="AI13" i="16"/>
  <c r="AH13" i="16"/>
  <c r="BN5" i="16"/>
  <c r="BM5" i="16"/>
  <c r="BK5" i="16"/>
  <c r="BJ5" i="16"/>
  <c r="BI5" i="16"/>
  <c r="BH5" i="16"/>
  <c r="BG5" i="16"/>
  <c r="BF5" i="16"/>
  <c r="BE5" i="16"/>
  <c r="BD5" i="16"/>
  <c r="BC5" i="16"/>
  <c r="BB5" i="16"/>
  <c r="BA5" i="16"/>
  <c r="AZ5" i="16"/>
  <c r="AY5" i="16"/>
  <c r="AX5" i="16"/>
  <c r="AW5" i="16"/>
  <c r="AV5" i="16"/>
  <c r="AU5" i="16"/>
  <c r="AT5" i="16"/>
  <c r="AS5" i="16"/>
  <c r="AR5" i="16"/>
  <c r="AQ5" i="16"/>
  <c r="AP5" i="16"/>
  <c r="AO5" i="16"/>
  <c r="AN5" i="16"/>
  <c r="AM5" i="16"/>
  <c r="AL5" i="16"/>
  <c r="AK5" i="16"/>
  <c r="AJ5" i="16"/>
  <c r="AI5" i="16"/>
  <c r="AH5" i="16"/>
  <c r="BN4" i="16"/>
  <c r="BM4" i="16"/>
  <c r="BK4" i="16"/>
  <c r="BJ4" i="16"/>
  <c r="BI4" i="16"/>
  <c r="BH4" i="16"/>
  <c r="BG4" i="16"/>
  <c r="BF4" i="16"/>
  <c r="BE4" i="16"/>
  <c r="BD4" i="16"/>
  <c r="BC4" i="16"/>
  <c r="BB4" i="16"/>
  <c r="BA4" i="16"/>
  <c r="AZ4" i="16"/>
  <c r="AY4" i="16"/>
  <c r="AX4" i="16"/>
  <c r="AW4" i="16"/>
  <c r="AV4" i="16"/>
  <c r="AU4" i="16"/>
  <c r="AT4" i="16"/>
  <c r="AS4" i="16"/>
  <c r="AR4" i="16"/>
  <c r="AQ4" i="16"/>
  <c r="AP4" i="16"/>
  <c r="AO4" i="16"/>
  <c r="AN4" i="16"/>
  <c r="AM4" i="16"/>
  <c r="AL4" i="16"/>
  <c r="AK4" i="16"/>
  <c r="AJ4" i="16"/>
  <c r="AI4" i="16"/>
  <c r="AH4" i="16"/>
  <c r="BN2" i="16"/>
  <c r="BM2" i="16"/>
  <c r="BK2" i="16"/>
  <c r="BJ2" i="16"/>
  <c r="BI2" i="16"/>
  <c r="BH2" i="16"/>
  <c r="BG2" i="16"/>
  <c r="BF2" i="16"/>
  <c r="BE2" i="16"/>
  <c r="BD2" i="16"/>
  <c r="BC2" i="16"/>
  <c r="BB2" i="16"/>
  <c r="BA2" i="16"/>
  <c r="AZ2" i="16"/>
  <c r="AY2" i="16"/>
  <c r="AX2" i="16"/>
  <c r="AW2" i="16"/>
  <c r="AV2" i="16"/>
  <c r="AU2" i="16"/>
  <c r="AT2" i="16"/>
  <c r="AS2" i="16"/>
  <c r="AR2" i="16"/>
  <c r="AQ2" i="16"/>
  <c r="AP2" i="16"/>
  <c r="AO2" i="16"/>
  <c r="AN2" i="16"/>
  <c r="AM2" i="16"/>
  <c r="AL2" i="16"/>
  <c r="AK2" i="16"/>
  <c r="AJ2" i="16"/>
  <c r="AI2" i="16"/>
  <c r="AH2" i="16"/>
  <c r="BN348" i="16"/>
  <c r="BM348" i="16"/>
  <c r="BK348" i="16"/>
  <c r="BJ348" i="16"/>
  <c r="BI348" i="16"/>
  <c r="BH348" i="16"/>
  <c r="BG348" i="16"/>
  <c r="BF348" i="16"/>
  <c r="BE348" i="16"/>
  <c r="BD348" i="16"/>
  <c r="BC348" i="16"/>
  <c r="BB348" i="16"/>
  <c r="BA348" i="16"/>
  <c r="AZ348" i="16"/>
  <c r="AY348" i="16"/>
  <c r="AX348" i="16"/>
  <c r="AW348" i="16"/>
  <c r="AV348" i="16"/>
  <c r="AU348" i="16"/>
  <c r="AT348" i="16"/>
  <c r="AS348" i="16"/>
  <c r="AR348" i="16"/>
  <c r="AQ348" i="16"/>
  <c r="AP348" i="16"/>
  <c r="AO348" i="16"/>
  <c r="AN348" i="16"/>
  <c r="AM348" i="16"/>
  <c r="AL348" i="16"/>
  <c r="AK348" i="16"/>
  <c r="AJ348" i="16"/>
  <c r="AI348" i="16"/>
  <c r="AH348" i="16"/>
  <c r="BN160" i="16"/>
  <c r="BM160" i="16"/>
  <c r="BK160" i="16"/>
  <c r="BJ160" i="16"/>
  <c r="BI160" i="16"/>
  <c r="BH160" i="16"/>
  <c r="BG160" i="16"/>
  <c r="BF160" i="16"/>
  <c r="BE160" i="16"/>
  <c r="BD160" i="16"/>
  <c r="BC160" i="16"/>
  <c r="BB160" i="16"/>
  <c r="BA160" i="16"/>
  <c r="AZ160" i="16"/>
  <c r="AY160" i="16"/>
  <c r="AX160" i="16"/>
  <c r="AW160" i="16"/>
  <c r="AV160" i="16"/>
  <c r="AU160" i="16"/>
  <c r="AT160" i="16"/>
  <c r="AS160" i="16"/>
  <c r="AR160" i="16"/>
  <c r="AQ160" i="16"/>
  <c r="AP160" i="16"/>
  <c r="AO160" i="16"/>
  <c r="AN160" i="16"/>
  <c r="AM160" i="16"/>
  <c r="AL160" i="16"/>
  <c r="AK160" i="16"/>
  <c r="AJ160" i="16"/>
  <c r="AI160" i="16"/>
  <c r="AH160" i="16"/>
  <c r="BN7" i="16"/>
  <c r="BM7" i="16"/>
  <c r="BK7" i="16"/>
  <c r="BJ7" i="16"/>
  <c r="BI7" i="16"/>
  <c r="BH7" i="16"/>
  <c r="BG7" i="16"/>
  <c r="BF7" i="16"/>
  <c r="BE7" i="16"/>
  <c r="BD7" i="16"/>
  <c r="BC7" i="16"/>
  <c r="BB7" i="16"/>
  <c r="BA7" i="16"/>
  <c r="AZ7" i="16"/>
  <c r="AY7" i="16"/>
  <c r="AX7" i="16"/>
  <c r="AW7" i="16"/>
  <c r="AV7" i="16"/>
  <c r="AU7" i="16"/>
  <c r="AT7" i="16"/>
  <c r="AS7" i="16"/>
  <c r="AR7" i="16"/>
  <c r="AQ7" i="16"/>
  <c r="AP7" i="16"/>
  <c r="AO7" i="16"/>
  <c r="AN7" i="16"/>
  <c r="AM7" i="16"/>
  <c r="AL7" i="16"/>
  <c r="AK7" i="16"/>
  <c r="AJ7" i="16"/>
  <c r="AI7" i="16"/>
  <c r="AH7" i="16"/>
  <c r="BN248" i="16"/>
  <c r="BM248" i="16"/>
  <c r="BK248" i="16"/>
  <c r="BJ248" i="16"/>
  <c r="BI248" i="16"/>
  <c r="BH248" i="16"/>
  <c r="BG248" i="16"/>
  <c r="BF248" i="16"/>
  <c r="BE248" i="16"/>
  <c r="BD248" i="16"/>
  <c r="BC248" i="16"/>
  <c r="BB248" i="16"/>
  <c r="BA248" i="16"/>
  <c r="AZ248" i="16"/>
  <c r="AY248" i="16"/>
  <c r="AX248" i="16"/>
  <c r="AW248" i="16"/>
  <c r="AV248" i="16"/>
  <c r="AU248" i="16"/>
  <c r="AT248" i="16"/>
  <c r="AS248" i="16"/>
  <c r="AR248" i="16"/>
  <c r="AQ248" i="16"/>
  <c r="AP248" i="16"/>
  <c r="AO248" i="16"/>
  <c r="AN248" i="16"/>
  <c r="AM248" i="16"/>
  <c r="AL248" i="16"/>
  <c r="AK248" i="16"/>
  <c r="AJ248" i="16"/>
  <c r="AI248" i="16"/>
  <c r="AH248" i="16"/>
  <c r="BN162" i="16"/>
  <c r="BM162" i="16"/>
  <c r="BK162" i="16"/>
  <c r="BJ162" i="16"/>
  <c r="BI162" i="16"/>
  <c r="BH162" i="16"/>
  <c r="BG162" i="16"/>
  <c r="BF162" i="16"/>
  <c r="BE162" i="16"/>
  <c r="BD162" i="16"/>
  <c r="BC162" i="16"/>
  <c r="BB162" i="16"/>
  <c r="BA162" i="16"/>
  <c r="AZ162" i="16"/>
  <c r="AY162" i="16"/>
  <c r="AX162" i="16"/>
  <c r="AW162" i="16"/>
  <c r="AV162" i="16"/>
  <c r="AU162" i="16"/>
  <c r="AT162" i="16"/>
  <c r="AS162" i="16"/>
  <c r="AR162" i="16"/>
  <c r="AQ162" i="16"/>
  <c r="AP162" i="16"/>
  <c r="AO162" i="16"/>
  <c r="AN162" i="16"/>
  <c r="AM162" i="16"/>
  <c r="AL162" i="16"/>
  <c r="AK162" i="16"/>
  <c r="AJ162" i="16"/>
  <c r="AI162" i="16"/>
  <c r="AH162" i="16"/>
  <c r="BN200" i="16"/>
  <c r="BM200" i="16"/>
  <c r="BK200" i="16"/>
  <c r="BJ200" i="16"/>
  <c r="BI200" i="16"/>
  <c r="BH200" i="16"/>
  <c r="BG200" i="16"/>
  <c r="BF200" i="16"/>
  <c r="BE200" i="16"/>
  <c r="BD200" i="16"/>
  <c r="BC200" i="16"/>
  <c r="BB200" i="16"/>
  <c r="BA200" i="16"/>
  <c r="AZ200" i="16"/>
  <c r="AY200" i="16"/>
  <c r="AX200" i="16"/>
  <c r="AW200" i="16"/>
  <c r="AV200" i="16"/>
  <c r="AU200" i="16"/>
  <c r="AT200" i="16"/>
  <c r="AS200" i="16"/>
  <c r="AR200" i="16"/>
  <c r="AQ200" i="16"/>
  <c r="AP200" i="16"/>
  <c r="AO200" i="16"/>
  <c r="AN200" i="16"/>
  <c r="AM200" i="16"/>
  <c r="AL200" i="16"/>
  <c r="AK200" i="16"/>
  <c r="AJ200" i="16"/>
  <c r="AI200" i="16"/>
  <c r="AH200" i="16"/>
  <c r="BN263" i="16"/>
  <c r="BM263" i="16"/>
  <c r="BK263" i="16"/>
  <c r="BJ263" i="16"/>
  <c r="BI263" i="16"/>
  <c r="BH263" i="16"/>
  <c r="BG263" i="16"/>
  <c r="BF263" i="16"/>
  <c r="BE263" i="16"/>
  <c r="BD263" i="16"/>
  <c r="BC263" i="16"/>
  <c r="BB263" i="16"/>
  <c r="BA263" i="16"/>
  <c r="AZ263" i="16"/>
  <c r="AY263" i="16"/>
  <c r="AX263" i="16"/>
  <c r="AW263" i="16"/>
  <c r="AV263" i="16"/>
  <c r="AU263" i="16"/>
  <c r="AT263" i="16"/>
  <c r="AS263" i="16"/>
  <c r="AR263" i="16"/>
  <c r="AQ263" i="16"/>
  <c r="AP263" i="16"/>
  <c r="AO263" i="16"/>
  <c r="AN263" i="16"/>
  <c r="AM263" i="16"/>
  <c r="AL263" i="16"/>
  <c r="AK263" i="16"/>
  <c r="AJ263" i="16"/>
  <c r="AI263" i="16"/>
  <c r="AH263" i="16"/>
  <c r="BN195" i="16"/>
  <c r="BM195" i="16"/>
  <c r="BK195" i="16"/>
  <c r="BJ195" i="16"/>
  <c r="BI195" i="16"/>
  <c r="BH195" i="16"/>
  <c r="BG195" i="16"/>
  <c r="BF195" i="16"/>
  <c r="BE195" i="16"/>
  <c r="BD195" i="16"/>
  <c r="BC195" i="16"/>
  <c r="BB195" i="16"/>
  <c r="BA195" i="16"/>
  <c r="AZ195" i="16"/>
  <c r="AY195" i="16"/>
  <c r="AX195" i="16"/>
  <c r="AW195" i="16"/>
  <c r="AV195" i="16"/>
  <c r="AU195" i="16"/>
  <c r="AT195" i="16"/>
  <c r="AS195" i="16"/>
  <c r="AR195" i="16"/>
  <c r="AQ195" i="16"/>
  <c r="AP195" i="16"/>
  <c r="AO195" i="16"/>
  <c r="AN195" i="16"/>
  <c r="AM195" i="16"/>
  <c r="AL195" i="16"/>
  <c r="AK195" i="16"/>
  <c r="AJ195" i="16"/>
  <c r="AI195" i="16"/>
  <c r="AH195" i="16"/>
  <c r="BN153" i="16"/>
  <c r="BM153" i="16"/>
  <c r="BK153" i="16"/>
  <c r="BJ153" i="16"/>
  <c r="BI153" i="16"/>
  <c r="BH153" i="16"/>
  <c r="BG153" i="16"/>
  <c r="BF153" i="16"/>
  <c r="BE153" i="16"/>
  <c r="BD153" i="16"/>
  <c r="BC153" i="16"/>
  <c r="BB153" i="16"/>
  <c r="BA153" i="16"/>
  <c r="AZ153" i="16"/>
  <c r="AY153" i="16"/>
  <c r="AX153" i="16"/>
  <c r="AW153" i="16"/>
  <c r="AV153" i="16"/>
  <c r="AU153" i="16"/>
  <c r="AT153" i="16"/>
  <c r="AS153" i="16"/>
  <c r="AR153" i="16"/>
  <c r="AQ153" i="16"/>
  <c r="AP153" i="16"/>
  <c r="AO153" i="16"/>
  <c r="AN153" i="16"/>
  <c r="AM153" i="16"/>
  <c r="AL153" i="16"/>
  <c r="AK153" i="16"/>
  <c r="AJ153" i="16"/>
  <c r="AI153" i="16"/>
  <c r="AH153" i="16"/>
  <c r="BN219" i="16"/>
  <c r="BM219" i="16"/>
  <c r="BK219" i="16"/>
  <c r="BJ219" i="16"/>
  <c r="BI219" i="16"/>
  <c r="BH219" i="16"/>
  <c r="BG219" i="16"/>
  <c r="BF219" i="16"/>
  <c r="BE219" i="16"/>
  <c r="BD219" i="16"/>
  <c r="BC219" i="16"/>
  <c r="BB219" i="16"/>
  <c r="BA219" i="16"/>
  <c r="AZ219" i="16"/>
  <c r="AY219" i="16"/>
  <c r="AX219" i="16"/>
  <c r="AW219" i="16"/>
  <c r="AV219" i="16"/>
  <c r="AU219" i="16"/>
  <c r="AT219" i="16"/>
  <c r="AS219" i="16"/>
  <c r="AR219" i="16"/>
  <c r="AQ219" i="16"/>
  <c r="AP219" i="16"/>
  <c r="AO219" i="16"/>
  <c r="AN219" i="16"/>
  <c r="AM219" i="16"/>
  <c r="AL219" i="16"/>
  <c r="AK219" i="16"/>
  <c r="AJ219" i="16"/>
  <c r="AI219" i="16"/>
  <c r="AH219" i="16"/>
  <c r="BN222" i="16"/>
  <c r="BM222" i="16"/>
  <c r="BK222" i="16"/>
  <c r="BJ222" i="16"/>
  <c r="BI222" i="16"/>
  <c r="BH222" i="16"/>
  <c r="BG222" i="16"/>
  <c r="BF222" i="16"/>
  <c r="BE222" i="16"/>
  <c r="BD222" i="16"/>
  <c r="BC222" i="16"/>
  <c r="BB222" i="16"/>
  <c r="BA222" i="16"/>
  <c r="AZ222" i="16"/>
  <c r="AY222" i="16"/>
  <c r="AX222" i="16"/>
  <c r="AW222" i="16"/>
  <c r="AV222" i="16"/>
  <c r="AU222" i="16"/>
  <c r="AT222" i="16"/>
  <c r="AS222" i="16"/>
  <c r="AR222" i="16"/>
  <c r="AQ222" i="16"/>
  <c r="AP222" i="16"/>
  <c r="AO222" i="16"/>
  <c r="AN222" i="16"/>
  <c r="AL222" i="16"/>
  <c r="AK222" i="16"/>
  <c r="AI222" i="16"/>
  <c r="BN108" i="16"/>
  <c r="BM108" i="16"/>
  <c r="BK108" i="16"/>
  <c r="BJ108" i="16"/>
  <c r="BI108" i="16"/>
  <c r="BH108" i="16"/>
  <c r="BG108" i="16"/>
  <c r="BF108" i="16"/>
  <c r="BE108" i="16"/>
  <c r="BD108" i="16"/>
  <c r="BC108" i="16"/>
  <c r="BB108" i="16"/>
  <c r="BA108" i="16"/>
  <c r="AZ108" i="16"/>
  <c r="AY108" i="16"/>
  <c r="AX108" i="16"/>
  <c r="AW108" i="16"/>
  <c r="AV108" i="16"/>
  <c r="AU108" i="16"/>
  <c r="AT108" i="16"/>
  <c r="AS108" i="16"/>
  <c r="AR108" i="16"/>
  <c r="AQ108" i="16"/>
  <c r="AP108" i="16"/>
  <c r="AO108" i="16"/>
  <c r="AN108" i="16"/>
  <c r="AM108" i="16"/>
  <c r="AL108" i="16"/>
  <c r="AK108" i="16"/>
  <c r="AJ108" i="16"/>
  <c r="AI108" i="16"/>
  <c r="AH108" i="16"/>
  <c r="BN152" i="16"/>
  <c r="BM152" i="16"/>
  <c r="BK152" i="16"/>
  <c r="BJ152" i="16"/>
  <c r="BI152" i="16"/>
  <c r="BH152" i="16"/>
  <c r="BG152" i="16"/>
  <c r="BF152" i="16"/>
  <c r="BE152" i="16"/>
  <c r="BD152" i="16"/>
  <c r="BC152" i="16"/>
  <c r="BB152" i="16"/>
  <c r="BA152" i="16"/>
  <c r="AZ152" i="16"/>
  <c r="AY152" i="16"/>
  <c r="AX152" i="16"/>
  <c r="AW152" i="16"/>
  <c r="AV152" i="16"/>
  <c r="AU152" i="16"/>
  <c r="AT152" i="16"/>
  <c r="AS152" i="16"/>
  <c r="AR152" i="16"/>
  <c r="AQ152" i="16"/>
  <c r="AP152" i="16"/>
  <c r="AO152" i="16"/>
  <c r="AN152" i="16"/>
  <c r="AM152" i="16"/>
  <c r="AL152" i="16"/>
  <c r="AK152" i="16"/>
  <c r="AJ152" i="16"/>
  <c r="AI152" i="16"/>
  <c r="AH152" i="16"/>
  <c r="BN123" i="16"/>
  <c r="BM123" i="16"/>
  <c r="BK123" i="16"/>
  <c r="BJ123" i="16"/>
  <c r="BI123" i="16"/>
  <c r="BH123" i="16"/>
  <c r="BG123" i="16"/>
  <c r="BF123" i="16"/>
  <c r="BE123" i="16"/>
  <c r="BD123" i="16"/>
  <c r="BC123" i="16"/>
  <c r="BB123" i="16"/>
  <c r="BA123" i="16"/>
  <c r="AZ123" i="16"/>
  <c r="AY123" i="16"/>
  <c r="AX123" i="16"/>
  <c r="AW123" i="16"/>
  <c r="AV123" i="16"/>
  <c r="AU123" i="16"/>
  <c r="AT123" i="16"/>
  <c r="AS123" i="16"/>
  <c r="AR123" i="16"/>
  <c r="AQ123" i="16"/>
  <c r="AP123" i="16"/>
  <c r="AO123" i="16"/>
  <c r="AN123" i="16"/>
  <c r="AM123" i="16"/>
  <c r="AL123" i="16"/>
  <c r="AK123" i="16"/>
  <c r="AJ123" i="16"/>
  <c r="AI123" i="16"/>
  <c r="AH123" i="16"/>
  <c r="BN134" i="16"/>
  <c r="BM134" i="16"/>
  <c r="BK134" i="16"/>
  <c r="BJ134" i="16"/>
  <c r="BI134" i="16"/>
  <c r="BH134" i="16"/>
  <c r="BG134" i="16"/>
  <c r="BF134" i="16"/>
  <c r="BE134" i="16"/>
  <c r="BD134" i="16"/>
  <c r="BC134" i="16"/>
  <c r="BB134" i="16"/>
  <c r="BA134" i="16"/>
  <c r="AZ134" i="16"/>
  <c r="AY134" i="16"/>
  <c r="AX134" i="16"/>
  <c r="AW134" i="16"/>
  <c r="AV134" i="16"/>
  <c r="AU134" i="16"/>
  <c r="AT134" i="16"/>
  <c r="AS134" i="16"/>
  <c r="AR134" i="16"/>
  <c r="AQ134" i="16"/>
  <c r="AP134" i="16"/>
  <c r="AO134" i="16"/>
  <c r="AN134" i="16"/>
  <c r="AM134" i="16"/>
  <c r="AL134" i="16"/>
  <c r="AK134" i="16"/>
  <c r="AJ134" i="16"/>
  <c r="AI134" i="16"/>
  <c r="AH134" i="16"/>
  <c r="BN190" i="16"/>
  <c r="BM190" i="16"/>
  <c r="BK190" i="16"/>
  <c r="BJ190" i="16"/>
  <c r="BI190" i="16"/>
  <c r="BH190" i="16"/>
  <c r="BG190" i="16"/>
  <c r="BF190" i="16"/>
  <c r="BE190" i="16"/>
  <c r="BD190" i="16"/>
  <c r="BC190" i="16"/>
  <c r="BB190" i="16"/>
  <c r="BA190" i="16"/>
  <c r="AZ190" i="16"/>
  <c r="AY190" i="16"/>
  <c r="AX190" i="16"/>
  <c r="AW190" i="16"/>
  <c r="AV190" i="16"/>
  <c r="AU190" i="16"/>
  <c r="AT190" i="16"/>
  <c r="AS190" i="16"/>
  <c r="AR190" i="16"/>
  <c r="AQ190" i="16"/>
  <c r="AP190" i="16"/>
  <c r="AO190" i="16"/>
  <c r="AN190" i="16"/>
  <c r="AM190" i="16"/>
  <c r="AL190" i="16"/>
  <c r="AK190" i="16"/>
  <c r="AJ190" i="16"/>
  <c r="AI190" i="16"/>
  <c r="AH190" i="16"/>
  <c r="BN213" i="16"/>
  <c r="BM213" i="16"/>
  <c r="BK213" i="16"/>
  <c r="BJ213" i="16"/>
  <c r="BI213" i="16"/>
  <c r="BH213" i="16"/>
  <c r="BG213" i="16"/>
  <c r="BF213" i="16"/>
  <c r="BE213" i="16"/>
  <c r="BD213" i="16"/>
  <c r="BC213" i="16"/>
  <c r="BB213" i="16"/>
  <c r="BA213" i="16"/>
  <c r="AZ213" i="16"/>
  <c r="AY213" i="16"/>
  <c r="AX213" i="16"/>
  <c r="AW213" i="16"/>
  <c r="AV213" i="16"/>
  <c r="AU213" i="16"/>
  <c r="AT213" i="16"/>
  <c r="AS213" i="16"/>
  <c r="AR213" i="16"/>
  <c r="AQ213" i="16"/>
  <c r="AP213" i="16"/>
  <c r="AO213" i="16"/>
  <c r="AN213" i="16"/>
  <c r="AM213" i="16"/>
  <c r="AL213" i="16"/>
  <c r="AK213" i="16"/>
  <c r="AJ213" i="16"/>
  <c r="AI213" i="16"/>
  <c r="AH213" i="16"/>
  <c r="BN186" i="16"/>
  <c r="BM186" i="16"/>
  <c r="BK186" i="16"/>
  <c r="BJ186" i="16"/>
  <c r="BI186" i="16"/>
  <c r="BH186" i="16"/>
  <c r="BG186" i="16"/>
  <c r="BF186" i="16"/>
  <c r="BE186" i="16"/>
  <c r="BD186" i="16"/>
  <c r="BC186" i="16"/>
  <c r="BB186" i="16"/>
  <c r="BA186" i="16"/>
  <c r="AZ186" i="16"/>
  <c r="AY186" i="16"/>
  <c r="AX186" i="16"/>
  <c r="AW186" i="16"/>
  <c r="AV186" i="16"/>
  <c r="AU186" i="16"/>
  <c r="AT186" i="16"/>
  <c r="AS186" i="16"/>
  <c r="AR186" i="16"/>
  <c r="AQ186" i="16"/>
  <c r="AP186" i="16"/>
  <c r="AO186" i="16"/>
  <c r="AN186" i="16"/>
  <c r="AM186" i="16"/>
  <c r="AL186" i="16"/>
  <c r="AK186" i="16"/>
  <c r="AJ186" i="16"/>
  <c r="AI186" i="16"/>
  <c r="AH186" i="16"/>
  <c r="BN129" i="16"/>
  <c r="BM129" i="16"/>
  <c r="BK129" i="16"/>
  <c r="BJ129" i="16"/>
  <c r="BI129" i="16"/>
  <c r="BH129" i="16"/>
  <c r="BG129" i="16"/>
  <c r="BF129" i="16"/>
  <c r="BE129" i="16"/>
  <c r="BD129" i="16"/>
  <c r="BC129" i="16"/>
  <c r="BB129" i="16"/>
  <c r="BA129" i="16"/>
  <c r="AZ129" i="16"/>
  <c r="AY129" i="16"/>
  <c r="AX129" i="16"/>
  <c r="AW129" i="16"/>
  <c r="AV129" i="16"/>
  <c r="AU129" i="16"/>
  <c r="AT129" i="16"/>
  <c r="AS129" i="16"/>
  <c r="AR129" i="16"/>
  <c r="AQ129" i="16"/>
  <c r="AP129" i="16"/>
  <c r="AO129" i="16"/>
  <c r="AN129" i="16"/>
  <c r="AM129" i="16"/>
  <c r="AL129" i="16"/>
  <c r="AK129" i="16"/>
  <c r="AJ129" i="16"/>
  <c r="AI129" i="16"/>
  <c r="AH129" i="16"/>
  <c r="BN185" i="16"/>
  <c r="BM185" i="16"/>
  <c r="BK185" i="16"/>
  <c r="BJ185" i="16"/>
  <c r="BI185" i="16"/>
  <c r="BH185" i="16"/>
  <c r="BG185" i="16"/>
  <c r="BF185" i="16"/>
  <c r="BE185" i="16"/>
  <c r="BD185" i="16"/>
  <c r="BC185" i="16"/>
  <c r="BB185" i="16"/>
  <c r="BA185" i="16"/>
  <c r="AZ185" i="16"/>
  <c r="AY185" i="16"/>
  <c r="AX185" i="16"/>
  <c r="AW185" i="16"/>
  <c r="AV185" i="16"/>
  <c r="AU185" i="16"/>
  <c r="AT185" i="16"/>
  <c r="AS185" i="16"/>
  <c r="AR185" i="16"/>
  <c r="AQ185" i="16"/>
  <c r="AP185" i="16"/>
  <c r="AO185" i="16"/>
  <c r="AN185" i="16"/>
  <c r="AM185" i="16"/>
  <c r="AL185" i="16"/>
  <c r="AK185" i="16"/>
  <c r="AJ185" i="16"/>
  <c r="AI185" i="16"/>
  <c r="AH185" i="16"/>
  <c r="BN11" i="16"/>
  <c r="BM11" i="16"/>
  <c r="BK11" i="16"/>
  <c r="BJ11" i="16"/>
  <c r="BI11" i="16"/>
  <c r="BH11" i="16"/>
  <c r="BG11" i="16"/>
  <c r="BF11" i="16"/>
  <c r="BE11" i="16"/>
  <c r="BD11" i="16"/>
  <c r="BC11" i="16"/>
  <c r="BB11" i="16"/>
  <c r="BA11" i="16"/>
  <c r="AZ11" i="16"/>
  <c r="AY11" i="16"/>
  <c r="AX11" i="16"/>
  <c r="AW11" i="16"/>
  <c r="AV11" i="16"/>
  <c r="AU11" i="16"/>
  <c r="AT11" i="16"/>
  <c r="AS11" i="16"/>
  <c r="AR11" i="16"/>
  <c r="AQ11" i="16"/>
  <c r="AP11" i="16"/>
  <c r="AO11" i="16"/>
  <c r="AN11" i="16"/>
  <c r="AM11" i="16"/>
  <c r="AL11" i="16"/>
  <c r="AK11" i="16"/>
  <c r="AJ11" i="16"/>
  <c r="AI11" i="16"/>
  <c r="AH11" i="16"/>
  <c r="BN268" i="16"/>
  <c r="BM268" i="16"/>
  <c r="BK268" i="16"/>
  <c r="BJ268" i="16"/>
  <c r="BI268" i="16"/>
  <c r="BH268" i="16"/>
  <c r="BG268" i="16"/>
  <c r="BF268" i="16"/>
  <c r="BE268" i="16"/>
  <c r="BD268" i="16"/>
  <c r="BC268" i="16"/>
  <c r="BB268" i="16"/>
  <c r="BA268" i="16"/>
  <c r="AZ268" i="16"/>
  <c r="AY268" i="16"/>
  <c r="AX268" i="16"/>
  <c r="AW268" i="16"/>
  <c r="AV268" i="16"/>
  <c r="AU268" i="16"/>
  <c r="AT268" i="16"/>
  <c r="AS268" i="16"/>
  <c r="AR268" i="16"/>
  <c r="AQ268" i="16"/>
  <c r="AP268" i="16"/>
  <c r="AO268" i="16"/>
  <c r="AN268" i="16"/>
  <c r="AM268" i="16"/>
  <c r="AL268" i="16"/>
  <c r="AK268" i="16"/>
  <c r="AJ268" i="16"/>
  <c r="AI268" i="16"/>
  <c r="AH268" i="16"/>
  <c r="BN110" i="16"/>
  <c r="BM110" i="16"/>
  <c r="BK110" i="16"/>
  <c r="BJ110" i="16"/>
  <c r="BI110" i="16"/>
  <c r="BH110" i="16"/>
  <c r="BG110" i="16"/>
  <c r="BF110" i="16"/>
  <c r="BE110" i="16"/>
  <c r="BD110" i="16"/>
  <c r="BC110" i="16"/>
  <c r="BB110" i="16"/>
  <c r="BA110" i="16"/>
  <c r="AZ110" i="16"/>
  <c r="AY110" i="16"/>
  <c r="AX110" i="16"/>
  <c r="AW110" i="16"/>
  <c r="AV110" i="16"/>
  <c r="AU110" i="16"/>
  <c r="AT110" i="16"/>
  <c r="AS110" i="16"/>
  <c r="AR110" i="16"/>
  <c r="AQ110" i="16"/>
  <c r="AP110" i="16"/>
  <c r="AO110" i="16"/>
  <c r="AN110" i="16"/>
  <c r="AM110" i="16"/>
  <c r="AL110" i="16"/>
  <c r="AK110" i="16"/>
  <c r="AJ110" i="16"/>
  <c r="AI110" i="16"/>
  <c r="AH110" i="16"/>
  <c r="BN14" i="16"/>
  <c r="BM14" i="16"/>
  <c r="BK14" i="16"/>
  <c r="BJ14" i="16"/>
  <c r="BI14" i="16"/>
  <c r="BH14" i="16"/>
  <c r="BG14" i="16"/>
  <c r="BF14" i="16"/>
  <c r="BE14" i="16"/>
  <c r="BD14" i="16"/>
  <c r="BC14" i="16"/>
  <c r="BB14" i="16"/>
  <c r="BA14" i="16"/>
  <c r="AZ14" i="16"/>
  <c r="AY14" i="16"/>
  <c r="AX14" i="16"/>
  <c r="AW14" i="16"/>
  <c r="AV14" i="16"/>
  <c r="AU14" i="16"/>
  <c r="AT14" i="16"/>
  <c r="AS14" i="16"/>
  <c r="AR14" i="16"/>
  <c r="AQ14" i="16"/>
  <c r="AP14" i="16"/>
  <c r="AO14" i="16"/>
  <c r="AN14" i="16"/>
  <c r="AM14" i="16"/>
  <c r="AL14" i="16"/>
  <c r="AK14" i="16"/>
  <c r="AJ14" i="16"/>
  <c r="AI14" i="16"/>
  <c r="AH14" i="16"/>
  <c r="BN167" i="16"/>
  <c r="BM167" i="16"/>
  <c r="BK167" i="16"/>
  <c r="BJ167" i="16"/>
  <c r="BI167" i="16"/>
  <c r="BH167" i="16"/>
  <c r="BG167" i="16"/>
  <c r="BF167" i="16"/>
  <c r="BE167" i="16"/>
  <c r="BD167" i="16"/>
  <c r="BC167" i="16"/>
  <c r="BB167" i="16"/>
  <c r="BA167" i="16"/>
  <c r="AZ167" i="16"/>
  <c r="AY167" i="16"/>
  <c r="AX167" i="16"/>
  <c r="AW167" i="16"/>
  <c r="AV167" i="16"/>
  <c r="AU167" i="16"/>
  <c r="AT167" i="16"/>
  <c r="AS167" i="16"/>
  <c r="AR167" i="16"/>
  <c r="AQ167" i="16"/>
  <c r="AP167" i="16"/>
  <c r="AO167" i="16"/>
  <c r="AN167" i="16"/>
  <c r="AM167" i="16"/>
  <c r="AL167" i="16"/>
  <c r="AK167" i="16"/>
  <c r="AJ167" i="16"/>
  <c r="AI167" i="16"/>
  <c r="AH167" i="16"/>
  <c r="BN166" i="16"/>
  <c r="BM166" i="16"/>
  <c r="BK166" i="16"/>
  <c r="BJ166" i="16"/>
  <c r="BI166" i="16"/>
  <c r="BH166" i="16"/>
  <c r="BG166" i="16"/>
  <c r="BF166" i="16"/>
  <c r="BE166" i="16"/>
  <c r="BD166" i="16"/>
  <c r="BC166" i="16"/>
  <c r="BB166" i="16"/>
  <c r="BA166" i="16"/>
  <c r="AZ166" i="16"/>
  <c r="AY166" i="16"/>
  <c r="AX166" i="16"/>
  <c r="AW166" i="16"/>
  <c r="AV166" i="16"/>
  <c r="AU166" i="16"/>
  <c r="AT166" i="16"/>
  <c r="AS166" i="16"/>
  <c r="AR166" i="16"/>
  <c r="AQ166" i="16"/>
  <c r="AP166" i="16"/>
  <c r="AO166" i="16"/>
  <c r="AN166" i="16"/>
  <c r="AM166" i="16"/>
  <c r="AL166" i="16"/>
  <c r="AK166" i="16"/>
  <c r="AJ166" i="16"/>
  <c r="AI166" i="16"/>
  <c r="AH166" i="16"/>
  <c r="BN38" i="16"/>
  <c r="BM38" i="16"/>
  <c r="BK38" i="16"/>
  <c r="BJ38" i="16"/>
  <c r="BI38" i="16"/>
  <c r="BH38" i="16"/>
  <c r="BG38" i="16"/>
  <c r="BF38" i="16"/>
  <c r="BE38" i="16"/>
  <c r="BD38" i="16"/>
  <c r="BC38" i="16"/>
  <c r="BB38" i="16"/>
  <c r="BA38" i="16"/>
  <c r="AZ38" i="16"/>
  <c r="AY38" i="16"/>
  <c r="AX38" i="16"/>
  <c r="AW38" i="16"/>
  <c r="AV38" i="16"/>
  <c r="AU38" i="16"/>
  <c r="AT38" i="16"/>
  <c r="AS38" i="16"/>
  <c r="AR38" i="16"/>
  <c r="AQ38" i="16"/>
  <c r="AP38" i="16"/>
  <c r="AO38" i="16"/>
  <c r="AN38" i="16"/>
  <c r="AM38" i="16"/>
  <c r="AL38" i="16"/>
  <c r="AK38" i="16"/>
  <c r="AJ38" i="16"/>
  <c r="AI38" i="16"/>
  <c r="AH38" i="16"/>
  <c r="BN144" i="16"/>
  <c r="BM144" i="16"/>
  <c r="BK144" i="16"/>
  <c r="BJ144" i="16"/>
  <c r="BI144" i="16"/>
  <c r="BH144" i="16"/>
  <c r="BG144" i="16"/>
  <c r="BF144" i="16"/>
  <c r="BE144" i="16"/>
  <c r="BD144" i="16"/>
  <c r="BC144" i="16"/>
  <c r="BB144" i="16"/>
  <c r="BA144" i="16"/>
  <c r="AZ144" i="16"/>
  <c r="AY144" i="16"/>
  <c r="AX144" i="16"/>
  <c r="AW144" i="16"/>
  <c r="AV144" i="16"/>
  <c r="AU144" i="16"/>
  <c r="AT144" i="16"/>
  <c r="AS144" i="16"/>
  <c r="AR144" i="16"/>
  <c r="AQ144" i="16"/>
  <c r="AP144" i="16"/>
  <c r="AO144" i="16"/>
  <c r="AN144" i="16"/>
  <c r="AM144" i="16"/>
  <c r="AL144" i="16"/>
  <c r="AK144" i="16"/>
  <c r="AJ144" i="16"/>
  <c r="AI144" i="16"/>
  <c r="AH144" i="16"/>
  <c r="BN288" i="16"/>
  <c r="BM288" i="16"/>
  <c r="BK288" i="16"/>
  <c r="BJ288" i="16"/>
  <c r="BI288" i="16"/>
  <c r="BH288" i="16"/>
  <c r="BG288" i="16"/>
  <c r="BF288" i="16"/>
  <c r="BE288" i="16"/>
  <c r="BD288" i="16"/>
  <c r="BC288" i="16"/>
  <c r="BB288" i="16"/>
  <c r="BA288" i="16"/>
  <c r="AZ288" i="16"/>
  <c r="AY288" i="16"/>
  <c r="AX288" i="16"/>
  <c r="AW288" i="16"/>
  <c r="AV288" i="16"/>
  <c r="AU288" i="16"/>
  <c r="AT288" i="16"/>
  <c r="AS288" i="16"/>
  <c r="AR288" i="16"/>
  <c r="AQ288" i="16"/>
  <c r="AP288" i="16"/>
  <c r="AO288" i="16"/>
  <c r="AN288" i="16"/>
  <c r="AM288" i="16"/>
  <c r="AL288" i="16"/>
  <c r="AK288" i="16"/>
  <c r="AJ288" i="16"/>
  <c r="AI288" i="16"/>
  <c r="AH288" i="16"/>
  <c r="BN218" i="16"/>
  <c r="BM218" i="16"/>
  <c r="BK218" i="16"/>
  <c r="BJ218" i="16"/>
  <c r="BI218" i="16"/>
  <c r="BH218" i="16"/>
  <c r="BG218" i="16"/>
  <c r="BF218" i="16"/>
  <c r="BE218" i="16"/>
  <c r="BD218" i="16"/>
  <c r="BC218" i="16"/>
  <c r="BB218" i="16"/>
  <c r="BA218" i="16"/>
  <c r="AZ218" i="16"/>
  <c r="AY218" i="16"/>
  <c r="AX218" i="16"/>
  <c r="AW218" i="16"/>
  <c r="AV218" i="16"/>
  <c r="AU218" i="16"/>
  <c r="AT218" i="16"/>
  <c r="AS218" i="16"/>
  <c r="AR218" i="16"/>
  <c r="AQ218" i="16"/>
  <c r="AP218" i="16"/>
  <c r="AO218" i="16"/>
  <c r="AN218" i="16"/>
  <c r="AM218" i="16"/>
  <c r="AL218" i="16"/>
  <c r="AK218" i="16"/>
  <c r="AJ218" i="16"/>
  <c r="AI218" i="16"/>
  <c r="AH218" i="16"/>
  <c r="BN208" i="16"/>
  <c r="BM208" i="16"/>
  <c r="BK208" i="16"/>
  <c r="BJ208" i="16"/>
  <c r="BI208" i="16"/>
  <c r="BH208" i="16"/>
  <c r="BG208" i="16"/>
  <c r="BF208" i="16"/>
  <c r="BE208" i="16"/>
  <c r="BD208" i="16"/>
  <c r="BC208" i="16"/>
  <c r="BB208" i="16"/>
  <c r="BA208" i="16"/>
  <c r="AZ208" i="16"/>
  <c r="AY208" i="16"/>
  <c r="AX208" i="16"/>
  <c r="AW208" i="16"/>
  <c r="AV208" i="16"/>
  <c r="AU208" i="16"/>
  <c r="AT208" i="16"/>
  <c r="AS208" i="16"/>
  <c r="AR208" i="16"/>
  <c r="AQ208" i="16"/>
  <c r="AP208" i="16"/>
  <c r="AO208" i="16"/>
  <c r="AN208" i="16"/>
  <c r="AM208" i="16"/>
  <c r="AL208" i="16"/>
  <c r="AK208" i="16"/>
  <c r="AJ208" i="16"/>
  <c r="AI208" i="16"/>
  <c r="AH208" i="16"/>
  <c r="BN207" i="16"/>
  <c r="BM207" i="16"/>
  <c r="BK207" i="16"/>
  <c r="BJ207" i="16"/>
  <c r="BI207" i="16"/>
  <c r="BH207" i="16"/>
  <c r="BG207" i="16"/>
  <c r="BF207" i="16"/>
  <c r="BE207" i="16"/>
  <c r="BD207" i="16"/>
  <c r="BC207" i="16"/>
  <c r="BB207" i="16"/>
  <c r="BA207" i="16"/>
  <c r="AZ207" i="16"/>
  <c r="AY207" i="16"/>
  <c r="AX207" i="16"/>
  <c r="AW207" i="16"/>
  <c r="AV207" i="16"/>
  <c r="AU207" i="16"/>
  <c r="AT207" i="16"/>
  <c r="AS207" i="16"/>
  <c r="AR207" i="16"/>
  <c r="AQ207" i="16"/>
  <c r="AP207" i="16"/>
  <c r="AO207" i="16"/>
  <c r="AN207" i="16"/>
  <c r="AM207" i="16"/>
  <c r="AL207" i="16"/>
  <c r="AK207" i="16"/>
  <c r="AJ207" i="16"/>
  <c r="AI207" i="16"/>
  <c r="AH207" i="16"/>
  <c r="BN212" i="16"/>
  <c r="BM212" i="16"/>
  <c r="BK212" i="16"/>
  <c r="BJ212" i="16"/>
  <c r="BI212" i="16"/>
  <c r="BH212" i="16"/>
  <c r="BG212" i="16"/>
  <c r="BF212" i="16"/>
  <c r="BE212" i="16"/>
  <c r="BD212" i="16"/>
  <c r="BC212" i="16"/>
  <c r="BB212" i="16"/>
  <c r="BA212" i="16"/>
  <c r="AZ212" i="16"/>
  <c r="AY212" i="16"/>
  <c r="AX212" i="16"/>
  <c r="AW212" i="16"/>
  <c r="AV212" i="16"/>
  <c r="AU212" i="16"/>
  <c r="AT212" i="16"/>
  <c r="AS212" i="16"/>
  <c r="AR212" i="16"/>
  <c r="AQ212" i="16"/>
  <c r="AP212" i="16"/>
  <c r="AO212" i="16"/>
  <c r="AN212" i="16"/>
  <c r="AM212" i="16"/>
  <c r="AL212" i="16"/>
  <c r="AK212" i="16"/>
  <c r="AJ212" i="16"/>
  <c r="AI212" i="16"/>
  <c r="AH212" i="16"/>
  <c r="BN317" i="16"/>
  <c r="BM317" i="16"/>
  <c r="BK317" i="16"/>
  <c r="BJ317" i="16"/>
  <c r="BI317" i="16"/>
  <c r="BH317" i="16"/>
  <c r="BG317" i="16"/>
  <c r="BF317" i="16"/>
  <c r="BE317" i="16"/>
  <c r="BD317" i="16"/>
  <c r="BC317" i="16"/>
  <c r="BB317" i="16"/>
  <c r="BA317" i="16"/>
  <c r="AZ317" i="16"/>
  <c r="AY317" i="16"/>
  <c r="AX317" i="16"/>
  <c r="AW317" i="16"/>
  <c r="AV317" i="16"/>
  <c r="AU317" i="16"/>
  <c r="AT317" i="16"/>
  <c r="AS317" i="16"/>
  <c r="AR317" i="16"/>
  <c r="AQ317" i="16"/>
  <c r="AP317" i="16"/>
  <c r="AO317" i="16"/>
  <c r="AN317" i="16"/>
  <c r="AM317" i="16"/>
  <c r="AL317" i="16"/>
  <c r="AK317" i="16"/>
  <c r="AJ317" i="16"/>
  <c r="AI317" i="16"/>
  <c r="AH317" i="16"/>
  <c r="BN192" i="16"/>
  <c r="BM192" i="16"/>
  <c r="BK192" i="16"/>
  <c r="BJ192" i="16"/>
  <c r="BI192" i="16"/>
  <c r="BH192" i="16"/>
  <c r="BG192" i="16"/>
  <c r="BF192" i="16"/>
  <c r="BE192" i="16"/>
  <c r="BD192" i="16"/>
  <c r="BC192" i="16"/>
  <c r="BB192" i="16"/>
  <c r="BA192" i="16"/>
  <c r="AZ192" i="16"/>
  <c r="AY192" i="16"/>
  <c r="AX192" i="16"/>
  <c r="AW192" i="16"/>
  <c r="AV192" i="16"/>
  <c r="AU192" i="16"/>
  <c r="AT192" i="16"/>
  <c r="AS192" i="16"/>
  <c r="AR192" i="16"/>
  <c r="AQ192" i="16"/>
  <c r="AP192" i="16"/>
  <c r="AO192" i="16"/>
  <c r="AN192" i="16"/>
  <c r="AM192" i="16"/>
  <c r="AL192" i="16"/>
  <c r="AK192" i="16"/>
  <c r="AJ192" i="16"/>
  <c r="AI192" i="16"/>
  <c r="AH192" i="16"/>
  <c r="BN239" i="16"/>
  <c r="BM239" i="16"/>
  <c r="BK239" i="16"/>
  <c r="BJ239" i="16"/>
  <c r="BI239" i="16"/>
  <c r="BH239" i="16"/>
  <c r="BG239" i="16"/>
  <c r="BF239" i="16"/>
  <c r="BE239" i="16"/>
  <c r="BD239" i="16"/>
  <c r="BC239" i="16"/>
  <c r="BB239" i="16"/>
  <c r="BA239" i="16"/>
  <c r="AZ239" i="16"/>
  <c r="AY239" i="16"/>
  <c r="AX239" i="16"/>
  <c r="AW239" i="16"/>
  <c r="AV239" i="16"/>
  <c r="AU239" i="16"/>
  <c r="AT239" i="16"/>
  <c r="AS239" i="16"/>
  <c r="AR239" i="16"/>
  <c r="AQ239" i="16"/>
  <c r="AP239" i="16"/>
  <c r="AO239" i="16"/>
  <c r="AN239" i="16"/>
  <c r="AM239" i="16"/>
  <c r="AL239" i="16"/>
  <c r="AK239" i="16"/>
  <c r="AJ239" i="16"/>
  <c r="AI239" i="16"/>
  <c r="AH239" i="16"/>
  <c r="BN229" i="16"/>
  <c r="BM229" i="16"/>
  <c r="BK229" i="16"/>
  <c r="BJ229" i="16"/>
  <c r="BI229" i="16"/>
  <c r="BH229" i="16"/>
  <c r="BG229" i="16"/>
  <c r="BF229" i="16"/>
  <c r="BE229" i="16"/>
  <c r="BD229" i="16"/>
  <c r="BC229" i="16"/>
  <c r="BB229" i="16"/>
  <c r="BA229" i="16"/>
  <c r="AZ229" i="16"/>
  <c r="AY229" i="16"/>
  <c r="AX229" i="16"/>
  <c r="AW229" i="16"/>
  <c r="AV229" i="16"/>
  <c r="AU229" i="16"/>
  <c r="AT229" i="16"/>
  <c r="AS229" i="16"/>
  <c r="AR229" i="16"/>
  <c r="AQ229" i="16"/>
  <c r="AP229" i="16"/>
  <c r="AO229" i="16"/>
  <c r="AN229" i="16"/>
  <c r="AM229" i="16"/>
  <c r="AL229" i="16"/>
  <c r="AK229" i="16"/>
  <c r="AJ229" i="16"/>
  <c r="AI229" i="16"/>
  <c r="AH229" i="16"/>
  <c r="BN234" i="16"/>
  <c r="BM234" i="16"/>
  <c r="BK234" i="16"/>
  <c r="BJ234" i="16"/>
  <c r="BI234" i="16"/>
  <c r="BH234" i="16"/>
  <c r="BG234" i="16"/>
  <c r="BF234" i="16"/>
  <c r="BE234" i="16"/>
  <c r="BD234" i="16"/>
  <c r="BC234" i="16"/>
  <c r="BB234" i="16"/>
  <c r="BA234" i="16"/>
  <c r="AZ234" i="16"/>
  <c r="AY234" i="16"/>
  <c r="AX234" i="16"/>
  <c r="AW234" i="16"/>
  <c r="AV234" i="16"/>
  <c r="AU234" i="16"/>
  <c r="AT234" i="16"/>
  <c r="AS234" i="16"/>
  <c r="AR234" i="16"/>
  <c r="AQ234" i="16"/>
  <c r="AP234" i="16"/>
  <c r="AO234" i="16"/>
  <c r="AN234" i="16"/>
  <c r="AM234" i="16"/>
  <c r="AL234" i="16"/>
  <c r="AK234" i="16"/>
  <c r="AJ234" i="16"/>
  <c r="AI234" i="16"/>
  <c r="AH234" i="16"/>
  <c r="BN228" i="16"/>
  <c r="BM228" i="16"/>
  <c r="BK228" i="16"/>
  <c r="BJ228" i="16"/>
  <c r="BI228" i="16"/>
  <c r="BH228" i="16"/>
  <c r="BG228" i="16"/>
  <c r="BF228" i="16"/>
  <c r="BE228" i="16"/>
  <c r="BD228" i="16"/>
  <c r="BC228" i="16"/>
  <c r="BB228" i="16"/>
  <c r="BA228" i="16"/>
  <c r="AZ228" i="16"/>
  <c r="AY228" i="16"/>
  <c r="AX228" i="16"/>
  <c r="AW228" i="16"/>
  <c r="AV228" i="16"/>
  <c r="AU228" i="16"/>
  <c r="AT228" i="16"/>
  <c r="AS228" i="16"/>
  <c r="AR228" i="16"/>
  <c r="AQ228" i="16"/>
  <c r="AP228" i="16"/>
  <c r="AO228" i="16"/>
  <c r="AN228" i="16"/>
  <c r="AM228" i="16"/>
  <c r="AL228" i="16"/>
  <c r="AK228" i="16"/>
  <c r="AJ228" i="16"/>
  <c r="AI228" i="16"/>
  <c r="AH228" i="16"/>
  <c r="BN247" i="16"/>
  <c r="BM247" i="16"/>
  <c r="BK247" i="16"/>
  <c r="BJ247" i="16"/>
  <c r="BI247" i="16"/>
  <c r="BH247" i="16"/>
  <c r="BG247" i="16"/>
  <c r="BF247" i="16"/>
  <c r="BE247" i="16"/>
  <c r="BD247" i="16"/>
  <c r="BC247" i="16"/>
  <c r="BB247" i="16"/>
  <c r="BA247" i="16"/>
  <c r="AZ247" i="16"/>
  <c r="AY247" i="16"/>
  <c r="AX247" i="16"/>
  <c r="AW247" i="16"/>
  <c r="AV247" i="16"/>
  <c r="AU247" i="16"/>
  <c r="AT247" i="16"/>
  <c r="AS247" i="16"/>
  <c r="AR247" i="16"/>
  <c r="AQ247" i="16"/>
  <c r="AP247" i="16"/>
  <c r="AO247" i="16"/>
  <c r="AN247" i="16"/>
  <c r="AM247" i="16"/>
  <c r="AL247" i="16"/>
  <c r="AK247" i="16"/>
  <c r="AJ247" i="16"/>
  <c r="AI247" i="16"/>
  <c r="AH247" i="16"/>
  <c r="BN237" i="16"/>
  <c r="BM237" i="16"/>
  <c r="BK237" i="16"/>
  <c r="BJ237" i="16"/>
  <c r="BI237" i="16"/>
  <c r="BH237" i="16"/>
  <c r="BG237" i="16"/>
  <c r="BF237" i="16"/>
  <c r="BE237" i="16"/>
  <c r="BD237" i="16"/>
  <c r="BC237" i="16"/>
  <c r="BB237" i="16"/>
  <c r="BA237" i="16"/>
  <c r="AZ237" i="16"/>
  <c r="AY237" i="16"/>
  <c r="AX237" i="16"/>
  <c r="AW237" i="16"/>
  <c r="AV237" i="16"/>
  <c r="AU237" i="16"/>
  <c r="AT237" i="16"/>
  <c r="AS237" i="16"/>
  <c r="AR237" i="16"/>
  <c r="AQ237" i="16"/>
  <c r="AP237" i="16"/>
  <c r="AO237" i="16"/>
  <c r="AN237" i="16"/>
  <c r="AM237" i="16"/>
  <c r="AL237" i="16"/>
  <c r="AK237" i="16"/>
  <c r="AJ237" i="16"/>
  <c r="AI237" i="16"/>
  <c r="AH237" i="16"/>
  <c r="BN241" i="16"/>
  <c r="BM241" i="16"/>
  <c r="BK241" i="16"/>
  <c r="BJ241" i="16"/>
  <c r="BI241" i="16"/>
  <c r="BH241" i="16"/>
  <c r="BG241" i="16"/>
  <c r="BF241" i="16"/>
  <c r="BE241" i="16"/>
  <c r="BD241" i="16"/>
  <c r="BC241" i="16"/>
  <c r="BB241" i="16"/>
  <c r="BA241" i="16"/>
  <c r="AZ241" i="16"/>
  <c r="AY241" i="16"/>
  <c r="AX241" i="16"/>
  <c r="AW241" i="16"/>
  <c r="AV241" i="16"/>
  <c r="AU241" i="16"/>
  <c r="AT241" i="16"/>
  <c r="AS241" i="16"/>
  <c r="AR241" i="16"/>
  <c r="AQ241" i="16"/>
  <c r="AP241" i="16"/>
  <c r="AO241" i="16"/>
  <c r="AN241" i="16"/>
  <c r="AM241" i="16"/>
  <c r="AL241" i="16"/>
  <c r="AK241" i="16"/>
  <c r="AJ241" i="16"/>
  <c r="AI241" i="16"/>
  <c r="AH241" i="16"/>
  <c r="BN236" i="16"/>
  <c r="BM236" i="16"/>
  <c r="BK236" i="16"/>
  <c r="BJ236" i="16"/>
  <c r="BI236" i="16"/>
  <c r="BH236" i="16"/>
  <c r="BG236" i="16"/>
  <c r="BF236" i="16"/>
  <c r="BE236" i="16"/>
  <c r="BD236" i="16"/>
  <c r="BC236" i="16"/>
  <c r="BB236" i="16"/>
  <c r="BA236" i="16"/>
  <c r="AZ236" i="16"/>
  <c r="AY236" i="16"/>
  <c r="AX236" i="16"/>
  <c r="AW236" i="16"/>
  <c r="AV236" i="16"/>
  <c r="AU236" i="16"/>
  <c r="AT236" i="16"/>
  <c r="AS236" i="16"/>
  <c r="AR236" i="16"/>
  <c r="AQ236" i="16"/>
  <c r="AP236" i="16"/>
  <c r="AO236" i="16"/>
  <c r="AN236" i="16"/>
  <c r="AM236" i="16"/>
  <c r="AL236" i="16"/>
  <c r="AK236" i="16"/>
  <c r="AJ236" i="16"/>
  <c r="AI236" i="16"/>
  <c r="AH236" i="16"/>
  <c r="BN240" i="16"/>
  <c r="BM240" i="16"/>
  <c r="BK240" i="16"/>
  <c r="BJ240" i="16"/>
  <c r="BI240" i="16"/>
  <c r="BH240" i="16"/>
  <c r="BG240" i="16"/>
  <c r="BF240" i="16"/>
  <c r="BE240" i="16"/>
  <c r="BD240" i="16"/>
  <c r="BC240" i="16"/>
  <c r="BB240" i="16"/>
  <c r="BA240" i="16"/>
  <c r="AZ240" i="16"/>
  <c r="AY240" i="16"/>
  <c r="AX240" i="16"/>
  <c r="AW240" i="16"/>
  <c r="AV240" i="16"/>
  <c r="AU240" i="16"/>
  <c r="AT240" i="16"/>
  <c r="AS240" i="16"/>
  <c r="AR240" i="16"/>
  <c r="AQ240" i="16"/>
  <c r="AP240" i="16"/>
  <c r="AO240" i="16"/>
  <c r="AN240" i="16"/>
  <c r="AM240" i="16"/>
  <c r="AL240" i="16"/>
  <c r="AK240" i="16"/>
  <c r="AJ240" i="16"/>
  <c r="AI240" i="16"/>
  <c r="AH240" i="16"/>
  <c r="BN246" i="16"/>
  <c r="BM246" i="16"/>
  <c r="BK246" i="16"/>
  <c r="BJ246" i="16"/>
  <c r="BI246" i="16"/>
  <c r="BH246" i="16"/>
  <c r="BG246" i="16"/>
  <c r="BF246" i="16"/>
  <c r="BE246" i="16"/>
  <c r="BD246" i="16"/>
  <c r="BC246" i="16"/>
  <c r="BB246" i="16"/>
  <c r="BA246" i="16"/>
  <c r="AZ246" i="16"/>
  <c r="AY246" i="16"/>
  <c r="AX246" i="16"/>
  <c r="AW246" i="16"/>
  <c r="AV246" i="16"/>
  <c r="AU246" i="16"/>
  <c r="AT246" i="16"/>
  <c r="AS246" i="16"/>
  <c r="AR246" i="16"/>
  <c r="AQ246" i="16"/>
  <c r="AP246" i="16"/>
  <c r="AO246" i="16"/>
  <c r="AN246" i="16"/>
  <c r="AM246" i="16"/>
  <c r="AL246" i="16"/>
  <c r="AK246" i="16"/>
  <c r="AJ246" i="16"/>
  <c r="AI246" i="16"/>
  <c r="AH246" i="16"/>
  <c r="BN230" i="16"/>
  <c r="BM230" i="16"/>
  <c r="BK230" i="16"/>
  <c r="BJ230" i="16"/>
  <c r="BI230" i="16"/>
  <c r="BH230" i="16"/>
  <c r="BG230" i="16"/>
  <c r="BF230" i="16"/>
  <c r="BE230" i="16"/>
  <c r="BD230" i="16"/>
  <c r="BC230" i="16"/>
  <c r="BB230" i="16"/>
  <c r="BA230" i="16"/>
  <c r="AZ230" i="16"/>
  <c r="AY230" i="16"/>
  <c r="AX230" i="16"/>
  <c r="AW230" i="16"/>
  <c r="AV230" i="16"/>
  <c r="AU230" i="16"/>
  <c r="AT230" i="16"/>
  <c r="AS230" i="16"/>
  <c r="AR230" i="16"/>
  <c r="AQ230" i="16"/>
  <c r="AP230" i="16"/>
  <c r="AO230" i="16"/>
  <c r="AN230" i="16"/>
  <c r="AM230" i="16"/>
  <c r="AL230" i="16"/>
  <c r="AK230" i="16"/>
  <c r="AJ230" i="16"/>
  <c r="AI230" i="16"/>
  <c r="AH230" i="16"/>
  <c r="BN245" i="16"/>
  <c r="BM245" i="16"/>
  <c r="BK245" i="16"/>
  <c r="BJ245" i="16"/>
  <c r="BI245" i="16"/>
  <c r="BH245" i="16"/>
  <c r="BG245" i="16"/>
  <c r="BF245" i="16"/>
  <c r="BE245" i="16"/>
  <c r="BD245" i="16"/>
  <c r="BC245" i="16"/>
  <c r="BB245" i="16"/>
  <c r="BA245" i="16"/>
  <c r="AZ245" i="16"/>
  <c r="AY245" i="16"/>
  <c r="AX245" i="16"/>
  <c r="AW245" i="16"/>
  <c r="AV245" i="16"/>
  <c r="AU245" i="16"/>
  <c r="AT245" i="16"/>
  <c r="AS245" i="16"/>
  <c r="AR245" i="16"/>
  <c r="AQ245" i="16"/>
  <c r="AP245" i="16"/>
  <c r="AO245" i="16"/>
  <c r="AN245" i="16"/>
  <c r="AM245" i="16"/>
  <c r="AL245" i="16"/>
  <c r="AK245" i="16"/>
  <c r="AJ245" i="16"/>
  <c r="AI245" i="16"/>
  <c r="AH245" i="16"/>
  <c r="BN244" i="16"/>
  <c r="BM244" i="16"/>
  <c r="BK244" i="16"/>
  <c r="BJ244" i="16"/>
  <c r="BI244" i="16"/>
  <c r="BH244" i="16"/>
  <c r="BG244" i="16"/>
  <c r="BF244" i="16"/>
  <c r="BE244" i="16"/>
  <c r="BD244" i="16"/>
  <c r="BC244" i="16"/>
  <c r="BB244" i="16"/>
  <c r="BA244" i="16"/>
  <c r="AZ244" i="16"/>
  <c r="AY244" i="16"/>
  <c r="AX244" i="16"/>
  <c r="AW244" i="16"/>
  <c r="AV244" i="16"/>
  <c r="AU244" i="16"/>
  <c r="AT244" i="16"/>
  <c r="AS244" i="16"/>
  <c r="AR244" i="16"/>
  <c r="AQ244" i="16"/>
  <c r="AP244" i="16"/>
  <c r="AO244" i="16"/>
  <c r="AN244" i="16"/>
  <c r="AM244" i="16"/>
  <c r="AL244" i="16"/>
  <c r="AK244" i="16"/>
  <c r="AJ244" i="16"/>
  <c r="AI244" i="16"/>
  <c r="AH244" i="16"/>
  <c r="BN233" i="16"/>
  <c r="BM233" i="16"/>
  <c r="BK233" i="16"/>
  <c r="BJ233" i="16"/>
  <c r="BI233" i="16"/>
  <c r="BH233" i="16"/>
  <c r="BG233" i="16"/>
  <c r="BF233" i="16"/>
  <c r="BE233" i="16"/>
  <c r="BD233" i="16"/>
  <c r="BC233" i="16"/>
  <c r="BB233" i="16"/>
  <c r="BA233" i="16"/>
  <c r="AZ233" i="16"/>
  <c r="AY233" i="16"/>
  <c r="AX233" i="16"/>
  <c r="AW233" i="16"/>
  <c r="AV233" i="16"/>
  <c r="AU233" i="16"/>
  <c r="AT233" i="16"/>
  <c r="AS233" i="16"/>
  <c r="AR233" i="16"/>
  <c r="AQ233" i="16"/>
  <c r="AP233" i="16"/>
  <c r="AO233" i="16"/>
  <c r="AN233" i="16"/>
  <c r="AM233" i="16"/>
  <c r="AL233" i="16"/>
  <c r="AK233" i="16"/>
  <c r="AJ233" i="16"/>
  <c r="AI233" i="16"/>
  <c r="AH233" i="16"/>
  <c r="BN235" i="16"/>
  <c r="BM235" i="16"/>
  <c r="BK235" i="16"/>
  <c r="BJ235" i="16"/>
  <c r="BI235" i="16"/>
  <c r="BH235" i="16"/>
  <c r="BG235" i="16"/>
  <c r="BF235" i="16"/>
  <c r="BE235" i="16"/>
  <c r="BD235" i="16"/>
  <c r="BC235" i="16"/>
  <c r="BB235" i="16"/>
  <c r="BA235" i="16"/>
  <c r="AZ235" i="16"/>
  <c r="AY235" i="16"/>
  <c r="AX235" i="16"/>
  <c r="AW235" i="16"/>
  <c r="AV235" i="16"/>
  <c r="AU235" i="16"/>
  <c r="AT235" i="16"/>
  <c r="AS235" i="16"/>
  <c r="AR235" i="16"/>
  <c r="AQ235" i="16"/>
  <c r="AP235" i="16"/>
  <c r="AO235" i="16"/>
  <c r="AN235" i="16"/>
  <c r="AM235" i="16"/>
  <c r="AL235" i="16"/>
  <c r="AK235" i="16"/>
  <c r="AJ235" i="16"/>
  <c r="AI235" i="16"/>
  <c r="AH235" i="16"/>
  <c r="BN232" i="16"/>
  <c r="BM232" i="16"/>
  <c r="BK232" i="16"/>
  <c r="BJ232" i="16"/>
  <c r="BI232" i="16"/>
  <c r="BH232" i="16"/>
  <c r="BG232" i="16"/>
  <c r="BF232" i="16"/>
  <c r="BE232" i="16"/>
  <c r="BD232" i="16"/>
  <c r="BC232" i="16"/>
  <c r="BB232" i="16"/>
  <c r="BA232" i="16"/>
  <c r="AZ232" i="16"/>
  <c r="AY232" i="16"/>
  <c r="AX232" i="16"/>
  <c r="AW232" i="16"/>
  <c r="AV232" i="16"/>
  <c r="AU232" i="16"/>
  <c r="AT232" i="16"/>
  <c r="AS232" i="16"/>
  <c r="AR232" i="16"/>
  <c r="AQ232" i="16"/>
  <c r="AP232" i="16"/>
  <c r="AO232" i="16"/>
  <c r="AN232" i="16"/>
  <c r="AM232" i="16"/>
  <c r="AL232" i="16"/>
  <c r="AK232" i="16"/>
  <c r="AJ232" i="16"/>
  <c r="AI232" i="16"/>
  <c r="AH232" i="16"/>
  <c r="BN238" i="16"/>
  <c r="BM238" i="16"/>
  <c r="BK238" i="16"/>
  <c r="BJ238" i="16"/>
  <c r="BI238" i="16"/>
  <c r="BH238" i="16"/>
  <c r="BG238" i="16"/>
  <c r="BF238" i="16"/>
  <c r="BE238" i="16"/>
  <c r="BD238" i="16"/>
  <c r="BC238" i="16"/>
  <c r="BB238" i="16"/>
  <c r="BA238" i="16"/>
  <c r="AZ238" i="16"/>
  <c r="AY238" i="16"/>
  <c r="AX238" i="16"/>
  <c r="AW238" i="16"/>
  <c r="AV238" i="16"/>
  <c r="AU238" i="16"/>
  <c r="AT238" i="16"/>
  <c r="AS238" i="16"/>
  <c r="AR238" i="16"/>
  <c r="AQ238" i="16"/>
  <c r="AP238" i="16"/>
  <c r="AO238" i="16"/>
  <c r="AN238" i="16"/>
  <c r="AM238" i="16"/>
  <c r="AL238" i="16"/>
  <c r="AK238" i="16"/>
  <c r="AJ238" i="16"/>
  <c r="AI238" i="16"/>
  <c r="AH238" i="16"/>
  <c r="BN231" i="16"/>
  <c r="BM231" i="16"/>
  <c r="BK231" i="16"/>
  <c r="BJ231" i="16"/>
  <c r="BI231" i="16"/>
  <c r="BH231" i="16"/>
  <c r="BG231" i="16"/>
  <c r="BF231" i="16"/>
  <c r="BE231" i="16"/>
  <c r="BD231" i="16"/>
  <c r="BC231" i="16"/>
  <c r="BB231" i="16"/>
  <c r="BA231" i="16"/>
  <c r="AZ231" i="16"/>
  <c r="AY231" i="16"/>
  <c r="AX231" i="16"/>
  <c r="AW231" i="16"/>
  <c r="AV231" i="16"/>
  <c r="AU231" i="16"/>
  <c r="AT231" i="16"/>
  <c r="AS231" i="16"/>
  <c r="AR231" i="16"/>
  <c r="AQ231" i="16"/>
  <c r="AP231" i="16"/>
  <c r="AO231" i="16"/>
  <c r="AN231" i="16"/>
  <c r="AM231" i="16"/>
  <c r="AL231" i="16"/>
  <c r="AK231" i="16"/>
  <c r="AJ231" i="16"/>
  <c r="AI231" i="16"/>
  <c r="AH231" i="16"/>
  <c r="BN243" i="16"/>
  <c r="BM243" i="16"/>
  <c r="BK243" i="16"/>
  <c r="BJ243" i="16"/>
  <c r="BI243" i="16"/>
  <c r="BH243" i="16"/>
  <c r="BG243" i="16"/>
  <c r="BF243" i="16"/>
  <c r="BE243" i="16"/>
  <c r="BD243" i="16"/>
  <c r="BC243" i="16"/>
  <c r="BB243" i="16"/>
  <c r="BA243" i="16"/>
  <c r="AZ243" i="16"/>
  <c r="AY243" i="16"/>
  <c r="AX243" i="16"/>
  <c r="AW243" i="16"/>
  <c r="AV243" i="16"/>
  <c r="AU243" i="16"/>
  <c r="AT243" i="16"/>
  <c r="AS243" i="16"/>
  <c r="AR243" i="16"/>
  <c r="AQ243" i="16"/>
  <c r="AP243" i="16"/>
  <c r="AO243" i="16"/>
  <c r="AN243" i="16"/>
  <c r="AM243" i="16"/>
  <c r="AL243" i="16"/>
  <c r="AK243" i="16"/>
  <c r="AJ243" i="16"/>
  <c r="AI243" i="16"/>
  <c r="AH243" i="16"/>
  <c r="BN191" i="16"/>
  <c r="BM191" i="16"/>
  <c r="BK191" i="16"/>
  <c r="BJ191" i="16"/>
  <c r="BI191" i="16"/>
  <c r="BH191" i="16"/>
  <c r="BG191" i="16"/>
  <c r="BF191" i="16"/>
  <c r="BE191" i="16"/>
  <c r="BD191" i="16"/>
  <c r="BC191" i="16"/>
  <c r="BB191" i="16"/>
  <c r="BA191" i="16"/>
  <c r="AZ191" i="16"/>
  <c r="AY191" i="16"/>
  <c r="AX191" i="16"/>
  <c r="AW191" i="16"/>
  <c r="AV191" i="16"/>
  <c r="AU191" i="16"/>
  <c r="AT191" i="16"/>
  <c r="AS191" i="16"/>
  <c r="AR191" i="16"/>
  <c r="AQ191" i="16"/>
  <c r="AP191" i="16"/>
  <c r="AO191" i="16"/>
  <c r="AN191" i="16"/>
  <c r="AM191" i="16"/>
  <c r="AL191" i="16"/>
  <c r="AK191" i="16"/>
  <c r="AJ191" i="16"/>
  <c r="AI191" i="16"/>
  <c r="AH191" i="16"/>
  <c r="BN310" i="16"/>
  <c r="BM310" i="16"/>
  <c r="BK310" i="16"/>
  <c r="BJ310" i="16"/>
  <c r="BI310" i="16"/>
  <c r="BH310" i="16"/>
  <c r="BG310" i="16"/>
  <c r="BF310" i="16"/>
  <c r="BE310" i="16"/>
  <c r="BD310" i="16"/>
  <c r="BC310" i="16"/>
  <c r="BB310" i="16"/>
  <c r="BA310" i="16"/>
  <c r="AZ310" i="16"/>
  <c r="AY310" i="16"/>
  <c r="AX310" i="16"/>
  <c r="AW310" i="16"/>
  <c r="AV310" i="16"/>
  <c r="AU310" i="16"/>
  <c r="AT310" i="16"/>
  <c r="AS310" i="16"/>
  <c r="AR310" i="16"/>
  <c r="AQ310" i="16"/>
  <c r="AP310" i="16"/>
  <c r="AO310" i="16"/>
  <c r="AN310" i="16"/>
  <c r="AM310" i="16"/>
  <c r="AL310" i="16"/>
  <c r="AK310" i="16"/>
  <c r="AJ310" i="16"/>
  <c r="AI310" i="16"/>
  <c r="AH310" i="16"/>
  <c r="BN309" i="16"/>
  <c r="BM309" i="16"/>
  <c r="BK309" i="16"/>
  <c r="BJ309" i="16"/>
  <c r="BI309" i="16"/>
  <c r="BH309" i="16"/>
  <c r="BG309" i="16"/>
  <c r="BF309" i="16"/>
  <c r="BE309" i="16"/>
  <c r="BD309" i="16"/>
  <c r="BC309" i="16"/>
  <c r="BB309" i="16"/>
  <c r="BA309" i="16"/>
  <c r="AZ309" i="16"/>
  <c r="AY309" i="16"/>
  <c r="AX309" i="16"/>
  <c r="AW309" i="16"/>
  <c r="AV309" i="16"/>
  <c r="AU309" i="16"/>
  <c r="AT309" i="16"/>
  <c r="AS309" i="16"/>
  <c r="AR309" i="16"/>
  <c r="AQ309" i="16"/>
  <c r="AP309" i="16"/>
  <c r="AO309" i="16"/>
  <c r="AN309" i="16"/>
  <c r="AM309" i="16"/>
  <c r="AL309" i="16"/>
  <c r="AK309" i="16"/>
  <c r="AJ309" i="16"/>
  <c r="AI309" i="16"/>
  <c r="AH309" i="16"/>
  <c r="BN308" i="16"/>
  <c r="BM308" i="16"/>
  <c r="BK308" i="16"/>
  <c r="BJ308" i="16"/>
  <c r="BI308" i="16"/>
  <c r="BH308" i="16"/>
  <c r="BG308" i="16"/>
  <c r="BF308" i="16"/>
  <c r="BE308" i="16"/>
  <c r="BD308" i="16"/>
  <c r="BC308" i="16"/>
  <c r="BB308" i="16"/>
  <c r="BA308" i="16"/>
  <c r="AZ308" i="16"/>
  <c r="AY308" i="16"/>
  <c r="AX308" i="16"/>
  <c r="AW308" i="16"/>
  <c r="AV308" i="16"/>
  <c r="AU308" i="16"/>
  <c r="AT308" i="16"/>
  <c r="AS308" i="16"/>
  <c r="AR308" i="16"/>
  <c r="AQ308" i="16"/>
  <c r="AP308" i="16"/>
  <c r="AO308" i="16"/>
  <c r="AN308" i="16"/>
  <c r="AM308" i="16"/>
  <c r="AL308" i="16"/>
  <c r="AK308" i="16"/>
  <c r="AJ308" i="16"/>
  <c r="AI308" i="16"/>
  <c r="AH308" i="16"/>
  <c r="BN199" i="16"/>
  <c r="BM199" i="16"/>
  <c r="BK199" i="16"/>
  <c r="BJ199" i="16"/>
  <c r="BI199" i="16"/>
  <c r="BH199" i="16"/>
  <c r="BG199" i="16"/>
  <c r="BF199" i="16"/>
  <c r="BE199" i="16"/>
  <c r="BD199" i="16"/>
  <c r="BC199" i="16"/>
  <c r="BB199" i="16"/>
  <c r="BA199" i="16"/>
  <c r="AZ199" i="16"/>
  <c r="AY199" i="16"/>
  <c r="AX199" i="16"/>
  <c r="AW199" i="16"/>
  <c r="AV199" i="16"/>
  <c r="AU199" i="16"/>
  <c r="AT199" i="16"/>
  <c r="AS199" i="16"/>
  <c r="AR199" i="16"/>
  <c r="AQ199" i="16"/>
  <c r="AP199" i="16"/>
  <c r="AO199" i="16"/>
  <c r="AN199" i="16"/>
  <c r="AM199" i="16"/>
  <c r="AL199" i="16"/>
  <c r="AK199" i="16"/>
  <c r="AJ199" i="16"/>
  <c r="AI199" i="16"/>
  <c r="AH199" i="16"/>
  <c r="BN181" i="16"/>
  <c r="BM181" i="16"/>
  <c r="BK181" i="16"/>
  <c r="BJ181" i="16"/>
  <c r="BI181" i="16"/>
  <c r="BH181" i="16"/>
  <c r="BG181" i="16"/>
  <c r="BF181" i="16"/>
  <c r="BE181" i="16"/>
  <c r="BD181" i="16"/>
  <c r="BC181" i="16"/>
  <c r="BB181" i="16"/>
  <c r="BA181" i="16"/>
  <c r="AZ181" i="16"/>
  <c r="AY181" i="16"/>
  <c r="AX181" i="16"/>
  <c r="AW181" i="16"/>
  <c r="AV181" i="16"/>
  <c r="AU181" i="16"/>
  <c r="AT181" i="16"/>
  <c r="AS181" i="16"/>
  <c r="AR181" i="16"/>
  <c r="AQ181" i="16"/>
  <c r="AP181" i="16"/>
  <c r="AO181" i="16"/>
  <c r="AN181" i="16"/>
  <c r="AM181" i="16"/>
  <c r="AL181" i="16"/>
  <c r="AK181" i="16"/>
  <c r="AJ181" i="16"/>
  <c r="AI181" i="16"/>
  <c r="AH181" i="16"/>
  <c r="BN193" i="16"/>
  <c r="BM193" i="16"/>
  <c r="BK193" i="16"/>
  <c r="BJ193" i="16"/>
  <c r="BI193" i="16"/>
  <c r="BH193" i="16"/>
  <c r="BG193" i="16"/>
  <c r="BF193" i="16"/>
  <c r="BE193" i="16"/>
  <c r="BD193" i="16"/>
  <c r="BC193" i="16"/>
  <c r="BB193" i="16"/>
  <c r="BA193" i="16"/>
  <c r="AZ193" i="16"/>
  <c r="AY193" i="16"/>
  <c r="AX193" i="16"/>
  <c r="AW193" i="16"/>
  <c r="AV193" i="16"/>
  <c r="AU193" i="16"/>
  <c r="AT193" i="16"/>
  <c r="AS193" i="16"/>
  <c r="AR193" i="16"/>
  <c r="AQ193" i="16"/>
  <c r="AP193" i="16"/>
  <c r="AO193" i="16"/>
  <c r="AN193" i="16"/>
  <c r="AM193" i="16"/>
  <c r="AL193" i="16"/>
  <c r="AK193" i="16"/>
  <c r="AJ193" i="16"/>
  <c r="AI193" i="16"/>
  <c r="AH193" i="16"/>
  <c r="BN225" i="16"/>
  <c r="BM225" i="16"/>
  <c r="BK225" i="16"/>
  <c r="BJ225" i="16"/>
  <c r="BI225" i="16"/>
  <c r="BH225" i="16"/>
  <c r="BG225" i="16"/>
  <c r="BF225" i="16"/>
  <c r="BE225" i="16"/>
  <c r="BD225" i="16"/>
  <c r="BC225" i="16"/>
  <c r="BB225" i="16"/>
  <c r="BA225" i="16"/>
  <c r="AZ225" i="16"/>
  <c r="AY225" i="16"/>
  <c r="AX225" i="16"/>
  <c r="AW225" i="16"/>
  <c r="AV225" i="16"/>
  <c r="AU225" i="16"/>
  <c r="AT225" i="16"/>
  <c r="AS225" i="16"/>
  <c r="AR225" i="16"/>
  <c r="AQ225" i="16"/>
  <c r="AP225" i="16"/>
  <c r="AO225" i="16"/>
  <c r="AN225" i="16"/>
  <c r="AM225" i="16"/>
  <c r="AL225" i="16"/>
  <c r="AK225" i="16"/>
  <c r="AJ225" i="16"/>
  <c r="AI225" i="16"/>
  <c r="AH225" i="16"/>
  <c r="BN48" i="16"/>
  <c r="BM48" i="16"/>
  <c r="BK48" i="16"/>
  <c r="BJ48" i="16"/>
  <c r="BI48" i="16"/>
  <c r="BH48" i="16"/>
  <c r="BG48" i="16"/>
  <c r="BF48" i="16"/>
  <c r="BE48" i="16"/>
  <c r="BD48" i="16"/>
  <c r="BC48" i="16"/>
  <c r="BB48" i="16"/>
  <c r="BA48" i="16"/>
  <c r="AZ48" i="16"/>
  <c r="AY48" i="16"/>
  <c r="AX48" i="16"/>
  <c r="AW48" i="16"/>
  <c r="AV48" i="16"/>
  <c r="AU48" i="16"/>
  <c r="AT48" i="16"/>
  <c r="AS48" i="16"/>
  <c r="AR48" i="16"/>
  <c r="AQ48" i="16"/>
  <c r="AP48" i="16"/>
  <c r="AO48" i="16"/>
  <c r="AN48" i="16"/>
  <c r="AM48" i="16"/>
  <c r="AL48" i="16"/>
  <c r="AK48" i="16"/>
  <c r="AJ48" i="16"/>
  <c r="AI48" i="16"/>
  <c r="AH48" i="16"/>
  <c r="BN330" i="16"/>
  <c r="BM330" i="16"/>
  <c r="BK330" i="16"/>
  <c r="BJ330" i="16"/>
  <c r="BI330" i="16"/>
  <c r="BH330" i="16"/>
  <c r="BG330" i="16"/>
  <c r="BF330" i="16"/>
  <c r="BE330" i="16"/>
  <c r="BD330" i="16"/>
  <c r="BC330" i="16"/>
  <c r="BB330" i="16"/>
  <c r="BA330" i="16"/>
  <c r="AZ330" i="16"/>
  <c r="AY330" i="16"/>
  <c r="AX330" i="16"/>
  <c r="AW330" i="16"/>
  <c r="AV330" i="16"/>
  <c r="AU330" i="16"/>
  <c r="AT330" i="16"/>
  <c r="AS330" i="16"/>
  <c r="AR330" i="16"/>
  <c r="AQ330" i="16"/>
  <c r="AP330" i="16"/>
  <c r="AO330" i="16"/>
  <c r="AN330" i="16"/>
  <c r="AM330" i="16"/>
  <c r="AL330" i="16"/>
  <c r="AK330" i="16"/>
  <c r="AJ330" i="16"/>
  <c r="AI330" i="16"/>
  <c r="AH330" i="16"/>
  <c r="BN180" i="16"/>
  <c r="BM180" i="16"/>
  <c r="BK180" i="16"/>
  <c r="BJ180" i="16"/>
  <c r="BI180" i="16"/>
  <c r="BH180" i="16"/>
  <c r="BG180" i="16"/>
  <c r="BF180" i="16"/>
  <c r="BE180" i="16"/>
  <c r="BD180" i="16"/>
  <c r="BC180" i="16"/>
  <c r="BB180" i="16"/>
  <c r="BA180" i="16"/>
  <c r="AZ180" i="16"/>
  <c r="AY180" i="16"/>
  <c r="AX180" i="16"/>
  <c r="AW180" i="16"/>
  <c r="AV180" i="16"/>
  <c r="AU180" i="16"/>
  <c r="AT180" i="16"/>
  <c r="AS180" i="16"/>
  <c r="AR180" i="16"/>
  <c r="AQ180" i="16"/>
  <c r="AP180" i="16"/>
  <c r="AO180" i="16"/>
  <c r="AN180" i="16"/>
  <c r="AM180" i="16"/>
  <c r="AL180" i="16"/>
  <c r="AK180" i="16"/>
  <c r="AJ180" i="16"/>
  <c r="AI180" i="16"/>
  <c r="AH180" i="16"/>
  <c r="BN202" i="16"/>
  <c r="BM202" i="16"/>
  <c r="BK202" i="16"/>
  <c r="BJ202" i="16"/>
  <c r="BI202" i="16"/>
  <c r="BH202" i="16"/>
  <c r="BG202" i="16"/>
  <c r="BF202" i="16"/>
  <c r="BE202" i="16"/>
  <c r="BD202" i="16"/>
  <c r="BC202" i="16"/>
  <c r="BB202" i="16"/>
  <c r="BA202" i="16"/>
  <c r="AZ202" i="16"/>
  <c r="AY202" i="16"/>
  <c r="AX202" i="16"/>
  <c r="AW202" i="16"/>
  <c r="AV202" i="16"/>
  <c r="AU202" i="16"/>
  <c r="AT202" i="16"/>
  <c r="AS202" i="16"/>
  <c r="AR202" i="16"/>
  <c r="AQ202" i="16"/>
  <c r="AP202" i="16"/>
  <c r="AO202" i="16"/>
  <c r="AN202" i="16"/>
  <c r="AM202" i="16"/>
  <c r="AL202" i="16"/>
  <c r="AK202" i="16"/>
  <c r="AJ202" i="16"/>
  <c r="AI202" i="16"/>
  <c r="AH202" i="16"/>
  <c r="BN183" i="16"/>
  <c r="BM183" i="16"/>
  <c r="BK183" i="16"/>
  <c r="BJ183" i="16"/>
  <c r="BI183" i="16"/>
  <c r="BH183" i="16"/>
  <c r="BG183" i="16"/>
  <c r="BF183" i="16"/>
  <c r="BE183" i="16"/>
  <c r="BD183" i="16"/>
  <c r="BC183" i="16"/>
  <c r="BB183" i="16"/>
  <c r="BA183" i="16"/>
  <c r="AZ183" i="16"/>
  <c r="AY183" i="16"/>
  <c r="AX183" i="16"/>
  <c r="AW183" i="16"/>
  <c r="AV183" i="16"/>
  <c r="AU183" i="16"/>
  <c r="AT183" i="16"/>
  <c r="AS183" i="16"/>
  <c r="AR183" i="16"/>
  <c r="AQ183" i="16"/>
  <c r="AP183" i="16"/>
  <c r="AO183" i="16"/>
  <c r="AN183" i="16"/>
  <c r="AM183" i="16"/>
  <c r="AL183" i="16"/>
  <c r="AK183" i="16"/>
  <c r="AJ183" i="16"/>
  <c r="AI183" i="16"/>
  <c r="AH183" i="16"/>
  <c r="BN224" i="16"/>
  <c r="BM224" i="16"/>
  <c r="BK224" i="16"/>
  <c r="BJ224" i="16"/>
  <c r="BI224" i="16"/>
  <c r="BH224" i="16"/>
  <c r="BG224" i="16"/>
  <c r="BF224" i="16"/>
  <c r="BE224" i="16"/>
  <c r="BD224" i="16"/>
  <c r="BC224" i="16"/>
  <c r="BB224" i="16"/>
  <c r="BA224" i="16"/>
  <c r="AZ224" i="16"/>
  <c r="AY224" i="16"/>
  <c r="AX224" i="16"/>
  <c r="AW224" i="16"/>
  <c r="AV224" i="16"/>
  <c r="AU224" i="16"/>
  <c r="AT224" i="16"/>
  <c r="AS224" i="16"/>
  <c r="AR224" i="16"/>
  <c r="AQ224" i="16"/>
  <c r="AP224" i="16"/>
  <c r="AO224" i="16"/>
  <c r="AN224" i="16"/>
  <c r="AL224" i="16"/>
  <c r="AK224" i="16"/>
  <c r="AI224" i="16"/>
  <c r="BN179" i="16"/>
  <c r="BM179" i="16"/>
  <c r="BK179" i="16"/>
  <c r="BJ179" i="16"/>
  <c r="BI179" i="16"/>
  <c r="BH179" i="16"/>
  <c r="BG179" i="16"/>
  <c r="BF179" i="16"/>
  <c r="BE179" i="16"/>
  <c r="BD179" i="16"/>
  <c r="BC179" i="16"/>
  <c r="BB179" i="16"/>
  <c r="BA179" i="16"/>
  <c r="AZ179" i="16"/>
  <c r="AY179" i="16"/>
  <c r="AX179" i="16"/>
  <c r="AW179" i="16"/>
  <c r="AV179" i="16"/>
  <c r="AU179" i="16"/>
  <c r="AT179" i="16"/>
  <c r="AS179" i="16"/>
  <c r="AR179" i="16"/>
  <c r="AQ179" i="16"/>
  <c r="AP179" i="16"/>
  <c r="AO179" i="16"/>
  <c r="AN179" i="16"/>
  <c r="AM179" i="16"/>
  <c r="AL179" i="16"/>
  <c r="AK179" i="16"/>
  <c r="AJ179" i="16"/>
  <c r="AI179" i="16"/>
  <c r="AH179" i="16"/>
  <c r="BN215" i="16"/>
  <c r="BM215" i="16"/>
  <c r="BK215" i="16"/>
  <c r="BJ215" i="16"/>
  <c r="BI215" i="16"/>
  <c r="BH215" i="16"/>
  <c r="BG215" i="16"/>
  <c r="BF215" i="16"/>
  <c r="BE215" i="16"/>
  <c r="BD215" i="16"/>
  <c r="BC215" i="16"/>
  <c r="BB215" i="16"/>
  <c r="BA215" i="16"/>
  <c r="AZ215" i="16"/>
  <c r="AY215" i="16"/>
  <c r="AX215" i="16"/>
  <c r="AW215" i="16"/>
  <c r="AV215" i="16"/>
  <c r="AU215" i="16"/>
  <c r="AT215" i="16"/>
  <c r="AS215" i="16"/>
  <c r="AR215" i="16"/>
  <c r="AQ215" i="16"/>
  <c r="AP215" i="16"/>
  <c r="AO215" i="16"/>
  <c r="AN215" i="16"/>
  <c r="AM215" i="16"/>
  <c r="AL215" i="16"/>
  <c r="AK215" i="16"/>
  <c r="AJ215" i="16"/>
  <c r="AI215" i="16"/>
  <c r="AH215" i="16"/>
  <c r="BN296" i="16"/>
  <c r="BM296" i="16"/>
  <c r="BK296" i="16"/>
  <c r="BJ296" i="16"/>
  <c r="BI296" i="16"/>
  <c r="BH296" i="16"/>
  <c r="BG296" i="16"/>
  <c r="BF296" i="16"/>
  <c r="BE296" i="16"/>
  <c r="BD296" i="16"/>
  <c r="BC296" i="16"/>
  <c r="BB296" i="16"/>
  <c r="BA296" i="16"/>
  <c r="AZ296" i="16"/>
  <c r="AY296" i="16"/>
  <c r="AX296" i="16"/>
  <c r="AW296" i="16"/>
  <c r="AV296" i="16"/>
  <c r="AU296" i="16"/>
  <c r="AT296" i="16"/>
  <c r="AS296" i="16"/>
  <c r="AR296" i="16"/>
  <c r="AQ296" i="16"/>
  <c r="AP296" i="16"/>
  <c r="AO296" i="16"/>
  <c r="AN296" i="16"/>
  <c r="AM296" i="16"/>
  <c r="AL296" i="16"/>
  <c r="AK296" i="16"/>
  <c r="AJ296" i="16"/>
  <c r="AI296" i="16"/>
  <c r="AH296" i="16"/>
  <c r="BN188" i="16"/>
  <c r="BM188" i="16"/>
  <c r="BK188" i="16"/>
  <c r="BJ188" i="16"/>
  <c r="BI188" i="16"/>
  <c r="BH188" i="16"/>
  <c r="BG188" i="16"/>
  <c r="BF188" i="16"/>
  <c r="BE188" i="16"/>
  <c r="BD188" i="16"/>
  <c r="BC188" i="16"/>
  <c r="BB188" i="16"/>
  <c r="BA188" i="16"/>
  <c r="AZ188" i="16"/>
  <c r="AY188" i="16"/>
  <c r="AX188" i="16"/>
  <c r="AW188" i="16"/>
  <c r="AV188" i="16"/>
  <c r="AU188" i="16"/>
  <c r="AT188" i="16"/>
  <c r="AS188" i="16"/>
  <c r="AR188" i="16"/>
  <c r="AQ188" i="16"/>
  <c r="AP188" i="16"/>
  <c r="AO188" i="16"/>
  <c r="AN188" i="16"/>
  <c r="AM188" i="16"/>
  <c r="AL188" i="16"/>
  <c r="AK188" i="16"/>
  <c r="AJ188" i="16"/>
  <c r="AI188" i="16"/>
  <c r="AH188" i="16"/>
  <c r="BN187" i="16"/>
  <c r="BM187" i="16"/>
  <c r="BK187" i="16"/>
  <c r="BJ187" i="16"/>
  <c r="BI187" i="16"/>
  <c r="BH187" i="16"/>
  <c r="BG187" i="16"/>
  <c r="BF187" i="16"/>
  <c r="BE187" i="16"/>
  <c r="BD187" i="16"/>
  <c r="BC187" i="16"/>
  <c r="BB187" i="16"/>
  <c r="BA187" i="16"/>
  <c r="AZ187" i="16"/>
  <c r="AY187" i="16"/>
  <c r="AX187" i="16"/>
  <c r="AW187" i="16"/>
  <c r="AV187" i="16"/>
  <c r="AU187" i="16"/>
  <c r="AT187" i="16"/>
  <c r="AS187" i="16"/>
  <c r="AR187" i="16"/>
  <c r="AQ187" i="16"/>
  <c r="AP187" i="16"/>
  <c r="AO187" i="16"/>
  <c r="AN187" i="16"/>
  <c r="AM187" i="16"/>
  <c r="AL187" i="16"/>
  <c r="AK187" i="16"/>
  <c r="AJ187" i="16"/>
  <c r="AI187" i="16"/>
  <c r="AH187" i="16"/>
  <c r="BN59" i="16"/>
  <c r="BM59" i="16"/>
  <c r="BK59" i="16"/>
  <c r="BJ59" i="16"/>
  <c r="BI59" i="16"/>
  <c r="BH59" i="16"/>
  <c r="BG59" i="16"/>
  <c r="BF59" i="16"/>
  <c r="BE59" i="16"/>
  <c r="BD59" i="16"/>
  <c r="BC59" i="16"/>
  <c r="BB59" i="16"/>
  <c r="BA59" i="16"/>
  <c r="AZ59" i="16"/>
  <c r="AY59" i="16"/>
  <c r="AX59" i="16"/>
  <c r="AW59" i="16"/>
  <c r="AV59" i="16"/>
  <c r="AU59" i="16"/>
  <c r="AT59" i="16"/>
  <c r="AS59" i="16"/>
  <c r="AR59" i="16"/>
  <c r="AQ59" i="16"/>
  <c r="AP59" i="16"/>
  <c r="AO59" i="16"/>
  <c r="AN59" i="16"/>
  <c r="AM59" i="16"/>
  <c r="AL59" i="16"/>
  <c r="AK59" i="16"/>
  <c r="AJ59" i="16"/>
  <c r="AI59" i="16"/>
  <c r="AH59" i="16"/>
  <c r="BN39" i="16"/>
  <c r="BM39" i="16"/>
  <c r="BK39" i="16"/>
  <c r="BJ39" i="16"/>
  <c r="BI39" i="16"/>
  <c r="BH39" i="16"/>
  <c r="BG39" i="16"/>
  <c r="BF39" i="16"/>
  <c r="BE39" i="16"/>
  <c r="BD39" i="16"/>
  <c r="BC39" i="16"/>
  <c r="BB39" i="16"/>
  <c r="BA39" i="16"/>
  <c r="AZ39" i="16"/>
  <c r="AY39" i="16"/>
  <c r="AX39" i="16"/>
  <c r="AW39" i="16"/>
  <c r="AV39" i="16"/>
  <c r="AU39" i="16"/>
  <c r="AT39" i="16"/>
  <c r="AS39" i="16"/>
  <c r="AR39" i="16"/>
  <c r="AQ39" i="16"/>
  <c r="AP39" i="16"/>
  <c r="AO39" i="16"/>
  <c r="AN39" i="16"/>
  <c r="AM39" i="16"/>
  <c r="AL39" i="16"/>
  <c r="AK39" i="16"/>
  <c r="AJ39" i="16"/>
  <c r="AI39" i="16"/>
  <c r="AH39" i="16"/>
  <c r="BN182" i="16"/>
  <c r="BM182" i="16"/>
  <c r="BK182" i="16"/>
  <c r="BJ182" i="16"/>
  <c r="BI182" i="16"/>
  <c r="BH182" i="16"/>
  <c r="BG182" i="16"/>
  <c r="BF182" i="16"/>
  <c r="BE182" i="16"/>
  <c r="BD182" i="16"/>
  <c r="BC182" i="16"/>
  <c r="BB182" i="16"/>
  <c r="BA182" i="16"/>
  <c r="AZ182" i="16"/>
  <c r="AY182" i="16"/>
  <c r="AX182" i="16"/>
  <c r="AW182" i="16"/>
  <c r="AV182" i="16"/>
  <c r="AU182" i="16"/>
  <c r="AT182" i="16"/>
  <c r="AS182" i="16"/>
  <c r="AR182" i="16"/>
  <c r="AQ182" i="16"/>
  <c r="AP182" i="16"/>
  <c r="AO182" i="16"/>
  <c r="AN182" i="16"/>
  <c r="AM182" i="16"/>
  <c r="AL182" i="16"/>
  <c r="AK182" i="16"/>
  <c r="AJ182" i="16"/>
  <c r="AI182" i="16"/>
  <c r="AH182" i="16"/>
  <c r="BN184" i="16"/>
  <c r="BM184" i="16"/>
  <c r="BK184" i="16"/>
  <c r="BJ184" i="16"/>
  <c r="BI184" i="16"/>
  <c r="BH184" i="16"/>
  <c r="BG184" i="16"/>
  <c r="BF184" i="16"/>
  <c r="BE184" i="16"/>
  <c r="BD184" i="16"/>
  <c r="BC184" i="16"/>
  <c r="BB184" i="16"/>
  <c r="BA184" i="16"/>
  <c r="AZ184" i="16"/>
  <c r="AY184" i="16"/>
  <c r="AX184" i="16"/>
  <c r="AW184" i="16"/>
  <c r="AV184" i="16"/>
  <c r="AU184" i="16"/>
  <c r="AT184" i="16"/>
  <c r="AS184" i="16"/>
  <c r="AR184" i="16"/>
  <c r="AQ184" i="16"/>
  <c r="AP184" i="16"/>
  <c r="AO184" i="16"/>
  <c r="AN184" i="16"/>
  <c r="AM184" i="16"/>
  <c r="AL184" i="16"/>
  <c r="AK184" i="16"/>
  <c r="AJ184" i="16"/>
  <c r="AI184" i="16"/>
  <c r="AH184" i="16"/>
  <c r="BN289" i="16"/>
  <c r="BM289" i="16"/>
  <c r="BK289" i="16"/>
  <c r="BJ289" i="16"/>
  <c r="BI289" i="16"/>
  <c r="BH289" i="16"/>
  <c r="BG289" i="16"/>
  <c r="BF289" i="16"/>
  <c r="BE289" i="16"/>
  <c r="BD289" i="16"/>
  <c r="BC289" i="16"/>
  <c r="BB289" i="16"/>
  <c r="BA289" i="16"/>
  <c r="AZ289" i="16"/>
  <c r="AY289" i="16"/>
  <c r="AX289" i="16"/>
  <c r="AW289" i="16"/>
  <c r="AV289" i="16"/>
  <c r="AU289" i="16"/>
  <c r="AT289" i="16"/>
  <c r="AS289" i="16"/>
  <c r="AR289" i="16"/>
  <c r="AQ289" i="16"/>
  <c r="AP289" i="16"/>
  <c r="AO289" i="16"/>
  <c r="AN289" i="16"/>
  <c r="AM289" i="16"/>
  <c r="AL289" i="16"/>
  <c r="AK289" i="16"/>
  <c r="AJ289" i="16"/>
  <c r="AI289" i="16"/>
  <c r="AH289" i="16"/>
  <c r="BN12" i="16"/>
  <c r="BM12" i="16"/>
  <c r="BK12" i="16"/>
  <c r="BJ12" i="16"/>
  <c r="BI12" i="16"/>
  <c r="BH12" i="16"/>
  <c r="BG12" i="16"/>
  <c r="BF12" i="16"/>
  <c r="BE12" i="16"/>
  <c r="BD12" i="16"/>
  <c r="BC12" i="16"/>
  <c r="BB12" i="16"/>
  <c r="BA12" i="16"/>
  <c r="AZ12" i="16"/>
  <c r="AY12" i="16"/>
  <c r="AX12" i="16"/>
  <c r="AW12" i="16"/>
  <c r="AV12" i="16"/>
  <c r="AU12" i="16"/>
  <c r="AT12" i="16"/>
  <c r="AS12" i="16"/>
  <c r="AR12" i="16"/>
  <c r="AQ12" i="16"/>
  <c r="AP12" i="16"/>
  <c r="AO12" i="16"/>
  <c r="AN12" i="16"/>
  <c r="AM12" i="16"/>
  <c r="AL12" i="16"/>
  <c r="AK12" i="16"/>
  <c r="AJ12" i="16"/>
  <c r="AI12" i="16"/>
  <c r="AH12" i="16"/>
  <c r="BN145" i="16"/>
  <c r="BM145" i="16"/>
  <c r="BK145" i="16"/>
  <c r="BJ145" i="16"/>
  <c r="BI145" i="16"/>
  <c r="BH145" i="16"/>
  <c r="BG145" i="16"/>
  <c r="BF145" i="16"/>
  <c r="BE145" i="16"/>
  <c r="BD145" i="16"/>
  <c r="BC145" i="16"/>
  <c r="BB145" i="16"/>
  <c r="BA145" i="16"/>
  <c r="AZ145" i="16"/>
  <c r="AY145" i="16"/>
  <c r="AX145" i="16"/>
  <c r="AW145" i="16"/>
  <c r="AV145" i="16"/>
  <c r="AU145" i="16"/>
  <c r="AT145" i="16"/>
  <c r="AS145" i="16"/>
  <c r="AR145" i="16"/>
  <c r="AQ145" i="16"/>
  <c r="AP145" i="16"/>
  <c r="AO145" i="16"/>
  <c r="AN145" i="16"/>
  <c r="AM145" i="16"/>
  <c r="AL145" i="16"/>
  <c r="AK145" i="16"/>
  <c r="AJ145" i="16"/>
  <c r="AI145" i="16"/>
  <c r="AH145" i="16"/>
  <c r="BN125" i="16"/>
  <c r="BM125" i="16"/>
  <c r="BK125" i="16"/>
  <c r="BJ125" i="16"/>
  <c r="BI125" i="16"/>
  <c r="BH125" i="16"/>
  <c r="BG125" i="16"/>
  <c r="BF125" i="16"/>
  <c r="BE125" i="16"/>
  <c r="BD125" i="16"/>
  <c r="BC125" i="16"/>
  <c r="BB125" i="16"/>
  <c r="BA125" i="16"/>
  <c r="AZ125" i="16"/>
  <c r="AY125" i="16"/>
  <c r="AX125" i="16"/>
  <c r="AW125" i="16"/>
  <c r="AV125" i="16"/>
  <c r="AU125" i="16"/>
  <c r="AT125" i="16"/>
  <c r="AS125" i="16"/>
  <c r="AR125" i="16"/>
  <c r="AQ125" i="16"/>
  <c r="AP125" i="16"/>
  <c r="AO125" i="16"/>
  <c r="AN125" i="16"/>
  <c r="AM125" i="16"/>
  <c r="AL125" i="16"/>
  <c r="AK125" i="16"/>
  <c r="AJ125" i="16"/>
  <c r="AI125" i="16"/>
  <c r="AH125" i="16"/>
  <c r="BN198" i="16"/>
  <c r="BM198" i="16"/>
  <c r="BK198" i="16"/>
  <c r="BJ198" i="16"/>
  <c r="BI198" i="16"/>
  <c r="BH198" i="16"/>
  <c r="BG198" i="16"/>
  <c r="BF198" i="16"/>
  <c r="BE198" i="16"/>
  <c r="BD198" i="16"/>
  <c r="BC198" i="16"/>
  <c r="BB198" i="16"/>
  <c r="BA198" i="16"/>
  <c r="AZ198" i="16"/>
  <c r="AY198" i="16"/>
  <c r="AX198" i="16"/>
  <c r="AW198" i="16"/>
  <c r="AV198" i="16"/>
  <c r="AU198" i="16"/>
  <c r="AT198" i="16"/>
  <c r="AS198" i="16"/>
  <c r="AR198" i="16"/>
  <c r="AQ198" i="16"/>
  <c r="AP198" i="16"/>
  <c r="AO198" i="16"/>
  <c r="AN198" i="16"/>
  <c r="AM198" i="16"/>
  <c r="AL198" i="16"/>
  <c r="AK198" i="16"/>
  <c r="AJ198" i="16"/>
  <c r="AI198" i="16"/>
  <c r="AH198" i="16"/>
  <c r="J23" i="14"/>
  <c r="I23" i="14"/>
  <c r="H23" i="14"/>
  <c r="G23" i="14"/>
  <c r="F23" i="14"/>
  <c r="E23" i="14"/>
  <c r="D23" i="14"/>
  <c r="AX491" i="17"/>
  <c r="AW491" i="17"/>
  <c r="AV491" i="17"/>
  <c r="AU491" i="17"/>
  <c r="AT491" i="17"/>
  <c r="AS491" i="17"/>
  <c r="AR491" i="17"/>
  <c r="AQ491" i="17"/>
  <c r="AP491" i="17"/>
  <c r="AO491" i="17"/>
  <c r="AN491" i="17"/>
  <c r="AM491" i="17"/>
  <c r="AX792" i="17"/>
  <c r="AW792" i="17"/>
  <c r="AV792" i="17"/>
  <c r="AU792" i="17"/>
  <c r="AT792" i="17"/>
  <c r="AS792" i="17"/>
  <c r="AR792" i="17"/>
  <c r="AQ792" i="17"/>
  <c r="AP792" i="17"/>
  <c r="AO792" i="17"/>
  <c r="AN792" i="17"/>
  <c r="AM792" i="17"/>
  <c r="AX791" i="17"/>
  <c r="AW791" i="17"/>
  <c r="AV791" i="17"/>
  <c r="AU791" i="17"/>
  <c r="AT791" i="17"/>
  <c r="AS791" i="17"/>
  <c r="AR791" i="17"/>
  <c r="AQ791" i="17"/>
  <c r="AP791" i="17"/>
  <c r="AO791" i="17"/>
  <c r="AN791" i="17"/>
  <c r="AM791" i="17"/>
  <c r="AX790" i="17"/>
  <c r="AW790" i="17"/>
  <c r="AV790" i="17"/>
  <c r="AU790" i="17"/>
  <c r="AT790" i="17"/>
  <c r="AS790" i="17"/>
  <c r="AR790" i="17"/>
  <c r="AQ790" i="17"/>
  <c r="AP790" i="17"/>
  <c r="AO790" i="17"/>
  <c r="AN790" i="17"/>
  <c r="AM790" i="17"/>
  <c r="AX789" i="17"/>
  <c r="AW789" i="17"/>
  <c r="AV789" i="17"/>
  <c r="AU789" i="17"/>
  <c r="AT789" i="17"/>
  <c r="AS789" i="17"/>
  <c r="AR789" i="17"/>
  <c r="AQ789" i="17"/>
  <c r="AP789" i="17"/>
  <c r="AO789" i="17"/>
  <c r="AN789" i="17"/>
  <c r="AM789" i="17"/>
  <c r="AX788" i="17"/>
  <c r="AW788" i="17"/>
  <c r="AV788" i="17"/>
  <c r="AU788" i="17"/>
  <c r="AT788" i="17"/>
  <c r="AS788" i="17"/>
  <c r="AR788" i="17"/>
  <c r="AQ788" i="17"/>
  <c r="AP788" i="17"/>
  <c r="AO788" i="17"/>
  <c r="AN788" i="17"/>
  <c r="AM788" i="17"/>
  <c r="AX787" i="17"/>
  <c r="AW787" i="17"/>
  <c r="AV787" i="17"/>
  <c r="AU787" i="17"/>
  <c r="AT787" i="17"/>
  <c r="AS787" i="17"/>
  <c r="AR787" i="17"/>
  <c r="AQ787" i="17"/>
  <c r="AP787" i="17"/>
  <c r="AO787" i="17"/>
  <c r="AN787" i="17"/>
  <c r="AM787" i="17"/>
  <c r="AX786" i="17"/>
  <c r="AW786" i="17"/>
  <c r="AV786" i="17"/>
  <c r="AU786" i="17"/>
  <c r="AT786" i="17"/>
  <c r="AS786" i="17"/>
  <c r="AR786" i="17"/>
  <c r="AQ786" i="17"/>
  <c r="AP786" i="17"/>
  <c r="AO786" i="17"/>
  <c r="AN786" i="17"/>
  <c r="AM786" i="17"/>
  <c r="AX785" i="17"/>
  <c r="AW785" i="17"/>
  <c r="AV785" i="17"/>
  <c r="AU785" i="17"/>
  <c r="AT785" i="17"/>
  <c r="AS785" i="17"/>
  <c r="AR785" i="17"/>
  <c r="AQ785" i="17"/>
  <c r="AP785" i="17"/>
  <c r="AO785" i="17"/>
  <c r="AN785" i="17"/>
  <c r="AM785" i="17"/>
  <c r="AX784" i="17"/>
  <c r="AW784" i="17"/>
  <c r="AV784" i="17"/>
  <c r="AU784" i="17"/>
  <c r="AT784" i="17"/>
  <c r="AS784" i="17"/>
  <c r="AR784" i="17"/>
  <c r="AQ784" i="17"/>
  <c r="AP784" i="17"/>
  <c r="AO784" i="17"/>
  <c r="AN784" i="17"/>
  <c r="AM784" i="17"/>
  <c r="AX779" i="17"/>
  <c r="AW779" i="17"/>
  <c r="AV779" i="17"/>
  <c r="AU779" i="17"/>
  <c r="AT779" i="17"/>
  <c r="AS779" i="17"/>
  <c r="AR779" i="17"/>
  <c r="AQ779" i="17"/>
  <c r="AP779" i="17"/>
  <c r="AO779" i="17"/>
  <c r="AN779" i="17"/>
  <c r="AM779" i="17"/>
  <c r="AX778" i="17"/>
  <c r="AW778" i="17"/>
  <c r="AV778" i="17"/>
  <c r="AU778" i="17"/>
  <c r="AT778" i="17"/>
  <c r="AS778" i="17"/>
  <c r="AR778" i="17"/>
  <c r="AQ778" i="17"/>
  <c r="AP778" i="17"/>
  <c r="AO778" i="17"/>
  <c r="AN778" i="17"/>
  <c r="AM778" i="17"/>
  <c r="AX777" i="17"/>
  <c r="AW777" i="17"/>
  <c r="AV777" i="17"/>
  <c r="AU777" i="17"/>
  <c r="AT777" i="17"/>
  <c r="AS777" i="17"/>
  <c r="AR777" i="17"/>
  <c r="AQ777" i="17"/>
  <c r="AP777" i="17"/>
  <c r="AO777" i="17"/>
  <c r="AN777" i="17"/>
  <c r="AM777" i="17"/>
  <c r="AX776" i="17"/>
  <c r="AW776" i="17"/>
  <c r="AV776" i="17"/>
  <c r="AU776" i="17"/>
  <c r="AT776" i="17"/>
  <c r="AS776" i="17"/>
  <c r="AR776" i="17"/>
  <c r="AQ776" i="17"/>
  <c r="AP776" i="17"/>
  <c r="AO776" i="17"/>
  <c r="AN776" i="17"/>
  <c r="AM776" i="17"/>
  <c r="AX775" i="17"/>
  <c r="AW775" i="17"/>
  <c r="AV775" i="17"/>
  <c r="AU775" i="17"/>
  <c r="AT775" i="17"/>
  <c r="AS775" i="17"/>
  <c r="AR775" i="17"/>
  <c r="AQ775" i="17"/>
  <c r="AP775" i="17"/>
  <c r="AO775" i="17"/>
  <c r="AN775" i="17"/>
  <c r="AM775" i="17"/>
  <c r="AX774" i="17"/>
  <c r="AW774" i="17"/>
  <c r="AV774" i="17"/>
  <c r="AU774" i="17"/>
  <c r="AT774" i="17"/>
  <c r="AS774" i="17"/>
  <c r="AR774" i="17"/>
  <c r="AQ774" i="17"/>
  <c r="AP774" i="17"/>
  <c r="AO774" i="17"/>
  <c r="AN774" i="17"/>
  <c r="AM774" i="17"/>
  <c r="AX773" i="17"/>
  <c r="AW773" i="17"/>
  <c r="AV773" i="17"/>
  <c r="AU773" i="17"/>
  <c r="AT773" i="17"/>
  <c r="AS773" i="17"/>
  <c r="AR773" i="17"/>
  <c r="AQ773" i="17"/>
  <c r="AP773" i="17"/>
  <c r="AO773" i="17"/>
  <c r="AN773" i="17"/>
  <c r="AM773" i="17"/>
  <c r="AX772" i="17"/>
  <c r="AW772" i="17"/>
  <c r="AV772" i="17"/>
  <c r="AU772" i="17"/>
  <c r="AT772" i="17"/>
  <c r="AS772" i="17"/>
  <c r="AR772" i="17"/>
  <c r="AQ772" i="17"/>
  <c r="AP772" i="17"/>
  <c r="AO772" i="17"/>
  <c r="AN772" i="17"/>
  <c r="AM772" i="17"/>
  <c r="AX771" i="17"/>
  <c r="AW771" i="17"/>
  <c r="AV771" i="17"/>
  <c r="AU771" i="17"/>
  <c r="AT771" i="17"/>
  <c r="AS771" i="17"/>
  <c r="AR771" i="17"/>
  <c r="AQ771" i="17"/>
  <c r="AP771" i="17"/>
  <c r="AO771" i="17"/>
  <c r="AN771" i="17"/>
  <c r="AM771" i="17"/>
  <c r="AX770" i="17"/>
  <c r="AW770" i="17"/>
  <c r="AV770" i="17"/>
  <c r="AU770" i="17"/>
  <c r="AT770" i="17"/>
  <c r="AS770" i="17"/>
  <c r="AR770" i="17"/>
  <c r="AQ770" i="17"/>
  <c r="AP770" i="17"/>
  <c r="AO770" i="17"/>
  <c r="AN770" i="17"/>
  <c r="AM770" i="17"/>
  <c r="AX769" i="17"/>
  <c r="AW769" i="17"/>
  <c r="AV769" i="17"/>
  <c r="AU769" i="17"/>
  <c r="AT769" i="17"/>
  <c r="AS769" i="17"/>
  <c r="AR769" i="17"/>
  <c r="AQ769" i="17"/>
  <c r="AP769" i="17"/>
  <c r="AO769" i="17"/>
  <c r="AN769" i="17"/>
  <c r="AM769" i="17"/>
  <c r="AX768" i="17"/>
  <c r="AW768" i="17"/>
  <c r="AV768" i="17"/>
  <c r="AU768" i="17"/>
  <c r="AT768" i="17"/>
  <c r="AS768" i="17"/>
  <c r="AR768" i="17"/>
  <c r="AQ768" i="17"/>
  <c r="AP768" i="17"/>
  <c r="AO768" i="17"/>
  <c r="AN768" i="17"/>
  <c r="AM768" i="17"/>
  <c r="AX767" i="17"/>
  <c r="AW767" i="17"/>
  <c r="AV767" i="17"/>
  <c r="AU767" i="17"/>
  <c r="AT767" i="17"/>
  <c r="AS767" i="17"/>
  <c r="AR767" i="17"/>
  <c r="AQ767" i="17"/>
  <c r="AP767" i="17"/>
  <c r="AO767" i="17"/>
  <c r="AN767" i="17"/>
  <c r="AM767" i="17"/>
  <c r="AX766" i="17"/>
  <c r="AW766" i="17"/>
  <c r="AV766" i="17"/>
  <c r="AU766" i="17"/>
  <c r="AT766" i="17"/>
  <c r="AS766" i="17"/>
  <c r="AR766" i="17"/>
  <c r="AQ766" i="17"/>
  <c r="AP766" i="17"/>
  <c r="AO766" i="17"/>
  <c r="AN766" i="17"/>
  <c r="AM766" i="17"/>
  <c r="AX765" i="17"/>
  <c r="AW765" i="17"/>
  <c r="AV765" i="17"/>
  <c r="AU765" i="17"/>
  <c r="AT765" i="17"/>
  <c r="AS765" i="17"/>
  <c r="AR765" i="17"/>
  <c r="AQ765" i="17"/>
  <c r="AP765" i="17"/>
  <c r="AO765" i="17"/>
  <c r="AN765" i="17"/>
  <c r="AM765" i="17"/>
  <c r="AX764" i="17"/>
  <c r="AW764" i="17"/>
  <c r="AV764" i="17"/>
  <c r="AU764" i="17"/>
  <c r="AT764" i="17"/>
  <c r="AS764" i="17"/>
  <c r="AR764" i="17"/>
  <c r="AQ764" i="17"/>
  <c r="AP764" i="17"/>
  <c r="AO764" i="17"/>
  <c r="AN764" i="17"/>
  <c r="AM764" i="17"/>
  <c r="AX763" i="17"/>
  <c r="AW763" i="17"/>
  <c r="AV763" i="17"/>
  <c r="AU763" i="17"/>
  <c r="AT763" i="17"/>
  <c r="AS763" i="17"/>
  <c r="AR763" i="17"/>
  <c r="AQ763" i="17"/>
  <c r="AP763" i="17"/>
  <c r="AO763" i="17"/>
  <c r="AN763" i="17"/>
  <c r="AM763" i="17"/>
  <c r="AX762" i="17"/>
  <c r="AW762" i="17"/>
  <c r="AV762" i="17"/>
  <c r="AU762" i="17"/>
  <c r="AT762" i="17"/>
  <c r="AS762" i="17"/>
  <c r="AR762" i="17"/>
  <c r="AQ762" i="17"/>
  <c r="AP762" i="17"/>
  <c r="AO762" i="17"/>
  <c r="AN762" i="17"/>
  <c r="AM762" i="17"/>
  <c r="AX761" i="17"/>
  <c r="AW761" i="17"/>
  <c r="AV761" i="17"/>
  <c r="AU761" i="17"/>
  <c r="AT761" i="17"/>
  <c r="AS761" i="17"/>
  <c r="AR761" i="17"/>
  <c r="AQ761" i="17"/>
  <c r="AP761" i="17"/>
  <c r="AO761" i="17"/>
  <c r="AN761" i="17"/>
  <c r="AM761" i="17"/>
  <c r="AX760" i="17"/>
  <c r="AW760" i="17"/>
  <c r="AV760" i="17"/>
  <c r="AU760" i="17"/>
  <c r="AT760" i="17"/>
  <c r="AS760" i="17"/>
  <c r="AR760" i="17"/>
  <c r="AQ760" i="17"/>
  <c r="AP760" i="17"/>
  <c r="AO760" i="17"/>
  <c r="AN760" i="17"/>
  <c r="AM760" i="17"/>
  <c r="AX759" i="17"/>
  <c r="AW759" i="17"/>
  <c r="AV759" i="17"/>
  <c r="AU759" i="17"/>
  <c r="AT759" i="17"/>
  <c r="AS759" i="17"/>
  <c r="AR759" i="17"/>
  <c r="AQ759" i="17"/>
  <c r="AP759" i="17"/>
  <c r="AO759" i="17"/>
  <c r="AN759" i="17"/>
  <c r="AM759" i="17"/>
  <c r="AX758" i="17"/>
  <c r="AW758" i="17"/>
  <c r="AV758" i="17"/>
  <c r="AU758" i="17"/>
  <c r="AT758" i="17"/>
  <c r="AS758" i="17"/>
  <c r="AR758" i="17"/>
  <c r="AQ758" i="17"/>
  <c r="AP758" i="17"/>
  <c r="AO758" i="17"/>
  <c r="AN758" i="17"/>
  <c r="AM758" i="17"/>
  <c r="AX757" i="17"/>
  <c r="AW757" i="17"/>
  <c r="AV757" i="17"/>
  <c r="AU757" i="17"/>
  <c r="AT757" i="17"/>
  <c r="AS757" i="17"/>
  <c r="AR757" i="17"/>
  <c r="AQ757" i="17"/>
  <c r="AP757" i="17"/>
  <c r="AO757" i="17"/>
  <c r="AN757" i="17"/>
  <c r="AM757" i="17"/>
  <c r="AX756" i="17"/>
  <c r="AW756" i="17"/>
  <c r="AV756" i="17"/>
  <c r="AU756" i="17"/>
  <c r="AT756" i="17"/>
  <c r="AS756" i="17"/>
  <c r="AR756" i="17"/>
  <c r="AQ756" i="17"/>
  <c r="AP756" i="17"/>
  <c r="AO756" i="17"/>
  <c r="AN756" i="17"/>
  <c r="AM756" i="17"/>
  <c r="AX755" i="17"/>
  <c r="AW755" i="17"/>
  <c r="AV755" i="17"/>
  <c r="AU755" i="17"/>
  <c r="AT755" i="17"/>
  <c r="AS755" i="17"/>
  <c r="AR755" i="17"/>
  <c r="AQ755" i="17"/>
  <c r="AP755" i="17"/>
  <c r="AO755" i="17"/>
  <c r="AN755" i="17"/>
  <c r="AM755" i="17"/>
  <c r="AX240" i="17"/>
  <c r="AW240" i="17"/>
  <c r="AV240" i="17"/>
  <c r="AU240" i="17"/>
  <c r="AT240" i="17"/>
  <c r="AS240" i="17"/>
  <c r="AR240" i="17"/>
  <c r="AQ240" i="17"/>
  <c r="AP240" i="17"/>
  <c r="AO240" i="17"/>
  <c r="AN240" i="17"/>
  <c r="AM240" i="17"/>
  <c r="AX754" i="17"/>
  <c r="AW754" i="17"/>
  <c r="AV754" i="17"/>
  <c r="AU754" i="17"/>
  <c r="AT754" i="17"/>
  <c r="AS754" i="17"/>
  <c r="AR754" i="17"/>
  <c r="AQ754" i="17"/>
  <c r="AP754" i="17"/>
  <c r="AO754" i="17"/>
  <c r="AN754" i="17"/>
  <c r="AM754" i="17"/>
  <c r="AX753" i="17"/>
  <c r="AW753" i="17"/>
  <c r="AV753" i="17"/>
  <c r="AU753" i="17"/>
  <c r="AT753" i="17"/>
  <c r="AS753" i="17"/>
  <c r="AR753" i="17"/>
  <c r="AQ753" i="17"/>
  <c r="AP753" i="17"/>
  <c r="AO753" i="17"/>
  <c r="AN753" i="17"/>
  <c r="AM753" i="17"/>
  <c r="AX752" i="17"/>
  <c r="AW752" i="17"/>
  <c r="AV752" i="17"/>
  <c r="AU752" i="17"/>
  <c r="AT752" i="17"/>
  <c r="AS752" i="17"/>
  <c r="AR752" i="17"/>
  <c r="AQ752" i="17"/>
  <c r="AP752" i="17"/>
  <c r="AO752" i="17"/>
  <c r="AN752" i="17"/>
  <c r="AM752" i="17"/>
  <c r="AX751" i="17"/>
  <c r="AW751" i="17"/>
  <c r="AV751" i="17"/>
  <c r="AU751" i="17"/>
  <c r="AT751" i="17"/>
  <c r="AS751" i="17"/>
  <c r="AR751" i="17"/>
  <c r="AQ751" i="17"/>
  <c r="AP751" i="17"/>
  <c r="AO751" i="17"/>
  <c r="AN751" i="17"/>
  <c r="AM751" i="17"/>
  <c r="AX750" i="17"/>
  <c r="AW750" i="17"/>
  <c r="AV750" i="17"/>
  <c r="AU750" i="17"/>
  <c r="AT750" i="17"/>
  <c r="AS750" i="17"/>
  <c r="AR750" i="17"/>
  <c r="AQ750" i="17"/>
  <c r="AP750" i="17"/>
  <c r="AO750" i="17"/>
  <c r="AN750" i="17"/>
  <c r="AM750" i="17"/>
  <c r="AX749" i="17"/>
  <c r="AW749" i="17"/>
  <c r="AV749" i="17"/>
  <c r="AU749" i="17"/>
  <c r="AT749" i="17"/>
  <c r="AS749" i="17"/>
  <c r="AR749" i="17"/>
  <c r="AQ749" i="17"/>
  <c r="AP749" i="17"/>
  <c r="AO749" i="17"/>
  <c r="AN749" i="17"/>
  <c r="AM749" i="17"/>
  <c r="AX748" i="17"/>
  <c r="AW748" i="17"/>
  <c r="AV748" i="17"/>
  <c r="AU748" i="17"/>
  <c r="AT748" i="17"/>
  <c r="AS748" i="17"/>
  <c r="AR748" i="17"/>
  <c r="AQ748" i="17"/>
  <c r="AP748" i="17"/>
  <c r="AO748" i="17"/>
  <c r="AN748" i="17"/>
  <c r="AM748" i="17"/>
  <c r="AX747" i="17"/>
  <c r="AW747" i="17"/>
  <c r="AV747" i="17"/>
  <c r="AU747" i="17"/>
  <c r="AT747" i="17"/>
  <c r="AS747" i="17"/>
  <c r="AR747" i="17"/>
  <c r="AQ747" i="17"/>
  <c r="AP747" i="17"/>
  <c r="AO747" i="17"/>
  <c r="AN747" i="17"/>
  <c r="AM747" i="17"/>
  <c r="AX746" i="17"/>
  <c r="AW746" i="17"/>
  <c r="AV746" i="17"/>
  <c r="AU746" i="17"/>
  <c r="AT746" i="17"/>
  <c r="AS746" i="17"/>
  <c r="AR746" i="17"/>
  <c r="AQ746" i="17"/>
  <c r="AP746" i="17"/>
  <c r="AO746" i="17"/>
  <c r="AN746" i="17"/>
  <c r="AM746" i="17"/>
  <c r="AX745" i="17"/>
  <c r="AW745" i="17"/>
  <c r="AV745" i="17"/>
  <c r="AU745" i="17"/>
  <c r="AT745" i="17"/>
  <c r="AS745" i="17"/>
  <c r="AR745" i="17"/>
  <c r="AQ745" i="17"/>
  <c r="AP745" i="17"/>
  <c r="AO745" i="17"/>
  <c r="AN745" i="17"/>
  <c r="AM745" i="17"/>
  <c r="AX743" i="17"/>
  <c r="AW743" i="17"/>
  <c r="AV743" i="17"/>
  <c r="AU743" i="17"/>
  <c r="AT743" i="17"/>
  <c r="AS743" i="17"/>
  <c r="AR743" i="17"/>
  <c r="AQ743" i="17"/>
  <c r="AP743" i="17"/>
  <c r="AO743" i="17"/>
  <c r="AN743" i="17"/>
  <c r="AM743" i="17"/>
  <c r="AX742" i="17"/>
  <c r="AW742" i="17"/>
  <c r="AV742" i="17"/>
  <c r="AU742" i="17"/>
  <c r="AT742" i="17"/>
  <c r="AS742" i="17"/>
  <c r="AR742" i="17"/>
  <c r="AQ742" i="17"/>
  <c r="AP742" i="17"/>
  <c r="AO742" i="17"/>
  <c r="AN742" i="17"/>
  <c r="AM742" i="17"/>
  <c r="AX741" i="17"/>
  <c r="AW741" i="17"/>
  <c r="AV741" i="17"/>
  <c r="AU741" i="17"/>
  <c r="AT741" i="17"/>
  <c r="AS741" i="17"/>
  <c r="AR741" i="17"/>
  <c r="AQ741" i="17"/>
  <c r="AP741" i="17"/>
  <c r="AO741" i="17"/>
  <c r="AN741" i="17"/>
  <c r="AM741" i="17"/>
  <c r="AX740" i="17"/>
  <c r="AW740" i="17"/>
  <c r="AV740" i="17"/>
  <c r="AU740" i="17"/>
  <c r="AT740" i="17"/>
  <c r="AS740" i="17"/>
  <c r="AR740" i="17"/>
  <c r="AQ740" i="17"/>
  <c r="AP740" i="17"/>
  <c r="AO740" i="17"/>
  <c r="AN740" i="17"/>
  <c r="AM740" i="17"/>
  <c r="AX739" i="17"/>
  <c r="AW739" i="17"/>
  <c r="AV739" i="17"/>
  <c r="AU739" i="17"/>
  <c r="AT739" i="17"/>
  <c r="AS739" i="17"/>
  <c r="AR739" i="17"/>
  <c r="AQ739" i="17"/>
  <c r="AP739" i="17"/>
  <c r="AO739" i="17"/>
  <c r="AN739" i="17"/>
  <c r="AM739" i="17"/>
  <c r="AX398" i="17"/>
  <c r="AW398" i="17"/>
  <c r="AV398" i="17"/>
  <c r="AU398" i="17"/>
  <c r="AT398" i="17"/>
  <c r="AS398" i="17"/>
  <c r="AR398" i="17"/>
  <c r="AQ398" i="17"/>
  <c r="AP398" i="17"/>
  <c r="AO398" i="17"/>
  <c r="AN398" i="17"/>
  <c r="AM398" i="17"/>
  <c r="AX738" i="17"/>
  <c r="AW738" i="17"/>
  <c r="AV738" i="17"/>
  <c r="AU738" i="17"/>
  <c r="AT738" i="17"/>
  <c r="AS738" i="17"/>
  <c r="AR738" i="17"/>
  <c r="AQ738" i="17"/>
  <c r="AP738" i="17"/>
  <c r="AO738" i="17"/>
  <c r="AN738" i="17"/>
  <c r="AM738" i="17"/>
  <c r="AX737" i="17"/>
  <c r="AW737" i="17"/>
  <c r="AV737" i="17"/>
  <c r="AU737" i="17"/>
  <c r="AT737" i="17"/>
  <c r="AS737" i="17"/>
  <c r="AR737" i="17"/>
  <c r="AQ737" i="17"/>
  <c r="AP737" i="17"/>
  <c r="AO737" i="17"/>
  <c r="AN737" i="17"/>
  <c r="AM737" i="17"/>
  <c r="AX736" i="17"/>
  <c r="AW736" i="17"/>
  <c r="AV736" i="17"/>
  <c r="AU736" i="17"/>
  <c r="AT736" i="17"/>
  <c r="AS736" i="17"/>
  <c r="AR736" i="17"/>
  <c r="AQ736" i="17"/>
  <c r="AP736" i="17"/>
  <c r="AO736" i="17"/>
  <c r="AN736" i="17"/>
  <c r="AM736" i="17"/>
  <c r="AX735" i="17"/>
  <c r="AW735" i="17"/>
  <c r="AV735" i="17"/>
  <c r="AU735" i="17"/>
  <c r="AT735" i="17"/>
  <c r="AS735" i="17"/>
  <c r="AR735" i="17"/>
  <c r="AQ735" i="17"/>
  <c r="AP735" i="17"/>
  <c r="AO735" i="17"/>
  <c r="AN735" i="17"/>
  <c r="AM735" i="17"/>
  <c r="AX734" i="17"/>
  <c r="AW734" i="17"/>
  <c r="AV734" i="17"/>
  <c r="AU734" i="17"/>
  <c r="AT734" i="17"/>
  <c r="AS734" i="17"/>
  <c r="AR734" i="17"/>
  <c r="AQ734" i="17"/>
  <c r="AP734" i="17"/>
  <c r="AO734" i="17"/>
  <c r="AN734" i="17"/>
  <c r="AM734" i="17"/>
  <c r="AX733" i="17"/>
  <c r="AW733" i="17"/>
  <c r="AV733" i="17"/>
  <c r="AU733" i="17"/>
  <c r="AT733" i="17"/>
  <c r="AS733" i="17"/>
  <c r="AR733" i="17"/>
  <c r="AQ733" i="17"/>
  <c r="AP733" i="17"/>
  <c r="AO733" i="17"/>
  <c r="AN733" i="17"/>
  <c r="AM733" i="17"/>
  <c r="AX732" i="17"/>
  <c r="AW732" i="17"/>
  <c r="AV732" i="17"/>
  <c r="AU732" i="17"/>
  <c r="AT732" i="17"/>
  <c r="AS732" i="17"/>
  <c r="AR732" i="17"/>
  <c r="AQ732" i="17"/>
  <c r="AP732" i="17"/>
  <c r="AO732" i="17"/>
  <c r="AN732" i="17"/>
  <c r="AM732" i="17"/>
  <c r="AX731" i="17"/>
  <c r="AW731" i="17"/>
  <c r="AV731" i="17"/>
  <c r="AU731" i="17"/>
  <c r="AT731" i="17"/>
  <c r="AS731" i="17"/>
  <c r="AR731" i="17"/>
  <c r="AQ731" i="17"/>
  <c r="AP731" i="17"/>
  <c r="AO731" i="17"/>
  <c r="AN731" i="17"/>
  <c r="AM731" i="17"/>
  <c r="AX730" i="17"/>
  <c r="AW730" i="17"/>
  <c r="AV730" i="17"/>
  <c r="AU730" i="17"/>
  <c r="AT730" i="17"/>
  <c r="AS730" i="17"/>
  <c r="AR730" i="17"/>
  <c r="AQ730" i="17"/>
  <c r="AP730" i="17"/>
  <c r="AO730" i="17"/>
  <c r="AN730" i="17"/>
  <c r="AM730" i="17"/>
  <c r="AX729" i="17"/>
  <c r="AW729" i="17"/>
  <c r="AV729" i="17"/>
  <c r="AU729" i="17"/>
  <c r="AT729" i="17"/>
  <c r="AS729" i="17"/>
  <c r="AR729" i="17"/>
  <c r="AQ729" i="17"/>
  <c r="AP729" i="17"/>
  <c r="AO729" i="17"/>
  <c r="AN729" i="17"/>
  <c r="AM729" i="17"/>
  <c r="AX728" i="17"/>
  <c r="AW728" i="17"/>
  <c r="AV728" i="17"/>
  <c r="AU728" i="17"/>
  <c r="AT728" i="17"/>
  <c r="AS728" i="17"/>
  <c r="AR728" i="17"/>
  <c r="AQ728" i="17"/>
  <c r="AP728" i="17"/>
  <c r="AO728" i="17"/>
  <c r="AN728" i="17"/>
  <c r="AM728" i="17"/>
  <c r="AX727" i="17"/>
  <c r="AW727" i="17"/>
  <c r="AV727" i="17"/>
  <c r="AU727" i="17"/>
  <c r="AT727" i="17"/>
  <c r="AS727" i="17"/>
  <c r="AR727" i="17"/>
  <c r="AQ727" i="17"/>
  <c r="AP727" i="17"/>
  <c r="AO727" i="17"/>
  <c r="AN727" i="17"/>
  <c r="AM727" i="17"/>
  <c r="AX726" i="17"/>
  <c r="AW726" i="17"/>
  <c r="AV726" i="17"/>
  <c r="AU726" i="17"/>
  <c r="AT726" i="17"/>
  <c r="AS726" i="17"/>
  <c r="AR726" i="17"/>
  <c r="AQ726" i="17"/>
  <c r="AP726" i="17"/>
  <c r="AO726" i="17"/>
  <c r="AN726" i="17"/>
  <c r="AM726" i="17"/>
  <c r="AX725" i="17"/>
  <c r="AW725" i="17"/>
  <c r="AV725" i="17"/>
  <c r="AU725" i="17"/>
  <c r="AT725" i="17"/>
  <c r="AS725" i="17"/>
  <c r="AR725" i="17"/>
  <c r="AQ725" i="17"/>
  <c r="AP725" i="17"/>
  <c r="AO725" i="17"/>
  <c r="AN725" i="17"/>
  <c r="AM725" i="17"/>
  <c r="AX724" i="17"/>
  <c r="AW724" i="17"/>
  <c r="AV724" i="17"/>
  <c r="AU724" i="17"/>
  <c r="AT724" i="17"/>
  <c r="AS724" i="17"/>
  <c r="AR724" i="17"/>
  <c r="AQ724" i="17"/>
  <c r="AP724" i="17"/>
  <c r="AO724" i="17"/>
  <c r="AN724" i="17"/>
  <c r="AM724" i="17"/>
  <c r="AX723" i="17"/>
  <c r="AW723" i="17"/>
  <c r="AV723" i="17"/>
  <c r="AU723" i="17"/>
  <c r="AT723" i="17"/>
  <c r="AS723" i="17"/>
  <c r="AR723" i="17"/>
  <c r="AQ723" i="17"/>
  <c r="AP723" i="17"/>
  <c r="AO723" i="17"/>
  <c r="AN723" i="17"/>
  <c r="AM723" i="17"/>
  <c r="AX722" i="17"/>
  <c r="AW722" i="17"/>
  <c r="AV722" i="17"/>
  <c r="AU722" i="17"/>
  <c r="AT722" i="17"/>
  <c r="AS722" i="17"/>
  <c r="AR722" i="17"/>
  <c r="AQ722" i="17"/>
  <c r="AP722" i="17"/>
  <c r="AO722" i="17"/>
  <c r="AN722" i="17"/>
  <c r="AM722" i="17"/>
  <c r="AX721" i="17"/>
  <c r="AW721" i="17"/>
  <c r="AV721" i="17"/>
  <c r="AU721" i="17"/>
  <c r="AT721" i="17"/>
  <c r="AS721" i="17"/>
  <c r="AR721" i="17"/>
  <c r="AQ721" i="17"/>
  <c r="AP721" i="17"/>
  <c r="AO721" i="17"/>
  <c r="AN721" i="17"/>
  <c r="AM721" i="17"/>
  <c r="AX720" i="17"/>
  <c r="AW720" i="17"/>
  <c r="AV720" i="17"/>
  <c r="AU720" i="17"/>
  <c r="AT720" i="17"/>
  <c r="AS720" i="17"/>
  <c r="AR720" i="17"/>
  <c r="AQ720" i="17"/>
  <c r="AP720" i="17"/>
  <c r="AO720" i="17"/>
  <c r="AN720" i="17"/>
  <c r="AM720" i="17"/>
  <c r="AX719" i="17"/>
  <c r="AW719" i="17"/>
  <c r="AV719" i="17"/>
  <c r="AU719" i="17"/>
  <c r="AT719" i="17"/>
  <c r="AS719" i="17"/>
  <c r="AR719" i="17"/>
  <c r="AQ719" i="17"/>
  <c r="AP719" i="17"/>
  <c r="AO719" i="17"/>
  <c r="AN719" i="17"/>
  <c r="AM719" i="17"/>
  <c r="AX718" i="17"/>
  <c r="AW718" i="17"/>
  <c r="AV718" i="17"/>
  <c r="AU718" i="17"/>
  <c r="AT718" i="17"/>
  <c r="AS718" i="17"/>
  <c r="AR718" i="17"/>
  <c r="AQ718" i="17"/>
  <c r="AP718" i="17"/>
  <c r="AO718" i="17"/>
  <c r="AN718" i="17"/>
  <c r="AM718" i="17"/>
  <c r="AX717" i="17"/>
  <c r="AW717" i="17"/>
  <c r="AV717" i="17"/>
  <c r="AU717" i="17"/>
  <c r="AT717" i="17"/>
  <c r="AS717" i="17"/>
  <c r="AR717" i="17"/>
  <c r="AQ717" i="17"/>
  <c r="AP717" i="17"/>
  <c r="AO717" i="17"/>
  <c r="AN717" i="17"/>
  <c r="AM717" i="17"/>
  <c r="AX716" i="17"/>
  <c r="AW716" i="17"/>
  <c r="AV716" i="17"/>
  <c r="AU716" i="17"/>
  <c r="AT716" i="17"/>
  <c r="AS716" i="17"/>
  <c r="AR716" i="17"/>
  <c r="AQ716" i="17"/>
  <c r="AP716" i="17"/>
  <c r="AO716" i="17"/>
  <c r="AN716" i="17"/>
  <c r="AM716" i="17"/>
  <c r="AX715" i="17"/>
  <c r="AW715" i="17"/>
  <c r="AV715" i="17"/>
  <c r="AU715" i="17"/>
  <c r="AT715" i="17"/>
  <c r="AS715" i="17"/>
  <c r="AR715" i="17"/>
  <c r="AQ715" i="17"/>
  <c r="AP715" i="17"/>
  <c r="AO715" i="17"/>
  <c r="AN715" i="17"/>
  <c r="AM715" i="17"/>
  <c r="AX714" i="17"/>
  <c r="AW714" i="17"/>
  <c r="AV714" i="17"/>
  <c r="AU714" i="17"/>
  <c r="AT714" i="17"/>
  <c r="AS714" i="17"/>
  <c r="AR714" i="17"/>
  <c r="AQ714" i="17"/>
  <c r="AP714" i="17"/>
  <c r="AO714" i="17"/>
  <c r="AN714" i="17"/>
  <c r="AM714" i="17"/>
  <c r="AX713" i="17"/>
  <c r="AW713" i="17"/>
  <c r="AV713" i="17"/>
  <c r="AU713" i="17"/>
  <c r="AT713" i="17"/>
  <c r="AS713" i="17"/>
  <c r="AR713" i="17"/>
  <c r="AQ713" i="17"/>
  <c r="AP713" i="17"/>
  <c r="AO713" i="17"/>
  <c r="AN713" i="17"/>
  <c r="AM713" i="17"/>
  <c r="AX712" i="17"/>
  <c r="AW712" i="17"/>
  <c r="AV712" i="17"/>
  <c r="AU712" i="17"/>
  <c r="AT712" i="17"/>
  <c r="AS712" i="17"/>
  <c r="AR712" i="17"/>
  <c r="AQ712" i="17"/>
  <c r="AP712" i="17"/>
  <c r="AO712" i="17"/>
  <c r="AN712" i="17"/>
  <c r="AM712" i="17"/>
  <c r="AX711" i="17"/>
  <c r="AW711" i="17"/>
  <c r="AV711" i="17"/>
  <c r="AU711" i="17"/>
  <c r="AT711" i="17"/>
  <c r="AS711" i="17"/>
  <c r="AR711" i="17"/>
  <c r="AQ711" i="17"/>
  <c r="AP711" i="17"/>
  <c r="AO711" i="17"/>
  <c r="AN711" i="17"/>
  <c r="AM711" i="17"/>
  <c r="AX710" i="17"/>
  <c r="AW710" i="17"/>
  <c r="AV710" i="17"/>
  <c r="AU710" i="17"/>
  <c r="AT710" i="17"/>
  <c r="AS710" i="17"/>
  <c r="AR710" i="17"/>
  <c r="AQ710" i="17"/>
  <c r="AP710" i="17"/>
  <c r="AO710" i="17"/>
  <c r="AN710" i="17"/>
  <c r="AM710" i="17"/>
  <c r="AX709" i="17"/>
  <c r="AW709" i="17"/>
  <c r="AV709" i="17"/>
  <c r="AU709" i="17"/>
  <c r="AT709" i="17"/>
  <c r="AS709" i="17"/>
  <c r="AR709" i="17"/>
  <c r="AQ709" i="17"/>
  <c r="AP709" i="17"/>
  <c r="AO709" i="17"/>
  <c r="AN709" i="17"/>
  <c r="AM709" i="17"/>
  <c r="AX708" i="17"/>
  <c r="AW708" i="17"/>
  <c r="AV708" i="17"/>
  <c r="AU708" i="17"/>
  <c r="AT708" i="17"/>
  <c r="AS708" i="17"/>
  <c r="AR708" i="17"/>
  <c r="AQ708" i="17"/>
  <c r="AP708" i="17"/>
  <c r="AO708" i="17"/>
  <c r="AN708" i="17"/>
  <c r="AM708" i="17"/>
  <c r="AX707" i="17"/>
  <c r="AW707" i="17"/>
  <c r="AV707" i="17"/>
  <c r="AU707" i="17"/>
  <c r="AT707" i="17"/>
  <c r="AS707" i="17"/>
  <c r="AR707" i="17"/>
  <c r="AQ707" i="17"/>
  <c r="AP707" i="17"/>
  <c r="AO707" i="17"/>
  <c r="AN707" i="17"/>
  <c r="AM707" i="17"/>
  <c r="AX706" i="17"/>
  <c r="AW706" i="17"/>
  <c r="AV706" i="17"/>
  <c r="AU706" i="17"/>
  <c r="AT706" i="17"/>
  <c r="AS706" i="17"/>
  <c r="AR706" i="17"/>
  <c r="AQ706" i="17"/>
  <c r="AP706" i="17"/>
  <c r="AO706" i="17"/>
  <c r="AN706" i="17"/>
  <c r="AM706" i="17"/>
  <c r="AX705" i="17"/>
  <c r="AW705" i="17"/>
  <c r="AV705" i="17"/>
  <c r="AU705" i="17"/>
  <c r="AT705" i="17"/>
  <c r="AS705" i="17"/>
  <c r="AR705" i="17"/>
  <c r="AQ705" i="17"/>
  <c r="AP705" i="17"/>
  <c r="AO705" i="17"/>
  <c r="AN705" i="17"/>
  <c r="AM705" i="17"/>
  <c r="AX704" i="17"/>
  <c r="AW704" i="17"/>
  <c r="AV704" i="17"/>
  <c r="AU704" i="17"/>
  <c r="AT704" i="17"/>
  <c r="AS704" i="17"/>
  <c r="AR704" i="17"/>
  <c r="AQ704" i="17"/>
  <c r="AP704" i="17"/>
  <c r="AO704" i="17"/>
  <c r="AN704" i="17"/>
  <c r="AM704" i="17"/>
  <c r="AX703" i="17"/>
  <c r="AW703" i="17"/>
  <c r="AV703" i="17"/>
  <c r="AU703" i="17"/>
  <c r="AT703" i="17"/>
  <c r="AS703" i="17"/>
  <c r="AR703" i="17"/>
  <c r="AQ703" i="17"/>
  <c r="AP703" i="17"/>
  <c r="AO703" i="17"/>
  <c r="AN703" i="17"/>
  <c r="AM703" i="17"/>
  <c r="AX702" i="17"/>
  <c r="AW702" i="17"/>
  <c r="AV702" i="17"/>
  <c r="AU702" i="17"/>
  <c r="AT702" i="17"/>
  <c r="AS702" i="17"/>
  <c r="AR702" i="17"/>
  <c r="AQ702" i="17"/>
  <c r="AP702" i="17"/>
  <c r="AO702" i="17"/>
  <c r="AN702" i="17"/>
  <c r="AM702" i="17"/>
  <c r="AX476" i="17"/>
  <c r="AW476" i="17"/>
  <c r="AV476" i="17"/>
  <c r="AU476" i="17"/>
  <c r="AT476" i="17"/>
  <c r="AS476" i="17"/>
  <c r="AR476" i="17"/>
  <c r="AQ476" i="17"/>
  <c r="AP476" i="17"/>
  <c r="AO476" i="17"/>
  <c r="AN476" i="17"/>
  <c r="AM476" i="17"/>
  <c r="AX701" i="17"/>
  <c r="AW701" i="17"/>
  <c r="AV701" i="17"/>
  <c r="AU701" i="17"/>
  <c r="AT701" i="17"/>
  <c r="AS701" i="17"/>
  <c r="AR701" i="17"/>
  <c r="AQ701" i="17"/>
  <c r="AP701" i="17"/>
  <c r="AO701" i="17"/>
  <c r="AN701" i="17"/>
  <c r="AM701" i="17"/>
  <c r="AX700" i="17"/>
  <c r="AW700" i="17"/>
  <c r="AV700" i="17"/>
  <c r="AU700" i="17"/>
  <c r="AT700" i="17"/>
  <c r="AS700" i="17"/>
  <c r="AR700" i="17"/>
  <c r="AQ700" i="17"/>
  <c r="AP700" i="17"/>
  <c r="AO700" i="17"/>
  <c r="AN700" i="17"/>
  <c r="AM700" i="17"/>
  <c r="AX699" i="17"/>
  <c r="AW699" i="17"/>
  <c r="AV699" i="17"/>
  <c r="AU699" i="17"/>
  <c r="AT699" i="17"/>
  <c r="AS699" i="17"/>
  <c r="AR699" i="17"/>
  <c r="AQ699" i="17"/>
  <c r="AP699" i="17"/>
  <c r="AO699" i="17"/>
  <c r="AN699" i="17"/>
  <c r="AM699" i="17"/>
  <c r="AX698" i="17"/>
  <c r="AW698" i="17"/>
  <c r="AV698" i="17"/>
  <c r="AU698" i="17"/>
  <c r="AT698" i="17"/>
  <c r="AS698" i="17"/>
  <c r="AR698" i="17"/>
  <c r="AQ698" i="17"/>
  <c r="AP698" i="17"/>
  <c r="AO698" i="17"/>
  <c r="AN698" i="17"/>
  <c r="AM698" i="17"/>
  <c r="AX697" i="17"/>
  <c r="AW697" i="17"/>
  <c r="AV697" i="17"/>
  <c r="AU697" i="17"/>
  <c r="AT697" i="17"/>
  <c r="AS697" i="17"/>
  <c r="AR697" i="17"/>
  <c r="AQ697" i="17"/>
  <c r="AP697" i="17"/>
  <c r="AO697" i="17"/>
  <c r="AN697" i="17"/>
  <c r="AM697" i="17"/>
  <c r="AX696" i="17"/>
  <c r="AW696" i="17"/>
  <c r="AV696" i="17"/>
  <c r="AU696" i="17"/>
  <c r="AT696" i="17"/>
  <c r="AS696" i="17"/>
  <c r="AR696" i="17"/>
  <c r="AQ696" i="17"/>
  <c r="AP696" i="17"/>
  <c r="AO696" i="17"/>
  <c r="AN696" i="17"/>
  <c r="AM696" i="17"/>
  <c r="AX695" i="17"/>
  <c r="AW695" i="17"/>
  <c r="AV695" i="17"/>
  <c r="AU695" i="17"/>
  <c r="AT695" i="17"/>
  <c r="AS695" i="17"/>
  <c r="AR695" i="17"/>
  <c r="AQ695" i="17"/>
  <c r="AP695" i="17"/>
  <c r="AO695" i="17"/>
  <c r="AN695" i="17"/>
  <c r="AM695" i="17"/>
  <c r="AX694" i="17"/>
  <c r="AW694" i="17"/>
  <c r="AV694" i="17"/>
  <c r="AU694" i="17"/>
  <c r="AT694" i="17"/>
  <c r="AS694" i="17"/>
  <c r="AR694" i="17"/>
  <c r="AQ694" i="17"/>
  <c r="AP694" i="17"/>
  <c r="AO694" i="17"/>
  <c r="AN694" i="17"/>
  <c r="AM694" i="17"/>
  <c r="AX693" i="17"/>
  <c r="AW693" i="17"/>
  <c r="AV693" i="17"/>
  <c r="AU693" i="17"/>
  <c r="AT693" i="17"/>
  <c r="AS693" i="17"/>
  <c r="AR693" i="17"/>
  <c r="AQ693" i="17"/>
  <c r="AP693" i="17"/>
  <c r="AO693" i="17"/>
  <c r="AN693" i="17"/>
  <c r="AM693" i="17"/>
  <c r="AX692" i="17"/>
  <c r="AW692" i="17"/>
  <c r="AV692" i="17"/>
  <c r="AU692" i="17"/>
  <c r="AT692" i="17"/>
  <c r="AS692" i="17"/>
  <c r="AR692" i="17"/>
  <c r="AQ692" i="17"/>
  <c r="AP692" i="17"/>
  <c r="AO692" i="17"/>
  <c r="AN692" i="17"/>
  <c r="AM692" i="17"/>
  <c r="AX691" i="17"/>
  <c r="AW691" i="17"/>
  <c r="AV691" i="17"/>
  <c r="AU691" i="17"/>
  <c r="AT691" i="17"/>
  <c r="AS691" i="17"/>
  <c r="AR691" i="17"/>
  <c r="AQ691" i="17"/>
  <c r="AP691" i="17"/>
  <c r="AO691" i="17"/>
  <c r="AN691" i="17"/>
  <c r="AM691" i="17"/>
  <c r="AX690" i="17"/>
  <c r="AW690" i="17"/>
  <c r="AV690" i="17"/>
  <c r="AU690" i="17"/>
  <c r="AT690" i="17"/>
  <c r="AS690" i="17"/>
  <c r="AR690" i="17"/>
  <c r="AQ690" i="17"/>
  <c r="AP690" i="17"/>
  <c r="AO690" i="17"/>
  <c r="AN690" i="17"/>
  <c r="AM690" i="17"/>
  <c r="AX689" i="17"/>
  <c r="AW689" i="17"/>
  <c r="AV689" i="17"/>
  <c r="AU689" i="17"/>
  <c r="AT689" i="17"/>
  <c r="AS689" i="17"/>
  <c r="AR689" i="17"/>
  <c r="AQ689" i="17"/>
  <c r="AP689" i="17"/>
  <c r="AO689" i="17"/>
  <c r="AN689" i="17"/>
  <c r="AM689" i="17"/>
  <c r="AX688" i="17"/>
  <c r="AW688" i="17"/>
  <c r="AV688" i="17"/>
  <c r="AU688" i="17"/>
  <c r="AT688" i="17"/>
  <c r="AS688" i="17"/>
  <c r="AR688" i="17"/>
  <c r="AQ688" i="17"/>
  <c r="AP688" i="17"/>
  <c r="AO688" i="17"/>
  <c r="AN688" i="17"/>
  <c r="AM688" i="17"/>
  <c r="AX687" i="17"/>
  <c r="AW687" i="17"/>
  <c r="AV687" i="17"/>
  <c r="AU687" i="17"/>
  <c r="AT687" i="17"/>
  <c r="AS687" i="17"/>
  <c r="AR687" i="17"/>
  <c r="AQ687" i="17"/>
  <c r="AP687" i="17"/>
  <c r="AO687" i="17"/>
  <c r="AN687" i="17"/>
  <c r="AM687" i="17"/>
  <c r="AX686" i="17"/>
  <c r="AW686" i="17"/>
  <c r="AV686" i="17"/>
  <c r="AU686" i="17"/>
  <c r="AT686" i="17"/>
  <c r="AS686" i="17"/>
  <c r="AR686" i="17"/>
  <c r="AQ686" i="17"/>
  <c r="AP686" i="17"/>
  <c r="AO686" i="17"/>
  <c r="AN686" i="17"/>
  <c r="AM686" i="17"/>
  <c r="AX685" i="17"/>
  <c r="AW685" i="17"/>
  <c r="AV685" i="17"/>
  <c r="AU685" i="17"/>
  <c r="AT685" i="17"/>
  <c r="AS685" i="17"/>
  <c r="AR685" i="17"/>
  <c r="AQ685" i="17"/>
  <c r="AP685" i="17"/>
  <c r="AO685" i="17"/>
  <c r="AN685" i="17"/>
  <c r="AM685" i="17"/>
  <c r="AX684" i="17"/>
  <c r="AW684" i="17"/>
  <c r="AV684" i="17"/>
  <c r="AU684" i="17"/>
  <c r="AT684" i="17"/>
  <c r="AS684" i="17"/>
  <c r="AR684" i="17"/>
  <c r="AQ684" i="17"/>
  <c r="AP684" i="17"/>
  <c r="AO684" i="17"/>
  <c r="AN684" i="17"/>
  <c r="AM684" i="17"/>
  <c r="AX683" i="17"/>
  <c r="AW683" i="17"/>
  <c r="AV683" i="17"/>
  <c r="AU683" i="17"/>
  <c r="AT683" i="17"/>
  <c r="AS683" i="17"/>
  <c r="AR683" i="17"/>
  <c r="AQ683" i="17"/>
  <c r="AP683" i="17"/>
  <c r="AO683" i="17"/>
  <c r="AN683" i="17"/>
  <c r="AM683" i="17"/>
  <c r="AX682" i="17"/>
  <c r="AW682" i="17"/>
  <c r="AV682" i="17"/>
  <c r="AU682" i="17"/>
  <c r="AT682" i="17"/>
  <c r="AS682" i="17"/>
  <c r="AR682" i="17"/>
  <c r="AQ682" i="17"/>
  <c r="AP682" i="17"/>
  <c r="AO682" i="17"/>
  <c r="AN682" i="17"/>
  <c r="AM682" i="17"/>
  <c r="AX681" i="17"/>
  <c r="AW681" i="17"/>
  <c r="AV681" i="17"/>
  <c r="AU681" i="17"/>
  <c r="AT681" i="17"/>
  <c r="AS681" i="17"/>
  <c r="AR681" i="17"/>
  <c r="AQ681" i="17"/>
  <c r="AP681" i="17"/>
  <c r="AO681" i="17"/>
  <c r="AN681" i="17"/>
  <c r="AM681" i="17"/>
  <c r="AX680" i="17"/>
  <c r="AW680" i="17"/>
  <c r="AV680" i="17"/>
  <c r="AU680" i="17"/>
  <c r="AT680" i="17"/>
  <c r="AS680" i="17"/>
  <c r="AR680" i="17"/>
  <c r="AQ680" i="17"/>
  <c r="AP680" i="17"/>
  <c r="AO680" i="17"/>
  <c r="AN680" i="17"/>
  <c r="AM680" i="17"/>
  <c r="AX679" i="17"/>
  <c r="AW679" i="17"/>
  <c r="AV679" i="17"/>
  <c r="AU679" i="17"/>
  <c r="AT679" i="17"/>
  <c r="AS679" i="17"/>
  <c r="AR679" i="17"/>
  <c r="AQ679" i="17"/>
  <c r="AP679" i="17"/>
  <c r="AO679" i="17"/>
  <c r="AN679" i="17"/>
  <c r="AM679" i="17"/>
  <c r="AX678" i="17"/>
  <c r="AW678" i="17"/>
  <c r="AV678" i="17"/>
  <c r="AU678" i="17"/>
  <c r="AT678" i="17"/>
  <c r="AS678" i="17"/>
  <c r="AR678" i="17"/>
  <c r="AQ678" i="17"/>
  <c r="AP678" i="17"/>
  <c r="AO678" i="17"/>
  <c r="AN678" i="17"/>
  <c r="AM678" i="17"/>
  <c r="AX677" i="17"/>
  <c r="AW677" i="17"/>
  <c r="AV677" i="17"/>
  <c r="AU677" i="17"/>
  <c r="AT677" i="17"/>
  <c r="AS677" i="17"/>
  <c r="AR677" i="17"/>
  <c r="AQ677" i="17"/>
  <c r="AP677" i="17"/>
  <c r="AO677" i="17"/>
  <c r="AN677" i="17"/>
  <c r="AM677" i="17"/>
  <c r="AX676" i="17"/>
  <c r="AW676" i="17"/>
  <c r="AV676" i="17"/>
  <c r="AU676" i="17"/>
  <c r="AT676" i="17"/>
  <c r="AS676" i="17"/>
  <c r="AR676" i="17"/>
  <c r="AQ676" i="17"/>
  <c r="AP676" i="17"/>
  <c r="AO676" i="17"/>
  <c r="AN676" i="17"/>
  <c r="AM676" i="17"/>
  <c r="AX675" i="17"/>
  <c r="AW675" i="17"/>
  <c r="AV675" i="17"/>
  <c r="AU675" i="17"/>
  <c r="AT675" i="17"/>
  <c r="AS675" i="17"/>
  <c r="AR675" i="17"/>
  <c r="AQ675" i="17"/>
  <c r="AP675" i="17"/>
  <c r="AO675" i="17"/>
  <c r="AN675" i="17"/>
  <c r="AM675" i="17"/>
  <c r="AX674" i="17"/>
  <c r="AW674" i="17"/>
  <c r="AV674" i="17"/>
  <c r="AU674" i="17"/>
  <c r="AT674" i="17"/>
  <c r="AS674" i="17"/>
  <c r="AR674" i="17"/>
  <c r="AQ674" i="17"/>
  <c r="AP674" i="17"/>
  <c r="AO674" i="17"/>
  <c r="AN674" i="17"/>
  <c r="AM674" i="17"/>
  <c r="AX673" i="17"/>
  <c r="AW673" i="17"/>
  <c r="AV673" i="17"/>
  <c r="AU673" i="17"/>
  <c r="AT673" i="17"/>
  <c r="AS673" i="17"/>
  <c r="AR673" i="17"/>
  <c r="AQ673" i="17"/>
  <c r="AP673" i="17"/>
  <c r="AO673" i="17"/>
  <c r="AN673" i="17"/>
  <c r="AM673" i="17"/>
  <c r="AX672" i="17"/>
  <c r="AW672" i="17"/>
  <c r="AV672" i="17"/>
  <c r="AU672" i="17"/>
  <c r="AT672" i="17"/>
  <c r="AS672" i="17"/>
  <c r="AR672" i="17"/>
  <c r="AQ672" i="17"/>
  <c r="AP672" i="17"/>
  <c r="AO672" i="17"/>
  <c r="AN672" i="17"/>
  <c r="AM672" i="17"/>
  <c r="AX671" i="17"/>
  <c r="AW671" i="17"/>
  <c r="AV671" i="17"/>
  <c r="AU671" i="17"/>
  <c r="AT671" i="17"/>
  <c r="AS671" i="17"/>
  <c r="AR671" i="17"/>
  <c r="AQ671" i="17"/>
  <c r="AP671" i="17"/>
  <c r="AO671" i="17"/>
  <c r="AN671" i="17"/>
  <c r="AM671" i="17"/>
  <c r="AX669" i="17"/>
  <c r="AW669" i="17"/>
  <c r="AV669" i="17"/>
  <c r="AU669" i="17"/>
  <c r="AT669" i="17"/>
  <c r="AS669" i="17"/>
  <c r="AR669" i="17"/>
  <c r="AQ669" i="17"/>
  <c r="AP669" i="17"/>
  <c r="AO669" i="17"/>
  <c r="AN669" i="17"/>
  <c r="AM669" i="17"/>
  <c r="AX670" i="17"/>
  <c r="AW670" i="17"/>
  <c r="AV670" i="17"/>
  <c r="AU670" i="17"/>
  <c r="AT670" i="17"/>
  <c r="AS670" i="17"/>
  <c r="AR670" i="17"/>
  <c r="AQ670" i="17"/>
  <c r="AP670" i="17"/>
  <c r="AO670" i="17"/>
  <c r="AN670" i="17"/>
  <c r="AM670" i="17"/>
  <c r="AX668" i="17"/>
  <c r="AW668" i="17"/>
  <c r="AV668" i="17"/>
  <c r="AU668" i="17"/>
  <c r="AT668" i="17"/>
  <c r="AS668" i="17"/>
  <c r="AR668" i="17"/>
  <c r="AQ668" i="17"/>
  <c r="AP668" i="17"/>
  <c r="AO668" i="17"/>
  <c r="AN668" i="17"/>
  <c r="AM668" i="17"/>
  <c r="AX667" i="17"/>
  <c r="AW667" i="17"/>
  <c r="AV667" i="17"/>
  <c r="AU667" i="17"/>
  <c r="AT667" i="17"/>
  <c r="AS667" i="17"/>
  <c r="AR667" i="17"/>
  <c r="AQ667" i="17"/>
  <c r="AP667" i="17"/>
  <c r="AO667" i="17"/>
  <c r="AN667" i="17"/>
  <c r="AM667" i="17"/>
  <c r="AX666" i="17"/>
  <c r="AW666" i="17"/>
  <c r="AV666" i="17"/>
  <c r="AU666" i="17"/>
  <c r="AT666" i="17"/>
  <c r="AS666" i="17"/>
  <c r="AR666" i="17"/>
  <c r="AQ666" i="17"/>
  <c r="AP666" i="17"/>
  <c r="AO666" i="17"/>
  <c r="AN666" i="17"/>
  <c r="AM666" i="17"/>
  <c r="AX665" i="17"/>
  <c r="AW665" i="17"/>
  <c r="AV665" i="17"/>
  <c r="AU665" i="17"/>
  <c r="AT665" i="17"/>
  <c r="AS665" i="17"/>
  <c r="AR665" i="17"/>
  <c r="AQ665" i="17"/>
  <c r="AP665" i="17"/>
  <c r="AO665" i="17"/>
  <c r="AN665" i="17"/>
  <c r="AM665" i="17"/>
  <c r="AX664" i="17"/>
  <c r="AW664" i="17"/>
  <c r="AV664" i="17"/>
  <c r="AU664" i="17"/>
  <c r="AT664" i="17"/>
  <c r="AS664" i="17"/>
  <c r="AR664" i="17"/>
  <c r="AQ664" i="17"/>
  <c r="AP664" i="17"/>
  <c r="AO664" i="17"/>
  <c r="AN664" i="17"/>
  <c r="AM664" i="17"/>
  <c r="AX663" i="17"/>
  <c r="AW663" i="17"/>
  <c r="AV663" i="17"/>
  <c r="AU663" i="17"/>
  <c r="AT663" i="17"/>
  <c r="AS663" i="17"/>
  <c r="AR663" i="17"/>
  <c r="AQ663" i="17"/>
  <c r="AP663" i="17"/>
  <c r="AO663" i="17"/>
  <c r="AN663" i="17"/>
  <c r="AM663" i="17"/>
  <c r="AX662" i="17"/>
  <c r="AW662" i="17"/>
  <c r="AV662" i="17"/>
  <c r="AU662" i="17"/>
  <c r="AT662" i="17"/>
  <c r="AS662" i="17"/>
  <c r="AR662" i="17"/>
  <c r="AQ662" i="17"/>
  <c r="AP662" i="17"/>
  <c r="AO662" i="17"/>
  <c r="AN662" i="17"/>
  <c r="AM662" i="17"/>
  <c r="AX661" i="17"/>
  <c r="AW661" i="17"/>
  <c r="AV661" i="17"/>
  <c r="AU661" i="17"/>
  <c r="AT661" i="17"/>
  <c r="AS661" i="17"/>
  <c r="AR661" i="17"/>
  <c r="AQ661" i="17"/>
  <c r="AP661" i="17"/>
  <c r="AO661" i="17"/>
  <c r="AN661" i="17"/>
  <c r="AM661" i="17"/>
  <c r="AX660" i="17"/>
  <c r="AW660" i="17"/>
  <c r="AV660" i="17"/>
  <c r="AU660" i="17"/>
  <c r="AT660" i="17"/>
  <c r="AS660" i="17"/>
  <c r="AR660" i="17"/>
  <c r="AQ660" i="17"/>
  <c r="AP660" i="17"/>
  <c r="AO660" i="17"/>
  <c r="AN660" i="17"/>
  <c r="AM660" i="17"/>
  <c r="AX659" i="17"/>
  <c r="AW659" i="17"/>
  <c r="AV659" i="17"/>
  <c r="AU659" i="17"/>
  <c r="AT659" i="17"/>
  <c r="AS659" i="17"/>
  <c r="AR659" i="17"/>
  <c r="AQ659" i="17"/>
  <c r="AP659" i="17"/>
  <c r="AO659" i="17"/>
  <c r="AN659" i="17"/>
  <c r="AM659" i="17"/>
  <c r="AX658" i="17"/>
  <c r="AW658" i="17"/>
  <c r="AV658" i="17"/>
  <c r="AU658" i="17"/>
  <c r="AT658" i="17"/>
  <c r="AS658" i="17"/>
  <c r="AR658" i="17"/>
  <c r="AQ658" i="17"/>
  <c r="AP658" i="17"/>
  <c r="AO658" i="17"/>
  <c r="AN658" i="17"/>
  <c r="AM658" i="17"/>
  <c r="AX657" i="17"/>
  <c r="AW657" i="17"/>
  <c r="AV657" i="17"/>
  <c r="AU657" i="17"/>
  <c r="AT657" i="17"/>
  <c r="AS657" i="17"/>
  <c r="AR657" i="17"/>
  <c r="AQ657" i="17"/>
  <c r="AP657" i="17"/>
  <c r="AO657" i="17"/>
  <c r="AN657" i="17"/>
  <c r="AM657" i="17"/>
  <c r="AX654" i="17"/>
  <c r="AW654" i="17"/>
  <c r="AV654" i="17"/>
  <c r="AU654" i="17"/>
  <c r="AT654" i="17"/>
  <c r="AS654" i="17"/>
  <c r="AR654" i="17"/>
  <c r="AQ654" i="17"/>
  <c r="AP654" i="17"/>
  <c r="AO654" i="17"/>
  <c r="AN654" i="17"/>
  <c r="AM654" i="17"/>
  <c r="AX653" i="17"/>
  <c r="AW653" i="17"/>
  <c r="AV653" i="17"/>
  <c r="AU653" i="17"/>
  <c r="AT653" i="17"/>
  <c r="AS653" i="17"/>
  <c r="AR653" i="17"/>
  <c r="AQ653" i="17"/>
  <c r="AP653" i="17"/>
  <c r="AO653" i="17"/>
  <c r="AN653" i="17"/>
  <c r="AM653" i="17"/>
  <c r="AX652" i="17"/>
  <c r="AW652" i="17"/>
  <c r="AV652" i="17"/>
  <c r="AU652" i="17"/>
  <c r="AT652" i="17"/>
  <c r="AS652" i="17"/>
  <c r="AR652" i="17"/>
  <c r="AQ652" i="17"/>
  <c r="AP652" i="17"/>
  <c r="AO652" i="17"/>
  <c r="AN652" i="17"/>
  <c r="AM652" i="17"/>
  <c r="AX651" i="17"/>
  <c r="AW651" i="17"/>
  <c r="AV651" i="17"/>
  <c r="AU651" i="17"/>
  <c r="AT651" i="17"/>
  <c r="AS651" i="17"/>
  <c r="AR651" i="17"/>
  <c r="AQ651" i="17"/>
  <c r="AP651" i="17"/>
  <c r="AO651" i="17"/>
  <c r="AN651" i="17"/>
  <c r="AM651" i="17"/>
  <c r="AX650" i="17"/>
  <c r="AW650" i="17"/>
  <c r="AV650" i="17"/>
  <c r="AU650" i="17"/>
  <c r="AT650" i="17"/>
  <c r="AS650" i="17"/>
  <c r="AR650" i="17"/>
  <c r="AQ650" i="17"/>
  <c r="AP650" i="17"/>
  <c r="AO650" i="17"/>
  <c r="AN650" i="17"/>
  <c r="AM650" i="17"/>
  <c r="AX649" i="17"/>
  <c r="AW649" i="17"/>
  <c r="AV649" i="17"/>
  <c r="AU649" i="17"/>
  <c r="AT649" i="17"/>
  <c r="AS649" i="17"/>
  <c r="AR649" i="17"/>
  <c r="AQ649" i="17"/>
  <c r="AP649" i="17"/>
  <c r="AO649" i="17"/>
  <c r="AN649" i="17"/>
  <c r="AM649" i="17"/>
  <c r="AX648" i="17"/>
  <c r="AW648" i="17"/>
  <c r="AV648" i="17"/>
  <c r="AU648" i="17"/>
  <c r="AT648" i="17"/>
  <c r="AS648" i="17"/>
  <c r="AR648" i="17"/>
  <c r="AQ648" i="17"/>
  <c r="AP648" i="17"/>
  <c r="AO648" i="17"/>
  <c r="AN648" i="17"/>
  <c r="AM648" i="17"/>
  <c r="AX647" i="17"/>
  <c r="AW647" i="17"/>
  <c r="AV647" i="17"/>
  <c r="AU647" i="17"/>
  <c r="AT647" i="17"/>
  <c r="AS647" i="17"/>
  <c r="AR647" i="17"/>
  <c r="AQ647" i="17"/>
  <c r="AP647" i="17"/>
  <c r="AO647" i="17"/>
  <c r="AN647" i="17"/>
  <c r="AM647" i="17"/>
  <c r="AX646" i="17"/>
  <c r="AW646" i="17"/>
  <c r="AV646" i="17"/>
  <c r="AU646" i="17"/>
  <c r="AT646" i="17"/>
  <c r="AS646" i="17"/>
  <c r="AR646" i="17"/>
  <c r="AQ646" i="17"/>
  <c r="AP646" i="17"/>
  <c r="AO646" i="17"/>
  <c r="AN646" i="17"/>
  <c r="AM646" i="17"/>
  <c r="AX645" i="17"/>
  <c r="AW645" i="17"/>
  <c r="AV645" i="17"/>
  <c r="AU645" i="17"/>
  <c r="AT645" i="17"/>
  <c r="AS645" i="17"/>
  <c r="AR645" i="17"/>
  <c r="AQ645" i="17"/>
  <c r="AP645" i="17"/>
  <c r="AO645" i="17"/>
  <c r="AN645" i="17"/>
  <c r="AM645" i="17"/>
  <c r="AX644" i="17"/>
  <c r="AW644" i="17"/>
  <c r="AV644" i="17"/>
  <c r="AU644" i="17"/>
  <c r="AT644" i="17"/>
  <c r="AS644" i="17"/>
  <c r="AR644" i="17"/>
  <c r="AQ644" i="17"/>
  <c r="AP644" i="17"/>
  <c r="AO644" i="17"/>
  <c r="AN644" i="17"/>
  <c r="AM644" i="17"/>
  <c r="AX643" i="17"/>
  <c r="AW643" i="17"/>
  <c r="AV643" i="17"/>
  <c r="AU643" i="17"/>
  <c r="AT643" i="17"/>
  <c r="AS643" i="17"/>
  <c r="AR643" i="17"/>
  <c r="AQ643" i="17"/>
  <c r="AP643" i="17"/>
  <c r="AO643" i="17"/>
  <c r="AN643" i="17"/>
  <c r="AM643" i="17"/>
  <c r="AX642" i="17"/>
  <c r="AW642" i="17"/>
  <c r="AV642" i="17"/>
  <c r="AU642" i="17"/>
  <c r="AT642" i="17"/>
  <c r="AS642" i="17"/>
  <c r="AR642" i="17"/>
  <c r="AQ642" i="17"/>
  <c r="AP642" i="17"/>
  <c r="AO642" i="17"/>
  <c r="AN642" i="17"/>
  <c r="AM642" i="17"/>
  <c r="AX641" i="17"/>
  <c r="AW641" i="17"/>
  <c r="AV641" i="17"/>
  <c r="AU641" i="17"/>
  <c r="AT641" i="17"/>
  <c r="AS641" i="17"/>
  <c r="AR641" i="17"/>
  <c r="AQ641" i="17"/>
  <c r="AP641" i="17"/>
  <c r="AO641" i="17"/>
  <c r="AN641" i="17"/>
  <c r="AM641" i="17"/>
  <c r="AX640" i="17"/>
  <c r="AW640" i="17"/>
  <c r="AV640" i="17"/>
  <c r="AU640" i="17"/>
  <c r="AT640" i="17"/>
  <c r="AS640" i="17"/>
  <c r="AR640" i="17"/>
  <c r="AQ640" i="17"/>
  <c r="AP640" i="17"/>
  <c r="AO640" i="17"/>
  <c r="AN640" i="17"/>
  <c r="AM640" i="17"/>
  <c r="AX639" i="17"/>
  <c r="AW639" i="17"/>
  <c r="AV639" i="17"/>
  <c r="AU639" i="17"/>
  <c r="AT639" i="17"/>
  <c r="AS639" i="17"/>
  <c r="AR639" i="17"/>
  <c r="AQ639" i="17"/>
  <c r="AP639" i="17"/>
  <c r="AO639" i="17"/>
  <c r="AN639" i="17"/>
  <c r="AM639" i="17"/>
  <c r="AX638" i="17"/>
  <c r="AW638" i="17"/>
  <c r="AV638" i="17"/>
  <c r="AU638" i="17"/>
  <c r="AT638" i="17"/>
  <c r="AS638" i="17"/>
  <c r="AR638" i="17"/>
  <c r="AQ638" i="17"/>
  <c r="AP638" i="17"/>
  <c r="AO638" i="17"/>
  <c r="AN638" i="17"/>
  <c r="AM638" i="17"/>
  <c r="AX637" i="17"/>
  <c r="AW637" i="17"/>
  <c r="AV637" i="17"/>
  <c r="AU637" i="17"/>
  <c r="AT637" i="17"/>
  <c r="AS637" i="17"/>
  <c r="AR637" i="17"/>
  <c r="AQ637" i="17"/>
  <c r="AP637" i="17"/>
  <c r="AO637" i="17"/>
  <c r="AN637" i="17"/>
  <c r="AM637" i="17"/>
  <c r="AX636" i="17"/>
  <c r="AW636" i="17"/>
  <c r="AV636" i="17"/>
  <c r="AU636" i="17"/>
  <c r="AT636" i="17"/>
  <c r="AS636" i="17"/>
  <c r="AR636" i="17"/>
  <c r="AQ636" i="17"/>
  <c r="AP636" i="17"/>
  <c r="AO636" i="17"/>
  <c r="AN636" i="17"/>
  <c r="AM636" i="17"/>
  <c r="AX635" i="17"/>
  <c r="AW635" i="17"/>
  <c r="AV635" i="17"/>
  <c r="AU635" i="17"/>
  <c r="AT635" i="17"/>
  <c r="AS635" i="17"/>
  <c r="AR635" i="17"/>
  <c r="AQ635" i="17"/>
  <c r="AP635" i="17"/>
  <c r="AO635" i="17"/>
  <c r="AN635" i="17"/>
  <c r="AM635" i="17"/>
  <c r="AX634" i="17"/>
  <c r="AW634" i="17"/>
  <c r="AV634" i="17"/>
  <c r="AU634" i="17"/>
  <c r="AT634" i="17"/>
  <c r="AS634" i="17"/>
  <c r="AR634" i="17"/>
  <c r="AQ634" i="17"/>
  <c r="AP634" i="17"/>
  <c r="AO634" i="17"/>
  <c r="AN634" i="17"/>
  <c r="AM634" i="17"/>
  <c r="AX633" i="17"/>
  <c r="AW633" i="17"/>
  <c r="AV633" i="17"/>
  <c r="AU633" i="17"/>
  <c r="AT633" i="17"/>
  <c r="AS633" i="17"/>
  <c r="AR633" i="17"/>
  <c r="AQ633" i="17"/>
  <c r="AP633" i="17"/>
  <c r="AO633" i="17"/>
  <c r="AN633" i="17"/>
  <c r="AM633" i="17"/>
  <c r="AX632" i="17"/>
  <c r="AW632" i="17"/>
  <c r="AV632" i="17"/>
  <c r="AU632" i="17"/>
  <c r="AT632" i="17"/>
  <c r="AS632" i="17"/>
  <c r="AR632" i="17"/>
  <c r="AQ632" i="17"/>
  <c r="AP632" i="17"/>
  <c r="AO632" i="17"/>
  <c r="AN632" i="17"/>
  <c r="AM632" i="17"/>
  <c r="AX631" i="17"/>
  <c r="AW631" i="17"/>
  <c r="AV631" i="17"/>
  <c r="AU631" i="17"/>
  <c r="AT631" i="17"/>
  <c r="AS631" i="17"/>
  <c r="AR631" i="17"/>
  <c r="AQ631" i="17"/>
  <c r="AP631" i="17"/>
  <c r="AO631" i="17"/>
  <c r="AN631" i="17"/>
  <c r="AM631" i="17"/>
  <c r="AX630" i="17"/>
  <c r="AW630" i="17"/>
  <c r="AV630" i="17"/>
  <c r="AU630" i="17"/>
  <c r="AT630" i="17"/>
  <c r="AS630" i="17"/>
  <c r="AR630" i="17"/>
  <c r="AQ630" i="17"/>
  <c r="AP630" i="17"/>
  <c r="AO630" i="17"/>
  <c r="AN630" i="17"/>
  <c r="AM630" i="17"/>
  <c r="AX629" i="17"/>
  <c r="AW629" i="17"/>
  <c r="AV629" i="17"/>
  <c r="AU629" i="17"/>
  <c r="AT629" i="17"/>
  <c r="AS629" i="17"/>
  <c r="AR629" i="17"/>
  <c r="AQ629" i="17"/>
  <c r="AP629" i="17"/>
  <c r="AO629" i="17"/>
  <c r="AN629" i="17"/>
  <c r="AM629" i="17"/>
  <c r="AX628" i="17"/>
  <c r="AW628" i="17"/>
  <c r="AV628" i="17"/>
  <c r="AU628" i="17"/>
  <c r="AT628" i="17"/>
  <c r="AS628" i="17"/>
  <c r="AR628" i="17"/>
  <c r="AQ628" i="17"/>
  <c r="AP628" i="17"/>
  <c r="AO628" i="17"/>
  <c r="AN628" i="17"/>
  <c r="AM628" i="17"/>
  <c r="AX627" i="17"/>
  <c r="AW627" i="17"/>
  <c r="AV627" i="17"/>
  <c r="AU627" i="17"/>
  <c r="AT627" i="17"/>
  <c r="AS627" i="17"/>
  <c r="AR627" i="17"/>
  <c r="AQ627" i="17"/>
  <c r="AP627" i="17"/>
  <c r="AO627" i="17"/>
  <c r="AN627" i="17"/>
  <c r="AM627" i="17"/>
  <c r="AX626" i="17"/>
  <c r="AW626" i="17"/>
  <c r="AV626" i="17"/>
  <c r="AU626" i="17"/>
  <c r="AT626" i="17"/>
  <c r="AS626" i="17"/>
  <c r="AR626" i="17"/>
  <c r="AQ626" i="17"/>
  <c r="AP626" i="17"/>
  <c r="AO626" i="17"/>
  <c r="AN626" i="17"/>
  <c r="AM626" i="17"/>
  <c r="AX625" i="17"/>
  <c r="AW625" i="17"/>
  <c r="AV625" i="17"/>
  <c r="AU625" i="17"/>
  <c r="AT625" i="17"/>
  <c r="AS625" i="17"/>
  <c r="AR625" i="17"/>
  <c r="AQ625" i="17"/>
  <c r="AP625" i="17"/>
  <c r="AO625" i="17"/>
  <c r="AN625" i="17"/>
  <c r="AM625" i="17"/>
  <c r="AX624" i="17"/>
  <c r="AW624" i="17"/>
  <c r="AV624" i="17"/>
  <c r="AU624" i="17"/>
  <c r="AT624" i="17"/>
  <c r="AS624" i="17"/>
  <c r="AR624" i="17"/>
  <c r="AQ624" i="17"/>
  <c r="AP624" i="17"/>
  <c r="AO624" i="17"/>
  <c r="AN624" i="17"/>
  <c r="AM624" i="17"/>
  <c r="AX623" i="17"/>
  <c r="AW623" i="17"/>
  <c r="AV623" i="17"/>
  <c r="AU623" i="17"/>
  <c r="AT623" i="17"/>
  <c r="AS623" i="17"/>
  <c r="AR623" i="17"/>
  <c r="AQ623" i="17"/>
  <c r="AP623" i="17"/>
  <c r="AO623" i="17"/>
  <c r="AN623" i="17"/>
  <c r="AM623" i="17"/>
  <c r="AX622" i="17"/>
  <c r="AW622" i="17"/>
  <c r="AV622" i="17"/>
  <c r="AU622" i="17"/>
  <c r="AT622" i="17"/>
  <c r="AS622" i="17"/>
  <c r="AR622" i="17"/>
  <c r="AQ622" i="17"/>
  <c r="AP622" i="17"/>
  <c r="AO622" i="17"/>
  <c r="AN622" i="17"/>
  <c r="AM622" i="17"/>
  <c r="AX621" i="17"/>
  <c r="AW621" i="17"/>
  <c r="AV621" i="17"/>
  <c r="AU621" i="17"/>
  <c r="AT621" i="17"/>
  <c r="AS621" i="17"/>
  <c r="AR621" i="17"/>
  <c r="AQ621" i="17"/>
  <c r="AP621" i="17"/>
  <c r="AO621" i="17"/>
  <c r="AN621" i="17"/>
  <c r="AM621" i="17"/>
  <c r="AX620" i="17"/>
  <c r="AW620" i="17"/>
  <c r="AV620" i="17"/>
  <c r="AU620" i="17"/>
  <c r="AT620" i="17"/>
  <c r="AS620" i="17"/>
  <c r="AR620" i="17"/>
  <c r="AQ620" i="17"/>
  <c r="AP620" i="17"/>
  <c r="AO620" i="17"/>
  <c r="AN620" i="17"/>
  <c r="AM620" i="17"/>
  <c r="AX619" i="17"/>
  <c r="AW619" i="17"/>
  <c r="AV619" i="17"/>
  <c r="AU619" i="17"/>
  <c r="AT619" i="17"/>
  <c r="AS619" i="17"/>
  <c r="AR619" i="17"/>
  <c r="AQ619" i="17"/>
  <c r="AP619" i="17"/>
  <c r="AO619" i="17"/>
  <c r="AN619" i="17"/>
  <c r="AM619" i="17"/>
  <c r="AX618" i="17"/>
  <c r="AW618" i="17"/>
  <c r="AV618" i="17"/>
  <c r="AU618" i="17"/>
  <c r="AT618" i="17"/>
  <c r="AS618" i="17"/>
  <c r="AR618" i="17"/>
  <c r="AQ618" i="17"/>
  <c r="AP618" i="17"/>
  <c r="AO618" i="17"/>
  <c r="AN618" i="17"/>
  <c r="AM618" i="17"/>
  <c r="AX617" i="17"/>
  <c r="AW617" i="17"/>
  <c r="AV617" i="17"/>
  <c r="AU617" i="17"/>
  <c r="AT617" i="17"/>
  <c r="AS617" i="17"/>
  <c r="AR617" i="17"/>
  <c r="AQ617" i="17"/>
  <c r="AP617" i="17"/>
  <c r="AO617" i="17"/>
  <c r="AN617" i="17"/>
  <c r="AM617" i="17"/>
  <c r="AX616" i="17"/>
  <c r="AW616" i="17"/>
  <c r="AV616" i="17"/>
  <c r="AU616" i="17"/>
  <c r="AT616" i="17"/>
  <c r="AS616" i="17"/>
  <c r="AR616" i="17"/>
  <c r="AQ616" i="17"/>
  <c r="AP616" i="17"/>
  <c r="AO616" i="17"/>
  <c r="AN616" i="17"/>
  <c r="AM616" i="17"/>
  <c r="AX615" i="17"/>
  <c r="AW615" i="17"/>
  <c r="AV615" i="17"/>
  <c r="AU615" i="17"/>
  <c r="AT615" i="17"/>
  <c r="AS615" i="17"/>
  <c r="AR615" i="17"/>
  <c r="AQ615" i="17"/>
  <c r="AP615" i="17"/>
  <c r="AO615" i="17"/>
  <c r="AN615" i="17"/>
  <c r="AM615" i="17"/>
  <c r="AX614" i="17"/>
  <c r="AW614" i="17"/>
  <c r="AV614" i="17"/>
  <c r="AU614" i="17"/>
  <c r="AT614" i="17"/>
  <c r="AS614" i="17"/>
  <c r="AR614" i="17"/>
  <c r="AQ614" i="17"/>
  <c r="AP614" i="17"/>
  <c r="AO614" i="17"/>
  <c r="AN614" i="17"/>
  <c r="AM614" i="17"/>
  <c r="AX613" i="17"/>
  <c r="AW613" i="17"/>
  <c r="AV613" i="17"/>
  <c r="AU613" i="17"/>
  <c r="AT613" i="17"/>
  <c r="AS613" i="17"/>
  <c r="AR613" i="17"/>
  <c r="AQ613" i="17"/>
  <c r="AP613" i="17"/>
  <c r="AO613" i="17"/>
  <c r="AN613" i="17"/>
  <c r="AM613" i="17"/>
  <c r="AX612" i="17"/>
  <c r="AW612" i="17"/>
  <c r="AV612" i="17"/>
  <c r="AU612" i="17"/>
  <c r="AT612" i="17"/>
  <c r="AS612" i="17"/>
  <c r="AR612" i="17"/>
  <c r="AQ612" i="17"/>
  <c r="AP612" i="17"/>
  <c r="AO612" i="17"/>
  <c r="AN612" i="17"/>
  <c r="AM612" i="17"/>
  <c r="AX611" i="17"/>
  <c r="AW611" i="17"/>
  <c r="AV611" i="17"/>
  <c r="AU611" i="17"/>
  <c r="AT611" i="17"/>
  <c r="AS611" i="17"/>
  <c r="AR611" i="17"/>
  <c r="AQ611" i="17"/>
  <c r="AP611" i="17"/>
  <c r="AO611" i="17"/>
  <c r="AN611" i="17"/>
  <c r="AM611" i="17"/>
  <c r="AX610" i="17"/>
  <c r="AW610" i="17"/>
  <c r="AV610" i="17"/>
  <c r="AU610" i="17"/>
  <c r="AT610" i="17"/>
  <c r="AS610" i="17"/>
  <c r="AR610" i="17"/>
  <c r="AQ610" i="17"/>
  <c r="AP610" i="17"/>
  <c r="AO610" i="17"/>
  <c r="AN610" i="17"/>
  <c r="AM610" i="17"/>
  <c r="AX609" i="17"/>
  <c r="AW609" i="17"/>
  <c r="AV609" i="17"/>
  <c r="AU609" i="17"/>
  <c r="AT609" i="17"/>
  <c r="AS609" i="17"/>
  <c r="AR609" i="17"/>
  <c r="AQ609" i="17"/>
  <c r="AP609" i="17"/>
  <c r="AO609" i="17"/>
  <c r="AN609" i="17"/>
  <c r="AM609" i="17"/>
  <c r="AX608" i="17"/>
  <c r="AW608" i="17"/>
  <c r="AV608" i="17"/>
  <c r="AU608" i="17"/>
  <c r="AT608" i="17"/>
  <c r="AS608" i="17"/>
  <c r="AR608" i="17"/>
  <c r="AQ608" i="17"/>
  <c r="AP608" i="17"/>
  <c r="AO608" i="17"/>
  <c r="AN608" i="17"/>
  <c r="AM608" i="17"/>
  <c r="AX607" i="17"/>
  <c r="AW607" i="17"/>
  <c r="AV607" i="17"/>
  <c r="AU607" i="17"/>
  <c r="AT607" i="17"/>
  <c r="AS607" i="17"/>
  <c r="AR607" i="17"/>
  <c r="AQ607" i="17"/>
  <c r="AP607" i="17"/>
  <c r="AO607" i="17"/>
  <c r="AN607" i="17"/>
  <c r="AM607" i="17"/>
  <c r="AX606" i="17"/>
  <c r="AW606" i="17"/>
  <c r="AV606" i="17"/>
  <c r="AU606" i="17"/>
  <c r="AT606" i="17"/>
  <c r="AS606" i="17"/>
  <c r="AR606" i="17"/>
  <c r="AQ606" i="17"/>
  <c r="AP606" i="17"/>
  <c r="AO606" i="17"/>
  <c r="AN606" i="17"/>
  <c r="AM606" i="17"/>
  <c r="AX605" i="17"/>
  <c r="AW605" i="17"/>
  <c r="AV605" i="17"/>
  <c r="AU605" i="17"/>
  <c r="AT605" i="17"/>
  <c r="AS605" i="17"/>
  <c r="AR605" i="17"/>
  <c r="AQ605" i="17"/>
  <c r="AP605" i="17"/>
  <c r="AO605" i="17"/>
  <c r="AN605" i="17"/>
  <c r="AM605" i="17"/>
  <c r="AX604" i="17"/>
  <c r="AW604" i="17"/>
  <c r="AV604" i="17"/>
  <c r="AU604" i="17"/>
  <c r="AT604" i="17"/>
  <c r="AS604" i="17"/>
  <c r="AR604" i="17"/>
  <c r="AQ604" i="17"/>
  <c r="AP604" i="17"/>
  <c r="AO604" i="17"/>
  <c r="AN604" i="17"/>
  <c r="AM604" i="17"/>
  <c r="AX603" i="17"/>
  <c r="AW603" i="17"/>
  <c r="AV603" i="17"/>
  <c r="AU603" i="17"/>
  <c r="AT603" i="17"/>
  <c r="AS603" i="17"/>
  <c r="AR603" i="17"/>
  <c r="AQ603" i="17"/>
  <c r="AP603" i="17"/>
  <c r="AO603" i="17"/>
  <c r="AN603" i="17"/>
  <c r="AM603" i="17"/>
  <c r="AX602" i="17"/>
  <c r="AW602" i="17"/>
  <c r="AV602" i="17"/>
  <c r="AU602" i="17"/>
  <c r="AT602" i="17"/>
  <c r="AS602" i="17"/>
  <c r="AR602" i="17"/>
  <c r="AQ602" i="17"/>
  <c r="AP602" i="17"/>
  <c r="AO602" i="17"/>
  <c r="AN602" i="17"/>
  <c r="AM602" i="17"/>
  <c r="AX601" i="17"/>
  <c r="AW601" i="17"/>
  <c r="AV601" i="17"/>
  <c r="AU601" i="17"/>
  <c r="AT601" i="17"/>
  <c r="AS601" i="17"/>
  <c r="AR601" i="17"/>
  <c r="AQ601" i="17"/>
  <c r="AP601" i="17"/>
  <c r="AO601" i="17"/>
  <c r="AN601" i="17"/>
  <c r="AM601" i="17"/>
  <c r="AX600" i="17"/>
  <c r="AW600" i="17"/>
  <c r="AV600" i="17"/>
  <c r="AU600" i="17"/>
  <c r="AT600" i="17"/>
  <c r="AS600" i="17"/>
  <c r="AR600" i="17"/>
  <c r="AQ600" i="17"/>
  <c r="AP600" i="17"/>
  <c r="AO600" i="17"/>
  <c r="AN600" i="17"/>
  <c r="AM600" i="17"/>
  <c r="AX599" i="17"/>
  <c r="AW599" i="17"/>
  <c r="AV599" i="17"/>
  <c r="AU599" i="17"/>
  <c r="AT599" i="17"/>
  <c r="AS599" i="17"/>
  <c r="AR599" i="17"/>
  <c r="AQ599" i="17"/>
  <c r="AP599" i="17"/>
  <c r="AO599" i="17"/>
  <c r="AN599" i="17"/>
  <c r="AM599" i="17"/>
  <c r="AX598" i="17"/>
  <c r="AW598" i="17"/>
  <c r="AV598" i="17"/>
  <c r="AU598" i="17"/>
  <c r="AT598" i="17"/>
  <c r="AS598" i="17"/>
  <c r="AR598" i="17"/>
  <c r="AQ598" i="17"/>
  <c r="AP598" i="17"/>
  <c r="AO598" i="17"/>
  <c r="AN598" i="17"/>
  <c r="AM598" i="17"/>
  <c r="AX597" i="17"/>
  <c r="AW597" i="17"/>
  <c r="AV597" i="17"/>
  <c r="AU597" i="17"/>
  <c r="AT597" i="17"/>
  <c r="AS597" i="17"/>
  <c r="AR597" i="17"/>
  <c r="AQ597" i="17"/>
  <c r="AP597" i="17"/>
  <c r="AO597" i="17"/>
  <c r="AN597" i="17"/>
  <c r="AM597" i="17"/>
  <c r="AX596" i="17"/>
  <c r="AW596" i="17"/>
  <c r="AV596" i="17"/>
  <c r="AU596" i="17"/>
  <c r="AT596" i="17"/>
  <c r="AS596" i="17"/>
  <c r="AR596" i="17"/>
  <c r="AQ596" i="17"/>
  <c r="AP596" i="17"/>
  <c r="AO596" i="17"/>
  <c r="AN596" i="17"/>
  <c r="AM596" i="17"/>
  <c r="AX595" i="17"/>
  <c r="AW595" i="17"/>
  <c r="AV595" i="17"/>
  <c r="AU595" i="17"/>
  <c r="AT595" i="17"/>
  <c r="AS595" i="17"/>
  <c r="AR595" i="17"/>
  <c r="AQ595" i="17"/>
  <c r="AP595" i="17"/>
  <c r="AO595" i="17"/>
  <c r="AN595" i="17"/>
  <c r="AM595" i="17"/>
  <c r="AX594" i="17"/>
  <c r="AW594" i="17"/>
  <c r="AV594" i="17"/>
  <c r="AU594" i="17"/>
  <c r="AT594" i="17"/>
  <c r="AS594" i="17"/>
  <c r="AR594" i="17"/>
  <c r="AQ594" i="17"/>
  <c r="AP594" i="17"/>
  <c r="AO594" i="17"/>
  <c r="AN594" i="17"/>
  <c r="AM594" i="17"/>
  <c r="AX592" i="17"/>
  <c r="AW592" i="17"/>
  <c r="AV592" i="17"/>
  <c r="AU592" i="17"/>
  <c r="AT592" i="17"/>
  <c r="AS592" i="17"/>
  <c r="AR592" i="17"/>
  <c r="AQ592" i="17"/>
  <c r="AP592" i="17"/>
  <c r="AO592" i="17"/>
  <c r="AN592" i="17"/>
  <c r="AM592" i="17"/>
  <c r="AX589" i="17"/>
  <c r="AW589" i="17"/>
  <c r="AV589" i="17"/>
  <c r="AU589" i="17"/>
  <c r="AT589" i="17"/>
  <c r="AS589" i="17"/>
  <c r="AR589" i="17"/>
  <c r="AQ589" i="17"/>
  <c r="AP589" i="17"/>
  <c r="AO589" i="17"/>
  <c r="AN589" i="17"/>
  <c r="AM589" i="17"/>
  <c r="AX593" i="17"/>
  <c r="AW593" i="17"/>
  <c r="AV593" i="17"/>
  <c r="AU593" i="17"/>
  <c r="AT593" i="17"/>
  <c r="AS593" i="17"/>
  <c r="AR593" i="17"/>
  <c r="AQ593" i="17"/>
  <c r="AP593" i="17"/>
  <c r="AO593" i="17"/>
  <c r="AN593" i="17"/>
  <c r="AM593" i="17"/>
  <c r="AX591" i="17"/>
  <c r="AW591" i="17"/>
  <c r="AV591" i="17"/>
  <c r="AU591" i="17"/>
  <c r="AT591" i="17"/>
  <c r="AS591" i="17"/>
  <c r="AR591" i="17"/>
  <c r="AQ591" i="17"/>
  <c r="AP591" i="17"/>
  <c r="AO591" i="17"/>
  <c r="AN591" i="17"/>
  <c r="AM591" i="17"/>
  <c r="AX590" i="17"/>
  <c r="AW590" i="17"/>
  <c r="AV590" i="17"/>
  <c r="AU590" i="17"/>
  <c r="AT590" i="17"/>
  <c r="AS590" i="17"/>
  <c r="AR590" i="17"/>
  <c r="AQ590" i="17"/>
  <c r="AP590" i="17"/>
  <c r="AO590" i="17"/>
  <c r="AN590" i="17"/>
  <c r="AM590" i="17"/>
  <c r="AX588" i="17"/>
  <c r="AW588" i="17"/>
  <c r="AV588" i="17"/>
  <c r="AU588" i="17"/>
  <c r="AT588" i="17"/>
  <c r="AS588" i="17"/>
  <c r="AR588" i="17"/>
  <c r="AQ588" i="17"/>
  <c r="AP588" i="17"/>
  <c r="AO588" i="17"/>
  <c r="AN588" i="17"/>
  <c r="AM588" i="17"/>
  <c r="AX587" i="17"/>
  <c r="AW587" i="17"/>
  <c r="AV587" i="17"/>
  <c r="AU587" i="17"/>
  <c r="AT587" i="17"/>
  <c r="AS587" i="17"/>
  <c r="AR587" i="17"/>
  <c r="AQ587" i="17"/>
  <c r="AP587" i="17"/>
  <c r="AO587" i="17"/>
  <c r="AN587" i="17"/>
  <c r="AM587" i="17"/>
  <c r="AX586" i="17"/>
  <c r="AW586" i="17"/>
  <c r="AV586" i="17"/>
  <c r="AU586" i="17"/>
  <c r="AT586" i="17"/>
  <c r="AS586" i="17"/>
  <c r="AR586" i="17"/>
  <c r="AQ586" i="17"/>
  <c r="AP586" i="17"/>
  <c r="AO586" i="17"/>
  <c r="AN586" i="17"/>
  <c r="AM586" i="17"/>
  <c r="AX584" i="17"/>
  <c r="AW584" i="17"/>
  <c r="AV584" i="17"/>
  <c r="AU584" i="17"/>
  <c r="AT584" i="17"/>
  <c r="AS584" i="17"/>
  <c r="AR584" i="17"/>
  <c r="AQ584" i="17"/>
  <c r="AP584" i="17"/>
  <c r="AO584" i="17"/>
  <c r="AN584" i="17"/>
  <c r="AM584" i="17"/>
  <c r="AX583" i="17"/>
  <c r="AW583" i="17"/>
  <c r="AV583" i="17"/>
  <c r="AU583" i="17"/>
  <c r="AT583" i="17"/>
  <c r="AS583" i="17"/>
  <c r="AR583" i="17"/>
  <c r="AQ583" i="17"/>
  <c r="AP583" i="17"/>
  <c r="AO583" i="17"/>
  <c r="AN583" i="17"/>
  <c r="AM583" i="17"/>
  <c r="AX585" i="17"/>
  <c r="AW585" i="17"/>
  <c r="AV585" i="17"/>
  <c r="AU585" i="17"/>
  <c r="AT585" i="17"/>
  <c r="AS585" i="17"/>
  <c r="AR585" i="17"/>
  <c r="AQ585" i="17"/>
  <c r="AP585" i="17"/>
  <c r="AO585" i="17"/>
  <c r="AN585" i="17"/>
  <c r="AM585" i="17"/>
  <c r="AX582" i="17"/>
  <c r="AW582" i="17"/>
  <c r="AV582" i="17"/>
  <c r="AU582" i="17"/>
  <c r="AT582" i="17"/>
  <c r="AS582" i="17"/>
  <c r="AR582" i="17"/>
  <c r="AQ582" i="17"/>
  <c r="AP582" i="17"/>
  <c r="AO582" i="17"/>
  <c r="AN582" i="17"/>
  <c r="AM582" i="17"/>
  <c r="AX581" i="17"/>
  <c r="AW581" i="17"/>
  <c r="AV581" i="17"/>
  <c r="AU581" i="17"/>
  <c r="AT581" i="17"/>
  <c r="AS581" i="17"/>
  <c r="AR581" i="17"/>
  <c r="AQ581" i="17"/>
  <c r="AP581" i="17"/>
  <c r="AO581" i="17"/>
  <c r="AN581" i="17"/>
  <c r="AM581" i="17"/>
  <c r="AX580" i="17"/>
  <c r="AW580" i="17"/>
  <c r="AV580" i="17"/>
  <c r="AU580" i="17"/>
  <c r="AT580" i="17"/>
  <c r="AS580" i="17"/>
  <c r="AR580" i="17"/>
  <c r="AQ580" i="17"/>
  <c r="AP580" i="17"/>
  <c r="AO580" i="17"/>
  <c r="AN580" i="17"/>
  <c r="AM580" i="17"/>
  <c r="AX579" i="17"/>
  <c r="AW579" i="17"/>
  <c r="AV579" i="17"/>
  <c r="AU579" i="17"/>
  <c r="AT579" i="17"/>
  <c r="AS579" i="17"/>
  <c r="AR579" i="17"/>
  <c r="AQ579" i="17"/>
  <c r="AP579" i="17"/>
  <c r="AO579" i="17"/>
  <c r="AN579" i="17"/>
  <c r="AM579" i="17"/>
  <c r="AX578" i="17"/>
  <c r="AW578" i="17"/>
  <c r="AV578" i="17"/>
  <c r="AU578" i="17"/>
  <c r="AT578" i="17"/>
  <c r="AS578" i="17"/>
  <c r="AR578" i="17"/>
  <c r="AQ578" i="17"/>
  <c r="AP578" i="17"/>
  <c r="AO578" i="17"/>
  <c r="AN578" i="17"/>
  <c r="AM578" i="17"/>
  <c r="AX577" i="17"/>
  <c r="AW577" i="17"/>
  <c r="AV577" i="17"/>
  <c r="AU577" i="17"/>
  <c r="AT577" i="17"/>
  <c r="AS577" i="17"/>
  <c r="AR577" i="17"/>
  <c r="AQ577" i="17"/>
  <c r="AP577" i="17"/>
  <c r="AO577" i="17"/>
  <c r="AN577" i="17"/>
  <c r="AM577" i="17"/>
  <c r="AX576" i="17"/>
  <c r="AW576" i="17"/>
  <c r="AV576" i="17"/>
  <c r="AU576" i="17"/>
  <c r="AT576" i="17"/>
  <c r="AS576" i="17"/>
  <c r="AR576" i="17"/>
  <c r="AQ576" i="17"/>
  <c r="AP576" i="17"/>
  <c r="AO576" i="17"/>
  <c r="AN576" i="17"/>
  <c r="AM576" i="17"/>
  <c r="AX575" i="17"/>
  <c r="AW575" i="17"/>
  <c r="AV575" i="17"/>
  <c r="AU575" i="17"/>
  <c r="AT575" i="17"/>
  <c r="AS575" i="17"/>
  <c r="AR575" i="17"/>
  <c r="AQ575" i="17"/>
  <c r="AP575" i="17"/>
  <c r="AO575" i="17"/>
  <c r="AN575" i="17"/>
  <c r="AM575" i="17"/>
  <c r="AX574" i="17"/>
  <c r="AW574" i="17"/>
  <c r="AV574" i="17"/>
  <c r="AU574" i="17"/>
  <c r="AT574" i="17"/>
  <c r="AS574" i="17"/>
  <c r="AR574" i="17"/>
  <c r="AQ574" i="17"/>
  <c r="AP574" i="17"/>
  <c r="AO574" i="17"/>
  <c r="AN574" i="17"/>
  <c r="AM574" i="17"/>
  <c r="AX573" i="17"/>
  <c r="AW573" i="17"/>
  <c r="AV573" i="17"/>
  <c r="AU573" i="17"/>
  <c r="AT573" i="17"/>
  <c r="AS573" i="17"/>
  <c r="AR573" i="17"/>
  <c r="AQ573" i="17"/>
  <c r="AP573" i="17"/>
  <c r="AO573" i="17"/>
  <c r="AN573" i="17"/>
  <c r="AM573" i="17"/>
  <c r="AX570" i="17"/>
  <c r="AW570" i="17"/>
  <c r="AV570" i="17"/>
  <c r="AU570" i="17"/>
  <c r="AT570" i="17"/>
  <c r="AS570" i="17"/>
  <c r="AR570" i="17"/>
  <c r="AQ570" i="17"/>
  <c r="AP570" i="17"/>
  <c r="AO570" i="17"/>
  <c r="AN570" i="17"/>
  <c r="AM570" i="17"/>
  <c r="AX572" i="17"/>
  <c r="AW572" i="17"/>
  <c r="AV572" i="17"/>
  <c r="AU572" i="17"/>
  <c r="AT572" i="17"/>
  <c r="AS572" i="17"/>
  <c r="AR572" i="17"/>
  <c r="AQ572" i="17"/>
  <c r="AP572" i="17"/>
  <c r="AO572" i="17"/>
  <c r="AN572" i="17"/>
  <c r="AM572" i="17"/>
  <c r="AX571" i="17"/>
  <c r="AW571" i="17"/>
  <c r="AV571" i="17"/>
  <c r="AU571" i="17"/>
  <c r="AT571" i="17"/>
  <c r="AS571" i="17"/>
  <c r="AR571" i="17"/>
  <c r="AQ571" i="17"/>
  <c r="AP571" i="17"/>
  <c r="AO571" i="17"/>
  <c r="AN571" i="17"/>
  <c r="AM571" i="17"/>
  <c r="AX569" i="17"/>
  <c r="AW569" i="17"/>
  <c r="AV569" i="17"/>
  <c r="AU569" i="17"/>
  <c r="AT569" i="17"/>
  <c r="AS569" i="17"/>
  <c r="AR569" i="17"/>
  <c r="AQ569" i="17"/>
  <c r="AP569" i="17"/>
  <c r="AO569" i="17"/>
  <c r="AN569" i="17"/>
  <c r="AM569" i="17"/>
  <c r="AX568" i="17"/>
  <c r="AW568" i="17"/>
  <c r="AV568" i="17"/>
  <c r="AU568" i="17"/>
  <c r="AT568" i="17"/>
  <c r="AS568" i="17"/>
  <c r="AR568" i="17"/>
  <c r="AQ568" i="17"/>
  <c r="AP568" i="17"/>
  <c r="AO568" i="17"/>
  <c r="AN568" i="17"/>
  <c r="AM568" i="17"/>
  <c r="AX567" i="17"/>
  <c r="AW567" i="17"/>
  <c r="AV567" i="17"/>
  <c r="AU567" i="17"/>
  <c r="AT567" i="17"/>
  <c r="AS567" i="17"/>
  <c r="AR567" i="17"/>
  <c r="AQ567" i="17"/>
  <c r="AP567" i="17"/>
  <c r="AO567" i="17"/>
  <c r="AN567" i="17"/>
  <c r="AM567" i="17"/>
  <c r="AX566" i="17"/>
  <c r="AW566" i="17"/>
  <c r="AV566" i="17"/>
  <c r="AU566" i="17"/>
  <c r="AT566" i="17"/>
  <c r="AS566" i="17"/>
  <c r="AR566" i="17"/>
  <c r="AQ566" i="17"/>
  <c r="AP566" i="17"/>
  <c r="AO566" i="17"/>
  <c r="AN566" i="17"/>
  <c r="AM566" i="17"/>
  <c r="AX565" i="17"/>
  <c r="AW565" i="17"/>
  <c r="AV565" i="17"/>
  <c r="AU565" i="17"/>
  <c r="AT565" i="17"/>
  <c r="AS565" i="17"/>
  <c r="AR565" i="17"/>
  <c r="AQ565" i="17"/>
  <c r="AP565" i="17"/>
  <c r="AO565" i="17"/>
  <c r="AN565" i="17"/>
  <c r="AM565" i="17"/>
  <c r="AX563" i="17"/>
  <c r="AW563" i="17"/>
  <c r="AV563" i="17"/>
  <c r="AU563" i="17"/>
  <c r="AT563" i="17"/>
  <c r="AS563" i="17"/>
  <c r="AR563" i="17"/>
  <c r="AQ563" i="17"/>
  <c r="AP563" i="17"/>
  <c r="AO563" i="17"/>
  <c r="AN563" i="17"/>
  <c r="AM563" i="17"/>
  <c r="AX560" i="17"/>
  <c r="AW560" i="17"/>
  <c r="AV560" i="17"/>
  <c r="AU560" i="17"/>
  <c r="AT560" i="17"/>
  <c r="AS560" i="17"/>
  <c r="AR560" i="17"/>
  <c r="AQ560" i="17"/>
  <c r="AP560" i="17"/>
  <c r="AO560" i="17"/>
  <c r="AN560" i="17"/>
  <c r="AM560" i="17"/>
  <c r="AX564" i="17"/>
  <c r="AW564" i="17"/>
  <c r="AV564" i="17"/>
  <c r="AU564" i="17"/>
  <c r="AT564" i="17"/>
  <c r="AS564" i="17"/>
  <c r="AR564" i="17"/>
  <c r="AQ564" i="17"/>
  <c r="AP564" i="17"/>
  <c r="AO564" i="17"/>
  <c r="AN564" i="17"/>
  <c r="AM564" i="17"/>
  <c r="AX561" i="17"/>
  <c r="AW561" i="17"/>
  <c r="AV561" i="17"/>
  <c r="AU561" i="17"/>
  <c r="AT561" i="17"/>
  <c r="AS561" i="17"/>
  <c r="AR561" i="17"/>
  <c r="AQ561" i="17"/>
  <c r="AP561" i="17"/>
  <c r="AO561" i="17"/>
  <c r="AN561" i="17"/>
  <c r="AM561" i="17"/>
  <c r="AX559" i="17"/>
  <c r="AW559" i="17"/>
  <c r="AV559" i="17"/>
  <c r="AU559" i="17"/>
  <c r="AT559" i="17"/>
  <c r="AS559" i="17"/>
  <c r="AR559" i="17"/>
  <c r="AQ559" i="17"/>
  <c r="AP559" i="17"/>
  <c r="AO559" i="17"/>
  <c r="AN559" i="17"/>
  <c r="AM559" i="17"/>
  <c r="AX558" i="17"/>
  <c r="AW558" i="17"/>
  <c r="AV558" i="17"/>
  <c r="AU558" i="17"/>
  <c r="AT558" i="17"/>
  <c r="AS558" i="17"/>
  <c r="AR558" i="17"/>
  <c r="AQ558" i="17"/>
  <c r="AP558" i="17"/>
  <c r="AO558" i="17"/>
  <c r="AN558" i="17"/>
  <c r="AM558" i="17"/>
  <c r="AX557" i="17"/>
  <c r="AW557" i="17"/>
  <c r="AV557" i="17"/>
  <c r="AU557" i="17"/>
  <c r="AT557" i="17"/>
  <c r="AS557" i="17"/>
  <c r="AR557" i="17"/>
  <c r="AQ557" i="17"/>
  <c r="AP557" i="17"/>
  <c r="AO557" i="17"/>
  <c r="AN557" i="17"/>
  <c r="AM557" i="17"/>
  <c r="AX556" i="17"/>
  <c r="AW556" i="17"/>
  <c r="AV556" i="17"/>
  <c r="AU556" i="17"/>
  <c r="AT556" i="17"/>
  <c r="AS556" i="17"/>
  <c r="AR556" i="17"/>
  <c r="AQ556" i="17"/>
  <c r="AP556" i="17"/>
  <c r="AO556" i="17"/>
  <c r="AN556" i="17"/>
  <c r="AM556" i="17"/>
  <c r="AX555" i="17"/>
  <c r="AW555" i="17"/>
  <c r="AV555" i="17"/>
  <c r="AU555" i="17"/>
  <c r="AT555" i="17"/>
  <c r="AS555" i="17"/>
  <c r="AR555" i="17"/>
  <c r="AQ555" i="17"/>
  <c r="AP555" i="17"/>
  <c r="AO555" i="17"/>
  <c r="AN555" i="17"/>
  <c r="AM555" i="17"/>
  <c r="AX562" i="17"/>
  <c r="AW562" i="17"/>
  <c r="AV562" i="17"/>
  <c r="AU562" i="17"/>
  <c r="AT562" i="17"/>
  <c r="AS562" i="17"/>
  <c r="AR562" i="17"/>
  <c r="AQ562" i="17"/>
  <c r="AP562" i="17"/>
  <c r="AO562" i="17"/>
  <c r="AN562" i="17"/>
  <c r="AM562" i="17"/>
  <c r="AX554" i="17"/>
  <c r="AW554" i="17"/>
  <c r="AV554" i="17"/>
  <c r="AU554" i="17"/>
  <c r="AT554" i="17"/>
  <c r="AS554" i="17"/>
  <c r="AR554" i="17"/>
  <c r="AQ554" i="17"/>
  <c r="AP554" i="17"/>
  <c r="AO554" i="17"/>
  <c r="AN554" i="17"/>
  <c r="AM554" i="17"/>
  <c r="AX553" i="17"/>
  <c r="AW553" i="17"/>
  <c r="AV553" i="17"/>
  <c r="AU553" i="17"/>
  <c r="AT553" i="17"/>
  <c r="AS553" i="17"/>
  <c r="AR553" i="17"/>
  <c r="AQ553" i="17"/>
  <c r="AP553" i="17"/>
  <c r="AO553" i="17"/>
  <c r="AN553" i="17"/>
  <c r="AM553" i="17"/>
  <c r="AX552" i="17"/>
  <c r="AW552" i="17"/>
  <c r="AV552" i="17"/>
  <c r="AU552" i="17"/>
  <c r="AT552" i="17"/>
  <c r="AS552" i="17"/>
  <c r="AR552" i="17"/>
  <c r="AQ552" i="17"/>
  <c r="AP552" i="17"/>
  <c r="AO552" i="17"/>
  <c r="AN552" i="17"/>
  <c r="AM552" i="17"/>
  <c r="AX551" i="17"/>
  <c r="AW551" i="17"/>
  <c r="AV551" i="17"/>
  <c r="AU551" i="17"/>
  <c r="AT551" i="17"/>
  <c r="AS551" i="17"/>
  <c r="AR551" i="17"/>
  <c r="AQ551" i="17"/>
  <c r="AP551" i="17"/>
  <c r="AO551" i="17"/>
  <c r="AN551" i="17"/>
  <c r="AM551" i="17"/>
  <c r="AX550" i="17"/>
  <c r="AW550" i="17"/>
  <c r="AV550" i="17"/>
  <c r="AU550" i="17"/>
  <c r="AT550" i="17"/>
  <c r="AS550" i="17"/>
  <c r="AR550" i="17"/>
  <c r="AQ550" i="17"/>
  <c r="AP550" i="17"/>
  <c r="AO550" i="17"/>
  <c r="AN550" i="17"/>
  <c r="AM550" i="17"/>
  <c r="AX549" i="17"/>
  <c r="AW549" i="17"/>
  <c r="AV549" i="17"/>
  <c r="AU549" i="17"/>
  <c r="AT549" i="17"/>
  <c r="AS549" i="17"/>
  <c r="AR549" i="17"/>
  <c r="AQ549" i="17"/>
  <c r="AP549" i="17"/>
  <c r="AO549" i="17"/>
  <c r="AN549" i="17"/>
  <c r="AM549" i="17"/>
  <c r="AX548" i="17"/>
  <c r="AW548" i="17"/>
  <c r="AV548" i="17"/>
  <c r="AU548" i="17"/>
  <c r="AT548" i="17"/>
  <c r="AS548" i="17"/>
  <c r="AR548" i="17"/>
  <c r="AQ548" i="17"/>
  <c r="AP548" i="17"/>
  <c r="AO548" i="17"/>
  <c r="AN548" i="17"/>
  <c r="AM548" i="17"/>
  <c r="AX547" i="17"/>
  <c r="AW547" i="17"/>
  <c r="AV547" i="17"/>
  <c r="AU547" i="17"/>
  <c r="AT547" i="17"/>
  <c r="AS547" i="17"/>
  <c r="AR547" i="17"/>
  <c r="AQ547" i="17"/>
  <c r="AP547" i="17"/>
  <c r="AO547" i="17"/>
  <c r="AN547" i="17"/>
  <c r="AM547" i="17"/>
  <c r="AX546" i="17"/>
  <c r="AW546" i="17"/>
  <c r="AV546" i="17"/>
  <c r="AU546" i="17"/>
  <c r="AT546" i="17"/>
  <c r="AS546" i="17"/>
  <c r="AR546" i="17"/>
  <c r="AQ546" i="17"/>
  <c r="AP546" i="17"/>
  <c r="AO546" i="17"/>
  <c r="AN546" i="17"/>
  <c r="AM546" i="17"/>
  <c r="AX545" i="17"/>
  <c r="AW545" i="17"/>
  <c r="AV545" i="17"/>
  <c r="AU545" i="17"/>
  <c r="AT545" i="17"/>
  <c r="AS545" i="17"/>
  <c r="AR545" i="17"/>
  <c r="AQ545" i="17"/>
  <c r="AP545" i="17"/>
  <c r="AO545" i="17"/>
  <c r="AN545" i="17"/>
  <c r="AM545" i="17"/>
  <c r="AX544" i="17"/>
  <c r="AW544" i="17"/>
  <c r="AV544" i="17"/>
  <c r="AU544" i="17"/>
  <c r="AT544" i="17"/>
  <c r="AS544" i="17"/>
  <c r="AR544" i="17"/>
  <c r="AQ544" i="17"/>
  <c r="AP544" i="17"/>
  <c r="AO544" i="17"/>
  <c r="AN544" i="17"/>
  <c r="AM544" i="17"/>
  <c r="AX543" i="17"/>
  <c r="AW543" i="17"/>
  <c r="AV543" i="17"/>
  <c r="AU543" i="17"/>
  <c r="AT543" i="17"/>
  <c r="AS543" i="17"/>
  <c r="AR543" i="17"/>
  <c r="AQ543" i="17"/>
  <c r="AP543" i="17"/>
  <c r="AO543" i="17"/>
  <c r="AN543" i="17"/>
  <c r="AM543" i="17"/>
  <c r="AX542" i="17"/>
  <c r="AW542" i="17"/>
  <c r="AV542" i="17"/>
  <c r="AU542" i="17"/>
  <c r="AT542" i="17"/>
  <c r="AS542" i="17"/>
  <c r="AR542" i="17"/>
  <c r="AQ542" i="17"/>
  <c r="AP542" i="17"/>
  <c r="AO542" i="17"/>
  <c r="AN542" i="17"/>
  <c r="AM542" i="17"/>
  <c r="AX541" i="17"/>
  <c r="AW541" i="17"/>
  <c r="AV541" i="17"/>
  <c r="AU541" i="17"/>
  <c r="AT541" i="17"/>
  <c r="AS541" i="17"/>
  <c r="AR541" i="17"/>
  <c r="AQ541" i="17"/>
  <c r="AP541" i="17"/>
  <c r="AO541" i="17"/>
  <c r="AN541" i="17"/>
  <c r="AM541" i="17"/>
  <c r="AX540" i="17"/>
  <c r="AW540" i="17"/>
  <c r="AV540" i="17"/>
  <c r="AU540" i="17"/>
  <c r="AT540" i="17"/>
  <c r="AS540" i="17"/>
  <c r="AR540" i="17"/>
  <c r="AQ540" i="17"/>
  <c r="AP540" i="17"/>
  <c r="AO540" i="17"/>
  <c r="AN540" i="17"/>
  <c r="AM540" i="17"/>
  <c r="AX539" i="17"/>
  <c r="AW539" i="17"/>
  <c r="AV539" i="17"/>
  <c r="AU539" i="17"/>
  <c r="AT539" i="17"/>
  <c r="AS539" i="17"/>
  <c r="AR539" i="17"/>
  <c r="AQ539" i="17"/>
  <c r="AP539" i="17"/>
  <c r="AO539" i="17"/>
  <c r="AN539" i="17"/>
  <c r="AM539" i="17"/>
  <c r="AX538" i="17"/>
  <c r="AW538" i="17"/>
  <c r="AV538" i="17"/>
  <c r="AU538" i="17"/>
  <c r="AT538" i="17"/>
  <c r="AS538" i="17"/>
  <c r="AR538" i="17"/>
  <c r="AQ538" i="17"/>
  <c r="AP538" i="17"/>
  <c r="AO538" i="17"/>
  <c r="AN538" i="17"/>
  <c r="AM538" i="17"/>
  <c r="AX537" i="17"/>
  <c r="AW537" i="17"/>
  <c r="AV537" i="17"/>
  <c r="AU537" i="17"/>
  <c r="AT537" i="17"/>
  <c r="AS537" i="17"/>
  <c r="AR537" i="17"/>
  <c r="AQ537" i="17"/>
  <c r="AP537" i="17"/>
  <c r="AO537" i="17"/>
  <c r="AN537" i="17"/>
  <c r="AM537" i="17"/>
  <c r="AX536" i="17"/>
  <c r="AW536" i="17"/>
  <c r="AV536" i="17"/>
  <c r="AU536" i="17"/>
  <c r="AT536" i="17"/>
  <c r="AS536" i="17"/>
  <c r="AR536" i="17"/>
  <c r="AQ536" i="17"/>
  <c r="AP536" i="17"/>
  <c r="AO536" i="17"/>
  <c r="AN536" i="17"/>
  <c r="AM536" i="17"/>
  <c r="AX535" i="17"/>
  <c r="AW535" i="17"/>
  <c r="AV535" i="17"/>
  <c r="AU535" i="17"/>
  <c r="AT535" i="17"/>
  <c r="AS535" i="17"/>
  <c r="AR535" i="17"/>
  <c r="AQ535" i="17"/>
  <c r="AP535" i="17"/>
  <c r="AO535" i="17"/>
  <c r="AN535" i="17"/>
  <c r="AM535" i="17"/>
  <c r="AX534" i="17"/>
  <c r="AW534" i="17"/>
  <c r="AV534" i="17"/>
  <c r="AU534" i="17"/>
  <c r="AT534" i="17"/>
  <c r="AS534" i="17"/>
  <c r="AR534" i="17"/>
  <c r="AQ534" i="17"/>
  <c r="AP534" i="17"/>
  <c r="AO534" i="17"/>
  <c r="AN534" i="17"/>
  <c r="AM534" i="17"/>
  <c r="AX533" i="17"/>
  <c r="AW533" i="17"/>
  <c r="AV533" i="17"/>
  <c r="AU533" i="17"/>
  <c r="AT533" i="17"/>
  <c r="AS533" i="17"/>
  <c r="AR533" i="17"/>
  <c r="AQ533" i="17"/>
  <c r="AP533" i="17"/>
  <c r="AO533" i="17"/>
  <c r="AN533" i="17"/>
  <c r="AM533" i="17"/>
  <c r="AX532" i="17"/>
  <c r="AW532" i="17"/>
  <c r="AV532" i="17"/>
  <c r="AU532" i="17"/>
  <c r="AT532" i="17"/>
  <c r="AS532" i="17"/>
  <c r="AR532" i="17"/>
  <c r="AQ532" i="17"/>
  <c r="AP532" i="17"/>
  <c r="AO532" i="17"/>
  <c r="AN532" i="17"/>
  <c r="AM532" i="17"/>
  <c r="AX531" i="17"/>
  <c r="AW531" i="17"/>
  <c r="AV531" i="17"/>
  <c r="AU531" i="17"/>
  <c r="AT531" i="17"/>
  <c r="AS531" i="17"/>
  <c r="AR531" i="17"/>
  <c r="AQ531" i="17"/>
  <c r="AP531" i="17"/>
  <c r="AO531" i="17"/>
  <c r="AN531" i="17"/>
  <c r="AM531" i="17"/>
  <c r="AX530" i="17"/>
  <c r="AW530" i="17"/>
  <c r="AV530" i="17"/>
  <c r="AU530" i="17"/>
  <c r="AT530" i="17"/>
  <c r="AS530" i="17"/>
  <c r="AR530" i="17"/>
  <c r="AQ530" i="17"/>
  <c r="AP530" i="17"/>
  <c r="AO530" i="17"/>
  <c r="AN530" i="17"/>
  <c r="AM530" i="17"/>
  <c r="AX529" i="17"/>
  <c r="AW529" i="17"/>
  <c r="AV529" i="17"/>
  <c r="AU529" i="17"/>
  <c r="AT529" i="17"/>
  <c r="AS529" i="17"/>
  <c r="AR529" i="17"/>
  <c r="AQ529" i="17"/>
  <c r="AP529" i="17"/>
  <c r="AO529" i="17"/>
  <c r="AN529" i="17"/>
  <c r="AM529" i="17"/>
  <c r="AX528" i="17"/>
  <c r="AW528" i="17"/>
  <c r="AV528" i="17"/>
  <c r="AU528" i="17"/>
  <c r="AT528" i="17"/>
  <c r="AS528" i="17"/>
  <c r="AR528" i="17"/>
  <c r="AQ528" i="17"/>
  <c r="AP528" i="17"/>
  <c r="AO528" i="17"/>
  <c r="AN528" i="17"/>
  <c r="AM528" i="17"/>
  <c r="AX527" i="17"/>
  <c r="AW527" i="17"/>
  <c r="AV527" i="17"/>
  <c r="AU527" i="17"/>
  <c r="AT527" i="17"/>
  <c r="AS527" i="17"/>
  <c r="AR527" i="17"/>
  <c r="AQ527" i="17"/>
  <c r="AP527" i="17"/>
  <c r="AO527" i="17"/>
  <c r="AN527" i="17"/>
  <c r="AM527" i="17"/>
  <c r="AX524" i="17"/>
  <c r="AW524" i="17"/>
  <c r="AV524" i="17"/>
  <c r="AU524" i="17"/>
  <c r="AT524" i="17"/>
  <c r="AS524" i="17"/>
  <c r="AR524" i="17"/>
  <c r="AQ524" i="17"/>
  <c r="AP524" i="17"/>
  <c r="AO524" i="17"/>
  <c r="AN524" i="17"/>
  <c r="AM524" i="17"/>
  <c r="AX523" i="17"/>
  <c r="AW523" i="17"/>
  <c r="AV523" i="17"/>
  <c r="AU523" i="17"/>
  <c r="AT523" i="17"/>
  <c r="AS523" i="17"/>
  <c r="AR523" i="17"/>
  <c r="AQ523" i="17"/>
  <c r="AP523" i="17"/>
  <c r="AO523" i="17"/>
  <c r="AN523" i="17"/>
  <c r="AM523" i="17"/>
  <c r="AX522" i="17"/>
  <c r="AW522" i="17"/>
  <c r="AV522" i="17"/>
  <c r="AU522" i="17"/>
  <c r="AT522" i="17"/>
  <c r="AS522" i="17"/>
  <c r="AR522" i="17"/>
  <c r="AQ522" i="17"/>
  <c r="AP522" i="17"/>
  <c r="AO522" i="17"/>
  <c r="AN522" i="17"/>
  <c r="AM522" i="17"/>
  <c r="AX521" i="17"/>
  <c r="AW521" i="17"/>
  <c r="AV521" i="17"/>
  <c r="AU521" i="17"/>
  <c r="AT521" i="17"/>
  <c r="AS521" i="17"/>
  <c r="AR521" i="17"/>
  <c r="AQ521" i="17"/>
  <c r="AP521" i="17"/>
  <c r="AO521" i="17"/>
  <c r="AN521" i="17"/>
  <c r="AM521" i="17"/>
  <c r="AX520" i="17"/>
  <c r="AW520" i="17"/>
  <c r="AV520" i="17"/>
  <c r="AU520" i="17"/>
  <c r="AT520" i="17"/>
  <c r="AS520" i="17"/>
  <c r="AR520" i="17"/>
  <c r="AQ520" i="17"/>
  <c r="AP520" i="17"/>
  <c r="AO520" i="17"/>
  <c r="AN520" i="17"/>
  <c r="AM520" i="17"/>
  <c r="AX519" i="17"/>
  <c r="AW519" i="17"/>
  <c r="AV519" i="17"/>
  <c r="AU519" i="17"/>
  <c r="AT519" i="17"/>
  <c r="AS519" i="17"/>
  <c r="AR519" i="17"/>
  <c r="AQ519" i="17"/>
  <c r="AP519" i="17"/>
  <c r="AO519" i="17"/>
  <c r="AN519" i="17"/>
  <c r="AM519" i="17"/>
  <c r="AX518" i="17"/>
  <c r="AW518" i="17"/>
  <c r="AV518" i="17"/>
  <c r="AU518" i="17"/>
  <c r="AT518" i="17"/>
  <c r="AS518" i="17"/>
  <c r="AR518" i="17"/>
  <c r="AQ518" i="17"/>
  <c r="AP518" i="17"/>
  <c r="AO518" i="17"/>
  <c r="AN518" i="17"/>
  <c r="AM518" i="17"/>
  <c r="AX517" i="17"/>
  <c r="AW517" i="17"/>
  <c r="AV517" i="17"/>
  <c r="AU517" i="17"/>
  <c r="AT517" i="17"/>
  <c r="AS517" i="17"/>
  <c r="AR517" i="17"/>
  <c r="AQ517" i="17"/>
  <c r="AP517" i="17"/>
  <c r="AO517" i="17"/>
  <c r="AN517" i="17"/>
  <c r="AM517" i="17"/>
  <c r="AX516" i="17"/>
  <c r="AW516" i="17"/>
  <c r="AV516" i="17"/>
  <c r="AU516" i="17"/>
  <c r="AT516" i="17"/>
  <c r="AS516" i="17"/>
  <c r="AR516" i="17"/>
  <c r="AQ516" i="17"/>
  <c r="AP516" i="17"/>
  <c r="AO516" i="17"/>
  <c r="AN516" i="17"/>
  <c r="AM516" i="17"/>
  <c r="AX515" i="17"/>
  <c r="AW515" i="17"/>
  <c r="AV515" i="17"/>
  <c r="AU515" i="17"/>
  <c r="AT515" i="17"/>
  <c r="AS515" i="17"/>
  <c r="AR515" i="17"/>
  <c r="AQ515" i="17"/>
  <c r="AP515" i="17"/>
  <c r="AO515" i="17"/>
  <c r="AN515" i="17"/>
  <c r="AM515" i="17"/>
  <c r="AX514" i="17"/>
  <c r="AW514" i="17"/>
  <c r="AV514" i="17"/>
  <c r="AU514" i="17"/>
  <c r="AT514" i="17"/>
  <c r="AS514" i="17"/>
  <c r="AR514" i="17"/>
  <c r="AQ514" i="17"/>
  <c r="AP514" i="17"/>
  <c r="AO514" i="17"/>
  <c r="AN514" i="17"/>
  <c r="AM514" i="17"/>
  <c r="AX513" i="17"/>
  <c r="AW513" i="17"/>
  <c r="AV513" i="17"/>
  <c r="AU513" i="17"/>
  <c r="AT513" i="17"/>
  <c r="AS513" i="17"/>
  <c r="AR513" i="17"/>
  <c r="AQ513" i="17"/>
  <c r="AP513" i="17"/>
  <c r="AO513" i="17"/>
  <c r="AN513" i="17"/>
  <c r="AM513" i="17"/>
  <c r="AX512" i="17"/>
  <c r="AW512" i="17"/>
  <c r="AV512" i="17"/>
  <c r="AU512" i="17"/>
  <c r="AT512" i="17"/>
  <c r="AS512" i="17"/>
  <c r="AR512" i="17"/>
  <c r="AQ512" i="17"/>
  <c r="AP512" i="17"/>
  <c r="AO512" i="17"/>
  <c r="AN512" i="17"/>
  <c r="AM512" i="17"/>
  <c r="AX511" i="17"/>
  <c r="AW511" i="17"/>
  <c r="AV511" i="17"/>
  <c r="AU511" i="17"/>
  <c r="AT511" i="17"/>
  <c r="AS511" i="17"/>
  <c r="AR511" i="17"/>
  <c r="AQ511" i="17"/>
  <c r="AP511" i="17"/>
  <c r="AO511" i="17"/>
  <c r="AN511" i="17"/>
  <c r="AM511" i="17"/>
  <c r="AX510" i="17"/>
  <c r="AW510" i="17"/>
  <c r="AV510" i="17"/>
  <c r="AU510" i="17"/>
  <c r="AT510" i="17"/>
  <c r="AS510" i="17"/>
  <c r="AR510" i="17"/>
  <c r="AQ510" i="17"/>
  <c r="AP510" i="17"/>
  <c r="AO510" i="17"/>
  <c r="AN510" i="17"/>
  <c r="AM510" i="17"/>
  <c r="AX508" i="17"/>
  <c r="AW508" i="17"/>
  <c r="AV508" i="17"/>
  <c r="AU508" i="17"/>
  <c r="AT508" i="17"/>
  <c r="AS508" i="17"/>
  <c r="AR508" i="17"/>
  <c r="AQ508" i="17"/>
  <c r="AP508" i="17"/>
  <c r="AO508" i="17"/>
  <c r="AN508" i="17"/>
  <c r="AM508" i="17"/>
  <c r="AX507" i="17"/>
  <c r="AW507" i="17"/>
  <c r="AV507" i="17"/>
  <c r="AU507" i="17"/>
  <c r="AT507" i="17"/>
  <c r="AS507" i="17"/>
  <c r="AR507" i="17"/>
  <c r="AQ507" i="17"/>
  <c r="AP507" i="17"/>
  <c r="AO507" i="17"/>
  <c r="AN507" i="17"/>
  <c r="AM507" i="17"/>
  <c r="AX506" i="17"/>
  <c r="AW506" i="17"/>
  <c r="AV506" i="17"/>
  <c r="AU506" i="17"/>
  <c r="AT506" i="17"/>
  <c r="AS506" i="17"/>
  <c r="AR506" i="17"/>
  <c r="AQ506" i="17"/>
  <c r="AP506" i="17"/>
  <c r="AO506" i="17"/>
  <c r="AN506" i="17"/>
  <c r="AM506" i="17"/>
  <c r="AX505" i="17"/>
  <c r="AW505" i="17"/>
  <c r="AV505" i="17"/>
  <c r="AU505" i="17"/>
  <c r="AT505" i="17"/>
  <c r="AS505" i="17"/>
  <c r="AR505" i="17"/>
  <c r="AQ505" i="17"/>
  <c r="AP505" i="17"/>
  <c r="AO505" i="17"/>
  <c r="AN505" i="17"/>
  <c r="AM505" i="17"/>
  <c r="AX504" i="17"/>
  <c r="AW504" i="17"/>
  <c r="AV504" i="17"/>
  <c r="AU504" i="17"/>
  <c r="AT504" i="17"/>
  <c r="AS504" i="17"/>
  <c r="AR504" i="17"/>
  <c r="AQ504" i="17"/>
  <c r="AP504" i="17"/>
  <c r="AO504" i="17"/>
  <c r="AN504" i="17"/>
  <c r="AM504" i="17"/>
  <c r="AX503" i="17"/>
  <c r="AW503" i="17"/>
  <c r="AV503" i="17"/>
  <c r="AU503" i="17"/>
  <c r="AT503" i="17"/>
  <c r="AS503" i="17"/>
  <c r="AR503" i="17"/>
  <c r="AQ503" i="17"/>
  <c r="AP503" i="17"/>
  <c r="AO503" i="17"/>
  <c r="AN503" i="17"/>
  <c r="AM503" i="17"/>
  <c r="AX502" i="17"/>
  <c r="AW502" i="17"/>
  <c r="AV502" i="17"/>
  <c r="AU502" i="17"/>
  <c r="AT502" i="17"/>
  <c r="AS502" i="17"/>
  <c r="AR502" i="17"/>
  <c r="AQ502" i="17"/>
  <c r="AP502" i="17"/>
  <c r="AO502" i="17"/>
  <c r="AN502" i="17"/>
  <c r="AM502" i="17"/>
  <c r="AX501" i="17"/>
  <c r="AW501" i="17"/>
  <c r="AV501" i="17"/>
  <c r="AU501" i="17"/>
  <c r="AT501" i="17"/>
  <c r="AS501" i="17"/>
  <c r="AR501" i="17"/>
  <c r="AQ501" i="17"/>
  <c r="AP501" i="17"/>
  <c r="AO501" i="17"/>
  <c r="AN501" i="17"/>
  <c r="AM501" i="17"/>
  <c r="AX500" i="17"/>
  <c r="AW500" i="17"/>
  <c r="AV500" i="17"/>
  <c r="AU500" i="17"/>
  <c r="AT500" i="17"/>
  <c r="AS500" i="17"/>
  <c r="AR500" i="17"/>
  <c r="AQ500" i="17"/>
  <c r="AP500" i="17"/>
  <c r="AO500" i="17"/>
  <c r="AN500" i="17"/>
  <c r="AM500" i="17"/>
  <c r="AX499" i="17"/>
  <c r="AW499" i="17"/>
  <c r="AV499" i="17"/>
  <c r="AU499" i="17"/>
  <c r="AT499" i="17"/>
  <c r="AS499" i="17"/>
  <c r="AR499" i="17"/>
  <c r="AQ499" i="17"/>
  <c r="AP499" i="17"/>
  <c r="AO499" i="17"/>
  <c r="AN499" i="17"/>
  <c r="AM499" i="17"/>
  <c r="AX498" i="17"/>
  <c r="AW498" i="17"/>
  <c r="AV498" i="17"/>
  <c r="AU498" i="17"/>
  <c r="AT498" i="17"/>
  <c r="AS498" i="17"/>
  <c r="AR498" i="17"/>
  <c r="AQ498" i="17"/>
  <c r="AP498" i="17"/>
  <c r="AO498" i="17"/>
  <c r="AN498" i="17"/>
  <c r="AM498" i="17"/>
  <c r="AX497" i="17"/>
  <c r="AW497" i="17"/>
  <c r="AV497" i="17"/>
  <c r="AU497" i="17"/>
  <c r="AT497" i="17"/>
  <c r="AS497" i="17"/>
  <c r="AR497" i="17"/>
  <c r="AQ497" i="17"/>
  <c r="AP497" i="17"/>
  <c r="AO497" i="17"/>
  <c r="AN497" i="17"/>
  <c r="AM497" i="17"/>
  <c r="AX496" i="17"/>
  <c r="AW496" i="17"/>
  <c r="AV496" i="17"/>
  <c r="AU496" i="17"/>
  <c r="AT496" i="17"/>
  <c r="AS496" i="17"/>
  <c r="AR496" i="17"/>
  <c r="AQ496" i="17"/>
  <c r="AP496" i="17"/>
  <c r="AO496" i="17"/>
  <c r="AN496" i="17"/>
  <c r="AM496" i="17"/>
  <c r="AX495" i="17"/>
  <c r="AW495" i="17"/>
  <c r="AV495" i="17"/>
  <c r="AU495" i="17"/>
  <c r="AT495" i="17"/>
  <c r="AS495" i="17"/>
  <c r="AR495" i="17"/>
  <c r="AQ495" i="17"/>
  <c r="AP495" i="17"/>
  <c r="AO495" i="17"/>
  <c r="AN495" i="17"/>
  <c r="AM495" i="17"/>
  <c r="AX494" i="17"/>
  <c r="AW494" i="17"/>
  <c r="AV494" i="17"/>
  <c r="AU494" i="17"/>
  <c r="AT494" i="17"/>
  <c r="AS494" i="17"/>
  <c r="AR494" i="17"/>
  <c r="AQ494" i="17"/>
  <c r="AP494" i="17"/>
  <c r="AO494" i="17"/>
  <c r="AN494" i="17"/>
  <c r="AM494" i="17"/>
  <c r="AX493" i="17"/>
  <c r="AW493" i="17"/>
  <c r="AV493" i="17"/>
  <c r="AU493" i="17"/>
  <c r="AT493" i="17"/>
  <c r="AS493" i="17"/>
  <c r="AR493" i="17"/>
  <c r="AQ493" i="17"/>
  <c r="AP493" i="17"/>
  <c r="AO493" i="17"/>
  <c r="AN493" i="17"/>
  <c r="AM493" i="17"/>
  <c r="AX492" i="17"/>
  <c r="AW492" i="17"/>
  <c r="AV492" i="17"/>
  <c r="AU492" i="17"/>
  <c r="AT492" i="17"/>
  <c r="AS492" i="17"/>
  <c r="AR492" i="17"/>
  <c r="AQ492" i="17"/>
  <c r="AP492" i="17"/>
  <c r="AO492" i="17"/>
  <c r="AN492" i="17"/>
  <c r="AM492" i="17"/>
  <c r="AX490" i="17"/>
  <c r="AW490" i="17"/>
  <c r="AV490" i="17"/>
  <c r="AU490" i="17"/>
  <c r="AT490" i="17"/>
  <c r="AS490" i="17"/>
  <c r="AR490" i="17"/>
  <c r="AQ490" i="17"/>
  <c r="AP490" i="17"/>
  <c r="AO490" i="17"/>
  <c r="AN490" i="17"/>
  <c r="AM490" i="17"/>
  <c r="AX489" i="17"/>
  <c r="AW489" i="17"/>
  <c r="AV489" i="17"/>
  <c r="AU489" i="17"/>
  <c r="AT489" i="17"/>
  <c r="AS489" i="17"/>
  <c r="AR489" i="17"/>
  <c r="AQ489" i="17"/>
  <c r="AP489" i="17"/>
  <c r="AO489" i="17"/>
  <c r="AN489" i="17"/>
  <c r="AM489" i="17"/>
  <c r="AX488" i="17"/>
  <c r="AW488" i="17"/>
  <c r="AV488" i="17"/>
  <c r="AU488" i="17"/>
  <c r="AT488" i="17"/>
  <c r="AS488" i="17"/>
  <c r="AR488" i="17"/>
  <c r="AQ488" i="17"/>
  <c r="AP488" i="17"/>
  <c r="AO488" i="17"/>
  <c r="AN488" i="17"/>
  <c r="AM488" i="17"/>
  <c r="AX487" i="17"/>
  <c r="AW487" i="17"/>
  <c r="AV487" i="17"/>
  <c r="AU487" i="17"/>
  <c r="AT487" i="17"/>
  <c r="AS487" i="17"/>
  <c r="AR487" i="17"/>
  <c r="AQ487" i="17"/>
  <c r="AP487" i="17"/>
  <c r="AO487" i="17"/>
  <c r="AN487" i="17"/>
  <c r="AM487" i="17"/>
  <c r="AX486" i="17"/>
  <c r="AW486" i="17"/>
  <c r="AV486" i="17"/>
  <c r="AU486" i="17"/>
  <c r="AT486" i="17"/>
  <c r="AS486" i="17"/>
  <c r="AR486" i="17"/>
  <c r="AQ486" i="17"/>
  <c r="AP486" i="17"/>
  <c r="AO486" i="17"/>
  <c r="AN486" i="17"/>
  <c r="AM486" i="17"/>
  <c r="AX485" i="17"/>
  <c r="AW485" i="17"/>
  <c r="AV485" i="17"/>
  <c r="AU485" i="17"/>
  <c r="AT485" i="17"/>
  <c r="AS485" i="17"/>
  <c r="AR485" i="17"/>
  <c r="AQ485" i="17"/>
  <c r="AP485" i="17"/>
  <c r="AO485" i="17"/>
  <c r="AN485" i="17"/>
  <c r="AM485" i="17"/>
  <c r="AX484" i="17"/>
  <c r="AW484" i="17"/>
  <c r="AV484" i="17"/>
  <c r="AU484" i="17"/>
  <c r="AT484" i="17"/>
  <c r="AS484" i="17"/>
  <c r="AR484" i="17"/>
  <c r="AQ484" i="17"/>
  <c r="AP484" i="17"/>
  <c r="AO484" i="17"/>
  <c r="AN484" i="17"/>
  <c r="AM484" i="17"/>
  <c r="AX483" i="17"/>
  <c r="AW483" i="17"/>
  <c r="AV483" i="17"/>
  <c r="AU483" i="17"/>
  <c r="AT483" i="17"/>
  <c r="AS483" i="17"/>
  <c r="AR483" i="17"/>
  <c r="AQ483" i="17"/>
  <c r="AP483" i="17"/>
  <c r="AO483" i="17"/>
  <c r="AN483" i="17"/>
  <c r="AM483" i="17"/>
  <c r="AX482" i="17"/>
  <c r="AW482" i="17"/>
  <c r="AV482" i="17"/>
  <c r="AU482" i="17"/>
  <c r="AT482" i="17"/>
  <c r="AS482" i="17"/>
  <c r="AR482" i="17"/>
  <c r="AQ482" i="17"/>
  <c r="AP482" i="17"/>
  <c r="AO482" i="17"/>
  <c r="AN482" i="17"/>
  <c r="AM482" i="17"/>
  <c r="AX481" i="17"/>
  <c r="AW481" i="17"/>
  <c r="AV481" i="17"/>
  <c r="AU481" i="17"/>
  <c r="AT481" i="17"/>
  <c r="AS481" i="17"/>
  <c r="AR481" i="17"/>
  <c r="AQ481" i="17"/>
  <c r="AP481" i="17"/>
  <c r="AO481" i="17"/>
  <c r="AN481" i="17"/>
  <c r="AM481" i="17"/>
  <c r="AX480" i="17"/>
  <c r="AW480" i="17"/>
  <c r="AV480" i="17"/>
  <c r="AU480" i="17"/>
  <c r="AT480" i="17"/>
  <c r="AS480" i="17"/>
  <c r="AR480" i="17"/>
  <c r="AQ480" i="17"/>
  <c r="AP480" i="17"/>
  <c r="AO480" i="17"/>
  <c r="AN480" i="17"/>
  <c r="AM480" i="17"/>
  <c r="AX479" i="17"/>
  <c r="AW479" i="17"/>
  <c r="AV479" i="17"/>
  <c r="AU479" i="17"/>
  <c r="AT479" i="17"/>
  <c r="AS479" i="17"/>
  <c r="AR479" i="17"/>
  <c r="AQ479" i="17"/>
  <c r="AP479" i="17"/>
  <c r="AO479" i="17"/>
  <c r="AN479" i="17"/>
  <c r="AM479" i="17"/>
  <c r="AX478" i="17"/>
  <c r="AW478" i="17"/>
  <c r="AV478" i="17"/>
  <c r="AU478" i="17"/>
  <c r="AT478" i="17"/>
  <c r="AS478" i="17"/>
  <c r="AR478" i="17"/>
  <c r="AQ478" i="17"/>
  <c r="AP478" i="17"/>
  <c r="AO478" i="17"/>
  <c r="AN478" i="17"/>
  <c r="AM478" i="17"/>
  <c r="AX509" i="17"/>
  <c r="AW509" i="17"/>
  <c r="AV509" i="17"/>
  <c r="AU509" i="17"/>
  <c r="AT509" i="17"/>
  <c r="AS509" i="17"/>
  <c r="AR509" i="17"/>
  <c r="AQ509" i="17"/>
  <c r="AP509" i="17"/>
  <c r="AO509" i="17"/>
  <c r="AN509" i="17"/>
  <c r="AM509" i="17"/>
  <c r="AX477" i="17"/>
  <c r="AW477" i="17"/>
  <c r="AV477" i="17"/>
  <c r="AU477" i="17"/>
  <c r="AT477" i="17"/>
  <c r="AS477" i="17"/>
  <c r="AR477" i="17"/>
  <c r="AQ477" i="17"/>
  <c r="AP477" i="17"/>
  <c r="AO477" i="17"/>
  <c r="AN477" i="17"/>
  <c r="AM477" i="17"/>
  <c r="AX475" i="17"/>
  <c r="AW475" i="17"/>
  <c r="AV475" i="17"/>
  <c r="AU475" i="17"/>
  <c r="AT475" i="17"/>
  <c r="AS475" i="17"/>
  <c r="AR475" i="17"/>
  <c r="AQ475" i="17"/>
  <c r="AP475" i="17"/>
  <c r="AO475" i="17"/>
  <c r="AN475" i="17"/>
  <c r="AM475" i="17"/>
  <c r="AX474" i="17"/>
  <c r="AW474" i="17"/>
  <c r="AV474" i="17"/>
  <c r="AU474" i="17"/>
  <c r="AT474" i="17"/>
  <c r="AS474" i="17"/>
  <c r="AR474" i="17"/>
  <c r="AQ474" i="17"/>
  <c r="AP474" i="17"/>
  <c r="AO474" i="17"/>
  <c r="AN474" i="17"/>
  <c r="AM474" i="17"/>
  <c r="AX473" i="17"/>
  <c r="AW473" i="17"/>
  <c r="AV473" i="17"/>
  <c r="AU473" i="17"/>
  <c r="AT473" i="17"/>
  <c r="AS473" i="17"/>
  <c r="AR473" i="17"/>
  <c r="AQ473" i="17"/>
  <c r="AP473" i="17"/>
  <c r="AO473" i="17"/>
  <c r="AN473" i="17"/>
  <c r="AM473" i="17"/>
  <c r="AX472" i="17"/>
  <c r="AW472" i="17"/>
  <c r="AV472" i="17"/>
  <c r="AU472" i="17"/>
  <c r="AT472" i="17"/>
  <c r="AS472" i="17"/>
  <c r="AR472" i="17"/>
  <c r="AQ472" i="17"/>
  <c r="AP472" i="17"/>
  <c r="AO472" i="17"/>
  <c r="AN472" i="17"/>
  <c r="AM472" i="17"/>
  <c r="AX471" i="17"/>
  <c r="AW471" i="17"/>
  <c r="AV471" i="17"/>
  <c r="AU471" i="17"/>
  <c r="AT471" i="17"/>
  <c r="AS471" i="17"/>
  <c r="AR471" i="17"/>
  <c r="AQ471" i="17"/>
  <c r="AP471" i="17"/>
  <c r="AO471" i="17"/>
  <c r="AN471" i="17"/>
  <c r="AM471" i="17"/>
  <c r="AX470" i="17"/>
  <c r="AW470" i="17"/>
  <c r="AV470" i="17"/>
  <c r="AU470" i="17"/>
  <c r="AT470" i="17"/>
  <c r="AS470" i="17"/>
  <c r="AR470" i="17"/>
  <c r="AQ470" i="17"/>
  <c r="AP470" i="17"/>
  <c r="AO470" i="17"/>
  <c r="AN470" i="17"/>
  <c r="AM470" i="17"/>
  <c r="AX469" i="17"/>
  <c r="AW469" i="17"/>
  <c r="AV469" i="17"/>
  <c r="AU469" i="17"/>
  <c r="AT469" i="17"/>
  <c r="AS469" i="17"/>
  <c r="AR469" i="17"/>
  <c r="AQ469" i="17"/>
  <c r="AP469" i="17"/>
  <c r="AO469" i="17"/>
  <c r="AN469" i="17"/>
  <c r="AM469" i="17"/>
  <c r="AX468" i="17"/>
  <c r="AW468" i="17"/>
  <c r="AV468" i="17"/>
  <c r="AU468" i="17"/>
  <c r="AT468" i="17"/>
  <c r="AS468" i="17"/>
  <c r="AR468" i="17"/>
  <c r="AQ468" i="17"/>
  <c r="AP468" i="17"/>
  <c r="AO468" i="17"/>
  <c r="AN468" i="17"/>
  <c r="AM468" i="17"/>
  <c r="AX467" i="17"/>
  <c r="AW467" i="17"/>
  <c r="AV467" i="17"/>
  <c r="AU467" i="17"/>
  <c r="AT467" i="17"/>
  <c r="AS467" i="17"/>
  <c r="AR467" i="17"/>
  <c r="AQ467" i="17"/>
  <c r="AP467" i="17"/>
  <c r="AO467" i="17"/>
  <c r="AN467" i="17"/>
  <c r="AM467" i="17"/>
  <c r="AX466" i="17"/>
  <c r="AW466" i="17"/>
  <c r="AV466" i="17"/>
  <c r="AU466" i="17"/>
  <c r="AT466" i="17"/>
  <c r="AS466" i="17"/>
  <c r="AR466" i="17"/>
  <c r="AQ466" i="17"/>
  <c r="AP466" i="17"/>
  <c r="AO466" i="17"/>
  <c r="AN466" i="17"/>
  <c r="AM466" i="17"/>
  <c r="AX465" i="17"/>
  <c r="AW465" i="17"/>
  <c r="AV465" i="17"/>
  <c r="AU465" i="17"/>
  <c r="AT465" i="17"/>
  <c r="AS465" i="17"/>
  <c r="AR465" i="17"/>
  <c r="AQ465" i="17"/>
  <c r="AP465" i="17"/>
  <c r="AO465" i="17"/>
  <c r="AN465" i="17"/>
  <c r="AM465" i="17"/>
  <c r="AX464" i="17"/>
  <c r="AW464" i="17"/>
  <c r="AV464" i="17"/>
  <c r="AU464" i="17"/>
  <c r="AT464" i="17"/>
  <c r="AS464" i="17"/>
  <c r="AR464" i="17"/>
  <c r="AQ464" i="17"/>
  <c r="AP464" i="17"/>
  <c r="AO464" i="17"/>
  <c r="AN464" i="17"/>
  <c r="AM464" i="17"/>
  <c r="AX463" i="17"/>
  <c r="AW463" i="17"/>
  <c r="AV463" i="17"/>
  <c r="AU463" i="17"/>
  <c r="AT463" i="17"/>
  <c r="AS463" i="17"/>
  <c r="AR463" i="17"/>
  <c r="AQ463" i="17"/>
  <c r="AP463" i="17"/>
  <c r="AO463" i="17"/>
  <c r="AN463" i="17"/>
  <c r="AM463" i="17"/>
  <c r="AX462" i="17"/>
  <c r="AW462" i="17"/>
  <c r="AV462" i="17"/>
  <c r="AU462" i="17"/>
  <c r="AT462" i="17"/>
  <c r="AS462" i="17"/>
  <c r="AR462" i="17"/>
  <c r="AQ462" i="17"/>
  <c r="AP462" i="17"/>
  <c r="AO462" i="17"/>
  <c r="AN462" i="17"/>
  <c r="AM462" i="17"/>
  <c r="AX461" i="17"/>
  <c r="AW461" i="17"/>
  <c r="AV461" i="17"/>
  <c r="AU461" i="17"/>
  <c r="AT461" i="17"/>
  <c r="AS461" i="17"/>
  <c r="AR461" i="17"/>
  <c r="AQ461" i="17"/>
  <c r="AP461" i="17"/>
  <c r="AO461" i="17"/>
  <c r="AN461" i="17"/>
  <c r="AM461" i="17"/>
  <c r="AX460" i="17"/>
  <c r="AW460" i="17"/>
  <c r="AV460" i="17"/>
  <c r="AU460" i="17"/>
  <c r="AT460" i="17"/>
  <c r="AS460" i="17"/>
  <c r="AR460" i="17"/>
  <c r="AQ460" i="17"/>
  <c r="AP460" i="17"/>
  <c r="AO460" i="17"/>
  <c r="AN460" i="17"/>
  <c r="AM460" i="17"/>
  <c r="AX459" i="17"/>
  <c r="AW459" i="17"/>
  <c r="AV459" i="17"/>
  <c r="AU459" i="17"/>
  <c r="AT459" i="17"/>
  <c r="AS459" i="17"/>
  <c r="AR459" i="17"/>
  <c r="AQ459" i="17"/>
  <c r="AP459" i="17"/>
  <c r="AO459" i="17"/>
  <c r="AN459" i="17"/>
  <c r="AM459" i="17"/>
  <c r="AX458" i="17"/>
  <c r="AW458" i="17"/>
  <c r="AV458" i="17"/>
  <c r="AU458" i="17"/>
  <c r="AT458" i="17"/>
  <c r="AS458" i="17"/>
  <c r="AR458" i="17"/>
  <c r="AQ458" i="17"/>
  <c r="AP458" i="17"/>
  <c r="AO458" i="17"/>
  <c r="AN458" i="17"/>
  <c r="AM458" i="17"/>
  <c r="AX457" i="17"/>
  <c r="AW457" i="17"/>
  <c r="AV457" i="17"/>
  <c r="AU457" i="17"/>
  <c r="AT457" i="17"/>
  <c r="AS457" i="17"/>
  <c r="AR457" i="17"/>
  <c r="AQ457" i="17"/>
  <c r="AP457" i="17"/>
  <c r="AO457" i="17"/>
  <c r="AN457" i="17"/>
  <c r="AM457" i="17"/>
  <c r="AX456" i="17"/>
  <c r="AW456" i="17"/>
  <c r="AV456" i="17"/>
  <c r="AU456" i="17"/>
  <c r="AT456" i="17"/>
  <c r="AS456" i="17"/>
  <c r="AR456" i="17"/>
  <c r="AQ456" i="17"/>
  <c r="AP456" i="17"/>
  <c r="AO456" i="17"/>
  <c r="AN456" i="17"/>
  <c r="AM456" i="17"/>
  <c r="AX455" i="17"/>
  <c r="AW455" i="17"/>
  <c r="AV455" i="17"/>
  <c r="AU455" i="17"/>
  <c r="AT455" i="17"/>
  <c r="AS455" i="17"/>
  <c r="AR455" i="17"/>
  <c r="AQ455" i="17"/>
  <c r="AP455" i="17"/>
  <c r="AO455" i="17"/>
  <c r="AN455" i="17"/>
  <c r="AM455" i="17"/>
  <c r="AX454" i="17"/>
  <c r="AW454" i="17"/>
  <c r="AV454" i="17"/>
  <c r="AU454" i="17"/>
  <c r="AT454" i="17"/>
  <c r="AS454" i="17"/>
  <c r="AR454" i="17"/>
  <c r="AQ454" i="17"/>
  <c r="AP454" i="17"/>
  <c r="AO454" i="17"/>
  <c r="AN454" i="17"/>
  <c r="AM454" i="17"/>
  <c r="AX453" i="17"/>
  <c r="AW453" i="17"/>
  <c r="AV453" i="17"/>
  <c r="AU453" i="17"/>
  <c r="AT453" i="17"/>
  <c r="AS453" i="17"/>
  <c r="AR453" i="17"/>
  <c r="AQ453" i="17"/>
  <c r="AP453" i="17"/>
  <c r="AO453" i="17"/>
  <c r="AN453" i="17"/>
  <c r="AM453" i="17"/>
  <c r="AX452" i="17"/>
  <c r="AW452" i="17"/>
  <c r="AV452" i="17"/>
  <c r="AU452" i="17"/>
  <c r="AT452" i="17"/>
  <c r="AS452" i="17"/>
  <c r="AR452" i="17"/>
  <c r="AQ452" i="17"/>
  <c r="AP452" i="17"/>
  <c r="AO452" i="17"/>
  <c r="AN452" i="17"/>
  <c r="AM452" i="17"/>
  <c r="AX451" i="17"/>
  <c r="AW451" i="17"/>
  <c r="AV451" i="17"/>
  <c r="AU451" i="17"/>
  <c r="AT451" i="17"/>
  <c r="AS451" i="17"/>
  <c r="AR451" i="17"/>
  <c r="AQ451" i="17"/>
  <c r="AP451" i="17"/>
  <c r="AO451" i="17"/>
  <c r="AN451" i="17"/>
  <c r="AM451" i="17"/>
  <c r="AX450" i="17"/>
  <c r="AW450" i="17"/>
  <c r="AV450" i="17"/>
  <c r="AU450" i="17"/>
  <c r="AT450" i="17"/>
  <c r="AS450" i="17"/>
  <c r="AR450" i="17"/>
  <c r="AQ450" i="17"/>
  <c r="AP450" i="17"/>
  <c r="AO450" i="17"/>
  <c r="AN450" i="17"/>
  <c r="AM450" i="17"/>
  <c r="AX449" i="17"/>
  <c r="AW449" i="17"/>
  <c r="AV449" i="17"/>
  <c r="AU449" i="17"/>
  <c r="AT449" i="17"/>
  <c r="AS449" i="17"/>
  <c r="AR449" i="17"/>
  <c r="AQ449" i="17"/>
  <c r="AP449" i="17"/>
  <c r="AO449" i="17"/>
  <c r="AN449" i="17"/>
  <c r="AM449" i="17"/>
  <c r="AX448" i="17"/>
  <c r="AW448" i="17"/>
  <c r="AV448" i="17"/>
  <c r="AU448" i="17"/>
  <c r="AT448" i="17"/>
  <c r="AS448" i="17"/>
  <c r="AR448" i="17"/>
  <c r="AQ448" i="17"/>
  <c r="AP448" i="17"/>
  <c r="AO448" i="17"/>
  <c r="AN448" i="17"/>
  <c r="AM448" i="17"/>
  <c r="AX447" i="17"/>
  <c r="AW447" i="17"/>
  <c r="AV447" i="17"/>
  <c r="AU447" i="17"/>
  <c r="AT447" i="17"/>
  <c r="AS447" i="17"/>
  <c r="AR447" i="17"/>
  <c r="AQ447" i="17"/>
  <c r="AP447" i="17"/>
  <c r="AO447" i="17"/>
  <c r="AN447" i="17"/>
  <c r="AM447" i="17"/>
  <c r="AX446" i="17"/>
  <c r="AW446" i="17"/>
  <c r="AV446" i="17"/>
  <c r="AU446" i="17"/>
  <c r="AT446" i="17"/>
  <c r="AS446" i="17"/>
  <c r="AR446" i="17"/>
  <c r="AQ446" i="17"/>
  <c r="AP446" i="17"/>
  <c r="AO446" i="17"/>
  <c r="AN446" i="17"/>
  <c r="AM446" i="17"/>
  <c r="AX445" i="17"/>
  <c r="AW445" i="17"/>
  <c r="AV445" i="17"/>
  <c r="AU445" i="17"/>
  <c r="AT445" i="17"/>
  <c r="AS445" i="17"/>
  <c r="AR445" i="17"/>
  <c r="AQ445" i="17"/>
  <c r="AP445" i="17"/>
  <c r="AO445" i="17"/>
  <c r="AN445" i="17"/>
  <c r="AM445" i="17"/>
  <c r="AX444" i="17"/>
  <c r="AW444" i="17"/>
  <c r="AV444" i="17"/>
  <c r="AU444" i="17"/>
  <c r="AT444" i="17"/>
  <c r="AS444" i="17"/>
  <c r="AR444" i="17"/>
  <c r="AQ444" i="17"/>
  <c r="AP444" i="17"/>
  <c r="AO444" i="17"/>
  <c r="AN444" i="17"/>
  <c r="AM444" i="17"/>
  <c r="AX443" i="17"/>
  <c r="AW443" i="17"/>
  <c r="AV443" i="17"/>
  <c r="AU443" i="17"/>
  <c r="AT443" i="17"/>
  <c r="AS443" i="17"/>
  <c r="AR443" i="17"/>
  <c r="AQ443" i="17"/>
  <c r="AP443" i="17"/>
  <c r="AO443" i="17"/>
  <c r="AN443" i="17"/>
  <c r="AM443" i="17"/>
  <c r="AX442" i="17"/>
  <c r="AW442" i="17"/>
  <c r="AV442" i="17"/>
  <c r="AU442" i="17"/>
  <c r="AT442" i="17"/>
  <c r="AS442" i="17"/>
  <c r="AR442" i="17"/>
  <c r="AQ442" i="17"/>
  <c r="AP442" i="17"/>
  <c r="AO442" i="17"/>
  <c r="AN442" i="17"/>
  <c r="AM442" i="17"/>
  <c r="AX441" i="17"/>
  <c r="AW441" i="17"/>
  <c r="AV441" i="17"/>
  <c r="AU441" i="17"/>
  <c r="AT441" i="17"/>
  <c r="AS441" i="17"/>
  <c r="AR441" i="17"/>
  <c r="AQ441" i="17"/>
  <c r="AP441" i="17"/>
  <c r="AO441" i="17"/>
  <c r="AN441" i="17"/>
  <c r="AM441" i="17"/>
  <c r="AX440" i="17"/>
  <c r="AW440" i="17"/>
  <c r="AV440" i="17"/>
  <c r="AU440" i="17"/>
  <c r="AT440" i="17"/>
  <c r="AS440" i="17"/>
  <c r="AR440" i="17"/>
  <c r="AQ440" i="17"/>
  <c r="AP440" i="17"/>
  <c r="AO440" i="17"/>
  <c r="AN440" i="17"/>
  <c r="AM440" i="17"/>
  <c r="AX439" i="17"/>
  <c r="AW439" i="17"/>
  <c r="AV439" i="17"/>
  <c r="AU439" i="17"/>
  <c r="AT439" i="17"/>
  <c r="AS439" i="17"/>
  <c r="AR439" i="17"/>
  <c r="AQ439" i="17"/>
  <c r="AP439" i="17"/>
  <c r="AO439" i="17"/>
  <c r="AN439" i="17"/>
  <c r="AM439" i="17"/>
  <c r="AX438" i="17"/>
  <c r="AW438" i="17"/>
  <c r="AV438" i="17"/>
  <c r="AU438" i="17"/>
  <c r="AT438" i="17"/>
  <c r="AS438" i="17"/>
  <c r="AR438" i="17"/>
  <c r="AQ438" i="17"/>
  <c r="AP438" i="17"/>
  <c r="AO438" i="17"/>
  <c r="AN438" i="17"/>
  <c r="AM438" i="17"/>
  <c r="AX437" i="17"/>
  <c r="AW437" i="17"/>
  <c r="AV437" i="17"/>
  <c r="AU437" i="17"/>
  <c r="AT437" i="17"/>
  <c r="AS437" i="17"/>
  <c r="AR437" i="17"/>
  <c r="AQ437" i="17"/>
  <c r="AP437" i="17"/>
  <c r="AO437" i="17"/>
  <c r="AN437" i="17"/>
  <c r="AM437" i="17"/>
  <c r="AX436" i="17"/>
  <c r="AW436" i="17"/>
  <c r="AV436" i="17"/>
  <c r="AU436" i="17"/>
  <c r="AT436" i="17"/>
  <c r="AS436" i="17"/>
  <c r="AR436" i="17"/>
  <c r="AQ436" i="17"/>
  <c r="AP436" i="17"/>
  <c r="AO436" i="17"/>
  <c r="AN436" i="17"/>
  <c r="AM436" i="17"/>
  <c r="AX435" i="17"/>
  <c r="AW435" i="17"/>
  <c r="AV435" i="17"/>
  <c r="AU435" i="17"/>
  <c r="AT435" i="17"/>
  <c r="AS435" i="17"/>
  <c r="AR435" i="17"/>
  <c r="AQ435" i="17"/>
  <c r="AP435" i="17"/>
  <c r="AO435" i="17"/>
  <c r="AN435" i="17"/>
  <c r="AM435" i="17"/>
  <c r="AX434" i="17"/>
  <c r="AW434" i="17"/>
  <c r="AV434" i="17"/>
  <c r="AU434" i="17"/>
  <c r="AT434" i="17"/>
  <c r="AS434" i="17"/>
  <c r="AR434" i="17"/>
  <c r="AQ434" i="17"/>
  <c r="AP434" i="17"/>
  <c r="AO434" i="17"/>
  <c r="AN434" i="17"/>
  <c r="AM434" i="17"/>
  <c r="AX433" i="17"/>
  <c r="AW433" i="17"/>
  <c r="AV433" i="17"/>
  <c r="AU433" i="17"/>
  <c r="AT433" i="17"/>
  <c r="AS433" i="17"/>
  <c r="AR433" i="17"/>
  <c r="AQ433" i="17"/>
  <c r="AP433" i="17"/>
  <c r="AO433" i="17"/>
  <c r="AN433" i="17"/>
  <c r="AM433" i="17"/>
  <c r="AX432" i="17"/>
  <c r="AW432" i="17"/>
  <c r="AV432" i="17"/>
  <c r="AU432" i="17"/>
  <c r="AT432" i="17"/>
  <c r="AS432" i="17"/>
  <c r="AR432" i="17"/>
  <c r="AQ432" i="17"/>
  <c r="AP432" i="17"/>
  <c r="AO432" i="17"/>
  <c r="AN432" i="17"/>
  <c r="AM432" i="17"/>
  <c r="AX431" i="17"/>
  <c r="AW431" i="17"/>
  <c r="AV431" i="17"/>
  <c r="AU431" i="17"/>
  <c r="AT431" i="17"/>
  <c r="AS431" i="17"/>
  <c r="AR431" i="17"/>
  <c r="AQ431" i="17"/>
  <c r="AP431" i="17"/>
  <c r="AO431" i="17"/>
  <c r="AN431" i="17"/>
  <c r="AM431" i="17"/>
  <c r="AX430" i="17"/>
  <c r="AW430" i="17"/>
  <c r="AV430" i="17"/>
  <c r="AU430" i="17"/>
  <c r="AT430" i="17"/>
  <c r="AS430" i="17"/>
  <c r="AR430" i="17"/>
  <c r="AQ430" i="17"/>
  <c r="AP430" i="17"/>
  <c r="AO430" i="17"/>
  <c r="AN430" i="17"/>
  <c r="AM430" i="17"/>
  <c r="AX429" i="17"/>
  <c r="AW429" i="17"/>
  <c r="AV429" i="17"/>
  <c r="AU429" i="17"/>
  <c r="AT429" i="17"/>
  <c r="AS429" i="17"/>
  <c r="AR429" i="17"/>
  <c r="AQ429" i="17"/>
  <c r="AP429" i="17"/>
  <c r="AO429" i="17"/>
  <c r="AN429" i="17"/>
  <c r="AM429" i="17"/>
  <c r="AX428" i="17"/>
  <c r="AW428" i="17"/>
  <c r="AV428" i="17"/>
  <c r="AU428" i="17"/>
  <c r="AT428" i="17"/>
  <c r="AS428" i="17"/>
  <c r="AR428" i="17"/>
  <c r="AQ428" i="17"/>
  <c r="AP428" i="17"/>
  <c r="AO428" i="17"/>
  <c r="AN428" i="17"/>
  <c r="AM428" i="17"/>
  <c r="AX427" i="17"/>
  <c r="AW427" i="17"/>
  <c r="AV427" i="17"/>
  <c r="AU427" i="17"/>
  <c r="AT427" i="17"/>
  <c r="AS427" i="17"/>
  <c r="AR427" i="17"/>
  <c r="AQ427" i="17"/>
  <c r="AP427" i="17"/>
  <c r="AO427" i="17"/>
  <c r="AN427" i="17"/>
  <c r="AM427" i="17"/>
  <c r="AX426" i="17"/>
  <c r="AW426" i="17"/>
  <c r="AV426" i="17"/>
  <c r="AU426" i="17"/>
  <c r="AT426" i="17"/>
  <c r="AS426" i="17"/>
  <c r="AR426" i="17"/>
  <c r="AQ426" i="17"/>
  <c r="AP426" i="17"/>
  <c r="AO426" i="17"/>
  <c r="AN426" i="17"/>
  <c r="AM426" i="17"/>
  <c r="AX425" i="17"/>
  <c r="AW425" i="17"/>
  <c r="AV425" i="17"/>
  <c r="AU425" i="17"/>
  <c r="AT425" i="17"/>
  <c r="AS425" i="17"/>
  <c r="AR425" i="17"/>
  <c r="AQ425" i="17"/>
  <c r="AP425" i="17"/>
  <c r="AO425" i="17"/>
  <c r="AN425" i="17"/>
  <c r="AM425" i="17"/>
  <c r="AX424" i="17"/>
  <c r="AW424" i="17"/>
  <c r="AV424" i="17"/>
  <c r="AU424" i="17"/>
  <c r="AT424" i="17"/>
  <c r="AS424" i="17"/>
  <c r="AR424" i="17"/>
  <c r="AQ424" i="17"/>
  <c r="AP424" i="17"/>
  <c r="AO424" i="17"/>
  <c r="AN424" i="17"/>
  <c r="AM424" i="17"/>
  <c r="AX423" i="17"/>
  <c r="AW423" i="17"/>
  <c r="AV423" i="17"/>
  <c r="AU423" i="17"/>
  <c r="AT423" i="17"/>
  <c r="AS423" i="17"/>
  <c r="AR423" i="17"/>
  <c r="AQ423" i="17"/>
  <c r="AP423" i="17"/>
  <c r="AO423" i="17"/>
  <c r="AN423" i="17"/>
  <c r="AM423" i="17"/>
  <c r="AX422" i="17"/>
  <c r="AW422" i="17"/>
  <c r="AV422" i="17"/>
  <c r="AU422" i="17"/>
  <c r="AT422" i="17"/>
  <c r="AS422" i="17"/>
  <c r="AR422" i="17"/>
  <c r="AQ422" i="17"/>
  <c r="AP422" i="17"/>
  <c r="AO422" i="17"/>
  <c r="AN422" i="17"/>
  <c r="AM422" i="17"/>
  <c r="AX421" i="17"/>
  <c r="AW421" i="17"/>
  <c r="AV421" i="17"/>
  <c r="AU421" i="17"/>
  <c r="AT421" i="17"/>
  <c r="AS421" i="17"/>
  <c r="AR421" i="17"/>
  <c r="AQ421" i="17"/>
  <c r="AP421" i="17"/>
  <c r="AO421" i="17"/>
  <c r="AN421" i="17"/>
  <c r="AM421" i="17"/>
  <c r="AX420" i="17"/>
  <c r="AW420" i="17"/>
  <c r="AV420" i="17"/>
  <c r="AU420" i="17"/>
  <c r="AT420" i="17"/>
  <c r="AS420" i="17"/>
  <c r="AR420" i="17"/>
  <c r="AQ420" i="17"/>
  <c r="AP420" i="17"/>
  <c r="AO420" i="17"/>
  <c r="AN420" i="17"/>
  <c r="AM420" i="17"/>
  <c r="AX419" i="17"/>
  <c r="AW419" i="17"/>
  <c r="AV419" i="17"/>
  <c r="AU419" i="17"/>
  <c r="AT419" i="17"/>
  <c r="AS419" i="17"/>
  <c r="AR419" i="17"/>
  <c r="AQ419" i="17"/>
  <c r="AP419" i="17"/>
  <c r="AO419" i="17"/>
  <c r="AN419" i="17"/>
  <c r="AM419" i="17"/>
  <c r="AX418" i="17"/>
  <c r="AW418" i="17"/>
  <c r="AV418" i="17"/>
  <c r="AU418" i="17"/>
  <c r="AT418" i="17"/>
  <c r="AS418" i="17"/>
  <c r="AR418" i="17"/>
  <c r="AQ418" i="17"/>
  <c r="AP418" i="17"/>
  <c r="AO418" i="17"/>
  <c r="AN418" i="17"/>
  <c r="AM418" i="17"/>
  <c r="AX417" i="17"/>
  <c r="AW417" i="17"/>
  <c r="AV417" i="17"/>
  <c r="AU417" i="17"/>
  <c r="AT417" i="17"/>
  <c r="AS417" i="17"/>
  <c r="AR417" i="17"/>
  <c r="AQ417" i="17"/>
  <c r="AP417" i="17"/>
  <c r="AO417" i="17"/>
  <c r="AN417" i="17"/>
  <c r="AM417" i="17"/>
  <c r="AX416" i="17"/>
  <c r="AW416" i="17"/>
  <c r="AV416" i="17"/>
  <c r="AU416" i="17"/>
  <c r="AT416" i="17"/>
  <c r="AS416" i="17"/>
  <c r="AR416" i="17"/>
  <c r="AQ416" i="17"/>
  <c r="AP416" i="17"/>
  <c r="AO416" i="17"/>
  <c r="AN416" i="17"/>
  <c r="AM416" i="17"/>
  <c r="AX415" i="17"/>
  <c r="AW415" i="17"/>
  <c r="AV415" i="17"/>
  <c r="AU415" i="17"/>
  <c r="AT415" i="17"/>
  <c r="AS415" i="17"/>
  <c r="AR415" i="17"/>
  <c r="AQ415" i="17"/>
  <c r="AP415" i="17"/>
  <c r="AO415" i="17"/>
  <c r="AN415" i="17"/>
  <c r="AM415" i="17"/>
  <c r="AX414" i="17"/>
  <c r="AW414" i="17"/>
  <c r="AV414" i="17"/>
  <c r="AU414" i="17"/>
  <c r="AT414" i="17"/>
  <c r="AS414" i="17"/>
  <c r="AR414" i="17"/>
  <c r="AQ414" i="17"/>
  <c r="AP414" i="17"/>
  <c r="AO414" i="17"/>
  <c r="AN414" i="17"/>
  <c r="AM414" i="17"/>
  <c r="AX413" i="17"/>
  <c r="AW413" i="17"/>
  <c r="AV413" i="17"/>
  <c r="AU413" i="17"/>
  <c r="AT413" i="17"/>
  <c r="AS413" i="17"/>
  <c r="AR413" i="17"/>
  <c r="AQ413" i="17"/>
  <c r="AP413" i="17"/>
  <c r="AO413" i="17"/>
  <c r="AN413" i="17"/>
  <c r="AM413" i="17"/>
  <c r="AX242" i="17"/>
  <c r="AW242" i="17"/>
  <c r="AV242" i="17"/>
  <c r="AU242" i="17"/>
  <c r="AT242" i="17"/>
  <c r="AS242" i="17"/>
  <c r="AR242" i="17"/>
  <c r="AQ242" i="17"/>
  <c r="AP242" i="17"/>
  <c r="AO242" i="17"/>
  <c r="AN242" i="17"/>
  <c r="AM242" i="17"/>
  <c r="AX241" i="17"/>
  <c r="AW241" i="17"/>
  <c r="AV241" i="17"/>
  <c r="AU241" i="17"/>
  <c r="AT241" i="17"/>
  <c r="AS241" i="17"/>
  <c r="AR241" i="17"/>
  <c r="AQ241" i="17"/>
  <c r="AP241" i="17"/>
  <c r="AO241" i="17"/>
  <c r="AN241" i="17"/>
  <c r="AM241" i="17"/>
  <c r="AX412" i="17"/>
  <c r="AW412" i="17"/>
  <c r="AV412" i="17"/>
  <c r="AU412" i="17"/>
  <c r="AT412" i="17"/>
  <c r="AS412" i="17"/>
  <c r="AR412" i="17"/>
  <c r="AQ412" i="17"/>
  <c r="AP412" i="17"/>
  <c r="AO412" i="17"/>
  <c r="AN412" i="17"/>
  <c r="AM412" i="17"/>
  <c r="AX411" i="17"/>
  <c r="AW411" i="17"/>
  <c r="AV411" i="17"/>
  <c r="AU411" i="17"/>
  <c r="AT411" i="17"/>
  <c r="AS411" i="17"/>
  <c r="AR411" i="17"/>
  <c r="AQ411" i="17"/>
  <c r="AP411" i="17"/>
  <c r="AO411" i="17"/>
  <c r="AN411" i="17"/>
  <c r="AM411" i="17"/>
  <c r="AX410" i="17"/>
  <c r="AW410" i="17"/>
  <c r="AV410" i="17"/>
  <c r="AU410" i="17"/>
  <c r="AT410" i="17"/>
  <c r="AS410" i="17"/>
  <c r="AR410" i="17"/>
  <c r="AQ410" i="17"/>
  <c r="AP410" i="17"/>
  <c r="AO410" i="17"/>
  <c r="AN410" i="17"/>
  <c r="AM410" i="17"/>
  <c r="AX409" i="17"/>
  <c r="AW409" i="17"/>
  <c r="AV409" i="17"/>
  <c r="AU409" i="17"/>
  <c r="AT409" i="17"/>
  <c r="AS409" i="17"/>
  <c r="AR409" i="17"/>
  <c r="AQ409" i="17"/>
  <c r="AP409" i="17"/>
  <c r="AO409" i="17"/>
  <c r="AN409" i="17"/>
  <c r="AM409" i="17"/>
  <c r="AX408" i="17"/>
  <c r="AW408" i="17"/>
  <c r="AV408" i="17"/>
  <c r="AU408" i="17"/>
  <c r="AT408" i="17"/>
  <c r="AS408" i="17"/>
  <c r="AR408" i="17"/>
  <c r="AQ408" i="17"/>
  <c r="AP408" i="17"/>
  <c r="AO408" i="17"/>
  <c r="AN408" i="17"/>
  <c r="AM408" i="17"/>
  <c r="AX407" i="17"/>
  <c r="AW407" i="17"/>
  <c r="AV407" i="17"/>
  <c r="AU407" i="17"/>
  <c r="AT407" i="17"/>
  <c r="AS407" i="17"/>
  <c r="AR407" i="17"/>
  <c r="AQ407" i="17"/>
  <c r="AP407" i="17"/>
  <c r="AO407" i="17"/>
  <c r="AN407" i="17"/>
  <c r="AM407" i="17"/>
  <c r="AX239" i="17"/>
  <c r="AW239" i="17"/>
  <c r="AV239" i="17"/>
  <c r="AU239" i="17"/>
  <c r="AT239" i="17"/>
  <c r="AS239" i="17"/>
  <c r="AR239" i="17"/>
  <c r="AQ239" i="17"/>
  <c r="AP239" i="17"/>
  <c r="AO239" i="17"/>
  <c r="AN239" i="17"/>
  <c r="AM239" i="17"/>
  <c r="AX406" i="17"/>
  <c r="AW406" i="17"/>
  <c r="AV406" i="17"/>
  <c r="AU406" i="17"/>
  <c r="AT406" i="17"/>
  <c r="AS406" i="17"/>
  <c r="AR406" i="17"/>
  <c r="AQ406" i="17"/>
  <c r="AP406" i="17"/>
  <c r="AO406" i="17"/>
  <c r="AN406" i="17"/>
  <c r="AM406" i="17"/>
  <c r="AX405" i="17"/>
  <c r="AW405" i="17"/>
  <c r="AV405" i="17"/>
  <c r="AU405" i="17"/>
  <c r="AT405" i="17"/>
  <c r="AS405" i="17"/>
  <c r="AR405" i="17"/>
  <c r="AQ405" i="17"/>
  <c r="AP405" i="17"/>
  <c r="AO405" i="17"/>
  <c r="AN405" i="17"/>
  <c r="AM405" i="17"/>
  <c r="AX404" i="17"/>
  <c r="AW404" i="17"/>
  <c r="AV404" i="17"/>
  <c r="AU404" i="17"/>
  <c r="AT404" i="17"/>
  <c r="AS404" i="17"/>
  <c r="AR404" i="17"/>
  <c r="AQ404" i="17"/>
  <c r="AP404" i="17"/>
  <c r="AO404" i="17"/>
  <c r="AN404" i="17"/>
  <c r="AM404" i="17"/>
  <c r="AX403" i="17"/>
  <c r="AW403" i="17"/>
  <c r="AV403" i="17"/>
  <c r="AU403" i="17"/>
  <c r="AT403" i="17"/>
  <c r="AS403" i="17"/>
  <c r="AR403" i="17"/>
  <c r="AQ403" i="17"/>
  <c r="AP403" i="17"/>
  <c r="AO403" i="17"/>
  <c r="AN403" i="17"/>
  <c r="AM403" i="17"/>
  <c r="AX402" i="17"/>
  <c r="AW402" i="17"/>
  <c r="AV402" i="17"/>
  <c r="AU402" i="17"/>
  <c r="AT402" i="17"/>
  <c r="AS402" i="17"/>
  <c r="AR402" i="17"/>
  <c r="AQ402" i="17"/>
  <c r="AP402" i="17"/>
  <c r="AO402" i="17"/>
  <c r="AN402" i="17"/>
  <c r="AM402" i="17"/>
  <c r="AX401" i="17"/>
  <c r="AW401" i="17"/>
  <c r="AV401" i="17"/>
  <c r="AU401" i="17"/>
  <c r="AT401" i="17"/>
  <c r="AS401" i="17"/>
  <c r="AR401" i="17"/>
  <c r="AQ401" i="17"/>
  <c r="AP401" i="17"/>
  <c r="AO401" i="17"/>
  <c r="AN401" i="17"/>
  <c r="AM401" i="17"/>
  <c r="AX400" i="17"/>
  <c r="AW400" i="17"/>
  <c r="AV400" i="17"/>
  <c r="AU400" i="17"/>
  <c r="AT400" i="17"/>
  <c r="AS400" i="17"/>
  <c r="AR400" i="17"/>
  <c r="AQ400" i="17"/>
  <c r="AP400" i="17"/>
  <c r="AO400" i="17"/>
  <c r="AN400" i="17"/>
  <c r="AM400" i="17"/>
  <c r="AX399" i="17"/>
  <c r="AW399" i="17"/>
  <c r="AV399" i="17"/>
  <c r="AU399" i="17"/>
  <c r="AT399" i="17"/>
  <c r="AS399" i="17"/>
  <c r="AR399" i="17"/>
  <c r="AQ399" i="17"/>
  <c r="AP399" i="17"/>
  <c r="AO399" i="17"/>
  <c r="AN399" i="17"/>
  <c r="AM399" i="17"/>
  <c r="AX397" i="17"/>
  <c r="AW397" i="17"/>
  <c r="AV397" i="17"/>
  <c r="AU397" i="17"/>
  <c r="AT397" i="17"/>
  <c r="AS397" i="17"/>
  <c r="AR397" i="17"/>
  <c r="AQ397" i="17"/>
  <c r="AP397" i="17"/>
  <c r="AO397" i="17"/>
  <c r="AN397" i="17"/>
  <c r="AM397" i="17"/>
  <c r="AX396" i="17"/>
  <c r="AW396" i="17"/>
  <c r="AV396" i="17"/>
  <c r="AU396" i="17"/>
  <c r="AT396" i="17"/>
  <c r="AS396" i="17"/>
  <c r="AR396" i="17"/>
  <c r="AQ396" i="17"/>
  <c r="AP396" i="17"/>
  <c r="AO396" i="17"/>
  <c r="AN396" i="17"/>
  <c r="AM396" i="17"/>
  <c r="AX395" i="17"/>
  <c r="AW395" i="17"/>
  <c r="AV395" i="17"/>
  <c r="AU395" i="17"/>
  <c r="AT395" i="17"/>
  <c r="AS395" i="17"/>
  <c r="AR395" i="17"/>
  <c r="AQ395" i="17"/>
  <c r="AP395" i="17"/>
  <c r="AO395" i="17"/>
  <c r="AN395" i="17"/>
  <c r="AM395" i="17"/>
  <c r="AX394" i="17"/>
  <c r="AW394" i="17"/>
  <c r="AV394" i="17"/>
  <c r="AU394" i="17"/>
  <c r="AT394" i="17"/>
  <c r="AS394" i="17"/>
  <c r="AR394" i="17"/>
  <c r="AQ394" i="17"/>
  <c r="AP394" i="17"/>
  <c r="AO394" i="17"/>
  <c r="AN394" i="17"/>
  <c r="AM394" i="17"/>
  <c r="AX393" i="17"/>
  <c r="AW393" i="17"/>
  <c r="AV393" i="17"/>
  <c r="AU393" i="17"/>
  <c r="AT393" i="17"/>
  <c r="AS393" i="17"/>
  <c r="AR393" i="17"/>
  <c r="AQ393" i="17"/>
  <c r="AP393" i="17"/>
  <c r="AO393" i="17"/>
  <c r="AN393" i="17"/>
  <c r="AM393" i="17"/>
  <c r="AX392" i="17"/>
  <c r="AW392" i="17"/>
  <c r="AV392" i="17"/>
  <c r="AU392" i="17"/>
  <c r="AT392" i="17"/>
  <c r="AS392" i="17"/>
  <c r="AR392" i="17"/>
  <c r="AQ392" i="17"/>
  <c r="AP392" i="17"/>
  <c r="AO392" i="17"/>
  <c r="AN392" i="17"/>
  <c r="AM392" i="17"/>
  <c r="AX391" i="17"/>
  <c r="AW391" i="17"/>
  <c r="AV391" i="17"/>
  <c r="AU391" i="17"/>
  <c r="AT391" i="17"/>
  <c r="AS391" i="17"/>
  <c r="AR391" i="17"/>
  <c r="AQ391" i="17"/>
  <c r="AP391" i="17"/>
  <c r="AO391" i="17"/>
  <c r="AN391" i="17"/>
  <c r="AM391" i="17"/>
  <c r="AX390" i="17"/>
  <c r="AW390" i="17"/>
  <c r="AV390" i="17"/>
  <c r="AU390" i="17"/>
  <c r="AT390" i="17"/>
  <c r="AS390" i="17"/>
  <c r="AR390" i="17"/>
  <c r="AQ390" i="17"/>
  <c r="AP390" i="17"/>
  <c r="AO390" i="17"/>
  <c r="AN390" i="17"/>
  <c r="AM390" i="17"/>
  <c r="AX389" i="17"/>
  <c r="AW389" i="17"/>
  <c r="AV389" i="17"/>
  <c r="AU389" i="17"/>
  <c r="AT389" i="17"/>
  <c r="AS389" i="17"/>
  <c r="AR389" i="17"/>
  <c r="AQ389" i="17"/>
  <c r="AP389" i="17"/>
  <c r="AO389" i="17"/>
  <c r="AN389" i="17"/>
  <c r="AM389" i="17"/>
  <c r="AX388" i="17"/>
  <c r="AW388" i="17"/>
  <c r="AV388" i="17"/>
  <c r="AU388" i="17"/>
  <c r="AT388" i="17"/>
  <c r="AS388" i="17"/>
  <c r="AR388" i="17"/>
  <c r="AQ388" i="17"/>
  <c r="AP388" i="17"/>
  <c r="AO388" i="17"/>
  <c r="AN388" i="17"/>
  <c r="AM388" i="17"/>
  <c r="AX387" i="17"/>
  <c r="AW387" i="17"/>
  <c r="AV387" i="17"/>
  <c r="AU387" i="17"/>
  <c r="AT387" i="17"/>
  <c r="AS387" i="17"/>
  <c r="AR387" i="17"/>
  <c r="AQ387" i="17"/>
  <c r="AP387" i="17"/>
  <c r="AO387" i="17"/>
  <c r="AN387" i="17"/>
  <c r="AM387" i="17"/>
  <c r="AX386" i="17"/>
  <c r="AW386" i="17"/>
  <c r="AV386" i="17"/>
  <c r="AU386" i="17"/>
  <c r="AT386" i="17"/>
  <c r="AS386" i="17"/>
  <c r="AR386" i="17"/>
  <c r="AQ386" i="17"/>
  <c r="AP386" i="17"/>
  <c r="AO386" i="17"/>
  <c r="AN386" i="17"/>
  <c r="AM386" i="17"/>
  <c r="AX385" i="17"/>
  <c r="AW385" i="17"/>
  <c r="AV385" i="17"/>
  <c r="AU385" i="17"/>
  <c r="AT385" i="17"/>
  <c r="AS385" i="17"/>
  <c r="AR385" i="17"/>
  <c r="AQ385" i="17"/>
  <c r="AP385" i="17"/>
  <c r="AO385" i="17"/>
  <c r="AN385" i="17"/>
  <c r="AM385" i="17"/>
  <c r="AX384" i="17"/>
  <c r="AW384" i="17"/>
  <c r="AV384" i="17"/>
  <c r="AU384" i="17"/>
  <c r="AT384" i="17"/>
  <c r="AS384" i="17"/>
  <c r="AR384" i="17"/>
  <c r="AQ384" i="17"/>
  <c r="AP384" i="17"/>
  <c r="AO384" i="17"/>
  <c r="AN384" i="17"/>
  <c r="AM384" i="17"/>
  <c r="AX383" i="17"/>
  <c r="AW383" i="17"/>
  <c r="AV383" i="17"/>
  <c r="AU383" i="17"/>
  <c r="AT383" i="17"/>
  <c r="AS383" i="17"/>
  <c r="AR383" i="17"/>
  <c r="AQ383" i="17"/>
  <c r="AP383" i="17"/>
  <c r="AO383" i="17"/>
  <c r="AN383" i="17"/>
  <c r="AM383" i="17"/>
  <c r="AX382" i="17"/>
  <c r="AW382" i="17"/>
  <c r="AV382" i="17"/>
  <c r="AU382" i="17"/>
  <c r="AT382" i="17"/>
  <c r="AS382" i="17"/>
  <c r="AR382" i="17"/>
  <c r="AQ382" i="17"/>
  <c r="AP382" i="17"/>
  <c r="AO382" i="17"/>
  <c r="AN382" i="17"/>
  <c r="AM382" i="17"/>
  <c r="AX381" i="17"/>
  <c r="AW381" i="17"/>
  <c r="AV381" i="17"/>
  <c r="AU381" i="17"/>
  <c r="AT381" i="17"/>
  <c r="AS381" i="17"/>
  <c r="AR381" i="17"/>
  <c r="AQ381" i="17"/>
  <c r="AP381" i="17"/>
  <c r="AO381" i="17"/>
  <c r="AN381" i="17"/>
  <c r="AM381" i="17"/>
  <c r="AX380" i="17"/>
  <c r="AW380" i="17"/>
  <c r="AV380" i="17"/>
  <c r="AU380" i="17"/>
  <c r="AT380" i="17"/>
  <c r="AS380" i="17"/>
  <c r="AR380" i="17"/>
  <c r="AQ380" i="17"/>
  <c r="AP380" i="17"/>
  <c r="AO380" i="17"/>
  <c r="AN380" i="17"/>
  <c r="AM380" i="17"/>
  <c r="AX379" i="17"/>
  <c r="AW379" i="17"/>
  <c r="AV379" i="17"/>
  <c r="AU379" i="17"/>
  <c r="AT379" i="17"/>
  <c r="AS379" i="17"/>
  <c r="AR379" i="17"/>
  <c r="AQ379" i="17"/>
  <c r="AP379" i="17"/>
  <c r="AO379" i="17"/>
  <c r="AN379" i="17"/>
  <c r="AM379" i="17"/>
  <c r="AX378" i="17"/>
  <c r="AW378" i="17"/>
  <c r="AV378" i="17"/>
  <c r="AU378" i="17"/>
  <c r="AT378" i="17"/>
  <c r="AS378" i="17"/>
  <c r="AR378" i="17"/>
  <c r="AQ378" i="17"/>
  <c r="AP378" i="17"/>
  <c r="AO378" i="17"/>
  <c r="AN378" i="17"/>
  <c r="AM378" i="17"/>
  <c r="AX377" i="17"/>
  <c r="AW377" i="17"/>
  <c r="AV377" i="17"/>
  <c r="AU377" i="17"/>
  <c r="AT377" i="17"/>
  <c r="AS377" i="17"/>
  <c r="AR377" i="17"/>
  <c r="AQ377" i="17"/>
  <c r="AP377" i="17"/>
  <c r="AO377" i="17"/>
  <c r="AN377" i="17"/>
  <c r="AM377" i="17"/>
  <c r="AX376" i="17"/>
  <c r="AW376" i="17"/>
  <c r="AV376" i="17"/>
  <c r="AU376" i="17"/>
  <c r="AT376" i="17"/>
  <c r="AS376" i="17"/>
  <c r="AR376" i="17"/>
  <c r="AQ376" i="17"/>
  <c r="AP376" i="17"/>
  <c r="AO376" i="17"/>
  <c r="AN376" i="17"/>
  <c r="AM376" i="17"/>
  <c r="AX375" i="17"/>
  <c r="AW375" i="17"/>
  <c r="AV375" i="17"/>
  <c r="AU375" i="17"/>
  <c r="AT375" i="17"/>
  <c r="AS375" i="17"/>
  <c r="AR375" i="17"/>
  <c r="AQ375" i="17"/>
  <c r="AP375" i="17"/>
  <c r="AO375" i="17"/>
  <c r="AN375" i="17"/>
  <c r="AM375" i="17"/>
  <c r="AX374" i="17"/>
  <c r="AW374" i="17"/>
  <c r="AV374" i="17"/>
  <c r="AU374" i="17"/>
  <c r="AT374" i="17"/>
  <c r="AS374" i="17"/>
  <c r="AR374" i="17"/>
  <c r="AQ374" i="17"/>
  <c r="AP374" i="17"/>
  <c r="AO374" i="17"/>
  <c r="AN374" i="17"/>
  <c r="AM374" i="17"/>
  <c r="AX373" i="17"/>
  <c r="AW373" i="17"/>
  <c r="AV373" i="17"/>
  <c r="AU373" i="17"/>
  <c r="AT373" i="17"/>
  <c r="AS373" i="17"/>
  <c r="AR373" i="17"/>
  <c r="AQ373" i="17"/>
  <c r="AP373" i="17"/>
  <c r="AO373" i="17"/>
  <c r="AN373" i="17"/>
  <c r="AM373" i="17"/>
  <c r="AX372" i="17"/>
  <c r="AW372" i="17"/>
  <c r="AV372" i="17"/>
  <c r="AU372" i="17"/>
  <c r="AT372" i="17"/>
  <c r="AS372" i="17"/>
  <c r="AR372" i="17"/>
  <c r="AQ372" i="17"/>
  <c r="AP372" i="17"/>
  <c r="AO372" i="17"/>
  <c r="AN372" i="17"/>
  <c r="AM372" i="17"/>
  <c r="AX371" i="17"/>
  <c r="AW371" i="17"/>
  <c r="AV371" i="17"/>
  <c r="AU371" i="17"/>
  <c r="AT371" i="17"/>
  <c r="AS371" i="17"/>
  <c r="AR371" i="17"/>
  <c r="AQ371" i="17"/>
  <c r="AP371" i="17"/>
  <c r="AO371" i="17"/>
  <c r="AN371" i="17"/>
  <c r="AM371" i="17"/>
  <c r="AX370" i="17"/>
  <c r="AW370" i="17"/>
  <c r="AV370" i="17"/>
  <c r="AU370" i="17"/>
  <c r="AT370" i="17"/>
  <c r="AS370" i="17"/>
  <c r="AR370" i="17"/>
  <c r="AQ370" i="17"/>
  <c r="AP370" i="17"/>
  <c r="AO370" i="17"/>
  <c r="AN370" i="17"/>
  <c r="AM370" i="17"/>
  <c r="AX369" i="17"/>
  <c r="AW369" i="17"/>
  <c r="AV369" i="17"/>
  <c r="AU369" i="17"/>
  <c r="AT369" i="17"/>
  <c r="AS369" i="17"/>
  <c r="AR369" i="17"/>
  <c r="AQ369" i="17"/>
  <c r="AP369" i="17"/>
  <c r="AO369" i="17"/>
  <c r="AN369" i="17"/>
  <c r="AM369" i="17"/>
  <c r="AX368" i="17"/>
  <c r="AW368" i="17"/>
  <c r="AV368" i="17"/>
  <c r="AU368" i="17"/>
  <c r="AT368" i="17"/>
  <c r="AS368" i="17"/>
  <c r="AR368" i="17"/>
  <c r="AQ368" i="17"/>
  <c r="AP368" i="17"/>
  <c r="AO368" i="17"/>
  <c r="AN368" i="17"/>
  <c r="AM368" i="17"/>
  <c r="AX367" i="17"/>
  <c r="AW367" i="17"/>
  <c r="AV367" i="17"/>
  <c r="AU367" i="17"/>
  <c r="AT367" i="17"/>
  <c r="AS367" i="17"/>
  <c r="AR367" i="17"/>
  <c r="AQ367" i="17"/>
  <c r="AP367" i="17"/>
  <c r="AO367" i="17"/>
  <c r="AN367" i="17"/>
  <c r="AM367" i="17"/>
  <c r="AX366" i="17"/>
  <c r="AW366" i="17"/>
  <c r="AV366" i="17"/>
  <c r="AU366" i="17"/>
  <c r="AT366" i="17"/>
  <c r="AS366" i="17"/>
  <c r="AR366" i="17"/>
  <c r="AQ366" i="17"/>
  <c r="AP366" i="17"/>
  <c r="AO366" i="17"/>
  <c r="AN366" i="17"/>
  <c r="AM366" i="17"/>
  <c r="AX365" i="17"/>
  <c r="AW365" i="17"/>
  <c r="AV365" i="17"/>
  <c r="AU365" i="17"/>
  <c r="AT365" i="17"/>
  <c r="AS365" i="17"/>
  <c r="AR365" i="17"/>
  <c r="AQ365" i="17"/>
  <c r="AP365" i="17"/>
  <c r="AO365" i="17"/>
  <c r="AN365" i="17"/>
  <c r="AM365" i="17"/>
  <c r="AX364" i="17"/>
  <c r="AW364" i="17"/>
  <c r="AV364" i="17"/>
  <c r="AU364" i="17"/>
  <c r="AT364" i="17"/>
  <c r="AS364" i="17"/>
  <c r="AR364" i="17"/>
  <c r="AQ364" i="17"/>
  <c r="AP364" i="17"/>
  <c r="AO364" i="17"/>
  <c r="AN364" i="17"/>
  <c r="AM364" i="17"/>
  <c r="AX363" i="17"/>
  <c r="AW363" i="17"/>
  <c r="AV363" i="17"/>
  <c r="AU363" i="17"/>
  <c r="AT363" i="17"/>
  <c r="AS363" i="17"/>
  <c r="AR363" i="17"/>
  <c r="AQ363" i="17"/>
  <c r="AP363" i="17"/>
  <c r="AO363" i="17"/>
  <c r="AN363" i="17"/>
  <c r="AM363" i="17"/>
  <c r="AX362" i="17"/>
  <c r="AW362" i="17"/>
  <c r="AV362" i="17"/>
  <c r="AU362" i="17"/>
  <c r="AT362" i="17"/>
  <c r="AS362" i="17"/>
  <c r="AR362" i="17"/>
  <c r="AQ362" i="17"/>
  <c r="AP362" i="17"/>
  <c r="AO362" i="17"/>
  <c r="AN362" i="17"/>
  <c r="AM362" i="17"/>
  <c r="AX361" i="17"/>
  <c r="AW361" i="17"/>
  <c r="AV361" i="17"/>
  <c r="AU361" i="17"/>
  <c r="AT361" i="17"/>
  <c r="AS361" i="17"/>
  <c r="AR361" i="17"/>
  <c r="AQ361" i="17"/>
  <c r="AP361" i="17"/>
  <c r="AO361" i="17"/>
  <c r="AN361" i="17"/>
  <c r="AM361" i="17"/>
  <c r="AX360" i="17"/>
  <c r="AW360" i="17"/>
  <c r="AV360" i="17"/>
  <c r="AU360" i="17"/>
  <c r="AT360" i="17"/>
  <c r="AS360" i="17"/>
  <c r="AR360" i="17"/>
  <c r="AQ360" i="17"/>
  <c r="AP360" i="17"/>
  <c r="AO360" i="17"/>
  <c r="AN360" i="17"/>
  <c r="AM360" i="17"/>
  <c r="AX359" i="17"/>
  <c r="AW359" i="17"/>
  <c r="AV359" i="17"/>
  <c r="AU359" i="17"/>
  <c r="AT359" i="17"/>
  <c r="AS359" i="17"/>
  <c r="AR359" i="17"/>
  <c r="AQ359" i="17"/>
  <c r="AP359" i="17"/>
  <c r="AO359" i="17"/>
  <c r="AN359" i="17"/>
  <c r="AM359" i="17"/>
  <c r="AX358" i="17"/>
  <c r="AW358" i="17"/>
  <c r="AV358" i="17"/>
  <c r="AU358" i="17"/>
  <c r="AT358" i="17"/>
  <c r="AS358" i="17"/>
  <c r="AR358" i="17"/>
  <c r="AQ358" i="17"/>
  <c r="AP358" i="17"/>
  <c r="AO358" i="17"/>
  <c r="AN358" i="17"/>
  <c r="AM358" i="17"/>
  <c r="AX357" i="17"/>
  <c r="AW357" i="17"/>
  <c r="AV357" i="17"/>
  <c r="AU357" i="17"/>
  <c r="AT357" i="17"/>
  <c r="AS357" i="17"/>
  <c r="AR357" i="17"/>
  <c r="AQ357" i="17"/>
  <c r="AP357" i="17"/>
  <c r="AO357" i="17"/>
  <c r="AN357" i="17"/>
  <c r="AM357" i="17"/>
  <c r="AX356" i="17"/>
  <c r="AW356" i="17"/>
  <c r="AV356" i="17"/>
  <c r="AU356" i="17"/>
  <c r="AT356" i="17"/>
  <c r="AS356" i="17"/>
  <c r="AR356" i="17"/>
  <c r="AQ356" i="17"/>
  <c r="AP356" i="17"/>
  <c r="AO356" i="17"/>
  <c r="AN356" i="17"/>
  <c r="AM356" i="17"/>
  <c r="AX355" i="17"/>
  <c r="AW355" i="17"/>
  <c r="AV355" i="17"/>
  <c r="AU355" i="17"/>
  <c r="AT355" i="17"/>
  <c r="AS355" i="17"/>
  <c r="AR355" i="17"/>
  <c r="AQ355" i="17"/>
  <c r="AP355" i="17"/>
  <c r="AO355" i="17"/>
  <c r="AN355" i="17"/>
  <c r="AM355" i="17"/>
  <c r="AX354" i="17"/>
  <c r="AW354" i="17"/>
  <c r="AV354" i="17"/>
  <c r="AU354" i="17"/>
  <c r="AT354" i="17"/>
  <c r="AS354" i="17"/>
  <c r="AR354" i="17"/>
  <c r="AQ354" i="17"/>
  <c r="AP354" i="17"/>
  <c r="AO354" i="17"/>
  <c r="AN354" i="17"/>
  <c r="AM354" i="17"/>
  <c r="AX353" i="17"/>
  <c r="AW353" i="17"/>
  <c r="AV353" i="17"/>
  <c r="AU353" i="17"/>
  <c r="AT353" i="17"/>
  <c r="AS353" i="17"/>
  <c r="AR353" i="17"/>
  <c r="AQ353" i="17"/>
  <c r="AP353" i="17"/>
  <c r="AO353" i="17"/>
  <c r="AN353" i="17"/>
  <c r="AM353" i="17"/>
  <c r="AX352" i="17"/>
  <c r="AW352" i="17"/>
  <c r="AV352" i="17"/>
  <c r="AU352" i="17"/>
  <c r="AT352" i="17"/>
  <c r="AS352" i="17"/>
  <c r="AR352" i="17"/>
  <c r="AQ352" i="17"/>
  <c r="AP352" i="17"/>
  <c r="AO352" i="17"/>
  <c r="AN352" i="17"/>
  <c r="AM352" i="17"/>
  <c r="AX351" i="17"/>
  <c r="AW351" i="17"/>
  <c r="AV351" i="17"/>
  <c r="AU351" i="17"/>
  <c r="AT351" i="17"/>
  <c r="AS351" i="17"/>
  <c r="AR351" i="17"/>
  <c r="AQ351" i="17"/>
  <c r="AP351" i="17"/>
  <c r="AO351" i="17"/>
  <c r="AN351" i="17"/>
  <c r="AM351" i="17"/>
  <c r="AX350" i="17"/>
  <c r="AW350" i="17"/>
  <c r="AV350" i="17"/>
  <c r="AU350" i="17"/>
  <c r="AT350" i="17"/>
  <c r="AS350" i="17"/>
  <c r="AR350" i="17"/>
  <c r="AQ350" i="17"/>
  <c r="AP350" i="17"/>
  <c r="AO350" i="17"/>
  <c r="AN350" i="17"/>
  <c r="AM350" i="17"/>
  <c r="AX349" i="17"/>
  <c r="AW349" i="17"/>
  <c r="AV349" i="17"/>
  <c r="AU349" i="17"/>
  <c r="AT349" i="17"/>
  <c r="AS349" i="17"/>
  <c r="AR349" i="17"/>
  <c r="AQ349" i="17"/>
  <c r="AP349" i="17"/>
  <c r="AO349" i="17"/>
  <c r="AN349" i="17"/>
  <c r="AM349" i="17"/>
  <c r="AX348" i="17"/>
  <c r="AW348" i="17"/>
  <c r="AV348" i="17"/>
  <c r="AU348" i="17"/>
  <c r="AT348" i="17"/>
  <c r="AS348" i="17"/>
  <c r="AR348" i="17"/>
  <c r="AQ348" i="17"/>
  <c r="AP348" i="17"/>
  <c r="AO348" i="17"/>
  <c r="AN348" i="17"/>
  <c r="AM348" i="17"/>
  <c r="AX347" i="17"/>
  <c r="AW347" i="17"/>
  <c r="AV347" i="17"/>
  <c r="AU347" i="17"/>
  <c r="AT347" i="17"/>
  <c r="AS347" i="17"/>
  <c r="AR347" i="17"/>
  <c r="AQ347" i="17"/>
  <c r="AP347" i="17"/>
  <c r="AO347" i="17"/>
  <c r="AN347" i="17"/>
  <c r="AM347" i="17"/>
  <c r="AX346" i="17"/>
  <c r="AW346" i="17"/>
  <c r="AV346" i="17"/>
  <c r="AU346" i="17"/>
  <c r="AT346" i="17"/>
  <c r="AS346" i="17"/>
  <c r="AR346" i="17"/>
  <c r="AQ346" i="17"/>
  <c r="AP346" i="17"/>
  <c r="AO346" i="17"/>
  <c r="AN346" i="17"/>
  <c r="AM346" i="17"/>
  <c r="AX345" i="17"/>
  <c r="AW345" i="17"/>
  <c r="AV345" i="17"/>
  <c r="AU345" i="17"/>
  <c r="AT345" i="17"/>
  <c r="AS345" i="17"/>
  <c r="AR345" i="17"/>
  <c r="AQ345" i="17"/>
  <c r="AP345" i="17"/>
  <c r="AO345" i="17"/>
  <c r="AN345" i="17"/>
  <c r="AM345" i="17"/>
  <c r="AX344" i="17"/>
  <c r="AW344" i="17"/>
  <c r="AV344" i="17"/>
  <c r="AU344" i="17"/>
  <c r="AT344" i="17"/>
  <c r="AS344" i="17"/>
  <c r="AR344" i="17"/>
  <c r="AQ344" i="17"/>
  <c r="AP344" i="17"/>
  <c r="AO344" i="17"/>
  <c r="AN344" i="17"/>
  <c r="AM344" i="17"/>
  <c r="AX343" i="17"/>
  <c r="AW343" i="17"/>
  <c r="AV343" i="17"/>
  <c r="AU343" i="17"/>
  <c r="AT343" i="17"/>
  <c r="AS343" i="17"/>
  <c r="AR343" i="17"/>
  <c r="AQ343" i="17"/>
  <c r="AP343" i="17"/>
  <c r="AO343" i="17"/>
  <c r="AN343" i="17"/>
  <c r="AM343" i="17"/>
  <c r="AX342" i="17"/>
  <c r="AW342" i="17"/>
  <c r="AV342" i="17"/>
  <c r="AU342" i="17"/>
  <c r="AT342" i="17"/>
  <c r="AS342" i="17"/>
  <c r="AR342" i="17"/>
  <c r="AQ342" i="17"/>
  <c r="AP342" i="17"/>
  <c r="AO342" i="17"/>
  <c r="AN342" i="17"/>
  <c r="AM342" i="17"/>
  <c r="AX341" i="17"/>
  <c r="AW341" i="17"/>
  <c r="AV341" i="17"/>
  <c r="AU341" i="17"/>
  <c r="AT341" i="17"/>
  <c r="AS341" i="17"/>
  <c r="AR341" i="17"/>
  <c r="AQ341" i="17"/>
  <c r="AP341" i="17"/>
  <c r="AO341" i="17"/>
  <c r="AN341" i="17"/>
  <c r="AM341" i="17"/>
  <c r="AX340" i="17"/>
  <c r="AW340" i="17"/>
  <c r="AV340" i="17"/>
  <c r="AU340" i="17"/>
  <c r="AT340" i="17"/>
  <c r="AS340" i="17"/>
  <c r="AR340" i="17"/>
  <c r="AQ340" i="17"/>
  <c r="AP340" i="17"/>
  <c r="AO340" i="17"/>
  <c r="AN340" i="17"/>
  <c r="AM340" i="17"/>
  <c r="AX339" i="17"/>
  <c r="AW339" i="17"/>
  <c r="AV339" i="17"/>
  <c r="AU339" i="17"/>
  <c r="AT339" i="17"/>
  <c r="AS339" i="17"/>
  <c r="AR339" i="17"/>
  <c r="AQ339" i="17"/>
  <c r="AP339" i="17"/>
  <c r="AO339" i="17"/>
  <c r="AN339" i="17"/>
  <c r="AM339" i="17"/>
  <c r="AX338" i="17"/>
  <c r="AW338" i="17"/>
  <c r="AV338" i="17"/>
  <c r="AU338" i="17"/>
  <c r="AT338" i="17"/>
  <c r="AS338" i="17"/>
  <c r="AR338" i="17"/>
  <c r="AQ338" i="17"/>
  <c r="AP338" i="17"/>
  <c r="AO338" i="17"/>
  <c r="AN338" i="17"/>
  <c r="AM338" i="17"/>
  <c r="AX337" i="17"/>
  <c r="AV337" i="17"/>
  <c r="AU337" i="17"/>
  <c r="AT337" i="17"/>
  <c r="AS337" i="17"/>
  <c r="AR337" i="17"/>
  <c r="AQ337" i="17"/>
  <c r="AP337" i="17"/>
  <c r="AO337" i="17"/>
  <c r="AN337" i="17"/>
  <c r="AM337" i="17"/>
  <c r="AX336" i="17"/>
  <c r="AW336" i="17"/>
  <c r="AV336" i="17"/>
  <c r="AU336" i="17"/>
  <c r="AT336" i="17"/>
  <c r="AS336" i="17"/>
  <c r="AR336" i="17"/>
  <c r="AQ336" i="17"/>
  <c r="AP336" i="17"/>
  <c r="AO336" i="17"/>
  <c r="AN336" i="17"/>
  <c r="AM336" i="17"/>
  <c r="AX335" i="17"/>
  <c r="AW335" i="17"/>
  <c r="AV335" i="17"/>
  <c r="AU335" i="17"/>
  <c r="AT335" i="17"/>
  <c r="AS335" i="17"/>
  <c r="AR335" i="17"/>
  <c r="AQ335" i="17"/>
  <c r="AP335" i="17"/>
  <c r="AO335" i="17"/>
  <c r="AN335" i="17"/>
  <c r="AM335" i="17"/>
  <c r="AX334" i="17"/>
  <c r="AW334" i="17"/>
  <c r="AV334" i="17"/>
  <c r="AU334" i="17"/>
  <c r="AT334" i="17"/>
  <c r="AS334" i="17"/>
  <c r="AR334" i="17"/>
  <c r="AQ334" i="17"/>
  <c r="AP334" i="17"/>
  <c r="AO334" i="17"/>
  <c r="AN334" i="17"/>
  <c r="AM334" i="17"/>
  <c r="AX333" i="17"/>
  <c r="AW333" i="17"/>
  <c r="AV333" i="17"/>
  <c r="AU333" i="17"/>
  <c r="AT333" i="17"/>
  <c r="AS333" i="17"/>
  <c r="AR333" i="17"/>
  <c r="AQ333" i="17"/>
  <c r="AP333" i="17"/>
  <c r="AO333" i="17"/>
  <c r="AN333" i="17"/>
  <c r="AM333" i="17"/>
  <c r="AX332" i="17"/>
  <c r="AW332" i="17"/>
  <c r="AV332" i="17"/>
  <c r="AU332" i="17"/>
  <c r="AT332" i="17"/>
  <c r="AS332" i="17"/>
  <c r="AR332" i="17"/>
  <c r="AQ332" i="17"/>
  <c r="AP332" i="17"/>
  <c r="AO332" i="17"/>
  <c r="AN332" i="17"/>
  <c r="AM332" i="17"/>
  <c r="AX331" i="17"/>
  <c r="AW331" i="17"/>
  <c r="AV331" i="17"/>
  <c r="AU331" i="17"/>
  <c r="AT331" i="17"/>
  <c r="AS331" i="17"/>
  <c r="AR331" i="17"/>
  <c r="AQ331" i="17"/>
  <c r="AP331" i="17"/>
  <c r="AO331" i="17"/>
  <c r="AN331" i="17"/>
  <c r="AM331" i="17"/>
  <c r="AX330" i="17"/>
  <c r="AW330" i="17"/>
  <c r="AV330" i="17"/>
  <c r="AU330" i="17"/>
  <c r="AT330" i="17"/>
  <c r="AS330" i="17"/>
  <c r="AR330" i="17"/>
  <c r="AQ330" i="17"/>
  <c r="AP330" i="17"/>
  <c r="AO330" i="17"/>
  <c r="AN330" i="17"/>
  <c r="AM330" i="17"/>
  <c r="AX329" i="17"/>
  <c r="AW329" i="17"/>
  <c r="AV329" i="17"/>
  <c r="AU329" i="17"/>
  <c r="AT329" i="17"/>
  <c r="AS329" i="17"/>
  <c r="AR329" i="17"/>
  <c r="AQ329" i="17"/>
  <c r="AP329" i="17"/>
  <c r="AO329" i="17"/>
  <c r="AN329" i="17"/>
  <c r="AM329" i="17"/>
  <c r="AX328" i="17"/>
  <c r="AW328" i="17"/>
  <c r="AV328" i="17"/>
  <c r="AU328" i="17"/>
  <c r="AT328" i="17"/>
  <c r="AS328" i="17"/>
  <c r="AR328" i="17"/>
  <c r="AQ328" i="17"/>
  <c r="AP328" i="17"/>
  <c r="AO328" i="17"/>
  <c r="AN328" i="17"/>
  <c r="AM328" i="17"/>
  <c r="AX327" i="17"/>
  <c r="AW327" i="17"/>
  <c r="AV327" i="17"/>
  <c r="AU327" i="17"/>
  <c r="AT327" i="17"/>
  <c r="AS327" i="17"/>
  <c r="AR327" i="17"/>
  <c r="AQ327" i="17"/>
  <c r="AP327" i="17"/>
  <c r="AO327" i="17"/>
  <c r="AN327" i="17"/>
  <c r="AM327" i="17"/>
  <c r="AX326" i="17"/>
  <c r="AW326" i="17"/>
  <c r="AV326" i="17"/>
  <c r="AU326" i="17"/>
  <c r="AT326" i="17"/>
  <c r="AS326" i="17"/>
  <c r="AR326" i="17"/>
  <c r="AQ326" i="17"/>
  <c r="AP326" i="17"/>
  <c r="AO326" i="17"/>
  <c r="AN326" i="17"/>
  <c r="AM326" i="17"/>
  <c r="AX325" i="17"/>
  <c r="AW325" i="17"/>
  <c r="AV325" i="17"/>
  <c r="AU325" i="17"/>
  <c r="AT325" i="17"/>
  <c r="AS325" i="17"/>
  <c r="AR325" i="17"/>
  <c r="AQ325" i="17"/>
  <c r="AP325" i="17"/>
  <c r="AO325" i="17"/>
  <c r="AN325" i="17"/>
  <c r="AM325" i="17"/>
  <c r="AX324" i="17"/>
  <c r="AW324" i="17"/>
  <c r="AV324" i="17"/>
  <c r="AU324" i="17"/>
  <c r="AT324" i="17"/>
  <c r="AS324" i="17"/>
  <c r="AR324" i="17"/>
  <c r="AQ324" i="17"/>
  <c r="AP324" i="17"/>
  <c r="AO324" i="17"/>
  <c r="AN324" i="17"/>
  <c r="AM324" i="17"/>
  <c r="AX323" i="17"/>
  <c r="AW323" i="17"/>
  <c r="AV323" i="17"/>
  <c r="AU323" i="17"/>
  <c r="AT323" i="17"/>
  <c r="AS323" i="17"/>
  <c r="AR323" i="17"/>
  <c r="AQ323" i="17"/>
  <c r="AP323" i="17"/>
  <c r="AO323" i="17"/>
  <c r="AN323" i="17"/>
  <c r="AM323" i="17"/>
  <c r="AX322" i="17"/>
  <c r="AW322" i="17"/>
  <c r="AV322" i="17"/>
  <c r="AU322" i="17"/>
  <c r="AT322" i="17"/>
  <c r="AS322" i="17"/>
  <c r="AR322" i="17"/>
  <c r="AQ322" i="17"/>
  <c r="AP322" i="17"/>
  <c r="AO322" i="17"/>
  <c r="AN322" i="17"/>
  <c r="AM322" i="17"/>
  <c r="AX321" i="17"/>
  <c r="AW321" i="17"/>
  <c r="AV321" i="17"/>
  <c r="AU321" i="17"/>
  <c r="AT321" i="17"/>
  <c r="AS321" i="17"/>
  <c r="AR321" i="17"/>
  <c r="AQ321" i="17"/>
  <c r="AP321" i="17"/>
  <c r="AO321" i="17"/>
  <c r="AN321" i="17"/>
  <c r="AM321" i="17"/>
  <c r="AX320" i="17"/>
  <c r="AW320" i="17"/>
  <c r="AV320" i="17"/>
  <c r="AU320" i="17"/>
  <c r="AT320" i="17"/>
  <c r="AS320" i="17"/>
  <c r="AR320" i="17"/>
  <c r="AQ320" i="17"/>
  <c r="AP320" i="17"/>
  <c r="AO320" i="17"/>
  <c r="AN320" i="17"/>
  <c r="AM320" i="17"/>
  <c r="AX319" i="17"/>
  <c r="AW319" i="17"/>
  <c r="AV319" i="17"/>
  <c r="AU319" i="17"/>
  <c r="AT319" i="17"/>
  <c r="AS319" i="17"/>
  <c r="AR319" i="17"/>
  <c r="AQ319" i="17"/>
  <c r="AP319" i="17"/>
  <c r="AO319" i="17"/>
  <c r="AN319" i="17"/>
  <c r="AM319" i="17"/>
  <c r="AX318" i="17"/>
  <c r="AW318" i="17"/>
  <c r="AV318" i="17"/>
  <c r="AU318" i="17"/>
  <c r="AT318" i="17"/>
  <c r="AS318" i="17"/>
  <c r="AR318" i="17"/>
  <c r="AQ318" i="17"/>
  <c r="AP318" i="17"/>
  <c r="AO318" i="17"/>
  <c r="AN318" i="17"/>
  <c r="AM318" i="17"/>
  <c r="AX317" i="17"/>
  <c r="AW317" i="17"/>
  <c r="AV317" i="17"/>
  <c r="AU317" i="17"/>
  <c r="AT317" i="17"/>
  <c r="AS317" i="17"/>
  <c r="AR317" i="17"/>
  <c r="AQ317" i="17"/>
  <c r="AP317" i="17"/>
  <c r="AO317" i="17"/>
  <c r="AN317" i="17"/>
  <c r="AM317" i="17"/>
  <c r="AX316" i="17"/>
  <c r="AW316" i="17"/>
  <c r="AV316" i="17"/>
  <c r="AU316" i="17"/>
  <c r="AT316" i="17"/>
  <c r="AS316" i="17"/>
  <c r="AR316" i="17"/>
  <c r="AQ316" i="17"/>
  <c r="AP316" i="17"/>
  <c r="AO316" i="17"/>
  <c r="AN316" i="17"/>
  <c r="AM316" i="17"/>
  <c r="AX315" i="17"/>
  <c r="AW315" i="17"/>
  <c r="AV315" i="17"/>
  <c r="AU315" i="17"/>
  <c r="AT315" i="17"/>
  <c r="AS315" i="17"/>
  <c r="AR315" i="17"/>
  <c r="AQ315" i="17"/>
  <c r="AP315" i="17"/>
  <c r="AO315" i="17"/>
  <c r="AN315" i="17"/>
  <c r="AM315" i="17"/>
  <c r="AX314" i="17"/>
  <c r="AW314" i="17"/>
  <c r="AV314" i="17"/>
  <c r="AU314" i="17"/>
  <c r="AT314" i="17"/>
  <c r="AS314" i="17"/>
  <c r="AR314" i="17"/>
  <c r="AQ314" i="17"/>
  <c r="AP314" i="17"/>
  <c r="AO314" i="17"/>
  <c r="AN314" i="17"/>
  <c r="AM314" i="17"/>
  <c r="AX313" i="17"/>
  <c r="AW313" i="17"/>
  <c r="AV313" i="17"/>
  <c r="AU313" i="17"/>
  <c r="AT313" i="17"/>
  <c r="AS313" i="17"/>
  <c r="AR313" i="17"/>
  <c r="AQ313" i="17"/>
  <c r="AP313" i="17"/>
  <c r="AO313" i="17"/>
  <c r="AN313" i="17"/>
  <c r="AM313" i="17"/>
  <c r="AX312" i="17"/>
  <c r="AW312" i="17"/>
  <c r="AV312" i="17"/>
  <c r="AU312" i="17"/>
  <c r="AT312" i="17"/>
  <c r="AS312" i="17"/>
  <c r="AR312" i="17"/>
  <c r="AQ312" i="17"/>
  <c r="AP312" i="17"/>
  <c r="AO312" i="17"/>
  <c r="AN312" i="17"/>
  <c r="AM312" i="17"/>
  <c r="AX311" i="17"/>
  <c r="AW311" i="17"/>
  <c r="AV311" i="17"/>
  <c r="AU311" i="17"/>
  <c r="AT311" i="17"/>
  <c r="AS311" i="17"/>
  <c r="AR311" i="17"/>
  <c r="AQ311" i="17"/>
  <c r="AP311" i="17"/>
  <c r="AO311" i="17"/>
  <c r="AN311" i="17"/>
  <c r="AM311" i="17"/>
  <c r="AX310" i="17"/>
  <c r="AW310" i="17"/>
  <c r="AV310" i="17"/>
  <c r="AU310" i="17"/>
  <c r="AT310" i="17"/>
  <c r="AS310" i="17"/>
  <c r="AR310" i="17"/>
  <c r="AQ310" i="17"/>
  <c r="AP310" i="17"/>
  <c r="AO310" i="17"/>
  <c r="AN310" i="17"/>
  <c r="AM310" i="17"/>
  <c r="AX309" i="17"/>
  <c r="AW309" i="17"/>
  <c r="AV309" i="17"/>
  <c r="AU309" i="17"/>
  <c r="AT309" i="17"/>
  <c r="AS309" i="17"/>
  <c r="AR309" i="17"/>
  <c r="AQ309" i="17"/>
  <c r="AP309" i="17"/>
  <c r="AO309" i="17"/>
  <c r="AN309" i="17"/>
  <c r="AM309" i="17"/>
  <c r="AX308" i="17"/>
  <c r="AW308" i="17"/>
  <c r="AV308" i="17"/>
  <c r="AU308" i="17"/>
  <c r="AT308" i="17"/>
  <c r="AS308" i="17"/>
  <c r="AR308" i="17"/>
  <c r="AQ308" i="17"/>
  <c r="AP308" i="17"/>
  <c r="AO308" i="17"/>
  <c r="AN308" i="17"/>
  <c r="AM308" i="17"/>
  <c r="AX307" i="17"/>
  <c r="AW307" i="17"/>
  <c r="AV307" i="17"/>
  <c r="AU307" i="17"/>
  <c r="AT307" i="17"/>
  <c r="AS307" i="17"/>
  <c r="AR307" i="17"/>
  <c r="AQ307" i="17"/>
  <c r="AP307" i="17"/>
  <c r="AO307" i="17"/>
  <c r="AN307" i="17"/>
  <c r="AM307" i="17"/>
  <c r="AX306" i="17"/>
  <c r="AW306" i="17"/>
  <c r="AV306" i="17"/>
  <c r="AU306" i="17"/>
  <c r="AT306" i="17"/>
  <c r="AS306" i="17"/>
  <c r="AR306" i="17"/>
  <c r="AQ306" i="17"/>
  <c r="AP306" i="17"/>
  <c r="AO306" i="17"/>
  <c r="AN306" i="17"/>
  <c r="AM306" i="17"/>
  <c r="AX305" i="17"/>
  <c r="AW305" i="17"/>
  <c r="AV305" i="17"/>
  <c r="AU305" i="17"/>
  <c r="AT305" i="17"/>
  <c r="AS305" i="17"/>
  <c r="AR305" i="17"/>
  <c r="AQ305" i="17"/>
  <c r="AP305" i="17"/>
  <c r="AO305" i="17"/>
  <c r="AN305" i="17"/>
  <c r="AM305" i="17"/>
  <c r="AX304" i="17"/>
  <c r="AW304" i="17"/>
  <c r="AV304" i="17"/>
  <c r="AU304" i="17"/>
  <c r="AT304" i="17"/>
  <c r="AS304" i="17"/>
  <c r="AR304" i="17"/>
  <c r="AQ304" i="17"/>
  <c r="AP304" i="17"/>
  <c r="AO304" i="17"/>
  <c r="AN304" i="17"/>
  <c r="AM304" i="17"/>
  <c r="AX303" i="17"/>
  <c r="AW303" i="17"/>
  <c r="AV303" i="17"/>
  <c r="AU303" i="17"/>
  <c r="AT303" i="17"/>
  <c r="AS303" i="17"/>
  <c r="AR303" i="17"/>
  <c r="AQ303" i="17"/>
  <c r="AP303" i="17"/>
  <c r="AO303" i="17"/>
  <c r="AN303" i="17"/>
  <c r="AM303" i="17"/>
  <c r="AX302" i="17"/>
  <c r="AW302" i="17"/>
  <c r="AV302" i="17"/>
  <c r="AU302" i="17"/>
  <c r="AT302" i="17"/>
  <c r="AS302" i="17"/>
  <c r="AR302" i="17"/>
  <c r="AQ302" i="17"/>
  <c r="AP302" i="17"/>
  <c r="AO302" i="17"/>
  <c r="AN302" i="17"/>
  <c r="AM302" i="17"/>
  <c r="AX301" i="17"/>
  <c r="AW301" i="17"/>
  <c r="AV301" i="17"/>
  <c r="AU301" i="17"/>
  <c r="AT301" i="17"/>
  <c r="AS301" i="17"/>
  <c r="AR301" i="17"/>
  <c r="AQ301" i="17"/>
  <c r="AP301" i="17"/>
  <c r="AO301" i="17"/>
  <c r="AN301" i="17"/>
  <c r="AM301" i="17"/>
  <c r="AX300" i="17"/>
  <c r="AW300" i="17"/>
  <c r="AV300" i="17"/>
  <c r="AU300" i="17"/>
  <c r="AT300" i="17"/>
  <c r="AS300" i="17"/>
  <c r="AR300" i="17"/>
  <c r="AQ300" i="17"/>
  <c r="AP300" i="17"/>
  <c r="AO300" i="17"/>
  <c r="AN300" i="17"/>
  <c r="AM300" i="17"/>
  <c r="AX299" i="17"/>
  <c r="AW299" i="17"/>
  <c r="AV299" i="17"/>
  <c r="AU299" i="17"/>
  <c r="AT299" i="17"/>
  <c r="AS299" i="17"/>
  <c r="AR299" i="17"/>
  <c r="AQ299" i="17"/>
  <c r="AP299" i="17"/>
  <c r="AO299" i="17"/>
  <c r="AN299" i="17"/>
  <c r="AM299" i="17"/>
  <c r="AX298" i="17"/>
  <c r="AW298" i="17"/>
  <c r="AV298" i="17"/>
  <c r="AU298" i="17"/>
  <c r="AT298" i="17"/>
  <c r="AS298" i="17"/>
  <c r="AR298" i="17"/>
  <c r="AQ298" i="17"/>
  <c r="AP298" i="17"/>
  <c r="AO298" i="17"/>
  <c r="AN298" i="17"/>
  <c r="AM298" i="17"/>
  <c r="AX297" i="17"/>
  <c r="AW297" i="17"/>
  <c r="AV297" i="17"/>
  <c r="AU297" i="17"/>
  <c r="AT297" i="17"/>
  <c r="AS297" i="17"/>
  <c r="AR297" i="17"/>
  <c r="AQ297" i="17"/>
  <c r="AP297" i="17"/>
  <c r="AO297" i="17"/>
  <c r="AN297" i="17"/>
  <c r="AM297" i="17"/>
  <c r="AX296" i="17"/>
  <c r="AW296" i="17"/>
  <c r="AV296" i="17"/>
  <c r="AU296" i="17"/>
  <c r="AT296" i="17"/>
  <c r="AS296" i="17"/>
  <c r="AR296" i="17"/>
  <c r="AQ296" i="17"/>
  <c r="AP296" i="17"/>
  <c r="AO296" i="17"/>
  <c r="AN296" i="17"/>
  <c r="AM296" i="17"/>
  <c r="AX295" i="17"/>
  <c r="AW295" i="17"/>
  <c r="AV295" i="17"/>
  <c r="AU295" i="17"/>
  <c r="AT295" i="17"/>
  <c r="AS295" i="17"/>
  <c r="AR295" i="17"/>
  <c r="AQ295" i="17"/>
  <c r="AP295" i="17"/>
  <c r="AO295" i="17"/>
  <c r="AN295" i="17"/>
  <c r="AM295" i="17"/>
  <c r="AX294" i="17"/>
  <c r="AW294" i="17"/>
  <c r="AV294" i="17"/>
  <c r="AU294" i="17"/>
  <c r="AT294" i="17"/>
  <c r="AS294" i="17"/>
  <c r="AR294" i="17"/>
  <c r="AQ294" i="17"/>
  <c r="AP294" i="17"/>
  <c r="AO294" i="17"/>
  <c r="AN294" i="17"/>
  <c r="AM294" i="17"/>
  <c r="AX293" i="17"/>
  <c r="AW293" i="17"/>
  <c r="AV293" i="17"/>
  <c r="AU293" i="17"/>
  <c r="AT293" i="17"/>
  <c r="AS293" i="17"/>
  <c r="AR293" i="17"/>
  <c r="AQ293" i="17"/>
  <c r="AP293" i="17"/>
  <c r="AO293" i="17"/>
  <c r="AN293" i="17"/>
  <c r="AM293" i="17"/>
  <c r="AX292" i="17"/>
  <c r="AW292" i="17"/>
  <c r="AV292" i="17"/>
  <c r="AU292" i="17"/>
  <c r="AT292" i="17"/>
  <c r="AS292" i="17"/>
  <c r="AR292" i="17"/>
  <c r="AQ292" i="17"/>
  <c r="AP292" i="17"/>
  <c r="AO292" i="17"/>
  <c r="AN292" i="17"/>
  <c r="AM292" i="17"/>
  <c r="AX291" i="17"/>
  <c r="AW291" i="17"/>
  <c r="AV291" i="17"/>
  <c r="AU291" i="17"/>
  <c r="AT291" i="17"/>
  <c r="AS291" i="17"/>
  <c r="AR291" i="17"/>
  <c r="AQ291" i="17"/>
  <c r="AP291" i="17"/>
  <c r="AO291" i="17"/>
  <c r="AN291" i="17"/>
  <c r="AM291" i="17"/>
  <c r="AX290" i="17"/>
  <c r="AW290" i="17"/>
  <c r="AV290" i="17"/>
  <c r="AU290" i="17"/>
  <c r="AT290" i="17"/>
  <c r="AS290" i="17"/>
  <c r="AR290" i="17"/>
  <c r="AQ290" i="17"/>
  <c r="AP290" i="17"/>
  <c r="AO290" i="17"/>
  <c r="AN290" i="17"/>
  <c r="AM290" i="17"/>
  <c r="AX289" i="17"/>
  <c r="AW289" i="17"/>
  <c r="AV289" i="17"/>
  <c r="AU289" i="17"/>
  <c r="AT289" i="17"/>
  <c r="AS289" i="17"/>
  <c r="AR289" i="17"/>
  <c r="AQ289" i="17"/>
  <c r="AP289" i="17"/>
  <c r="AO289" i="17"/>
  <c r="AN289" i="17"/>
  <c r="AM289" i="17"/>
  <c r="AX288" i="17"/>
  <c r="AW288" i="17"/>
  <c r="AV288" i="17"/>
  <c r="AU288" i="17"/>
  <c r="AT288" i="17"/>
  <c r="AS288" i="17"/>
  <c r="AR288" i="17"/>
  <c r="AQ288" i="17"/>
  <c r="AP288" i="17"/>
  <c r="AO288" i="17"/>
  <c r="AN288" i="17"/>
  <c r="AM288" i="17"/>
  <c r="AX287" i="17"/>
  <c r="AW287" i="17"/>
  <c r="AV287" i="17"/>
  <c r="AU287" i="17"/>
  <c r="AT287" i="17"/>
  <c r="AS287" i="17"/>
  <c r="AR287" i="17"/>
  <c r="AQ287" i="17"/>
  <c r="AP287" i="17"/>
  <c r="AO287" i="17"/>
  <c r="AN287" i="17"/>
  <c r="AM287" i="17"/>
  <c r="AX286" i="17"/>
  <c r="AW286" i="17"/>
  <c r="AV286" i="17"/>
  <c r="AU286" i="17"/>
  <c r="AT286" i="17"/>
  <c r="AS286" i="17"/>
  <c r="AR286" i="17"/>
  <c r="AQ286" i="17"/>
  <c r="AP286" i="17"/>
  <c r="AO286" i="17"/>
  <c r="AN286" i="17"/>
  <c r="AM286" i="17"/>
  <c r="AX285" i="17"/>
  <c r="AW285" i="17"/>
  <c r="AV285" i="17"/>
  <c r="AU285" i="17"/>
  <c r="AT285" i="17"/>
  <c r="AS285" i="17"/>
  <c r="AR285" i="17"/>
  <c r="AQ285" i="17"/>
  <c r="AP285" i="17"/>
  <c r="AO285" i="17"/>
  <c r="AN285" i="17"/>
  <c r="AM285" i="17"/>
  <c r="AX284" i="17"/>
  <c r="AW284" i="17"/>
  <c r="AV284" i="17"/>
  <c r="AU284" i="17"/>
  <c r="AT284" i="17"/>
  <c r="AS284" i="17"/>
  <c r="AR284" i="17"/>
  <c r="AQ284" i="17"/>
  <c r="AP284" i="17"/>
  <c r="AO284" i="17"/>
  <c r="AN284" i="17"/>
  <c r="AM284" i="17"/>
  <c r="AX283" i="17"/>
  <c r="AW283" i="17"/>
  <c r="AV283" i="17"/>
  <c r="AU283" i="17"/>
  <c r="AT283" i="17"/>
  <c r="AS283" i="17"/>
  <c r="AR283" i="17"/>
  <c r="AQ283" i="17"/>
  <c r="AP283" i="17"/>
  <c r="AO283" i="17"/>
  <c r="AN283" i="17"/>
  <c r="AM283" i="17"/>
  <c r="AX282" i="17"/>
  <c r="AW282" i="17"/>
  <c r="AV282" i="17"/>
  <c r="AU282" i="17"/>
  <c r="AT282" i="17"/>
  <c r="AS282" i="17"/>
  <c r="AR282" i="17"/>
  <c r="AQ282" i="17"/>
  <c r="AP282" i="17"/>
  <c r="AO282" i="17"/>
  <c r="AN282" i="17"/>
  <c r="AM282" i="17"/>
  <c r="AX281" i="17"/>
  <c r="AW281" i="17"/>
  <c r="AV281" i="17"/>
  <c r="AU281" i="17"/>
  <c r="AT281" i="17"/>
  <c r="AS281" i="17"/>
  <c r="AR281" i="17"/>
  <c r="AQ281" i="17"/>
  <c r="AP281" i="17"/>
  <c r="AO281" i="17"/>
  <c r="AN281" i="17"/>
  <c r="AM281" i="17"/>
  <c r="AX280" i="17"/>
  <c r="AW280" i="17"/>
  <c r="AV280" i="17"/>
  <c r="AU280" i="17"/>
  <c r="AT280" i="17"/>
  <c r="AS280" i="17"/>
  <c r="AR280" i="17"/>
  <c r="AQ280" i="17"/>
  <c r="AP280" i="17"/>
  <c r="AO280" i="17"/>
  <c r="AN280" i="17"/>
  <c r="AM280" i="17"/>
  <c r="AX279" i="17"/>
  <c r="AW279" i="17"/>
  <c r="AV279" i="17"/>
  <c r="AU279" i="17"/>
  <c r="AT279" i="17"/>
  <c r="AS279" i="17"/>
  <c r="AR279" i="17"/>
  <c r="AQ279" i="17"/>
  <c r="AP279" i="17"/>
  <c r="AO279" i="17"/>
  <c r="AN279" i="17"/>
  <c r="AM279" i="17"/>
  <c r="AX278" i="17"/>
  <c r="AW278" i="17"/>
  <c r="AV278" i="17"/>
  <c r="AU278" i="17"/>
  <c r="AT278" i="17"/>
  <c r="AS278" i="17"/>
  <c r="AR278" i="17"/>
  <c r="AQ278" i="17"/>
  <c r="AP278" i="17"/>
  <c r="AO278" i="17"/>
  <c r="AN278" i="17"/>
  <c r="AM278" i="17"/>
  <c r="AX277" i="17"/>
  <c r="AW277" i="17"/>
  <c r="AV277" i="17"/>
  <c r="AU277" i="17"/>
  <c r="AT277" i="17"/>
  <c r="AS277" i="17"/>
  <c r="AR277" i="17"/>
  <c r="AQ277" i="17"/>
  <c r="AP277" i="17"/>
  <c r="AO277" i="17"/>
  <c r="AN277" i="17"/>
  <c r="AM277" i="17"/>
  <c r="AX276" i="17"/>
  <c r="AW276" i="17"/>
  <c r="AV276" i="17"/>
  <c r="AU276" i="17"/>
  <c r="AT276" i="17"/>
  <c r="AS276" i="17"/>
  <c r="AR276" i="17"/>
  <c r="AQ276" i="17"/>
  <c r="AP276" i="17"/>
  <c r="AO276" i="17"/>
  <c r="AN276" i="17"/>
  <c r="AM276" i="17"/>
  <c r="AX275" i="17"/>
  <c r="AW275" i="17"/>
  <c r="AV275" i="17"/>
  <c r="AU275" i="17"/>
  <c r="AT275" i="17"/>
  <c r="AS275" i="17"/>
  <c r="AR275" i="17"/>
  <c r="AQ275" i="17"/>
  <c r="AP275" i="17"/>
  <c r="AO275" i="17"/>
  <c r="AN275" i="17"/>
  <c r="AM275" i="17"/>
  <c r="AX274" i="17"/>
  <c r="AW274" i="17"/>
  <c r="AV274" i="17"/>
  <c r="AU274" i="17"/>
  <c r="AT274" i="17"/>
  <c r="AS274" i="17"/>
  <c r="AR274" i="17"/>
  <c r="AQ274" i="17"/>
  <c r="AP274" i="17"/>
  <c r="AO274" i="17"/>
  <c r="AN274" i="17"/>
  <c r="AM274" i="17"/>
  <c r="AX273" i="17"/>
  <c r="AW273" i="17"/>
  <c r="AV273" i="17"/>
  <c r="AU273" i="17"/>
  <c r="AT273" i="17"/>
  <c r="AS273" i="17"/>
  <c r="AR273" i="17"/>
  <c r="AQ273" i="17"/>
  <c r="AP273" i="17"/>
  <c r="AO273" i="17"/>
  <c r="AN273" i="17"/>
  <c r="AM273" i="17"/>
  <c r="AX272" i="17"/>
  <c r="AW272" i="17"/>
  <c r="AV272" i="17"/>
  <c r="AU272" i="17"/>
  <c r="AT272" i="17"/>
  <c r="AS272" i="17"/>
  <c r="AR272" i="17"/>
  <c r="AQ272" i="17"/>
  <c r="AP272" i="17"/>
  <c r="AO272" i="17"/>
  <c r="AN272" i="17"/>
  <c r="AM272" i="17"/>
  <c r="AX271" i="17"/>
  <c r="AW271" i="17"/>
  <c r="AV271" i="17"/>
  <c r="AU271" i="17"/>
  <c r="AT271" i="17"/>
  <c r="AS271" i="17"/>
  <c r="AR271" i="17"/>
  <c r="AQ271" i="17"/>
  <c r="AP271" i="17"/>
  <c r="AO271" i="17"/>
  <c r="AN271" i="17"/>
  <c r="AM271" i="17"/>
  <c r="AX270" i="17"/>
  <c r="AW270" i="17"/>
  <c r="AV270" i="17"/>
  <c r="AU270" i="17"/>
  <c r="AT270" i="17"/>
  <c r="AS270" i="17"/>
  <c r="AR270" i="17"/>
  <c r="AQ270" i="17"/>
  <c r="AP270" i="17"/>
  <c r="AO270" i="17"/>
  <c r="AN270" i="17"/>
  <c r="AM270" i="17"/>
  <c r="AX269" i="17"/>
  <c r="AW269" i="17"/>
  <c r="AV269" i="17"/>
  <c r="AU269" i="17"/>
  <c r="AT269" i="17"/>
  <c r="AS269" i="17"/>
  <c r="AR269" i="17"/>
  <c r="AQ269" i="17"/>
  <c r="AP269" i="17"/>
  <c r="AO269" i="17"/>
  <c r="AN269" i="17"/>
  <c r="AM269" i="17"/>
  <c r="AX268" i="17"/>
  <c r="AW268" i="17"/>
  <c r="AV268" i="17"/>
  <c r="AU268" i="17"/>
  <c r="AT268" i="17"/>
  <c r="AS268" i="17"/>
  <c r="AR268" i="17"/>
  <c r="AQ268" i="17"/>
  <c r="AP268" i="17"/>
  <c r="AO268" i="17"/>
  <c r="AN268" i="17"/>
  <c r="AM268" i="17"/>
  <c r="AX267" i="17"/>
  <c r="AW267" i="17"/>
  <c r="AV267" i="17"/>
  <c r="AU267" i="17"/>
  <c r="AT267" i="17"/>
  <c r="AS267" i="17"/>
  <c r="AR267" i="17"/>
  <c r="AQ267" i="17"/>
  <c r="AP267" i="17"/>
  <c r="AO267" i="17"/>
  <c r="AN267" i="17"/>
  <c r="AM267" i="17"/>
  <c r="AX266" i="17"/>
  <c r="AW266" i="17"/>
  <c r="AV266" i="17"/>
  <c r="AU266" i="17"/>
  <c r="AT266" i="17"/>
  <c r="AS266" i="17"/>
  <c r="AR266" i="17"/>
  <c r="AQ266" i="17"/>
  <c r="AP266" i="17"/>
  <c r="AO266" i="17"/>
  <c r="AN266" i="17"/>
  <c r="AM266" i="17"/>
  <c r="AX265" i="17"/>
  <c r="AW265" i="17"/>
  <c r="AV265" i="17"/>
  <c r="AU265" i="17"/>
  <c r="AT265" i="17"/>
  <c r="AS265" i="17"/>
  <c r="AR265" i="17"/>
  <c r="AQ265" i="17"/>
  <c r="AP265" i="17"/>
  <c r="AO265" i="17"/>
  <c r="AN265" i="17"/>
  <c r="AM265" i="17"/>
  <c r="AX264" i="17"/>
  <c r="AW264" i="17"/>
  <c r="AV264" i="17"/>
  <c r="AU264" i="17"/>
  <c r="AT264" i="17"/>
  <c r="AS264" i="17"/>
  <c r="AR264" i="17"/>
  <c r="AQ264" i="17"/>
  <c r="AP264" i="17"/>
  <c r="AO264" i="17"/>
  <c r="AN264" i="17"/>
  <c r="AM264" i="17"/>
  <c r="AX263" i="17"/>
  <c r="AW263" i="17"/>
  <c r="AV263" i="17"/>
  <c r="AU263" i="17"/>
  <c r="AT263" i="17"/>
  <c r="AS263" i="17"/>
  <c r="AR263" i="17"/>
  <c r="AQ263" i="17"/>
  <c r="AP263" i="17"/>
  <c r="AO263" i="17"/>
  <c r="AN263" i="17"/>
  <c r="AM263" i="17"/>
  <c r="AX262" i="17"/>
  <c r="AW262" i="17"/>
  <c r="AV262" i="17"/>
  <c r="AU262" i="17"/>
  <c r="AT262" i="17"/>
  <c r="AS262" i="17"/>
  <c r="AR262" i="17"/>
  <c r="AQ262" i="17"/>
  <c r="AP262" i="17"/>
  <c r="AO262" i="17"/>
  <c r="AN262" i="17"/>
  <c r="AM262" i="17"/>
  <c r="AX261" i="17"/>
  <c r="AW261" i="17"/>
  <c r="AV261" i="17"/>
  <c r="AU261" i="17"/>
  <c r="AT261" i="17"/>
  <c r="AS261" i="17"/>
  <c r="AR261" i="17"/>
  <c r="AQ261" i="17"/>
  <c r="AP261" i="17"/>
  <c r="AO261" i="17"/>
  <c r="AN261" i="17"/>
  <c r="AM261" i="17"/>
  <c r="AX260" i="17"/>
  <c r="AW260" i="17"/>
  <c r="AV260" i="17"/>
  <c r="AU260" i="17"/>
  <c r="AT260" i="17"/>
  <c r="AS260" i="17"/>
  <c r="AR260" i="17"/>
  <c r="AQ260" i="17"/>
  <c r="AP260" i="17"/>
  <c r="AO260" i="17"/>
  <c r="AN260" i="17"/>
  <c r="AM260" i="17"/>
  <c r="AX259" i="17"/>
  <c r="AW259" i="17"/>
  <c r="AV259" i="17"/>
  <c r="AU259" i="17"/>
  <c r="AT259" i="17"/>
  <c r="AS259" i="17"/>
  <c r="AR259" i="17"/>
  <c r="AQ259" i="17"/>
  <c r="AP259" i="17"/>
  <c r="AO259" i="17"/>
  <c r="AN259" i="17"/>
  <c r="AM259" i="17"/>
  <c r="AX258" i="17"/>
  <c r="AW258" i="17"/>
  <c r="AV258" i="17"/>
  <c r="AU258" i="17"/>
  <c r="AT258" i="17"/>
  <c r="AS258" i="17"/>
  <c r="AR258" i="17"/>
  <c r="AQ258" i="17"/>
  <c r="AP258" i="17"/>
  <c r="AO258" i="17"/>
  <c r="AN258" i="17"/>
  <c r="AM258" i="17"/>
  <c r="AX257" i="17"/>
  <c r="AW257" i="17"/>
  <c r="AV257" i="17"/>
  <c r="AU257" i="17"/>
  <c r="AT257" i="17"/>
  <c r="AS257" i="17"/>
  <c r="AR257" i="17"/>
  <c r="AQ257" i="17"/>
  <c r="AP257" i="17"/>
  <c r="AO257" i="17"/>
  <c r="AN257" i="17"/>
  <c r="AM257" i="17"/>
  <c r="AX256" i="17"/>
  <c r="AW256" i="17"/>
  <c r="AV256" i="17"/>
  <c r="AU256" i="17"/>
  <c r="AT256" i="17"/>
  <c r="AS256" i="17"/>
  <c r="AR256" i="17"/>
  <c r="AQ256" i="17"/>
  <c r="AP256" i="17"/>
  <c r="AO256" i="17"/>
  <c r="AN256" i="17"/>
  <c r="AM256" i="17"/>
  <c r="AX255" i="17"/>
  <c r="AW255" i="17"/>
  <c r="AV255" i="17"/>
  <c r="AU255" i="17"/>
  <c r="AT255" i="17"/>
  <c r="AS255" i="17"/>
  <c r="AR255" i="17"/>
  <c r="AQ255" i="17"/>
  <c r="AP255" i="17"/>
  <c r="AO255" i="17"/>
  <c r="AN255" i="17"/>
  <c r="AM255" i="17"/>
  <c r="AX254" i="17"/>
  <c r="AW254" i="17"/>
  <c r="AV254" i="17"/>
  <c r="AU254" i="17"/>
  <c r="AT254" i="17"/>
  <c r="AS254" i="17"/>
  <c r="AR254" i="17"/>
  <c r="AQ254" i="17"/>
  <c r="AP254" i="17"/>
  <c r="AO254" i="17"/>
  <c r="AN254" i="17"/>
  <c r="AM254" i="17"/>
  <c r="AX526" i="17"/>
  <c r="AW526" i="17"/>
  <c r="AV526" i="17"/>
  <c r="AU526" i="17"/>
  <c r="AT526" i="17"/>
  <c r="AS526" i="17"/>
  <c r="AR526" i="17"/>
  <c r="AQ526" i="17"/>
  <c r="AP526" i="17"/>
  <c r="AO526" i="17"/>
  <c r="AN526" i="17"/>
  <c r="AM526" i="17"/>
  <c r="AX525" i="17"/>
  <c r="AW525" i="17"/>
  <c r="AV525" i="17"/>
  <c r="AU525" i="17"/>
  <c r="AT525" i="17"/>
  <c r="AS525" i="17"/>
  <c r="AR525" i="17"/>
  <c r="AQ525" i="17"/>
  <c r="AP525" i="17"/>
  <c r="AO525" i="17"/>
  <c r="AN525" i="17"/>
  <c r="AM525" i="17"/>
  <c r="AX253" i="17"/>
  <c r="AW253" i="17"/>
  <c r="AV253" i="17"/>
  <c r="AU253" i="17"/>
  <c r="AT253" i="17"/>
  <c r="AS253" i="17"/>
  <c r="AR253" i="17"/>
  <c r="AQ253" i="17"/>
  <c r="AP253" i="17"/>
  <c r="AO253" i="17"/>
  <c r="AN253" i="17"/>
  <c r="AM253" i="17"/>
  <c r="AX252" i="17"/>
  <c r="AW252" i="17"/>
  <c r="AV252" i="17"/>
  <c r="AU252" i="17"/>
  <c r="AT252" i="17"/>
  <c r="AS252" i="17"/>
  <c r="AR252" i="17"/>
  <c r="AQ252" i="17"/>
  <c r="AP252" i="17"/>
  <c r="AO252" i="17"/>
  <c r="AN252" i="17"/>
  <c r="AM252" i="17"/>
  <c r="AX251" i="17"/>
  <c r="AW251" i="17"/>
  <c r="AV251" i="17"/>
  <c r="AU251" i="17"/>
  <c r="AT251" i="17"/>
  <c r="AS251" i="17"/>
  <c r="AR251" i="17"/>
  <c r="AQ251" i="17"/>
  <c r="AP251" i="17"/>
  <c r="AO251" i="17"/>
  <c r="AN251" i="17"/>
  <c r="AM251" i="17"/>
  <c r="AX250" i="17"/>
  <c r="AW250" i="17"/>
  <c r="AV250" i="17"/>
  <c r="AU250" i="17"/>
  <c r="AT250" i="17"/>
  <c r="AS250" i="17"/>
  <c r="AR250" i="17"/>
  <c r="AQ250" i="17"/>
  <c r="AP250" i="17"/>
  <c r="AO250" i="17"/>
  <c r="AN250" i="17"/>
  <c r="AM250" i="17"/>
  <c r="AX249" i="17"/>
  <c r="AW249" i="17"/>
  <c r="AV249" i="17"/>
  <c r="AU249" i="17"/>
  <c r="AT249" i="17"/>
  <c r="AS249" i="17"/>
  <c r="AR249" i="17"/>
  <c r="AQ249" i="17"/>
  <c r="AP249" i="17"/>
  <c r="AO249" i="17"/>
  <c r="AN249" i="17"/>
  <c r="AM249" i="17"/>
  <c r="AX248" i="17"/>
  <c r="AW248" i="17"/>
  <c r="AV248" i="17"/>
  <c r="AU248" i="17"/>
  <c r="AT248" i="17"/>
  <c r="AS248" i="17"/>
  <c r="AR248" i="17"/>
  <c r="AQ248" i="17"/>
  <c r="AP248" i="17"/>
  <c r="AO248" i="17"/>
  <c r="AN248" i="17"/>
  <c r="AM248" i="17"/>
  <c r="AX247" i="17"/>
  <c r="AW247" i="17"/>
  <c r="AV247" i="17"/>
  <c r="AU247" i="17"/>
  <c r="AT247" i="17"/>
  <c r="AS247" i="17"/>
  <c r="AR247" i="17"/>
  <c r="AQ247" i="17"/>
  <c r="AP247" i="17"/>
  <c r="AO247" i="17"/>
  <c r="AN247" i="17"/>
  <c r="AM247" i="17"/>
  <c r="AX246" i="17"/>
  <c r="AW246" i="17"/>
  <c r="AV246" i="17"/>
  <c r="AU246" i="17"/>
  <c r="AT246" i="17"/>
  <c r="AS246" i="17"/>
  <c r="AR246" i="17"/>
  <c r="AQ246" i="17"/>
  <c r="AP246" i="17"/>
  <c r="AO246" i="17"/>
  <c r="AN246" i="17"/>
  <c r="AM246" i="17"/>
  <c r="AX245" i="17"/>
  <c r="AW245" i="17"/>
  <c r="AV245" i="17"/>
  <c r="AU245" i="17"/>
  <c r="AT245" i="17"/>
  <c r="AS245" i="17"/>
  <c r="AR245" i="17"/>
  <c r="AQ245" i="17"/>
  <c r="AP245" i="17"/>
  <c r="AO245" i="17"/>
  <c r="AN245" i="17"/>
  <c r="AM245" i="17"/>
  <c r="AX244" i="17"/>
  <c r="AW244" i="17"/>
  <c r="AV244" i="17"/>
  <c r="AU244" i="17"/>
  <c r="AT244" i="17"/>
  <c r="AS244" i="17"/>
  <c r="AR244" i="17"/>
  <c r="AQ244" i="17"/>
  <c r="AP244" i="17"/>
  <c r="AO244" i="17"/>
  <c r="AN244" i="17"/>
  <c r="AM244" i="17"/>
  <c r="AX243" i="17"/>
  <c r="AW243" i="17"/>
  <c r="AV243" i="17"/>
  <c r="AU243" i="17"/>
  <c r="AT243" i="17"/>
  <c r="AS243" i="17"/>
  <c r="AR243" i="17"/>
  <c r="AQ243" i="17"/>
  <c r="AP243" i="17"/>
  <c r="AO243" i="17"/>
  <c r="AN243" i="17"/>
  <c r="AM243" i="17"/>
  <c r="AX238" i="17"/>
  <c r="AW238" i="17"/>
  <c r="AV238" i="17"/>
  <c r="AU238" i="17"/>
  <c r="AT238" i="17"/>
  <c r="AS238" i="17"/>
  <c r="AR238" i="17"/>
  <c r="AQ238" i="17"/>
  <c r="AP238" i="17"/>
  <c r="AO238" i="17"/>
  <c r="AN238" i="17"/>
  <c r="AM238" i="17"/>
  <c r="AX237" i="17"/>
  <c r="AW237" i="17"/>
  <c r="AV237" i="17"/>
  <c r="AU237" i="17"/>
  <c r="AT237" i="17"/>
  <c r="AS237" i="17"/>
  <c r="AR237" i="17"/>
  <c r="AQ237" i="17"/>
  <c r="AP237" i="17"/>
  <c r="AO237" i="17"/>
  <c r="AN237" i="17"/>
  <c r="AM237" i="17"/>
  <c r="AX236" i="17"/>
  <c r="AW236" i="17"/>
  <c r="AV236" i="17"/>
  <c r="AU236" i="17"/>
  <c r="AT236" i="17"/>
  <c r="AS236" i="17"/>
  <c r="AR236" i="17"/>
  <c r="AQ236" i="17"/>
  <c r="AP236" i="17"/>
  <c r="AO236" i="17"/>
  <c r="AN236" i="17"/>
  <c r="AM236" i="17"/>
  <c r="AX235" i="17"/>
  <c r="AW235" i="17"/>
  <c r="AV235" i="17"/>
  <c r="AU235" i="17"/>
  <c r="AT235" i="17"/>
  <c r="AS235" i="17"/>
  <c r="AR235" i="17"/>
  <c r="AQ235" i="17"/>
  <c r="AP235" i="17"/>
  <c r="AO235" i="17"/>
  <c r="AN235" i="17"/>
  <c r="AM235" i="17"/>
  <c r="AX234" i="17"/>
  <c r="AW234" i="17"/>
  <c r="AV234" i="17"/>
  <c r="AU234" i="17"/>
  <c r="AT234" i="17"/>
  <c r="AS234" i="17"/>
  <c r="AR234" i="17"/>
  <c r="AQ234" i="17"/>
  <c r="AP234" i="17"/>
  <c r="AO234" i="17"/>
  <c r="AN234" i="17"/>
  <c r="AM234" i="17"/>
  <c r="AX233" i="17"/>
  <c r="AW233" i="17"/>
  <c r="AV233" i="17"/>
  <c r="AU233" i="17"/>
  <c r="AT233" i="17"/>
  <c r="AS233" i="17"/>
  <c r="AR233" i="17"/>
  <c r="AQ233" i="17"/>
  <c r="AP233" i="17"/>
  <c r="AO233" i="17"/>
  <c r="AN233" i="17"/>
  <c r="AM233" i="17"/>
  <c r="AX232" i="17"/>
  <c r="AW232" i="17"/>
  <c r="AV232" i="17"/>
  <c r="AU232" i="17"/>
  <c r="AT232" i="17"/>
  <c r="AS232" i="17"/>
  <c r="AR232" i="17"/>
  <c r="AQ232" i="17"/>
  <c r="AP232" i="17"/>
  <c r="AO232" i="17"/>
  <c r="AN232" i="17"/>
  <c r="AM232" i="17"/>
  <c r="AX231" i="17"/>
  <c r="AW231" i="17"/>
  <c r="AV231" i="17"/>
  <c r="AU231" i="17"/>
  <c r="AT231" i="17"/>
  <c r="AS231" i="17"/>
  <c r="AR231" i="17"/>
  <c r="AQ231" i="17"/>
  <c r="AP231" i="17"/>
  <c r="AO231" i="17"/>
  <c r="AN231" i="17"/>
  <c r="AM231" i="17"/>
  <c r="AX230" i="17"/>
  <c r="AW230" i="17"/>
  <c r="AV230" i="17"/>
  <c r="AU230" i="17"/>
  <c r="AT230" i="17"/>
  <c r="AS230" i="17"/>
  <c r="AR230" i="17"/>
  <c r="AQ230" i="17"/>
  <c r="AP230" i="17"/>
  <c r="AO230" i="17"/>
  <c r="AN230" i="17"/>
  <c r="AM230" i="17"/>
  <c r="AX229" i="17"/>
  <c r="AW229" i="17"/>
  <c r="AV229" i="17"/>
  <c r="AU229" i="17"/>
  <c r="AT229" i="17"/>
  <c r="AS229" i="17"/>
  <c r="AR229" i="17"/>
  <c r="AQ229" i="17"/>
  <c r="AP229" i="17"/>
  <c r="AO229" i="17"/>
  <c r="AN229" i="17"/>
  <c r="AM229" i="17"/>
  <c r="AX228" i="17"/>
  <c r="AW228" i="17"/>
  <c r="AV228" i="17"/>
  <c r="AU228" i="17"/>
  <c r="AT228" i="17"/>
  <c r="AS228" i="17"/>
  <c r="AR228" i="17"/>
  <c r="AQ228" i="17"/>
  <c r="AP228" i="17"/>
  <c r="AO228" i="17"/>
  <c r="AN228" i="17"/>
  <c r="AM228" i="17"/>
  <c r="AX227" i="17"/>
  <c r="AW227" i="17"/>
  <c r="AV227" i="17"/>
  <c r="AU227" i="17"/>
  <c r="AT227" i="17"/>
  <c r="AS227" i="17"/>
  <c r="AR227" i="17"/>
  <c r="AQ227" i="17"/>
  <c r="AP227" i="17"/>
  <c r="AO227" i="17"/>
  <c r="AN227" i="17"/>
  <c r="AM227" i="17"/>
  <c r="AX226" i="17"/>
  <c r="AW226" i="17"/>
  <c r="AV226" i="17"/>
  <c r="AU226" i="17"/>
  <c r="AT226" i="17"/>
  <c r="AS226" i="17"/>
  <c r="AR226" i="17"/>
  <c r="AQ226" i="17"/>
  <c r="AP226" i="17"/>
  <c r="AO226" i="17"/>
  <c r="AN226" i="17"/>
  <c r="AM226" i="17"/>
  <c r="AX225" i="17"/>
  <c r="AW225" i="17"/>
  <c r="AV225" i="17"/>
  <c r="AU225" i="17"/>
  <c r="AT225" i="17"/>
  <c r="AS225" i="17"/>
  <c r="AR225" i="17"/>
  <c r="AQ225" i="17"/>
  <c r="AP225" i="17"/>
  <c r="AO225" i="17"/>
  <c r="AN225" i="17"/>
  <c r="AM225" i="17"/>
  <c r="AX224" i="17"/>
  <c r="AW224" i="17"/>
  <c r="AV224" i="17"/>
  <c r="AU224" i="17"/>
  <c r="AT224" i="17"/>
  <c r="AS224" i="17"/>
  <c r="AR224" i="17"/>
  <c r="AQ224" i="17"/>
  <c r="AP224" i="17"/>
  <c r="AO224" i="17"/>
  <c r="AN224" i="17"/>
  <c r="AM224" i="17"/>
  <c r="AX223" i="17"/>
  <c r="AW223" i="17"/>
  <c r="AV223" i="17"/>
  <c r="AU223" i="17"/>
  <c r="AT223" i="17"/>
  <c r="AS223" i="17"/>
  <c r="AR223" i="17"/>
  <c r="AQ223" i="17"/>
  <c r="AP223" i="17"/>
  <c r="AO223" i="17"/>
  <c r="AN223" i="17"/>
  <c r="AM223" i="17"/>
  <c r="AX222" i="17"/>
  <c r="AW222" i="17"/>
  <c r="AV222" i="17"/>
  <c r="AU222" i="17"/>
  <c r="AT222" i="17"/>
  <c r="AS222" i="17"/>
  <c r="AR222" i="17"/>
  <c r="AQ222" i="17"/>
  <c r="AP222" i="17"/>
  <c r="AO222" i="17"/>
  <c r="AN222" i="17"/>
  <c r="AM222" i="17"/>
  <c r="AX221" i="17"/>
  <c r="AW221" i="17"/>
  <c r="AV221" i="17"/>
  <c r="AU221" i="17"/>
  <c r="AT221" i="17"/>
  <c r="AS221" i="17"/>
  <c r="AR221" i="17"/>
  <c r="AQ221" i="17"/>
  <c r="AP221" i="17"/>
  <c r="AO221" i="17"/>
  <c r="AN221" i="17"/>
  <c r="AM221" i="17"/>
  <c r="AX220" i="17"/>
  <c r="AW220" i="17"/>
  <c r="AV220" i="17"/>
  <c r="AU220" i="17"/>
  <c r="AT220" i="17"/>
  <c r="AS220" i="17"/>
  <c r="AR220" i="17"/>
  <c r="AQ220" i="17"/>
  <c r="AP220" i="17"/>
  <c r="AO220" i="17"/>
  <c r="AN220" i="17"/>
  <c r="AM220" i="17"/>
  <c r="AX219" i="17"/>
  <c r="AW219" i="17"/>
  <c r="AV219" i="17"/>
  <c r="AU219" i="17"/>
  <c r="AT219" i="17"/>
  <c r="AS219" i="17"/>
  <c r="AR219" i="17"/>
  <c r="AQ219" i="17"/>
  <c r="AP219" i="17"/>
  <c r="AO219" i="17"/>
  <c r="AN219" i="17"/>
  <c r="AM219" i="17"/>
  <c r="AX218" i="17"/>
  <c r="AW218" i="17"/>
  <c r="AV218" i="17"/>
  <c r="AU218" i="17"/>
  <c r="AT218" i="17"/>
  <c r="AS218" i="17"/>
  <c r="AR218" i="17"/>
  <c r="AQ218" i="17"/>
  <c r="AP218" i="17"/>
  <c r="AO218" i="17"/>
  <c r="AN218" i="17"/>
  <c r="AM218" i="17"/>
  <c r="AX217" i="17"/>
  <c r="AW217" i="17"/>
  <c r="AV217" i="17"/>
  <c r="AU217" i="17"/>
  <c r="AT217" i="17"/>
  <c r="AS217" i="17"/>
  <c r="AR217" i="17"/>
  <c r="AQ217" i="17"/>
  <c r="AP217" i="17"/>
  <c r="AO217" i="17"/>
  <c r="AN217" i="17"/>
  <c r="AM217" i="17"/>
  <c r="AX216" i="17"/>
  <c r="AW216" i="17"/>
  <c r="AV216" i="17"/>
  <c r="AU216" i="17"/>
  <c r="AT216" i="17"/>
  <c r="AS216" i="17"/>
  <c r="AR216" i="17"/>
  <c r="AQ216" i="17"/>
  <c r="AP216" i="17"/>
  <c r="AO216" i="17"/>
  <c r="AN216" i="17"/>
  <c r="AM216" i="17"/>
  <c r="AX215" i="17"/>
  <c r="AW215" i="17"/>
  <c r="AV215" i="17"/>
  <c r="AU215" i="17"/>
  <c r="AT215" i="17"/>
  <c r="AS215" i="17"/>
  <c r="AR215" i="17"/>
  <c r="AQ215" i="17"/>
  <c r="AP215" i="17"/>
  <c r="AO215" i="17"/>
  <c r="AN215" i="17"/>
  <c r="AM215" i="17"/>
  <c r="AX214" i="17"/>
  <c r="AW214" i="17"/>
  <c r="AV214" i="17"/>
  <c r="AU214" i="17"/>
  <c r="AT214" i="17"/>
  <c r="AS214" i="17"/>
  <c r="AR214" i="17"/>
  <c r="AQ214" i="17"/>
  <c r="AP214" i="17"/>
  <c r="AO214" i="17"/>
  <c r="AN214" i="17"/>
  <c r="AM214" i="17"/>
  <c r="AX213" i="17"/>
  <c r="AW213" i="17"/>
  <c r="AV213" i="17"/>
  <c r="AU213" i="17"/>
  <c r="AT213" i="17"/>
  <c r="AS213" i="17"/>
  <c r="AR213" i="17"/>
  <c r="AQ213" i="17"/>
  <c r="AP213" i="17"/>
  <c r="AO213" i="17"/>
  <c r="AN213" i="17"/>
  <c r="AM213" i="17"/>
  <c r="AX212" i="17"/>
  <c r="AW212" i="17"/>
  <c r="AV212" i="17"/>
  <c r="AU212" i="17"/>
  <c r="AT212" i="17"/>
  <c r="AS212" i="17"/>
  <c r="AR212" i="17"/>
  <c r="AQ212" i="17"/>
  <c r="AP212" i="17"/>
  <c r="AO212" i="17"/>
  <c r="AN212" i="17"/>
  <c r="AM212" i="17"/>
  <c r="AX211" i="17"/>
  <c r="AW211" i="17"/>
  <c r="AV211" i="17"/>
  <c r="AU211" i="17"/>
  <c r="AT211" i="17"/>
  <c r="AS211" i="17"/>
  <c r="AR211" i="17"/>
  <c r="AQ211" i="17"/>
  <c r="AP211" i="17"/>
  <c r="AO211" i="17"/>
  <c r="AN211" i="17"/>
  <c r="AM211" i="17"/>
  <c r="AX210" i="17"/>
  <c r="AW210" i="17"/>
  <c r="AV210" i="17"/>
  <c r="AU210" i="17"/>
  <c r="AT210" i="17"/>
  <c r="AS210" i="17"/>
  <c r="AR210" i="17"/>
  <c r="AQ210" i="17"/>
  <c r="AP210" i="17"/>
  <c r="AO210" i="17"/>
  <c r="AN210" i="17"/>
  <c r="AM210" i="17"/>
  <c r="AX209" i="17"/>
  <c r="AW209" i="17"/>
  <c r="AV209" i="17"/>
  <c r="AU209" i="17"/>
  <c r="AT209" i="17"/>
  <c r="AS209" i="17"/>
  <c r="AR209" i="17"/>
  <c r="AQ209" i="17"/>
  <c r="AP209" i="17"/>
  <c r="AO209" i="17"/>
  <c r="AN209" i="17"/>
  <c r="AM209" i="17"/>
  <c r="AX208" i="17"/>
  <c r="AW208" i="17"/>
  <c r="AV208" i="17"/>
  <c r="AU208" i="17"/>
  <c r="AT208" i="17"/>
  <c r="AS208" i="17"/>
  <c r="AR208" i="17"/>
  <c r="AQ208" i="17"/>
  <c r="AP208" i="17"/>
  <c r="AO208" i="17"/>
  <c r="AN208" i="17"/>
  <c r="AM208" i="17"/>
  <c r="AX207" i="17"/>
  <c r="AW207" i="17"/>
  <c r="AV207" i="17"/>
  <c r="AU207" i="17"/>
  <c r="AT207" i="17"/>
  <c r="AS207" i="17"/>
  <c r="AR207" i="17"/>
  <c r="AQ207" i="17"/>
  <c r="AP207" i="17"/>
  <c r="AO207" i="17"/>
  <c r="AN207" i="17"/>
  <c r="AM207" i="17"/>
  <c r="AX206" i="17"/>
  <c r="AW206" i="17"/>
  <c r="AV206" i="17"/>
  <c r="AU206" i="17"/>
  <c r="AT206" i="17"/>
  <c r="AS206" i="17"/>
  <c r="AR206" i="17"/>
  <c r="AQ206" i="17"/>
  <c r="AP206" i="17"/>
  <c r="AO206" i="17"/>
  <c r="AN206" i="17"/>
  <c r="AM206" i="17"/>
  <c r="AX205" i="17"/>
  <c r="AW205" i="17"/>
  <c r="AV205" i="17"/>
  <c r="AU205" i="17"/>
  <c r="AT205" i="17"/>
  <c r="AS205" i="17"/>
  <c r="AR205" i="17"/>
  <c r="AQ205" i="17"/>
  <c r="AP205" i="17"/>
  <c r="AO205" i="17"/>
  <c r="AN205" i="17"/>
  <c r="AM205" i="17"/>
  <c r="AX204" i="17"/>
  <c r="AW204" i="17"/>
  <c r="AV204" i="17"/>
  <c r="AU204" i="17"/>
  <c r="AT204" i="17"/>
  <c r="AS204" i="17"/>
  <c r="AR204" i="17"/>
  <c r="AQ204" i="17"/>
  <c r="AP204" i="17"/>
  <c r="AO204" i="17"/>
  <c r="AN204" i="17"/>
  <c r="AM204" i="17"/>
  <c r="AX203" i="17"/>
  <c r="AW203" i="17"/>
  <c r="AV203" i="17"/>
  <c r="AU203" i="17"/>
  <c r="AT203" i="17"/>
  <c r="AS203" i="17"/>
  <c r="AR203" i="17"/>
  <c r="AQ203" i="17"/>
  <c r="AP203" i="17"/>
  <c r="AO203" i="17"/>
  <c r="AN203" i="17"/>
  <c r="AM203" i="17"/>
  <c r="AX202" i="17"/>
  <c r="AW202" i="17"/>
  <c r="AV202" i="17"/>
  <c r="AU202" i="17"/>
  <c r="AT202" i="17"/>
  <c r="AS202" i="17"/>
  <c r="AR202" i="17"/>
  <c r="AQ202" i="17"/>
  <c r="AP202" i="17"/>
  <c r="AO202" i="17"/>
  <c r="AN202" i="17"/>
  <c r="AM202" i="17"/>
  <c r="AX201" i="17"/>
  <c r="AW201" i="17"/>
  <c r="AV201" i="17"/>
  <c r="AU201" i="17"/>
  <c r="AT201" i="17"/>
  <c r="AS201" i="17"/>
  <c r="AR201" i="17"/>
  <c r="AQ201" i="17"/>
  <c r="AP201" i="17"/>
  <c r="AO201" i="17"/>
  <c r="AN201" i="17"/>
  <c r="AM201" i="17"/>
  <c r="AX200" i="17"/>
  <c r="AW200" i="17"/>
  <c r="AV200" i="17"/>
  <c r="AU200" i="17"/>
  <c r="AT200" i="17"/>
  <c r="AS200" i="17"/>
  <c r="AR200" i="17"/>
  <c r="AQ200" i="17"/>
  <c r="AP200" i="17"/>
  <c r="AO200" i="17"/>
  <c r="AN200" i="17"/>
  <c r="AM200" i="17"/>
  <c r="AX199" i="17"/>
  <c r="AW199" i="17"/>
  <c r="AV199" i="17"/>
  <c r="AU199" i="17"/>
  <c r="AT199" i="17"/>
  <c r="AS199" i="17"/>
  <c r="AR199" i="17"/>
  <c r="AQ199" i="17"/>
  <c r="AP199" i="17"/>
  <c r="AO199" i="17"/>
  <c r="AN199" i="17"/>
  <c r="AM199" i="17"/>
  <c r="AX198" i="17"/>
  <c r="AW198" i="17"/>
  <c r="AV198" i="17"/>
  <c r="AU198" i="17"/>
  <c r="AT198" i="17"/>
  <c r="AS198" i="17"/>
  <c r="AR198" i="17"/>
  <c r="AQ198" i="17"/>
  <c r="AP198" i="17"/>
  <c r="AO198" i="17"/>
  <c r="AN198" i="17"/>
  <c r="AM198" i="17"/>
  <c r="AX197" i="17"/>
  <c r="AW197" i="17"/>
  <c r="AV197" i="17"/>
  <c r="AU197" i="17"/>
  <c r="AT197" i="17"/>
  <c r="AS197" i="17"/>
  <c r="AR197" i="17"/>
  <c r="AQ197" i="17"/>
  <c r="AP197" i="17"/>
  <c r="AO197" i="17"/>
  <c r="AN197" i="17"/>
  <c r="AM197" i="17"/>
  <c r="AX196" i="17"/>
  <c r="AW196" i="17"/>
  <c r="AV196" i="17"/>
  <c r="AU196" i="17"/>
  <c r="AT196" i="17"/>
  <c r="AS196" i="17"/>
  <c r="AR196" i="17"/>
  <c r="AQ196" i="17"/>
  <c r="AP196" i="17"/>
  <c r="AO196" i="17"/>
  <c r="AN196" i="17"/>
  <c r="AM196" i="17"/>
  <c r="AX195" i="17"/>
  <c r="AW195" i="17"/>
  <c r="AV195" i="17"/>
  <c r="AU195" i="17"/>
  <c r="AT195" i="17"/>
  <c r="AS195" i="17"/>
  <c r="AR195" i="17"/>
  <c r="AQ195" i="17"/>
  <c r="AP195" i="17"/>
  <c r="AO195" i="17"/>
  <c r="AN195" i="17"/>
  <c r="AM195" i="17"/>
  <c r="AX194" i="17"/>
  <c r="AW194" i="17"/>
  <c r="AV194" i="17"/>
  <c r="AU194" i="17"/>
  <c r="AT194" i="17"/>
  <c r="AS194" i="17"/>
  <c r="AR194" i="17"/>
  <c r="AQ194" i="17"/>
  <c r="AP194" i="17"/>
  <c r="AO194" i="17"/>
  <c r="AN194" i="17"/>
  <c r="AM194" i="17"/>
  <c r="AX193" i="17"/>
  <c r="AW193" i="17"/>
  <c r="AV193" i="17"/>
  <c r="AU193" i="17"/>
  <c r="AT193" i="17"/>
  <c r="AS193" i="17"/>
  <c r="AR193" i="17"/>
  <c r="AQ193" i="17"/>
  <c r="AP193" i="17"/>
  <c r="AO193" i="17"/>
  <c r="AN193" i="17"/>
  <c r="AM193" i="17"/>
  <c r="AX192" i="17"/>
  <c r="AW192" i="17"/>
  <c r="AV192" i="17"/>
  <c r="AU192" i="17"/>
  <c r="AT192" i="17"/>
  <c r="AS192" i="17"/>
  <c r="AR192" i="17"/>
  <c r="AQ192" i="17"/>
  <c r="AP192" i="17"/>
  <c r="AO192" i="17"/>
  <c r="AN192" i="17"/>
  <c r="AM192" i="17"/>
  <c r="AX191" i="17"/>
  <c r="AW191" i="17"/>
  <c r="AV191" i="17"/>
  <c r="AU191" i="17"/>
  <c r="AT191" i="17"/>
  <c r="AS191" i="17"/>
  <c r="AR191" i="17"/>
  <c r="AQ191" i="17"/>
  <c r="AP191" i="17"/>
  <c r="AO191" i="17"/>
  <c r="AN191" i="17"/>
  <c r="AM191" i="17"/>
  <c r="AX190" i="17"/>
  <c r="AW190" i="17"/>
  <c r="AV190" i="17"/>
  <c r="AU190" i="17"/>
  <c r="AT190" i="17"/>
  <c r="AS190" i="17"/>
  <c r="AR190" i="17"/>
  <c r="AQ190" i="17"/>
  <c r="AP190" i="17"/>
  <c r="AO190" i="17"/>
  <c r="AN190" i="17"/>
  <c r="AM190" i="17"/>
  <c r="AX189" i="17"/>
  <c r="AW189" i="17"/>
  <c r="AV189" i="17"/>
  <c r="AU189" i="17"/>
  <c r="AT189" i="17"/>
  <c r="AS189" i="17"/>
  <c r="AR189" i="17"/>
  <c r="AQ189" i="17"/>
  <c r="AP189" i="17"/>
  <c r="AO189" i="17"/>
  <c r="AN189" i="17"/>
  <c r="AM189" i="17"/>
  <c r="AX188" i="17"/>
  <c r="AW188" i="17"/>
  <c r="AV188" i="17"/>
  <c r="AU188" i="17"/>
  <c r="AT188" i="17"/>
  <c r="AS188" i="17"/>
  <c r="AR188" i="17"/>
  <c r="AQ188" i="17"/>
  <c r="AP188" i="17"/>
  <c r="AO188" i="17"/>
  <c r="AN188" i="17"/>
  <c r="AM188" i="17"/>
  <c r="AX187" i="17"/>
  <c r="AW187" i="17"/>
  <c r="AV187" i="17"/>
  <c r="AU187" i="17"/>
  <c r="AT187" i="17"/>
  <c r="AS187" i="17"/>
  <c r="AR187" i="17"/>
  <c r="AQ187" i="17"/>
  <c r="AP187" i="17"/>
  <c r="AO187" i="17"/>
  <c r="AN187" i="17"/>
  <c r="AM187" i="17"/>
  <c r="AX186" i="17"/>
  <c r="AW186" i="17"/>
  <c r="AV186" i="17"/>
  <c r="AU186" i="17"/>
  <c r="AT186" i="17"/>
  <c r="AS186" i="17"/>
  <c r="AR186" i="17"/>
  <c r="AQ186" i="17"/>
  <c r="AP186" i="17"/>
  <c r="AO186" i="17"/>
  <c r="AN186" i="17"/>
  <c r="AM186" i="17"/>
  <c r="AX185" i="17"/>
  <c r="AW185" i="17"/>
  <c r="AV185" i="17"/>
  <c r="AU185" i="17"/>
  <c r="AT185" i="17"/>
  <c r="AS185" i="17"/>
  <c r="AR185" i="17"/>
  <c r="AQ185" i="17"/>
  <c r="AP185" i="17"/>
  <c r="AO185" i="17"/>
  <c r="AN185" i="17"/>
  <c r="AM185" i="17"/>
  <c r="AX184" i="17"/>
  <c r="AW184" i="17"/>
  <c r="AV184" i="17"/>
  <c r="AU184" i="17"/>
  <c r="AT184" i="17"/>
  <c r="AS184" i="17"/>
  <c r="AR184" i="17"/>
  <c r="AQ184" i="17"/>
  <c r="AP184" i="17"/>
  <c r="AO184" i="17"/>
  <c r="AN184" i="17"/>
  <c r="AM184" i="17"/>
  <c r="AX183" i="17"/>
  <c r="AW183" i="17"/>
  <c r="AV183" i="17"/>
  <c r="AU183" i="17"/>
  <c r="AT183" i="17"/>
  <c r="AS183" i="17"/>
  <c r="AR183" i="17"/>
  <c r="AQ183" i="17"/>
  <c r="AP183" i="17"/>
  <c r="AO183" i="17"/>
  <c r="AN183" i="17"/>
  <c r="AM183" i="17"/>
  <c r="AX182" i="17"/>
  <c r="AW182" i="17"/>
  <c r="AV182" i="17"/>
  <c r="AU182" i="17"/>
  <c r="AT182" i="17"/>
  <c r="AS182" i="17"/>
  <c r="AR182" i="17"/>
  <c r="AQ182" i="17"/>
  <c r="AP182" i="17"/>
  <c r="AO182" i="17"/>
  <c r="AN182" i="17"/>
  <c r="AM182" i="17"/>
  <c r="AX181" i="17"/>
  <c r="AW181" i="17"/>
  <c r="AV181" i="17"/>
  <c r="AU181" i="17"/>
  <c r="AT181" i="17"/>
  <c r="AS181" i="17"/>
  <c r="AR181" i="17"/>
  <c r="AQ181" i="17"/>
  <c r="AP181" i="17"/>
  <c r="AO181" i="17"/>
  <c r="AN181" i="17"/>
  <c r="AM181" i="17"/>
  <c r="AX180" i="17"/>
  <c r="AW180" i="17"/>
  <c r="AV180" i="17"/>
  <c r="AU180" i="17"/>
  <c r="AT180" i="17"/>
  <c r="AS180" i="17"/>
  <c r="AR180" i="17"/>
  <c r="AQ180" i="17"/>
  <c r="AP180" i="17"/>
  <c r="AO180" i="17"/>
  <c r="AN180" i="17"/>
  <c r="AM180" i="17"/>
  <c r="AX179" i="17"/>
  <c r="AW179" i="17"/>
  <c r="AV179" i="17"/>
  <c r="AU179" i="17"/>
  <c r="AT179" i="17"/>
  <c r="AS179" i="17"/>
  <c r="AR179" i="17"/>
  <c r="AQ179" i="17"/>
  <c r="AP179" i="17"/>
  <c r="AO179" i="17"/>
  <c r="AN179" i="17"/>
  <c r="AM179" i="17"/>
  <c r="AX178" i="17"/>
  <c r="AW178" i="17"/>
  <c r="AV178" i="17"/>
  <c r="AU178" i="17"/>
  <c r="AT178" i="17"/>
  <c r="AS178" i="17"/>
  <c r="AR178" i="17"/>
  <c r="AQ178" i="17"/>
  <c r="AP178" i="17"/>
  <c r="AO178" i="17"/>
  <c r="AN178" i="17"/>
  <c r="AM178" i="17"/>
  <c r="AX177" i="17"/>
  <c r="AW177" i="17"/>
  <c r="AV177" i="17"/>
  <c r="AU177" i="17"/>
  <c r="AT177" i="17"/>
  <c r="AS177" i="17"/>
  <c r="AR177" i="17"/>
  <c r="AQ177" i="17"/>
  <c r="AP177" i="17"/>
  <c r="AO177" i="17"/>
  <c r="AN177" i="17"/>
  <c r="AM177" i="17"/>
  <c r="AX176" i="17"/>
  <c r="AW176" i="17"/>
  <c r="AV176" i="17"/>
  <c r="AU176" i="17"/>
  <c r="AT176" i="17"/>
  <c r="AS176" i="17"/>
  <c r="AR176" i="17"/>
  <c r="AQ176" i="17"/>
  <c r="AP176" i="17"/>
  <c r="AO176" i="17"/>
  <c r="AN176" i="17"/>
  <c r="AM176" i="17"/>
  <c r="AX175" i="17"/>
  <c r="AW175" i="17"/>
  <c r="AV175" i="17"/>
  <c r="AU175" i="17"/>
  <c r="AT175" i="17"/>
  <c r="AS175" i="17"/>
  <c r="AR175" i="17"/>
  <c r="AQ175" i="17"/>
  <c r="AP175" i="17"/>
  <c r="AO175" i="17"/>
  <c r="AN175" i="17"/>
  <c r="AM175" i="17"/>
  <c r="AX174" i="17"/>
  <c r="AW174" i="17"/>
  <c r="AV174" i="17"/>
  <c r="AU174" i="17"/>
  <c r="AT174" i="17"/>
  <c r="AS174" i="17"/>
  <c r="AR174" i="17"/>
  <c r="AQ174" i="17"/>
  <c r="AP174" i="17"/>
  <c r="AO174" i="17"/>
  <c r="AN174" i="17"/>
  <c r="AM174" i="17"/>
  <c r="AX172" i="17"/>
  <c r="AW172" i="17"/>
  <c r="AV172" i="17"/>
  <c r="AU172" i="17"/>
  <c r="AT172" i="17"/>
  <c r="AS172" i="17"/>
  <c r="AR172" i="17"/>
  <c r="AQ172" i="17"/>
  <c r="AP172" i="17"/>
  <c r="AO172" i="17"/>
  <c r="AN172" i="17"/>
  <c r="AM172" i="17"/>
  <c r="AX171" i="17"/>
  <c r="AW171" i="17"/>
  <c r="AV171" i="17"/>
  <c r="AU171" i="17"/>
  <c r="AT171" i="17"/>
  <c r="AS171" i="17"/>
  <c r="AR171" i="17"/>
  <c r="AQ171" i="17"/>
  <c r="AP171" i="17"/>
  <c r="AO171" i="17"/>
  <c r="AN171" i="17"/>
  <c r="AM171" i="17"/>
  <c r="AX170" i="17"/>
  <c r="AW170" i="17"/>
  <c r="AV170" i="17"/>
  <c r="AU170" i="17"/>
  <c r="AT170" i="17"/>
  <c r="AS170" i="17"/>
  <c r="AR170" i="17"/>
  <c r="AQ170" i="17"/>
  <c r="AP170" i="17"/>
  <c r="AO170" i="17"/>
  <c r="AN170" i="17"/>
  <c r="AM170" i="17"/>
  <c r="AX169" i="17"/>
  <c r="AW169" i="17"/>
  <c r="AV169" i="17"/>
  <c r="AU169" i="17"/>
  <c r="AT169" i="17"/>
  <c r="AS169" i="17"/>
  <c r="AR169" i="17"/>
  <c r="AQ169" i="17"/>
  <c r="AP169" i="17"/>
  <c r="AO169" i="17"/>
  <c r="AN169" i="17"/>
  <c r="AM169" i="17"/>
  <c r="AX168" i="17"/>
  <c r="AW168" i="17"/>
  <c r="AV168" i="17"/>
  <c r="AU168" i="17"/>
  <c r="AT168" i="17"/>
  <c r="AS168" i="17"/>
  <c r="AR168" i="17"/>
  <c r="AQ168" i="17"/>
  <c r="AP168" i="17"/>
  <c r="AO168" i="17"/>
  <c r="AN168" i="17"/>
  <c r="AM168" i="17"/>
  <c r="AX166" i="17"/>
  <c r="AW166" i="17"/>
  <c r="AV166" i="17"/>
  <c r="AU166" i="17"/>
  <c r="AT166" i="17"/>
  <c r="AS166" i="17"/>
  <c r="AR166" i="17"/>
  <c r="AQ166" i="17"/>
  <c r="AP166" i="17"/>
  <c r="AO166" i="17"/>
  <c r="AN166" i="17"/>
  <c r="AM166" i="17"/>
  <c r="AX165" i="17"/>
  <c r="AW165" i="17"/>
  <c r="AV165" i="17"/>
  <c r="AU165" i="17"/>
  <c r="AT165" i="17"/>
  <c r="AS165" i="17"/>
  <c r="AR165" i="17"/>
  <c r="AQ165" i="17"/>
  <c r="AP165" i="17"/>
  <c r="AO165" i="17"/>
  <c r="AN165" i="17"/>
  <c r="AM165" i="17"/>
  <c r="AX164" i="17"/>
  <c r="AW164" i="17"/>
  <c r="AV164" i="17"/>
  <c r="AU164" i="17"/>
  <c r="AT164" i="17"/>
  <c r="AS164" i="17"/>
  <c r="AR164" i="17"/>
  <c r="AQ164" i="17"/>
  <c r="AP164" i="17"/>
  <c r="AO164" i="17"/>
  <c r="AN164" i="17"/>
  <c r="AM164" i="17"/>
  <c r="AX163" i="17"/>
  <c r="AW163" i="17"/>
  <c r="AV163" i="17"/>
  <c r="AU163" i="17"/>
  <c r="AT163" i="17"/>
  <c r="AS163" i="17"/>
  <c r="AR163" i="17"/>
  <c r="AQ163" i="17"/>
  <c r="AP163" i="17"/>
  <c r="AO163" i="17"/>
  <c r="AN163" i="17"/>
  <c r="AM163" i="17"/>
  <c r="AX173" i="17"/>
  <c r="AW173" i="17"/>
  <c r="AV173" i="17"/>
  <c r="AU173" i="17"/>
  <c r="AT173" i="17"/>
  <c r="AS173" i="17"/>
  <c r="AR173" i="17"/>
  <c r="AQ173" i="17"/>
  <c r="AP173" i="17"/>
  <c r="AO173" i="17"/>
  <c r="AN173" i="17"/>
  <c r="AM173" i="17"/>
  <c r="AX167" i="17"/>
  <c r="AW167" i="17"/>
  <c r="AV167" i="17"/>
  <c r="AU167" i="17"/>
  <c r="AT167" i="17"/>
  <c r="AS167" i="17"/>
  <c r="AR167" i="17"/>
  <c r="AQ167" i="17"/>
  <c r="AP167" i="17"/>
  <c r="AO167" i="17"/>
  <c r="AN167" i="17"/>
  <c r="AM167" i="17"/>
  <c r="AX162" i="17"/>
  <c r="AW162" i="17"/>
  <c r="AV162" i="17"/>
  <c r="AU162" i="17"/>
  <c r="AT162" i="17"/>
  <c r="AS162" i="17"/>
  <c r="AR162" i="17"/>
  <c r="AQ162" i="17"/>
  <c r="AP162" i="17"/>
  <c r="AO162" i="17"/>
  <c r="AN162" i="17"/>
  <c r="AM162" i="17"/>
  <c r="AX161" i="17"/>
  <c r="AW161" i="17"/>
  <c r="AV161" i="17"/>
  <c r="AU161" i="17"/>
  <c r="AT161" i="17"/>
  <c r="AS161" i="17"/>
  <c r="AR161" i="17"/>
  <c r="AQ161" i="17"/>
  <c r="AP161" i="17"/>
  <c r="AO161" i="17"/>
  <c r="AN161" i="17"/>
  <c r="AM161" i="17"/>
  <c r="AX159" i="17"/>
  <c r="AW159" i="17"/>
  <c r="AV159" i="17"/>
  <c r="AU159" i="17"/>
  <c r="AT159" i="17"/>
  <c r="AS159" i="17"/>
  <c r="AR159" i="17"/>
  <c r="AQ159" i="17"/>
  <c r="AP159" i="17"/>
  <c r="AO159" i="17"/>
  <c r="AN159" i="17"/>
  <c r="AM159" i="17"/>
  <c r="AX160" i="17"/>
  <c r="AW160" i="17"/>
  <c r="AV160" i="17"/>
  <c r="AU160" i="17"/>
  <c r="AT160" i="17"/>
  <c r="AS160" i="17"/>
  <c r="AR160" i="17"/>
  <c r="AQ160" i="17"/>
  <c r="AP160" i="17"/>
  <c r="AO160" i="17"/>
  <c r="AN160" i="17"/>
  <c r="AM160" i="17"/>
  <c r="AX158" i="17"/>
  <c r="AW158" i="17"/>
  <c r="AV158" i="17"/>
  <c r="AU158" i="17"/>
  <c r="AT158" i="17"/>
  <c r="AS158" i="17"/>
  <c r="AR158" i="17"/>
  <c r="AQ158" i="17"/>
  <c r="AP158" i="17"/>
  <c r="AO158" i="17"/>
  <c r="AN158" i="17"/>
  <c r="AM158" i="17"/>
  <c r="AX157" i="17"/>
  <c r="AW157" i="17"/>
  <c r="AV157" i="17"/>
  <c r="AU157" i="17"/>
  <c r="AT157" i="17"/>
  <c r="AS157" i="17"/>
  <c r="AR157" i="17"/>
  <c r="AQ157" i="17"/>
  <c r="AP157" i="17"/>
  <c r="AO157" i="17"/>
  <c r="AN157" i="17"/>
  <c r="AM157" i="17"/>
  <c r="AX156" i="17"/>
  <c r="AW156" i="17"/>
  <c r="AV156" i="17"/>
  <c r="AU156" i="17"/>
  <c r="AT156" i="17"/>
  <c r="AS156" i="17"/>
  <c r="AR156" i="17"/>
  <c r="AQ156" i="17"/>
  <c r="AP156" i="17"/>
  <c r="AO156" i="17"/>
  <c r="AN156" i="17"/>
  <c r="AM156" i="17"/>
  <c r="AX155" i="17"/>
  <c r="AW155" i="17"/>
  <c r="AV155" i="17"/>
  <c r="AU155" i="17"/>
  <c r="AT155" i="17"/>
  <c r="AS155" i="17"/>
  <c r="AR155" i="17"/>
  <c r="AQ155" i="17"/>
  <c r="AP155" i="17"/>
  <c r="AO155" i="17"/>
  <c r="AN155" i="17"/>
  <c r="AM155" i="17"/>
  <c r="AX154" i="17"/>
  <c r="AW154" i="17"/>
  <c r="AV154" i="17"/>
  <c r="AU154" i="17"/>
  <c r="AT154" i="17"/>
  <c r="AS154" i="17"/>
  <c r="AR154" i="17"/>
  <c r="AQ154" i="17"/>
  <c r="AP154" i="17"/>
  <c r="AO154" i="17"/>
  <c r="AN154" i="17"/>
  <c r="AM154" i="17"/>
  <c r="AX153" i="17"/>
  <c r="AW153" i="17"/>
  <c r="AV153" i="17"/>
  <c r="AU153" i="17"/>
  <c r="AT153" i="17"/>
  <c r="AS153" i="17"/>
  <c r="AR153" i="17"/>
  <c r="AQ153" i="17"/>
  <c r="AP153" i="17"/>
  <c r="AO153" i="17"/>
  <c r="AN153" i="17"/>
  <c r="AM153" i="17"/>
  <c r="AX152" i="17"/>
  <c r="AW152" i="17"/>
  <c r="AV152" i="17"/>
  <c r="AU152" i="17"/>
  <c r="AT152" i="17"/>
  <c r="AS152" i="17"/>
  <c r="AR152" i="17"/>
  <c r="AQ152" i="17"/>
  <c r="AP152" i="17"/>
  <c r="AO152" i="17"/>
  <c r="AN152" i="17"/>
  <c r="AM152" i="17"/>
  <c r="AX151" i="17"/>
  <c r="AW151" i="17"/>
  <c r="AV151" i="17"/>
  <c r="AU151" i="17"/>
  <c r="AT151" i="17"/>
  <c r="AS151" i="17"/>
  <c r="AR151" i="17"/>
  <c r="AQ151" i="17"/>
  <c r="AP151" i="17"/>
  <c r="AO151" i="17"/>
  <c r="AN151" i="17"/>
  <c r="AM151" i="17"/>
  <c r="AX150" i="17"/>
  <c r="AW150" i="17"/>
  <c r="AV150" i="17"/>
  <c r="AU150" i="17"/>
  <c r="AT150" i="17"/>
  <c r="AS150" i="17"/>
  <c r="AR150" i="17"/>
  <c r="AQ150" i="17"/>
  <c r="AP150" i="17"/>
  <c r="AO150" i="17"/>
  <c r="AN150" i="17"/>
  <c r="AM150" i="17"/>
  <c r="AX149" i="17"/>
  <c r="AW149" i="17"/>
  <c r="AV149" i="17"/>
  <c r="AU149" i="17"/>
  <c r="AT149" i="17"/>
  <c r="AS149" i="17"/>
  <c r="AR149" i="17"/>
  <c r="AQ149" i="17"/>
  <c r="AP149" i="17"/>
  <c r="AO149" i="17"/>
  <c r="AN149" i="17"/>
  <c r="AM149" i="17"/>
  <c r="AX148" i="17"/>
  <c r="AW148" i="17"/>
  <c r="AV148" i="17"/>
  <c r="AU148" i="17"/>
  <c r="AT148" i="17"/>
  <c r="AS148" i="17"/>
  <c r="AR148" i="17"/>
  <c r="AQ148" i="17"/>
  <c r="AP148" i="17"/>
  <c r="AO148" i="17"/>
  <c r="AN148" i="17"/>
  <c r="AM148" i="17"/>
  <c r="AX147" i="17"/>
  <c r="AW147" i="17"/>
  <c r="AV147" i="17"/>
  <c r="AU147" i="17"/>
  <c r="AT147" i="17"/>
  <c r="AS147" i="17"/>
  <c r="AR147" i="17"/>
  <c r="AQ147" i="17"/>
  <c r="AP147" i="17"/>
  <c r="AO147" i="17"/>
  <c r="AN147" i="17"/>
  <c r="AM147" i="17"/>
  <c r="AX146" i="17"/>
  <c r="AW146" i="17"/>
  <c r="AV146" i="17"/>
  <c r="AU146" i="17"/>
  <c r="AT146" i="17"/>
  <c r="AS146" i="17"/>
  <c r="AR146" i="17"/>
  <c r="AQ146" i="17"/>
  <c r="AP146" i="17"/>
  <c r="AO146" i="17"/>
  <c r="AN146" i="17"/>
  <c r="AM146" i="17"/>
  <c r="AX145" i="17"/>
  <c r="AW145" i="17"/>
  <c r="AV145" i="17"/>
  <c r="AU145" i="17"/>
  <c r="AT145" i="17"/>
  <c r="AS145" i="17"/>
  <c r="AR145" i="17"/>
  <c r="AQ145" i="17"/>
  <c r="AP145" i="17"/>
  <c r="AO145" i="17"/>
  <c r="AN145" i="17"/>
  <c r="AM145" i="17"/>
  <c r="AX144" i="17"/>
  <c r="AW144" i="17"/>
  <c r="AV144" i="17"/>
  <c r="AU144" i="17"/>
  <c r="AT144" i="17"/>
  <c r="AS144" i="17"/>
  <c r="AR144" i="17"/>
  <c r="AQ144" i="17"/>
  <c r="AP144" i="17"/>
  <c r="AO144" i="17"/>
  <c r="AN144" i="17"/>
  <c r="AM144" i="17"/>
  <c r="AX143" i="17"/>
  <c r="AW143" i="17"/>
  <c r="AV143" i="17"/>
  <c r="AU143" i="17"/>
  <c r="AT143" i="17"/>
  <c r="AS143" i="17"/>
  <c r="AR143" i="17"/>
  <c r="AQ143" i="17"/>
  <c r="AP143" i="17"/>
  <c r="AO143" i="17"/>
  <c r="AN143" i="17"/>
  <c r="AM143" i="17"/>
  <c r="AX142" i="17"/>
  <c r="AW142" i="17"/>
  <c r="AV142" i="17"/>
  <c r="AU142" i="17"/>
  <c r="AT142" i="17"/>
  <c r="AS142" i="17"/>
  <c r="AR142" i="17"/>
  <c r="AQ142" i="17"/>
  <c r="AP142" i="17"/>
  <c r="AO142" i="17"/>
  <c r="AN142" i="17"/>
  <c r="AM142" i="17"/>
  <c r="AX141" i="17"/>
  <c r="AW141" i="17"/>
  <c r="AV141" i="17"/>
  <c r="AU141" i="17"/>
  <c r="AT141" i="17"/>
  <c r="AS141" i="17"/>
  <c r="AR141" i="17"/>
  <c r="AQ141" i="17"/>
  <c r="AP141" i="17"/>
  <c r="AO141" i="17"/>
  <c r="AN141" i="17"/>
  <c r="AM141" i="17"/>
  <c r="AX140" i="17"/>
  <c r="AW140" i="17"/>
  <c r="AV140" i="17"/>
  <c r="AU140" i="17"/>
  <c r="AT140" i="17"/>
  <c r="AS140" i="17"/>
  <c r="AR140" i="17"/>
  <c r="AQ140" i="17"/>
  <c r="AP140" i="17"/>
  <c r="AO140" i="17"/>
  <c r="AN140" i="17"/>
  <c r="AM140" i="17"/>
  <c r="AX139" i="17"/>
  <c r="AW139" i="17"/>
  <c r="AV139" i="17"/>
  <c r="AU139" i="17"/>
  <c r="AT139" i="17"/>
  <c r="AS139" i="17"/>
  <c r="AR139" i="17"/>
  <c r="AQ139" i="17"/>
  <c r="AP139" i="17"/>
  <c r="AO139" i="17"/>
  <c r="AN139" i="17"/>
  <c r="AM139" i="17"/>
  <c r="AX138" i="17"/>
  <c r="AW138" i="17"/>
  <c r="AV138" i="17"/>
  <c r="AU138" i="17"/>
  <c r="AT138" i="17"/>
  <c r="AS138" i="17"/>
  <c r="AR138" i="17"/>
  <c r="AQ138" i="17"/>
  <c r="AP138" i="17"/>
  <c r="AO138" i="17"/>
  <c r="AN138" i="17"/>
  <c r="AM138" i="17"/>
  <c r="AX137" i="17"/>
  <c r="AW137" i="17"/>
  <c r="AV137" i="17"/>
  <c r="AU137" i="17"/>
  <c r="AT137" i="17"/>
  <c r="AS137" i="17"/>
  <c r="AR137" i="17"/>
  <c r="AQ137" i="17"/>
  <c r="AP137" i="17"/>
  <c r="AO137" i="17"/>
  <c r="AN137" i="17"/>
  <c r="AM137" i="17"/>
  <c r="AX136" i="17"/>
  <c r="AW136" i="17"/>
  <c r="AV136" i="17"/>
  <c r="AU136" i="17"/>
  <c r="AT136" i="17"/>
  <c r="AS136" i="17"/>
  <c r="AR136" i="17"/>
  <c r="AQ136" i="17"/>
  <c r="AP136" i="17"/>
  <c r="AO136" i="17"/>
  <c r="AN136" i="17"/>
  <c r="AM136" i="17"/>
  <c r="AX135" i="17"/>
  <c r="AW135" i="17"/>
  <c r="AV135" i="17"/>
  <c r="AU135" i="17"/>
  <c r="AT135" i="17"/>
  <c r="AS135" i="17"/>
  <c r="AR135" i="17"/>
  <c r="AQ135" i="17"/>
  <c r="AP135" i="17"/>
  <c r="AO135" i="17"/>
  <c r="AN135" i="17"/>
  <c r="AM135" i="17"/>
  <c r="AX134" i="17"/>
  <c r="AW134" i="17"/>
  <c r="AV134" i="17"/>
  <c r="AU134" i="17"/>
  <c r="AT134" i="17"/>
  <c r="AS134" i="17"/>
  <c r="AR134" i="17"/>
  <c r="AQ134" i="17"/>
  <c r="AP134" i="17"/>
  <c r="AO134" i="17"/>
  <c r="AN134" i="17"/>
  <c r="AM134" i="17"/>
  <c r="AX133" i="17"/>
  <c r="AW133" i="17"/>
  <c r="AV133" i="17"/>
  <c r="AU133" i="17"/>
  <c r="AT133" i="17"/>
  <c r="AS133" i="17"/>
  <c r="AR133" i="17"/>
  <c r="AQ133" i="17"/>
  <c r="AP133" i="17"/>
  <c r="AO133" i="17"/>
  <c r="AN133" i="17"/>
  <c r="AM133" i="17"/>
  <c r="AX132" i="17"/>
  <c r="AW132" i="17"/>
  <c r="AV132" i="17"/>
  <c r="AU132" i="17"/>
  <c r="AT132" i="17"/>
  <c r="AS132" i="17"/>
  <c r="AR132" i="17"/>
  <c r="AQ132" i="17"/>
  <c r="AP132" i="17"/>
  <c r="AO132" i="17"/>
  <c r="AN132" i="17"/>
  <c r="AM132" i="17"/>
  <c r="AX131" i="17"/>
  <c r="AW131" i="17"/>
  <c r="AV131" i="17"/>
  <c r="AU131" i="17"/>
  <c r="AT131" i="17"/>
  <c r="AS131" i="17"/>
  <c r="AR131" i="17"/>
  <c r="AQ131" i="17"/>
  <c r="AP131" i="17"/>
  <c r="AO131" i="17"/>
  <c r="AN131" i="17"/>
  <c r="AM131" i="17"/>
  <c r="AX130" i="17"/>
  <c r="AW130" i="17"/>
  <c r="AV130" i="17"/>
  <c r="AU130" i="17"/>
  <c r="AT130" i="17"/>
  <c r="AS130" i="17"/>
  <c r="AR130" i="17"/>
  <c r="AQ130" i="17"/>
  <c r="AP130" i="17"/>
  <c r="AO130" i="17"/>
  <c r="AN130" i="17"/>
  <c r="AM130" i="17"/>
  <c r="AX129" i="17"/>
  <c r="AW129" i="17"/>
  <c r="AV129" i="17"/>
  <c r="AU129" i="17"/>
  <c r="AT129" i="17"/>
  <c r="AS129" i="17"/>
  <c r="AR129" i="17"/>
  <c r="AQ129" i="17"/>
  <c r="AP129" i="17"/>
  <c r="AO129" i="17"/>
  <c r="AN129" i="17"/>
  <c r="AM129" i="17"/>
  <c r="AX128" i="17"/>
  <c r="AW128" i="17"/>
  <c r="AV128" i="17"/>
  <c r="AU128" i="17"/>
  <c r="AT128" i="17"/>
  <c r="AS128" i="17"/>
  <c r="AR128" i="17"/>
  <c r="AQ128" i="17"/>
  <c r="AP128" i="17"/>
  <c r="AO128" i="17"/>
  <c r="AN128" i="17"/>
  <c r="AM128" i="17"/>
  <c r="AX127" i="17"/>
  <c r="AW127" i="17"/>
  <c r="AV127" i="17"/>
  <c r="AU127" i="17"/>
  <c r="AT127" i="17"/>
  <c r="AS127" i="17"/>
  <c r="AR127" i="17"/>
  <c r="AQ127" i="17"/>
  <c r="AP127" i="17"/>
  <c r="AO127" i="17"/>
  <c r="AN127" i="17"/>
  <c r="AM127" i="17"/>
  <c r="AX126" i="17"/>
  <c r="AW126" i="17"/>
  <c r="AV126" i="17"/>
  <c r="AU126" i="17"/>
  <c r="AT126" i="17"/>
  <c r="AS126" i="17"/>
  <c r="AR126" i="17"/>
  <c r="AQ126" i="17"/>
  <c r="AP126" i="17"/>
  <c r="AO126" i="17"/>
  <c r="AN126" i="17"/>
  <c r="AM126" i="17"/>
  <c r="AX125" i="17"/>
  <c r="AW125" i="17"/>
  <c r="AV125" i="17"/>
  <c r="AU125" i="17"/>
  <c r="AT125" i="17"/>
  <c r="AS125" i="17"/>
  <c r="AR125" i="17"/>
  <c r="AQ125" i="17"/>
  <c r="AP125" i="17"/>
  <c r="AO125" i="17"/>
  <c r="AN125" i="17"/>
  <c r="AM125" i="17"/>
  <c r="AX124" i="17"/>
  <c r="AW124" i="17"/>
  <c r="AV124" i="17"/>
  <c r="AU124" i="17"/>
  <c r="AT124" i="17"/>
  <c r="AS124" i="17"/>
  <c r="AR124" i="17"/>
  <c r="AQ124" i="17"/>
  <c r="AP124" i="17"/>
  <c r="AO124" i="17"/>
  <c r="AN124" i="17"/>
  <c r="AM124" i="17"/>
  <c r="AX123" i="17"/>
  <c r="AW123" i="17"/>
  <c r="AV123" i="17"/>
  <c r="AU123" i="17"/>
  <c r="AT123" i="17"/>
  <c r="AS123" i="17"/>
  <c r="AR123" i="17"/>
  <c r="AQ123" i="17"/>
  <c r="AP123" i="17"/>
  <c r="AO123" i="17"/>
  <c r="AN123" i="17"/>
  <c r="AM123" i="17"/>
  <c r="AX122" i="17"/>
  <c r="AW122" i="17"/>
  <c r="AV122" i="17"/>
  <c r="AU122" i="17"/>
  <c r="AT122" i="17"/>
  <c r="AS122" i="17"/>
  <c r="AR122" i="17"/>
  <c r="AQ122" i="17"/>
  <c r="AP122" i="17"/>
  <c r="AO122" i="17"/>
  <c r="AN122" i="17"/>
  <c r="AM122" i="17"/>
  <c r="AX121" i="17"/>
  <c r="AW121" i="17"/>
  <c r="AV121" i="17"/>
  <c r="AU121" i="17"/>
  <c r="AT121" i="17"/>
  <c r="AS121" i="17"/>
  <c r="AR121" i="17"/>
  <c r="AQ121" i="17"/>
  <c r="AP121" i="17"/>
  <c r="AO121" i="17"/>
  <c r="AN121" i="17"/>
  <c r="AM121" i="17"/>
  <c r="AX120" i="17"/>
  <c r="AW120" i="17"/>
  <c r="AV120" i="17"/>
  <c r="AU120" i="17"/>
  <c r="AT120" i="17"/>
  <c r="AS120" i="17"/>
  <c r="AR120" i="17"/>
  <c r="AQ120" i="17"/>
  <c r="AP120" i="17"/>
  <c r="AO120" i="17"/>
  <c r="AN120" i="17"/>
  <c r="AM120" i="17"/>
  <c r="AX119" i="17"/>
  <c r="AW119" i="17"/>
  <c r="AV119" i="17"/>
  <c r="AU119" i="17"/>
  <c r="AT119" i="17"/>
  <c r="AS119" i="17"/>
  <c r="AR119" i="17"/>
  <c r="AQ119" i="17"/>
  <c r="AP119" i="17"/>
  <c r="AO119" i="17"/>
  <c r="AN119" i="17"/>
  <c r="AM119" i="17"/>
  <c r="AX118" i="17"/>
  <c r="AW118" i="17"/>
  <c r="AV118" i="17"/>
  <c r="AU118" i="17"/>
  <c r="AT118" i="17"/>
  <c r="AS118" i="17"/>
  <c r="AR118" i="17"/>
  <c r="AQ118" i="17"/>
  <c r="AP118" i="17"/>
  <c r="AO118" i="17"/>
  <c r="AN118" i="17"/>
  <c r="AM118" i="17"/>
  <c r="AX117" i="17"/>
  <c r="AW117" i="17"/>
  <c r="AV117" i="17"/>
  <c r="AU117" i="17"/>
  <c r="AT117" i="17"/>
  <c r="AS117" i="17"/>
  <c r="AR117" i="17"/>
  <c r="AQ117" i="17"/>
  <c r="AP117" i="17"/>
  <c r="AO117" i="17"/>
  <c r="AN117" i="17"/>
  <c r="AM117" i="17"/>
  <c r="AX116" i="17"/>
  <c r="AW116" i="17"/>
  <c r="AV116" i="17"/>
  <c r="AU116" i="17"/>
  <c r="AT116" i="17"/>
  <c r="AS116" i="17"/>
  <c r="AR116" i="17"/>
  <c r="AQ116" i="17"/>
  <c r="AP116" i="17"/>
  <c r="AO116" i="17"/>
  <c r="AN116" i="17"/>
  <c r="AM116" i="17"/>
  <c r="AX115" i="17"/>
  <c r="AW115" i="17"/>
  <c r="AV115" i="17"/>
  <c r="AU115" i="17"/>
  <c r="AT115" i="17"/>
  <c r="AS115" i="17"/>
  <c r="AR115" i="17"/>
  <c r="AQ115" i="17"/>
  <c r="AP115" i="17"/>
  <c r="AO115" i="17"/>
  <c r="AN115" i="17"/>
  <c r="AM115" i="17"/>
  <c r="AX114" i="17"/>
  <c r="AW114" i="17"/>
  <c r="AV114" i="17"/>
  <c r="AU114" i="17"/>
  <c r="AT114" i="17"/>
  <c r="AS114" i="17"/>
  <c r="AR114" i="17"/>
  <c r="AQ114" i="17"/>
  <c r="AP114" i="17"/>
  <c r="AO114" i="17"/>
  <c r="AN114" i="17"/>
  <c r="AM114" i="17"/>
  <c r="AX113" i="17"/>
  <c r="AW113" i="17"/>
  <c r="AV113" i="17"/>
  <c r="AU113" i="17"/>
  <c r="AT113" i="17"/>
  <c r="AS113" i="17"/>
  <c r="AR113" i="17"/>
  <c r="AQ113" i="17"/>
  <c r="AP113" i="17"/>
  <c r="AO113" i="17"/>
  <c r="AN113" i="17"/>
  <c r="AM113" i="17"/>
  <c r="AX112" i="17"/>
  <c r="AW112" i="17"/>
  <c r="AV112" i="17"/>
  <c r="AU112" i="17"/>
  <c r="AT112" i="17"/>
  <c r="AS112" i="17"/>
  <c r="AR112" i="17"/>
  <c r="AQ112" i="17"/>
  <c r="AP112" i="17"/>
  <c r="AO112" i="17"/>
  <c r="AN112" i="17"/>
  <c r="AM112" i="17"/>
  <c r="AX111" i="17"/>
  <c r="AW111" i="17"/>
  <c r="AV111" i="17"/>
  <c r="AU111" i="17"/>
  <c r="AT111" i="17"/>
  <c r="AS111" i="17"/>
  <c r="AR111" i="17"/>
  <c r="AQ111" i="17"/>
  <c r="AP111" i="17"/>
  <c r="AO111" i="17"/>
  <c r="AN111" i="17"/>
  <c r="AM111" i="17"/>
  <c r="AX110" i="17"/>
  <c r="AW110" i="17"/>
  <c r="AV110" i="17"/>
  <c r="AU110" i="17"/>
  <c r="AT110" i="17"/>
  <c r="AS110" i="17"/>
  <c r="AR110" i="17"/>
  <c r="AQ110" i="17"/>
  <c r="AP110" i="17"/>
  <c r="AO110" i="17"/>
  <c r="AN110" i="17"/>
  <c r="AM110" i="17"/>
  <c r="AX109" i="17"/>
  <c r="AW109" i="17"/>
  <c r="AV109" i="17"/>
  <c r="AU109" i="17"/>
  <c r="AT109" i="17"/>
  <c r="AS109" i="17"/>
  <c r="AR109" i="17"/>
  <c r="AQ109" i="17"/>
  <c r="AP109" i="17"/>
  <c r="AO109" i="17"/>
  <c r="AN109" i="17"/>
  <c r="AM109" i="17"/>
  <c r="AX108" i="17"/>
  <c r="AW108" i="17"/>
  <c r="AV108" i="17"/>
  <c r="AU108" i="17"/>
  <c r="AT108" i="17"/>
  <c r="AS108" i="17"/>
  <c r="AR108" i="17"/>
  <c r="AQ108" i="17"/>
  <c r="AP108" i="17"/>
  <c r="AO108" i="17"/>
  <c r="AN108" i="17"/>
  <c r="AM108" i="17"/>
  <c r="AX107" i="17"/>
  <c r="AW107" i="17"/>
  <c r="AV107" i="17"/>
  <c r="AU107" i="17"/>
  <c r="AT107" i="17"/>
  <c r="AS107" i="17"/>
  <c r="AR107" i="17"/>
  <c r="AQ107" i="17"/>
  <c r="AP107" i="17"/>
  <c r="AO107" i="17"/>
  <c r="AN107" i="17"/>
  <c r="AM107" i="17"/>
  <c r="AX106" i="17"/>
  <c r="AW106" i="17"/>
  <c r="AV106" i="17"/>
  <c r="AU106" i="17"/>
  <c r="AT106" i="17"/>
  <c r="AS106" i="17"/>
  <c r="AR106" i="17"/>
  <c r="AQ106" i="17"/>
  <c r="AP106" i="17"/>
  <c r="AO106" i="17"/>
  <c r="AN106" i="17"/>
  <c r="AM106" i="17"/>
  <c r="AX105" i="17"/>
  <c r="AW105" i="17"/>
  <c r="AV105" i="17"/>
  <c r="AU105" i="17"/>
  <c r="AT105" i="17"/>
  <c r="AS105" i="17"/>
  <c r="AR105" i="17"/>
  <c r="AQ105" i="17"/>
  <c r="AP105" i="17"/>
  <c r="AO105" i="17"/>
  <c r="AN105" i="17"/>
  <c r="AM105" i="17"/>
  <c r="AX104" i="17"/>
  <c r="AW104" i="17"/>
  <c r="AV104" i="17"/>
  <c r="AU104" i="17"/>
  <c r="AT104" i="17"/>
  <c r="AS104" i="17"/>
  <c r="AR104" i="17"/>
  <c r="AQ104" i="17"/>
  <c r="AP104" i="17"/>
  <c r="AO104" i="17"/>
  <c r="AN104" i="17"/>
  <c r="AM104" i="17"/>
  <c r="AX103" i="17"/>
  <c r="AW103" i="17"/>
  <c r="AV103" i="17"/>
  <c r="AU103" i="17"/>
  <c r="AT103" i="17"/>
  <c r="AS103" i="17"/>
  <c r="AR103" i="17"/>
  <c r="AQ103" i="17"/>
  <c r="AP103" i="17"/>
  <c r="AO103" i="17"/>
  <c r="AN103" i="17"/>
  <c r="AM103" i="17"/>
  <c r="AX102" i="17"/>
  <c r="AW102" i="17"/>
  <c r="AV102" i="17"/>
  <c r="AU102" i="17"/>
  <c r="AT102" i="17"/>
  <c r="AS102" i="17"/>
  <c r="AR102" i="17"/>
  <c r="AQ102" i="17"/>
  <c r="AP102" i="17"/>
  <c r="AO102" i="17"/>
  <c r="AN102" i="17"/>
  <c r="AM102" i="17"/>
  <c r="AX101" i="17"/>
  <c r="AW101" i="17"/>
  <c r="AV101" i="17"/>
  <c r="AU101" i="17"/>
  <c r="AT101" i="17"/>
  <c r="AS101" i="17"/>
  <c r="AR101" i="17"/>
  <c r="AQ101" i="17"/>
  <c r="AP101" i="17"/>
  <c r="AO101" i="17"/>
  <c r="AN101" i="17"/>
  <c r="AM101" i="17"/>
  <c r="AX100" i="17"/>
  <c r="AW100" i="17"/>
  <c r="AV100" i="17"/>
  <c r="AU100" i="17"/>
  <c r="AT100" i="17"/>
  <c r="AS100" i="17"/>
  <c r="AR100" i="17"/>
  <c r="AQ100" i="17"/>
  <c r="AP100" i="17"/>
  <c r="AO100" i="17"/>
  <c r="AN100" i="17"/>
  <c r="AM100" i="17"/>
  <c r="AX99" i="17"/>
  <c r="AW99" i="17"/>
  <c r="AV99" i="17"/>
  <c r="AU99" i="17"/>
  <c r="AT99" i="17"/>
  <c r="AS99" i="17"/>
  <c r="AR99" i="17"/>
  <c r="AQ99" i="17"/>
  <c r="AO99" i="17"/>
  <c r="AN99" i="17"/>
  <c r="AM99" i="17"/>
  <c r="AX97" i="17"/>
  <c r="AW97" i="17"/>
  <c r="AV97" i="17"/>
  <c r="AU97" i="17"/>
  <c r="AT97" i="17"/>
  <c r="AS97" i="17"/>
  <c r="AR97" i="17"/>
  <c r="AQ97" i="17"/>
  <c r="AP97" i="17"/>
  <c r="AO97" i="17"/>
  <c r="AN97" i="17"/>
  <c r="AM97" i="17"/>
  <c r="AX98" i="17"/>
  <c r="AW98" i="17"/>
  <c r="AV98" i="17"/>
  <c r="AU98" i="17"/>
  <c r="AT98" i="17"/>
  <c r="AS98" i="17"/>
  <c r="AR98" i="17"/>
  <c r="AQ98" i="17"/>
  <c r="AP98" i="17"/>
  <c r="AO98" i="17"/>
  <c r="AN98" i="17"/>
  <c r="AM98" i="17"/>
  <c r="AX96" i="17"/>
  <c r="AW96" i="17"/>
  <c r="AV96" i="17"/>
  <c r="AU96" i="17"/>
  <c r="AT96" i="17"/>
  <c r="AS96" i="17"/>
  <c r="AR96" i="17"/>
  <c r="AQ96" i="17"/>
  <c r="AP96" i="17"/>
  <c r="AO96" i="17"/>
  <c r="AN96" i="17"/>
  <c r="AM96" i="17"/>
  <c r="AX95" i="17"/>
  <c r="AW95" i="17"/>
  <c r="AV95" i="17"/>
  <c r="AU95" i="17"/>
  <c r="AT95" i="17"/>
  <c r="AS95" i="17"/>
  <c r="AR95" i="17"/>
  <c r="AQ95" i="17"/>
  <c r="AP95" i="17"/>
  <c r="AO95" i="17"/>
  <c r="AN95" i="17"/>
  <c r="AM95" i="17"/>
  <c r="AX94" i="17"/>
  <c r="AW94" i="17"/>
  <c r="AV94" i="17"/>
  <c r="AU94" i="17"/>
  <c r="AT94" i="17"/>
  <c r="AS94" i="17"/>
  <c r="AR94" i="17"/>
  <c r="AQ94" i="17"/>
  <c r="AP94" i="17"/>
  <c r="AO94" i="17"/>
  <c r="AN94" i="17"/>
  <c r="AM94" i="17"/>
  <c r="AX93" i="17"/>
  <c r="AW93" i="17"/>
  <c r="AV93" i="17"/>
  <c r="AU93" i="17"/>
  <c r="AT93" i="17"/>
  <c r="AS93" i="17"/>
  <c r="AR93" i="17"/>
  <c r="AQ93" i="17"/>
  <c r="AP93" i="17"/>
  <c r="AO93" i="17"/>
  <c r="AN93" i="17"/>
  <c r="AM93" i="17"/>
  <c r="AX92" i="17"/>
  <c r="AW92" i="17"/>
  <c r="AV92" i="17"/>
  <c r="AU92" i="17"/>
  <c r="AT92" i="17"/>
  <c r="AS92" i="17"/>
  <c r="AR92" i="17"/>
  <c r="AQ92" i="17"/>
  <c r="AP92" i="17"/>
  <c r="AO92" i="17"/>
  <c r="AN92" i="17"/>
  <c r="AM92" i="17"/>
  <c r="AX91" i="17"/>
  <c r="AW91" i="17"/>
  <c r="AV91" i="17"/>
  <c r="AU91" i="17"/>
  <c r="AT91" i="17"/>
  <c r="AS91" i="17"/>
  <c r="AR91" i="17"/>
  <c r="AQ91" i="17"/>
  <c r="AP91" i="17"/>
  <c r="AO91" i="17"/>
  <c r="AN91" i="17"/>
  <c r="AM91" i="17"/>
  <c r="AX90" i="17"/>
  <c r="AW90" i="17"/>
  <c r="AV90" i="17"/>
  <c r="AU90" i="17"/>
  <c r="AT90" i="17"/>
  <c r="AS90" i="17"/>
  <c r="AR90" i="17"/>
  <c r="AQ90" i="17"/>
  <c r="AP90" i="17"/>
  <c r="AO90" i="17"/>
  <c r="AN90" i="17"/>
  <c r="AM90" i="17"/>
  <c r="AX89" i="17"/>
  <c r="AW89" i="17"/>
  <c r="AV89" i="17"/>
  <c r="AU89" i="17"/>
  <c r="AT89" i="17"/>
  <c r="AS89" i="17"/>
  <c r="AR89" i="17"/>
  <c r="AQ89" i="17"/>
  <c r="AP89" i="17"/>
  <c r="AO89" i="17"/>
  <c r="AN89" i="17"/>
  <c r="AM89" i="17"/>
  <c r="AX88" i="17"/>
  <c r="AW88" i="17"/>
  <c r="AV88" i="17"/>
  <c r="AU88" i="17"/>
  <c r="AT88" i="17"/>
  <c r="AS88" i="17"/>
  <c r="AR88" i="17"/>
  <c r="AQ88" i="17"/>
  <c r="AP88" i="17"/>
  <c r="AO88" i="17"/>
  <c r="AN88" i="17"/>
  <c r="AM88" i="17"/>
  <c r="AX87" i="17"/>
  <c r="AW87" i="17"/>
  <c r="AV87" i="17"/>
  <c r="AU87" i="17"/>
  <c r="AT87" i="17"/>
  <c r="AS87" i="17"/>
  <c r="AR87" i="17"/>
  <c r="AQ87" i="17"/>
  <c r="AP87" i="17"/>
  <c r="AO87" i="17"/>
  <c r="AN87" i="17"/>
  <c r="AM87" i="17"/>
  <c r="AX86" i="17"/>
  <c r="AW86" i="17"/>
  <c r="AV86" i="17"/>
  <c r="AU86" i="17"/>
  <c r="AT86" i="17"/>
  <c r="AS86" i="17"/>
  <c r="AR86" i="17"/>
  <c r="AQ86" i="17"/>
  <c r="AP86" i="17"/>
  <c r="AO86" i="17"/>
  <c r="AN86" i="17"/>
  <c r="AM86" i="17"/>
  <c r="AX85" i="17"/>
  <c r="AW85" i="17"/>
  <c r="AV85" i="17"/>
  <c r="AU85" i="17"/>
  <c r="AT85" i="17"/>
  <c r="AS85" i="17"/>
  <c r="AR85" i="17"/>
  <c r="AQ85" i="17"/>
  <c r="AP85" i="17"/>
  <c r="AO85" i="17"/>
  <c r="AN85" i="17"/>
  <c r="AM85" i="17"/>
  <c r="AX84" i="17"/>
  <c r="AW84" i="17"/>
  <c r="AV84" i="17"/>
  <c r="AU84" i="17"/>
  <c r="AT84" i="17"/>
  <c r="AS84" i="17"/>
  <c r="AR84" i="17"/>
  <c r="AQ84" i="17"/>
  <c r="AP84" i="17"/>
  <c r="AO84" i="17"/>
  <c r="AN84" i="17"/>
  <c r="AM84" i="17"/>
  <c r="AX83" i="17"/>
  <c r="AW83" i="17"/>
  <c r="AV83" i="17"/>
  <c r="AU83" i="17"/>
  <c r="AT83" i="17"/>
  <c r="AS83" i="17"/>
  <c r="AR83" i="17"/>
  <c r="AQ83" i="17"/>
  <c r="AP83" i="17"/>
  <c r="AO83" i="17"/>
  <c r="AN83" i="17"/>
  <c r="AM83" i="17"/>
  <c r="AX82" i="17"/>
  <c r="AW82" i="17"/>
  <c r="AV82" i="17"/>
  <c r="AU82" i="17"/>
  <c r="AT82" i="17"/>
  <c r="AS82" i="17"/>
  <c r="AR82" i="17"/>
  <c r="AQ82" i="17"/>
  <c r="AP82" i="17"/>
  <c r="AO82" i="17"/>
  <c r="AN82" i="17"/>
  <c r="AM82" i="17"/>
  <c r="AX81" i="17"/>
  <c r="AW81" i="17"/>
  <c r="AV81" i="17"/>
  <c r="AU81" i="17"/>
  <c r="AT81" i="17"/>
  <c r="AS81" i="17"/>
  <c r="AR81" i="17"/>
  <c r="AQ81" i="17"/>
  <c r="AP81" i="17"/>
  <c r="AO81" i="17"/>
  <c r="AN81" i="17"/>
  <c r="AM81" i="17"/>
  <c r="AX80" i="17"/>
  <c r="AW80" i="17"/>
  <c r="AV80" i="17"/>
  <c r="AU80" i="17"/>
  <c r="AT80" i="17"/>
  <c r="AS80" i="17"/>
  <c r="AR80" i="17"/>
  <c r="AQ80" i="17"/>
  <c r="AP80" i="17"/>
  <c r="AO80" i="17"/>
  <c r="AN80" i="17"/>
  <c r="AM80" i="17"/>
  <c r="AX79" i="17"/>
  <c r="AW79" i="17"/>
  <c r="AV79" i="17"/>
  <c r="AU79" i="17"/>
  <c r="AT79" i="17"/>
  <c r="AS79" i="17"/>
  <c r="AR79" i="17"/>
  <c r="AQ79" i="17"/>
  <c r="AP79" i="17"/>
  <c r="AO79" i="17"/>
  <c r="AN79" i="17"/>
  <c r="AM79" i="17"/>
  <c r="AX78" i="17"/>
  <c r="AW78" i="17"/>
  <c r="AV78" i="17"/>
  <c r="AU78" i="17"/>
  <c r="AT78" i="17"/>
  <c r="AS78" i="17"/>
  <c r="AR78" i="17"/>
  <c r="AQ78" i="17"/>
  <c r="AP78" i="17"/>
  <c r="AO78" i="17"/>
  <c r="AN78" i="17"/>
  <c r="AM78" i="17"/>
  <c r="AX77" i="17"/>
  <c r="AW77" i="17"/>
  <c r="AV77" i="17"/>
  <c r="AU77" i="17"/>
  <c r="AT77" i="17"/>
  <c r="AS77" i="17"/>
  <c r="AR77" i="17"/>
  <c r="AQ77" i="17"/>
  <c r="AP77" i="17"/>
  <c r="AO77" i="17"/>
  <c r="AN77" i="17"/>
  <c r="AM77" i="17"/>
  <c r="AX76" i="17"/>
  <c r="AW76" i="17"/>
  <c r="AV76" i="17"/>
  <c r="AU76" i="17"/>
  <c r="AT76" i="17"/>
  <c r="AS76" i="17"/>
  <c r="AR76" i="17"/>
  <c r="AQ76" i="17"/>
  <c r="AP76" i="17"/>
  <c r="AO76" i="17"/>
  <c r="AN76" i="17"/>
  <c r="AM76" i="17"/>
  <c r="AX75" i="17"/>
  <c r="AW75" i="17"/>
  <c r="AV75" i="17"/>
  <c r="AU75" i="17"/>
  <c r="AT75" i="17"/>
  <c r="AS75" i="17"/>
  <c r="AR75" i="17"/>
  <c r="AQ75" i="17"/>
  <c r="AP75" i="17"/>
  <c r="AO75" i="17"/>
  <c r="AN75" i="17"/>
  <c r="AM75" i="17"/>
  <c r="AX74" i="17"/>
  <c r="AW74" i="17"/>
  <c r="AV74" i="17"/>
  <c r="AU74" i="17"/>
  <c r="AT74" i="17"/>
  <c r="AS74" i="17"/>
  <c r="AR74" i="17"/>
  <c r="AQ74" i="17"/>
  <c r="AP74" i="17"/>
  <c r="AO74" i="17"/>
  <c r="AN74" i="17"/>
  <c r="AM74" i="17"/>
  <c r="AX73" i="17"/>
  <c r="AW73" i="17"/>
  <c r="AV73" i="17"/>
  <c r="AU73" i="17"/>
  <c r="AT73" i="17"/>
  <c r="AS73" i="17"/>
  <c r="AR73" i="17"/>
  <c r="AQ73" i="17"/>
  <c r="AP73" i="17"/>
  <c r="AO73" i="17"/>
  <c r="AN73" i="17"/>
  <c r="AM73" i="17"/>
  <c r="AX72" i="17"/>
  <c r="AW72" i="17"/>
  <c r="AV72" i="17"/>
  <c r="AU72" i="17"/>
  <c r="AT72" i="17"/>
  <c r="AS72" i="17"/>
  <c r="AR72" i="17"/>
  <c r="AQ72" i="17"/>
  <c r="AP72" i="17"/>
  <c r="AO72" i="17"/>
  <c r="AN72" i="17"/>
  <c r="AM72" i="17"/>
  <c r="AX71" i="17"/>
  <c r="AW71" i="17"/>
  <c r="AV71" i="17"/>
  <c r="AU71" i="17"/>
  <c r="AT71" i="17"/>
  <c r="AS71" i="17"/>
  <c r="AR71" i="17"/>
  <c r="AQ71" i="17"/>
  <c r="AP71" i="17"/>
  <c r="AO71" i="17"/>
  <c r="AN71" i="17"/>
  <c r="AM71" i="17"/>
  <c r="AX70" i="17"/>
  <c r="AW70" i="17"/>
  <c r="AV70" i="17"/>
  <c r="AU70" i="17"/>
  <c r="AT70" i="17"/>
  <c r="AS70" i="17"/>
  <c r="AR70" i="17"/>
  <c r="AQ70" i="17"/>
  <c r="AP70" i="17"/>
  <c r="AO70" i="17"/>
  <c r="AN70" i="17"/>
  <c r="AM70" i="17"/>
  <c r="AX69" i="17"/>
  <c r="AW69" i="17"/>
  <c r="AV69" i="17"/>
  <c r="AU69" i="17"/>
  <c r="AT69" i="17"/>
  <c r="AS69" i="17"/>
  <c r="AR69" i="17"/>
  <c r="AQ69" i="17"/>
  <c r="AP69" i="17"/>
  <c r="AO69" i="17"/>
  <c r="AN69" i="17"/>
  <c r="AM69" i="17"/>
  <c r="AX68" i="17"/>
  <c r="AW68" i="17"/>
  <c r="AV68" i="17"/>
  <c r="AU68" i="17"/>
  <c r="AT68" i="17"/>
  <c r="AS68" i="17"/>
  <c r="AR68" i="17"/>
  <c r="AQ68" i="17"/>
  <c r="AP68" i="17"/>
  <c r="AO68" i="17"/>
  <c r="AN68" i="17"/>
  <c r="AM68" i="17"/>
  <c r="AX67" i="17"/>
  <c r="AW67" i="17"/>
  <c r="AV67" i="17"/>
  <c r="AU67" i="17"/>
  <c r="AT67" i="17"/>
  <c r="AS67" i="17"/>
  <c r="AR67" i="17"/>
  <c r="AQ67" i="17"/>
  <c r="AP67" i="17"/>
  <c r="AO67" i="17"/>
  <c r="AN67" i="17"/>
  <c r="AM67" i="17"/>
  <c r="AX66" i="17"/>
  <c r="AW66" i="17"/>
  <c r="AV66" i="17"/>
  <c r="AU66" i="17"/>
  <c r="AT66" i="17"/>
  <c r="AS66" i="17"/>
  <c r="AR66" i="17"/>
  <c r="AQ66" i="17"/>
  <c r="AP66" i="17"/>
  <c r="AO66" i="17"/>
  <c r="AN66" i="17"/>
  <c r="AM66" i="17"/>
  <c r="AX65" i="17"/>
  <c r="AW65" i="17"/>
  <c r="AV65" i="17"/>
  <c r="AU65" i="17"/>
  <c r="AT65" i="17"/>
  <c r="AS65" i="17"/>
  <c r="AR65" i="17"/>
  <c r="AQ65" i="17"/>
  <c r="AP65" i="17"/>
  <c r="AO65" i="17"/>
  <c r="AN65" i="17"/>
  <c r="AM65" i="17"/>
  <c r="AX64" i="17"/>
  <c r="AW64" i="17"/>
  <c r="AV64" i="17"/>
  <c r="AU64" i="17"/>
  <c r="AT64" i="17"/>
  <c r="AS64" i="17"/>
  <c r="AR64" i="17"/>
  <c r="AQ64" i="17"/>
  <c r="AP64" i="17"/>
  <c r="AO64" i="17"/>
  <c r="AN64" i="17"/>
  <c r="AM64" i="17"/>
  <c r="AX63" i="17"/>
  <c r="AW63" i="17"/>
  <c r="AV63" i="17"/>
  <c r="AU63" i="17"/>
  <c r="AT63" i="17"/>
  <c r="AS63" i="17"/>
  <c r="AR63" i="17"/>
  <c r="AQ63" i="17"/>
  <c r="AP63" i="17"/>
  <c r="AO63" i="17"/>
  <c r="AN63" i="17"/>
  <c r="AM63" i="17"/>
  <c r="AX62" i="17"/>
  <c r="AW62" i="17"/>
  <c r="AV62" i="17"/>
  <c r="AU62" i="17"/>
  <c r="AT62" i="17"/>
  <c r="AS62" i="17"/>
  <c r="AR62" i="17"/>
  <c r="AQ62" i="17"/>
  <c r="AP62" i="17"/>
  <c r="AO62" i="17"/>
  <c r="AN62" i="17"/>
  <c r="AM62" i="17"/>
  <c r="AX61" i="17"/>
  <c r="AW61" i="17"/>
  <c r="AV61" i="17"/>
  <c r="AU61" i="17"/>
  <c r="AT61" i="17"/>
  <c r="AS61" i="17"/>
  <c r="AR61" i="17"/>
  <c r="AQ61" i="17"/>
  <c r="AP61" i="17"/>
  <c r="AO61" i="17"/>
  <c r="AN61" i="17"/>
  <c r="AM61" i="17"/>
  <c r="AX60" i="17"/>
  <c r="AW60" i="17"/>
  <c r="AV60" i="17"/>
  <c r="AU60" i="17"/>
  <c r="AT60" i="17"/>
  <c r="AS60" i="17"/>
  <c r="AR60" i="17"/>
  <c r="AQ60" i="17"/>
  <c r="AP60" i="17"/>
  <c r="AO60" i="17"/>
  <c r="AN60" i="17"/>
  <c r="AM60" i="17"/>
  <c r="AX59" i="17"/>
  <c r="AW59" i="17"/>
  <c r="AV59" i="17"/>
  <c r="AU59" i="17"/>
  <c r="AT59" i="17"/>
  <c r="AS59" i="17"/>
  <c r="AR59" i="17"/>
  <c r="AQ59" i="17"/>
  <c r="AP59" i="17"/>
  <c r="AO59" i="17"/>
  <c r="AN59" i="17"/>
  <c r="AM59" i="17"/>
  <c r="AX58" i="17"/>
  <c r="AW58" i="17"/>
  <c r="AV58" i="17"/>
  <c r="AU58" i="17"/>
  <c r="AT58" i="17"/>
  <c r="AS58" i="17"/>
  <c r="AR58" i="17"/>
  <c r="AQ58" i="17"/>
  <c r="AP58" i="17"/>
  <c r="AO58" i="17"/>
  <c r="AN58" i="17"/>
  <c r="AM58" i="17"/>
  <c r="AX57" i="17"/>
  <c r="AW57" i="17"/>
  <c r="AV57" i="17"/>
  <c r="AU57" i="17"/>
  <c r="AT57" i="17"/>
  <c r="AS57" i="17"/>
  <c r="AR57" i="17"/>
  <c r="AQ57" i="17"/>
  <c r="AP57" i="17"/>
  <c r="AO57" i="17"/>
  <c r="AN57" i="17"/>
  <c r="AM57" i="17"/>
  <c r="AX56" i="17"/>
  <c r="AW56" i="17"/>
  <c r="AV56" i="17"/>
  <c r="AU56" i="17"/>
  <c r="AT56" i="17"/>
  <c r="AS56" i="17"/>
  <c r="AR56" i="17"/>
  <c r="AQ56" i="17"/>
  <c r="AP56" i="17"/>
  <c r="AO56" i="17"/>
  <c r="AN56" i="17"/>
  <c r="AM56" i="17"/>
  <c r="AX55" i="17"/>
  <c r="AW55" i="17"/>
  <c r="AV55" i="17"/>
  <c r="AU55" i="17"/>
  <c r="AT55" i="17"/>
  <c r="AS55" i="17"/>
  <c r="AR55" i="17"/>
  <c r="AQ55" i="17"/>
  <c r="AP55" i="17"/>
  <c r="AO55" i="17"/>
  <c r="AN55" i="17"/>
  <c r="AM55" i="17"/>
  <c r="AX54" i="17"/>
  <c r="AW54" i="17"/>
  <c r="AV54" i="17"/>
  <c r="AU54" i="17"/>
  <c r="AT54" i="17"/>
  <c r="AS54" i="17"/>
  <c r="AR54" i="17"/>
  <c r="AQ54" i="17"/>
  <c r="AP54" i="17"/>
  <c r="AO54" i="17"/>
  <c r="AN54" i="17"/>
  <c r="AM54" i="17"/>
  <c r="AX53" i="17"/>
  <c r="AW53" i="17"/>
  <c r="AV53" i="17"/>
  <c r="AU53" i="17"/>
  <c r="AT53" i="17"/>
  <c r="AS53" i="17"/>
  <c r="AR53" i="17"/>
  <c r="AQ53" i="17"/>
  <c r="AP53" i="17"/>
  <c r="AO53" i="17"/>
  <c r="AN53" i="17"/>
  <c r="AM53" i="17"/>
  <c r="AX52" i="17"/>
  <c r="AW52" i="17"/>
  <c r="AV52" i="17"/>
  <c r="AU52" i="17"/>
  <c r="AT52" i="17"/>
  <c r="AS52" i="17"/>
  <c r="AR52" i="17"/>
  <c r="AQ52" i="17"/>
  <c r="AP52" i="17"/>
  <c r="AO52" i="17"/>
  <c r="AN52" i="17"/>
  <c r="AM52" i="17"/>
  <c r="AX51" i="17"/>
  <c r="AW51" i="17"/>
  <c r="AV51" i="17"/>
  <c r="AU51" i="17"/>
  <c r="AT51" i="17"/>
  <c r="AS51" i="17"/>
  <c r="AR51" i="17"/>
  <c r="AQ51" i="17"/>
  <c r="AP51" i="17"/>
  <c r="AO51" i="17"/>
  <c r="AN51" i="17"/>
  <c r="AM51" i="17"/>
  <c r="AX38" i="17"/>
  <c r="AW38" i="17"/>
  <c r="AV38" i="17"/>
  <c r="AU38" i="17"/>
  <c r="AT38" i="17"/>
  <c r="AS38" i="17"/>
  <c r="AR38" i="17"/>
  <c r="AQ38" i="17"/>
  <c r="AP38" i="17"/>
  <c r="AO38" i="17"/>
  <c r="AN38" i="17"/>
  <c r="AM38" i="17"/>
  <c r="AX50" i="17"/>
  <c r="AW50" i="17"/>
  <c r="AV50" i="17"/>
  <c r="AU50" i="17"/>
  <c r="AT50" i="17"/>
  <c r="AS50" i="17"/>
  <c r="AR50" i="17"/>
  <c r="AQ50" i="17"/>
  <c r="AP50" i="17"/>
  <c r="AO50" i="17"/>
  <c r="AN50" i="17"/>
  <c r="AM50" i="17"/>
  <c r="AX49" i="17"/>
  <c r="AW49" i="17"/>
  <c r="AV49" i="17"/>
  <c r="AU49" i="17"/>
  <c r="AT49" i="17"/>
  <c r="AS49" i="17"/>
  <c r="AR49" i="17"/>
  <c r="AQ49" i="17"/>
  <c r="AP49" i="17"/>
  <c r="AO49" i="17"/>
  <c r="AN49" i="17"/>
  <c r="AM49" i="17"/>
  <c r="AX48" i="17"/>
  <c r="AW48" i="17"/>
  <c r="AV48" i="17"/>
  <c r="AU48" i="17"/>
  <c r="AT48" i="17"/>
  <c r="AS48" i="17"/>
  <c r="AR48" i="17"/>
  <c r="AQ48" i="17"/>
  <c r="AP48" i="17"/>
  <c r="AO48" i="17"/>
  <c r="AN48" i="17"/>
  <c r="AM48" i="17"/>
  <c r="AX47" i="17"/>
  <c r="AW47" i="17"/>
  <c r="AV47" i="17"/>
  <c r="AU47" i="17"/>
  <c r="AT47" i="17"/>
  <c r="AS47" i="17"/>
  <c r="AR47" i="17"/>
  <c r="AQ47" i="17"/>
  <c r="AP47" i="17"/>
  <c r="AO47" i="17"/>
  <c r="AN47" i="17"/>
  <c r="AM47" i="17"/>
  <c r="AX46" i="17"/>
  <c r="AW46" i="17"/>
  <c r="AV46" i="17"/>
  <c r="AU46" i="17"/>
  <c r="AT46" i="17"/>
  <c r="AS46" i="17"/>
  <c r="AR46" i="17"/>
  <c r="AQ46" i="17"/>
  <c r="AP46" i="17"/>
  <c r="AO46" i="17"/>
  <c r="AN46" i="17"/>
  <c r="AM46" i="17"/>
  <c r="AX45" i="17"/>
  <c r="AW45" i="17"/>
  <c r="AV45" i="17"/>
  <c r="AU45" i="17"/>
  <c r="AT45" i="17"/>
  <c r="AS45" i="17"/>
  <c r="AR45" i="17"/>
  <c r="AQ45" i="17"/>
  <c r="AP45" i="17"/>
  <c r="AO45" i="17"/>
  <c r="AN45" i="17"/>
  <c r="AM45" i="17"/>
  <c r="AX44" i="17"/>
  <c r="AW44" i="17"/>
  <c r="AV44" i="17"/>
  <c r="AU44" i="17"/>
  <c r="AT44" i="17"/>
  <c r="AS44" i="17"/>
  <c r="AR44" i="17"/>
  <c r="AQ44" i="17"/>
  <c r="AP44" i="17"/>
  <c r="AO44" i="17"/>
  <c r="AN44" i="17"/>
  <c r="AM44" i="17"/>
  <c r="AX43" i="17"/>
  <c r="AW43" i="17"/>
  <c r="AV43" i="17"/>
  <c r="AU43" i="17"/>
  <c r="AT43" i="17"/>
  <c r="AS43" i="17"/>
  <c r="AR43" i="17"/>
  <c r="AQ43" i="17"/>
  <c r="AP43" i="17"/>
  <c r="AO43" i="17"/>
  <c r="AN43" i="17"/>
  <c r="AM43" i="17"/>
  <c r="AX42" i="17"/>
  <c r="AW42" i="17"/>
  <c r="AV42" i="17"/>
  <c r="AU42" i="17"/>
  <c r="AT42" i="17"/>
  <c r="AS42" i="17"/>
  <c r="AR42" i="17"/>
  <c r="AQ42" i="17"/>
  <c r="AP42" i="17"/>
  <c r="AO42" i="17"/>
  <c r="AN42" i="17"/>
  <c r="AM42" i="17"/>
  <c r="AX41" i="17"/>
  <c r="AW41" i="17"/>
  <c r="AV41" i="17"/>
  <c r="AU41" i="17"/>
  <c r="AT41" i="17"/>
  <c r="AS41" i="17"/>
  <c r="AR41" i="17"/>
  <c r="AQ41" i="17"/>
  <c r="AP41" i="17"/>
  <c r="AO41" i="17"/>
  <c r="AN41" i="17"/>
  <c r="AM41" i="17"/>
  <c r="AX40" i="17"/>
  <c r="AW40" i="17"/>
  <c r="AV40" i="17"/>
  <c r="AU40" i="17"/>
  <c r="AT40" i="17"/>
  <c r="AS40" i="17"/>
  <c r="AR40" i="17"/>
  <c r="AQ40" i="17"/>
  <c r="AP40" i="17"/>
  <c r="AO40" i="17"/>
  <c r="AN40" i="17"/>
  <c r="AM40" i="17"/>
  <c r="AX39" i="17"/>
  <c r="AW39" i="17"/>
  <c r="AV39" i="17"/>
  <c r="AU39" i="17"/>
  <c r="AT39" i="17"/>
  <c r="AS39" i="17"/>
  <c r="AR39" i="17"/>
  <c r="AQ39" i="17"/>
  <c r="AP39" i="17"/>
  <c r="AO39" i="17"/>
  <c r="AN39" i="17"/>
  <c r="AM39" i="17"/>
  <c r="AX37" i="17"/>
  <c r="AW37" i="17"/>
  <c r="AV37" i="17"/>
  <c r="AU37" i="17"/>
  <c r="AT37" i="17"/>
  <c r="AS37" i="17"/>
  <c r="AR37" i="17"/>
  <c r="AQ37" i="17"/>
  <c r="AP37" i="17"/>
  <c r="AO37" i="17"/>
  <c r="AN37" i="17"/>
  <c r="AM37" i="17"/>
  <c r="AX36" i="17"/>
  <c r="AW36" i="17"/>
  <c r="AV36" i="17"/>
  <c r="AU36" i="17"/>
  <c r="AT36" i="17"/>
  <c r="AS36" i="17"/>
  <c r="AR36" i="17"/>
  <c r="AQ36" i="17"/>
  <c r="AP36" i="17"/>
  <c r="AO36" i="17"/>
  <c r="AN36" i="17"/>
  <c r="AM36" i="17"/>
  <c r="AX35" i="17"/>
  <c r="AW35" i="17"/>
  <c r="AV35" i="17"/>
  <c r="AU35" i="17"/>
  <c r="AT35" i="17"/>
  <c r="AS35" i="17"/>
  <c r="AR35" i="17"/>
  <c r="AQ35" i="17"/>
  <c r="AP35" i="17"/>
  <c r="AO35" i="17"/>
  <c r="AN35" i="17"/>
  <c r="AM35" i="17"/>
  <c r="AX34" i="17"/>
  <c r="AW34" i="17"/>
  <c r="AV34" i="17"/>
  <c r="AU34" i="17"/>
  <c r="AT34" i="17"/>
  <c r="AS34" i="17"/>
  <c r="AR34" i="17"/>
  <c r="AQ34" i="17"/>
  <c r="AP34" i="17"/>
  <c r="AO34" i="17"/>
  <c r="AN34" i="17"/>
  <c r="AM34" i="17"/>
  <c r="AX33" i="17"/>
  <c r="AW33" i="17"/>
  <c r="AV33" i="17"/>
  <c r="AU33" i="17"/>
  <c r="AT33" i="17"/>
  <c r="AS33" i="17"/>
  <c r="AR33" i="17"/>
  <c r="AQ33" i="17"/>
  <c r="AP33" i="17"/>
  <c r="AO33" i="17"/>
  <c r="AN33" i="17"/>
  <c r="AM33" i="17"/>
  <c r="AX32" i="17"/>
  <c r="AW32" i="17"/>
  <c r="AV32" i="17"/>
  <c r="AU32" i="17"/>
  <c r="AT32" i="17"/>
  <c r="AS32" i="17"/>
  <c r="AR32" i="17"/>
  <c r="AQ32" i="17"/>
  <c r="AP32" i="17"/>
  <c r="AO32" i="17"/>
  <c r="AN32" i="17"/>
  <c r="AM32" i="17"/>
  <c r="AX31" i="17"/>
  <c r="AW31" i="17"/>
  <c r="AV31" i="17"/>
  <c r="AU31" i="17"/>
  <c r="AT31" i="17"/>
  <c r="AS31" i="17"/>
  <c r="AR31" i="17"/>
  <c r="AQ31" i="17"/>
  <c r="AP31" i="17"/>
  <c r="AO31" i="17"/>
  <c r="AN31" i="17"/>
  <c r="AM31" i="17"/>
  <c r="AX30" i="17"/>
  <c r="AW30" i="17"/>
  <c r="AV30" i="17"/>
  <c r="AU30" i="17"/>
  <c r="AT30" i="17"/>
  <c r="AS30" i="17"/>
  <c r="AR30" i="17"/>
  <c r="AQ30" i="17"/>
  <c r="AP30" i="17"/>
  <c r="AO30" i="17"/>
  <c r="AN30" i="17"/>
  <c r="AM30" i="17"/>
  <c r="AX29" i="17"/>
  <c r="AW29" i="17"/>
  <c r="AV29" i="17"/>
  <c r="AU29" i="17"/>
  <c r="AT29" i="17"/>
  <c r="AS29" i="17"/>
  <c r="AR29" i="17"/>
  <c r="AQ29" i="17"/>
  <c r="AP29" i="17"/>
  <c r="AO29" i="17"/>
  <c r="AN29" i="17"/>
  <c r="AM29" i="17"/>
  <c r="AX28" i="17"/>
  <c r="AW28" i="17"/>
  <c r="AV28" i="17"/>
  <c r="AU28" i="17"/>
  <c r="AT28" i="17"/>
  <c r="AS28" i="17"/>
  <c r="AR28" i="17"/>
  <c r="AQ28" i="17"/>
  <c r="AP28" i="17"/>
  <c r="AO28" i="17"/>
  <c r="AN28" i="17"/>
  <c r="AM28" i="17"/>
  <c r="AX27" i="17"/>
  <c r="AW27" i="17"/>
  <c r="AV27" i="17"/>
  <c r="AU27" i="17"/>
  <c r="AT27" i="17"/>
  <c r="AS27" i="17"/>
  <c r="AR27" i="17"/>
  <c r="AQ27" i="17"/>
  <c r="AP27" i="17"/>
  <c r="AO27" i="17"/>
  <c r="AN27" i="17"/>
  <c r="AM27" i="17"/>
  <c r="AX26" i="17"/>
  <c r="AW26" i="17"/>
  <c r="AV26" i="17"/>
  <c r="AU26" i="17"/>
  <c r="AT26" i="17"/>
  <c r="AS26" i="17"/>
  <c r="AR26" i="17"/>
  <c r="AQ26" i="17"/>
  <c r="AP26" i="17"/>
  <c r="AO26" i="17"/>
  <c r="AN26" i="17"/>
  <c r="AM26" i="17"/>
  <c r="AX25" i="17"/>
  <c r="AW25" i="17"/>
  <c r="AV25" i="17"/>
  <c r="AU25" i="17"/>
  <c r="AT25" i="17"/>
  <c r="AS25" i="17"/>
  <c r="AR25" i="17"/>
  <c r="AQ25" i="17"/>
  <c r="AP25" i="17"/>
  <c r="AO25" i="17"/>
  <c r="AN25" i="17"/>
  <c r="AM25" i="17"/>
  <c r="AX24" i="17"/>
  <c r="AW24" i="17"/>
  <c r="AV24" i="17"/>
  <c r="AU24" i="17"/>
  <c r="AT24" i="17"/>
  <c r="AS24" i="17"/>
  <c r="AR24" i="17"/>
  <c r="AQ24" i="17"/>
  <c r="AP24" i="17"/>
  <c r="AO24" i="17"/>
  <c r="AN24" i="17"/>
  <c r="AM24" i="17"/>
  <c r="AX783" i="17"/>
  <c r="AW783" i="17"/>
  <c r="AV783" i="17"/>
  <c r="AU783" i="17"/>
  <c r="AT783" i="17"/>
  <c r="AS783" i="17"/>
  <c r="AR783" i="17"/>
  <c r="AQ783" i="17"/>
  <c r="AP783" i="17"/>
  <c r="AO783" i="17"/>
  <c r="AN783" i="17"/>
  <c r="AM783" i="17"/>
  <c r="AX782" i="17"/>
  <c r="AW782" i="17"/>
  <c r="AV782" i="17"/>
  <c r="AU782" i="17"/>
  <c r="AT782" i="17"/>
  <c r="AS782" i="17"/>
  <c r="AR782" i="17"/>
  <c r="AQ782" i="17"/>
  <c r="AP782" i="17"/>
  <c r="AO782" i="17"/>
  <c r="AN782" i="17"/>
  <c r="AM782" i="17"/>
  <c r="AX781" i="17"/>
  <c r="AW781" i="17"/>
  <c r="AV781" i="17"/>
  <c r="AU781" i="17"/>
  <c r="AT781" i="17"/>
  <c r="AS781" i="17"/>
  <c r="AR781" i="17"/>
  <c r="AQ781" i="17"/>
  <c r="AP781" i="17"/>
  <c r="AO781" i="17"/>
  <c r="AN781" i="17"/>
  <c r="AM781" i="17"/>
  <c r="AX780" i="17"/>
  <c r="AW780" i="17"/>
  <c r="AV780" i="17"/>
  <c r="AU780" i="17"/>
  <c r="AT780" i="17"/>
  <c r="AS780" i="17"/>
  <c r="AR780" i="17"/>
  <c r="AQ780" i="17"/>
  <c r="AP780" i="17"/>
  <c r="AO780" i="17"/>
  <c r="AN780" i="17"/>
  <c r="AM780" i="17"/>
  <c r="AX23" i="17"/>
  <c r="AW23" i="17"/>
  <c r="AV23" i="17"/>
  <c r="AU23" i="17"/>
  <c r="AT23" i="17"/>
  <c r="AS23" i="17"/>
  <c r="AR23" i="17"/>
  <c r="AQ23" i="17"/>
  <c r="AP23" i="17"/>
  <c r="AO23" i="17"/>
  <c r="AN23" i="17"/>
  <c r="AM23" i="17"/>
  <c r="AX22" i="17"/>
  <c r="AW22" i="17"/>
  <c r="AV22" i="17"/>
  <c r="AU22" i="17"/>
  <c r="AT22" i="17"/>
  <c r="AS22" i="17"/>
  <c r="AR22" i="17"/>
  <c r="AQ22" i="17"/>
  <c r="AP22" i="17"/>
  <c r="AO22" i="17"/>
  <c r="AN22" i="17"/>
  <c r="AM22" i="17"/>
  <c r="AX21" i="17"/>
  <c r="AW21" i="17"/>
  <c r="AV21" i="17"/>
  <c r="AU21" i="17"/>
  <c r="AT21" i="17"/>
  <c r="AS21" i="17"/>
  <c r="AR21" i="17"/>
  <c r="AQ21" i="17"/>
  <c r="AP21" i="17"/>
  <c r="AO21" i="17"/>
  <c r="AN21" i="17"/>
  <c r="AM21" i="17"/>
  <c r="AX20" i="17"/>
  <c r="AW20" i="17"/>
  <c r="AV20" i="17"/>
  <c r="AU20" i="17"/>
  <c r="AT20" i="17"/>
  <c r="AS20" i="17"/>
  <c r="AR20" i="17"/>
  <c r="AQ20" i="17"/>
  <c r="AP20" i="17"/>
  <c r="AO20" i="17"/>
  <c r="AN20" i="17"/>
  <c r="AM20" i="17"/>
  <c r="AX19" i="17"/>
  <c r="AW19" i="17"/>
  <c r="AV19" i="17"/>
  <c r="AU19" i="17"/>
  <c r="AT19" i="17"/>
  <c r="AS19" i="17"/>
  <c r="AR19" i="17"/>
  <c r="AQ19" i="17"/>
  <c r="AP19" i="17"/>
  <c r="AO19" i="17"/>
  <c r="AN19" i="17"/>
  <c r="AM19" i="17"/>
  <c r="AX655" i="17"/>
  <c r="AW655" i="17"/>
  <c r="AV655" i="17"/>
  <c r="AU655" i="17"/>
  <c r="AT655" i="17"/>
  <c r="AS655" i="17"/>
  <c r="AR655" i="17"/>
  <c r="AQ655" i="17"/>
  <c r="AP655" i="17"/>
  <c r="AO655" i="17"/>
  <c r="AN655" i="17"/>
  <c r="AM655" i="17"/>
  <c r="AX18" i="17"/>
  <c r="AW18" i="17"/>
  <c r="AV18" i="17"/>
  <c r="AU18" i="17"/>
  <c r="AT18" i="17"/>
  <c r="AS18" i="17"/>
  <c r="AR18" i="17"/>
  <c r="AQ18" i="17"/>
  <c r="AP18" i="17"/>
  <c r="AO18" i="17"/>
  <c r="AN18" i="17"/>
  <c r="AM18" i="17"/>
  <c r="AX17" i="17"/>
  <c r="AW17" i="17"/>
  <c r="AV17" i="17"/>
  <c r="AU17" i="17"/>
  <c r="AT17" i="17"/>
  <c r="AS17" i="17"/>
  <c r="AR17" i="17"/>
  <c r="AQ17" i="17"/>
  <c r="AP17" i="17"/>
  <c r="AO17" i="17"/>
  <c r="AN17" i="17"/>
  <c r="AM17" i="17"/>
  <c r="AX656" i="17"/>
  <c r="AW656" i="17"/>
  <c r="AV656" i="17"/>
  <c r="AU656" i="17"/>
  <c r="AT656" i="17"/>
  <c r="AS656" i="17"/>
  <c r="AR656" i="17"/>
  <c r="AQ656" i="17"/>
  <c r="AP656" i="17"/>
  <c r="AO656" i="17"/>
  <c r="AN656" i="17"/>
  <c r="AM656" i="17"/>
  <c r="AX16" i="17"/>
  <c r="AW16" i="17"/>
  <c r="AV16" i="17"/>
  <c r="AU16" i="17"/>
  <c r="AT16" i="17"/>
  <c r="AS16" i="17"/>
  <c r="AR16" i="17"/>
  <c r="AQ16" i="17"/>
  <c r="AP16" i="17"/>
  <c r="AO16" i="17"/>
  <c r="AN16" i="17"/>
  <c r="AM16" i="17"/>
  <c r="AX15" i="17"/>
  <c r="AW15" i="17"/>
  <c r="AV15" i="17"/>
  <c r="AU15" i="17"/>
  <c r="AT15" i="17"/>
  <c r="AS15" i="17"/>
  <c r="AR15" i="17"/>
  <c r="AQ15" i="17"/>
  <c r="AP15" i="17"/>
  <c r="AO15" i="17"/>
  <c r="AN15" i="17"/>
  <c r="AM15" i="17"/>
  <c r="AX14" i="17"/>
  <c r="AW14" i="17"/>
  <c r="AV14" i="17"/>
  <c r="AU14" i="17"/>
  <c r="AT14" i="17"/>
  <c r="AS14" i="17"/>
  <c r="AR14" i="17"/>
  <c r="AQ14" i="17"/>
  <c r="AP14" i="17"/>
  <c r="AO14" i="17"/>
  <c r="AN14" i="17"/>
  <c r="AM14" i="17"/>
  <c r="AX13" i="17"/>
  <c r="AW13" i="17"/>
  <c r="AV13" i="17"/>
  <c r="AU13" i="17"/>
  <c r="AT13" i="17"/>
  <c r="AS13" i="17"/>
  <c r="AR13" i="17"/>
  <c r="AQ13" i="17"/>
  <c r="AP13" i="17"/>
  <c r="AO13" i="17"/>
  <c r="AN13" i="17"/>
  <c r="AM13" i="17"/>
  <c r="AX12" i="17"/>
  <c r="AW12" i="17"/>
  <c r="AV12" i="17"/>
  <c r="AU12" i="17"/>
  <c r="AT12" i="17"/>
  <c r="AS12" i="17"/>
  <c r="AR12" i="17"/>
  <c r="AQ12" i="17"/>
  <c r="AP12" i="17"/>
  <c r="AO12" i="17"/>
  <c r="AN12" i="17"/>
  <c r="AM12" i="17"/>
  <c r="AX11" i="17"/>
  <c r="AW11" i="17"/>
  <c r="AV11" i="17"/>
  <c r="AU11" i="17"/>
  <c r="AT11" i="17"/>
  <c r="AS11" i="17"/>
  <c r="AR11" i="17"/>
  <c r="AQ11" i="17"/>
  <c r="AP11" i="17"/>
  <c r="AO11" i="17"/>
  <c r="AN11" i="17"/>
  <c r="AM11" i="17"/>
  <c r="AX10" i="17"/>
  <c r="AW10" i="17"/>
  <c r="AV10" i="17"/>
  <c r="AU10" i="17"/>
  <c r="AT10" i="17"/>
  <c r="AS10" i="17"/>
  <c r="AR10" i="17"/>
  <c r="AQ10" i="17"/>
  <c r="AP10" i="17"/>
  <c r="AO10" i="17"/>
  <c r="AN10" i="17"/>
  <c r="AM10" i="17"/>
  <c r="AX7" i="17"/>
  <c r="AW7" i="17"/>
  <c r="AV7" i="17"/>
  <c r="AU7" i="17"/>
  <c r="AT7" i="17"/>
  <c r="AS7" i="17"/>
  <c r="AR7" i="17"/>
  <c r="AQ7" i="17"/>
  <c r="AP7" i="17"/>
  <c r="AO7" i="17"/>
  <c r="AN7" i="17"/>
  <c r="AM7" i="17"/>
  <c r="AX9" i="17"/>
  <c r="AW9" i="17"/>
  <c r="AV9" i="17"/>
  <c r="AU9" i="17"/>
  <c r="AT9" i="17"/>
  <c r="AS9" i="17"/>
  <c r="AR9" i="17"/>
  <c r="AQ9" i="17"/>
  <c r="AP9" i="17"/>
  <c r="AO9" i="17"/>
  <c r="AN9" i="17"/>
  <c r="AM9" i="17"/>
  <c r="AX8" i="17"/>
  <c r="AW8" i="17"/>
  <c r="AV8" i="17"/>
  <c r="AU8" i="17"/>
  <c r="AT8" i="17"/>
  <c r="AS8" i="17"/>
  <c r="AR8" i="17"/>
  <c r="AQ8" i="17"/>
  <c r="AP8" i="17"/>
  <c r="AO8" i="17"/>
  <c r="AN8" i="17"/>
  <c r="AM8" i="17"/>
  <c r="AX6" i="17"/>
  <c r="AW6" i="17"/>
  <c r="AV6" i="17"/>
  <c r="AU6" i="17"/>
  <c r="AT6" i="17"/>
  <c r="AS6" i="17"/>
  <c r="AR6" i="17"/>
  <c r="AQ6" i="17"/>
  <c r="AP6" i="17"/>
  <c r="AO6" i="17"/>
  <c r="AN6" i="17"/>
  <c r="AM6" i="17"/>
  <c r="AX5" i="17"/>
  <c r="AW5" i="17"/>
  <c r="AV5" i="17"/>
  <c r="AU5" i="17"/>
  <c r="AT5" i="17"/>
  <c r="AS5" i="17"/>
  <c r="AR5" i="17"/>
  <c r="AQ5" i="17"/>
  <c r="AP5" i="17"/>
  <c r="AO5" i="17"/>
  <c r="AN5" i="17"/>
  <c r="AM5" i="17"/>
  <c r="AX4" i="17"/>
  <c r="AW4" i="17"/>
  <c r="AV4" i="17"/>
  <c r="AU4" i="17"/>
  <c r="AT4" i="17"/>
  <c r="AS4" i="17"/>
  <c r="AR4" i="17"/>
  <c r="AQ4" i="17"/>
  <c r="AP4" i="17"/>
  <c r="AO4" i="17"/>
  <c r="AN4" i="17"/>
  <c r="AM4" i="17"/>
  <c r="AX3" i="17"/>
  <c r="AW3" i="17"/>
  <c r="AV3" i="17"/>
  <c r="AU3" i="17"/>
  <c r="AT3" i="17"/>
  <c r="AS3" i="17"/>
  <c r="AR3" i="17"/>
  <c r="AQ3" i="17"/>
  <c r="AP3" i="17"/>
  <c r="AO3" i="17"/>
  <c r="AN3" i="17"/>
  <c r="AM3" i="17"/>
  <c r="AX2" i="17"/>
  <c r="AW2" i="17"/>
  <c r="AV2" i="17"/>
  <c r="AU2" i="17"/>
  <c r="AT2" i="17"/>
  <c r="AS2" i="17"/>
  <c r="AR2" i="17"/>
  <c r="AQ2" i="17"/>
  <c r="AP2" i="17"/>
  <c r="AO2" i="17"/>
  <c r="AN2" i="17"/>
  <c r="AM2" i="17"/>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BA3" i="17" l="1"/>
  <c r="AZ3" i="17"/>
  <c r="AZ5" i="17"/>
  <c r="BA5" i="17"/>
  <c r="BA8" i="17"/>
  <c r="AZ8" i="17"/>
  <c r="AZ7" i="17"/>
  <c r="BA7" i="17"/>
  <c r="BA11" i="17"/>
  <c r="AZ11" i="17"/>
  <c r="AZ13" i="17"/>
  <c r="BA13" i="17"/>
  <c r="AZ15" i="17"/>
  <c r="BA15" i="17"/>
  <c r="AZ656" i="17"/>
  <c r="BA656" i="17"/>
  <c r="AZ18" i="17"/>
  <c r="BA18" i="17"/>
  <c r="AZ19" i="17"/>
  <c r="BA19" i="17"/>
  <c r="AZ21" i="17"/>
  <c r="BA21" i="17"/>
  <c r="BA23" i="17"/>
  <c r="AZ23" i="17"/>
  <c r="BA781" i="17"/>
  <c r="AZ781" i="17"/>
  <c r="AZ783" i="17"/>
  <c r="BA783" i="17"/>
  <c r="AZ25" i="17"/>
  <c r="BA25" i="17"/>
  <c r="AZ27" i="17"/>
  <c r="BA27" i="17"/>
  <c r="AZ29" i="17"/>
  <c r="BA29" i="17"/>
  <c r="AZ31" i="17"/>
  <c r="BA31" i="17"/>
  <c r="BA33" i="17"/>
  <c r="AZ33" i="17"/>
  <c r="AZ35" i="17"/>
  <c r="BA35" i="17"/>
  <c r="AZ37" i="17"/>
  <c r="BA37" i="17"/>
  <c r="BA40" i="17"/>
  <c r="AZ40" i="17"/>
  <c r="AZ42" i="17"/>
  <c r="BA42" i="17"/>
  <c r="BA44" i="17"/>
  <c r="AZ44" i="17"/>
  <c r="AZ46" i="17"/>
  <c r="BA46" i="17"/>
  <c r="AZ48" i="17"/>
  <c r="BA48" i="17"/>
  <c r="AZ50" i="17"/>
  <c r="BA50" i="17"/>
  <c r="AZ51" i="17"/>
  <c r="BA51" i="17"/>
  <c r="AZ53" i="17"/>
  <c r="BA53" i="17"/>
  <c r="AZ55" i="17"/>
  <c r="BA55" i="17"/>
  <c r="AZ57" i="17"/>
  <c r="BA57" i="17"/>
  <c r="AZ59" i="17"/>
  <c r="BA59" i="17"/>
  <c r="AZ61" i="17"/>
  <c r="BA61" i="17"/>
  <c r="AZ63" i="17"/>
  <c r="BA63" i="17"/>
  <c r="AZ65" i="17"/>
  <c r="BA65" i="17"/>
  <c r="AZ67" i="17"/>
  <c r="BA67" i="17"/>
  <c r="AZ69" i="17"/>
  <c r="BA69" i="17"/>
  <c r="AZ71" i="17"/>
  <c r="BA71" i="17"/>
  <c r="AZ73" i="17"/>
  <c r="BA73" i="17"/>
  <c r="AZ75" i="17"/>
  <c r="BA75" i="17"/>
  <c r="AZ77" i="17"/>
  <c r="BA77" i="17"/>
  <c r="AZ79" i="17"/>
  <c r="BA79" i="17"/>
  <c r="AZ81" i="17"/>
  <c r="BA81" i="17"/>
  <c r="AZ83" i="17"/>
  <c r="BA83" i="17"/>
  <c r="AZ85" i="17"/>
  <c r="BA85" i="17"/>
  <c r="AZ87" i="17"/>
  <c r="BA87" i="17"/>
  <c r="AZ89" i="17"/>
  <c r="BA89" i="17"/>
  <c r="AZ91" i="17"/>
  <c r="BA91" i="17"/>
  <c r="AZ93" i="17"/>
  <c r="BA93" i="17"/>
  <c r="AZ95" i="17"/>
  <c r="BA95" i="17"/>
  <c r="AZ98" i="17"/>
  <c r="BA98" i="17"/>
  <c r="AZ99" i="17"/>
  <c r="BA99" i="17"/>
  <c r="AZ101" i="17"/>
  <c r="BA101" i="17"/>
  <c r="AZ103" i="17"/>
  <c r="BA103" i="17"/>
  <c r="AZ105" i="17"/>
  <c r="BA105" i="17"/>
  <c r="AZ107" i="17"/>
  <c r="BA107" i="17"/>
  <c r="AZ109" i="17"/>
  <c r="BA109" i="17"/>
  <c r="BA111" i="17"/>
  <c r="AZ111" i="17"/>
  <c r="AZ113" i="17"/>
  <c r="BA113" i="17"/>
  <c r="AZ115" i="17"/>
  <c r="BA115" i="17"/>
  <c r="BA117" i="17"/>
  <c r="AZ117" i="17"/>
  <c r="AZ119" i="17"/>
  <c r="BA119" i="17"/>
  <c r="BA121" i="17"/>
  <c r="AZ121" i="17"/>
  <c r="AZ123" i="17"/>
  <c r="BA123" i="17"/>
  <c r="AZ125" i="17"/>
  <c r="BA125" i="17"/>
  <c r="AZ127" i="17"/>
  <c r="BA127" i="17"/>
  <c r="AZ129" i="17"/>
  <c r="BA129" i="17"/>
  <c r="AZ131" i="17"/>
  <c r="BA131" i="17"/>
  <c r="AZ133" i="17"/>
  <c r="BA133" i="17"/>
  <c r="AZ135" i="17"/>
  <c r="BA135" i="17"/>
  <c r="AZ137" i="17"/>
  <c r="BA137" i="17"/>
  <c r="AZ139" i="17"/>
  <c r="BA139" i="17"/>
  <c r="AZ141" i="17"/>
  <c r="BA141" i="17"/>
  <c r="AZ143" i="17"/>
  <c r="BA143" i="17"/>
  <c r="AZ145" i="17"/>
  <c r="BA145" i="17"/>
  <c r="AZ147" i="17"/>
  <c r="BA147" i="17"/>
  <c r="AZ149" i="17"/>
  <c r="BA149" i="17"/>
  <c r="BA151" i="17"/>
  <c r="AZ151" i="17"/>
  <c r="AZ153" i="17"/>
  <c r="BA153" i="17"/>
  <c r="BA155" i="17"/>
  <c r="AZ155" i="17"/>
  <c r="AZ157" i="17"/>
  <c r="BA157" i="17"/>
  <c r="BA160" i="17"/>
  <c r="AZ160" i="17"/>
  <c r="AZ161" i="17"/>
  <c r="BA161" i="17"/>
  <c r="AZ167" i="17"/>
  <c r="BA167" i="17"/>
  <c r="AZ163" i="17"/>
  <c r="BA163" i="17"/>
  <c r="AZ165" i="17"/>
  <c r="BA165" i="17"/>
  <c r="AZ168" i="17"/>
  <c r="BA168" i="17"/>
  <c r="BA170" i="17"/>
  <c r="AZ170" i="17"/>
  <c r="AZ172" i="17"/>
  <c r="BA172" i="17"/>
  <c r="AZ175" i="17"/>
  <c r="BA175" i="17"/>
  <c r="AZ177" i="17"/>
  <c r="BA177" i="17"/>
  <c r="AZ179" i="17"/>
  <c r="BA179" i="17"/>
  <c r="AZ181" i="17"/>
  <c r="BA181" i="17"/>
  <c r="AZ183" i="17"/>
  <c r="BA183" i="17"/>
  <c r="AZ185" i="17"/>
  <c r="BA185" i="17"/>
  <c r="AZ187" i="17"/>
  <c r="BA187" i="17"/>
  <c r="AZ189" i="17"/>
  <c r="BA189" i="17"/>
  <c r="AZ191" i="17"/>
  <c r="BA191" i="17"/>
  <c r="AZ193" i="17"/>
  <c r="BA193" i="17"/>
  <c r="AZ195" i="17"/>
  <c r="BA195" i="17"/>
  <c r="BA197" i="17"/>
  <c r="AZ197" i="17"/>
  <c r="AZ199" i="17"/>
  <c r="BA199" i="17"/>
  <c r="AZ201" i="17"/>
  <c r="BA201" i="17"/>
  <c r="BA203" i="17"/>
  <c r="AZ203" i="17"/>
  <c r="AZ205" i="17"/>
  <c r="BA205" i="17"/>
  <c r="AZ207" i="17"/>
  <c r="BA207" i="17"/>
  <c r="AZ209" i="17"/>
  <c r="BA209" i="17"/>
  <c r="AZ211" i="17"/>
  <c r="BA211" i="17"/>
  <c r="AZ213" i="17"/>
  <c r="BA213" i="17"/>
  <c r="AZ215" i="17"/>
  <c r="BA215" i="17"/>
  <c r="AZ217" i="17"/>
  <c r="BA217" i="17"/>
  <c r="AZ219" i="17"/>
  <c r="BA219" i="17"/>
  <c r="AZ2" i="17"/>
  <c r="BA2" i="17"/>
  <c r="AZ4" i="17"/>
  <c r="BA4" i="17"/>
  <c r="AZ6" i="17"/>
  <c r="BA6" i="17"/>
  <c r="AZ9" i="17"/>
  <c r="BA9" i="17"/>
  <c r="AZ10" i="17"/>
  <c r="BA10" i="17"/>
  <c r="AZ12" i="17"/>
  <c r="BA12" i="17"/>
  <c r="BA14" i="17"/>
  <c r="AZ14" i="17"/>
  <c r="AZ16" i="17"/>
  <c r="BA16" i="17"/>
  <c r="AZ17" i="17"/>
  <c r="BA17" i="17"/>
  <c r="AZ655" i="17"/>
  <c r="BA655" i="17"/>
  <c r="AZ20" i="17"/>
  <c r="BA20" i="17"/>
  <c r="AZ22" i="17"/>
  <c r="BA22" i="17"/>
  <c r="AZ780" i="17"/>
  <c r="BA780" i="17"/>
  <c r="BA782" i="17"/>
  <c r="AZ782" i="17"/>
  <c r="AZ24" i="17"/>
  <c r="BA24" i="17"/>
  <c r="AZ26" i="17"/>
  <c r="BA26" i="17"/>
  <c r="AZ28" i="17"/>
  <c r="BA28" i="17"/>
  <c r="AZ30" i="17"/>
  <c r="BA30" i="17"/>
  <c r="BA32" i="17"/>
  <c r="AZ32" i="17"/>
  <c r="BA34" i="17"/>
  <c r="AZ34" i="17"/>
  <c r="AZ36" i="17"/>
  <c r="BA36" i="17"/>
  <c r="AZ39" i="17"/>
  <c r="BA39" i="17"/>
  <c r="AZ41" i="17"/>
  <c r="BA41" i="17"/>
  <c r="BA43" i="17"/>
  <c r="AZ43" i="17"/>
  <c r="BA45" i="17"/>
  <c r="AZ45" i="17"/>
  <c r="AZ47" i="17"/>
  <c r="BA47" i="17"/>
  <c r="AZ49" i="17"/>
  <c r="BA49" i="17"/>
  <c r="AZ38" i="17"/>
  <c r="BA38" i="17"/>
  <c r="AZ52" i="17"/>
  <c r="BA52" i="17"/>
  <c r="AZ54" i="17"/>
  <c r="BA54" i="17"/>
  <c r="BA56" i="17"/>
  <c r="AZ56" i="17"/>
  <c r="AZ58" i="17"/>
  <c r="BA58" i="17"/>
  <c r="AZ60" i="17"/>
  <c r="BA60" i="17"/>
  <c r="AZ62" i="17"/>
  <c r="BA62" i="17"/>
  <c r="AZ64" i="17"/>
  <c r="BA64" i="17"/>
  <c r="AZ66" i="17"/>
  <c r="BA66" i="17"/>
  <c r="AZ68" i="17"/>
  <c r="BA68" i="17"/>
  <c r="AZ70" i="17"/>
  <c r="BA70" i="17"/>
  <c r="BA72" i="17"/>
  <c r="AZ72" i="17"/>
  <c r="AZ74" i="17"/>
  <c r="BA74" i="17"/>
  <c r="BA76" i="17"/>
  <c r="AZ76" i="17"/>
  <c r="BA78" i="17"/>
  <c r="AZ78" i="17"/>
  <c r="AZ80" i="17"/>
  <c r="BA80" i="17"/>
  <c r="AZ82" i="17"/>
  <c r="BA82" i="17"/>
  <c r="AZ84" i="17"/>
  <c r="BA84" i="17"/>
  <c r="AZ86" i="17"/>
  <c r="BA86" i="17"/>
  <c r="AZ88" i="17"/>
  <c r="BA88" i="17"/>
  <c r="AZ90" i="17"/>
  <c r="BA90" i="17"/>
  <c r="AZ92" i="17"/>
  <c r="BA92" i="17"/>
  <c r="AZ94" i="17"/>
  <c r="BA94" i="17"/>
  <c r="AZ96" i="17"/>
  <c r="BA96" i="17"/>
  <c r="AZ97" i="17"/>
  <c r="BA97" i="17"/>
  <c r="AZ100" i="17"/>
  <c r="BA100" i="17"/>
  <c r="AZ102" i="17"/>
  <c r="BA102" i="17"/>
  <c r="BA104" i="17"/>
  <c r="AZ104" i="17"/>
  <c r="AZ106" i="17"/>
  <c r="BA106" i="17"/>
  <c r="AZ108" i="17"/>
  <c r="BA108" i="17"/>
  <c r="AZ110" i="17"/>
  <c r="BA110" i="17"/>
  <c r="AZ112" i="17"/>
  <c r="BA112" i="17"/>
  <c r="AZ114" i="17"/>
  <c r="BA114" i="17"/>
  <c r="AZ116" i="17"/>
  <c r="BA116" i="17"/>
  <c r="AZ118" i="17"/>
  <c r="BA118" i="17"/>
  <c r="AZ120" i="17"/>
  <c r="BA120" i="17"/>
  <c r="AZ122" i="17"/>
  <c r="BA122" i="17"/>
  <c r="AZ124" i="17"/>
  <c r="BA124" i="17"/>
  <c r="AZ126" i="17"/>
  <c r="BA126" i="17"/>
  <c r="BA128" i="17"/>
  <c r="AZ128" i="17"/>
  <c r="BA130" i="17"/>
  <c r="AZ130" i="17"/>
  <c r="AZ132" i="17"/>
  <c r="BA132" i="17"/>
  <c r="AZ134" i="17"/>
  <c r="BA134" i="17"/>
  <c r="AZ136" i="17"/>
  <c r="BA136" i="17"/>
  <c r="AZ138" i="17"/>
  <c r="BA138" i="17"/>
  <c r="AZ140" i="17"/>
  <c r="BA140" i="17"/>
  <c r="AZ142" i="17"/>
  <c r="BA142" i="17"/>
  <c r="AZ144" i="17"/>
  <c r="BA144" i="17"/>
  <c r="AZ146" i="17"/>
  <c r="BA146" i="17"/>
  <c r="AZ148" i="17"/>
  <c r="BA148" i="17"/>
  <c r="AZ150" i="17"/>
  <c r="BA150" i="17"/>
  <c r="AZ152" i="17"/>
  <c r="BA152" i="17"/>
  <c r="AZ154" i="17"/>
  <c r="BA154" i="17"/>
  <c r="AZ156" i="17"/>
  <c r="BA156" i="17"/>
  <c r="AZ158" i="17"/>
  <c r="BA158" i="17"/>
  <c r="BA159" i="17"/>
  <c r="AZ159" i="17"/>
  <c r="AZ162" i="17"/>
  <c r="BA162" i="17"/>
  <c r="AZ173" i="17"/>
  <c r="BA173" i="17"/>
  <c r="AZ164" i="17"/>
  <c r="BA164" i="17"/>
  <c r="AZ166" i="17"/>
  <c r="BA166" i="17"/>
  <c r="AZ169" i="17"/>
  <c r="BA169" i="17"/>
  <c r="BA171" i="17"/>
  <c r="AZ171" i="17"/>
  <c r="AZ174" i="17"/>
  <c r="BA174" i="17"/>
  <c r="AZ176" i="17"/>
  <c r="BA176" i="17"/>
  <c r="AZ178" i="17"/>
  <c r="BA178" i="17"/>
  <c r="AZ180" i="17"/>
  <c r="BA180" i="17"/>
  <c r="AZ182" i="17"/>
  <c r="BA182" i="17"/>
  <c r="AZ184" i="17"/>
  <c r="BA184" i="17"/>
  <c r="AZ186" i="17"/>
  <c r="BA186" i="17"/>
  <c r="BA188" i="17"/>
  <c r="AZ188" i="17"/>
  <c r="AZ190" i="17"/>
  <c r="BA190" i="17"/>
  <c r="AZ192" i="17"/>
  <c r="BA192" i="17"/>
  <c r="BA194" i="17"/>
  <c r="AZ194" i="17"/>
  <c r="AZ196" i="17"/>
  <c r="BA196" i="17"/>
  <c r="AZ198" i="17"/>
  <c r="BA198" i="17"/>
  <c r="AZ200" i="17"/>
  <c r="BA200" i="17"/>
  <c r="AZ202" i="17"/>
  <c r="BA202" i="17"/>
  <c r="AZ204" i="17"/>
  <c r="BA204" i="17"/>
  <c r="AZ206" i="17"/>
  <c r="BA206" i="17"/>
  <c r="AZ208" i="17"/>
  <c r="BA208" i="17"/>
  <c r="AZ210" i="17"/>
  <c r="BA210" i="17"/>
  <c r="AZ212" i="17"/>
  <c r="BA212" i="17"/>
  <c r="AZ214" i="17"/>
  <c r="BA214" i="17"/>
  <c r="AZ216" i="17"/>
  <c r="BA216" i="17"/>
  <c r="AZ218" i="17"/>
  <c r="BA218" i="17"/>
  <c r="BA220" i="17"/>
  <c r="AZ220" i="17"/>
  <c r="AZ222" i="17"/>
  <c r="BA222" i="17"/>
  <c r="AZ224" i="17"/>
  <c r="BA224" i="17"/>
  <c r="AZ226" i="17"/>
  <c r="BA226" i="17"/>
  <c r="BA740" i="17"/>
  <c r="AZ740" i="17"/>
  <c r="AZ742" i="17"/>
  <c r="BA742" i="17"/>
  <c r="AZ744" i="17"/>
  <c r="BA744" i="17"/>
  <c r="AZ746" i="17"/>
  <c r="BA746" i="17"/>
  <c r="BA748" i="17"/>
  <c r="AZ748" i="17"/>
  <c r="AZ750" i="17"/>
  <c r="BA750" i="17"/>
  <c r="BA752" i="17"/>
  <c r="AZ752" i="17"/>
  <c r="BA754" i="17"/>
  <c r="AZ754" i="17"/>
  <c r="AZ755" i="17"/>
  <c r="BA755" i="17"/>
  <c r="AZ757" i="17"/>
  <c r="BA757" i="17"/>
  <c r="AZ759" i="17"/>
  <c r="BA759" i="17"/>
  <c r="AZ761" i="17"/>
  <c r="BA761" i="17"/>
  <c r="AZ763" i="17"/>
  <c r="BA763" i="17"/>
  <c r="AZ765" i="17"/>
  <c r="BA765" i="17"/>
  <c r="BA767" i="17"/>
  <c r="AZ767" i="17"/>
  <c r="AZ769" i="17"/>
  <c r="BA769" i="17"/>
  <c r="AZ771" i="17"/>
  <c r="BA771" i="17"/>
  <c r="BA773" i="17"/>
  <c r="AZ773" i="17"/>
  <c r="AZ775" i="17"/>
  <c r="BA775" i="17"/>
  <c r="AZ777" i="17"/>
  <c r="BA777" i="17"/>
  <c r="AZ779" i="17"/>
  <c r="BA779" i="17"/>
  <c r="AZ785" i="17"/>
  <c r="BA785" i="17"/>
  <c r="AZ787" i="17"/>
  <c r="BA787" i="17"/>
  <c r="AZ789" i="17"/>
  <c r="BA789" i="17"/>
  <c r="AZ791" i="17"/>
  <c r="BA791" i="17"/>
  <c r="AZ491" i="17"/>
  <c r="BA491" i="17"/>
  <c r="AZ221" i="17"/>
  <c r="BA221" i="17"/>
  <c r="BA223" i="17"/>
  <c r="AZ223" i="17"/>
  <c r="AZ225" i="17"/>
  <c r="BA225" i="17"/>
  <c r="AZ227" i="17"/>
  <c r="BA227" i="17"/>
  <c r="BA229" i="17"/>
  <c r="AZ229" i="17"/>
  <c r="AZ231" i="17"/>
  <c r="BA231" i="17"/>
  <c r="AZ233" i="17"/>
  <c r="BA233" i="17"/>
  <c r="BA235" i="17"/>
  <c r="AZ235" i="17"/>
  <c r="AZ237" i="17"/>
  <c r="BA237" i="17"/>
  <c r="AZ243" i="17"/>
  <c r="BA243" i="17"/>
  <c r="AZ245" i="17"/>
  <c r="BA245" i="17"/>
  <c r="AZ247" i="17"/>
  <c r="BA247" i="17"/>
  <c r="AZ249" i="17"/>
  <c r="BA249" i="17"/>
  <c r="AZ251" i="17"/>
  <c r="BA251" i="17"/>
  <c r="AZ253" i="17"/>
  <c r="BA253" i="17"/>
  <c r="AZ526" i="17"/>
  <c r="BA526" i="17"/>
  <c r="AZ255" i="17"/>
  <c r="BA255" i="17"/>
  <c r="AZ257" i="17"/>
  <c r="BA257" i="17"/>
  <c r="AZ259" i="17"/>
  <c r="BA259" i="17"/>
  <c r="AZ261" i="17"/>
  <c r="BA261" i="17"/>
  <c r="AZ263" i="17"/>
  <c r="BA263" i="17"/>
  <c r="AZ265" i="17"/>
  <c r="BA265" i="17"/>
  <c r="BA267" i="17"/>
  <c r="AZ267" i="17"/>
  <c r="AZ269" i="17"/>
  <c r="BA269" i="17"/>
  <c r="AZ271" i="17"/>
  <c r="BA271" i="17"/>
  <c r="AZ273" i="17"/>
  <c r="BA273" i="17"/>
  <c r="AZ275" i="17"/>
  <c r="BA275" i="17"/>
  <c r="AZ277" i="17"/>
  <c r="BA277" i="17"/>
  <c r="AZ279" i="17"/>
  <c r="BA279" i="17"/>
  <c r="BA281" i="17"/>
  <c r="AZ281" i="17"/>
  <c r="AZ283" i="17"/>
  <c r="BA283" i="17"/>
  <c r="AZ285" i="17"/>
  <c r="BA285" i="17"/>
  <c r="BA287" i="17"/>
  <c r="AZ287" i="17"/>
  <c r="BA289" i="17"/>
  <c r="AZ289" i="17"/>
  <c r="AZ291" i="17"/>
  <c r="BA291" i="17"/>
  <c r="BA293" i="17"/>
  <c r="AZ293" i="17"/>
  <c r="AZ295" i="17"/>
  <c r="BA295" i="17"/>
  <c r="AZ297" i="17"/>
  <c r="BA297" i="17"/>
  <c r="AZ299" i="17"/>
  <c r="BA299" i="17"/>
  <c r="AZ301" i="17"/>
  <c r="BA301" i="17"/>
  <c r="AZ303" i="17"/>
  <c r="BA303" i="17"/>
  <c r="AZ305" i="17"/>
  <c r="BA305" i="17"/>
  <c r="BA307" i="17"/>
  <c r="AZ307" i="17"/>
  <c r="AZ309" i="17"/>
  <c r="BA309" i="17"/>
  <c r="BA311" i="17"/>
  <c r="AZ311" i="17"/>
  <c r="AZ313" i="17"/>
  <c r="BA313" i="17"/>
  <c r="AZ315" i="17"/>
  <c r="BA315" i="17"/>
  <c r="AZ317" i="17"/>
  <c r="BA317" i="17"/>
  <c r="AZ319" i="17"/>
  <c r="BA319" i="17"/>
  <c r="BA321" i="17"/>
  <c r="AZ321" i="17"/>
  <c r="AZ323" i="17"/>
  <c r="BA323" i="17"/>
  <c r="AZ325" i="17"/>
  <c r="BA325" i="17"/>
  <c r="AZ327" i="17"/>
  <c r="BA327" i="17"/>
  <c r="AZ329" i="17"/>
  <c r="BA329" i="17"/>
  <c r="BA331" i="17"/>
  <c r="AZ331" i="17"/>
  <c r="AZ333" i="17"/>
  <c r="BA333" i="17"/>
  <c r="AZ335" i="17"/>
  <c r="BA335" i="17"/>
  <c r="AZ337" i="17"/>
  <c r="BA337" i="17"/>
  <c r="AZ339" i="17"/>
  <c r="BA339" i="17"/>
  <c r="AZ341" i="17"/>
  <c r="BA341" i="17"/>
  <c r="AZ343" i="17"/>
  <c r="BA343" i="17"/>
  <c r="AZ345" i="17"/>
  <c r="BA345" i="17"/>
  <c r="AZ347" i="17"/>
  <c r="BA347" i="17"/>
  <c r="AZ349" i="17"/>
  <c r="BA349" i="17"/>
  <c r="AZ351" i="17"/>
  <c r="BA351" i="17"/>
  <c r="AZ353" i="17"/>
  <c r="BA353" i="17"/>
  <c r="AZ355" i="17"/>
  <c r="BA355" i="17"/>
  <c r="BA357" i="17"/>
  <c r="AZ357" i="17"/>
  <c r="AZ359" i="17"/>
  <c r="BA359" i="17"/>
  <c r="AZ361" i="17"/>
  <c r="BA361" i="17"/>
  <c r="AZ363" i="17"/>
  <c r="BA363" i="17"/>
  <c r="AZ365" i="17"/>
  <c r="BA365" i="17"/>
  <c r="AZ367" i="17"/>
  <c r="BA367" i="17"/>
  <c r="AZ369" i="17"/>
  <c r="BA369" i="17"/>
  <c r="AZ371" i="17"/>
  <c r="BA371" i="17"/>
  <c r="AZ373" i="17"/>
  <c r="BA373" i="17"/>
  <c r="AZ375" i="17"/>
  <c r="BA375" i="17"/>
  <c r="BA377" i="17"/>
  <c r="AZ377" i="17"/>
  <c r="AZ379" i="17"/>
  <c r="BA379" i="17"/>
  <c r="AZ381" i="17"/>
  <c r="BA381" i="17"/>
  <c r="BA383" i="17"/>
  <c r="AZ383" i="17"/>
  <c r="AZ385" i="17"/>
  <c r="BA385" i="17"/>
  <c r="AZ387" i="17"/>
  <c r="BA387" i="17"/>
  <c r="AZ389" i="17"/>
  <c r="BA389" i="17"/>
  <c r="AZ391" i="17"/>
  <c r="BA391" i="17"/>
  <c r="AZ393" i="17"/>
  <c r="BA393" i="17"/>
  <c r="AZ395" i="17"/>
  <c r="BA395" i="17"/>
  <c r="AZ397" i="17"/>
  <c r="BA397" i="17"/>
  <c r="AZ399" i="17"/>
  <c r="BA399" i="17"/>
  <c r="AZ401" i="17"/>
  <c r="BA401" i="17"/>
  <c r="AZ403" i="17"/>
  <c r="BA403" i="17"/>
  <c r="AZ405" i="17"/>
  <c r="BA405" i="17"/>
  <c r="AZ239" i="17"/>
  <c r="BA239" i="17"/>
  <c r="AZ408" i="17"/>
  <c r="BA408" i="17"/>
  <c r="BA410" i="17"/>
  <c r="AZ410" i="17"/>
  <c r="AZ412" i="17"/>
  <c r="BA412" i="17"/>
  <c r="AZ242" i="17"/>
  <c r="BA242" i="17"/>
  <c r="AZ414" i="17"/>
  <c r="BA414" i="17"/>
  <c r="BA416" i="17"/>
  <c r="AZ416" i="17"/>
  <c r="AZ418" i="17"/>
  <c r="BA418" i="17"/>
  <c r="BA420" i="17"/>
  <c r="AZ420" i="17"/>
  <c r="AZ422" i="17"/>
  <c r="BA422" i="17"/>
  <c r="AZ424" i="17"/>
  <c r="BA424" i="17"/>
  <c r="BA426" i="17"/>
  <c r="AZ426" i="17"/>
  <c r="AZ428" i="17"/>
  <c r="BA428" i="17"/>
  <c r="AZ430" i="17"/>
  <c r="BA430" i="17"/>
  <c r="BA432" i="17"/>
  <c r="AZ432" i="17"/>
  <c r="AZ434" i="17"/>
  <c r="BA434" i="17"/>
  <c r="AZ436" i="17"/>
  <c r="BA436" i="17"/>
  <c r="AZ438" i="17"/>
  <c r="BA438" i="17"/>
  <c r="AZ440" i="17"/>
  <c r="BA440" i="17"/>
  <c r="BA442" i="17"/>
  <c r="AZ442" i="17"/>
  <c r="AZ444" i="17"/>
  <c r="BA444" i="17"/>
  <c r="AZ446" i="17"/>
  <c r="BA446" i="17"/>
  <c r="AZ448" i="17"/>
  <c r="BA448" i="17"/>
  <c r="AZ450" i="17"/>
  <c r="BA450" i="17"/>
  <c r="AZ452" i="17"/>
  <c r="BA452" i="17"/>
  <c r="AZ454" i="17"/>
  <c r="BA454" i="17"/>
  <c r="AZ456" i="17"/>
  <c r="BA456" i="17"/>
  <c r="AZ458" i="17"/>
  <c r="BA458" i="17"/>
  <c r="AZ460" i="17"/>
  <c r="BA460" i="17"/>
  <c r="AZ462" i="17"/>
  <c r="BA462" i="17"/>
  <c r="AZ464" i="17"/>
  <c r="BA464" i="17"/>
  <c r="AZ466" i="17"/>
  <c r="BA466" i="17"/>
  <c r="AZ468" i="17"/>
  <c r="BA468" i="17"/>
  <c r="AZ470" i="17"/>
  <c r="BA470" i="17"/>
  <c r="AZ472" i="17"/>
  <c r="BA472" i="17"/>
  <c r="BA474" i="17"/>
  <c r="AZ474" i="17"/>
  <c r="AZ477" i="17"/>
  <c r="BA477" i="17"/>
  <c r="AZ478" i="17"/>
  <c r="BA478" i="17"/>
  <c r="AZ480" i="17"/>
  <c r="BA480" i="17"/>
  <c r="AZ482" i="17"/>
  <c r="BA482" i="17"/>
  <c r="AZ484" i="17"/>
  <c r="BA484" i="17"/>
  <c r="AZ486" i="17"/>
  <c r="BA486" i="17"/>
  <c r="AZ488" i="17"/>
  <c r="BA488" i="17"/>
  <c r="AZ490" i="17"/>
  <c r="BA490" i="17"/>
  <c r="AZ493" i="17"/>
  <c r="BA493" i="17"/>
  <c r="AZ495" i="17"/>
  <c r="BA495" i="17"/>
  <c r="AZ497" i="17"/>
  <c r="BA497" i="17"/>
  <c r="AZ499" i="17"/>
  <c r="BA499" i="17"/>
  <c r="AZ501" i="17"/>
  <c r="BA501" i="17"/>
  <c r="AZ503" i="17"/>
  <c r="BA503" i="17"/>
  <c r="AZ505" i="17"/>
  <c r="BA505" i="17"/>
  <c r="AZ507" i="17"/>
  <c r="BA507" i="17"/>
  <c r="AZ510" i="17"/>
  <c r="BA510" i="17"/>
  <c r="AZ512" i="17"/>
  <c r="BA512" i="17"/>
  <c r="AZ514" i="17"/>
  <c r="BA514" i="17"/>
  <c r="AZ516" i="17"/>
  <c r="BA516" i="17"/>
  <c r="AZ518" i="17"/>
  <c r="BA518" i="17"/>
  <c r="AZ520" i="17"/>
  <c r="BA520" i="17"/>
  <c r="AZ522" i="17"/>
  <c r="BA522" i="17"/>
  <c r="AZ524" i="17"/>
  <c r="BA524" i="17"/>
  <c r="AZ528" i="17"/>
  <c r="BA528" i="17"/>
  <c r="AZ530" i="17"/>
  <c r="BA530" i="17"/>
  <c r="AZ532" i="17"/>
  <c r="BA532" i="17"/>
  <c r="AZ534" i="17"/>
  <c r="BA534" i="17"/>
  <c r="AZ536" i="17"/>
  <c r="BA536" i="17"/>
  <c r="AZ538" i="17"/>
  <c r="BA538" i="17"/>
  <c r="AZ540" i="17"/>
  <c r="BA540" i="17"/>
  <c r="AZ542" i="17"/>
  <c r="BA542" i="17"/>
  <c r="AZ544" i="17"/>
  <c r="BA544" i="17"/>
  <c r="AZ546" i="17"/>
  <c r="BA546" i="17"/>
  <c r="AZ548" i="17"/>
  <c r="BA548" i="17"/>
  <c r="BA550" i="17"/>
  <c r="AZ550" i="17"/>
  <c r="AZ552" i="17"/>
  <c r="BA552" i="17"/>
  <c r="AZ554" i="17"/>
  <c r="BA554" i="17"/>
  <c r="AZ555" i="17"/>
  <c r="BA555" i="17"/>
  <c r="AZ557" i="17"/>
  <c r="BA557" i="17"/>
  <c r="AZ559" i="17"/>
  <c r="BA559" i="17"/>
  <c r="AZ564" i="17"/>
  <c r="BA564" i="17"/>
  <c r="AZ563" i="17"/>
  <c r="BA563" i="17"/>
  <c r="AZ566" i="17"/>
  <c r="BA566" i="17"/>
  <c r="AZ568" i="17"/>
  <c r="BA568" i="17"/>
  <c r="AZ571" i="17"/>
  <c r="BA571" i="17"/>
  <c r="AZ570" i="17"/>
  <c r="BA570" i="17"/>
  <c r="AZ574" i="17"/>
  <c r="BA574" i="17"/>
  <c r="AZ576" i="17"/>
  <c r="BA576" i="17"/>
  <c r="AZ578" i="17"/>
  <c r="BA578" i="17"/>
  <c r="AZ580" i="17"/>
  <c r="BA580" i="17"/>
  <c r="BA582" i="17"/>
  <c r="AZ582" i="17"/>
  <c r="AZ583" i="17"/>
  <c r="BA583" i="17"/>
  <c r="BA586" i="17"/>
  <c r="AZ586" i="17"/>
  <c r="AZ588" i="17"/>
  <c r="BA588" i="17"/>
  <c r="AZ591" i="17"/>
  <c r="BA591" i="17"/>
  <c r="AZ589" i="17"/>
  <c r="BA589" i="17"/>
  <c r="AZ594" i="17"/>
  <c r="BA594" i="17"/>
  <c r="BA596" i="17"/>
  <c r="AZ596" i="17"/>
  <c r="AZ598" i="17"/>
  <c r="BA598" i="17"/>
  <c r="AZ600" i="17"/>
  <c r="BA600" i="17"/>
  <c r="BA602" i="17"/>
  <c r="AZ602" i="17"/>
  <c r="AZ604" i="17"/>
  <c r="BA604" i="17"/>
  <c r="AZ606" i="17"/>
  <c r="BA606" i="17"/>
  <c r="AZ608" i="17"/>
  <c r="BA608" i="17"/>
  <c r="AZ610" i="17"/>
  <c r="BA610" i="17"/>
  <c r="AZ612" i="17"/>
  <c r="BA612" i="17"/>
  <c r="AZ614" i="17"/>
  <c r="BA614" i="17"/>
  <c r="AZ616" i="17"/>
  <c r="BA616" i="17"/>
  <c r="AZ618" i="17"/>
  <c r="BA618" i="17"/>
  <c r="BA620" i="17"/>
  <c r="AZ620" i="17"/>
  <c r="AZ622" i="17"/>
  <c r="BA622" i="17"/>
  <c r="AZ624" i="17"/>
  <c r="BA624" i="17"/>
  <c r="AZ626" i="17"/>
  <c r="BA626" i="17"/>
  <c r="AZ628" i="17"/>
  <c r="BA628" i="17"/>
  <c r="AZ630" i="17"/>
  <c r="BA630" i="17"/>
  <c r="BA632" i="17"/>
  <c r="AZ632" i="17"/>
  <c r="AZ634" i="17"/>
  <c r="BA634" i="17"/>
  <c r="AZ636" i="17"/>
  <c r="BA636" i="17"/>
  <c r="AZ638" i="17"/>
  <c r="BA638" i="17"/>
  <c r="AZ640" i="17"/>
  <c r="BA640" i="17"/>
  <c r="BA642" i="17"/>
  <c r="AZ642" i="17"/>
  <c r="AZ644" i="17"/>
  <c r="BA644" i="17"/>
  <c r="AZ646" i="17"/>
  <c r="BA646" i="17"/>
  <c r="AZ648" i="17"/>
  <c r="BA648" i="17"/>
  <c r="AZ650" i="17"/>
  <c r="BA650" i="17"/>
  <c r="BA652" i="17"/>
  <c r="AZ652" i="17"/>
  <c r="AZ654" i="17"/>
  <c r="BA654" i="17"/>
  <c r="AZ658" i="17"/>
  <c r="BA658" i="17"/>
  <c r="AZ660" i="17"/>
  <c r="BA660" i="17"/>
  <c r="BA662" i="17"/>
  <c r="AZ662" i="17"/>
  <c r="BA664" i="17"/>
  <c r="AZ664" i="17"/>
  <c r="AZ666" i="17"/>
  <c r="BA666" i="17"/>
  <c r="AZ668" i="17"/>
  <c r="BA668" i="17"/>
  <c r="AZ669" i="17"/>
  <c r="BA669" i="17"/>
  <c r="AZ672" i="17"/>
  <c r="BA672" i="17"/>
  <c r="AZ674" i="17"/>
  <c r="BA674" i="17"/>
  <c r="BA676" i="17"/>
  <c r="AZ676" i="17"/>
  <c r="BA678" i="17"/>
  <c r="AZ678" i="17"/>
  <c r="BA680" i="17"/>
  <c r="AZ680" i="17"/>
  <c r="AZ682" i="17"/>
  <c r="BA682" i="17"/>
  <c r="AZ684" i="17"/>
  <c r="BA684" i="17"/>
  <c r="AZ686" i="17"/>
  <c r="BA686" i="17"/>
  <c r="AZ688" i="17"/>
  <c r="BA688" i="17"/>
  <c r="AZ690" i="17"/>
  <c r="BA690" i="17"/>
  <c r="AZ692" i="17"/>
  <c r="BA692" i="17"/>
  <c r="AZ694" i="17"/>
  <c r="BA694" i="17"/>
  <c r="AZ696" i="17"/>
  <c r="BA696" i="17"/>
  <c r="AZ698" i="17"/>
  <c r="BA698" i="17"/>
  <c r="BA700" i="17"/>
  <c r="AZ700" i="17"/>
  <c r="AZ476" i="17"/>
  <c r="BA476" i="17"/>
  <c r="AZ703" i="17"/>
  <c r="BA703" i="17"/>
  <c r="AZ705" i="17"/>
  <c r="BA705" i="17"/>
  <c r="AZ707" i="17"/>
  <c r="BA707" i="17"/>
  <c r="AZ709" i="17"/>
  <c r="BA709" i="17"/>
  <c r="AZ711" i="17"/>
  <c r="BA711" i="17"/>
  <c r="AZ713" i="17"/>
  <c r="BA713" i="17"/>
  <c r="AZ715" i="17"/>
  <c r="BA715" i="17"/>
  <c r="AZ717" i="17"/>
  <c r="BA717" i="17"/>
  <c r="BA719" i="17"/>
  <c r="AZ719" i="17"/>
  <c r="AZ721" i="17"/>
  <c r="BA721" i="17"/>
  <c r="BA723" i="17"/>
  <c r="AZ723" i="17"/>
  <c r="AZ725" i="17"/>
  <c r="BA725" i="17"/>
  <c r="AZ727" i="17"/>
  <c r="BA727" i="17"/>
  <c r="AZ729" i="17"/>
  <c r="BA729" i="17"/>
  <c r="AZ731" i="17"/>
  <c r="BA731" i="17"/>
  <c r="AZ733" i="17"/>
  <c r="BA733" i="17"/>
  <c r="BA735" i="17"/>
  <c r="AZ735" i="17"/>
  <c r="AZ737" i="17"/>
  <c r="BA737" i="17"/>
  <c r="AZ398" i="17"/>
  <c r="BA398" i="17"/>
  <c r="BA739" i="17"/>
  <c r="AZ739" i="17"/>
  <c r="AZ741" i="17"/>
  <c r="BA741" i="17"/>
  <c r="BA743" i="17"/>
  <c r="AZ743" i="17"/>
  <c r="AZ745" i="17"/>
  <c r="BA745" i="17"/>
  <c r="AZ747" i="17"/>
  <c r="BA747" i="17"/>
  <c r="AZ749" i="17"/>
  <c r="BA749" i="17"/>
  <c r="AZ751" i="17"/>
  <c r="BA751" i="17"/>
  <c r="AZ753" i="17"/>
  <c r="BA753" i="17"/>
  <c r="AZ240" i="17"/>
  <c r="BA240" i="17"/>
  <c r="AZ756" i="17"/>
  <c r="BA756" i="17"/>
  <c r="AZ758" i="17"/>
  <c r="BA758" i="17"/>
  <c r="BA760" i="17"/>
  <c r="AZ760" i="17"/>
  <c r="AZ762" i="17"/>
  <c r="BA762" i="17"/>
  <c r="AZ764" i="17"/>
  <c r="BA764" i="17"/>
  <c r="AZ766" i="17"/>
  <c r="BA766" i="17"/>
  <c r="AZ768" i="17"/>
  <c r="BA768" i="17"/>
  <c r="AZ770" i="17"/>
  <c r="BA770" i="17"/>
  <c r="AZ772" i="17"/>
  <c r="BA772" i="17"/>
  <c r="BA774" i="17"/>
  <c r="AZ774" i="17"/>
  <c r="AZ776" i="17"/>
  <c r="BA776" i="17"/>
  <c r="AZ778" i="17"/>
  <c r="BA778" i="17"/>
  <c r="AZ784" i="17"/>
  <c r="BA784" i="17"/>
  <c r="AZ786" i="17"/>
  <c r="BA786" i="17"/>
  <c r="BA788" i="17"/>
  <c r="AZ788" i="17"/>
  <c r="AY790" i="17"/>
  <c r="AZ790" i="17"/>
  <c r="BA790" i="17"/>
  <c r="AZ792" i="17"/>
  <c r="BA792" i="17"/>
  <c r="AZ228" i="17"/>
  <c r="BA228" i="17"/>
  <c r="AZ230" i="17"/>
  <c r="BA230" i="17"/>
  <c r="AZ232" i="17"/>
  <c r="BA232" i="17"/>
  <c r="AZ234" i="17"/>
  <c r="BA234" i="17"/>
  <c r="AZ236" i="17"/>
  <c r="BA236" i="17"/>
  <c r="AZ238" i="17"/>
  <c r="BA238" i="17"/>
  <c r="BA244" i="17"/>
  <c r="AZ244" i="17"/>
  <c r="AZ246" i="17"/>
  <c r="BA246" i="17"/>
  <c r="BA248" i="17"/>
  <c r="AZ248" i="17"/>
  <c r="AZ250" i="17"/>
  <c r="BA250" i="17"/>
  <c r="AZ252" i="17"/>
  <c r="BA252" i="17"/>
  <c r="AZ525" i="17"/>
  <c r="BA525" i="17"/>
  <c r="AZ254" i="17"/>
  <c r="BA254" i="17"/>
  <c r="AZ258" i="17"/>
  <c r="BA258" i="17"/>
  <c r="AZ260" i="17"/>
  <c r="BA260" i="17"/>
  <c r="AZ262" i="17"/>
  <c r="BA262" i="17"/>
  <c r="BA264" i="17"/>
  <c r="AZ264" i="17"/>
  <c r="AZ266" i="17"/>
  <c r="BA266" i="17"/>
  <c r="AZ268" i="17"/>
  <c r="BA268" i="17"/>
  <c r="AZ270" i="17"/>
  <c r="BA270" i="17"/>
  <c r="AZ272" i="17"/>
  <c r="BA272" i="17"/>
  <c r="AZ274" i="17"/>
  <c r="BA274" i="17"/>
  <c r="BA276" i="17"/>
  <c r="AZ276" i="17"/>
  <c r="AZ278" i="17"/>
  <c r="BA278" i="17"/>
  <c r="AZ280" i="17"/>
  <c r="BA280" i="17"/>
  <c r="AZ282" i="17"/>
  <c r="BA282" i="17"/>
  <c r="AZ284" i="17"/>
  <c r="BA284" i="17"/>
  <c r="AZ286" i="17"/>
  <c r="BA286" i="17"/>
  <c r="AZ288" i="17"/>
  <c r="BA288" i="17"/>
  <c r="AZ290" i="17"/>
  <c r="BA290" i="17"/>
  <c r="AZ292" i="17"/>
  <c r="BA292" i="17"/>
  <c r="BA294" i="17"/>
  <c r="AZ294" i="17"/>
  <c r="AZ296" i="17"/>
  <c r="BA296" i="17"/>
  <c r="AZ298" i="17"/>
  <c r="BA298" i="17"/>
  <c r="AZ300" i="17"/>
  <c r="BA300" i="17"/>
  <c r="AZ302" i="17"/>
  <c r="BA302" i="17"/>
  <c r="AZ304" i="17"/>
  <c r="BA304" i="17"/>
  <c r="AZ306" i="17"/>
  <c r="BA306" i="17"/>
  <c r="AZ308" i="17"/>
  <c r="BA308" i="17"/>
  <c r="BA310" i="17"/>
  <c r="AZ310" i="17"/>
  <c r="AZ312" i="17"/>
  <c r="BA312" i="17"/>
  <c r="AZ314" i="17"/>
  <c r="BA314" i="17"/>
  <c r="AZ316" i="17"/>
  <c r="BA316" i="17"/>
  <c r="AZ318" i="17"/>
  <c r="BA318" i="17"/>
  <c r="AZ320" i="17"/>
  <c r="BA320" i="17"/>
  <c r="AZ322" i="17"/>
  <c r="BA322" i="17"/>
  <c r="AZ324" i="17"/>
  <c r="BA324" i="17"/>
  <c r="BA326" i="17"/>
  <c r="AZ326" i="17"/>
  <c r="AZ328" i="17"/>
  <c r="BA328" i="17"/>
  <c r="AZ330" i="17"/>
  <c r="BA330" i="17"/>
  <c r="BA332" i="17"/>
  <c r="AZ332" i="17"/>
  <c r="AZ334" i="17"/>
  <c r="BA334" i="17"/>
  <c r="AZ336" i="17"/>
  <c r="BA336" i="17"/>
  <c r="BA338" i="17"/>
  <c r="AZ338" i="17"/>
  <c r="AZ340" i="17"/>
  <c r="BA340" i="17"/>
  <c r="AZ342" i="17"/>
  <c r="BA342" i="17"/>
  <c r="AZ344" i="17"/>
  <c r="BA344" i="17"/>
  <c r="AZ346" i="17"/>
  <c r="BA346" i="17"/>
  <c r="AZ348" i="17"/>
  <c r="BA348" i="17"/>
  <c r="AZ350" i="17"/>
  <c r="BA350" i="17"/>
  <c r="BA352" i="17"/>
  <c r="AZ352" i="17"/>
  <c r="AZ354" i="17"/>
  <c r="BA354" i="17"/>
  <c r="AZ356" i="17"/>
  <c r="BA356" i="17"/>
  <c r="AZ358" i="17"/>
  <c r="BA358" i="17"/>
  <c r="AZ360" i="17"/>
  <c r="BA360" i="17"/>
  <c r="AZ362" i="17"/>
  <c r="BA362" i="17"/>
  <c r="AZ364" i="17"/>
  <c r="BA364" i="17"/>
  <c r="AZ366" i="17"/>
  <c r="BA366" i="17"/>
  <c r="AZ368" i="17"/>
  <c r="BA368" i="17"/>
  <c r="AZ370" i="17"/>
  <c r="BA370" i="17"/>
  <c r="AZ372" i="17"/>
  <c r="BA372" i="17"/>
  <c r="AZ374" i="17"/>
  <c r="BA374" i="17"/>
  <c r="AZ376" i="17"/>
  <c r="BA376" i="17"/>
  <c r="AZ378" i="17"/>
  <c r="BA378" i="17"/>
  <c r="AZ380" i="17"/>
  <c r="BA380" i="17"/>
  <c r="BA382" i="17"/>
  <c r="AZ382" i="17"/>
  <c r="AZ384" i="17"/>
  <c r="BA384" i="17"/>
  <c r="AZ386" i="17"/>
  <c r="BA386" i="17"/>
  <c r="BA388" i="17"/>
  <c r="AZ388" i="17"/>
  <c r="AZ390" i="17"/>
  <c r="BA390" i="17"/>
  <c r="BA392" i="17"/>
  <c r="AZ392" i="17"/>
  <c r="AZ394" i="17"/>
  <c r="BA394" i="17"/>
  <c r="AZ396" i="17"/>
  <c r="BA396" i="17"/>
  <c r="AZ400" i="17"/>
  <c r="BA400" i="17"/>
  <c r="AZ402" i="17"/>
  <c r="BA402" i="17"/>
  <c r="AZ404" i="17"/>
  <c r="BA404" i="17"/>
  <c r="BA406" i="17"/>
  <c r="AZ406" i="17"/>
  <c r="AZ407" i="17"/>
  <c r="BA407" i="17"/>
  <c r="AZ409" i="17"/>
  <c r="BA409" i="17"/>
  <c r="AZ411" i="17"/>
  <c r="BA411" i="17"/>
  <c r="AZ241" i="17"/>
  <c r="BA241" i="17"/>
  <c r="AZ413" i="17"/>
  <c r="BA413" i="17"/>
  <c r="BA415" i="17"/>
  <c r="AZ415" i="17"/>
  <c r="AZ417" i="17"/>
  <c r="BA417" i="17"/>
  <c r="AZ419" i="17"/>
  <c r="BA419" i="17"/>
  <c r="AZ421" i="17"/>
  <c r="BA421" i="17"/>
  <c r="AZ423" i="17"/>
  <c r="BA423" i="17"/>
  <c r="AZ425" i="17"/>
  <c r="BA425" i="17"/>
  <c r="AZ427" i="17"/>
  <c r="BA427" i="17"/>
  <c r="AZ429" i="17"/>
  <c r="BA429" i="17"/>
  <c r="AZ431" i="17"/>
  <c r="BA431" i="17"/>
  <c r="AZ433" i="17"/>
  <c r="BA433" i="17"/>
  <c r="AZ435" i="17"/>
  <c r="BA435" i="17"/>
  <c r="AZ437" i="17"/>
  <c r="BA437" i="17"/>
  <c r="AZ439" i="17"/>
  <c r="BA439" i="17"/>
  <c r="AZ441" i="17"/>
  <c r="BA441" i="17"/>
  <c r="AZ443" i="17"/>
  <c r="BA443" i="17"/>
  <c r="AZ445" i="17"/>
  <c r="BA445" i="17"/>
  <c r="AZ447" i="17"/>
  <c r="BA447" i="17"/>
  <c r="AZ449" i="17"/>
  <c r="BA449" i="17"/>
  <c r="AZ451" i="17"/>
  <c r="BA451" i="17"/>
  <c r="AZ453" i="17"/>
  <c r="BA453" i="17"/>
  <c r="AZ455" i="17"/>
  <c r="BA455" i="17"/>
  <c r="AZ457" i="17"/>
  <c r="BA457" i="17"/>
  <c r="AZ459" i="17"/>
  <c r="BA459" i="17"/>
  <c r="AZ461" i="17"/>
  <c r="BA461" i="17"/>
  <c r="AZ463" i="17"/>
  <c r="BA463" i="17"/>
  <c r="AZ465" i="17"/>
  <c r="BA465" i="17"/>
  <c r="AZ467" i="17"/>
  <c r="BA467" i="17"/>
  <c r="AZ469" i="17"/>
  <c r="BA469" i="17"/>
  <c r="AZ471" i="17"/>
  <c r="BA471" i="17"/>
  <c r="BA473" i="17"/>
  <c r="AZ473" i="17"/>
  <c r="AZ475" i="17"/>
  <c r="BA475" i="17"/>
  <c r="AZ509" i="17"/>
  <c r="BA509" i="17"/>
  <c r="AZ479" i="17"/>
  <c r="BA479" i="17"/>
  <c r="AZ481" i="17"/>
  <c r="BA481" i="17"/>
  <c r="AZ483" i="17"/>
  <c r="BA483" i="17"/>
  <c r="AZ485" i="17"/>
  <c r="BA485" i="17"/>
  <c r="AZ487" i="17"/>
  <c r="BA487" i="17"/>
  <c r="AZ489" i="17"/>
  <c r="BA489" i="17"/>
  <c r="AZ492" i="17"/>
  <c r="BA492" i="17"/>
  <c r="AZ494" i="17"/>
  <c r="BA494" i="17"/>
  <c r="AZ496" i="17"/>
  <c r="BA496" i="17"/>
  <c r="AZ498" i="17"/>
  <c r="BA498" i="17"/>
  <c r="AZ500" i="17"/>
  <c r="BA500" i="17"/>
  <c r="AZ502" i="17"/>
  <c r="BA502" i="17"/>
  <c r="AZ504" i="17"/>
  <c r="BA504" i="17"/>
  <c r="AZ506" i="17"/>
  <c r="BA506" i="17"/>
  <c r="AZ508" i="17"/>
  <c r="BA508" i="17"/>
  <c r="AZ511" i="17"/>
  <c r="BA511" i="17"/>
  <c r="AZ513" i="17"/>
  <c r="BA513" i="17"/>
  <c r="AZ515" i="17"/>
  <c r="BA515" i="17"/>
  <c r="AZ517" i="17"/>
  <c r="BA517" i="17"/>
  <c r="AZ519" i="17"/>
  <c r="BA519" i="17"/>
  <c r="AZ521" i="17"/>
  <c r="BA521" i="17"/>
  <c r="AZ523" i="17"/>
  <c r="BA523" i="17"/>
  <c r="AZ527" i="17"/>
  <c r="BA527" i="17"/>
  <c r="BA529" i="17"/>
  <c r="AZ529" i="17"/>
  <c r="BA531" i="17"/>
  <c r="AZ531" i="17"/>
  <c r="AZ533" i="17"/>
  <c r="BA533" i="17"/>
  <c r="AZ535" i="17"/>
  <c r="BA535" i="17"/>
  <c r="AZ537" i="17"/>
  <c r="BA537" i="17"/>
  <c r="AZ539" i="17"/>
  <c r="BA539" i="17"/>
  <c r="AZ541" i="17"/>
  <c r="BA541" i="17"/>
  <c r="AZ543" i="17"/>
  <c r="BA543" i="17"/>
  <c r="AZ545" i="17"/>
  <c r="BA545" i="17"/>
  <c r="AZ547" i="17"/>
  <c r="BA547" i="17"/>
  <c r="AZ549" i="17"/>
  <c r="BA549" i="17"/>
  <c r="AZ551" i="17"/>
  <c r="BA551" i="17"/>
  <c r="AZ553" i="17"/>
  <c r="BA553" i="17"/>
  <c r="AZ562" i="17"/>
  <c r="BA562" i="17"/>
  <c r="BA556" i="17"/>
  <c r="AZ556" i="17"/>
  <c r="AZ558" i="17"/>
  <c r="BA558" i="17"/>
  <c r="AZ561" i="17"/>
  <c r="BA561" i="17"/>
  <c r="AZ560" i="17"/>
  <c r="BA560" i="17"/>
  <c r="AZ565" i="17"/>
  <c r="BA565" i="17"/>
  <c r="BA567" i="17"/>
  <c r="AZ567" i="17"/>
  <c r="AZ569" i="17"/>
  <c r="BA569" i="17"/>
  <c r="AZ572" i="17"/>
  <c r="BA572" i="17"/>
  <c r="BA573" i="17"/>
  <c r="AZ573" i="17"/>
  <c r="AZ575" i="17"/>
  <c r="BA575" i="17"/>
  <c r="AZ577" i="17"/>
  <c r="BA577" i="17"/>
  <c r="BA579" i="17"/>
  <c r="AZ579" i="17"/>
  <c r="AZ581" i="17"/>
  <c r="BA581" i="17"/>
  <c r="AZ585" i="17"/>
  <c r="BA585" i="17"/>
  <c r="AZ584" i="17"/>
  <c r="BA584" i="17"/>
  <c r="BA587" i="17"/>
  <c r="AZ587" i="17"/>
  <c r="BA590" i="17"/>
  <c r="AZ590" i="17"/>
  <c r="AZ593" i="17"/>
  <c r="BA593" i="17"/>
  <c r="AZ592" i="17"/>
  <c r="BA592" i="17"/>
  <c r="AZ595" i="17"/>
  <c r="BA595" i="17"/>
  <c r="BA597" i="17"/>
  <c r="AZ597" i="17"/>
  <c r="BA599" i="17"/>
  <c r="AZ599" i="17"/>
  <c r="AZ601" i="17"/>
  <c r="BA601" i="17"/>
  <c r="AZ603" i="17"/>
  <c r="BA603" i="17"/>
  <c r="AZ605" i="17"/>
  <c r="BA605" i="17"/>
  <c r="AZ607" i="17"/>
  <c r="BA607" i="17"/>
  <c r="AZ609" i="17"/>
  <c r="BA609" i="17"/>
  <c r="AZ611" i="17"/>
  <c r="BA611" i="17"/>
  <c r="AZ613" i="17"/>
  <c r="BA613" i="17"/>
  <c r="BA615" i="17"/>
  <c r="AZ615" i="17"/>
  <c r="AZ617" i="17"/>
  <c r="BA617" i="17"/>
  <c r="AZ619" i="17"/>
  <c r="BA619" i="17"/>
  <c r="AZ621" i="17"/>
  <c r="BA621" i="17"/>
  <c r="BA623" i="17"/>
  <c r="AZ623" i="17"/>
  <c r="AZ625" i="17"/>
  <c r="BA625" i="17"/>
  <c r="BA627" i="17"/>
  <c r="AZ627" i="17"/>
  <c r="AZ629" i="17"/>
  <c r="BA629" i="17"/>
  <c r="AZ631" i="17"/>
  <c r="BA631" i="17"/>
  <c r="AZ633" i="17"/>
  <c r="BA633" i="17"/>
  <c r="AZ635" i="17"/>
  <c r="BA635" i="17"/>
  <c r="AZ637" i="17"/>
  <c r="BA637" i="17"/>
  <c r="AZ639" i="17"/>
  <c r="BA639" i="17"/>
  <c r="AZ641" i="17"/>
  <c r="BA641" i="17"/>
  <c r="AZ643" i="17"/>
  <c r="BA643" i="17"/>
  <c r="AZ645" i="17"/>
  <c r="BA645" i="17"/>
  <c r="BA647" i="17"/>
  <c r="AZ647" i="17"/>
  <c r="AZ649" i="17"/>
  <c r="BA649" i="17"/>
  <c r="AZ651" i="17"/>
  <c r="BA651" i="17"/>
  <c r="BA653" i="17"/>
  <c r="AZ653" i="17"/>
  <c r="AZ657" i="17"/>
  <c r="BA657" i="17"/>
  <c r="AZ659" i="17"/>
  <c r="BA659" i="17"/>
  <c r="AZ661" i="17"/>
  <c r="BA661" i="17"/>
  <c r="AZ663" i="17"/>
  <c r="BA663" i="17"/>
  <c r="BA665" i="17"/>
  <c r="AZ665" i="17"/>
  <c r="AZ667" i="17"/>
  <c r="BA667" i="17"/>
  <c r="AZ670" i="17"/>
  <c r="BA670" i="17"/>
  <c r="AZ671" i="17"/>
  <c r="BA671" i="17"/>
  <c r="AZ673" i="17"/>
  <c r="BA673" i="17"/>
  <c r="AZ675" i="17"/>
  <c r="BA675" i="17"/>
  <c r="AZ677" i="17"/>
  <c r="BA677" i="17"/>
  <c r="AZ679" i="17"/>
  <c r="BA679" i="17"/>
  <c r="AZ681" i="17"/>
  <c r="BA681" i="17"/>
  <c r="AZ683" i="17"/>
  <c r="BA683" i="17"/>
  <c r="AZ685" i="17"/>
  <c r="BA685" i="17"/>
  <c r="AZ687" i="17"/>
  <c r="BA687" i="17"/>
  <c r="AZ689" i="17"/>
  <c r="BA689" i="17"/>
  <c r="AZ691" i="17"/>
  <c r="BA691" i="17"/>
  <c r="AZ693" i="17"/>
  <c r="BA693" i="17"/>
  <c r="AZ695" i="17"/>
  <c r="BA695" i="17"/>
  <c r="AZ697" i="17"/>
  <c r="BA697" i="17"/>
  <c r="AZ699" i="17"/>
  <c r="BA699" i="17"/>
  <c r="AZ701" i="17"/>
  <c r="BA701" i="17"/>
  <c r="AZ702" i="17"/>
  <c r="BA702" i="17"/>
  <c r="AZ704" i="17"/>
  <c r="BA704" i="17"/>
  <c r="AZ706" i="17"/>
  <c r="BA706" i="17"/>
  <c r="AZ708" i="17"/>
  <c r="BA708" i="17"/>
  <c r="BA710" i="17"/>
  <c r="AZ710" i="17"/>
  <c r="AZ712" i="17"/>
  <c r="BA712" i="17"/>
  <c r="AZ714" i="17"/>
  <c r="BA714" i="17"/>
  <c r="AZ716" i="17"/>
  <c r="BA716" i="17"/>
  <c r="AZ718" i="17"/>
  <c r="BA718" i="17"/>
  <c r="AZ720" i="17"/>
  <c r="BA720" i="17"/>
  <c r="AZ722" i="17"/>
  <c r="BA722" i="17"/>
  <c r="BA724" i="17"/>
  <c r="AZ724" i="17"/>
  <c r="AZ726" i="17"/>
  <c r="BA726" i="17"/>
  <c r="AZ728" i="17"/>
  <c r="BA728" i="17"/>
  <c r="AZ730" i="17"/>
  <c r="BA730" i="17"/>
  <c r="AZ732" i="17"/>
  <c r="BA732" i="17"/>
  <c r="AZ734" i="17"/>
  <c r="BA734" i="17"/>
  <c r="BA736" i="17"/>
  <c r="AZ736" i="17"/>
  <c r="AZ738" i="17"/>
  <c r="BA738" i="17"/>
  <c r="AY491" i="17"/>
  <c r="AY155" i="17"/>
  <c r="AE352" i="16"/>
  <c r="AY136" i="17"/>
  <c r="AY144" i="17"/>
  <c r="AY152" i="17"/>
  <c r="AY461" i="17"/>
  <c r="AY465" i="17"/>
  <c r="AY2" i="17"/>
  <c r="AY9" i="17"/>
  <c r="AY7" i="17"/>
  <c r="AY10" i="17"/>
  <c r="AY16" i="17"/>
  <c r="AY17" i="17"/>
  <c r="AY780" i="17"/>
  <c r="AY781" i="17"/>
  <c r="AY782" i="17"/>
  <c r="AY18" i="17"/>
  <c r="AY326" i="17"/>
  <c r="AY39" i="17"/>
  <c r="AY47" i="17"/>
  <c r="AY52" i="17"/>
  <c r="AY53" i="17"/>
  <c r="AY146" i="17"/>
  <c r="AY60" i="17"/>
  <c r="AY62" i="17"/>
  <c r="AY32" i="17"/>
  <c r="AY41" i="17"/>
  <c r="AY49" i="17"/>
  <c r="AY56" i="17"/>
  <c r="AY64" i="17"/>
  <c r="AY34" i="17"/>
  <c r="AY88" i="17"/>
  <c r="AY96" i="17"/>
  <c r="AY615" i="17"/>
  <c r="AY112" i="17"/>
  <c r="AY128" i="17"/>
  <c r="AY142" i="17"/>
  <c r="AY156" i="17"/>
  <c r="AY162" i="17"/>
  <c r="AY372" i="17"/>
  <c r="AY173" i="17"/>
  <c r="AY169" i="17"/>
  <c r="AY170" i="17"/>
  <c r="AY473" i="17"/>
  <c r="AY14" i="17"/>
  <c r="AY22" i="17"/>
  <c r="AY26" i="17"/>
  <c r="AY322" i="17"/>
  <c r="AY43" i="17"/>
  <c r="AY38" i="17"/>
  <c r="AY58" i="17"/>
  <c r="AY66" i="17"/>
  <c r="AY74" i="17"/>
  <c r="AY82" i="17"/>
  <c r="AY90" i="17"/>
  <c r="AY98" i="17"/>
  <c r="AY106" i="17"/>
  <c r="AY114" i="17"/>
  <c r="AY122" i="17"/>
  <c r="AY130" i="17"/>
  <c r="AY174" i="17"/>
  <c r="AY198" i="17"/>
  <c r="AY254" i="17"/>
  <c r="AY268" i="17"/>
  <c r="AY274" i="17"/>
  <c r="AY3" i="17"/>
  <c r="AY4" i="17"/>
  <c r="AY5" i="17"/>
  <c r="AY8" i="17"/>
  <c r="AY495" i="17"/>
  <c r="AY307" i="17"/>
  <c r="AY13" i="17"/>
  <c r="AY15" i="17"/>
  <c r="AY19" i="17"/>
  <c r="AY20" i="17"/>
  <c r="AY21" i="17"/>
  <c r="AY23" i="17"/>
  <c r="AY783" i="17"/>
  <c r="AY24" i="17"/>
  <c r="AY25" i="17"/>
  <c r="AY27" i="17"/>
  <c r="AY31" i="17"/>
  <c r="AY33" i="17"/>
  <c r="AY35" i="17"/>
  <c r="AY40" i="17"/>
  <c r="AY12" i="17"/>
  <c r="AY44" i="17"/>
  <c r="AY48" i="17"/>
  <c r="AY50" i="17"/>
  <c r="AY51" i="17"/>
  <c r="AY342" i="17"/>
  <c r="AY57" i="17"/>
  <c r="AY59" i="17"/>
  <c r="AY63" i="17"/>
  <c r="AY65" i="17"/>
  <c r="AY67" i="17"/>
  <c r="AY71" i="17"/>
  <c r="AY73" i="17"/>
  <c r="AY75" i="17"/>
  <c r="AY79" i="17"/>
  <c r="AY80" i="17"/>
  <c r="AY81" i="17"/>
  <c r="AY87" i="17"/>
  <c r="AY46" i="17"/>
  <c r="AY95" i="17"/>
  <c r="AY97" i="17"/>
  <c r="AY608" i="17"/>
  <c r="AY105" i="17"/>
  <c r="AY111" i="17"/>
  <c r="AY129" i="17"/>
  <c r="AY119" i="17"/>
  <c r="AY121" i="17"/>
  <c r="AY117" i="17"/>
  <c r="AY127" i="17"/>
  <c r="AY333" i="17"/>
  <c r="AY135" i="17"/>
  <c r="AY141" i="17"/>
  <c r="AY143" i="17"/>
  <c r="AY6" i="17"/>
  <c r="AY83" i="17"/>
  <c r="AY91" i="17"/>
  <c r="AY99" i="17"/>
  <c r="AY107" i="17"/>
  <c r="AY115" i="17"/>
  <c r="AY123" i="17"/>
  <c r="AY131" i="17"/>
  <c r="AY137" i="17"/>
  <c r="AY145" i="17"/>
  <c r="AY153" i="17"/>
  <c r="AY161" i="17"/>
  <c r="AY586" i="17"/>
  <c r="AY189" i="17"/>
  <c r="AY229" i="17"/>
  <c r="AY245" i="17"/>
  <c r="AY247" i="17"/>
  <c r="AY28" i="17"/>
  <c r="AY29" i="17"/>
  <c r="AY36" i="17"/>
  <c r="AY37" i="17"/>
  <c r="AY45" i="17"/>
  <c r="AY11" i="17"/>
  <c r="AY61" i="17"/>
  <c r="AY68" i="17"/>
  <c r="AY69" i="17"/>
  <c r="AY70" i="17"/>
  <c r="AY76" i="17"/>
  <c r="AY77" i="17"/>
  <c r="AY78" i="17"/>
  <c r="AY84" i="17"/>
  <c r="AY85" i="17"/>
  <c r="AY86" i="17"/>
  <c r="AY92" i="17"/>
  <c r="AY93" i="17"/>
  <c r="AY94" i="17"/>
  <c r="AY100" i="17"/>
  <c r="AY101" i="17"/>
  <c r="AY102" i="17"/>
  <c r="AY108" i="17"/>
  <c r="AY104" i="17"/>
  <c r="AY110" i="17"/>
  <c r="AY116" i="17"/>
  <c r="AY113" i="17"/>
  <c r="AY118" i="17"/>
  <c r="AY124" i="17"/>
  <c r="AY125" i="17"/>
  <c r="AY126" i="17"/>
  <c r="AY132" i="17"/>
  <c r="AY133" i="17"/>
  <c r="AY138" i="17"/>
  <c r="AY139" i="17"/>
  <c r="AY140" i="17"/>
  <c r="AY294" i="17"/>
  <c r="AY147" i="17"/>
  <c r="AY148" i="17"/>
  <c r="AY154" i="17"/>
  <c r="AY149" i="17"/>
  <c r="AY150" i="17"/>
  <c r="AY151" i="17"/>
  <c r="AY159" i="17"/>
  <c r="AY166" i="17"/>
  <c r="AY212" i="17"/>
  <c r="AY252" i="17"/>
  <c r="AY272" i="17"/>
  <c r="AY280" i="17"/>
  <c r="AY410" i="17"/>
  <c r="AY296" i="17"/>
  <c r="AY318" i="17"/>
  <c r="AY316" i="17"/>
  <c r="AY334" i="17"/>
  <c r="AY367" i="17"/>
  <c r="AY349" i="17"/>
  <c r="AY364" i="17"/>
  <c r="AY652" i="17"/>
  <c r="AY396" i="17"/>
  <c r="AY403" i="17"/>
  <c r="AY427" i="17"/>
  <c r="AY435" i="17"/>
  <c r="AY476" i="17"/>
  <c r="AY479" i="17"/>
  <c r="AY484" i="17"/>
  <c r="AY493" i="17"/>
  <c r="AY494" i="17"/>
  <c r="AY501" i="17"/>
  <c r="AY504" i="17"/>
  <c r="AY509" i="17"/>
  <c r="AY517" i="17"/>
  <c r="AY525" i="17"/>
  <c r="AY533" i="17"/>
  <c r="AY534" i="17"/>
  <c r="AY536" i="17"/>
  <c r="AY542" i="17"/>
  <c r="AY544" i="17"/>
  <c r="AY550" i="17"/>
  <c r="AY549" i="17"/>
  <c r="AY552" i="17"/>
  <c r="AY556" i="17"/>
  <c r="AY557" i="17"/>
  <c r="AY559" i="17"/>
  <c r="AY565" i="17"/>
  <c r="AY566" i="17"/>
  <c r="AY568" i="17"/>
  <c r="AY573" i="17"/>
  <c r="AY574" i="17"/>
  <c r="AY576" i="17"/>
  <c r="AY581" i="17"/>
  <c r="AY582" i="17"/>
  <c r="AY583" i="17"/>
  <c r="AY587" i="17"/>
  <c r="AY286" i="17"/>
  <c r="AY591" i="17"/>
  <c r="AY157" i="17"/>
  <c r="AY158" i="17"/>
  <c r="AY160" i="17"/>
  <c r="AY163" i="17"/>
  <c r="AY164" i="17"/>
  <c r="AY165" i="17"/>
  <c r="AY175" i="17"/>
  <c r="AY176" i="17"/>
  <c r="AY179" i="17"/>
  <c r="AY188" i="17"/>
  <c r="AY191" i="17"/>
  <c r="AY192" i="17"/>
  <c r="AY195" i="17"/>
  <c r="AY204" i="17"/>
  <c r="AY207" i="17"/>
  <c r="AY208" i="17"/>
  <c r="AY211" i="17"/>
  <c r="AY224" i="17"/>
  <c r="AY248" i="17"/>
  <c r="AY262" i="17"/>
  <c r="AY263" i="17"/>
  <c r="AY265" i="17"/>
  <c r="AY266" i="17"/>
  <c r="AY271" i="17"/>
  <c r="AY293" i="17"/>
  <c r="AY295" i="17"/>
  <c r="AY301" i="17"/>
  <c r="AY309" i="17"/>
  <c r="AY315" i="17"/>
  <c r="AY323" i="17"/>
  <c r="AY325" i="17"/>
  <c r="AY791" i="17"/>
  <c r="AY332" i="17"/>
  <c r="AY171" i="17"/>
  <c r="AY341" i="17"/>
  <c r="AY348" i="17"/>
  <c r="AY355" i="17"/>
  <c r="AY356" i="17"/>
  <c r="AY361" i="17"/>
  <c r="AY363" i="17"/>
  <c r="AY371" i="17"/>
  <c r="AY407" i="17"/>
  <c r="AY380" i="17"/>
  <c r="AY385" i="17"/>
  <c r="AY168" i="17"/>
  <c r="AY388" i="17"/>
  <c r="AY392" i="17"/>
  <c r="AY395" i="17"/>
  <c r="AY30" i="17"/>
  <c r="AY411" i="17"/>
  <c r="AY416" i="17"/>
  <c r="AY419" i="17"/>
  <c r="AY418" i="17"/>
  <c r="AY424" i="17"/>
  <c r="AY426" i="17"/>
  <c r="AY442" i="17"/>
  <c r="AY443" i="17"/>
  <c r="AY448" i="17"/>
  <c r="AY450" i="17"/>
  <c r="AY451" i="17"/>
  <c r="AY456" i="17"/>
  <c r="AY475" i="17"/>
  <c r="AY483" i="17"/>
  <c r="AY508" i="17"/>
  <c r="AY548" i="17"/>
  <c r="AY555" i="17"/>
  <c r="AY563" i="17"/>
  <c r="AY570" i="17"/>
  <c r="AY580" i="17"/>
  <c r="AY222" i="17"/>
  <c r="AY594" i="17"/>
  <c r="AY288" i="17"/>
  <c r="AY723" i="17"/>
  <c r="AY281" i="17"/>
  <c r="AY289" i="17"/>
  <c r="AY774" i="17"/>
  <c r="AY134" i="17"/>
  <c r="AY404" i="17"/>
  <c r="AY42" i="17"/>
  <c r="AY444" i="17"/>
  <c r="AY463" i="17"/>
  <c r="AY109" i="17"/>
  <c r="AY381" i="17"/>
  <c r="AY412" i="17"/>
  <c r="AY488" i="17"/>
  <c r="AY498" i="17"/>
  <c r="AY506" i="17"/>
  <c r="AY514" i="17"/>
  <c r="AY523" i="17"/>
  <c r="AY530" i="17"/>
  <c r="AY538" i="17"/>
  <c r="AY546" i="17"/>
  <c r="AY481" i="17"/>
  <c r="AY167" i="17"/>
  <c r="AY497" i="17"/>
  <c r="AY519" i="17"/>
  <c r="AY527" i="17"/>
  <c r="AY529" i="17"/>
  <c r="AY537" i="17"/>
  <c r="AY545" i="17"/>
  <c r="AY553" i="17"/>
  <c r="AY554" i="17"/>
  <c r="AY558" i="17"/>
  <c r="AY561" i="17"/>
  <c r="AY564" i="17"/>
  <c r="AY567" i="17"/>
  <c r="AY571" i="17"/>
  <c r="AY572" i="17"/>
  <c r="AY575" i="17"/>
  <c r="AY577" i="17"/>
  <c r="AY579" i="17"/>
  <c r="AY585" i="17"/>
  <c r="AY590" i="17"/>
  <c r="AY593" i="17"/>
  <c r="AY592" i="17"/>
  <c r="AY597" i="17"/>
  <c r="AY600" i="17"/>
  <c r="AY598" i="17"/>
  <c r="AY292" i="17"/>
  <c r="AY607" i="17"/>
  <c r="AY302" i="17"/>
  <c r="AY609" i="17"/>
  <c r="AY613" i="17"/>
  <c r="AY317" i="17"/>
  <c r="AY602" i="17"/>
  <c r="AY180" i="17"/>
  <c r="AY183" i="17"/>
  <c r="AY184" i="17"/>
  <c r="AY186" i="17"/>
  <c r="AY187" i="17"/>
  <c r="AY196" i="17"/>
  <c r="AY199" i="17"/>
  <c r="AY200" i="17"/>
  <c r="AY202" i="17"/>
  <c r="AY203" i="17"/>
  <c r="AY215" i="17"/>
  <c r="AY216" i="17"/>
  <c r="AY490" i="17"/>
  <c r="AY220" i="17"/>
  <c r="AY223" i="17"/>
  <c r="AY228" i="17"/>
  <c r="AY230" i="17"/>
  <c r="AY232" i="17"/>
  <c r="AY233" i="17"/>
  <c r="AY234" i="17"/>
  <c r="AY236" i="17"/>
  <c r="AY238" i="17"/>
  <c r="AY244" i="17"/>
  <c r="AY255" i="17"/>
  <c r="AY257" i="17"/>
  <c r="AY269" i="17"/>
  <c r="AY275" i="17"/>
  <c r="AY278" i="17"/>
  <c r="AY283" i="17"/>
  <c r="AY291" i="17"/>
  <c r="AY299" i="17"/>
  <c r="AY72" i="17"/>
  <c r="AY306" i="17"/>
  <c r="AY308" i="17"/>
  <c r="AY310" i="17"/>
  <c r="AY311" i="17"/>
  <c r="AY320" i="17"/>
  <c r="AY321" i="17"/>
  <c r="AY329" i="17"/>
  <c r="AY331" i="17"/>
  <c r="AY337" i="17"/>
  <c r="AY89" i="17"/>
  <c r="AY340" i="17"/>
  <c r="AY345" i="17"/>
  <c r="AY352" i="17"/>
  <c r="AY353" i="17"/>
  <c r="AY634" i="17"/>
  <c r="AY360" i="17"/>
  <c r="AY54" i="17"/>
  <c r="AY368" i="17"/>
  <c r="AY370" i="17"/>
  <c r="AY375" i="17"/>
  <c r="AY382" i="17"/>
  <c r="AY383" i="17"/>
  <c r="AY391" i="17"/>
  <c r="AY394" i="17"/>
  <c r="AY393" i="17"/>
  <c r="AY399" i="17"/>
  <c r="AY401" i="17"/>
  <c r="AY405" i="17"/>
  <c r="AY406" i="17"/>
  <c r="AY414" i="17"/>
  <c r="AY413" i="17"/>
  <c r="AY422" i="17"/>
  <c r="AY423" i="17"/>
  <c r="AY425" i="17"/>
  <c r="AY431" i="17"/>
  <c r="AY429" i="17"/>
  <c r="AY433" i="17"/>
  <c r="AY438" i="17"/>
  <c r="AY55" i="17"/>
  <c r="AY446" i="17"/>
  <c r="AY454" i="17"/>
  <c r="AY455" i="17"/>
  <c r="AY464" i="17"/>
  <c r="AY482" i="17"/>
  <c r="AY120" i="17"/>
  <c r="AY562" i="17"/>
  <c r="AY560" i="17"/>
  <c r="AY569" i="17"/>
  <c r="AY578" i="17"/>
  <c r="AY589" i="17"/>
  <c r="AY601" i="17"/>
  <c r="AY729" i="17"/>
  <c r="AY344" i="17"/>
  <c r="AY362" i="17"/>
  <c r="AY421" i="17"/>
  <c r="AY430" i="17"/>
  <c r="AY437" i="17"/>
  <c r="AY515" i="17"/>
  <c r="AY595" i="17"/>
  <c r="AY596" i="17"/>
  <c r="AY599" i="17"/>
  <c r="AY603" i="17"/>
  <c r="AY604" i="17"/>
  <c r="AY606" i="17"/>
  <c r="AY610" i="17"/>
  <c r="AY611" i="17"/>
  <c r="AY612" i="17"/>
  <c r="AY305" i="17"/>
  <c r="AY618" i="17"/>
  <c r="AY620" i="17"/>
  <c r="AY625" i="17"/>
  <c r="AY627" i="17"/>
  <c r="AY629" i="17"/>
  <c r="AY633" i="17"/>
  <c r="AY350" i="17"/>
  <c r="AY359" i="17"/>
  <c r="AY641" i="17"/>
  <c r="AY369" i="17"/>
  <c r="AY643" i="17"/>
  <c r="AY645" i="17"/>
  <c r="AY649" i="17"/>
  <c r="AY650" i="17"/>
  <c r="AY436" i="17"/>
  <c r="AY657" i="17"/>
  <c r="AY658" i="17"/>
  <c r="AY660" i="17"/>
  <c r="AY664" i="17"/>
  <c r="AY665" i="17"/>
  <c r="AY666" i="17"/>
  <c r="AY668" i="17"/>
  <c r="AY588" i="17"/>
  <c r="AY674" i="17"/>
  <c r="AY676" i="17"/>
  <c r="AY614" i="17"/>
  <c r="AY682" i="17"/>
  <c r="AY673" i="17"/>
  <c r="AY689" i="17"/>
  <c r="AY681" i="17"/>
  <c r="AY692" i="17"/>
  <c r="AY696" i="17"/>
  <c r="AY698" i="17"/>
  <c r="AY702" i="17"/>
  <c r="AY703" i="17"/>
  <c r="AY704" i="17"/>
  <c r="AY706" i="17"/>
  <c r="AY713" i="17"/>
  <c r="AY727" i="17"/>
  <c r="AY715" i="17"/>
  <c r="AY717" i="17"/>
  <c r="AY721" i="17"/>
  <c r="AY722" i="17"/>
  <c r="AY740" i="17"/>
  <c r="AY725" i="17"/>
  <c r="AY684" i="17"/>
  <c r="AY730" i="17"/>
  <c r="AY731" i="17"/>
  <c r="AY667" i="17"/>
  <c r="AY330" i="17"/>
  <c r="AY741" i="17"/>
  <c r="AY742" i="17"/>
  <c r="AY743" i="17"/>
  <c r="AY749" i="17"/>
  <c r="AY750" i="17"/>
  <c r="AY751" i="17"/>
  <c r="AY282" i="17"/>
  <c r="AY758" i="17"/>
  <c r="AY759" i="17"/>
  <c r="AY765" i="17"/>
  <c r="AY766" i="17"/>
  <c r="AY767" i="17"/>
  <c r="AY769" i="17"/>
  <c r="AY502" i="17"/>
  <c r="AY775" i="17"/>
  <c r="AY777" i="17"/>
  <c r="AY786" i="17"/>
  <c r="AY787" i="17"/>
  <c r="AY789" i="17"/>
  <c r="AY624" i="17"/>
  <c r="AY632" i="17"/>
  <c r="AY648" i="17"/>
  <c r="AY654" i="17"/>
  <c r="AY672" i="17"/>
  <c r="AY680" i="17"/>
  <c r="AY688" i="17"/>
  <c r="AY773" i="17"/>
  <c r="AY785" i="17"/>
  <c r="AY745" i="17"/>
  <c r="AY753" i="17"/>
  <c r="AY616" i="17"/>
  <c r="AY617" i="17"/>
  <c r="AY619" i="17"/>
  <c r="AY621" i="17"/>
  <c r="AY622" i="17"/>
  <c r="AY628" i="17"/>
  <c r="AY630" i="17"/>
  <c r="AY626" i="17"/>
  <c r="AY631" i="17"/>
  <c r="AY635" i="17"/>
  <c r="AY637" i="17"/>
  <c r="AY639" i="17"/>
  <c r="AY640" i="17"/>
  <c r="AY644" i="17"/>
  <c r="AY638" i="17"/>
  <c r="AY646" i="17"/>
  <c r="AY651" i="17"/>
  <c r="AY445" i="17"/>
  <c r="AY656" i="17"/>
  <c r="AY659" i="17"/>
  <c r="AY661" i="17"/>
  <c r="AY662" i="17"/>
  <c r="AY663" i="17"/>
  <c r="AY468" i="17"/>
  <c r="AY670" i="17"/>
  <c r="AY669" i="17"/>
  <c r="AY671" i="17"/>
  <c r="AY675" i="17"/>
  <c r="AY677" i="17"/>
  <c r="AY678" i="17"/>
  <c r="AY683" i="17"/>
  <c r="AY685" i="17"/>
  <c r="AY686" i="17"/>
  <c r="AY679" i="17"/>
  <c r="AY691" i="17"/>
  <c r="AY693" i="17"/>
  <c r="AY694" i="17"/>
  <c r="AY695" i="17"/>
  <c r="AY697" i="17"/>
  <c r="AY699" i="17"/>
  <c r="AY701" i="17"/>
  <c r="AY700" i="17"/>
  <c r="AY705" i="17"/>
  <c r="AY707" i="17"/>
  <c r="AY708" i="17"/>
  <c r="AY709" i="17"/>
  <c r="AY710" i="17"/>
  <c r="AY711" i="17"/>
  <c r="AY712" i="17"/>
  <c r="AY718" i="17"/>
  <c r="AY737" i="17"/>
  <c r="AY720" i="17"/>
  <c r="AY726" i="17"/>
  <c r="AY770" i="17"/>
  <c r="AY728" i="17"/>
  <c r="AY734" i="17"/>
  <c r="AY735" i="17"/>
  <c r="AY739" i="17"/>
  <c r="AY746" i="17"/>
  <c r="AY744" i="17"/>
  <c r="AY387" i="17"/>
  <c r="AY747" i="17"/>
  <c r="AY748" i="17"/>
  <c r="AY752" i="17"/>
  <c r="AY754" i="17"/>
  <c r="AY755" i="17"/>
  <c r="AY756" i="17"/>
  <c r="AY760" i="17"/>
  <c r="AY761" i="17"/>
  <c r="AY762" i="17"/>
  <c r="AY763" i="17"/>
  <c r="AY764" i="17"/>
  <c r="AY714" i="17"/>
  <c r="AY771" i="17"/>
  <c r="AY772" i="17"/>
  <c r="AY778" i="17"/>
  <c r="AY779" i="17"/>
  <c r="AY784" i="17"/>
  <c r="AY379" i="17"/>
  <c r="AY792" i="17"/>
  <c r="AY623" i="17"/>
  <c r="AY647" i="17"/>
  <c r="AY655" i="17"/>
  <c r="AY605" i="17"/>
  <c r="AY716" i="17"/>
  <c r="AY724" i="17"/>
  <c r="AY732" i="17"/>
  <c r="AY738" i="17"/>
  <c r="AY768" i="17"/>
  <c r="AY776" i="17"/>
  <c r="AY788" i="17"/>
  <c r="AY177" i="17"/>
  <c r="AY193" i="17"/>
  <c r="AY209" i="17"/>
  <c r="AY267" i="17"/>
  <c r="AY276" i="17"/>
  <c r="AY374" i="17"/>
  <c r="AY452" i="17"/>
  <c r="AY459" i="17"/>
  <c r="AY477" i="17"/>
  <c r="AY510" i="17"/>
  <c r="AY511" i="17"/>
  <c r="AY522" i="17"/>
  <c r="BA256" i="17"/>
  <c r="AZ256" i="17"/>
  <c r="AY213" i="17"/>
  <c r="AY719" i="17"/>
  <c r="AY249" i="17"/>
  <c r="AY251" i="17"/>
  <c r="AY312" i="17"/>
  <c r="AY314" i="17"/>
  <c r="AY327" i="17"/>
  <c r="AY346" i="17"/>
  <c r="AY351" i="17"/>
  <c r="AY376" i="17"/>
  <c r="AY378" i="17"/>
  <c r="AY687" i="17"/>
  <c r="AY409" i="17"/>
  <c r="AY420" i="17"/>
  <c r="AY439" i="17"/>
  <c r="AY441" i="17"/>
  <c r="AY531" i="17"/>
  <c r="AY535" i="17"/>
  <c r="AY181" i="17"/>
  <c r="AY206" i="17"/>
  <c r="AY226" i="17"/>
  <c r="AY241" i="17"/>
  <c r="AY240" i="17"/>
  <c r="AY253" i="17"/>
  <c r="AY259" i="17"/>
  <c r="AY284" i="17"/>
  <c r="AY733" i="17"/>
  <c r="AY297" i="17"/>
  <c r="AY303" i="17"/>
  <c r="AY357" i="17"/>
  <c r="AY389" i="17"/>
  <c r="AY466" i="17"/>
  <c r="AY103" i="17"/>
  <c r="AY485" i="17"/>
  <c r="AY489" i="17"/>
  <c r="AY499" i="17"/>
  <c r="AY503" i="17"/>
  <c r="AY505" i="17"/>
  <c r="AY516" i="17"/>
  <c r="AY518" i="17"/>
  <c r="AY520" i="17"/>
  <c r="AY539" i="17"/>
  <c r="AY540" i="17"/>
  <c r="AY190" i="17"/>
  <c r="AY197" i="17"/>
  <c r="AY217" i="17"/>
  <c r="AY219" i="17"/>
  <c r="AY256" i="17"/>
  <c r="AY264" i="17"/>
  <c r="AY384" i="17"/>
  <c r="AY653" i="17"/>
  <c r="AY324" i="17"/>
  <c r="AY339" i="17"/>
  <c r="AY354" i="17"/>
  <c r="AY636" i="17"/>
  <c r="AY260" i="17"/>
  <c r="AY386" i="17"/>
  <c r="AY400" i="17"/>
  <c r="AY402" i="17"/>
  <c r="AY415" i="17"/>
  <c r="AY417" i="17"/>
  <c r="AY432" i="17"/>
  <c r="AY434" i="17"/>
  <c r="AY447" i="17"/>
  <c r="AY449" i="17"/>
  <c r="AY472" i="17"/>
  <c r="AY524" i="17"/>
  <c r="AY547" i="17"/>
  <c r="AY551" i="17"/>
  <c r="AY182" i="17"/>
  <c r="AY338" i="17"/>
  <c r="AY178" i="17"/>
  <c r="AY185" i="17"/>
  <c r="AY194" i="17"/>
  <c r="AY201" i="17"/>
  <c r="AY210" i="17"/>
  <c r="AY235" i="17"/>
  <c r="AY237" i="17"/>
  <c r="AY246" i="17"/>
  <c r="AY261" i="17"/>
  <c r="AY273" i="17"/>
  <c r="AY277" i="17"/>
  <c r="AY279" i="17"/>
  <c r="AY290" i="17"/>
  <c r="AY757" i="17"/>
  <c r="AY690" i="17"/>
  <c r="AY328" i="17"/>
  <c r="AY335" i="17"/>
  <c r="AY358" i="17"/>
  <c r="AY365" i="17"/>
  <c r="AY390" i="17"/>
  <c r="AY397" i="17"/>
  <c r="AY428" i="17"/>
  <c r="AY453" i="17"/>
  <c r="AY458" i="17"/>
  <c r="AY460" i="17"/>
  <c r="AY471" i="17"/>
  <c r="AY474" i="17"/>
  <c r="AY478" i="17"/>
  <c r="AY480" i="17"/>
  <c r="AY492" i="17"/>
  <c r="AY496" i="17"/>
  <c r="AY507" i="17"/>
  <c r="AY512" i="17"/>
  <c r="AY513" i="17"/>
  <c r="AY526" i="17"/>
  <c r="AY528" i="17"/>
  <c r="AY532" i="17"/>
  <c r="AY172" i="17"/>
  <c r="AY214" i="17"/>
  <c r="AY221" i="17"/>
  <c r="AY250" i="17"/>
  <c r="AY319" i="17"/>
  <c r="AY313" i="17"/>
  <c r="AY470" i="17"/>
  <c r="AY343" i="17"/>
  <c r="AY347" i="17"/>
  <c r="AY373" i="17"/>
  <c r="AY377" i="17"/>
  <c r="AY408" i="17"/>
  <c r="AY440" i="17"/>
  <c r="AY457" i="17"/>
  <c r="AY500" i="17"/>
  <c r="AY541" i="17"/>
  <c r="AY205" i="17"/>
  <c r="AY225" i="17"/>
  <c r="AY227" i="17"/>
  <c r="AY239" i="17"/>
  <c r="AY242" i="17"/>
  <c r="AY243" i="17"/>
  <c r="AY258" i="17"/>
  <c r="AY270" i="17"/>
  <c r="AY285" i="17"/>
  <c r="AY287" i="17"/>
  <c r="AY298" i="17"/>
  <c r="AY300" i="17"/>
  <c r="AY642" i="17"/>
  <c r="AY304" i="17"/>
  <c r="AY336" i="17"/>
  <c r="AY366" i="17"/>
  <c r="AY398" i="17"/>
  <c r="AY467" i="17"/>
  <c r="AY469" i="17"/>
  <c r="AY486" i="17"/>
  <c r="AY487" i="17"/>
  <c r="AY218" i="17"/>
  <c r="AY521" i="17"/>
  <c r="AY543" i="17"/>
  <c r="AY231" i="17"/>
  <c r="AY462" i="17"/>
  <c r="AY584" i="17"/>
  <c r="AY736" i="17"/>
  <c r="E59" i="16"/>
  <c r="E60" i="16" s="1"/>
  <c r="E61" i="16" s="1"/>
  <c r="E62" i="16" s="1"/>
  <c r="E63" i="16" s="1"/>
  <c r="E64" i="16" s="1"/>
  <c r="E65" i="16" s="1"/>
  <c r="E66" i="16" s="1"/>
  <c r="E67" i="16" s="1"/>
  <c r="E68" i="16" s="1"/>
  <c r="E69" i="16" s="1"/>
  <c r="E70" i="16" s="1"/>
  <c r="E71" i="16" s="1"/>
  <c r="E72" i="16" s="1"/>
  <c r="E73" i="16" s="1"/>
  <c r="E74" i="16" s="1"/>
  <c r="E75" i="16" s="1"/>
  <c r="E76" i="16" s="1"/>
  <c r="E77" i="16" s="1"/>
  <c r="E78" i="16" s="1"/>
  <c r="E79" i="16" s="1"/>
  <c r="E80" i="16" s="1"/>
  <c r="E81" i="16" s="1"/>
  <c r="E82" i="16" s="1"/>
  <c r="E83" i="16" s="1"/>
  <c r="E84" i="16" s="1"/>
  <c r="E85" i="16" s="1"/>
  <c r="E86" i="16" s="1"/>
  <c r="E87" i="16" s="1"/>
  <c r="E88" i="16" s="1"/>
  <c r="E89" i="16" s="1"/>
  <c r="E90" i="16" s="1"/>
  <c r="E91" i="16" s="1"/>
  <c r="E92" i="16" s="1"/>
  <c r="E93" i="16" s="1"/>
  <c r="E94" i="16" s="1"/>
  <c r="E95" i="16" s="1"/>
  <c r="E96" i="16" s="1"/>
  <c r="E97" i="16" s="1"/>
  <c r="E98" i="16" s="1"/>
  <c r="E99" i="16" s="1"/>
  <c r="E100" i="16" s="1"/>
  <c r="E101" i="16" s="1"/>
  <c r="E102" i="16" s="1"/>
  <c r="E103" i="16" s="1"/>
  <c r="E104" i="16" s="1"/>
  <c r="E105" i="16" s="1"/>
  <c r="E106" i="16" s="1"/>
  <c r="E107" i="16" s="1"/>
  <c r="E108" i="16" s="1"/>
  <c r="E109" i="16" s="1"/>
  <c r="E110" i="16" s="1"/>
  <c r="E111" i="16" s="1"/>
  <c r="E112" i="16" s="1"/>
  <c r="E113" i="16" s="1"/>
  <c r="E114" i="16" s="1"/>
  <c r="E115" i="16" s="1"/>
  <c r="E116" i="16" s="1"/>
  <c r="E117" i="16" s="1"/>
  <c r="E118" i="16" s="1"/>
  <c r="E119" i="16" s="1"/>
  <c r="E120" i="16" s="1"/>
  <c r="E121" i="16" s="1"/>
  <c r="E122" i="16" s="1"/>
  <c r="E123" i="16" s="1"/>
  <c r="E124" i="16" s="1"/>
  <c r="E125" i="16" s="1"/>
  <c r="E126" i="16" s="1"/>
  <c r="E127" i="16" s="1"/>
  <c r="E128" i="16" s="1"/>
  <c r="E129" i="16" s="1"/>
  <c r="E130" i="16" s="1"/>
  <c r="E131" i="16" s="1"/>
  <c r="E132" i="16" s="1"/>
  <c r="E133" i="16" s="1"/>
  <c r="E134" i="16" s="1"/>
  <c r="E135" i="16" s="1"/>
  <c r="E136" i="16" s="1"/>
  <c r="E137" i="16" s="1"/>
  <c r="E138" i="16" s="1"/>
  <c r="E139" i="16" s="1"/>
  <c r="E140" i="16" s="1"/>
  <c r="E141" i="16" s="1"/>
  <c r="E142" i="16" s="1"/>
  <c r="E143" i="16" s="1"/>
  <c r="E144" i="16" s="1"/>
  <c r="E145" i="16" s="1"/>
  <c r="E146" i="16" s="1"/>
  <c r="E147" i="16" s="1"/>
  <c r="E148" i="16" s="1"/>
  <c r="E149" i="16" s="1"/>
  <c r="E150" i="16" s="1"/>
  <c r="E151" i="16" s="1"/>
  <c r="E152" i="16" s="1"/>
  <c r="E153" i="16" s="1"/>
  <c r="E154" i="16" s="1"/>
  <c r="E155" i="16" s="1"/>
  <c r="E156" i="16" s="1"/>
  <c r="E157" i="16" s="1"/>
  <c r="E158" i="16" s="1"/>
  <c r="E159" i="16" s="1"/>
  <c r="E160" i="16" s="1"/>
  <c r="E161" i="16" s="1"/>
  <c r="E162" i="16" s="1"/>
  <c r="E163" i="16" s="1"/>
  <c r="E164" i="16" s="1"/>
  <c r="E165" i="16" s="1"/>
  <c r="E166" i="16" s="1"/>
  <c r="E167" i="16" s="1"/>
  <c r="E168" i="16" s="1"/>
  <c r="E169" i="16" s="1"/>
  <c r="E170" i="16" s="1"/>
  <c r="E171" i="16" s="1"/>
  <c r="E172" i="16" s="1"/>
  <c r="E173" i="16" s="1"/>
  <c r="E174" i="16" s="1"/>
  <c r="E175" i="16" s="1"/>
  <c r="E176" i="16" s="1"/>
  <c r="E177" i="16" s="1"/>
  <c r="E178" i="16" s="1"/>
  <c r="E179" i="16" s="1"/>
  <c r="E180" i="16" s="1"/>
  <c r="E181" i="16" s="1"/>
  <c r="E182" i="16" s="1"/>
  <c r="E183" i="16" s="1"/>
  <c r="E184" i="16" s="1"/>
  <c r="E185" i="16" s="1"/>
  <c r="E186" i="16" s="1"/>
  <c r="E187" i="16" s="1"/>
  <c r="E188" i="16" s="1"/>
  <c r="E189" i="16" s="1"/>
  <c r="E190" i="16" s="1"/>
  <c r="E191" i="16" s="1"/>
  <c r="E192" i="16" s="1"/>
  <c r="E193" i="16" s="1"/>
  <c r="E194" i="16" s="1"/>
  <c r="E195" i="16" s="1"/>
  <c r="E196" i="16" s="1"/>
  <c r="E197" i="16" s="1"/>
  <c r="E198" i="16" s="1"/>
  <c r="E199" i="16" s="1"/>
  <c r="E200" i="16" s="1"/>
  <c r="E201" i="16" s="1"/>
  <c r="E202" i="16" s="1"/>
  <c r="E203" i="16" s="1"/>
  <c r="E204" i="16" s="1"/>
  <c r="E39" i="16"/>
  <c r="E40" i="16" s="1"/>
  <c r="E41" i="16" s="1"/>
  <c r="E42" i="16" s="1"/>
  <c r="E43" i="16" s="1"/>
  <c r="E44" i="16" s="1"/>
  <c r="E45" i="16" s="1"/>
  <c r="E46" i="16" s="1"/>
  <c r="E47" i="16" s="1"/>
  <c r="E48" i="16" s="1"/>
  <c r="E49" i="16" s="1"/>
  <c r="E50" i="16" s="1"/>
  <c r="E51" i="16" s="1"/>
  <c r="E52" i="16" s="1"/>
  <c r="E53" i="16" s="1"/>
  <c r="E54" i="16" s="1"/>
  <c r="E55" i="16" s="1"/>
  <c r="E56" i="16" s="1"/>
  <c r="E57" i="16" s="1"/>
  <c r="E58" i="16" s="1"/>
  <c r="E2" i="16"/>
  <c r="E3" i="16" s="1"/>
  <c r="E4" i="16" s="1"/>
  <c r="E5" i="16" s="1"/>
  <c r="E6" i="16" s="1"/>
  <c r="E7" i="16" s="1"/>
  <c r="E8" i="16" s="1"/>
  <c r="E9" i="16" s="1"/>
  <c r="E10" i="16" s="1"/>
  <c r="E11" i="16" s="1"/>
  <c r="E12" i="16" s="1"/>
  <c r="E13" i="16" s="1"/>
  <c r="E14" i="16" s="1"/>
  <c r="E15" i="16" s="1"/>
  <c r="E16" i="16" s="1"/>
  <c r="E17" i="16" s="1"/>
  <c r="E18" i="16" s="1"/>
  <c r="E19" i="16" s="1"/>
  <c r="E20" i="16" s="1"/>
  <c r="E21" i="16" s="1"/>
  <c r="E22" i="16" s="1"/>
  <c r="E23" i="16" s="1"/>
  <c r="E24" i="16" s="1"/>
  <c r="E270" i="16"/>
  <c r="E271" i="16" s="1"/>
  <c r="E272" i="16" s="1"/>
  <c r="E273" i="16" s="1"/>
  <c r="E274" i="16" s="1"/>
  <c r="E275" i="16" s="1"/>
  <c r="E276" i="16" s="1"/>
  <c r="E277" i="16" s="1"/>
  <c r="E278" i="16" s="1"/>
  <c r="E279" i="16" s="1"/>
  <c r="E280" i="16" s="1"/>
  <c r="E281" i="16" s="1"/>
  <c r="E282" i="16" s="1"/>
  <c r="E283" i="16" s="1"/>
  <c r="E284" i="16" s="1"/>
  <c r="E285" i="16" s="1"/>
  <c r="E286" i="16" s="1"/>
  <c r="E287" i="16" s="1"/>
  <c r="E288" i="16" s="1"/>
  <c r="E289" i="16" s="1"/>
  <c r="E290" i="16" s="1"/>
  <c r="E291" i="16" s="1"/>
  <c r="E292" i="16" s="1"/>
  <c r="E293" i="16" s="1"/>
  <c r="E294" i="16" s="1"/>
  <c r="E295" i="16" s="1"/>
  <c r="E296" i="16" s="1"/>
  <c r="E297" i="16" s="1"/>
  <c r="E298" i="16" s="1"/>
  <c r="E299" i="16" s="1"/>
  <c r="E300" i="16" s="1"/>
  <c r="E301" i="16" s="1"/>
  <c r="E302" i="16" s="1"/>
  <c r="E303" i="16" s="1"/>
  <c r="E304" i="16" s="1"/>
  <c r="E305" i="16" s="1"/>
  <c r="E306" i="16" s="1"/>
  <c r="E307" i="16" s="1"/>
  <c r="E308" i="16" s="1"/>
  <c r="E309" i="16" s="1"/>
  <c r="E310" i="16" s="1"/>
  <c r="E311" i="16" s="1"/>
  <c r="E312" i="16" s="1"/>
  <c r="E313" i="16" s="1"/>
  <c r="E314" i="16" s="1"/>
  <c r="E315" i="16" s="1"/>
  <c r="E316" i="16" s="1"/>
  <c r="E317" i="16" s="1"/>
  <c r="E318" i="16" s="1"/>
  <c r="E319" i="16" s="1"/>
  <c r="E320" i="16" s="1"/>
  <c r="E321" i="16" s="1"/>
  <c r="E322" i="16" s="1"/>
  <c r="E323" i="16" s="1"/>
  <c r="E324" i="16" s="1"/>
  <c r="E325" i="16" s="1"/>
  <c r="E326" i="16" s="1"/>
  <c r="E327" i="16" s="1"/>
  <c r="E328" i="16" s="1"/>
  <c r="E329" i="16" s="1"/>
  <c r="E330" i="16" s="1"/>
  <c r="E331" i="16" s="1"/>
  <c r="E332" i="16" s="1"/>
  <c r="E333" i="16" s="1"/>
  <c r="E334" i="16" s="1"/>
  <c r="E335" i="16" s="1"/>
  <c r="E336" i="16" s="1"/>
  <c r="E337" i="16" s="1"/>
  <c r="E338" i="16" s="1"/>
  <c r="E339" i="16" s="1"/>
  <c r="E340" i="16" s="1"/>
  <c r="E341" i="16" s="1"/>
  <c r="E342" i="16" s="1"/>
  <c r="E343" i="16" s="1"/>
  <c r="E344" i="16" s="1"/>
  <c r="E345" i="16" s="1"/>
  <c r="E346" i="16" s="1"/>
  <c r="E347" i="16" s="1"/>
  <c r="E348" i="16" s="1"/>
  <c r="E349" i="16" s="1"/>
  <c r="E350" i="16" s="1"/>
  <c r="E351" i="16" s="1"/>
  <c r="E205" i="16"/>
  <c r="E206" i="16" s="1"/>
  <c r="E207" i="16" s="1"/>
  <c r="E208" i="16" s="1"/>
  <c r="E209" i="16" s="1"/>
  <c r="E210" i="16" s="1"/>
  <c r="E211" i="16" s="1"/>
  <c r="E212" i="16" s="1"/>
  <c r="E213" i="16" s="1"/>
  <c r="E214" i="16" s="1"/>
  <c r="E215" i="16" s="1"/>
  <c r="E216" i="16" s="1"/>
  <c r="E217" i="16" s="1"/>
  <c r="E218" i="16" s="1"/>
  <c r="E219" i="16" s="1"/>
  <c r="E220" i="16" s="1"/>
  <c r="E221" i="16" s="1"/>
  <c r="E222" i="16" s="1"/>
  <c r="E223" i="16" s="1"/>
  <c r="E224" i="16" s="1"/>
  <c r="E225" i="16" s="1"/>
  <c r="E226" i="16" s="1"/>
  <c r="E227" i="16" s="1"/>
  <c r="E228" i="16" s="1"/>
  <c r="E229" i="16" s="1"/>
  <c r="E230" i="16" s="1"/>
  <c r="E231" i="16" s="1"/>
  <c r="E232" i="16" s="1"/>
  <c r="E233" i="16" s="1"/>
  <c r="E234" i="16" s="1"/>
  <c r="E235" i="16" s="1"/>
  <c r="E236" i="16" s="1"/>
  <c r="E237" i="16" s="1"/>
  <c r="E238" i="16" s="1"/>
  <c r="E239" i="16" s="1"/>
  <c r="E240" i="16" s="1"/>
  <c r="E241" i="16" s="1"/>
  <c r="E242" i="16" s="1"/>
  <c r="E243" i="16" s="1"/>
  <c r="E244" i="16" s="1"/>
  <c r="E245" i="16" s="1"/>
  <c r="E246" i="16" s="1"/>
  <c r="E247" i="16" s="1"/>
  <c r="E248" i="16" s="1"/>
  <c r="E249" i="16" s="1"/>
  <c r="E250" i="16" s="1"/>
  <c r="E251" i="16" s="1"/>
  <c r="E252" i="16" s="1"/>
  <c r="E253" i="16" s="1"/>
  <c r="E254" i="16" s="1"/>
  <c r="E255" i="16" s="1"/>
  <c r="E256" i="16" s="1"/>
  <c r="E257" i="16" s="1"/>
  <c r="E258" i="16" s="1"/>
  <c r="E259" i="16" s="1"/>
  <c r="E260" i="16" s="1"/>
  <c r="E261" i="16" s="1"/>
  <c r="E262" i="16" s="1"/>
  <c r="E263" i="16" s="1"/>
  <c r="E264" i="16" s="1"/>
  <c r="E265" i="16" s="1"/>
  <c r="E266" i="16" s="1"/>
  <c r="E267" i="16" s="1"/>
  <c r="E268" i="16" s="1"/>
  <c r="E155" i="20"/>
  <c r="E45" i="20"/>
  <c r="E148" i="20"/>
  <c r="E150" i="20"/>
  <c r="E244" i="20"/>
  <c r="E59" i="20"/>
  <c r="E232" i="20"/>
  <c r="E234" i="20"/>
  <c r="E154" i="20"/>
  <c r="E26" i="16" l="1"/>
  <c r="E27" i="16" s="1"/>
  <c r="E28" i="16" s="1"/>
  <c r="E29" i="16" s="1"/>
  <c r="E30" i="16" s="1"/>
  <c r="E31" i="16" s="1"/>
  <c r="E32" i="16" s="1"/>
  <c r="E33" i="16" s="1"/>
  <c r="E34" i="16" s="1"/>
  <c r="E35" i="16" s="1"/>
  <c r="E36" i="16" s="1"/>
  <c r="E37" i="16" s="1"/>
  <c r="E38" i="16" s="1"/>
  <c r="E25" i="16"/>
  <c r="E245" i="20"/>
  <c r="E151" i="20"/>
  <c r="E233" i="20"/>
  <c r="E15" i="20"/>
  <c r="E152" i="20" l="1"/>
  <c r="E246" i="20"/>
  <c r="E169" i="20"/>
  <c r="E235" i="20"/>
  <c r="E149" i="20"/>
  <c r="E236" i="20" l="1"/>
  <c r="E170" i="20"/>
  <c r="E247" i="20"/>
  <c r="E248" i="20" l="1"/>
  <c r="E171" i="20"/>
  <c r="E237" i="20"/>
  <c r="E115" i="20"/>
  <c r="E46" i="20"/>
  <c r="E153" i="20"/>
  <c r="E16" i="20"/>
  <c r="E238" i="20" l="1"/>
  <c r="E17" i="20"/>
  <c r="E172" i="20"/>
  <c r="E47" i="20"/>
  <c r="E249" i="20"/>
  <c r="E116" i="20"/>
  <c r="E60" i="20"/>
  <c r="E156" i="20"/>
  <c r="E157" i="20" l="1"/>
  <c r="E48" i="20"/>
  <c r="E239" i="20"/>
  <c r="E173" i="20"/>
  <c r="E250" i="20"/>
  <c r="E61" i="20"/>
  <c r="E18" i="20"/>
  <c r="E117" i="20"/>
  <c r="E174" i="20" l="1"/>
  <c r="E251" i="20"/>
  <c r="E19" i="20"/>
  <c r="E240" i="20"/>
  <c r="E118" i="20"/>
  <c r="E49" i="20"/>
  <c r="E62" i="20"/>
  <c r="E158" i="20"/>
  <c r="E119" i="20" l="1"/>
  <c r="E159" i="20"/>
  <c r="E241" i="20"/>
  <c r="E63" i="20"/>
  <c r="E21" i="20"/>
  <c r="E50" i="20"/>
  <c r="E252" i="20"/>
  <c r="E175" i="20"/>
  <c r="E120" i="20" l="1"/>
  <c r="E64" i="20"/>
  <c r="E242" i="20"/>
  <c r="E253" i="20"/>
  <c r="E51" i="20"/>
  <c r="E160" i="20"/>
  <c r="E22" i="20"/>
  <c r="E254" i="20" l="1"/>
  <c r="E52" i="20"/>
  <c r="E23" i="20"/>
  <c r="E243" i="20"/>
  <c r="E161" i="20"/>
  <c r="E65" i="20"/>
  <c r="E121" i="20"/>
  <c r="E162" i="20" l="1"/>
  <c r="E255" i="20"/>
  <c r="E24" i="20"/>
  <c r="E66" i="20"/>
  <c r="E53" i="20"/>
  <c r="E122" i="20"/>
  <c r="E67" i="20" l="1"/>
  <c r="E54" i="20"/>
  <c r="E25" i="20"/>
  <c r="E123" i="20"/>
  <c r="E256" i="20"/>
  <c r="E163" i="20"/>
  <c r="E257" i="20" l="1"/>
  <c r="E124" i="20"/>
  <c r="E68" i="20"/>
  <c r="E26" i="20"/>
  <c r="E164" i="20"/>
  <c r="E55" i="20"/>
  <c r="E69" i="20" l="1"/>
  <c r="E27" i="20"/>
  <c r="E165" i="20"/>
  <c r="E56" i="20"/>
  <c r="E125" i="20"/>
  <c r="E258" i="20"/>
  <c r="E70" i="20" l="1"/>
  <c r="E57" i="20"/>
  <c r="E126" i="20"/>
  <c r="E166" i="20"/>
  <c r="E259" i="20"/>
  <c r="E28" i="20"/>
  <c r="E167" i="20" l="1"/>
  <c r="E260" i="20"/>
  <c r="E127" i="20"/>
  <c r="E71" i="20"/>
  <c r="E29" i="20"/>
  <c r="E72" i="20" l="1"/>
  <c r="E30" i="20"/>
  <c r="E261" i="20"/>
  <c r="E128" i="20"/>
  <c r="E129" i="20" l="1"/>
  <c r="E73" i="20"/>
  <c r="E31" i="20"/>
  <c r="E262" i="20"/>
  <c r="E263" i="20" l="1"/>
  <c r="E74" i="20"/>
  <c r="E32" i="20"/>
  <c r="E130" i="20"/>
  <c r="E75" i="20" l="1"/>
  <c r="E33" i="20"/>
  <c r="E131" i="20"/>
  <c r="E264" i="20"/>
  <c r="E132" i="20" l="1"/>
  <c r="E265" i="20"/>
  <c r="E34" i="20"/>
  <c r="E76" i="20"/>
  <c r="E266" i="20" l="1"/>
  <c r="E35" i="20"/>
  <c r="E77" i="20"/>
  <c r="E133" i="20"/>
  <c r="E134" i="20" l="1"/>
  <c r="E36" i="20"/>
  <c r="E78" i="20"/>
  <c r="E267" i="20"/>
  <c r="E268" i="20" l="1"/>
  <c r="E37" i="20"/>
  <c r="E79" i="20"/>
  <c r="E135" i="20"/>
  <c r="E136" i="20" l="1"/>
  <c r="E38" i="20"/>
  <c r="E80" i="20"/>
  <c r="E269" i="20"/>
  <c r="E270" i="20" l="1"/>
  <c r="E39" i="20"/>
  <c r="E81" i="20"/>
  <c r="E137" i="20"/>
  <c r="E138" i="20" l="1"/>
  <c r="E40" i="20"/>
  <c r="E82" i="20"/>
  <c r="E271" i="20"/>
  <c r="E41" i="20" l="1"/>
  <c r="E83" i="20"/>
  <c r="E272" i="20"/>
  <c r="E139" i="20"/>
  <c r="E140" i="20" l="1"/>
  <c r="E84" i="20"/>
  <c r="E273" i="20"/>
  <c r="E42" i="20"/>
  <c r="E43" i="20" l="1"/>
  <c r="E85" i="20"/>
  <c r="E274" i="20"/>
  <c r="E141" i="20"/>
  <c r="E142" i="20" l="1"/>
  <c r="E86" i="20"/>
  <c r="E275" i="20"/>
  <c r="E44" i="20"/>
  <c r="E87" i="20" l="1"/>
  <c r="E276" i="20"/>
  <c r="E143" i="20"/>
  <c r="E277" i="20" l="1"/>
  <c r="E144" i="20"/>
  <c r="E88" i="20"/>
  <c r="E145" i="20" l="1"/>
  <c r="E89" i="20"/>
  <c r="E278" i="20"/>
  <c r="E279" i="20" l="1"/>
  <c r="E90" i="20"/>
  <c r="E146" i="20"/>
  <c r="E91" i="20" l="1"/>
  <c r="E147" i="20"/>
  <c r="E280" i="20"/>
  <c r="E281" i="20" l="1"/>
  <c r="E92" i="20"/>
  <c r="E93" i="20" l="1"/>
  <c r="E282" i="20"/>
  <c r="E283" i="20" l="1"/>
  <c r="E94" i="20"/>
  <c r="E95" i="20" l="1"/>
  <c r="E284" i="20"/>
  <c r="E285" i="20" l="1"/>
  <c r="E96" i="20"/>
  <c r="E97" i="20" l="1"/>
  <c r="E286" i="20"/>
  <c r="E287" i="20" l="1"/>
  <c r="E98" i="20"/>
  <c r="E99" i="20" l="1"/>
  <c r="E288" i="20"/>
  <c r="E289" i="20" l="1"/>
  <c r="E100" i="20"/>
  <c r="E101" i="20" l="1"/>
  <c r="E290" i="20"/>
  <c r="E291" i="20" l="1"/>
  <c r="E102" i="20"/>
  <c r="E103" i="20" l="1"/>
  <c r="E292" i="20"/>
  <c r="E293" i="20" l="1"/>
  <c r="E104" i="20"/>
  <c r="E105" i="20" l="1"/>
  <c r="E294" i="20"/>
  <c r="E295" i="20" l="1"/>
  <c r="E106" i="20"/>
  <c r="E107" i="20" l="1"/>
  <c r="E296" i="20"/>
  <c r="E297" i="20" l="1"/>
  <c r="E108" i="20"/>
  <c r="E109" i="20" l="1"/>
  <c r="E298" i="20"/>
  <c r="E299" i="20" l="1"/>
  <c r="E110" i="20"/>
  <c r="E111" i="20" l="1"/>
  <c r="E300" i="20"/>
  <c r="E301" i="20" l="1"/>
  <c r="E112" i="20"/>
  <c r="E113" i="20" l="1"/>
  <c r="E302" i="20"/>
  <c r="E303" i="20" l="1"/>
  <c r="E114" i="20"/>
  <c r="E304" i="20" l="1"/>
  <c r="E305" i="20" l="1"/>
  <c r="E306" i="20" l="1"/>
  <c r="E307" i="20" l="1"/>
  <c r="E308" i="20" l="1"/>
  <c r="E309" i="20" l="1"/>
  <c r="E310" i="20" l="1"/>
  <c r="E311" i="20" l="1"/>
  <c r="E312" i="20" l="1"/>
  <c r="E313" i="20" l="1"/>
  <c r="E314" i="20" l="1"/>
  <c r="E315" i="20" l="1"/>
  <c r="E316" i="20" l="1"/>
  <c r="E317" i="20" l="1"/>
  <c r="E318" i="20" l="1"/>
  <c r="E319" i="20" l="1"/>
  <c r="E320" i="20" l="1"/>
  <c r="E321" i="20" l="1"/>
  <c r="E322" i="20" l="1"/>
  <c r="E323" i="20" l="1"/>
  <c r="E324" i="20" l="1"/>
  <c r="E325" i="20" l="1"/>
  <c r="E326" i="20" l="1"/>
  <c r="E327" i="20" l="1"/>
  <c r="E328" i="20" l="1"/>
  <c r="E329" i="20" l="1"/>
  <c r="E330" i="20" l="1"/>
  <c r="E331" i="20" l="1"/>
  <c r="E332" i="20" l="1"/>
  <c r="E333" i="20" l="1"/>
  <c r="E334" i="20" l="1"/>
  <c r="E335" i="20" l="1"/>
  <c r="E336" i="20" l="1"/>
  <c r="E337" i="20" l="1"/>
  <c r="E338" i="20" l="1"/>
  <c r="E339" i="20" l="1"/>
  <c r="E176" i="20" l="1"/>
  <c r="E340" i="20"/>
  <c r="E341" i="20" l="1"/>
  <c r="E177" i="20"/>
  <c r="E178" i="20" l="1"/>
  <c r="E342" i="20"/>
  <c r="E343" i="20" l="1"/>
  <c r="E179" i="20"/>
  <c r="E180" i="20" l="1"/>
  <c r="E344" i="20"/>
  <c r="E345" i="20" l="1"/>
  <c r="E181" i="20"/>
  <c r="E182" i="20" l="1"/>
  <c r="E346" i="20"/>
  <c r="E347" i="20" l="1"/>
  <c r="E183" i="20"/>
  <c r="E184" i="20" l="1"/>
  <c r="E348" i="20"/>
  <c r="E349" i="20" l="1"/>
  <c r="E185" i="20"/>
  <c r="E186" i="20" l="1"/>
  <c r="E350" i="20"/>
  <c r="E351" i="20" l="1"/>
  <c r="E187" i="20"/>
  <c r="E188" i="20" l="1"/>
  <c r="E352" i="20"/>
  <c r="E353" i="20" l="1"/>
  <c r="E189" i="20"/>
  <c r="E190" i="20" l="1"/>
  <c r="E354" i="20"/>
  <c r="E355" i="20" l="1"/>
  <c r="E191" i="20"/>
  <c r="E192" i="20" l="1"/>
  <c r="E356" i="20"/>
  <c r="E357" i="20" l="1"/>
  <c r="E193" i="20"/>
  <c r="E194" i="20" l="1"/>
  <c r="E358" i="20"/>
  <c r="E359" i="20" l="1"/>
  <c r="E195" i="20"/>
  <c r="E196" i="20" l="1"/>
  <c r="E360" i="20"/>
  <c r="E361" i="20" l="1"/>
  <c r="E197" i="20"/>
  <c r="E198" i="20" l="1"/>
  <c r="E362" i="20"/>
  <c r="E363" i="20" l="1"/>
  <c r="E199" i="20"/>
  <c r="E200" i="20" l="1"/>
  <c r="E364" i="20"/>
  <c r="E365" i="20" l="1"/>
  <c r="E201" i="20"/>
  <c r="E202" i="20" l="1"/>
  <c r="E203" i="20" l="1"/>
  <c r="E204" i="20" l="1"/>
  <c r="E205" i="20" l="1"/>
  <c r="E206" i="20" l="1"/>
  <c r="E207" i="20" l="1"/>
  <c r="E208" i="20" l="1"/>
  <c r="E209" i="20" l="1"/>
  <c r="E210" i="20" l="1"/>
  <c r="E211" i="20" l="1"/>
  <c r="E212" i="20" l="1"/>
  <c r="E213" i="20" l="1"/>
  <c r="E214" i="20" l="1"/>
  <c r="E215" i="20" l="1"/>
  <c r="E216" i="20" l="1"/>
  <c r="E217" i="20" l="1"/>
  <c r="E218" i="20" l="1"/>
  <c r="E219" i="20" l="1"/>
  <c r="E220" i="20" l="1"/>
  <c r="E221" i="20" l="1"/>
  <c r="E222" i="20" l="1"/>
  <c r="E223" i="20" l="1"/>
  <c r="E224" i="20" l="1"/>
  <c r="E225" i="20" l="1"/>
  <c r="E226" i="20" l="1"/>
  <c r="E227" i="20" l="1"/>
  <c r="E228" i="20" l="1"/>
  <c r="E229" i="20" l="1"/>
  <c r="E230" i="20" l="1"/>
  <c r="E231"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Mueller, Martin (IITA)</author>
  </authors>
  <commentList>
    <comment ref="B9" authorId="0" shapeId="0" xr:uid="{00000000-0006-0000-0000-000001000000}">
      <text>
        <r>
          <rPr>
            <b/>
            <sz val="9"/>
            <color indexed="81"/>
            <rFont val="Tahoma"/>
            <family val="2"/>
          </rPr>
          <t>Mueller, Martin (IITA):</t>
        </r>
        <r>
          <rPr>
            <sz val="9"/>
            <color indexed="81"/>
            <rFont val="Tahoma"/>
            <family val="2"/>
          </rPr>
          <t xml:space="preserve">
onix list 150</t>
        </r>
      </text>
    </comment>
    <comment ref="B10" authorId="0" shapeId="0" xr:uid="{00000000-0006-0000-0000-000002000000}">
      <text>
        <r>
          <rPr>
            <b/>
            <sz val="9"/>
            <color indexed="81"/>
            <rFont val="Tahoma"/>
            <family val="2"/>
          </rPr>
          <t>Mueller, Martin (IITA):</t>
        </r>
        <r>
          <rPr>
            <sz val="9"/>
            <color indexed="81"/>
            <rFont val="Tahoma"/>
            <family val="2"/>
          </rPr>
          <t xml:space="preserve">
Onix list 159</t>
        </r>
      </text>
    </comment>
    <comment ref="B11" authorId="0" shapeId="0" xr:uid="{00000000-0006-0000-0000-000003000000}">
      <text>
        <r>
          <rPr>
            <b/>
            <sz val="9"/>
            <color indexed="81"/>
            <rFont val="Tahoma"/>
            <family val="2"/>
          </rPr>
          <t>Mueller, Martin (IITA):</t>
        </r>
        <r>
          <rPr>
            <sz val="9"/>
            <color indexed="81"/>
            <rFont val="Tahoma"/>
            <family val="2"/>
          </rPr>
          <t xml:space="preserve">
in italic: container</t>
        </r>
      </text>
    </comment>
    <comment ref="C11" authorId="0" shapeId="0" xr:uid="{00000000-0006-0000-0000-000004000000}">
      <text>
        <r>
          <rPr>
            <b/>
            <sz val="9"/>
            <color indexed="81"/>
            <rFont val="Tahoma"/>
            <family val="2"/>
          </rPr>
          <t>Mueller, Martin (IITA):</t>
        </r>
        <r>
          <rPr>
            <sz val="9"/>
            <color indexed="81"/>
            <rFont val="Tahoma"/>
            <family val="2"/>
          </rPr>
          <t xml:space="preserve">
in italic: container</t>
        </r>
      </text>
    </comment>
    <comment ref="B27" authorId="0" shapeId="0" xr:uid="{00000000-0006-0000-0000-000005000000}">
      <text>
        <r>
          <rPr>
            <b/>
            <sz val="9"/>
            <color indexed="81"/>
            <rFont val="Tahoma"/>
            <family val="2"/>
          </rPr>
          <t xml:space="preserve">Mueller, Martin (IITA):http://dictionary.casrai.org/Output_Types </t>
        </r>
        <r>
          <rPr>
            <sz val="9"/>
            <color indexed="81"/>
            <rFont val="Tahoma"/>
            <family val="2"/>
          </rPr>
          <t xml:space="preserve">
Types of research or scholarly outputs</t>
        </r>
      </text>
    </comment>
    <comment ref="C27" authorId="0" shapeId="0" xr:uid="{00000000-0006-0000-0000-000006000000}">
      <text>
        <r>
          <rPr>
            <b/>
            <sz val="9"/>
            <color indexed="81"/>
            <rFont val="Tahoma"/>
            <family val="2"/>
          </rPr>
          <t xml:space="preserve">Mueller, Martin (IITA):http://dictionary.casrai.org/Output_Types </t>
        </r>
        <r>
          <rPr>
            <sz val="9"/>
            <color indexed="81"/>
            <rFont val="Tahoma"/>
            <family val="2"/>
          </rPr>
          <t xml:space="preserve">
Types of research or scholarly outputs</t>
        </r>
      </text>
    </comment>
    <comment ref="B31" authorId="0" shapeId="0" xr:uid="{00000000-0006-0000-0000-000007000000}">
      <text>
        <r>
          <rPr>
            <b/>
            <sz val="9"/>
            <color indexed="81"/>
            <rFont val="Tahoma"/>
            <family val="2"/>
          </rPr>
          <t>Mueller, Martin (IITA):</t>
        </r>
        <r>
          <rPr>
            <sz val="9"/>
            <color indexed="81"/>
            <rFont val="Tahoma"/>
            <family val="2"/>
          </rPr>
          <t xml:space="preserve">
onix list 81</t>
        </r>
      </text>
    </comment>
    <comment ref="B43" authorId="0" shapeId="0" xr:uid="{00000000-0006-0000-0000-000008000000}">
      <text>
        <r>
          <rPr>
            <b/>
            <sz val="9"/>
            <color indexed="81"/>
            <rFont val="Tahoma"/>
            <family val="2"/>
          </rPr>
          <t>Mueller, Martin (IITA):</t>
        </r>
        <r>
          <rPr>
            <sz val="9"/>
            <color indexed="81"/>
            <rFont val="Tahoma"/>
            <family val="2"/>
          </rPr>
          <t xml:space="preserve">
in italic: container</t>
        </r>
      </text>
    </comment>
    <comment ref="B58" authorId="0" shapeId="0" xr:uid="{00000000-0006-0000-0000-000009000000}">
      <text>
        <r>
          <rPr>
            <b/>
            <sz val="9"/>
            <color indexed="81"/>
            <rFont val="Tahoma"/>
            <family val="2"/>
          </rPr>
          <t xml:space="preserve">Mueller, Martin (IITA):http://dictionary.casrai.org/Output_Types </t>
        </r>
        <r>
          <rPr>
            <sz val="9"/>
            <color indexed="81"/>
            <rFont val="Tahoma"/>
            <family val="2"/>
          </rPr>
          <t xml:space="preserve">
Types of research or scholarly outputs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Martin Mueller</author>
  </authors>
  <commentList>
    <comment ref="E1" authorId="0" shapeId="0" xr:uid="{00000000-0006-0000-0800-000001000000}">
      <text>
        <r>
          <rPr>
            <b/>
            <sz val="9"/>
            <color indexed="81"/>
            <rFont val="Segoe UI"/>
            <family val="2"/>
          </rPr>
          <t>Martin Mueller:</t>
        </r>
        <r>
          <rPr>
            <sz val="9"/>
            <color indexed="81"/>
            <rFont val="Segoe UI"/>
            <family val="2"/>
          </rPr>
          <t xml:space="preserve">
https://bioportal.bioontology.org/ontologies/DCMITYPE?p=classes&amp;conceptid=http%3A%2F%2Fpurl.org%2Fdc%2Fdcmitype%2FEvent</t>
        </r>
      </text>
    </comment>
    <comment ref="E25" authorId="0" shapeId="0" xr:uid="{F749291B-182C-4AF0-A7FB-1376CA98F72A}">
      <text>
        <r>
          <rPr>
            <b/>
            <sz val="9"/>
            <color indexed="81"/>
            <rFont val="Segoe UI"/>
            <family val="2"/>
          </rPr>
          <t>Martin Mueller:</t>
        </r>
        <r>
          <rPr>
            <sz val="9"/>
            <color indexed="81"/>
            <rFont val="Segoe UI"/>
            <family val="2"/>
          </rPr>
          <t xml:space="preserve">
https://bioportal.bioontology.org/ontologies/DCMITYPE?p=classes&amp;conceptid=http%3A%2F%2Fpurl.org%2Fdc%2Fdcmitype%2FEvent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Mueller, Martin (IITA)</author>
  </authors>
  <commentList>
    <comment ref="I47" authorId="0" shapeId="0" xr:uid="{00000000-0006-0000-0E00-000001000000}">
      <text>
        <r>
          <rPr>
            <b/>
            <sz val="9"/>
            <color indexed="81"/>
            <rFont val="Tahoma"/>
            <family val="2"/>
          </rPr>
          <t>Mueller, Martin (IITA):</t>
        </r>
        <r>
          <rPr>
            <sz val="9"/>
            <color indexed="81"/>
            <rFont val="Tahoma"/>
            <family val="2"/>
          </rPr>
          <t xml:space="preserve">
is description correct?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Mueller, Martin (IITA)</author>
  </authors>
  <commentList>
    <comment ref="J1" authorId="0" shapeId="0" xr:uid="{00000000-0006-0000-0100-000001000000}">
      <text>
        <r>
          <rPr>
            <b/>
            <sz val="9"/>
            <color indexed="81"/>
            <rFont val="Tahoma"/>
            <family val="2"/>
          </rPr>
          <t>Mueller, Martin (IITA):</t>
        </r>
        <r>
          <rPr>
            <sz val="9"/>
            <color indexed="81"/>
            <rFont val="Tahoma"/>
            <family val="2"/>
          </rPr>
          <t xml:space="preserve">
in italic: container</t>
        </r>
      </text>
    </comment>
    <comment ref="U1" authorId="0" shapeId="0" xr:uid="{00000000-0006-0000-0100-000002000000}">
      <text>
        <r>
          <rPr>
            <b/>
            <sz val="9"/>
            <color indexed="81"/>
            <rFont val="Tahoma"/>
            <family val="2"/>
          </rPr>
          <t xml:space="preserve">Mueller, Martin (IITA):http://dictionary.casrai.org/Output_Types </t>
        </r>
        <r>
          <rPr>
            <sz val="9"/>
            <color indexed="81"/>
            <rFont val="Tahoma"/>
            <family val="2"/>
          </rPr>
          <t xml:space="preserve">
Types of research or scholarly outputs</t>
        </r>
      </text>
    </comment>
    <comment ref="N49" authorId="0" shapeId="0" xr:uid="{00000000-0006-0000-0100-000003000000}">
      <text>
        <r>
          <rPr>
            <b/>
            <sz val="9"/>
            <color indexed="81"/>
            <rFont val="Tahoma"/>
            <family val="2"/>
          </rPr>
          <t>Zeitungsnotiz</t>
        </r>
      </text>
    </comment>
    <comment ref="AB49" authorId="0" shapeId="0" xr:uid="{00000000-0006-0000-0100-000004000000}">
      <text>
        <r>
          <rPr>
            <b/>
            <sz val="9"/>
            <color indexed="81"/>
            <rFont val="Tahoma"/>
            <family val="2"/>
          </rPr>
          <t>pressemitteilung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Mueller, Martin (IITA)</author>
  </authors>
  <commentList>
    <comment ref="X2" authorId="0" shapeId="0" xr:uid="{00000000-0006-0000-0200-000001000000}">
      <text>
        <r>
          <rPr>
            <b/>
            <sz val="9"/>
            <color indexed="81"/>
            <rFont val="Tahoma"/>
            <family val="2"/>
          </rPr>
          <t>Mueller, Martin (IITA):</t>
        </r>
        <r>
          <rPr>
            <sz val="9"/>
            <color indexed="81"/>
            <rFont val="Tahoma"/>
            <family val="2"/>
          </rPr>
          <t xml:space="preserve">
magazine article would contradict your affiliation in line 45 and 503 as "newsletter".</t>
        </r>
      </text>
    </comment>
    <comment ref="X13" authorId="0" shapeId="0" xr:uid="{00000000-0006-0000-0200-000002000000}">
      <text>
        <r>
          <rPr>
            <b/>
            <sz val="9"/>
            <color indexed="81"/>
            <rFont val="Tahoma"/>
            <family val="2"/>
          </rPr>
          <t>Mueller, Martin (IITA):</t>
        </r>
        <r>
          <rPr>
            <sz val="9"/>
            <color indexed="81"/>
            <rFont val="Tahoma"/>
            <family val="2"/>
          </rPr>
          <t xml:space="preserve">
despite it is not related to a conference? That is incorrect then.</t>
        </r>
      </text>
    </comment>
    <comment ref="X24" authorId="0" shapeId="0" xr:uid="{00000000-0006-0000-0200-000003000000}">
      <text>
        <r>
          <rPr>
            <b/>
            <sz val="9"/>
            <color indexed="81"/>
            <rFont val="Tahoma"/>
            <family val="2"/>
          </rPr>
          <t>Mueller, Martin (IITA):</t>
        </r>
        <r>
          <rPr>
            <sz val="9"/>
            <color indexed="81"/>
            <rFont val="Tahoma"/>
            <family val="2"/>
          </rPr>
          <t xml:space="preserve">
leads to the question how desirable it is to have the conference details next to it. 
--&gt; to make the conference relation in field "related" required if applicable?</t>
        </r>
      </text>
    </comment>
    <comment ref="X30" authorId="0" shapeId="0" xr:uid="{00000000-0006-0000-0200-000004000000}">
      <text>
        <r>
          <rPr>
            <b/>
            <sz val="9"/>
            <color indexed="81"/>
            <rFont val="Tahoma"/>
            <family val="2"/>
          </rPr>
          <t>Mueller, Martin (IITA):</t>
        </r>
        <r>
          <rPr>
            <sz val="9"/>
            <color indexed="81"/>
            <rFont val="Tahoma"/>
            <family val="2"/>
          </rPr>
          <t xml:space="preserve">
see https://cgspace.cgiar.org/handle/10568/79351</t>
        </r>
      </text>
    </comment>
    <comment ref="X31" authorId="0" shapeId="0" xr:uid="{00000000-0006-0000-0200-000005000000}">
      <text>
        <r>
          <rPr>
            <b/>
            <sz val="9"/>
            <color indexed="81"/>
            <rFont val="Tahoma"/>
            <family val="2"/>
          </rPr>
          <t>Mueller, Martin (IITA):</t>
        </r>
        <r>
          <rPr>
            <sz val="9"/>
            <color indexed="81"/>
            <rFont val="Tahoma"/>
            <family val="2"/>
          </rPr>
          <t xml:space="preserve">
probably a candidate to kick out of the list</t>
        </r>
      </text>
    </comment>
    <comment ref="X36" authorId="0" shapeId="0" xr:uid="{00000000-0006-0000-0200-000006000000}">
      <text>
        <r>
          <rPr>
            <b/>
            <sz val="9"/>
            <color indexed="81"/>
            <rFont val="Tahoma"/>
            <family val="2"/>
          </rPr>
          <t>Mueller, Martin (IITA):</t>
        </r>
        <r>
          <rPr>
            <sz val="9"/>
            <color indexed="81"/>
            <rFont val="Tahoma"/>
            <family val="2"/>
          </rPr>
          <t xml:space="preserve">
probably a candidate to kick out of the list as it is not an OA doc in my view</t>
        </r>
      </text>
    </comment>
    <comment ref="X38" authorId="0" shapeId="0" xr:uid="{00000000-0006-0000-0200-000007000000}">
      <text>
        <r>
          <rPr>
            <b/>
            <sz val="9"/>
            <color indexed="81"/>
            <rFont val="Tahoma"/>
            <family val="2"/>
          </rPr>
          <t>Mueller, Martin (IITA):</t>
        </r>
        <r>
          <rPr>
            <sz val="9"/>
            <color indexed="81"/>
            <rFont val="Tahoma"/>
            <family val="2"/>
          </rPr>
          <t xml:space="preserve">
probably a candidate to kick out of the list as it is not an OA doc in my view</t>
        </r>
      </text>
    </comment>
    <comment ref="X40" authorId="0" shapeId="0" xr:uid="{00000000-0006-0000-0200-000008000000}">
      <text>
        <r>
          <rPr>
            <b/>
            <sz val="9"/>
            <color indexed="81"/>
            <rFont val="Tahoma"/>
            <family val="2"/>
          </rPr>
          <t>Mueller, Martin (IITA):</t>
        </r>
        <r>
          <rPr>
            <sz val="9"/>
            <color indexed="81"/>
            <rFont val="Tahoma"/>
            <family val="2"/>
          </rPr>
          <t xml:space="preserve">
difference lies a) in the peer review and b) in inclusion of magazine articles in line 1 [see description field]</t>
        </r>
      </text>
    </comment>
    <comment ref="X43" authorId="0" shapeId="0" xr:uid="{00000000-0006-0000-0200-000009000000}">
      <text>
        <r>
          <rPr>
            <b/>
            <sz val="9"/>
            <color indexed="81"/>
            <rFont val="Tahoma"/>
            <family val="2"/>
          </rPr>
          <t>Mueller, Martin (IITA):</t>
        </r>
        <r>
          <rPr>
            <sz val="9"/>
            <color indexed="81"/>
            <rFont val="Tahoma"/>
            <family val="2"/>
          </rPr>
          <t xml:space="preserve">
isn't there a significant difference between a magazine and a newsletter? Please compare the two descriptions. 
Would a normal user search under newsletter? </t>
        </r>
      </text>
    </comment>
    <comment ref="X46" authorId="0" shapeId="0" xr:uid="{00000000-0006-0000-0200-00000A000000}">
      <text>
        <r>
          <rPr>
            <b/>
            <sz val="9"/>
            <color indexed="81"/>
            <rFont val="Tahoma"/>
            <family val="2"/>
          </rPr>
          <t>Mueller, Martin (IITA):</t>
        </r>
        <r>
          <rPr>
            <sz val="9"/>
            <color indexed="81"/>
            <rFont val="Tahoma"/>
            <family val="2"/>
          </rPr>
          <t xml:space="preserve">
isn't there a significant difference between a (commercial) newspaper and a newsletter? Please compare the two descriptions. 
Would a normal user search under newsletter? </t>
        </r>
      </text>
    </comment>
    <comment ref="X47" authorId="0" shapeId="0" xr:uid="{00000000-0006-0000-0200-00000B000000}">
      <text>
        <r>
          <rPr>
            <b/>
            <sz val="9"/>
            <color indexed="81"/>
            <rFont val="Tahoma"/>
            <family val="2"/>
          </rPr>
          <t>Mueller, Martin (IITA):</t>
        </r>
        <r>
          <rPr>
            <sz val="9"/>
            <color indexed="81"/>
            <rFont val="Tahoma"/>
            <family val="2"/>
          </rPr>
          <t xml:space="preserve">
"Resource-online" could qualify as an intermediate category for all those categories.</t>
        </r>
      </text>
    </comment>
    <comment ref="X74" authorId="0" shapeId="0" xr:uid="{00000000-0006-0000-0200-00000C000000}">
      <text>
        <r>
          <rPr>
            <b/>
            <sz val="9"/>
            <color indexed="81"/>
            <rFont val="Tahoma"/>
            <family val="2"/>
          </rPr>
          <t>Mueller, Martin (IITA):</t>
        </r>
        <r>
          <rPr>
            <sz val="9"/>
            <color indexed="81"/>
            <rFont val="Tahoma"/>
            <family val="2"/>
          </rPr>
          <t xml:space="preserve">
I agree. Just, what is then the definition of "brief"? And what are the requirements to describe with metadata?</t>
        </r>
      </text>
    </comment>
    <comment ref="X81" authorId="0" shapeId="0" xr:uid="{00000000-0006-0000-0200-00000D000000}">
      <text>
        <r>
          <rPr>
            <b/>
            <sz val="9"/>
            <color indexed="81"/>
            <rFont val="Tahoma"/>
            <family val="2"/>
          </rPr>
          <t xml:space="preserve">Mueller, Martin (IITA):
</t>
        </r>
        <r>
          <rPr>
            <sz val="9"/>
            <color indexed="81"/>
            <rFont val="Tahoma"/>
            <family val="2"/>
          </rPr>
          <t>which metadata are associated with books and where to store in current cg core? Are those additional fields "required if applicable"?</t>
        </r>
      </text>
    </comment>
    <comment ref="X95" authorId="0" shapeId="0" xr:uid="{00000000-0006-0000-0200-00000E000000}">
      <text>
        <r>
          <rPr>
            <b/>
            <sz val="9"/>
            <color indexed="81"/>
            <rFont val="Tahoma"/>
            <family val="2"/>
          </rPr>
          <t>Mueller, Martin (IITA):</t>
        </r>
        <r>
          <rPr>
            <sz val="9"/>
            <color indexed="81"/>
            <rFont val="Tahoma"/>
            <family val="2"/>
          </rPr>
          <t xml:space="preserve">
correct. My oversight.</t>
        </r>
      </text>
    </comment>
    <comment ref="X111" authorId="0" shapeId="0" xr:uid="{00000000-0006-0000-0200-00000F000000}">
      <text>
        <r>
          <rPr>
            <b/>
            <sz val="9"/>
            <color indexed="81"/>
            <rFont val="Tahoma"/>
            <family val="2"/>
          </rPr>
          <t>Mueller, Martin (IITA):</t>
        </r>
        <r>
          <rPr>
            <sz val="9"/>
            <color indexed="81"/>
            <rFont val="Tahoma"/>
            <family val="2"/>
          </rPr>
          <t xml:space="preserve">
don't know that.Looks to me like multimedia product. What is the definition of it? Which metadata fields do you need? How many photo-reports are there? It is not a special information product under multimedia? </t>
        </r>
      </text>
    </comment>
    <comment ref="X128" authorId="0" shapeId="0" xr:uid="{00000000-0006-0000-0200-000010000000}">
      <text>
        <r>
          <rPr>
            <b/>
            <sz val="9"/>
            <color indexed="81"/>
            <rFont val="Tahoma"/>
            <family val="2"/>
          </rPr>
          <t>Mueller, Martin (IITA):</t>
        </r>
        <r>
          <rPr>
            <sz val="9"/>
            <color indexed="81"/>
            <rFont val="Tahoma"/>
            <family val="2"/>
          </rPr>
          <t xml:space="preserve">
you have a 'book chapter' in CG Space.</t>
        </r>
      </text>
    </comment>
    <comment ref="X166" authorId="0" shapeId="0" xr:uid="{00000000-0006-0000-0200-000011000000}">
      <text>
        <r>
          <rPr>
            <b/>
            <sz val="9"/>
            <color indexed="81"/>
            <rFont val="Tahoma"/>
            <family val="2"/>
          </rPr>
          <t>Mueller, Martin (IITA):</t>
        </r>
        <r>
          <rPr>
            <sz val="9"/>
            <color indexed="81"/>
            <rFont val="Tahoma"/>
            <family val="2"/>
          </rPr>
          <t xml:space="preserve">
wouldn't that be too narrow. Could also be a training pamphlet or a decision support internal document.</t>
        </r>
      </text>
    </comment>
    <comment ref="K201" authorId="0" shapeId="0" xr:uid="{00000000-0006-0000-0200-000012000000}">
      <text>
        <r>
          <rPr>
            <b/>
            <sz val="9"/>
            <color indexed="81"/>
            <rFont val="Tahoma"/>
            <family val="2"/>
          </rPr>
          <t>Mueller, Martin (IITA):</t>
        </r>
        <r>
          <rPr>
            <sz val="9"/>
            <color indexed="81"/>
            <rFont val="Tahoma"/>
            <family val="2"/>
          </rPr>
          <t xml:space="preserve">
is description correct?</t>
        </r>
      </text>
    </comment>
    <comment ref="X406" authorId="0" shapeId="0" xr:uid="{00000000-0006-0000-0200-000013000000}">
      <text>
        <r>
          <rPr>
            <b/>
            <sz val="9"/>
            <color indexed="81"/>
            <rFont val="Tahoma"/>
            <family val="2"/>
          </rPr>
          <t>Mueller, Martin (IITA):</t>
        </r>
        <r>
          <rPr>
            <sz val="9"/>
            <color indexed="81"/>
            <rFont val="Tahoma"/>
            <family val="2"/>
          </rPr>
          <t xml:space="preserve">
a blog for example is not internal. It's intentionally external.</t>
        </r>
      </text>
    </comment>
    <comment ref="X414" authorId="0" shapeId="0" xr:uid="{00000000-0006-0000-0200-000014000000}">
      <text>
        <r>
          <rPr>
            <b/>
            <sz val="9"/>
            <color indexed="81"/>
            <rFont val="Tahoma"/>
            <family val="2"/>
          </rPr>
          <t>Mueller, Martin (IITA):</t>
        </r>
        <r>
          <rPr>
            <sz val="9"/>
            <color indexed="81"/>
            <rFont val="Tahoma"/>
            <family val="2"/>
          </rPr>
          <t xml:space="preserve">
wouldn't that be too narrow. Could also be a training pamphlet or a decision support internal document.</t>
        </r>
      </text>
    </comment>
    <comment ref="X441" authorId="0" shapeId="0" xr:uid="{00000000-0006-0000-0200-000015000000}">
      <text>
        <r>
          <rPr>
            <b/>
            <sz val="9"/>
            <color indexed="81"/>
            <rFont val="Tahoma"/>
            <family val="2"/>
          </rPr>
          <t>Mueller, Martin (IITA):</t>
        </r>
        <r>
          <rPr>
            <sz val="9"/>
            <color indexed="81"/>
            <rFont val="Tahoma"/>
            <family val="2"/>
          </rPr>
          <t xml:space="preserve">
isn't there a significant difference between a magazine and a newsletter? Please compare the two descriptions. 
Would a normal user search under newsletter? </t>
        </r>
      </text>
    </comment>
    <comment ref="X444" authorId="0" shapeId="0" xr:uid="{00000000-0006-0000-0200-000016000000}">
      <text>
        <r>
          <rPr>
            <b/>
            <sz val="9"/>
            <color indexed="81"/>
            <rFont val="Tahoma"/>
            <family val="2"/>
          </rPr>
          <t>Mueller, Martin (IITA):</t>
        </r>
        <r>
          <rPr>
            <sz val="9"/>
            <color indexed="81"/>
            <rFont val="Tahoma"/>
            <family val="2"/>
          </rPr>
          <t xml:space="preserve">
isn't there a significant difference between a (commercial) newspaper and a newsletter? Please compare the two descriptions. 
Would a normal user search under newsletter?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Mueller, Martin (IITA)</author>
  </authors>
  <commentList>
    <comment ref="U1" authorId="0" shapeId="0" xr:uid="{00000000-0006-0000-0400-000001000000}">
      <text>
        <r>
          <rPr>
            <b/>
            <sz val="9"/>
            <color indexed="81"/>
            <rFont val="Tahoma"/>
            <family val="2"/>
          </rPr>
          <t>Mueller, Martin (IITA):</t>
        </r>
        <r>
          <rPr>
            <sz val="9"/>
            <color indexed="81"/>
            <rFont val="Tahoma"/>
            <family val="2"/>
          </rPr>
          <t xml:space="preserve">
needs revision. List of types is incomplete or outdated.</t>
        </r>
      </text>
    </comment>
    <comment ref="AA2" authorId="0" shapeId="0" xr:uid="{00000000-0006-0000-0400-000002000000}">
      <text>
        <r>
          <rPr>
            <b/>
            <sz val="9"/>
            <color indexed="81"/>
            <rFont val="Tahoma"/>
            <family val="2"/>
          </rPr>
          <t>Mueller, Martin (IITA):</t>
        </r>
        <r>
          <rPr>
            <sz val="9"/>
            <color indexed="81"/>
            <rFont val="Tahoma"/>
            <family val="2"/>
          </rPr>
          <t xml:space="preserve">
magazine article would contradict your affiliation in line 45 and 503 as "newsletter".</t>
        </r>
      </text>
    </comment>
    <comment ref="J10" authorId="0" shapeId="0" xr:uid="{00000000-0006-0000-0400-000003000000}">
      <text>
        <r>
          <rPr>
            <b/>
            <sz val="9"/>
            <color indexed="81"/>
            <rFont val="Tahoma"/>
            <family val="2"/>
          </rPr>
          <t>Mueller, Martin (IITA):</t>
        </r>
        <r>
          <rPr>
            <sz val="9"/>
            <color indexed="81"/>
            <rFont val="Tahoma"/>
            <family val="2"/>
          </rPr>
          <t xml:space="preserve">
export function on bibtex needs solution if cg core is less finegraded.</t>
        </r>
      </text>
    </comment>
    <comment ref="AA13" authorId="0" shapeId="0" xr:uid="{00000000-0006-0000-0400-000004000000}">
      <text>
        <r>
          <rPr>
            <b/>
            <sz val="9"/>
            <color indexed="81"/>
            <rFont val="Tahoma"/>
            <family val="2"/>
          </rPr>
          <t>Mueller, Martin (IITA):</t>
        </r>
        <r>
          <rPr>
            <sz val="9"/>
            <color indexed="81"/>
            <rFont val="Tahoma"/>
            <family val="2"/>
          </rPr>
          <t xml:space="preserve">
despite it is not related to a conference? That is incorrect then.</t>
        </r>
      </text>
    </comment>
    <comment ref="AA23" authorId="0" shapeId="0" xr:uid="{00000000-0006-0000-0400-000005000000}">
      <text>
        <r>
          <rPr>
            <b/>
            <sz val="9"/>
            <color indexed="81"/>
            <rFont val="Tahoma"/>
            <family val="2"/>
          </rPr>
          <t>Mueller, Martin (IITA):</t>
        </r>
        <r>
          <rPr>
            <sz val="9"/>
            <color indexed="81"/>
            <rFont val="Tahoma"/>
            <family val="2"/>
          </rPr>
          <t xml:space="preserve">
leads to the question how desirable it is to have the conference details next to it. 
--&gt; to make the conference relation in field "related" required if applicable?</t>
        </r>
      </text>
    </comment>
    <comment ref="AA29" authorId="0" shapeId="0" xr:uid="{00000000-0006-0000-0400-000006000000}">
      <text>
        <r>
          <rPr>
            <b/>
            <sz val="9"/>
            <color indexed="81"/>
            <rFont val="Tahoma"/>
            <family val="2"/>
          </rPr>
          <t>Mueller, Martin (IITA):</t>
        </r>
        <r>
          <rPr>
            <sz val="9"/>
            <color indexed="81"/>
            <rFont val="Tahoma"/>
            <family val="2"/>
          </rPr>
          <t xml:space="preserve">
see https://cgspace.cgiar.org/handle/10568/79351</t>
        </r>
      </text>
    </comment>
    <comment ref="AA30" authorId="0" shapeId="0" xr:uid="{00000000-0006-0000-0400-000007000000}">
      <text>
        <r>
          <rPr>
            <b/>
            <sz val="9"/>
            <color indexed="81"/>
            <rFont val="Tahoma"/>
            <family val="2"/>
          </rPr>
          <t>Mueller, Martin (IITA):</t>
        </r>
        <r>
          <rPr>
            <sz val="9"/>
            <color indexed="81"/>
            <rFont val="Tahoma"/>
            <family val="2"/>
          </rPr>
          <t xml:space="preserve">
probably a candidate to kick out of the list</t>
        </r>
      </text>
    </comment>
    <comment ref="AA35" authorId="0" shapeId="0" xr:uid="{00000000-0006-0000-0400-000008000000}">
      <text>
        <r>
          <rPr>
            <b/>
            <sz val="9"/>
            <color indexed="81"/>
            <rFont val="Tahoma"/>
            <family val="2"/>
          </rPr>
          <t>Mueller, Martin (IITA):</t>
        </r>
        <r>
          <rPr>
            <sz val="9"/>
            <color indexed="81"/>
            <rFont val="Tahoma"/>
            <family val="2"/>
          </rPr>
          <t xml:space="preserve">
probably a candidate to kick out of the list as it is not an OA doc in my view</t>
        </r>
      </text>
    </comment>
    <comment ref="AA37" authorId="0" shapeId="0" xr:uid="{00000000-0006-0000-0400-000009000000}">
      <text>
        <r>
          <rPr>
            <b/>
            <sz val="9"/>
            <color indexed="81"/>
            <rFont val="Tahoma"/>
            <family val="2"/>
          </rPr>
          <t>Mueller, Martin (IITA):</t>
        </r>
        <r>
          <rPr>
            <sz val="9"/>
            <color indexed="81"/>
            <rFont val="Tahoma"/>
            <family val="2"/>
          </rPr>
          <t xml:space="preserve">
probably a candidate to kick out of the list as it is not an OA doc in my view</t>
        </r>
      </text>
    </comment>
    <comment ref="AA39" authorId="0" shapeId="0" xr:uid="{00000000-0006-0000-0400-00000A000000}">
      <text>
        <r>
          <rPr>
            <b/>
            <sz val="9"/>
            <color indexed="81"/>
            <rFont val="Tahoma"/>
            <family val="2"/>
          </rPr>
          <t>Mueller, Martin (IITA):</t>
        </r>
        <r>
          <rPr>
            <sz val="9"/>
            <color indexed="81"/>
            <rFont val="Tahoma"/>
            <family val="2"/>
          </rPr>
          <t xml:space="preserve">
difference lies a) in the peer review and b) in inclusion of magazine articles in line 1 [see description field]</t>
        </r>
      </text>
    </comment>
    <comment ref="AA42" authorId="0" shapeId="0" xr:uid="{00000000-0006-0000-0400-00000B000000}">
      <text>
        <r>
          <rPr>
            <b/>
            <sz val="9"/>
            <color indexed="81"/>
            <rFont val="Tahoma"/>
            <family val="2"/>
          </rPr>
          <t>Mueller, Martin (IITA):</t>
        </r>
        <r>
          <rPr>
            <sz val="9"/>
            <color indexed="81"/>
            <rFont val="Tahoma"/>
            <family val="2"/>
          </rPr>
          <t xml:space="preserve">
isn't there a significant difference between a magazine and a newsletter? Please compare the two descriptions. 
Would a normal user search under newsletter? </t>
        </r>
      </text>
    </comment>
    <comment ref="AA45" authorId="0" shapeId="0" xr:uid="{00000000-0006-0000-0400-00000C000000}">
      <text>
        <r>
          <rPr>
            <b/>
            <sz val="9"/>
            <color indexed="81"/>
            <rFont val="Tahoma"/>
            <family val="2"/>
          </rPr>
          <t>Mueller, Martin (IITA):</t>
        </r>
        <r>
          <rPr>
            <sz val="9"/>
            <color indexed="81"/>
            <rFont val="Tahoma"/>
            <family val="2"/>
          </rPr>
          <t xml:space="preserve">
isn't there a significant difference between a (commercial) newspaper and a newsletter? Please compare the two descriptions. 
Would a normal user search under newsletter? </t>
        </r>
      </text>
    </comment>
    <comment ref="AA46" authorId="0" shapeId="0" xr:uid="{00000000-0006-0000-0400-00000D000000}">
      <text>
        <r>
          <rPr>
            <b/>
            <sz val="9"/>
            <color indexed="81"/>
            <rFont val="Tahoma"/>
            <family val="2"/>
          </rPr>
          <t>Mueller, Martin (IITA):</t>
        </r>
        <r>
          <rPr>
            <sz val="9"/>
            <color indexed="81"/>
            <rFont val="Tahoma"/>
            <family val="2"/>
          </rPr>
          <t xml:space="preserve">
"Resource-online" could qualify as an intermediate category for all those categories.</t>
        </r>
      </text>
    </comment>
    <comment ref="AA72" authorId="0" shapeId="0" xr:uid="{00000000-0006-0000-0400-00000E000000}">
      <text>
        <r>
          <rPr>
            <b/>
            <sz val="9"/>
            <color indexed="81"/>
            <rFont val="Tahoma"/>
            <family val="2"/>
          </rPr>
          <t>Mueller, Martin (IITA):</t>
        </r>
        <r>
          <rPr>
            <sz val="9"/>
            <color indexed="81"/>
            <rFont val="Tahoma"/>
            <family val="2"/>
          </rPr>
          <t xml:space="preserve">
I agree. Just, what is then the definition of "brief"? And what are the requirements to describe with metadata?</t>
        </r>
      </text>
    </comment>
    <comment ref="AA90" authorId="0" shapeId="0" xr:uid="{00000000-0006-0000-0400-00000F000000}">
      <text>
        <r>
          <rPr>
            <b/>
            <sz val="9"/>
            <color indexed="81"/>
            <rFont val="Tahoma"/>
            <family val="2"/>
          </rPr>
          <t>Mueller, Martin (IITA):</t>
        </r>
        <r>
          <rPr>
            <sz val="9"/>
            <color indexed="81"/>
            <rFont val="Tahoma"/>
            <family val="2"/>
          </rPr>
          <t xml:space="preserve">
correct. My oversight.</t>
        </r>
      </text>
    </comment>
    <comment ref="AA106" authorId="0" shapeId="0" xr:uid="{00000000-0006-0000-0400-000010000000}">
      <text>
        <r>
          <rPr>
            <b/>
            <sz val="9"/>
            <color indexed="81"/>
            <rFont val="Tahoma"/>
            <family val="2"/>
          </rPr>
          <t>Mueller, Martin (IITA):</t>
        </r>
        <r>
          <rPr>
            <sz val="9"/>
            <color indexed="81"/>
            <rFont val="Tahoma"/>
            <family val="2"/>
          </rPr>
          <t xml:space="preserve">
don't know that.Looks to me like multimedia product. What is the definition of it? Which metadata fields do you need? How many photo-reports are there? It is not a special information product under multimedia? </t>
        </r>
      </text>
    </comment>
    <comment ref="AA123" authorId="0" shapeId="0" xr:uid="{00000000-0006-0000-0400-000011000000}">
      <text>
        <r>
          <rPr>
            <b/>
            <sz val="9"/>
            <color indexed="81"/>
            <rFont val="Tahoma"/>
            <family val="2"/>
          </rPr>
          <t>Mueller, Martin (IITA):</t>
        </r>
        <r>
          <rPr>
            <sz val="9"/>
            <color indexed="81"/>
            <rFont val="Tahoma"/>
            <family val="2"/>
          </rPr>
          <t xml:space="preserve">
you have a 'book chapter' in CG Space.</t>
        </r>
      </text>
    </comment>
    <comment ref="AA161" authorId="0" shapeId="0" xr:uid="{00000000-0006-0000-0400-000012000000}">
      <text>
        <r>
          <rPr>
            <b/>
            <sz val="9"/>
            <color indexed="81"/>
            <rFont val="Tahoma"/>
            <family val="2"/>
          </rPr>
          <t>Mueller, Martin (IITA):</t>
        </r>
        <r>
          <rPr>
            <sz val="9"/>
            <color indexed="81"/>
            <rFont val="Tahoma"/>
            <family val="2"/>
          </rPr>
          <t xml:space="preserve">
wouldn't that be too narrow. Could also be a training pamphlet or a decision support internal document.</t>
        </r>
      </text>
    </comment>
    <comment ref="K190" authorId="0" shapeId="0" xr:uid="{00000000-0006-0000-0400-000013000000}">
      <text>
        <r>
          <rPr>
            <b/>
            <sz val="9"/>
            <color indexed="81"/>
            <rFont val="Tahoma"/>
            <family val="2"/>
          </rPr>
          <t>Mueller, Martin (IITA):</t>
        </r>
        <r>
          <rPr>
            <sz val="9"/>
            <color indexed="81"/>
            <rFont val="Tahoma"/>
            <family val="2"/>
          </rPr>
          <t xml:space="preserve">
is description correct?</t>
        </r>
      </text>
    </comment>
    <comment ref="AA359" authorId="0" shapeId="0" xr:uid="{00000000-0006-0000-0400-000014000000}">
      <text>
        <r>
          <rPr>
            <b/>
            <sz val="9"/>
            <color indexed="81"/>
            <rFont val="Tahoma"/>
            <family val="2"/>
          </rPr>
          <t>Mueller, Martin (IITA):</t>
        </r>
        <r>
          <rPr>
            <sz val="9"/>
            <color indexed="81"/>
            <rFont val="Tahoma"/>
            <family val="2"/>
          </rPr>
          <t xml:space="preserve">
a blog for example is not internal. It's intentionally external.</t>
        </r>
      </text>
    </comment>
    <comment ref="AA367" authorId="0" shapeId="0" xr:uid="{00000000-0006-0000-0400-000015000000}">
      <text>
        <r>
          <rPr>
            <b/>
            <sz val="9"/>
            <color indexed="81"/>
            <rFont val="Tahoma"/>
            <family val="2"/>
          </rPr>
          <t>Mueller, Martin (IITA):</t>
        </r>
        <r>
          <rPr>
            <sz val="9"/>
            <color indexed="81"/>
            <rFont val="Tahoma"/>
            <family val="2"/>
          </rPr>
          <t xml:space="preserve">
wouldn't that be too narrow. Could also be a training pamphlet or a decision support internal document.</t>
        </r>
      </text>
    </comment>
    <comment ref="J692" authorId="0" shapeId="0" xr:uid="{00000000-0006-0000-0400-000016000000}">
      <text>
        <r>
          <rPr>
            <b/>
            <sz val="9"/>
            <color indexed="81"/>
            <rFont val="Tahoma"/>
            <family val="2"/>
          </rPr>
          <t>Mueller, Martin (IITA):</t>
        </r>
        <r>
          <rPr>
            <sz val="9"/>
            <color indexed="81"/>
            <rFont val="Tahoma"/>
            <family val="2"/>
          </rPr>
          <t xml:space="preserve">
instructional paper?</t>
        </r>
      </text>
    </comment>
    <comment ref="AA784" authorId="0" shapeId="0" xr:uid="{00000000-0006-0000-0400-000017000000}">
      <text>
        <r>
          <rPr>
            <b/>
            <sz val="9"/>
            <color indexed="81"/>
            <rFont val="Tahoma"/>
            <family val="2"/>
          </rPr>
          <t>Mueller, Martin (IITA):</t>
        </r>
        <r>
          <rPr>
            <sz val="9"/>
            <color indexed="81"/>
            <rFont val="Tahoma"/>
            <family val="2"/>
          </rPr>
          <t xml:space="preserve">
isn't there a significant difference between a magazine and a newsletter? Please compare the two descriptions. 
Would a normal user search under newsletter? </t>
        </r>
      </text>
    </comment>
    <comment ref="AA788" authorId="0" shapeId="0" xr:uid="{00000000-0006-0000-0400-000018000000}">
      <text>
        <r>
          <rPr>
            <b/>
            <sz val="9"/>
            <color indexed="81"/>
            <rFont val="Tahoma"/>
            <family val="2"/>
          </rPr>
          <t>Mueller, Martin (IITA):</t>
        </r>
        <r>
          <rPr>
            <sz val="9"/>
            <color indexed="81"/>
            <rFont val="Tahoma"/>
            <family val="2"/>
          </rPr>
          <t xml:space="preserve">
isn't there a significant difference between a (commercial) newspaper and a newsletter? Please compare the two descriptions. 
Would a normal user search under newsletter?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Mueller, Martin (IITA)</author>
    <author>Martin Mueller</author>
  </authors>
  <commentList>
    <comment ref="V1" authorId="0" shapeId="0" xr:uid="{00000000-0006-0000-0500-000001000000}">
      <text>
        <r>
          <rPr>
            <b/>
            <sz val="9"/>
            <color indexed="81"/>
            <rFont val="Tahoma"/>
            <family val="2"/>
          </rPr>
          <t>Mueller, Martin (IITA):</t>
        </r>
        <r>
          <rPr>
            <sz val="9"/>
            <color indexed="81"/>
            <rFont val="Tahoma"/>
            <family val="2"/>
          </rPr>
          <t xml:space="preserve">
needs revision. List of types is incomplete or outdated.</t>
        </r>
      </text>
    </comment>
    <comment ref="AE1" authorId="1" shapeId="0" xr:uid="{00000000-0006-0000-0500-000002000000}">
      <text>
        <r>
          <rPr>
            <b/>
            <sz val="9"/>
            <color indexed="81"/>
            <rFont val="Segoe UI"/>
            <family val="2"/>
          </rPr>
          <t>Martin Mueller:</t>
        </r>
        <r>
          <rPr>
            <sz val="9"/>
            <color indexed="81"/>
            <rFont val="Segoe UI"/>
            <family val="2"/>
          </rPr>
          <t xml:space="preserve">
italic = not yet discusseed with MWG</t>
        </r>
      </text>
    </comment>
    <comment ref="AA6" authorId="0" shapeId="0" xr:uid="{00000000-0006-0000-0500-000003000000}">
      <text>
        <r>
          <rPr>
            <b/>
            <sz val="9"/>
            <color indexed="81"/>
            <rFont val="Tahoma"/>
            <family val="2"/>
          </rPr>
          <t>Mueller, Martin (IITA):</t>
        </r>
        <r>
          <rPr>
            <sz val="9"/>
            <color indexed="81"/>
            <rFont val="Tahoma"/>
            <family val="2"/>
          </rPr>
          <t xml:space="preserve">
magazine article would contradict your affiliation in line 45 and 503 as "newsletter".</t>
        </r>
      </text>
    </comment>
    <comment ref="AA58" authorId="0" shapeId="0" xr:uid="{00000000-0006-0000-0500-000004000000}">
      <text>
        <r>
          <rPr>
            <b/>
            <sz val="9"/>
            <color indexed="81"/>
            <rFont val="Tahoma"/>
            <family val="2"/>
          </rPr>
          <t>Mueller, Martin (IITA):</t>
        </r>
        <r>
          <rPr>
            <sz val="9"/>
            <color indexed="81"/>
            <rFont val="Tahoma"/>
            <family val="2"/>
          </rPr>
          <t xml:space="preserve">
you have a 'book chapter' in CG Space.</t>
        </r>
      </text>
    </comment>
    <comment ref="AA123" authorId="0" shapeId="0" xr:uid="{00000000-0006-0000-0500-000005000000}">
      <text>
        <r>
          <rPr>
            <b/>
            <sz val="9"/>
            <color indexed="81"/>
            <rFont val="Tahoma"/>
            <family val="2"/>
          </rPr>
          <t>Mueller, Martin (IITA):</t>
        </r>
        <r>
          <rPr>
            <sz val="9"/>
            <color indexed="81"/>
            <rFont val="Tahoma"/>
            <family val="2"/>
          </rPr>
          <t xml:space="preserve">
leads to the question how desirable it is to have the conference details next to it. 
--&gt; to make the conference relation in field "related" required if applicable?</t>
        </r>
      </text>
    </comment>
    <comment ref="AA129" authorId="0" shapeId="0" xr:uid="{00000000-0006-0000-0500-000006000000}">
      <text>
        <r>
          <rPr>
            <b/>
            <sz val="9"/>
            <color indexed="81"/>
            <rFont val="Tahoma"/>
            <family val="2"/>
          </rPr>
          <t>Mueller, Martin (IITA):</t>
        </r>
        <r>
          <rPr>
            <sz val="9"/>
            <color indexed="81"/>
            <rFont val="Tahoma"/>
            <family val="2"/>
          </rPr>
          <t xml:space="preserve">
correct. My oversight.</t>
        </r>
      </text>
    </comment>
    <comment ref="AA220" authorId="0" shapeId="0" xr:uid="{00000000-0006-0000-0500-000007000000}">
      <text>
        <r>
          <rPr>
            <b/>
            <sz val="9"/>
            <color indexed="81"/>
            <rFont val="Tahoma"/>
            <family val="2"/>
          </rPr>
          <t>Mueller, Martin (IITA):</t>
        </r>
        <r>
          <rPr>
            <sz val="9"/>
            <color indexed="81"/>
            <rFont val="Tahoma"/>
            <family val="2"/>
          </rPr>
          <t xml:space="preserve">
see https://cgspace.cgiar.org/handle/10568/79351</t>
        </r>
      </text>
    </comment>
    <comment ref="AA249" authorId="0" shapeId="0" xr:uid="{00000000-0006-0000-0500-000008000000}">
      <text>
        <r>
          <rPr>
            <b/>
            <sz val="9"/>
            <color indexed="81"/>
            <rFont val="Tahoma"/>
            <family val="2"/>
          </rPr>
          <t>Mueller, Martin (IITA):</t>
        </r>
        <r>
          <rPr>
            <sz val="9"/>
            <color indexed="81"/>
            <rFont val="Tahoma"/>
            <family val="2"/>
          </rPr>
          <t xml:space="preserve">
probably a candidate to kick out of the list as it is not an OA doc in my view</t>
        </r>
      </text>
    </comment>
    <comment ref="AA253" authorId="0" shapeId="0" xr:uid="{00000000-0006-0000-0500-000009000000}">
      <text>
        <r>
          <rPr>
            <b/>
            <sz val="9"/>
            <color indexed="81"/>
            <rFont val="Tahoma"/>
            <family val="2"/>
          </rPr>
          <t>Mueller, Martin (IITA):</t>
        </r>
        <r>
          <rPr>
            <sz val="9"/>
            <color indexed="81"/>
            <rFont val="Tahoma"/>
            <family val="2"/>
          </rPr>
          <t xml:space="preserve">
probably a candidate to kick out of the list as it is not an OA doc in my view</t>
        </r>
      </text>
    </comment>
    <comment ref="AA287" authorId="0" shapeId="0" xr:uid="{00000000-0006-0000-0500-00000A000000}">
      <text>
        <r>
          <rPr>
            <b/>
            <sz val="9"/>
            <color indexed="81"/>
            <rFont val="Tahoma"/>
            <family val="2"/>
          </rPr>
          <t>Mueller, Martin (IITA):</t>
        </r>
        <r>
          <rPr>
            <sz val="9"/>
            <color indexed="81"/>
            <rFont val="Tahoma"/>
            <family val="2"/>
          </rPr>
          <t xml:space="preserve">
a blog for example is not internal. It's intentionally external.</t>
        </r>
      </text>
    </comment>
    <comment ref="AA291" authorId="0" shapeId="0" xr:uid="{00000000-0006-0000-0500-00000B000000}">
      <text>
        <r>
          <rPr>
            <b/>
            <sz val="9"/>
            <color indexed="81"/>
            <rFont val="Tahoma"/>
            <family val="2"/>
          </rPr>
          <t>Mueller, Martin (IITA):</t>
        </r>
        <r>
          <rPr>
            <sz val="9"/>
            <color indexed="81"/>
            <rFont val="Tahoma"/>
            <family val="2"/>
          </rPr>
          <t xml:space="preserve">
probably a candidate to kick out of the list</t>
        </r>
      </text>
    </comment>
    <comment ref="AA318" authorId="0" shapeId="0" xr:uid="{00000000-0006-0000-0500-00000C000000}">
      <text>
        <r>
          <rPr>
            <b/>
            <sz val="9"/>
            <color indexed="81"/>
            <rFont val="Tahoma"/>
            <family val="2"/>
          </rPr>
          <t>Mueller, Martin (IITA):</t>
        </r>
        <r>
          <rPr>
            <sz val="9"/>
            <color indexed="81"/>
            <rFont val="Tahoma"/>
            <family val="2"/>
          </rPr>
          <t xml:space="preserve">
difference lies a) in the peer review and b) in inclusion of magazine articles in line 1 [see description field]</t>
        </r>
      </text>
    </comment>
    <comment ref="AA355" authorId="0" shapeId="0" xr:uid="{00000000-0006-0000-0500-00000D000000}">
      <text>
        <r>
          <rPr>
            <b/>
            <sz val="9"/>
            <color indexed="81"/>
            <rFont val="Tahoma"/>
            <family val="2"/>
          </rPr>
          <t>Mueller, Martin (IITA):</t>
        </r>
        <r>
          <rPr>
            <sz val="9"/>
            <color indexed="81"/>
            <rFont val="Tahoma"/>
            <family val="2"/>
          </rPr>
          <t xml:space="preserve">
isn't there a significant difference between a magazine and a newsletter? Please compare the two descriptions. 
Would a normal user search under newsletter? </t>
        </r>
      </text>
    </comment>
    <comment ref="AA360" authorId="0" shapeId="0" xr:uid="{00000000-0006-0000-0500-00000E000000}">
      <text>
        <r>
          <rPr>
            <b/>
            <sz val="9"/>
            <color indexed="81"/>
            <rFont val="Tahoma"/>
            <family val="2"/>
          </rPr>
          <t>Mueller, Martin (IITA):</t>
        </r>
        <r>
          <rPr>
            <sz val="9"/>
            <color indexed="81"/>
            <rFont val="Tahoma"/>
            <family val="2"/>
          </rPr>
          <t xml:space="preserve">
isn't there a significant difference between a magazine and a newsletter? Please compare the two descriptions. 
Would a normal user search under newsletter? </t>
        </r>
      </text>
    </comment>
    <comment ref="AA451" authorId="0" shapeId="0" xr:uid="{00000000-0006-0000-0500-00000F000000}">
      <text>
        <r>
          <rPr>
            <b/>
            <sz val="9"/>
            <color indexed="81"/>
            <rFont val="Tahoma"/>
            <family val="2"/>
          </rPr>
          <t>Mueller, Martin (IITA):</t>
        </r>
        <r>
          <rPr>
            <sz val="9"/>
            <color indexed="81"/>
            <rFont val="Tahoma"/>
            <family val="2"/>
          </rPr>
          <t xml:space="preserve">
isn't there a significant difference between a (commercial) newspaper and a newsletter? Please compare the two descriptions. 
Would a normal user search under newsletter? </t>
        </r>
      </text>
    </comment>
    <comment ref="AA457" authorId="0" shapeId="0" xr:uid="{00000000-0006-0000-0500-000010000000}">
      <text>
        <r>
          <rPr>
            <b/>
            <sz val="9"/>
            <color indexed="81"/>
            <rFont val="Tahoma"/>
            <family val="2"/>
          </rPr>
          <t>Mueller, Martin (IITA):</t>
        </r>
        <r>
          <rPr>
            <sz val="9"/>
            <color indexed="81"/>
            <rFont val="Tahoma"/>
            <family val="2"/>
          </rPr>
          <t xml:space="preserve">
isn't there a significant difference between a (commercial) newspaper and a newsletter? Please compare the two descriptions. 
Would a normal user search under newsletter? </t>
        </r>
      </text>
    </comment>
    <comment ref="AA483" authorId="0" shapeId="0" xr:uid="{00000000-0006-0000-0500-000011000000}">
      <text>
        <r>
          <rPr>
            <b/>
            <sz val="9"/>
            <color indexed="81"/>
            <rFont val="Tahoma"/>
            <family val="2"/>
          </rPr>
          <t>Mueller, Martin (IITA):</t>
        </r>
        <r>
          <rPr>
            <sz val="9"/>
            <color indexed="81"/>
            <rFont val="Tahoma"/>
            <family val="2"/>
          </rPr>
          <t xml:space="preserve">
wouldn't that be too narrow. Could also be a training pamphlet or a decision support internal document.</t>
        </r>
      </text>
    </comment>
    <comment ref="AA484" authorId="0" shapeId="0" xr:uid="{00000000-0006-0000-0500-000012000000}">
      <text>
        <r>
          <rPr>
            <b/>
            <sz val="9"/>
            <color indexed="81"/>
            <rFont val="Tahoma"/>
            <family val="2"/>
          </rPr>
          <t>Mueller, Martin (IITA):</t>
        </r>
        <r>
          <rPr>
            <sz val="9"/>
            <color indexed="81"/>
            <rFont val="Tahoma"/>
            <family val="2"/>
          </rPr>
          <t xml:space="preserve">
wouldn't that be too narrow. Could also be a training pamphlet or a decision support internal document.</t>
        </r>
      </text>
    </comment>
    <comment ref="J497" authorId="0" shapeId="0" xr:uid="{00000000-0006-0000-0500-000013000000}">
      <text>
        <r>
          <rPr>
            <b/>
            <sz val="9"/>
            <color indexed="81"/>
            <rFont val="Tahoma"/>
            <family val="2"/>
          </rPr>
          <t>Mueller, Martin (IITA):</t>
        </r>
        <r>
          <rPr>
            <sz val="9"/>
            <color indexed="81"/>
            <rFont val="Tahoma"/>
            <family val="2"/>
          </rPr>
          <t xml:space="preserve">
instructional paper?</t>
        </r>
      </text>
    </comment>
    <comment ref="AA521" authorId="0" shapeId="0" xr:uid="{00000000-0006-0000-0500-000014000000}">
      <text>
        <r>
          <rPr>
            <b/>
            <sz val="9"/>
            <color indexed="81"/>
            <rFont val="Tahoma"/>
            <family val="2"/>
          </rPr>
          <t>Mueller, Martin (IITA):</t>
        </r>
        <r>
          <rPr>
            <sz val="9"/>
            <color indexed="81"/>
            <rFont val="Tahoma"/>
            <family val="2"/>
          </rPr>
          <t xml:space="preserve">
I agree. Just, what is then the definition of "brief"? And what are the requirements to describe with metadata?</t>
        </r>
      </text>
    </comment>
    <comment ref="AA522" authorId="0" shapeId="0" xr:uid="{00000000-0006-0000-0500-000015000000}">
      <text>
        <r>
          <rPr>
            <b/>
            <sz val="9"/>
            <color indexed="81"/>
            <rFont val="Tahoma"/>
            <family val="2"/>
          </rPr>
          <t>Mueller, Martin (IITA):</t>
        </r>
        <r>
          <rPr>
            <sz val="9"/>
            <color indexed="81"/>
            <rFont val="Tahoma"/>
            <family val="2"/>
          </rPr>
          <t xml:space="preserve">
I agree. Just, what is then the definition of "brief"? And what are the requirements to describe with metadata?</t>
        </r>
      </text>
    </comment>
    <comment ref="AA523" authorId="0" shapeId="0" xr:uid="{00000000-0006-0000-0500-000016000000}">
      <text>
        <r>
          <rPr>
            <b/>
            <sz val="9"/>
            <color indexed="81"/>
            <rFont val="Tahoma"/>
            <family val="2"/>
          </rPr>
          <t>Mueller, Martin (IITA):</t>
        </r>
        <r>
          <rPr>
            <sz val="9"/>
            <color indexed="81"/>
            <rFont val="Tahoma"/>
            <family val="2"/>
          </rPr>
          <t xml:space="preserve">
I agree. Just, what is then the definition of "brief"? And what are the requirements to describe with metadata?</t>
        </r>
      </text>
    </comment>
    <comment ref="AA549" authorId="0" shapeId="0" xr:uid="{00000000-0006-0000-0500-000017000000}">
      <text>
        <r>
          <rPr>
            <b/>
            <sz val="9"/>
            <color indexed="81"/>
            <rFont val="Tahoma"/>
            <family val="2"/>
          </rPr>
          <t>Mueller, Martin (IITA):</t>
        </r>
        <r>
          <rPr>
            <sz val="9"/>
            <color indexed="81"/>
            <rFont val="Tahoma"/>
            <family val="2"/>
          </rPr>
          <t xml:space="preserve">
despite it is not related to a conference? That is incorrect then.</t>
        </r>
      </text>
    </comment>
    <comment ref="AA587" authorId="0" shapeId="0" xr:uid="{00000000-0006-0000-0500-000018000000}">
      <text>
        <r>
          <rPr>
            <b/>
            <sz val="9"/>
            <color indexed="81"/>
            <rFont val="Tahoma"/>
            <family val="2"/>
          </rPr>
          <t>Mueller, Martin (IITA):</t>
        </r>
        <r>
          <rPr>
            <sz val="9"/>
            <color indexed="81"/>
            <rFont val="Tahoma"/>
            <family val="2"/>
          </rPr>
          <t xml:space="preserve">
don't know that.Looks to me like multimedia product. What is the definition of it? Which metadata fields do you need? How many photo-reports are there? It is not a special information product under multimedia? </t>
        </r>
      </text>
    </comment>
    <comment ref="AA614" authorId="0" shapeId="0" xr:uid="{00000000-0006-0000-0500-000019000000}">
      <text>
        <r>
          <rPr>
            <b/>
            <sz val="9"/>
            <color indexed="81"/>
            <rFont val="Tahoma"/>
            <family val="2"/>
          </rPr>
          <t>Mueller, Martin (IITA):</t>
        </r>
        <r>
          <rPr>
            <sz val="9"/>
            <color indexed="81"/>
            <rFont val="Tahoma"/>
            <family val="2"/>
          </rPr>
          <t xml:space="preserve">
"Resource-online" could qualify as an intermediate category for all those categories.</t>
        </r>
      </text>
    </comment>
    <comment ref="K685" authorId="0" shapeId="0" xr:uid="{00000000-0006-0000-0500-00001A000000}">
      <text>
        <r>
          <rPr>
            <b/>
            <sz val="9"/>
            <color indexed="81"/>
            <rFont val="Tahoma"/>
            <family val="2"/>
          </rPr>
          <t>Mueller, Martin (IITA):</t>
        </r>
        <r>
          <rPr>
            <sz val="9"/>
            <color indexed="81"/>
            <rFont val="Tahoma"/>
            <family val="2"/>
          </rPr>
          <t xml:space="preserve">
is description correct?</t>
        </r>
      </text>
    </comment>
    <comment ref="J748" authorId="0" shapeId="0" xr:uid="{00000000-0006-0000-0500-00001B000000}">
      <text>
        <r>
          <rPr>
            <b/>
            <sz val="9"/>
            <color indexed="81"/>
            <rFont val="Tahoma"/>
            <family val="2"/>
          </rPr>
          <t>Mueller, Martin (IITA):</t>
        </r>
        <r>
          <rPr>
            <sz val="9"/>
            <color indexed="81"/>
            <rFont val="Tahoma"/>
            <family val="2"/>
          </rPr>
          <t xml:space="preserve">
export function on bibtex needs solution if cg core is less finegraded.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Mueller</author>
    <author>Mueller, Martin (IITA)</author>
  </authors>
  <commentList>
    <comment ref="L14" authorId="0" shapeId="0" xr:uid="{00000000-0006-0000-0600-000001000000}">
      <text>
        <r>
          <rPr>
            <b/>
            <sz val="9"/>
            <color indexed="81"/>
            <rFont val="Segoe UI"/>
            <family val="2"/>
          </rPr>
          <t>Martin Mueller:</t>
        </r>
        <r>
          <rPr>
            <sz val="9"/>
            <color indexed="81"/>
            <rFont val="Segoe UI"/>
            <family val="2"/>
          </rPr>
          <t xml:space="preserve">
in typelist = 1
not in = 0
indifferent (to be discussed) = 2</t>
        </r>
      </text>
    </comment>
    <comment ref="M14" authorId="0" shapeId="0" xr:uid="{00000000-0006-0000-0600-000002000000}">
      <text>
        <r>
          <rPr>
            <b/>
            <sz val="9"/>
            <color indexed="81"/>
            <rFont val="Segoe UI"/>
            <family val="2"/>
          </rPr>
          <t>Martin Mueller:</t>
        </r>
        <r>
          <rPr>
            <sz val="9"/>
            <color indexed="81"/>
            <rFont val="Segoe UI"/>
            <family val="2"/>
          </rPr>
          <t xml:space="preserve">
0= not subtyplist because it is a synonym of a type
-1= not in subtypelist
-2 = not in subtypelist but useful  for grouping types or subtypes
&lt;No.&gt;= in subtypelist under </t>
        </r>
      </text>
    </comment>
    <comment ref="O14" authorId="0" shapeId="0" xr:uid="{7A4288B7-5113-49D6-887E-084FB08040D8}">
      <text>
        <r>
          <rPr>
            <sz val="9"/>
            <color indexed="81"/>
            <rFont val="Segoe UI"/>
            <family val="2"/>
          </rPr>
          <t xml:space="preserve">type specific subtypes in a codelist. </t>
        </r>
      </text>
    </comment>
    <comment ref="U14" authorId="0" shapeId="0" xr:uid="{00000000-0006-0000-0600-000003000000}">
      <text>
        <r>
          <rPr>
            <b/>
            <sz val="9"/>
            <color indexed="81"/>
            <rFont val="Segoe UI"/>
            <family val="2"/>
          </rPr>
          <t>Martin Mueller:</t>
        </r>
        <r>
          <rPr>
            <sz val="9"/>
            <color indexed="81"/>
            <rFont val="Segoe UI"/>
            <family val="2"/>
          </rPr>
          <t xml:space="preserve">
orange=if AGROVOC etc. terms are available, at least one have to be used</t>
        </r>
      </text>
    </comment>
    <comment ref="V14" authorId="0" shapeId="0" xr:uid="{00000000-0006-0000-0600-000004000000}">
      <text>
        <r>
          <rPr>
            <b/>
            <sz val="9"/>
            <color indexed="81"/>
            <rFont val="Segoe UI"/>
            <family val="2"/>
          </rPr>
          <t>Martin Mueller:</t>
        </r>
        <r>
          <rPr>
            <sz val="9"/>
            <color indexed="81"/>
            <rFont val="Segoe UI"/>
            <family val="2"/>
          </rPr>
          <t xml:space="preserve">
if text: main responsible author. </t>
        </r>
      </text>
    </comment>
    <comment ref="W14" authorId="0" shapeId="0" xr:uid="{E1FFCCA3-44FD-453B-A0A8-A697AAA913EA}">
      <text>
        <r>
          <rPr>
            <sz val="9"/>
            <color indexed="81"/>
            <rFont val="Segoe UI"/>
            <family val="2"/>
          </rPr>
          <t>research and scholarly context: required whenever the ORCID is available;
could be "ORCID" by default; syntax rules!</t>
        </r>
      </text>
    </comment>
    <comment ref="Z14" authorId="0" shapeId="0" xr:uid="{B5809107-1F94-43CC-BEEA-1B5A8BBBE8E6}">
      <text>
        <r>
          <rPr>
            <b/>
            <sz val="9"/>
            <color indexed="81"/>
            <rFont val="Segoe UI"/>
            <family val="2"/>
          </rPr>
          <t xml:space="preserve">rule of thumb: </t>
        </r>
        <r>
          <rPr>
            <sz val="9"/>
            <color indexed="81"/>
            <rFont val="Segoe UI"/>
            <family val="2"/>
          </rPr>
          <t>whenever something belongs to a project, the project has to be named.</t>
        </r>
      </text>
    </comment>
    <comment ref="AH14" authorId="0" shapeId="0" xr:uid="{00000000-0006-0000-0600-000005000000}">
      <text>
        <r>
          <rPr>
            <b/>
            <sz val="9"/>
            <color indexed="81"/>
            <rFont val="Segoe UI"/>
            <family val="2"/>
          </rPr>
          <t>Martin Mueller:</t>
        </r>
        <r>
          <rPr>
            <sz val="9"/>
            <color indexed="81"/>
            <rFont val="Segoe UI"/>
            <family val="2"/>
          </rPr>
          <t xml:space="preserve">
changed from "production" to "completion" in line with CG  Policy</t>
        </r>
      </text>
    </comment>
    <comment ref="AI14" authorId="0" shapeId="0" xr:uid="{00000000-0006-0000-0600-000006000000}">
      <text>
        <r>
          <rPr>
            <b/>
            <sz val="9"/>
            <color indexed="81"/>
            <rFont val="Segoe UI"/>
            <family val="2"/>
          </rPr>
          <t>Martin Mueller:</t>
        </r>
        <r>
          <rPr>
            <sz val="9"/>
            <color indexed="81"/>
            <rFont val="Segoe UI"/>
            <family val="2"/>
          </rPr>
          <t xml:space="preserve">
changed from "distribution" to "availability" in line with Dublin Core terms</t>
        </r>
      </text>
    </comment>
    <comment ref="AN14" authorId="0" shapeId="0" xr:uid="{00000000-0006-0000-0600-000007000000}">
      <text>
        <r>
          <rPr>
            <b/>
            <sz val="9"/>
            <color indexed="81"/>
            <rFont val="Segoe UI"/>
            <family val="2"/>
          </rPr>
          <t>perhaps a better label for the field is "published in"</t>
        </r>
      </text>
    </comment>
    <comment ref="AO14" authorId="0" shapeId="0" xr:uid="{00000000-0006-0000-0600-000013000000}">
      <text>
        <r>
          <rPr>
            <sz val="9"/>
            <color indexed="81"/>
            <rFont val="Segoe UI"/>
            <family val="2"/>
          </rPr>
          <t>Bibtex: How it was published, if the publishing method is nonstandard</t>
        </r>
      </text>
    </comment>
    <comment ref="AP14" authorId="0" shapeId="0" xr:uid="{00000000-0006-0000-0600-000014000000}">
      <text>
        <r>
          <rPr>
            <sz val="9"/>
            <color indexed="81"/>
            <rFont val="Segoe UI"/>
            <family val="2"/>
          </rPr>
          <t>Bibtex: The title of the book, if only part of it is being cited</t>
        </r>
      </text>
    </comment>
    <comment ref="AY14" authorId="0" shapeId="0" xr:uid="{00000000-0006-0000-0600-000008000000}">
      <text>
        <r>
          <rPr>
            <sz val="9"/>
            <color indexed="81"/>
            <rFont val="Segoe UI"/>
            <family val="2"/>
          </rPr>
          <t>DC: A related resource that is substantially the same as the described resource but in another format.</t>
        </r>
      </text>
    </comment>
    <comment ref="AZ14" authorId="0" shapeId="0" xr:uid="{00000000-0006-0000-0600-000009000000}">
      <text>
        <r>
          <rPr>
            <sz val="9"/>
            <color indexed="81"/>
            <rFont val="Segoe UI"/>
            <family val="2"/>
          </rPr>
          <t>A related resource that is substantially the same as the pre-existing described resource but in another format.</t>
        </r>
      </text>
    </comment>
    <comment ref="BA14" authorId="0" shapeId="0" xr:uid="{00000000-0006-0000-0600-00000A000000}">
      <text>
        <r>
          <rPr>
            <sz val="9"/>
            <color indexed="81"/>
            <rFont val="Segoe UI"/>
            <family val="2"/>
          </rPr>
          <t>A related resource that is included either physically or logically in the described resource.</t>
        </r>
      </text>
    </comment>
    <comment ref="BB14" authorId="0" shapeId="0" xr:uid="{00000000-0006-0000-0600-00000B000000}">
      <text>
        <r>
          <rPr>
            <sz val="9"/>
            <color indexed="81"/>
            <rFont val="Segoe UI"/>
            <family val="2"/>
          </rPr>
          <t>A related resource in which the described resource is physically or logically included.</t>
        </r>
      </text>
    </comment>
    <comment ref="BE14" authorId="0" shapeId="0" xr:uid="{00000000-0006-0000-0600-00000C000000}">
      <text>
        <r>
          <rPr>
            <sz val="9"/>
            <color indexed="81"/>
            <rFont val="Segoe UI"/>
            <family val="2"/>
          </rPr>
          <t>DC: An established standard to which the described resource conforms.</t>
        </r>
      </text>
    </comment>
    <comment ref="BF14" authorId="0" shapeId="0" xr:uid="{00000000-0006-0000-0600-00000D000000}">
      <text>
        <r>
          <rPr>
            <sz val="9"/>
            <color indexed="81"/>
            <rFont val="Segoe UI"/>
            <family val="2"/>
          </rPr>
          <t>DC: A related resource that is supplanted displaced or superseded by the described resource.</t>
        </r>
      </text>
    </comment>
    <comment ref="BG14" authorId="0" shapeId="0" xr:uid="{00000000-0006-0000-0600-00000E000000}">
      <text>
        <r>
          <rPr>
            <sz val="9"/>
            <color indexed="81"/>
            <rFont val="Segoe UI"/>
            <family val="2"/>
          </rPr>
          <t>DC: A related resource that supplants displaces or supersedes the described resource.</t>
        </r>
      </text>
    </comment>
    <comment ref="BH14" authorId="0" shapeId="0" xr:uid="{00000000-0006-0000-0600-00000F000000}">
      <text>
        <r>
          <rPr>
            <sz val="9"/>
            <color indexed="81"/>
            <rFont val="Segoe UI"/>
            <family val="2"/>
          </rPr>
          <t>DC: A related resource that is referenced cited or otherwise pointed to by the described resource.</t>
        </r>
      </text>
    </comment>
    <comment ref="BI14" authorId="0" shapeId="0" xr:uid="{00000000-0006-0000-0600-000010000000}">
      <text>
        <r>
          <rPr>
            <sz val="9"/>
            <color indexed="81"/>
            <rFont val="Segoe UI"/>
            <family val="2"/>
          </rPr>
          <t>DC: A related resource that references cites or otherwise points to the described resource.</t>
        </r>
      </text>
    </comment>
    <comment ref="BJ14" authorId="0" shapeId="0" xr:uid="{00000000-0006-0000-0600-000011000000}">
      <text>
        <r>
          <rPr>
            <sz val="9"/>
            <color indexed="81"/>
            <rFont val="Segoe UI"/>
            <family val="2"/>
          </rPr>
          <t>DC: A related resource that is required by the described resource to support its function delivery or coherence.</t>
        </r>
      </text>
    </comment>
    <comment ref="BZ14" authorId="0" shapeId="0" xr:uid="{00000000-0006-0000-0600-000012000000}">
      <text>
        <r>
          <rPr>
            <sz val="9"/>
            <color indexed="81"/>
            <rFont val="Segoe UI"/>
            <family val="2"/>
          </rPr>
          <t>DC: A statement about the intellectual property rights (IPR) held in or over a Resource a legal document giving official permission to do something with a resource or a statement about access rights.</t>
        </r>
      </text>
    </comment>
    <comment ref="CB14" authorId="0" shapeId="0" xr:uid="{93C55C89-921B-4886-8852-869210FBA0EC}">
      <text>
        <r>
          <rPr>
            <b/>
            <sz val="9"/>
            <color indexed="81"/>
            <rFont val="Segoe UI"/>
            <family val="2"/>
          </rPr>
          <t>"terms of use" as field name</t>
        </r>
      </text>
    </comment>
    <comment ref="CH14" authorId="0" shapeId="0" xr:uid="{D0B225CD-B6FE-4FC9-9E85-DC6B2CED619A}">
      <text>
        <r>
          <rPr>
            <sz val="9"/>
            <color indexed="81"/>
            <rFont val="Segoe UI"/>
            <family val="2"/>
          </rPr>
          <t>actually this field is obsolete. And if it shall continue then the list should be designed to CGIAR needs</t>
        </r>
      </text>
    </comment>
    <comment ref="CJ14" authorId="0" shapeId="0" xr:uid="{892027D5-31EF-4932-AD3D-70A41524E958}">
      <text>
        <r>
          <rPr>
            <sz val="9"/>
            <color indexed="81"/>
            <rFont val="Segoe UI"/>
            <family val="2"/>
          </rPr>
          <t xml:space="preserve">actually this field is obsolete. And if it shall continue then the problem is who and how to maintain the list. Without using a codelist, the whole information is virtually useless.
Agricultural sites are much better described by physiographic properties and in particular growing conditions. </t>
        </r>
      </text>
    </comment>
    <comment ref="CK14" authorId="0" shapeId="0" xr:uid="{0731ADBD-DC0A-4E43-9F6E-9A5C96F75758}">
      <text>
        <r>
          <rPr>
            <sz val="9"/>
            <color indexed="81"/>
            <rFont val="Segoe UI"/>
            <family val="2"/>
          </rPr>
          <t>Agricultural sites are much better described by physiographic properties and in particular growing conditions. Those are possible to express via Agro-Ecological Zones. But even more site descriptor are possible (climatic zone, Soil group zone, land classifications etc.</t>
        </r>
      </text>
    </comment>
    <comment ref="AE22" authorId="0" shapeId="0" xr:uid="{00000000-0006-0000-0600-00001C000000}">
      <text>
        <r>
          <rPr>
            <sz val="9"/>
            <color indexed="81"/>
            <rFont val="Segoe UI"/>
            <family val="2"/>
          </rPr>
          <t>Bibtex requirement</t>
        </r>
      </text>
    </comment>
    <comment ref="Y48" authorId="0" shapeId="0" xr:uid="{00000000-0006-0000-0600-000019000000}">
      <text>
        <r>
          <rPr>
            <sz val="9"/>
            <color indexed="81"/>
            <rFont val="Segoe UI"/>
            <family val="2"/>
          </rPr>
          <t>Bibtex requirement</t>
        </r>
      </text>
    </comment>
    <comment ref="Y49" authorId="0" shapeId="0" xr:uid="{00000000-0006-0000-0600-00001A000000}">
      <text>
        <r>
          <rPr>
            <sz val="9"/>
            <color indexed="81"/>
            <rFont val="Segoe UI"/>
            <family val="2"/>
          </rPr>
          <t>Bibtex requirement</t>
        </r>
      </text>
    </comment>
    <comment ref="K118" authorId="1" shapeId="0" xr:uid="{00000000-0006-0000-0600-000015000000}">
      <text>
        <r>
          <rPr>
            <b/>
            <sz val="9"/>
            <color indexed="81"/>
            <rFont val="Tahoma"/>
            <family val="2"/>
          </rPr>
          <t>more an attribute rather than an IP type</t>
        </r>
      </text>
    </comment>
    <comment ref="K150" authorId="1" shapeId="0" xr:uid="{00000000-0006-0000-0600-000017000000}">
      <text>
        <r>
          <rPr>
            <b/>
            <sz val="9"/>
            <color indexed="81"/>
            <rFont val="Tahoma"/>
            <family val="2"/>
          </rPr>
          <t xml:space="preserve">purely work only. </t>
        </r>
      </text>
    </comment>
    <comment ref="K222" authorId="1" shapeId="0" xr:uid="{00000000-0006-0000-0600-000018000000}">
      <text>
        <r>
          <rPr>
            <b/>
            <sz val="9"/>
            <color indexed="81"/>
            <rFont val="Tahoma"/>
            <family val="2"/>
          </rPr>
          <t>is expressed in relation "isSupplementTo"</t>
        </r>
      </text>
    </comment>
    <comment ref="K268" authorId="1" shapeId="0" xr:uid="{00000000-0006-0000-0600-00001B000000}">
      <text>
        <r>
          <rPr>
            <b/>
            <sz val="9"/>
            <color indexed="81"/>
            <rFont val="Tahoma"/>
            <family val="2"/>
          </rPr>
          <t>relation "isSupplementTo"</t>
        </r>
      </text>
    </comment>
    <comment ref="K343" authorId="1" shapeId="0" xr:uid="{00000000-0006-0000-0600-000016000000}">
      <text>
        <r>
          <rPr>
            <b/>
            <sz val="9"/>
            <color indexed="81"/>
            <rFont val="Tahoma"/>
            <family val="2"/>
          </rPr>
          <t>more an attribute rather than an IP type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Mueller, Martin (IITA)</author>
    <author>Martin Mueller</author>
  </authors>
  <commentList>
    <comment ref="Z1" authorId="0" shapeId="0" xr:uid="{00000000-0006-0000-0700-000001000000}">
      <text>
        <r>
          <rPr>
            <b/>
            <sz val="9"/>
            <color indexed="81"/>
            <rFont val="Tahoma"/>
            <family val="2"/>
          </rPr>
          <t>Mueller, Martin (IITA):</t>
        </r>
        <r>
          <rPr>
            <sz val="9"/>
            <color indexed="81"/>
            <rFont val="Tahoma"/>
            <family val="2"/>
          </rPr>
          <t xml:space="preserve">
needs revision. List of types is incomplete or outdated.</t>
        </r>
      </text>
    </comment>
    <comment ref="AI1" authorId="1" shapeId="0" xr:uid="{00000000-0006-0000-0700-000002000000}">
      <text>
        <r>
          <rPr>
            <b/>
            <sz val="9"/>
            <color indexed="81"/>
            <rFont val="Segoe UI"/>
            <family val="2"/>
          </rPr>
          <t>Martin Mueller:</t>
        </r>
        <r>
          <rPr>
            <sz val="9"/>
            <color indexed="81"/>
            <rFont val="Segoe UI"/>
            <family val="2"/>
          </rPr>
          <t xml:space="preserve">
italic = not yet discusseed with MWG</t>
        </r>
      </text>
    </comment>
    <comment ref="AK1" authorId="1" shapeId="0" xr:uid="{00000000-0006-0000-0700-000003000000}">
      <text>
        <r>
          <rPr>
            <b/>
            <sz val="9"/>
            <color indexed="81"/>
            <rFont val="Segoe UI"/>
            <family val="2"/>
          </rPr>
          <t>Martin Mueller:</t>
        </r>
        <r>
          <rPr>
            <sz val="9"/>
            <color indexed="81"/>
            <rFont val="Segoe UI"/>
            <family val="2"/>
          </rPr>
          <t xml:space="preserve">
1=agreement in MWG discussion, 
2=suggestion by MM, 
3=other</t>
        </r>
      </text>
    </comment>
    <comment ref="AL1" authorId="1" shapeId="0" xr:uid="{00000000-0006-0000-0700-000004000000}">
      <text>
        <r>
          <rPr>
            <b/>
            <sz val="9"/>
            <color indexed="81"/>
            <rFont val="Segoe UI"/>
            <family val="2"/>
          </rPr>
          <t>Martin Mueller:</t>
        </r>
        <r>
          <rPr>
            <sz val="9"/>
            <color indexed="81"/>
            <rFont val="Segoe UI"/>
            <family val="2"/>
          </rPr>
          <t xml:space="preserve">
new cg core is … in relation to the origin term in "authorized values"</t>
        </r>
      </text>
    </comment>
    <comment ref="AE6" authorId="0" shapeId="0" xr:uid="{00000000-0006-0000-0700-000005000000}">
      <text>
        <r>
          <rPr>
            <b/>
            <sz val="9"/>
            <color indexed="81"/>
            <rFont val="Tahoma"/>
            <family val="2"/>
          </rPr>
          <t>Mueller, Martin (IITA):</t>
        </r>
        <r>
          <rPr>
            <sz val="9"/>
            <color indexed="81"/>
            <rFont val="Tahoma"/>
            <family val="2"/>
          </rPr>
          <t xml:space="preserve">
magazine article would contradict your affiliation in line 45 and 503 as "newsletter".</t>
        </r>
      </text>
    </comment>
    <comment ref="AE54" authorId="0" shapeId="0" xr:uid="{00000000-0006-0000-0700-000006000000}">
      <text>
        <r>
          <rPr>
            <b/>
            <sz val="9"/>
            <color indexed="81"/>
            <rFont val="Tahoma"/>
            <family val="2"/>
          </rPr>
          <t>Mueller, Martin (IITA):</t>
        </r>
        <r>
          <rPr>
            <sz val="9"/>
            <color indexed="81"/>
            <rFont val="Tahoma"/>
            <family val="2"/>
          </rPr>
          <t xml:space="preserve">
you have a 'book chapter' in CG Space.</t>
        </r>
      </text>
    </comment>
    <comment ref="AE119" authorId="0" shapeId="0" xr:uid="{00000000-0006-0000-0700-000007000000}">
      <text>
        <r>
          <rPr>
            <b/>
            <sz val="9"/>
            <color indexed="81"/>
            <rFont val="Tahoma"/>
            <family val="2"/>
          </rPr>
          <t>Mueller, Martin (IITA):</t>
        </r>
        <r>
          <rPr>
            <sz val="9"/>
            <color indexed="81"/>
            <rFont val="Tahoma"/>
            <family val="2"/>
          </rPr>
          <t xml:space="preserve">
leads to the question how desirable it is to have the conference details next to it. 
--&gt; to make the conference relation in field "related" required if applicable?</t>
        </r>
      </text>
    </comment>
    <comment ref="AE125" authorId="0" shapeId="0" xr:uid="{00000000-0006-0000-0700-000008000000}">
      <text>
        <r>
          <rPr>
            <b/>
            <sz val="9"/>
            <color indexed="81"/>
            <rFont val="Tahoma"/>
            <family val="2"/>
          </rPr>
          <t>Mueller, Martin (IITA):</t>
        </r>
        <r>
          <rPr>
            <sz val="9"/>
            <color indexed="81"/>
            <rFont val="Tahoma"/>
            <family val="2"/>
          </rPr>
          <t xml:space="preserve">
correct. My oversight.</t>
        </r>
      </text>
    </comment>
    <comment ref="AE216" authorId="0" shapeId="0" xr:uid="{00000000-0006-0000-0700-000009000000}">
      <text>
        <r>
          <rPr>
            <b/>
            <sz val="9"/>
            <color indexed="81"/>
            <rFont val="Tahoma"/>
            <family val="2"/>
          </rPr>
          <t>Mueller, Martin (IITA):</t>
        </r>
        <r>
          <rPr>
            <sz val="9"/>
            <color indexed="81"/>
            <rFont val="Tahoma"/>
            <family val="2"/>
          </rPr>
          <t xml:space="preserve">
see https://cgspace.cgiar.org/handle/10568/79351</t>
        </r>
      </text>
    </comment>
    <comment ref="AE243" authorId="0" shapeId="0" xr:uid="{00000000-0006-0000-0700-00000A000000}">
      <text>
        <r>
          <rPr>
            <b/>
            <sz val="9"/>
            <color indexed="81"/>
            <rFont val="Tahoma"/>
            <family val="2"/>
          </rPr>
          <t>Mueller, Martin (IITA):</t>
        </r>
        <r>
          <rPr>
            <sz val="9"/>
            <color indexed="81"/>
            <rFont val="Tahoma"/>
            <family val="2"/>
          </rPr>
          <t xml:space="preserve">
probably a candidate to kick out of the list as it is not an OA doc in my view</t>
        </r>
      </text>
    </comment>
    <comment ref="AE247" authorId="0" shapeId="0" xr:uid="{00000000-0006-0000-0700-00000B000000}">
      <text>
        <r>
          <rPr>
            <b/>
            <sz val="9"/>
            <color indexed="81"/>
            <rFont val="Tahoma"/>
            <family val="2"/>
          </rPr>
          <t>Mueller, Martin (IITA):</t>
        </r>
        <r>
          <rPr>
            <sz val="9"/>
            <color indexed="81"/>
            <rFont val="Tahoma"/>
            <family val="2"/>
          </rPr>
          <t xml:space="preserve">
probably a candidate to kick out of the list as it is not an OA doc in my view</t>
        </r>
      </text>
    </comment>
    <comment ref="AE281" authorId="0" shapeId="0" xr:uid="{00000000-0006-0000-0700-00000C000000}">
      <text>
        <r>
          <rPr>
            <b/>
            <sz val="9"/>
            <color indexed="81"/>
            <rFont val="Tahoma"/>
            <family val="2"/>
          </rPr>
          <t>Mueller, Martin (IITA):</t>
        </r>
        <r>
          <rPr>
            <sz val="9"/>
            <color indexed="81"/>
            <rFont val="Tahoma"/>
            <family val="2"/>
          </rPr>
          <t xml:space="preserve">
a blog for example is not internal. It's intentionally external.</t>
        </r>
      </text>
    </comment>
    <comment ref="AE285" authorId="0" shapeId="0" xr:uid="{00000000-0006-0000-0700-00000D000000}">
      <text>
        <r>
          <rPr>
            <b/>
            <sz val="9"/>
            <color indexed="81"/>
            <rFont val="Tahoma"/>
            <family val="2"/>
          </rPr>
          <t>Mueller, Martin (IITA):</t>
        </r>
        <r>
          <rPr>
            <sz val="9"/>
            <color indexed="81"/>
            <rFont val="Tahoma"/>
            <family val="2"/>
          </rPr>
          <t xml:space="preserve">
probably a candidate to kick out of the list</t>
        </r>
      </text>
    </comment>
    <comment ref="AE310" authorId="0" shapeId="0" xr:uid="{00000000-0006-0000-0700-00000E000000}">
      <text>
        <r>
          <rPr>
            <b/>
            <sz val="9"/>
            <color indexed="81"/>
            <rFont val="Tahoma"/>
            <family val="2"/>
          </rPr>
          <t>Mueller, Martin (IITA):</t>
        </r>
        <r>
          <rPr>
            <sz val="9"/>
            <color indexed="81"/>
            <rFont val="Tahoma"/>
            <family val="2"/>
          </rPr>
          <t xml:space="preserve">
difference lies a) in the peer review and b) in inclusion of magazine articles in line 1 [see description field]</t>
        </r>
      </text>
    </comment>
    <comment ref="AE348" authorId="0" shapeId="0" xr:uid="{00000000-0006-0000-0700-00000F000000}">
      <text>
        <r>
          <rPr>
            <b/>
            <sz val="9"/>
            <color indexed="81"/>
            <rFont val="Tahoma"/>
            <family val="2"/>
          </rPr>
          <t>Mueller, Martin (IITA):</t>
        </r>
        <r>
          <rPr>
            <sz val="9"/>
            <color indexed="81"/>
            <rFont val="Tahoma"/>
            <family val="2"/>
          </rPr>
          <t xml:space="preserve">
isn't there a significant difference between a magazine and a newsletter? Please compare the two descriptions. 
Would a normal user search under newsletter? </t>
        </r>
      </text>
    </comment>
    <comment ref="AE354" authorId="0" shapeId="0" xr:uid="{00000000-0006-0000-0700-000010000000}">
      <text>
        <r>
          <rPr>
            <b/>
            <sz val="9"/>
            <color indexed="81"/>
            <rFont val="Tahoma"/>
            <family val="2"/>
          </rPr>
          <t>Mueller, Martin (IITA):</t>
        </r>
        <r>
          <rPr>
            <sz val="9"/>
            <color indexed="81"/>
            <rFont val="Tahoma"/>
            <family val="2"/>
          </rPr>
          <t xml:space="preserve">
isn't there a significant difference between a magazine and a newsletter? Please compare the two descriptions. 
Would a normal user search under newsletter? </t>
        </r>
      </text>
    </comment>
    <comment ref="AE442" authorId="0" shapeId="0" xr:uid="{00000000-0006-0000-0700-000011000000}">
      <text>
        <r>
          <rPr>
            <b/>
            <sz val="9"/>
            <color indexed="81"/>
            <rFont val="Tahoma"/>
            <family val="2"/>
          </rPr>
          <t>Mueller, Martin (IITA):</t>
        </r>
        <r>
          <rPr>
            <sz val="9"/>
            <color indexed="81"/>
            <rFont val="Tahoma"/>
            <family val="2"/>
          </rPr>
          <t xml:space="preserve">
isn't there a significant difference between a (commercial) newspaper and a newsletter? Please compare the two descriptions. 
Would a normal user search under newsletter? </t>
        </r>
      </text>
    </comment>
    <comment ref="AE448" authorId="0" shapeId="0" xr:uid="{00000000-0006-0000-0700-000012000000}">
      <text>
        <r>
          <rPr>
            <b/>
            <sz val="9"/>
            <color indexed="81"/>
            <rFont val="Tahoma"/>
            <family val="2"/>
          </rPr>
          <t>Mueller, Martin (IITA):</t>
        </r>
        <r>
          <rPr>
            <sz val="9"/>
            <color indexed="81"/>
            <rFont val="Tahoma"/>
            <family val="2"/>
          </rPr>
          <t xml:space="preserve">
isn't there a significant difference between a (commercial) newspaper and a newsletter? Please compare the two descriptions. 
Would a normal user search under newsletter? </t>
        </r>
      </text>
    </comment>
    <comment ref="AE472" authorId="0" shapeId="0" xr:uid="{00000000-0006-0000-0700-000013000000}">
      <text>
        <r>
          <rPr>
            <b/>
            <sz val="9"/>
            <color indexed="81"/>
            <rFont val="Tahoma"/>
            <family val="2"/>
          </rPr>
          <t>Mueller, Martin (IITA):</t>
        </r>
        <r>
          <rPr>
            <sz val="9"/>
            <color indexed="81"/>
            <rFont val="Tahoma"/>
            <family val="2"/>
          </rPr>
          <t xml:space="preserve">
wouldn't that be too narrow. Could also be a training pamphlet or a decision support internal document.</t>
        </r>
      </text>
    </comment>
    <comment ref="AE473" authorId="0" shapeId="0" xr:uid="{00000000-0006-0000-0700-000014000000}">
      <text>
        <r>
          <rPr>
            <b/>
            <sz val="9"/>
            <color indexed="81"/>
            <rFont val="Tahoma"/>
            <family val="2"/>
          </rPr>
          <t>Mueller, Martin (IITA):</t>
        </r>
        <r>
          <rPr>
            <sz val="9"/>
            <color indexed="81"/>
            <rFont val="Tahoma"/>
            <family val="2"/>
          </rPr>
          <t xml:space="preserve">
wouldn't that be too narrow. Could also be a training pamphlet or a decision support internal document.</t>
        </r>
      </text>
    </comment>
    <comment ref="J486" authorId="0" shapeId="0" xr:uid="{00000000-0006-0000-0700-000015000000}">
      <text>
        <r>
          <rPr>
            <b/>
            <sz val="9"/>
            <color indexed="81"/>
            <rFont val="Tahoma"/>
            <family val="2"/>
          </rPr>
          <t>Mueller, Martin (IITA):</t>
        </r>
        <r>
          <rPr>
            <sz val="9"/>
            <color indexed="81"/>
            <rFont val="Tahoma"/>
            <family val="2"/>
          </rPr>
          <t xml:space="preserve">
instructional paper?</t>
        </r>
      </text>
    </comment>
    <comment ref="AE511" authorId="0" shapeId="0" xr:uid="{00000000-0006-0000-0700-000016000000}">
      <text>
        <r>
          <rPr>
            <b/>
            <sz val="9"/>
            <color indexed="81"/>
            <rFont val="Tahoma"/>
            <family val="2"/>
          </rPr>
          <t>Mueller, Martin (IITA):</t>
        </r>
        <r>
          <rPr>
            <sz val="9"/>
            <color indexed="81"/>
            <rFont val="Tahoma"/>
            <family val="2"/>
          </rPr>
          <t xml:space="preserve">
I agree. Just, what is then the definition of "brief"? And what are the requirements to describe with metadata?</t>
        </r>
      </text>
    </comment>
    <comment ref="AE512" authorId="0" shapeId="0" xr:uid="{00000000-0006-0000-0700-000017000000}">
      <text>
        <r>
          <rPr>
            <b/>
            <sz val="9"/>
            <color indexed="81"/>
            <rFont val="Tahoma"/>
            <family val="2"/>
          </rPr>
          <t>Mueller, Martin (IITA):</t>
        </r>
        <r>
          <rPr>
            <sz val="9"/>
            <color indexed="81"/>
            <rFont val="Tahoma"/>
            <family val="2"/>
          </rPr>
          <t xml:space="preserve">
I agree. Just, what is then the definition of "brief"? And what are the requirements to describe with metadata?</t>
        </r>
      </text>
    </comment>
    <comment ref="AE513" authorId="0" shapeId="0" xr:uid="{00000000-0006-0000-0700-000018000000}">
      <text>
        <r>
          <rPr>
            <b/>
            <sz val="9"/>
            <color indexed="81"/>
            <rFont val="Tahoma"/>
            <family val="2"/>
          </rPr>
          <t>Mueller, Martin (IITA):</t>
        </r>
        <r>
          <rPr>
            <sz val="9"/>
            <color indexed="81"/>
            <rFont val="Tahoma"/>
            <family val="2"/>
          </rPr>
          <t xml:space="preserve">
I agree. Just, what is then the definition of "brief"? And what are the requirements to describe with metadata?</t>
        </r>
      </text>
    </comment>
    <comment ref="AE539" authorId="0" shapeId="0" xr:uid="{00000000-0006-0000-0700-000019000000}">
      <text>
        <r>
          <rPr>
            <b/>
            <sz val="9"/>
            <color indexed="81"/>
            <rFont val="Tahoma"/>
            <family val="2"/>
          </rPr>
          <t>Mueller, Martin (IITA):</t>
        </r>
        <r>
          <rPr>
            <sz val="9"/>
            <color indexed="81"/>
            <rFont val="Tahoma"/>
            <family val="2"/>
          </rPr>
          <t xml:space="preserve">
despite it is not related to a conference? That is incorrect then.</t>
        </r>
      </text>
    </comment>
    <comment ref="AE577" authorId="0" shapeId="0" xr:uid="{00000000-0006-0000-0700-00001A000000}">
      <text>
        <r>
          <rPr>
            <b/>
            <sz val="9"/>
            <color indexed="81"/>
            <rFont val="Tahoma"/>
            <family val="2"/>
          </rPr>
          <t>Mueller, Martin (IITA):</t>
        </r>
        <r>
          <rPr>
            <sz val="9"/>
            <color indexed="81"/>
            <rFont val="Tahoma"/>
            <family val="2"/>
          </rPr>
          <t xml:space="preserve">
don't know that.Looks to me like multimedia product. What is the definition of it? Which metadata fields do you need? How many photo-reports are there? It is not a special information product under multimedia? </t>
        </r>
      </text>
    </comment>
    <comment ref="AE604" authorId="0" shapeId="0" xr:uid="{00000000-0006-0000-0700-00001B000000}">
      <text>
        <r>
          <rPr>
            <b/>
            <sz val="9"/>
            <color indexed="81"/>
            <rFont val="Tahoma"/>
            <family val="2"/>
          </rPr>
          <t>Mueller, Martin (IITA):</t>
        </r>
        <r>
          <rPr>
            <sz val="9"/>
            <color indexed="81"/>
            <rFont val="Tahoma"/>
            <family val="2"/>
          </rPr>
          <t xml:space="preserve">
"Resource-online" could qualify as an intermediate category for all those categories.</t>
        </r>
      </text>
    </comment>
    <comment ref="K673" authorId="0" shapeId="0" xr:uid="{00000000-0006-0000-0700-00001C000000}">
      <text>
        <r>
          <rPr>
            <b/>
            <sz val="9"/>
            <color indexed="81"/>
            <rFont val="Tahoma"/>
            <family val="2"/>
          </rPr>
          <t>Mueller, Martin (IITA):</t>
        </r>
        <r>
          <rPr>
            <sz val="9"/>
            <color indexed="81"/>
            <rFont val="Tahoma"/>
            <family val="2"/>
          </rPr>
          <t xml:space="preserve">
is description correct?</t>
        </r>
      </text>
    </comment>
    <comment ref="AI690" authorId="1" shapeId="0" xr:uid="{00000000-0006-0000-0700-00001D000000}">
      <text>
        <r>
          <rPr>
            <b/>
            <sz val="9"/>
            <color indexed="81"/>
            <rFont val="Segoe UI"/>
            <family val="2"/>
          </rPr>
          <t>Martin Mueller:</t>
        </r>
        <r>
          <rPr>
            <sz val="9"/>
            <color indexed="81"/>
            <rFont val="Segoe UI"/>
            <family val="2"/>
          </rPr>
          <t xml:space="preserve">
this "image" is not meant as "image" in the meaning of DC.</t>
        </r>
      </text>
    </comment>
    <comment ref="J731" authorId="0" shapeId="0" xr:uid="{00000000-0006-0000-0700-00001E000000}">
      <text>
        <r>
          <rPr>
            <b/>
            <sz val="9"/>
            <color indexed="81"/>
            <rFont val="Tahoma"/>
            <family val="2"/>
          </rPr>
          <t>Mueller, Martin (IITA):</t>
        </r>
        <r>
          <rPr>
            <sz val="9"/>
            <color indexed="81"/>
            <rFont val="Tahoma"/>
            <family val="2"/>
          </rPr>
          <t xml:space="preserve">
export function on bibtex needs solution if cg core is less finegraded.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Mueller, Martin (IITA)</author>
  </authors>
  <commentList>
    <comment ref="J41" authorId="0" shapeId="0" xr:uid="{00000000-0006-0000-0900-000001000000}">
      <text>
        <r>
          <rPr>
            <b/>
            <sz val="9"/>
            <color indexed="81"/>
            <rFont val="Tahoma"/>
            <family val="2"/>
          </rPr>
          <t>Mueller, Martin (IITA):</t>
        </r>
        <r>
          <rPr>
            <sz val="9"/>
            <color indexed="81"/>
            <rFont val="Tahoma"/>
            <family val="2"/>
          </rPr>
          <t xml:space="preserve">
is description correct?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Martin Mueller</author>
    <author>Mueller, Martin (IITA)</author>
  </authors>
  <commentList>
    <comment ref="L1" authorId="0" shapeId="0" xr:uid="{173C0D65-C133-4285-BFCA-4AF0E566664F}">
      <text>
        <r>
          <rPr>
            <sz val="9"/>
            <color indexed="81"/>
            <rFont val="Segoe UI"/>
            <family val="2"/>
          </rPr>
          <t>Defintion chosen as suitable. If no data= none was assessed suitable or no definition existing.</t>
        </r>
      </text>
    </comment>
    <comment ref="M1" authorId="0" shapeId="0" xr:uid="{00000000-0006-0000-0B00-000001000000}">
      <text>
        <r>
          <rPr>
            <b/>
            <sz val="9"/>
            <color indexed="81"/>
            <rFont val="Segoe UI"/>
            <family val="2"/>
          </rPr>
          <t>Martin Mueller:</t>
        </r>
        <r>
          <rPr>
            <sz val="9"/>
            <color indexed="81"/>
            <rFont val="Segoe UI"/>
            <family val="2"/>
          </rPr>
          <t xml:space="preserve">
in typelist = 1
not in = 0
indifferent (to be discussed) = 2</t>
        </r>
      </text>
    </comment>
    <comment ref="N1" authorId="0" shapeId="0" xr:uid="{00000000-0006-0000-0B00-000002000000}">
      <text>
        <r>
          <rPr>
            <b/>
            <sz val="9"/>
            <color indexed="81"/>
            <rFont val="Segoe UI"/>
            <family val="2"/>
          </rPr>
          <t>Martin Mueller:</t>
        </r>
        <r>
          <rPr>
            <sz val="9"/>
            <color indexed="81"/>
            <rFont val="Segoe UI"/>
            <family val="2"/>
          </rPr>
          <t xml:space="preserve">
0= not subtyplist because it is a synonym of a type
-1= not in subtypelist
-2 = not in subtypelist but useful  for grouping types or subtypes
&lt;No.&gt;= in subtypelist under </t>
        </r>
      </text>
    </comment>
    <comment ref="R1" authorId="1" shapeId="0" xr:uid="{00000000-0006-0000-0B00-000003000000}">
      <text>
        <r>
          <rPr>
            <b/>
            <sz val="9"/>
            <color indexed="81"/>
            <rFont val="Tahoma"/>
            <family val="2"/>
          </rPr>
          <t>Mueller, Martin (IITA):</t>
        </r>
        <r>
          <rPr>
            <sz val="9"/>
            <color indexed="81"/>
            <rFont val="Tahoma"/>
            <family val="2"/>
          </rPr>
          <t xml:space="preserve">
numbers indicate how likely it is to have the respective info.-product type in this context.</t>
        </r>
      </text>
    </comment>
    <comment ref="W1" authorId="1" shapeId="0" xr:uid="{00000000-0006-0000-0B00-000004000000}">
      <text>
        <r>
          <rPr>
            <sz val="9"/>
            <color indexed="81"/>
            <rFont val="Tahoma"/>
            <family val="2"/>
          </rPr>
          <t>info product in connection with agricultural stakeholders, in particular related to capcaity development and (mutual) information exchange</t>
        </r>
      </text>
    </comment>
    <comment ref="AB1" authorId="1" shapeId="0" xr:uid="{00000000-0006-0000-0B00-000005000000}">
      <text>
        <r>
          <rPr>
            <b/>
            <sz val="9"/>
            <color indexed="81"/>
            <rFont val="Tahoma"/>
            <family val="2"/>
          </rPr>
          <t>Mueller, Martin (IITA):</t>
        </r>
        <r>
          <rPr>
            <sz val="9"/>
            <color indexed="81"/>
            <rFont val="Tahoma"/>
            <family val="2"/>
          </rPr>
          <t xml:space="preserve">
contractual,
jurisdictional,
legislation 
or any othe relation to legality</t>
        </r>
      </text>
    </comment>
    <comment ref="AC1" authorId="1" shapeId="0" xr:uid="{00000000-0006-0000-0B00-000006000000}">
      <text>
        <r>
          <rPr>
            <b/>
            <sz val="9"/>
            <color indexed="81"/>
            <rFont val="Tahoma"/>
            <family val="2"/>
          </rPr>
          <t>communication which is usually non public and of personal nature, often created by 1 person and dedicated to 1 specific other person.</t>
        </r>
      </text>
    </comment>
    <comment ref="AE1" authorId="1" shapeId="0" xr:uid="{00000000-0006-0000-0B00-000007000000}">
      <text>
        <r>
          <rPr>
            <b/>
            <sz val="9"/>
            <color indexed="81"/>
            <rFont val="Tahoma"/>
            <family val="2"/>
          </rPr>
          <t>in which event's context was it produced?</t>
        </r>
      </text>
    </comment>
    <comment ref="AK1" authorId="0" shapeId="0" xr:uid="{00000000-0006-0000-0B00-000008000000}">
      <text>
        <r>
          <rPr>
            <b/>
            <sz val="9"/>
            <color indexed="81"/>
            <rFont val="Segoe UI"/>
            <family val="2"/>
          </rPr>
          <t>Martin Mueller:</t>
        </r>
        <r>
          <rPr>
            <sz val="9"/>
            <color indexed="81"/>
            <rFont val="Segoe UI"/>
            <family val="2"/>
          </rPr>
          <t xml:space="preserve">
any internet resource; public or restricted</t>
        </r>
      </text>
    </comment>
    <comment ref="AL1" authorId="0" shapeId="0" xr:uid="{00000000-0006-0000-0B00-000009000000}">
      <text>
        <r>
          <rPr>
            <b/>
            <sz val="9"/>
            <color indexed="81"/>
            <rFont val="Segoe UI"/>
            <family val="2"/>
          </rPr>
          <t>Martin Mueller:</t>
        </r>
        <r>
          <rPr>
            <sz val="9"/>
            <color indexed="81"/>
            <rFont val="Segoe UI"/>
            <family val="2"/>
          </rPr>
          <t xml:space="preserve">
internet resource which is public through the www</t>
        </r>
      </text>
    </comment>
    <comment ref="K35" authorId="1" shapeId="0" xr:uid="{00000000-0006-0000-0B00-00000B000000}">
      <text>
        <r>
          <rPr>
            <b/>
            <sz val="9"/>
            <color indexed="81"/>
            <rFont val="Tahoma"/>
            <family val="2"/>
          </rPr>
          <t>more an attribute rather than an IP type</t>
        </r>
      </text>
    </comment>
    <comment ref="K37" authorId="1" shapeId="0" xr:uid="{00000000-0006-0000-0B00-00000A000000}">
      <text>
        <r>
          <rPr>
            <b/>
            <sz val="9"/>
            <color indexed="81"/>
            <rFont val="Tahoma"/>
            <family val="2"/>
          </rPr>
          <t>more an attribute rather than an IP type</t>
        </r>
      </text>
    </comment>
    <comment ref="K55" authorId="1" shapeId="0" xr:uid="{00000000-0006-0000-0B00-00000D000000}">
      <text>
        <r>
          <rPr>
            <b/>
            <sz val="9"/>
            <color indexed="81"/>
            <rFont val="Tahoma"/>
            <family val="2"/>
          </rPr>
          <t>is expressed in relation "isSupplementTo"</t>
        </r>
      </text>
    </comment>
    <comment ref="K290" authorId="1" shapeId="0" xr:uid="{00000000-0006-0000-0B00-00000E000000}">
      <text>
        <r>
          <rPr>
            <b/>
            <sz val="9"/>
            <color indexed="81"/>
            <rFont val="Tahoma"/>
            <family val="2"/>
          </rPr>
          <t>relation "isSupplementTo"</t>
        </r>
      </text>
    </comment>
    <comment ref="L350" authorId="0" shapeId="0" xr:uid="{D4D2BED6-81F0-4CCE-AE8A-1857A6A08DAB}">
      <text>
        <r>
          <rPr>
            <b/>
            <sz val="9"/>
            <color indexed="81"/>
            <rFont val="Segoe UI"/>
            <charset val="1"/>
          </rPr>
          <t>Martin Mueller:</t>
        </r>
        <r>
          <rPr>
            <sz val="9"/>
            <color indexed="81"/>
            <rFont val="Segoe UI"/>
            <charset val="1"/>
          </rPr>
          <t xml:space="preserve">
not official definition</t>
        </r>
      </text>
    </comment>
    <comment ref="L351" authorId="0" shapeId="0" xr:uid="{7488BE3B-E2D3-4099-A789-DFAB681B894D}">
      <text>
        <r>
          <rPr>
            <b/>
            <sz val="9"/>
            <color indexed="81"/>
            <rFont val="Segoe UI"/>
            <charset val="1"/>
          </rPr>
          <t>Martin Mueller:</t>
        </r>
        <r>
          <rPr>
            <sz val="9"/>
            <color indexed="81"/>
            <rFont val="Segoe UI"/>
            <charset val="1"/>
          </rPr>
          <t xml:space="preserve">
not official definition</t>
        </r>
      </text>
    </comment>
  </commentList>
</comments>
</file>

<file path=xl/sharedStrings.xml><?xml version="1.0" encoding="utf-8"?>
<sst xmlns="http://schemas.openxmlformats.org/spreadsheetml/2006/main" count="93569" uniqueCount="3465">
  <si>
    <t>tab</t>
  </si>
  <si>
    <t>Column</t>
  </si>
  <si>
    <t>Descr</t>
  </si>
  <si>
    <t>filling status</t>
  </si>
  <si>
    <t>Schema name</t>
  </si>
  <si>
    <t>Source</t>
  </si>
  <si>
    <t>Sourcedate</t>
  </si>
  <si>
    <t>Sourceperson</t>
  </si>
  <si>
    <t>Sourcefile</t>
  </si>
  <si>
    <t>type_synopsis</t>
  </si>
  <si>
    <t>IITA_relevance</t>
  </si>
  <si>
    <t>Count by type</t>
  </si>
  <si>
    <t>genre</t>
  </si>
  <si>
    <t>information product</t>
  </si>
  <si>
    <t>MARC_form</t>
  </si>
  <si>
    <t>Product form (IITA context)</t>
  </si>
  <si>
    <t>Resource mode</t>
  </si>
  <si>
    <t>summarizing term</t>
  </si>
  <si>
    <t>Type_IITA_PubDB</t>
  </si>
  <si>
    <t>IITA Bibliography</t>
  </si>
  <si>
    <t>BibTEX</t>
  </si>
  <si>
    <t>BibTex</t>
  </si>
  <si>
    <r>
      <rPr>
        <b/>
        <sz val="11"/>
        <color theme="1"/>
        <rFont val="Calibri"/>
        <family val="2"/>
        <scheme val="minor"/>
      </rPr>
      <t>IITA</t>
    </r>
    <r>
      <rPr>
        <sz val="11"/>
        <color theme="1"/>
        <rFont val="Calibri"/>
        <family val="2"/>
        <scheme val="minor"/>
      </rPr>
      <t>-</t>
    </r>
    <r>
      <rPr>
        <b/>
        <sz val="11"/>
        <color theme="1"/>
        <rFont val="Calibri"/>
        <family val="2"/>
        <scheme val="minor"/>
      </rPr>
      <t>CGSpace</t>
    </r>
    <r>
      <rPr>
        <sz val="11"/>
        <color theme="1"/>
        <rFont val="Calibri"/>
        <family val="2"/>
        <scheme val="minor"/>
      </rPr>
      <t>-Collections</t>
    </r>
  </si>
  <si>
    <t>CG Space</t>
  </si>
  <si>
    <r>
      <rPr>
        <b/>
        <sz val="11"/>
        <color theme="1"/>
        <rFont val="Calibri"/>
        <family val="2"/>
        <scheme val="minor"/>
      </rPr>
      <t>IITA</t>
    </r>
    <r>
      <rPr>
        <sz val="11"/>
        <color theme="1"/>
        <rFont val="Calibri"/>
        <family val="2"/>
        <scheme val="minor"/>
      </rPr>
      <t>-</t>
    </r>
    <r>
      <rPr>
        <b/>
        <sz val="11"/>
        <color theme="1"/>
        <rFont val="Calibri"/>
        <family val="2"/>
        <scheme val="minor"/>
      </rPr>
      <t>CGSpace</t>
    </r>
    <r>
      <rPr>
        <sz val="11"/>
        <color theme="1"/>
        <rFont val="Calibri"/>
        <family val="2"/>
        <scheme val="minor"/>
      </rPr>
      <t>-Subcollections</t>
    </r>
  </si>
  <si>
    <t>CGSpace_type</t>
  </si>
  <si>
    <t>CG_core_type</t>
  </si>
  <si>
    <t>CG core</t>
  </si>
  <si>
    <t>type by CG OA policy</t>
  </si>
  <si>
    <t>RIS</t>
  </si>
  <si>
    <t>CG OA Policy</t>
  </si>
  <si>
    <r>
      <rPr>
        <b/>
        <sz val="11"/>
        <color theme="1"/>
        <rFont val="Calibri"/>
        <family val="2"/>
        <scheme val="minor"/>
      </rPr>
      <t>Zotero</t>
    </r>
    <r>
      <rPr>
        <sz val="11"/>
        <color theme="1"/>
        <rFont val="Calibri"/>
        <family val="2"/>
        <scheme val="minor"/>
      </rPr>
      <t xml:space="preserve"> type</t>
    </r>
  </si>
  <si>
    <t>Zotero</t>
  </si>
  <si>
    <r>
      <rPr>
        <b/>
        <sz val="11"/>
        <color theme="1"/>
        <rFont val="Calibri"/>
        <family val="2"/>
        <scheme val="minor"/>
      </rPr>
      <t xml:space="preserve">CSL </t>
    </r>
    <r>
      <rPr>
        <sz val="11"/>
        <color theme="1"/>
        <rFont val="Calibri"/>
        <family val="2"/>
        <scheme val="minor"/>
      </rPr>
      <t>type</t>
    </r>
  </si>
  <si>
    <t>CSL</t>
  </si>
  <si>
    <t>Mendeley_types_in</t>
  </si>
  <si>
    <t>Mendeley</t>
  </si>
  <si>
    <t>Citavi_types_in</t>
  </si>
  <si>
    <t>Citavi</t>
  </si>
  <si>
    <r>
      <t>supertypes_in_</t>
    </r>
    <r>
      <rPr>
        <b/>
        <sz val="11"/>
        <color theme="1"/>
        <rFont val="Calibri"/>
        <family val="2"/>
        <scheme val="minor"/>
      </rPr>
      <t>Citavi</t>
    </r>
  </si>
  <si>
    <t>DataCite_types</t>
  </si>
  <si>
    <t>DataCite</t>
  </si>
  <si>
    <t>DataCite_subtypes</t>
  </si>
  <si>
    <t>output_types_CASRAI</t>
  </si>
  <si>
    <t>CASRAI</t>
  </si>
  <si>
    <t>CASRAI_ext</t>
  </si>
  <si>
    <t>MODS (used in LOC) types</t>
  </si>
  <si>
    <t>MODS</t>
  </si>
  <si>
    <t>MARC21_RDAcontentType</t>
  </si>
  <si>
    <t>Product content type</t>
  </si>
  <si>
    <t>empty</t>
  </si>
  <si>
    <t>ONIX</t>
  </si>
  <si>
    <t>myList</t>
  </si>
  <si>
    <t>type_synopsis (2)</t>
  </si>
  <si>
    <t>DataCite resourceTypeGen</t>
  </si>
  <si>
    <t>relevance</t>
  </si>
  <si>
    <t>genre (mmueller)</t>
  </si>
  <si>
    <t>infoProduct_YN</t>
  </si>
  <si>
    <r>
      <rPr>
        <b/>
        <sz val="11"/>
        <rFont val="Calibri"/>
        <family val="2"/>
        <scheme val="minor"/>
      </rPr>
      <t>MARC</t>
    </r>
    <r>
      <rPr>
        <sz val="11"/>
        <rFont val="Calibri"/>
        <family val="2"/>
        <scheme val="minor"/>
      </rPr>
      <t>_form</t>
    </r>
  </si>
  <si>
    <r>
      <rPr>
        <b/>
        <sz val="11"/>
        <rFont val="Calibri"/>
        <family val="2"/>
        <scheme val="minor"/>
      </rPr>
      <t>ONIX</t>
    </r>
    <r>
      <rPr>
        <sz val="11"/>
        <rFont val="Calibri"/>
        <family val="2"/>
        <scheme val="minor"/>
      </rPr>
      <t xml:space="preserve"> Resource mode</t>
    </r>
  </si>
  <si>
    <r>
      <rPr>
        <b/>
        <sz val="11"/>
        <rFont val="Calibri"/>
        <family val="2"/>
        <scheme val="minor"/>
      </rPr>
      <t>ONIX</t>
    </r>
    <r>
      <rPr>
        <sz val="11"/>
        <rFont val="Calibri"/>
        <family val="2"/>
        <scheme val="minor"/>
      </rPr>
      <t xml:space="preserve"> Product form (IITA context)</t>
    </r>
  </si>
  <si>
    <t>BibTex_IITA_PubDB</t>
  </si>
  <si>
    <t>scholarly</t>
  </si>
  <si>
    <t>yes</t>
  </si>
  <si>
    <t>electronic</t>
  </si>
  <si>
    <t>text</t>
  </si>
  <si>
    <t>Text</t>
  </si>
  <si>
    <t>Digital download and online</t>
  </si>
  <si>
    <t>book chapter/book section</t>
  </si>
  <si>
    <t>inbook</t>
  </si>
  <si>
    <t>IITA Books &amp; book chapters - dictionairies &amp; encyclopedia entries</t>
  </si>
  <si>
    <t>Book Chapter</t>
  </si>
  <si>
    <t>Book chapter</t>
  </si>
  <si>
    <t>Books and book chapters</t>
  </si>
  <si>
    <t>contribution in ...</t>
  </si>
  <si>
    <t>Text (Grey literature, lab notes, accompanying materials)</t>
  </si>
  <si>
    <t>book-chapter</t>
  </si>
  <si>
    <t>Edited Book</t>
  </si>
  <si>
    <t>list</t>
  </si>
  <si>
    <t>bookSection</t>
  </si>
  <si>
    <t>chapter</t>
  </si>
  <si>
    <t>book section</t>
  </si>
  <si>
    <t>book, edited</t>
  </si>
  <si>
    <t>Inbook</t>
  </si>
  <si>
    <t>journal article\peer reviewed journal article</t>
  </si>
  <si>
    <t>article</t>
  </si>
  <si>
    <t>IITA Journal Articles - Thomson y/n</t>
  </si>
  <si>
    <t>Journal Article</t>
  </si>
  <si>
    <t>Peer-reviewed journal article</t>
  </si>
  <si>
    <t>Journal</t>
  </si>
  <si>
    <t>journal-article</t>
  </si>
  <si>
    <t>Calendar</t>
  </si>
  <si>
    <t>journalArticle</t>
  </si>
  <si>
    <t>article-journal</t>
  </si>
  <si>
    <t>Journal article</t>
  </si>
  <si>
    <t>Article</t>
  </si>
  <si>
    <t>print</t>
  </si>
  <si>
    <t>Book</t>
  </si>
  <si>
    <t>book</t>
  </si>
  <si>
    <t xml:space="preserve">Book </t>
  </si>
  <si>
    <t>Book, Whole</t>
  </si>
  <si>
    <t>plan</t>
  </si>
  <si>
    <t>Books</t>
  </si>
  <si>
    <t>Thesis\Master thesis</t>
  </si>
  <si>
    <t>mastersthesis</t>
  </si>
  <si>
    <t>IITA Thesis  / Master or PhD</t>
  </si>
  <si>
    <t xml:space="preserve">Thesis </t>
  </si>
  <si>
    <t>Thesis</t>
  </si>
  <si>
    <t>Reports and other papers</t>
  </si>
  <si>
    <t>supervised-student-publication</t>
  </si>
  <si>
    <t>Supervised Student Publication</t>
  </si>
  <si>
    <t>publisher agreement</t>
  </si>
  <si>
    <t>thesis</t>
  </si>
  <si>
    <t>Mastersthesis</t>
  </si>
  <si>
    <t>Thesis\PhD thesis</t>
  </si>
  <si>
    <t>phdthesis</t>
  </si>
  <si>
    <t>Thesis/Dissertation</t>
  </si>
  <si>
    <t>dissertation</t>
  </si>
  <si>
    <t>Dissertation</t>
  </si>
  <si>
    <t>Phdthesis</t>
  </si>
  <si>
    <t>conference documents\conference paper</t>
  </si>
  <si>
    <t>inproceedings</t>
  </si>
  <si>
    <t>IITA Conference documents - Conference proceedings</t>
  </si>
  <si>
    <t>Conference Paper</t>
  </si>
  <si>
    <t>relevant but without type category</t>
  </si>
  <si>
    <t>conference papers</t>
  </si>
  <si>
    <t>conference-paper</t>
  </si>
  <si>
    <t>contract</t>
  </si>
  <si>
    <t>conferencePaper</t>
  </si>
  <si>
    <t>paper-conference</t>
  </si>
  <si>
    <t>Inproceedings</t>
  </si>
  <si>
    <t>unpublished\Manuscript</t>
  </si>
  <si>
    <t>unpublished</t>
  </si>
  <si>
    <t xml:space="preserve">IITA Manuscripts-unpublished - </t>
  </si>
  <si>
    <t>Manuscript-unpublished</t>
  </si>
  <si>
    <t>Unpublished work</t>
  </si>
  <si>
    <t>working papers</t>
  </si>
  <si>
    <t>meeting minutes</t>
  </si>
  <si>
    <t>manuscript</t>
  </si>
  <si>
    <t>unpublished work</t>
  </si>
  <si>
    <t>Unpublished</t>
  </si>
  <si>
    <t>report</t>
  </si>
  <si>
    <t>IITA Reports - Case Study</t>
  </si>
  <si>
    <t xml:space="preserve">Report </t>
  </si>
  <si>
    <t>Report</t>
  </si>
  <si>
    <t>Other</t>
  </si>
  <si>
    <t>logbook</t>
  </si>
  <si>
    <t>conference proceedings</t>
  </si>
  <si>
    <t>proceedings</t>
  </si>
  <si>
    <t>Conference Proceedings</t>
  </si>
  <si>
    <t>Conference proceeding</t>
  </si>
  <si>
    <t>lab protocol</t>
  </si>
  <si>
    <t>Proceedings</t>
  </si>
  <si>
    <t>media</t>
  </si>
  <si>
    <t>magazine\magazine article</t>
  </si>
  <si>
    <t>IITA Press releases - Magazine</t>
  </si>
  <si>
    <t>Magazine article</t>
  </si>
  <si>
    <t>magazine article</t>
  </si>
  <si>
    <t>Magazine Article</t>
  </si>
  <si>
    <t>(project) proposal</t>
  </si>
  <si>
    <t>magazineArticle</t>
  </si>
  <si>
    <t>article-magazine</t>
  </si>
  <si>
    <t>magazine Article</t>
  </si>
  <si>
    <t>misc</t>
  </si>
  <si>
    <t>unspecified</t>
  </si>
  <si>
    <t>Multi-mode</t>
  </si>
  <si>
    <t>generic</t>
  </si>
  <si>
    <t>Generic</t>
  </si>
  <si>
    <t>other</t>
  </si>
  <si>
    <t>addendum</t>
  </si>
  <si>
    <t>unknown</t>
  </si>
  <si>
    <t>Misc</t>
  </si>
  <si>
    <t>work info products</t>
  </si>
  <si>
    <t>Manual</t>
  </si>
  <si>
    <t>manual</t>
  </si>
  <si>
    <t xml:space="preserve">IITA Training materials and Manuals - </t>
  </si>
  <si>
    <t>Training Material</t>
  </si>
  <si>
    <t>agreement</t>
  </si>
  <si>
    <t>computing</t>
  </si>
  <si>
    <t>computer program</t>
  </si>
  <si>
    <t>Application</t>
  </si>
  <si>
    <t>digital\software</t>
  </si>
  <si>
    <t>Software</t>
  </si>
  <si>
    <t>Computer program</t>
  </si>
  <si>
    <t>Computer software</t>
  </si>
  <si>
    <t>software, multimedia</t>
  </si>
  <si>
    <t>round mail</t>
  </si>
  <si>
    <t>computerProgram</t>
  </si>
  <si>
    <t>software</t>
  </si>
  <si>
    <t>multimedia</t>
  </si>
  <si>
    <t>Video</t>
  </si>
  <si>
    <t>video\video recording</t>
  </si>
  <si>
    <t xml:space="preserve">IITA Audios &amp; Videos - </t>
  </si>
  <si>
    <t>Video recording</t>
  </si>
  <si>
    <t>Video, Audio and Images</t>
  </si>
  <si>
    <t>Audiovisual</t>
  </si>
  <si>
    <t>job announcement</t>
  </si>
  <si>
    <t>videoRecording</t>
  </si>
  <si>
    <t>motion_picture</t>
  </si>
  <si>
    <t>audio or video document</t>
  </si>
  <si>
    <t>Book\Booklet</t>
  </si>
  <si>
    <t>booklet</t>
  </si>
  <si>
    <t>Booklet</t>
  </si>
  <si>
    <t>entry\encyclopedia entry</t>
  </si>
  <si>
    <t>encyclopedia-entry</t>
  </si>
  <si>
    <t>Encyclopedia Entry</t>
  </si>
  <si>
    <t>MoU</t>
  </si>
  <si>
    <t>encyclopediaArticle</t>
  </si>
  <si>
    <t>entry-encyclopedia</t>
  </si>
  <si>
    <t>encyclopedia Article</t>
  </si>
  <si>
    <t>Image</t>
  </si>
  <si>
    <t>map</t>
  </si>
  <si>
    <t xml:space="preserve">IITA Maps - </t>
  </si>
  <si>
    <t>Map</t>
  </si>
  <si>
    <t>cartographic</t>
  </si>
  <si>
    <t>announcement</t>
  </si>
  <si>
    <t>working paper</t>
  </si>
  <si>
    <t>Working Paper</t>
  </si>
  <si>
    <t>working-paper</t>
  </si>
  <si>
    <t>Digital online</t>
  </si>
  <si>
    <t>website</t>
  </si>
  <si>
    <t xml:space="preserve">IITA Websites - </t>
  </si>
  <si>
    <t>Website</t>
  </si>
  <si>
    <t>Source Code</t>
  </si>
  <si>
    <t>Data and databases</t>
  </si>
  <si>
    <t>farmer info SMS</t>
  </si>
  <si>
    <t>webpage</t>
  </si>
  <si>
    <t>Audio</t>
  </si>
  <si>
    <t>DVD Audio</t>
  </si>
  <si>
    <t>audio\audio recording</t>
  </si>
  <si>
    <t>Sound recording</t>
  </si>
  <si>
    <t>Sound</t>
  </si>
  <si>
    <t>announcement (IITA internal)</t>
  </si>
  <si>
    <t>audioRecording</t>
  </si>
  <si>
    <t>incollection</t>
  </si>
  <si>
    <t>Collection</t>
  </si>
  <si>
    <t>edited-book</t>
  </si>
  <si>
    <t>logframe</t>
  </si>
  <si>
    <t>Incollection</t>
  </si>
  <si>
    <t>presentation\slide</t>
  </si>
  <si>
    <t xml:space="preserve">IITA Posters &amp; Presentations - </t>
  </si>
  <si>
    <t>Presentation</t>
  </si>
  <si>
    <t>Slide</t>
  </si>
  <si>
    <t>SMS</t>
  </si>
  <si>
    <t>presentation</t>
  </si>
  <si>
    <t>sounds</t>
  </si>
  <si>
    <t>broadcast\radio broadcast</t>
  </si>
  <si>
    <t>not relevant</t>
  </si>
  <si>
    <t>not applicable</t>
  </si>
  <si>
    <t>sound recording</t>
  </si>
  <si>
    <t>radioBroadcast</t>
  </si>
  <si>
    <t>broadcast</t>
  </si>
  <si>
    <t>radio or TV broadcast</t>
  </si>
  <si>
    <t>poster\conference poster</t>
  </si>
  <si>
    <t>Poster</t>
  </si>
  <si>
    <t>conference-poster</t>
  </si>
  <si>
    <t>Conference Poster</t>
  </si>
  <si>
    <t>mixed material</t>
  </si>
  <si>
    <t>report\Technical report</t>
  </si>
  <si>
    <t>techreport</t>
  </si>
  <si>
    <t>IITA Reports - Technical reports</t>
  </si>
  <si>
    <t>field protocol</t>
  </si>
  <si>
    <t>Techreport</t>
  </si>
  <si>
    <t>data</t>
  </si>
  <si>
    <t>computer dataset</t>
  </si>
  <si>
    <t>digital\data set</t>
  </si>
  <si>
    <t>Dataset</t>
  </si>
  <si>
    <t>data set</t>
  </si>
  <si>
    <t>decision support tool</t>
  </si>
  <si>
    <t>dataset</t>
  </si>
  <si>
    <t>cartographic dataset</t>
  </si>
  <si>
    <t>digital\data set\cartographic dataset</t>
  </si>
  <si>
    <t>digital\electronic citation</t>
  </si>
  <si>
    <t>Electronic Citation</t>
  </si>
  <si>
    <t>broadcast\TV broadcast</t>
  </si>
  <si>
    <t>authority list</t>
  </si>
  <si>
    <t>tvBroadcast</t>
  </si>
  <si>
    <t>television broadcast</t>
  </si>
  <si>
    <t>still image</t>
  </si>
  <si>
    <t>image\still image\logo</t>
  </si>
  <si>
    <t xml:space="preserve">IITA Images - </t>
  </si>
  <si>
    <t>Logo</t>
  </si>
  <si>
    <t>Brochure</t>
  </si>
  <si>
    <t>IITA Others - brochures</t>
  </si>
  <si>
    <t xml:space="preserve">Brochure </t>
  </si>
  <si>
    <t>ontology</t>
  </si>
  <si>
    <t>Undefined product form</t>
  </si>
  <si>
    <t>interview</t>
  </si>
  <si>
    <t>IITA Press releases - Press interview</t>
  </si>
  <si>
    <t>Extension Material</t>
  </si>
  <si>
    <t>EoI</t>
  </si>
  <si>
    <t>interview material</t>
  </si>
  <si>
    <t>Newsletter\Newsletter article</t>
  </si>
  <si>
    <t xml:space="preserve">IITA Newsletters - </t>
  </si>
  <si>
    <t>Newsletter</t>
  </si>
  <si>
    <t>newsletter-article</t>
  </si>
  <si>
    <t>Newsletter Article</t>
  </si>
  <si>
    <t>Pamphlet</t>
  </si>
  <si>
    <t>IITA Others - pamphlet</t>
  </si>
  <si>
    <t>Internal Document</t>
  </si>
  <si>
    <t>pamphlet</t>
  </si>
  <si>
    <t>communication</t>
  </si>
  <si>
    <t>personal communication\mobile message</t>
  </si>
  <si>
    <t>Mobile Message</t>
  </si>
  <si>
    <t>spoken word</t>
  </si>
  <si>
    <t>personal communication\spoken word</t>
  </si>
  <si>
    <t xml:space="preserve">IITA Blogs, Wikis &amp; other digital communications - </t>
  </si>
  <si>
    <t>personal_communication</t>
  </si>
  <si>
    <t>personal communication</t>
  </si>
  <si>
    <t>image\still image</t>
  </si>
  <si>
    <t>conference documents\conference paper\conference abstract</t>
  </si>
  <si>
    <t>conference</t>
  </si>
  <si>
    <t>conference-abstract</t>
  </si>
  <si>
    <t>Conference Abstract</t>
  </si>
  <si>
    <t>entry\dictionary entry</t>
  </si>
  <si>
    <t>dictionary-entry</t>
  </si>
  <si>
    <t>Dictionary Entry</t>
  </si>
  <si>
    <t>dictionaryEntry</t>
  </si>
  <si>
    <t>entry-dictionary</t>
  </si>
  <si>
    <t>personal communication\email</t>
  </si>
  <si>
    <t>email</t>
  </si>
  <si>
    <t>personal communication\letter</t>
  </si>
  <si>
    <t>letter</t>
  </si>
  <si>
    <t>digital\source code</t>
  </si>
  <si>
    <t>Source code</t>
  </si>
  <si>
    <t>digital\data file</t>
  </si>
  <si>
    <t>Data file</t>
  </si>
  <si>
    <t>file</t>
  </si>
  <si>
    <t>online resource\internet document</t>
  </si>
  <si>
    <t>online-resource</t>
  </si>
  <si>
    <t>Online Resource</t>
  </si>
  <si>
    <t>internet document</t>
  </si>
  <si>
    <t>image\figure</t>
  </si>
  <si>
    <t>figure</t>
  </si>
  <si>
    <t>video\audiovisual material</t>
  </si>
  <si>
    <t>Audiovisual material</t>
  </si>
  <si>
    <t>Book review</t>
  </si>
  <si>
    <t>book-review</t>
  </si>
  <si>
    <t>Book Review</t>
  </si>
  <si>
    <t>review-book</t>
  </si>
  <si>
    <t>Book series</t>
  </si>
  <si>
    <t>Serial (Book, Monograph)</t>
  </si>
  <si>
    <t>Book Series</t>
  </si>
  <si>
    <t>conference documents\conference paper\conference program</t>
  </si>
  <si>
    <t>Conference Program</t>
  </si>
  <si>
    <t>distribution list</t>
  </si>
  <si>
    <t>Brief\Policy Brief</t>
  </si>
  <si>
    <t xml:space="preserve">IITA Others - Brief </t>
  </si>
  <si>
    <t xml:space="preserve">Brief </t>
  </si>
  <si>
    <t>Policy Brief</t>
  </si>
  <si>
    <t>policy brief</t>
  </si>
  <si>
    <t>form</t>
  </si>
  <si>
    <t>standard\policy</t>
  </si>
  <si>
    <t>standards-and-policy</t>
  </si>
  <si>
    <t>standard</t>
  </si>
  <si>
    <t>standard\technical standard</t>
  </si>
  <si>
    <t>technical-standard</t>
  </si>
  <si>
    <t>Template</t>
  </si>
  <si>
    <t>IITA Working Papers - Templates</t>
  </si>
  <si>
    <t>online resource\Wiki</t>
  </si>
  <si>
    <t>Wiki</t>
  </si>
  <si>
    <t>digital\source code\model</t>
  </si>
  <si>
    <t>Equation</t>
  </si>
  <si>
    <t>Model</t>
  </si>
  <si>
    <t>Digital (delivered electronically)</t>
  </si>
  <si>
    <t>digital\data entry</t>
  </si>
  <si>
    <t>entry</t>
  </si>
  <si>
    <t>generic\archive material</t>
  </si>
  <si>
    <t>ambiguous</t>
  </si>
  <si>
    <t>moving image</t>
  </si>
  <si>
    <t>archive material</t>
  </si>
  <si>
    <t>Abstract</t>
  </si>
  <si>
    <t>?</t>
  </si>
  <si>
    <t>case study</t>
  </si>
  <si>
    <t>Case Study</t>
  </si>
  <si>
    <t>Journal\journal issue</t>
  </si>
  <si>
    <t>journal-issue</t>
  </si>
  <si>
    <t>Journal Issue</t>
  </si>
  <si>
    <t>speech</t>
  </si>
  <si>
    <t>checklists</t>
  </si>
  <si>
    <t>IITA Working Papers - checklists</t>
  </si>
  <si>
    <t>field docs/lab docs\lab notes</t>
  </si>
  <si>
    <t>IITA Working Papers - Field and laboratory documents</t>
  </si>
  <si>
    <t>questionaire</t>
  </si>
  <si>
    <t>IITA Working Papers - Questionnaires</t>
  </si>
  <si>
    <t>generic\review</t>
  </si>
  <si>
    <t>review</t>
  </si>
  <si>
    <t>generic\attachment</t>
  </si>
  <si>
    <t>attachment</t>
  </si>
  <si>
    <t>generic\catalog</t>
  </si>
  <si>
    <t>Catalog</t>
  </si>
  <si>
    <t>generic\document</t>
  </si>
  <si>
    <t>document</t>
  </si>
  <si>
    <t>generic\note</t>
  </si>
  <si>
    <t>note</t>
  </si>
  <si>
    <t>News item\journal item</t>
  </si>
  <si>
    <t>Journal Item</t>
  </si>
  <si>
    <t>vocabulary</t>
  </si>
  <si>
    <t>News item\press item</t>
  </si>
  <si>
    <t>Press Item</t>
  </si>
  <si>
    <t>News item\press release</t>
  </si>
  <si>
    <t>press release</t>
  </si>
  <si>
    <t>Journal (full)</t>
  </si>
  <si>
    <t>personal communication\instant message</t>
  </si>
  <si>
    <t>instantMessage</t>
  </si>
  <si>
    <t>online resource\blog</t>
  </si>
  <si>
    <t>Blog</t>
  </si>
  <si>
    <t>blogPost</t>
  </si>
  <si>
    <t>post-weblog</t>
  </si>
  <si>
    <t>speech\lecture</t>
  </si>
  <si>
    <t>lecture-speech</t>
  </si>
  <si>
    <t>lecture</t>
  </si>
  <si>
    <t>legislation &amp; jurisdiction</t>
  </si>
  <si>
    <t>disclosure</t>
  </si>
  <si>
    <t>Disclosure</t>
  </si>
  <si>
    <t>funding submission</t>
  </si>
  <si>
    <t>Funding Submission</t>
  </si>
  <si>
    <t>generic\interactive resource</t>
  </si>
  <si>
    <t>InteractiveResource</t>
  </si>
  <si>
    <t>News item</t>
  </si>
  <si>
    <t>News Item</t>
  </si>
  <si>
    <t>News item\news agency report</t>
  </si>
  <si>
    <t>news agency report</t>
  </si>
  <si>
    <t>misc\other</t>
  </si>
  <si>
    <t>service</t>
  </si>
  <si>
    <t>Service</t>
  </si>
  <si>
    <t>workflow</t>
  </si>
  <si>
    <t>Workflow</t>
  </si>
  <si>
    <t>newspaper\newspaper article</t>
  </si>
  <si>
    <t>IITA Press releases - Newspaper</t>
  </si>
  <si>
    <t>newspaper-article</t>
  </si>
  <si>
    <t>Newspaper Article</t>
  </si>
  <si>
    <t>webinar</t>
  </si>
  <si>
    <t>newspaperArticle</t>
  </si>
  <si>
    <t>article-newspaper</t>
  </si>
  <si>
    <t>newspaper Article</t>
  </si>
  <si>
    <t>newspaper article</t>
  </si>
  <si>
    <t>video\film/motion picture</t>
  </si>
  <si>
    <t>Motion picture</t>
  </si>
  <si>
    <t>film</t>
  </si>
  <si>
    <t>movie</t>
  </si>
  <si>
    <t>online resource\post</t>
  </si>
  <si>
    <t>Internet Communication</t>
  </si>
  <si>
    <t>forumPost</t>
  </si>
  <si>
    <t>post</t>
  </si>
  <si>
    <t>book series\special issue</t>
  </si>
  <si>
    <t>special issue</t>
  </si>
  <si>
    <t>newspaper</t>
  </si>
  <si>
    <t>Newspaper</t>
  </si>
  <si>
    <t>Other book format</t>
  </si>
  <si>
    <t>bill\unenacted bill</t>
  </si>
  <si>
    <t>Unenacted bill/resolution</t>
  </si>
  <si>
    <t>factsheets</t>
  </si>
  <si>
    <t>IITA Others - factsheets</t>
  </si>
  <si>
    <t>slideshare tutorial</t>
  </si>
  <si>
    <t>flyers</t>
  </si>
  <si>
    <t>IITA Others - flyers</t>
  </si>
  <si>
    <t>skype conference call</t>
  </si>
  <si>
    <t>Loose-leaf</t>
  </si>
  <si>
    <t>leaflet</t>
  </si>
  <si>
    <t>IITA Others - leaflet</t>
  </si>
  <si>
    <t>YouTube tutorial</t>
  </si>
  <si>
    <t>online resource\podcast</t>
  </si>
  <si>
    <t>call for proposal</t>
  </si>
  <si>
    <t>podcast</t>
  </si>
  <si>
    <t>generic\collected work</t>
  </si>
  <si>
    <t>collected work</t>
  </si>
  <si>
    <t>unpublished\In Press</t>
  </si>
  <si>
    <t>In Press</t>
  </si>
  <si>
    <t>extension material</t>
  </si>
  <si>
    <t>Book prospectus</t>
  </si>
  <si>
    <t>Book Prospectus</t>
  </si>
  <si>
    <t>patent</t>
  </si>
  <si>
    <t>Patent</t>
  </si>
  <si>
    <t>case (legal)</t>
  </si>
  <si>
    <t>Case</t>
  </si>
  <si>
    <t>phone call</t>
  </si>
  <si>
    <t>case</t>
  </si>
  <si>
    <t>legal_case</t>
  </si>
  <si>
    <t>Court decision</t>
  </si>
  <si>
    <t>statute</t>
  </si>
  <si>
    <t>Statute</t>
  </si>
  <si>
    <t>legislation</t>
  </si>
  <si>
    <t>statute or regulation</t>
  </si>
  <si>
    <t>art</t>
  </si>
  <si>
    <t>Audio disc</t>
  </si>
  <si>
    <t>audio\music (performed)\song</t>
  </si>
  <si>
    <t>sound recording-musical</t>
  </si>
  <si>
    <t>song</t>
  </si>
  <si>
    <t>music track in...</t>
  </si>
  <si>
    <t>hearing (legal)</t>
  </si>
  <si>
    <t>Hearing</t>
  </si>
  <si>
    <t>hearing</t>
  </si>
  <si>
    <t>bill</t>
  </si>
  <si>
    <t>bill\resolution</t>
  </si>
  <si>
    <t>Bill/Resolution</t>
  </si>
  <si>
    <t>Downloadable audio file</t>
  </si>
  <si>
    <t>audio\audio book</t>
  </si>
  <si>
    <t>sound recording-nonmusical</t>
  </si>
  <si>
    <t>audio book</t>
  </si>
  <si>
    <t>article (legal)</t>
  </si>
  <si>
    <t>legal commentary</t>
  </si>
  <si>
    <t>legal commentary\contribution in legal Commentary</t>
  </si>
  <si>
    <t>contribution in Legal Commentary</t>
  </si>
  <si>
    <t>treaty</t>
  </si>
  <si>
    <t>two-dimensional moving image</t>
  </si>
  <si>
    <t>misc\two-dimensional moving image</t>
  </si>
  <si>
    <t>notated music</t>
  </si>
  <si>
    <t>misc\notated music</t>
  </si>
  <si>
    <t>Music score</t>
  </si>
  <si>
    <t>musical_score</t>
  </si>
  <si>
    <t>notated movement</t>
  </si>
  <si>
    <t>misc\notated movement</t>
  </si>
  <si>
    <t>physical</t>
  </si>
  <si>
    <t>cartographic three-dimensional form</t>
  </si>
  <si>
    <t>Other cartographic</t>
  </si>
  <si>
    <t>misc\cartographic three-dimensional form</t>
  </si>
  <si>
    <t>audio\music (performed)\music album</t>
  </si>
  <si>
    <t>musical work/mucis album</t>
  </si>
  <si>
    <t>broadcast\radio broadcast\radio play</t>
  </si>
  <si>
    <t>radio play (audio drama)</t>
  </si>
  <si>
    <t>performed music</t>
  </si>
  <si>
    <t>audio\music (performed)</t>
  </si>
  <si>
    <t>no</t>
  </si>
  <si>
    <t>generic\translation</t>
  </si>
  <si>
    <t>translation</t>
  </si>
  <si>
    <t>Translation</t>
  </si>
  <si>
    <t>copyright\registered copyright</t>
  </si>
  <si>
    <t>registered-copyright</t>
  </si>
  <si>
    <t>Registered Copyright</t>
  </si>
  <si>
    <t>license</t>
  </si>
  <si>
    <t>License</t>
  </si>
  <si>
    <t>cartographic image</t>
  </si>
  <si>
    <t>misc\research technique</t>
  </si>
  <si>
    <t>research-technique</t>
  </si>
  <si>
    <t>three-dimensional form</t>
  </si>
  <si>
    <t>physical object</t>
  </si>
  <si>
    <t>PhysicalObject</t>
  </si>
  <si>
    <t>three dimensional object</t>
  </si>
  <si>
    <t>generic\test</t>
  </si>
  <si>
    <t>test</t>
  </si>
  <si>
    <t>Test</t>
  </si>
  <si>
    <t>trademark</t>
  </si>
  <si>
    <t>Trademark</t>
  </si>
  <si>
    <t>event</t>
  </si>
  <si>
    <t>Event</t>
  </si>
  <si>
    <t>cartographic moving image</t>
  </si>
  <si>
    <t>misc\spin-off company</t>
  </si>
  <si>
    <t>spin-off-company</t>
  </si>
  <si>
    <t>generic\research tool</t>
  </si>
  <si>
    <t>research-tool</t>
  </si>
  <si>
    <t>Research Tool</t>
  </si>
  <si>
    <t>cartographic tactile image</t>
  </si>
  <si>
    <t>misc\invention</t>
  </si>
  <si>
    <t>invention</t>
  </si>
  <si>
    <t>cartographic tactile three-dimensional form</t>
  </si>
  <si>
    <t>misc\cartographic tactile three-dimensional form</t>
  </si>
  <si>
    <t>tactile image</t>
  </si>
  <si>
    <t>misc\tactile image</t>
  </si>
  <si>
    <t>tactile notated movement</t>
  </si>
  <si>
    <t>misc\tactile notated movement</t>
  </si>
  <si>
    <t>tactile notated music</t>
  </si>
  <si>
    <t>misc\tactile notated music</t>
  </si>
  <si>
    <t>tactile text</t>
  </si>
  <si>
    <t>misc\tactile text</t>
  </si>
  <si>
    <t>tactile three-dimensional form</t>
  </si>
  <si>
    <t>misc\tactile three-dimensional form</t>
  </si>
  <si>
    <t>three-dimensional moving image</t>
  </si>
  <si>
    <t>misc\three-dimensional moving image</t>
  </si>
  <si>
    <t>art work</t>
  </si>
  <si>
    <t>Art Work</t>
  </si>
  <si>
    <t>artistic-performance</t>
  </si>
  <si>
    <t>artwork</t>
  </si>
  <si>
    <t>graphic</t>
  </si>
  <si>
    <t>tenure promotion</t>
  </si>
  <si>
    <t>Tenure-Promotion</t>
  </si>
  <si>
    <t>university academic unit</t>
  </si>
  <si>
    <t>University Academic Unit</t>
  </si>
  <si>
    <t>ID</t>
  </si>
  <si>
    <t>domain</t>
  </si>
  <si>
    <t>table_code</t>
  </si>
  <si>
    <t>table</t>
  </si>
  <si>
    <t>categorization_level</t>
  </si>
  <si>
    <t>authorized values</t>
  </si>
  <si>
    <t>value code</t>
  </si>
  <si>
    <t>label</t>
  </si>
  <si>
    <t>harmonized labeling</t>
  </si>
  <si>
    <t>description</t>
  </si>
  <si>
    <t>remark</t>
  </si>
  <si>
    <t>relev</t>
  </si>
  <si>
    <t>date</t>
  </si>
  <si>
    <t>repository type</t>
  </si>
  <si>
    <t>Policy InfoPr match</t>
  </si>
  <si>
    <t>CG Space match</t>
  </si>
  <si>
    <t>BibTex match</t>
  </si>
  <si>
    <t>content term</t>
  </si>
  <si>
    <t>form/format term</t>
  </si>
  <si>
    <t>handling or usage context term</t>
  </si>
  <si>
    <t>not information product but..</t>
  </si>
  <si>
    <t>remarks</t>
  </si>
  <si>
    <t>comments_AY</t>
  </si>
  <si>
    <t>agreement (disussion)</t>
  </si>
  <si>
    <t>trafficlight_on_agreements</t>
  </si>
  <si>
    <t>comments_MM</t>
  </si>
  <si>
    <t>NEW CG core</t>
  </si>
  <si>
    <t>BibTeX_types</t>
  </si>
  <si>
    <t>An article from a journal or magazine.</t>
  </si>
  <si>
    <t>Peer-reviewed journal articles</t>
  </si>
  <si>
    <t>mixed or ambiguous</t>
  </si>
  <si>
    <t>x</t>
  </si>
  <si>
    <t>An article from a journal or magazine. Both peer-reviewed and non peer-reviewed journal articles</t>
  </si>
  <si>
    <t>A book with an explicit publisher.</t>
  </si>
  <si>
    <t>Books and Book chapters</t>
  </si>
  <si>
    <t>A work that is printed and bound, but without a named publisher or sponsoring institution.</t>
  </si>
  <si>
    <t>Conference</t>
  </si>
  <si>
    <r>
      <t xml:space="preserve">see Inproceedings </t>
    </r>
    <r>
      <rPr>
        <sz val="11"/>
        <color theme="1"/>
        <rFont val="Calibri"/>
        <family val="2"/>
        <scheme val="minor"/>
      </rPr>
      <t>(included for technical interoperability with a nowadays oldfashioned markup language "Scribe")</t>
    </r>
  </si>
  <si>
    <t>A part of a book, usually untitled. May be a chapter (or section, etc.) and/or a range of pages.</t>
  </si>
  <si>
    <t>A part of a book having its own title.</t>
  </si>
  <si>
    <t>An article in a conference proceedings.</t>
  </si>
  <si>
    <t>Technical documentation.</t>
  </si>
  <si>
    <t>Thesis-Master</t>
  </si>
  <si>
    <t>A Master's thesis.</t>
  </si>
  <si>
    <t>For use when nothing else fits.</t>
  </si>
  <si>
    <t>Thesis-Dissertation</t>
  </si>
  <si>
    <t>A Ph.D. thesis.</t>
  </si>
  <si>
    <t>A report published by a school or other institution, usually numbered within a series.</t>
  </si>
  <si>
    <t>is Conference Proceedings in CGSpace</t>
  </si>
  <si>
    <t>Unpublished Work</t>
  </si>
  <si>
    <t>A document having an author and title, but not formally published.</t>
  </si>
  <si>
    <t>Output types</t>
  </si>
  <si>
    <t>Award</t>
  </si>
  <si>
    <t>Peer-reviewed funding providing direct research costs through competitions.</t>
  </si>
  <si>
    <t>award</t>
  </si>
  <si>
    <t>Books written by a single author or collaboratively based on research or scholarly findings generally derived from peer reviewed funding.</t>
  </si>
  <si>
    <t>Texts written by a single author or collaboratively based on research or scholarly findings and expertise in a field.</t>
  </si>
  <si>
    <t>Document that describes a forthcoming book based on research or scholarly findings.</t>
  </si>
  <si>
    <t>Review-book</t>
  </si>
  <si>
    <t>Critical review of works of fiction or non-fiction highlighting the contributions to an art, field or discipline.</t>
  </si>
  <si>
    <t>Broadcast Interview</t>
  </si>
  <si>
    <t>Services contributed in the form of interview(s) with the person with a member of the broadcast (TV or radio) media.</t>
  </si>
  <si>
    <t>usually Audio/Video in CGSoace</t>
  </si>
  <si>
    <t>Texts of a specified length that states the issue to be discussed in a proposed conference paper. It serves as the basis for the acceptance of the paper at a conference. The abstract is published along with the paper.</t>
  </si>
  <si>
    <t>Papers written alone or collaboratively, presented at an academic conference, and published in the proceedings (not in scholarly journals).</t>
  </si>
  <si>
    <t>Posters displayed in a conference setting and conveying research highlights in an efficient manner by compelling graphics. They may be peer-reviewed prior to acceptance and be published in the proceedings.</t>
  </si>
  <si>
    <t>Is Poster in CGSpace</t>
  </si>
  <si>
    <t>Document giving details of papers to be presented at an academic conference, compiled from the accepted submissions.</t>
  </si>
  <si>
    <t>Is not captured in CGSpace</t>
  </si>
  <si>
    <t>Contact Info</t>
  </si>
  <si>
    <t>Information providing all details required in order to effectively contact an individual using the best mechanism for the nature of the communication.</t>
  </si>
  <si>
    <t>Contract</t>
  </si>
  <si>
    <t>Works commissioned by external public agencies or industry building on research expertise and aimed at deliverables. Include research contracts awarded by federal agencies for both direct and indirect costs, and honoraria.</t>
  </si>
  <si>
    <t>CV - Full Academic</t>
  </si>
  <si>
    <t>Information representing the full academic history of a person.</t>
  </si>
  <si>
    <t>Data Set</t>
  </si>
  <si>
    <t>A series of structured observations, measurements or facts identified from the research which can be stored in a database medium.</t>
  </si>
  <si>
    <t>Data and Databases</t>
  </si>
  <si>
    <t>Entry-Dictionary Entry</t>
  </si>
  <si>
    <t>Entries of new words, new meanings of existing words, changes in spelling and hyphenation over a longer period of time, and grammatical changes.</t>
  </si>
  <si>
    <t>I haven't seen such entry so far in CGSpace</t>
  </si>
  <si>
    <t>IP-Disclosure</t>
  </si>
  <si>
    <t>Publications that establish inventions as prior art thereby preventing others from patenting the same invention or concept.</t>
  </si>
  <si>
    <t>Treatise advancing an original point of view resulting from research: a requirement for a doctoral degree.</t>
  </si>
  <si>
    <t>Books edited by a single author or collaboratively for the dissemination of research or scholarly findings that generally result from peer reviewed funding.</t>
  </si>
  <si>
    <t>E-mail</t>
  </si>
  <si>
    <t>E-Mail</t>
  </si>
  <si>
    <t>Electronic mail addresses at which the person can be contacted.</t>
  </si>
  <si>
    <t>Entry-Encyclopedia Entry</t>
  </si>
  <si>
    <t>Authored entries in a reference work or a compendium focusing on a particular domain or on all branches of knowledge.</t>
  </si>
  <si>
    <t>Funds Request</t>
  </si>
  <si>
    <t>Information about specific requests for funds submitted to potential funders of the activity. The standard allows details to be collected for multiple years.</t>
  </si>
  <si>
    <t>Intenral Document</t>
  </si>
  <si>
    <t>Graduate Examination</t>
  </si>
  <si>
    <t>Services contributed, in conjunction with the awarding of a graduate degree, to examine something, formulate a judgement, and a statement of that judgement.</t>
  </si>
  <si>
    <t>process</t>
  </si>
  <si>
    <t>Grant</t>
  </si>
  <si>
    <t>Identifying Info</t>
  </si>
  <si>
    <t>Information that, in combination, presents an overall personal identification of a person.</t>
  </si>
  <si>
    <t>Articles in peer-reviewed publications that disseminate the results of original research and scholarship.</t>
  </si>
  <si>
    <t>how is this different from the article in no. 1?</t>
  </si>
  <si>
    <t>Periodical publications aimed at fostering intellectual debate and inquiry. Special journal issues are produced by editors with an established record of scholarship in the field and able to provide the direction of the theme. Journal issues bear a unique number of reference for publication.</t>
  </si>
  <si>
    <t>IP-License</t>
  </si>
  <si>
    <t>Signed agreements to exploit a piece of IP such as a process, product, data, or software.</t>
  </si>
  <si>
    <t>Articles in thematic publications published at fixed intervals.</t>
  </si>
  <si>
    <t>Course and assignment materials produced for teaching purposes.</t>
  </si>
  <si>
    <t>Articles in publications aimed at researchers, decision-makers, professionals and the public that report on a research project or on the activities of a research chair or a research centre. The Newsletters promote research activities to the community and the university; mobilize knowledge to improve practice and inform policy, and provide relevant and accessible information to the broader public.</t>
  </si>
  <si>
    <t>Articles in a daily, weekly or monthly publication reporting on news and social issues aimed at the public. May entail critical analysis based on expertise in the field.</t>
  </si>
  <si>
    <t>Resource-online</t>
  </si>
  <si>
    <t>Information accessible only on the web via traditional technical methods (ie hyperlinks).</t>
  </si>
  <si>
    <t>mixed</t>
  </si>
  <si>
    <t>Website, Software, Source Code, Blog Post or Wiki</t>
  </si>
  <si>
    <t>IP-Patent</t>
  </si>
  <si>
    <t>A form of IP protection that defines the exclusive right by law for inventors and assignees to make use of and exploit their inventions, products or processes, for a limited period of time.</t>
  </si>
  <si>
    <t>IP-Registered Copyright</t>
  </si>
  <si>
    <t>Registered ownership of rights under a system of laws for promoting both the creation of and access to artistic, literary, musical, dramatic and other creative works.</t>
  </si>
  <si>
    <t>Reports disseminating the outcomes and deliverables of a research contract. May entail a contribution to public policy.</t>
  </si>
  <si>
    <t>Research Dataset</t>
  </si>
  <si>
    <t>Dataset-research</t>
  </si>
  <si>
    <t>A set of data used for research purposes, that may or may not have been created by a research project.</t>
  </si>
  <si>
    <t>Research Technique</t>
  </si>
  <si>
    <t>A practical methods or skills applied to particular tasks identified as part of the research.</t>
  </si>
  <si>
    <t>method</t>
  </si>
  <si>
    <t>Series of observations, measurements or facts identified from the research. They include bibliographies, indices and catalogues of research collections; concordances and dictionaries; materials that facilitate access to archival holdings or collections such as repository guides, inventories of a group of manuscripts or of a body of archives, inventories or documentary materials, thematic guides to archival materials, records surveys and special indices; scholarly editions; and data series</t>
  </si>
  <si>
    <t>Review</t>
  </si>
  <si>
    <t>An expert assessment of a scholarly output.</t>
  </si>
  <si>
    <t>Standard or Policy</t>
  </si>
  <si>
    <t>The development of a rule or principle that is used as a basis for judgement.</t>
  </si>
  <si>
    <t>Articles on research findings published jointly with or supervised by the thesis advisor. The findings relate to research undertaken by the student or the supervisor’s program of research.</t>
  </si>
  <si>
    <t>Technical Standard</t>
  </si>
  <si>
    <t>Technical Standards (industrial or otherwise) that have originated from the research projects in which new protocols, methods or materials may be developed.</t>
  </si>
  <si>
    <t>Assessments that include tests designed for general university selection, selection into specific courses or other evaluation purposes.</t>
  </si>
  <si>
    <t>Text Interview</t>
  </si>
  <si>
    <t>Services contributed in the form of interview(s) with the person with a member of the print or online media.</t>
  </si>
  <si>
    <t>Marks such as a name, word, phrase, logo, symbol, design, image of a product or service that indicates the source and provides the right to control the use of the identifier.</t>
  </si>
  <si>
    <t>IP</t>
  </si>
  <si>
    <t>Translations of books and articles that identify modifications to the original edition, such as a new or revised preface.</t>
  </si>
  <si>
    <t>Video Recording</t>
  </si>
  <si>
    <t>Works such as film, video, or new media developed as a result of an research work or agricultural event. May serve for commercial purposes.</t>
  </si>
  <si>
    <t>Video, audio, images</t>
  </si>
  <si>
    <t>Video-recording understood in our context should have a separate resource type</t>
  </si>
  <si>
    <t>Stand-alone locations on the web where multiple types of information on a specific theme are available. May include interactive features for contributions from readers.</t>
  </si>
  <si>
    <t>Preliminary versions of articles that have not undergone review but that may be shared for comment.</t>
  </si>
  <si>
    <t>CG Core v1.0</t>
  </si>
  <si>
    <t>dc.type</t>
  </si>
  <si>
    <t>Material-Extension Material</t>
  </si>
  <si>
    <t>needs reality check</t>
  </si>
  <si>
    <t>Is Brief in CGSpace</t>
  </si>
  <si>
    <t>Material-Training Material</t>
  </si>
  <si>
    <t>CGIAR OA Policy</t>
  </si>
  <si>
    <t>listed Information products</t>
  </si>
  <si>
    <t>Separate entries as one book and serveral other book chapters</t>
  </si>
  <si>
    <t>CGSpace</t>
  </si>
  <si>
    <t>Audio is taken for all "sound" and sound derivate</t>
  </si>
  <si>
    <t>audio</t>
  </si>
  <si>
    <t>Blog Post</t>
  </si>
  <si>
    <t>Brief</t>
  </si>
  <si>
    <t>Is entered as conference proceedings in CGSpace</t>
  </si>
  <si>
    <t>should be summarized under image</t>
  </si>
  <si>
    <t>image</t>
  </si>
  <si>
    <t>Manuscript</t>
  </si>
  <si>
    <t>Photo Report</t>
  </si>
  <si>
    <t>Report-Photo Report</t>
  </si>
  <si>
    <t>We have output type 'Photo Report' in CGSpace</t>
  </si>
  <si>
    <t>Website-Wiki</t>
  </si>
  <si>
    <t>definition like CASRAI?</t>
  </si>
  <si>
    <t>types</t>
  </si>
  <si>
    <t>Archive Material</t>
  </si>
  <si>
    <t>Material-archive</t>
  </si>
  <si>
    <t xml:space="preserve">Written, pictorial, or audiovisual material stored in an archive. </t>
  </si>
  <si>
    <t>text; image; audiovisual file</t>
  </si>
  <si>
    <t>Audio Or Video Document</t>
  </si>
  <si>
    <t>Any recording of a documentary nature using audio, moving images, or both, which is published on tape, CD, film, etc. (e.g. educational and documentary films and slideshows as well as historical recordings of speeches and other events).</t>
  </si>
  <si>
    <t>A single independent, complete work, written by one author or a team of authors who share the responsibility of the text (in one volume or a finite set of volumes).</t>
  </si>
  <si>
    <t>Book, Edited</t>
  </si>
  <si>
    <t>A single or multi-volume work with discrete contributions from various authors which is compiled by one or more editors. Includes dictionaries and encyclopedias.</t>
  </si>
  <si>
    <t>dictionaries, encyclopedias</t>
  </si>
  <si>
    <t>Is 'Book' in CGSpace</t>
  </si>
  <si>
    <t>Collected Work</t>
  </si>
  <si>
    <t xml:space="preserve">A selected or complete collection of the work of an author in one or more volumes. This can range from a small anthology of fiction to a collection of an author's scholarly writings, or to a historical-critical edition of the complete works of an author. </t>
  </si>
  <si>
    <t>A collection of papers from a scholarly conference in one volume.</t>
  </si>
  <si>
    <t>Is included as 'Conference Proceedings' in CGSpace</t>
  </si>
  <si>
    <t>Contribution In ...</t>
  </si>
  <si>
    <t>A discrete piece of writing (including editorials, afterwords, etc.) in an Edited Book, Conference Proceedings, a Special Issue, or in Unpublished Work; an entry in an encyclopedia; or an individual work in a Collected Work.</t>
  </si>
  <si>
    <t>Before you add a contribution, add the parent reference first (the Edited Book, Conference Proceedings, etc.).Editorial; afterwords; individual work; dictionary entry; encyclopedia entry</t>
  </si>
  <si>
    <t>File</t>
  </si>
  <si>
    <t>A collection of related documents resulting from administrative or economic activity. A file normally comprises multiple documents.</t>
  </si>
  <si>
    <t>Internet Document</t>
  </si>
  <si>
    <t xml:space="preserve">A text, image, or multimedia document (Web page, Office or PDF file, etc.) offered primarily on the Internet. </t>
  </si>
  <si>
    <t>text; image; web page; file</t>
  </si>
  <si>
    <t>An article by an author or a team of authors published in an academic or scholarly journal or other periodical.</t>
  </si>
  <si>
    <t>Lecture</t>
  </si>
  <si>
    <t>Notes or a handout from an unpublished speech, talk, or lecture, or a recording of it.</t>
  </si>
  <si>
    <t>Published lectures should be cited in the bibliography according to the format in which they were published, e.g. as a Journal Article or a Contribution.</t>
  </si>
  <si>
    <t>An unpublished document written by hand, on a typewriter, or on a computer.</t>
  </si>
  <si>
    <t>A manuscript is still a manuscript if it is duplicated privately (e.g. photocopies). If a manuscript is published on the Internet, add it as an Internet Document; if it is published privately, add it as Unpublished Work.</t>
  </si>
  <si>
    <t>A map or collection of maps, such as an atlas.</t>
  </si>
  <si>
    <t>Unique pieces like hand-drawn maps can be cited in the bibliography as manuscripts, or as archive material if they are housed in an archive.</t>
  </si>
  <si>
    <t>An article by an author or team of authors in a daily or weekly newspaper.</t>
  </si>
  <si>
    <t>Documentation of a patent (the legal right to exclusive use of an invention such as a design, process, or method) or a patent application.</t>
  </si>
  <si>
    <t>Personal Communication</t>
  </si>
  <si>
    <t>Information communicated via letter, fax, email, telephone, or in person.</t>
  </si>
  <si>
    <t>This reference type is appropriate for personal use, but also to collect information as raw material for scholarly or journalistic work. Published letter exchanges should be referenced as a Book or as  Collected Work; personal communication stored in an archive should be referenced as Archive Material. subtypes: letter; fax; phone call; personal discussion</t>
  </si>
  <si>
    <t>Press Release</t>
  </si>
  <si>
    <t xml:space="preserve">Official text and image material provided to the press by a company, organization, government official, etc. </t>
  </si>
  <si>
    <t xml:space="preserve">Is 'Press Item' </t>
  </si>
  <si>
    <t>A computer program, whether published on a storage medium or available on the Internet.</t>
  </si>
  <si>
    <t>computer program, web-application</t>
  </si>
  <si>
    <t>Special Issue</t>
  </si>
  <si>
    <t>An issue of a periodical published in addition to the regular issues, with its own editor, and typically devoted to a specific topic.</t>
  </si>
  <si>
    <t>periodical special</t>
  </si>
  <si>
    <t>Standard</t>
  </si>
  <si>
    <t>A set of requirements and criteria (for example, quality, dimensions, materials, or protocols) agreed upon and passed by a standards body.</t>
  </si>
  <si>
    <t>Statute Or Regulation</t>
  </si>
  <si>
    <t>An edict such as a law, ordinance, or regulation from a national or international legislative or administrative body.</t>
  </si>
  <si>
    <t>law; ordinance, regulation; statute</t>
  </si>
  <si>
    <t>A document, typically presenting original research, submitted to fulfill requirements of a degree. Depending on the degree and country, it may be called a thesis, dissertation, etc. If a thesis is available only at the university library (or database of theses), use the thesis reference type. A published thesis should be referenced as a Book.</t>
  </si>
  <si>
    <t>thesis (unpublished)</t>
  </si>
  <si>
    <t>Unknown</t>
  </si>
  <si>
    <t>Use this reference type as a stopgap when you have unclear or incomplete bibliographic information from another source that doesn't clearly indicate the reference type. Check the original source as soon as possible and then assign the appropriate reference type.</t>
  </si>
  <si>
    <t xml:space="preserve">Printed matter not published by a commercial publisher and not available from a bookseller, but instead published and distributed by the authors or editors themselves. </t>
  </si>
  <si>
    <t>Such papers are often solely or additionally published on the Internet as a PDF document. However, they should not be be cited in the bibliography as an Internet Document, but as Unpublished Work (including its Internet address).Examples: Reports from universities and research institutions; papers from organizations, agencies or companies; flyers; and advertising brochures.</t>
  </si>
  <si>
    <t>CSL codelists</t>
  </si>
  <si>
    <t>Appendix II types</t>
  </si>
  <si>
    <t>CSL type</t>
  </si>
  <si>
    <t>&lt;no descr found&gt;</t>
  </si>
  <si>
    <t>Journal Article/Newslettr</t>
  </si>
  <si>
    <t>either Audio or Video recording</t>
  </si>
  <si>
    <t>Chapter</t>
  </si>
  <si>
    <t>Book Chapter/Confernece Paper</t>
  </si>
  <si>
    <t>Entry</t>
  </si>
  <si>
    <t>Interview</t>
  </si>
  <si>
    <t>should be under Video</t>
  </si>
  <si>
    <t>video</t>
  </si>
  <si>
    <t>ResourceType</t>
  </si>
  <si>
    <t>resourceTypeConference</t>
  </si>
  <si>
    <t>Texts of a specified length that states the issue to be discussed in a proposed conference paper.</t>
  </si>
  <si>
    <t>https://members.orcid.org/api/supported-work-types</t>
  </si>
  <si>
    <t>Posters displayed in a conference setting and conveying research highlights in an efficient manner by compelling graphics.</t>
  </si>
  <si>
    <t>resourceTypeGen</t>
  </si>
  <si>
    <t xml:space="preserve">A series of visual representations imparting an impression of motion when shown in succession. May or may not include sound. </t>
  </si>
  <si>
    <t xml:space="preserve">An aggregation of resources of various types. If a collection exists of a single type, use the single type to describe it. </t>
  </si>
  <si>
    <t xml:space="preserve">Data encoded in a defined structure. </t>
  </si>
  <si>
    <t xml:space="preserve">A non‐persistent, time‐based occurrence. </t>
  </si>
  <si>
    <t xml:space="preserve">A visual representation other than text. </t>
  </si>
  <si>
    <t>Resource-interactive</t>
  </si>
  <si>
    <t xml:space="preserve">A resource requiring interaction from the user to be understood, executed, or experienced </t>
  </si>
  <si>
    <t>﻿Model</t>
  </si>
  <si>
    <t xml:space="preserve">An abstract, conceptual, graphical, mathematical or visualization model that represents empirical objects, phenomena, or physical processes. </t>
  </si>
  <si>
    <t xml:space="preserve">If selected, supply a value for ResourceType. </t>
  </si>
  <si>
    <t>Physical Object</t>
  </si>
  <si>
    <t xml:space="preserve">An inanimate, three‐dimensional object or substance. </t>
  </si>
  <si>
    <t>object</t>
  </si>
  <si>
    <t xml:space="preserve">A system that provides one or more functions of value to the end‐user. </t>
  </si>
  <si>
    <t xml:space="preserve">A computer program in source code (text) or compiled form. </t>
  </si>
  <si>
    <t xml:space="preserve">A resource primarily intended to be heard. </t>
  </si>
  <si>
    <t xml:space="preserve">A resource consisting primarily of words for reading. </t>
  </si>
  <si>
    <t xml:space="preserve">A structured series of steps which can be executed to produce a final outcome, allowing users a means to specify and enact their work in a more reproducible manner.  </t>
  </si>
  <si>
    <t>resourceTypeIntellectualProperty</t>
  </si>
  <si>
    <t>resourceTypeOtherResources</t>
  </si>
  <si>
    <t>Practical and original outputs arising from research.</t>
  </si>
  <si>
    <t>IP (needs specification of documentation)</t>
  </si>
  <si>
    <t>speech-lecture</t>
  </si>
  <si>
    <t>Any other type of work.</t>
  </si>
  <si>
    <t>resourceTypePublications</t>
  </si>
  <si>
    <t>Periodical publications aimed at fostering intellectual debate and inquiry.</t>
  </si>
  <si>
    <t>Articles in publications aimed at researchers, decision-makers, professionals and the public that report on a research project or on the activities of a research chair or a research center.</t>
  </si>
  <si>
    <t>Articles in a daily, weekly or monthly publication reporting on news and social issues aimed at the public.</t>
  </si>
  <si>
    <t>Information accessible only on the web via traditional technical methods</t>
  </si>
  <si>
    <t>Reports disseminating the outcomes and deliverables of a research contract.</t>
  </si>
  <si>
    <t>Series of observations, measurements or facts identified from the research.</t>
  </si>
  <si>
    <t>Articles on research findings published jointly with or supervised by the thesis adviser.</t>
  </si>
  <si>
    <t>Stand-alone locations on the web where multiple types of information on a specific theme are available.</t>
  </si>
  <si>
    <t>DublinCore</t>
  </si>
  <si>
    <t>DCMI_Type</t>
  </si>
  <si>
    <t>DCMI type vocabulary</t>
  </si>
  <si>
    <t>An aggregation of resources.</t>
  </si>
  <si>
    <t>A collection is described as a group; its parts may also be separately described.</t>
  </si>
  <si>
    <t>Data encoded in a defined structure.</t>
  </si>
  <si>
    <t>Examples include lists, tables, and databases. A dataset may be useful for direct machine processing.</t>
  </si>
  <si>
    <t>A non-persistent, time-based occurrence.</t>
  </si>
  <si>
    <t>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</si>
  <si>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temporal item</t>
  </si>
  <si>
    <t>A visual representation other than text.</t>
  </si>
  <si>
    <t>Examples include images and photographs of physical objects, paintings, prints, drawings, other images and graphics, animations and moving pictures, film, diagrams, maps, musical notation. Note that Image may include both electronic and physical representations.</t>
  </si>
  <si>
    <t>Interactive Resource</t>
  </si>
  <si>
    <t>A resource requiring interaction from the user to be understood, executed, or experienced.</t>
  </si>
  <si>
    <t>Examples include forms on Web pages, applets, multimedia learning objects, chat services, or virtual reality environments.</t>
  </si>
  <si>
    <t>MovingImage</t>
  </si>
  <si>
    <t>Moving Image</t>
  </si>
  <si>
    <t>A series of visual representations imparting an impression of motion when shown in succession.</t>
  </si>
  <si>
    <t>Examples include animations, movies, television programs, videos, zoetropes, or visual output from a simulation. Instances of the type Moving Image must also be describable as instances of the broader type Image.</t>
  </si>
  <si>
    <t>should be video</t>
  </si>
  <si>
    <t>An inanimate, three-dimensional object or substance.</t>
  </si>
  <si>
    <t>Note that digital representations of, or surrogates for, these objects should use Image, Text or one of the other types.</t>
  </si>
  <si>
    <t>A system that provides one or more functions.</t>
  </si>
  <si>
    <t>Examples include a photocopying service, a banking service, an authentication service, interlibrary loans, a Z39.50 or Web server.</t>
  </si>
  <si>
    <t>A computer program in source or compiled form.</t>
  </si>
  <si>
    <t>Examples include a C source file, MS-Windows .exe executable, or Perl script.</t>
  </si>
  <si>
    <t>A resource primarily intended to be heard.</t>
  </si>
  <si>
    <t>Examples include a music playback file format, an audio compact disc, and recorded speech or sounds.</t>
  </si>
  <si>
    <t>StillImage</t>
  </si>
  <si>
    <t>Still Image</t>
  </si>
  <si>
    <t>A static visual representation.</t>
  </si>
  <si>
    <t>Examples include paintings, drawings, graphic designs, plans and maps. Recommended best practice is to assign the type Text to images of textual materials. Instances of the type Still Image must also be describable as instances of the broader type Image.</t>
  </si>
  <si>
    <t>A resource consisting primarily of words for reading.</t>
  </si>
  <si>
    <t>Examples include books, letters, dissertations, poems, newspapers, articles, archives of mailing lists. Note that facsimiles or images of texts are still of the genre Text.</t>
  </si>
  <si>
    <t>LOC Master Data Element List</t>
  </si>
  <si>
    <t>typeOfResource</t>
  </si>
  <si>
    <t>Type of Resource</t>
  </si>
  <si>
    <t>Material-mixed material</t>
  </si>
  <si>
    <t>Multimedia</t>
  </si>
  <si>
    <t>Sound recording-nonmusical</t>
  </si>
  <si>
    <t xml:space="preserve">MARC </t>
  </si>
  <si>
    <t>MARC form categories</t>
  </si>
  <si>
    <t>electronic resource</t>
  </si>
  <si>
    <t>Resource-electronic</t>
  </si>
  <si>
    <t>motion picture</t>
  </si>
  <si>
    <t>nonprojected graphic</t>
  </si>
  <si>
    <t>graphic-nonprojected</t>
  </si>
  <si>
    <t>projected graphic</t>
  </si>
  <si>
    <t>graphic-projected</t>
  </si>
  <si>
    <t>remote-sensing image</t>
  </si>
  <si>
    <t>Image-remote-sensing image</t>
  </si>
  <si>
    <t xml:space="preserve">videorecording </t>
  </si>
  <si>
    <t>MARC form of item</t>
  </si>
  <si>
    <t xml:space="preserve">large print </t>
  </si>
  <si>
    <t>MARLO</t>
  </si>
  <si>
    <t>MARLO Deliverable Sub-SubType</t>
  </si>
  <si>
    <t>Article for media/Magazine/Other (not peer-reviewed)</t>
  </si>
  <si>
    <t>Radio</t>
  </si>
  <si>
    <t>Radio Broadcast</t>
  </si>
  <si>
    <t>should be Audio</t>
  </si>
  <si>
    <t>TV</t>
  </si>
  <si>
    <t>TV Broadcast</t>
  </si>
  <si>
    <t>should be Video recording</t>
  </si>
  <si>
    <t>video recording</t>
  </si>
  <si>
    <t>newspapers</t>
  </si>
  <si>
    <t>Newspapers</t>
  </si>
  <si>
    <t>newsletters</t>
  </si>
  <si>
    <t>Newsletters</t>
  </si>
  <si>
    <t>mazagines</t>
  </si>
  <si>
    <t>Mazagines</t>
  </si>
  <si>
    <t>Blog (collection of posts)</t>
  </si>
  <si>
    <t>Blog (Collection Of Posts)</t>
  </si>
  <si>
    <t>Peer-reviewed books</t>
  </si>
  <si>
    <t>Peer-Reviewed Books</t>
  </si>
  <si>
    <t>Books-Peer-Reviewed</t>
  </si>
  <si>
    <t>Peer-reviewed book chapters</t>
  </si>
  <si>
    <t>Peer-Reviewed Book Chapters</t>
  </si>
  <si>
    <t>Book Chapter-Peer-Reviewed</t>
  </si>
  <si>
    <t>Concept note</t>
  </si>
  <si>
    <t>Concept Note</t>
  </si>
  <si>
    <t>Conference paper / Seminar paper</t>
  </si>
  <si>
    <t>Conference paper</t>
  </si>
  <si>
    <t>seminar paper</t>
  </si>
  <si>
    <t>Seminar Paper</t>
  </si>
  <si>
    <t>Paper-Seminar</t>
  </si>
  <si>
    <t>Data paper</t>
  </si>
  <si>
    <t>Data Paper</t>
  </si>
  <si>
    <t>Data portal/Tool/Model code/Computer software</t>
  </si>
  <si>
    <t>Data Portals for dissemination</t>
  </si>
  <si>
    <t>Data Portals For Dissemination</t>
  </si>
  <si>
    <t>website - Data Portal</t>
  </si>
  <si>
    <t>tools</t>
  </si>
  <si>
    <t>Tools</t>
  </si>
  <si>
    <t>tool</t>
  </si>
  <si>
    <t>model codes</t>
  </si>
  <si>
    <t>Model Codes</t>
  </si>
  <si>
    <t>computer software</t>
  </si>
  <si>
    <t>Computer Software</t>
  </si>
  <si>
    <t>search engine</t>
  </si>
  <si>
    <t>Search Engine</t>
  </si>
  <si>
    <t>algorithms</t>
  </si>
  <si>
    <t>Algorithms</t>
  </si>
  <si>
    <t>Database/Dataset/Data documentation</t>
  </si>
  <si>
    <t>Dataset as a collection of data</t>
  </si>
  <si>
    <t>Dataset As A Collection Of Data</t>
  </si>
  <si>
    <t>Database as an organized collection of data</t>
  </si>
  <si>
    <t>Database As An Organized Collection Of Data</t>
  </si>
  <si>
    <t>Database</t>
  </si>
  <si>
    <t>database</t>
  </si>
  <si>
    <t>repository</t>
  </si>
  <si>
    <t>Repository</t>
  </si>
  <si>
    <t>Discussion paper/Working paper/White paper</t>
  </si>
  <si>
    <t>Discussion paper</t>
  </si>
  <si>
    <t>Discussion Paper</t>
  </si>
  <si>
    <t>Paper-Discussion</t>
  </si>
  <si>
    <t>policy working paper</t>
  </si>
  <si>
    <t>Policy Working Paper</t>
  </si>
  <si>
    <t>Paper-Policy Working paper</t>
  </si>
  <si>
    <t>progress report</t>
  </si>
  <si>
    <t>Progress Report</t>
  </si>
  <si>
    <t>Report-Progress Report</t>
  </si>
  <si>
    <t>research paper</t>
  </si>
  <si>
    <t>Research Paper</t>
  </si>
  <si>
    <t>Paper-Research</t>
  </si>
  <si>
    <t>research report</t>
  </si>
  <si>
    <t>Research Report</t>
  </si>
  <si>
    <t>Report-Research Report</t>
  </si>
  <si>
    <t>technical note</t>
  </si>
  <si>
    <t>Technical Note</t>
  </si>
  <si>
    <t>technical report</t>
  </si>
  <si>
    <t>Technical Report</t>
  </si>
  <si>
    <t>Report-Technical Report</t>
  </si>
  <si>
    <t>unpublished paper</t>
  </si>
  <si>
    <t>Unpublished Paper</t>
  </si>
  <si>
    <t>white paper</t>
  </si>
  <si>
    <t>White Paper</t>
  </si>
  <si>
    <t>Paper-White Paper</t>
  </si>
  <si>
    <t>baseline report</t>
  </si>
  <si>
    <t>Baseline Report</t>
  </si>
  <si>
    <t>Report-Baseline Report</t>
  </si>
  <si>
    <t>Donor report</t>
  </si>
  <si>
    <t>Donor Report</t>
  </si>
  <si>
    <t>Report-Donor Report</t>
  </si>
  <si>
    <t>annual report</t>
  </si>
  <si>
    <t>Annual Report</t>
  </si>
  <si>
    <t>Report-Annual Report</t>
  </si>
  <si>
    <t>project paper</t>
  </si>
  <si>
    <t>Project Paper</t>
  </si>
  <si>
    <t>Paper-Project</t>
  </si>
  <si>
    <t>project report</t>
  </si>
  <si>
    <t>Project Report</t>
  </si>
  <si>
    <t>Report-Project Report</t>
  </si>
  <si>
    <t>Factsheet, Project Note</t>
  </si>
  <si>
    <t>Factsheet</t>
  </si>
  <si>
    <t>project note</t>
  </si>
  <si>
    <t>Project Note</t>
  </si>
  <si>
    <t>Note</t>
  </si>
  <si>
    <t>field day/on-farm demonstrations</t>
  </si>
  <si>
    <t>field day</t>
  </si>
  <si>
    <t>Field Day</t>
  </si>
  <si>
    <t>visit</t>
  </si>
  <si>
    <t>on-farm demonstration</t>
  </si>
  <si>
    <t>On-Farm Demonstration</t>
  </si>
  <si>
    <t>Guidebook/Handbook/Good Practice Note</t>
  </si>
  <si>
    <t>Guidebook</t>
  </si>
  <si>
    <t>handbook</t>
  </si>
  <si>
    <t>Handbook</t>
  </si>
  <si>
    <t>good practice note</t>
  </si>
  <si>
    <t>Good Practice Note</t>
  </si>
  <si>
    <t>Infographic</t>
  </si>
  <si>
    <t>graphic-Infographic</t>
  </si>
  <si>
    <t>Infographics (a clipped compound of "information" and "graphics") are graphic visual representations of information, data or knowledge intended to present information quickly and clearly.[1][2] They can improve cognition by utilizing graphics to enhance the human visual system’s ability to see patterns and trends.</t>
  </si>
  <si>
    <t>should be text content</t>
  </si>
  <si>
    <t>Journal Article (peer reviewed)</t>
  </si>
  <si>
    <t>Peer-reviewed journal article from scientific journal</t>
  </si>
  <si>
    <t>Peer-Reviewed Journal Article From Scientific Journal</t>
  </si>
  <si>
    <t>Lecture/Training Course Material</t>
  </si>
  <si>
    <t>training course material</t>
  </si>
  <si>
    <t>Training Course Material</t>
  </si>
  <si>
    <t>long-term training</t>
  </si>
  <si>
    <t>Long-Term Training</t>
  </si>
  <si>
    <t>training-long-term</t>
  </si>
  <si>
    <t>capacity development</t>
  </si>
  <si>
    <t>Maps/Geospatial data</t>
  </si>
  <si>
    <t>Geospatial data - geographic positioning information</t>
  </si>
  <si>
    <t>Geospatial Data - Geographic Positioning Information</t>
  </si>
  <si>
    <t>Dataset-geospatial</t>
  </si>
  <si>
    <t>images</t>
  </si>
  <si>
    <t>Images</t>
  </si>
  <si>
    <t>Outcome case study</t>
  </si>
  <si>
    <t>Outcome Case Study</t>
  </si>
  <si>
    <t>Outcome note</t>
  </si>
  <si>
    <t>Outcome Note</t>
  </si>
  <si>
    <t>Policy brief/policy note/briefing paper</t>
  </si>
  <si>
    <t>Policy brief</t>
  </si>
  <si>
    <t>policy note</t>
  </si>
  <si>
    <t>Policy Note</t>
  </si>
  <si>
    <t>briefing paper</t>
  </si>
  <si>
    <t>Briefing Paper</t>
  </si>
  <si>
    <t>Paper-briefing</t>
  </si>
  <si>
    <t>2020 synthesis</t>
  </si>
  <si>
    <t>2020 Synthesis</t>
  </si>
  <si>
    <t>Synthesis</t>
  </si>
  <si>
    <t>2020 Vision focus</t>
  </si>
  <si>
    <t>2020 Vision Focus</t>
  </si>
  <si>
    <t>Vision</t>
  </si>
  <si>
    <t>brief</t>
  </si>
  <si>
    <t>policy paper</t>
  </si>
  <si>
    <t>Policy Paper</t>
  </si>
  <si>
    <t>Paper-Policy</t>
  </si>
  <si>
    <t>policy report</t>
  </si>
  <si>
    <t>Policy Report</t>
  </si>
  <si>
    <t>Report-Policy Report</t>
  </si>
  <si>
    <t>policy review</t>
  </si>
  <si>
    <t>Policy Review</t>
  </si>
  <si>
    <t>Review-policy</t>
  </si>
  <si>
    <t>policy statement</t>
  </si>
  <si>
    <t>Policy Statement</t>
  </si>
  <si>
    <t>Policy workshop/Dialogue report</t>
  </si>
  <si>
    <t>Policy workshop report</t>
  </si>
  <si>
    <t>Policy Workshop Report</t>
  </si>
  <si>
    <t>Report-Policy Workshop Report</t>
  </si>
  <si>
    <t>dialogue report</t>
  </si>
  <si>
    <t>Dialogue Report</t>
  </si>
  <si>
    <t>Report-Dialogue Report</t>
  </si>
  <si>
    <t>Presentation/Poster</t>
  </si>
  <si>
    <t>Research workshop report</t>
  </si>
  <si>
    <t>Research Workshop Report</t>
  </si>
  <si>
    <t>Report-Research Workshop Report</t>
  </si>
  <si>
    <t>workshop summary paper</t>
  </si>
  <si>
    <t>Workshop Summary Paper</t>
  </si>
  <si>
    <t>Paper-Workshop Summary Paper</t>
  </si>
  <si>
    <t>short-term training</t>
  </si>
  <si>
    <t>workshop</t>
  </si>
  <si>
    <t>Workshop</t>
  </si>
  <si>
    <t>exchange visit</t>
  </si>
  <si>
    <t>Exchange Visit</t>
  </si>
  <si>
    <t>Social Media Output</t>
  </si>
  <si>
    <t>linkedin group</t>
  </si>
  <si>
    <t>Linkedin Group</t>
  </si>
  <si>
    <t>yammer</t>
  </si>
  <si>
    <t>Yammer</t>
  </si>
  <si>
    <t>Instant Message-Yammer</t>
  </si>
  <si>
    <t>Special issue</t>
  </si>
  <si>
    <t>Special issue of scientific journal</t>
  </si>
  <si>
    <t>Special Issue Of Scientific Journal</t>
  </si>
  <si>
    <t>Student thesis</t>
  </si>
  <si>
    <t>Student Thesis</t>
  </si>
  <si>
    <t>User manual/Technical Guide</t>
  </si>
  <si>
    <t>User manual</t>
  </si>
  <si>
    <t>User Manual</t>
  </si>
  <si>
    <t>technical guide</t>
  </si>
  <si>
    <t>Technical Guide</t>
  </si>
  <si>
    <t>MARLO Deliverable Sub-Types</t>
  </si>
  <si>
    <t>Radio, TV, newspapers, newsletters, mazagines, etc</t>
  </si>
  <si>
    <t>Brochure, Booklet</t>
  </si>
  <si>
    <t>Donor report, annual report, project paper, project report</t>
  </si>
  <si>
    <t>Lecture, training course material</t>
  </si>
  <si>
    <t>Geospatial data - geographic positioning information, CCAFS Sites Atlas, cropland, etc.</t>
  </si>
  <si>
    <t>Other - Capacity</t>
  </si>
  <si>
    <t>Capacities</t>
  </si>
  <si>
    <t>Presenation/Poster</t>
  </si>
  <si>
    <t>Research workshop report, proceedings, workshop summary paper.</t>
  </si>
  <si>
    <t>training-short-term</t>
  </si>
  <si>
    <t>User manual, technical guide</t>
  </si>
  <si>
    <t>ONIX 3.0</t>
  </si>
  <si>
    <t>List 81</t>
  </si>
  <si>
    <t>Additional eye-readable text not part of main work</t>
  </si>
  <si>
    <t>E-publication is enhanced with additional textual content such as interview, feature article, essay, bibliography, quiz/test, other background material or text that is not included in a primary or ‘unenhanced’ version</t>
  </si>
  <si>
    <t>Animated / interactive illustrations</t>
  </si>
  <si>
    <t>graphic-Animated/interactive</t>
  </si>
  <si>
    <t>eg animated diagrams, charts, graphs or other illustrations</t>
  </si>
  <si>
    <t>Data</t>
  </si>
  <si>
    <t>Data files</t>
  </si>
  <si>
    <t>Data set plus software</t>
  </si>
  <si>
    <t>Extensive links between internal content</t>
  </si>
  <si>
    <t>E-publication is enhanced with a significant number of actionable cross-references, hyperlinked notes and annotations, or with other links between largely textual elements (eg quiz/test questions, ‘choose your own ending’ etc)</t>
  </si>
  <si>
    <t>info product functionality</t>
  </si>
  <si>
    <t>Extensive links to external content</t>
  </si>
  <si>
    <t>E-publication is enhanced with a significant number of actionable (clickable) web links</t>
  </si>
  <si>
    <t>Figures, diagrams, charts, graphs</t>
  </si>
  <si>
    <t>Including other ‘mechanical’ (ie non-photographic) illustrations</t>
  </si>
  <si>
    <t>Maps and/or other cartographic content</t>
  </si>
  <si>
    <t>Other audio</t>
  </si>
  <si>
    <t>Audio-other</t>
  </si>
  <si>
    <t>Audio recording of other sound, eg birdsong</t>
  </si>
  <si>
    <t>Other speech content</t>
  </si>
  <si>
    <t>speech-other content</t>
  </si>
  <si>
    <t>eg an interview, not a ‘reading’ or ‘performance’)</t>
  </si>
  <si>
    <t>Other video</t>
  </si>
  <si>
    <t>Video-other</t>
  </si>
  <si>
    <t>Other video content eg interview, not a reading or performance</t>
  </si>
  <si>
    <t>Photographs</t>
  </si>
  <si>
    <t>Whether in a plate section / insert, or not</t>
  </si>
  <si>
    <t>should have own category apart from Images</t>
  </si>
  <si>
    <t>Largely ‘content free’</t>
  </si>
  <si>
    <t>Still images / graphics</t>
  </si>
  <si>
    <t>Use only when no more detailed specification is provided</t>
  </si>
  <si>
    <t>Text (eye-readable)</t>
  </si>
  <si>
    <t>Readable text of the main work: this value is required, together with applicable &lt;ProductForm&gt; and &lt;ProductFormDetail&gt; values, to designate an e-book or other digital product whose primary content is eye-readable text</t>
  </si>
  <si>
    <t>Includes Film, video, animation etc. Use only when no more detailed specification is provided. Formerly ‘Moving images’</t>
  </si>
  <si>
    <t>List 159</t>
  </si>
  <si>
    <t>An executable together with data on which it operates</t>
  </si>
  <si>
    <t>A sound recording</t>
  </si>
  <si>
    <t>A still image</t>
  </si>
  <si>
    <t>A website or other supporting resource delivering content in a variety of modes</t>
  </si>
  <si>
    <t>Readable text, with or without associated images etc</t>
  </si>
  <si>
    <t>Moving images, with or without accompanying sound</t>
  </si>
  <si>
    <t>RIS_type</t>
  </si>
  <si>
    <t>Reference types</t>
  </si>
  <si>
    <t>ABST</t>
  </si>
  <si>
    <t>ADVS</t>
  </si>
  <si>
    <t>BOOK</t>
  </si>
  <si>
    <t>CHAP</t>
  </si>
  <si>
    <t>COMP</t>
  </si>
  <si>
    <t>CONF</t>
  </si>
  <si>
    <t>CTLG</t>
  </si>
  <si>
    <t>DATA</t>
  </si>
  <si>
    <t>ELEC</t>
  </si>
  <si>
    <t>GEN</t>
  </si>
  <si>
    <t>ICOMM</t>
  </si>
  <si>
    <t>INPR</t>
  </si>
  <si>
    <t>JFULL</t>
  </si>
  <si>
    <t>JOUR</t>
  </si>
  <si>
    <t>MAP</t>
  </si>
  <si>
    <t>MGZN</t>
  </si>
  <si>
    <t>MPCT</t>
  </si>
  <si>
    <t>NEWS</t>
  </si>
  <si>
    <t>PAMP</t>
  </si>
  <si>
    <t>PAT</t>
  </si>
  <si>
    <t>PCOMM</t>
  </si>
  <si>
    <t>Personal communication</t>
  </si>
  <si>
    <t>RPRT</t>
  </si>
  <si>
    <t>SER</t>
  </si>
  <si>
    <t>SLIDE</t>
  </si>
  <si>
    <t>SOUND</t>
  </si>
  <si>
    <t>THES</t>
  </si>
  <si>
    <t>UNBILl</t>
  </si>
  <si>
    <t>UNPB</t>
  </si>
  <si>
    <t>item type</t>
  </si>
  <si>
    <t>Audio Recording</t>
  </si>
  <si>
    <t>Blog post</t>
  </si>
  <si>
    <t>Book section</t>
  </si>
  <si>
    <t>Book Section</t>
  </si>
  <si>
    <t>Computer Program</t>
  </si>
  <si>
    <t>conference paper</t>
  </si>
  <si>
    <t>Document</t>
  </si>
  <si>
    <t>Encyclopedia Article</t>
  </si>
  <si>
    <t>Film</t>
  </si>
  <si>
    <t>Forum Post</t>
  </si>
  <si>
    <t>Instant Message</t>
  </si>
  <si>
    <t>Letter</t>
  </si>
  <si>
    <t>Podcast</t>
  </si>
  <si>
    <t>should be under audio</t>
  </si>
  <si>
    <t>radio broadcast</t>
  </si>
  <si>
    <t>Tv Broadcast</t>
  </si>
  <si>
    <t>(blank)</t>
  </si>
  <si>
    <t>(All)</t>
  </si>
  <si>
    <t>Column Labels</t>
  </si>
  <si>
    <t>Row Labels</t>
  </si>
  <si>
    <t>Grand Total</t>
  </si>
  <si>
    <t>strictly needed?</t>
  </si>
  <si>
    <t>pure form information</t>
  </si>
  <si>
    <t>definition discussion needed (my preference: datacite)</t>
  </si>
  <si>
    <t>depends on mode: recorded or live? If recorded: video, audio, text?</t>
  </si>
  <si>
    <t>needed?  Form unspecific: creates overlaps</t>
  </si>
  <si>
    <t>can be resolved with "related" field</t>
  </si>
  <si>
    <t>use [related]</t>
  </si>
  <si>
    <t>event, not information product</t>
  </si>
  <si>
    <t>needed? additional metadata of event "conference"</t>
  </si>
  <si>
    <t>either image or dataset(GIS) or collection of both</t>
  </si>
  <si>
    <t>additional metadata of event "conference"</t>
  </si>
  <si>
    <t>suggestion: dataset</t>
  </si>
  <si>
    <t>needed?</t>
  </si>
  <si>
    <t>needs clarification (Soonho, Nilam, Gideon)</t>
  </si>
  <si>
    <t>needed next to "book"?</t>
  </si>
  <si>
    <t>integrated through field "citation"</t>
  </si>
  <si>
    <t>needs clarification of mode: as database or text file?</t>
  </si>
  <si>
    <t>can be summarized under "algorithm"?</t>
  </si>
  <si>
    <t>ambiguous: Video or Audio</t>
  </si>
  <si>
    <t>not necessarily peer reviewed</t>
  </si>
  <si>
    <t>how to deal with peer-review information?</t>
  </si>
  <si>
    <t>needs definition</t>
  </si>
  <si>
    <t>could be under "other"</t>
  </si>
  <si>
    <t>depends only on mode: audio, audiovisual or text; not used in CG Space yet</t>
  </si>
  <si>
    <t>always text?</t>
  </si>
  <si>
    <t>applicable only for text</t>
  </si>
  <si>
    <t>see personal communication</t>
  </si>
  <si>
    <t>under code?</t>
  </si>
  <si>
    <t>under "application" (code)</t>
  </si>
  <si>
    <t>ambiguous: image?</t>
  </si>
  <si>
    <t>should be subclassified under "text" and divided in 'digitally documented' or not; to be stored as an OA information product?</t>
  </si>
  <si>
    <t>only clear when reading the description. Then justified.</t>
  </si>
  <si>
    <t>this is more about the mode/source rather than it is an information product in my view</t>
  </si>
  <si>
    <t>ambiguous: mixed content</t>
  </si>
  <si>
    <t>depends only on mode: audio, audiovisual or text</t>
  </si>
  <si>
    <t>data file</t>
  </si>
  <si>
    <t>website as a container or as a software application?</t>
  </si>
  <si>
    <t>DataCite - resourceTypeGen</t>
  </si>
  <si>
    <t>current CG core</t>
  </si>
  <si>
    <t>ONIX Resource mode</t>
  </si>
  <si>
    <t>all</t>
  </si>
  <si>
    <t>is form/format</t>
  </si>
  <si>
    <t>cropland</t>
  </si>
  <si>
    <t>Cropland</t>
  </si>
  <si>
    <t>Additional audio content not part of main work</t>
  </si>
  <si>
    <t>Product is enhanced with audio recording of full or partial reading, performance, dramatization, interview, background documentary or other audio content not included in the primary or ‘unenhanced’ version</t>
  </si>
  <si>
    <t>Additional images / graphics not part of main work</t>
  </si>
  <si>
    <t>E-publication is enhanced with additional images or graphical content such as supplementary photographs that are not included in a primary or ‘unenhanced’ version</t>
  </si>
  <si>
    <t>Additional video content not part of main work</t>
  </si>
  <si>
    <t>E-publication is enhanced with video recording of full or partial reading, performance, dramatization, interview, background documentary or other content not included in the primary or ‘unenhanced’ version</t>
  </si>
  <si>
    <t>Works such as film, video, or new media developed as a result of an artistic practice. May serve for commercial purposes.</t>
  </si>
  <si>
    <t>Capacity development</t>
  </si>
  <si>
    <t>workshop, exchange visit</t>
  </si>
  <si>
    <t>capacity develepment</t>
  </si>
  <si>
    <t>Wiki, linkedin group, facebook, yammer, etc.</t>
  </si>
  <si>
    <t>by</t>
  </si>
  <si>
    <t>on tab</t>
  </si>
  <si>
    <t>actions</t>
  </si>
  <si>
    <t>MM</t>
  </si>
  <si>
    <t>v1.1</t>
  </si>
  <si>
    <t>affiliation item to repository type</t>
  </si>
  <si>
    <t>mapped: item versus CG core</t>
  </si>
  <si>
    <t>mapped: item versus OA policy</t>
  </si>
  <si>
    <t>v1.2</t>
  </si>
  <si>
    <t>kicked out: items with relevance score &lt;0.5</t>
  </si>
  <si>
    <t>checked: content term? Form term? Context/use term?</t>
  </si>
  <si>
    <t>harmonized label (synonyms merged into one term that shows its hierarchy if applicable)</t>
  </si>
  <si>
    <t>removing MARLO duplicates</t>
  </si>
  <si>
    <t>v1.3</t>
  </si>
  <si>
    <t>several kickouts of non-applicable ONIX types</t>
  </si>
  <si>
    <t>additions based on meeting discussion</t>
  </si>
  <si>
    <t>v1.4</t>
  </si>
  <si>
    <t>spreadsheet cleaned from level 2 and 2.5 categories and equal/similar terms in lower levels</t>
  </si>
  <si>
    <t>spreadsheet cleaned from items which are not information products (like "event")</t>
  </si>
  <si>
    <t>qualifier</t>
  </si>
  <si>
    <t>info product</t>
  </si>
  <si>
    <t>listed BibTex types</t>
  </si>
  <si>
    <t>TrafficLight</t>
  </si>
  <si>
    <t>agree</t>
  </si>
  <si>
    <t>agree with changes</t>
  </si>
  <si>
    <t>disagree</t>
  </si>
  <si>
    <t>handling or usage term</t>
  </si>
  <si>
    <t>CCAFS Sites Atlas</t>
  </si>
  <si>
    <t>Ccafs Sites Atlas</t>
  </si>
  <si>
    <t>Dataset is a collection of data. Database is an organized collection of data. Data paper, dataset, database, repository</t>
  </si>
  <si>
    <t>Artwork</t>
  </si>
  <si>
    <t>Interview Material</t>
  </si>
  <si>
    <t>An unpublished recording or notes of an interview.</t>
  </si>
  <si>
    <t>Published interviews should be cited in the bibliography according to the format in which they were published (Newspaper Article, Radio or TV Broadcast, etc.).</t>
  </si>
  <si>
    <t>ART</t>
  </si>
  <si>
    <t>Audio Book</t>
  </si>
  <si>
    <t>Audio recording of a reading of a text (usually literary), published on media such as cassette, CD, or audio file.</t>
  </si>
  <si>
    <t>Works such as classical or aboriginal music produced as a result of an artistic practice. May be produced and be commercially disseminated.</t>
  </si>
  <si>
    <t>Movie</t>
  </si>
  <si>
    <t xml:space="preserve">A motion picture of primarily fictional nature intended for public distribution or viewing. </t>
  </si>
  <si>
    <t>Music Track In...</t>
  </si>
  <si>
    <t>A single piece of music (song, sonata, small symphony, etc.) which is published along with other pieces of music on an album.</t>
  </si>
  <si>
    <t>Musical Work/Mucis Album</t>
  </si>
  <si>
    <t>A larger piece of music (symphony, opera, etc.) or a collection of multiple pieces (album) published on an audio recording medium.</t>
  </si>
  <si>
    <t>Radio Or Tv Broadcast</t>
  </si>
  <si>
    <t>A program produced for and broadcast on the radio or on TV.</t>
  </si>
  <si>
    <t>Radio Play (Audio Drama)</t>
  </si>
  <si>
    <t>A dramatic work presented using only sound, broadcast on the radio or sold as a recording.</t>
  </si>
  <si>
    <t>Collection of information records that, in combination, represent a full and up-to-date history of artistic or performance outputs resulting from, or related to, the person's research or scholarly activities.</t>
  </si>
  <si>
    <t>braille</t>
  </si>
  <si>
    <t>globe</t>
  </si>
  <si>
    <t>kit</t>
  </si>
  <si>
    <t>microfiche</t>
  </si>
  <si>
    <t>microfilm</t>
  </si>
  <si>
    <t>microform</t>
  </si>
  <si>
    <t>A company set up by a Research Organization to make commercial use of the results and findings of the Research project.</t>
  </si>
  <si>
    <t>tactile material</t>
  </si>
  <si>
    <t>Bill</t>
  </si>
  <si>
    <t>BILL</t>
  </si>
  <si>
    <t>CASE</t>
  </si>
  <si>
    <t>a</t>
  </si>
  <si>
    <t>Conference paper, seminar paper</t>
  </si>
  <si>
    <t>Contribution In Legal Commentary</t>
  </si>
  <si>
    <t>An interpretation and explanation of one or more articles or paragraphs of a law (as a contribution in a commentary).</t>
  </si>
  <si>
    <t>Before you add a contribution, add the Legal Commentary first.</t>
  </si>
  <si>
    <t>Court Decision</t>
  </si>
  <si>
    <t>A ruling or decision handed down by a court to conclude proceedings.</t>
  </si>
  <si>
    <t>Data Portals for dissemination, tools, model codes, computer software, search engine, games, algorithms</t>
  </si>
  <si>
    <t>Discussion paper, policy working paper, progress report, research paper, research report, technical note, technical report, unpublished paper, white paper, working paper, baseline report, thesis</t>
  </si>
  <si>
    <t>Exhibition Catalogue</t>
  </si>
  <si>
    <t>Publications for a temporary exhibition or installation at a gallery or alternative space. It documents the contents of an exhibition, providing a forum for critical dialogue between curators, artists and critics. It serves as a scholarly resource and is eligible for prestigious prizes.</t>
  </si>
  <si>
    <t>facebook</t>
  </si>
  <si>
    <t>Facebook</t>
  </si>
  <si>
    <t>Factsheet, project note, note</t>
  </si>
  <si>
    <t>games</t>
  </si>
  <si>
    <t>Games</t>
  </si>
  <si>
    <t>Guidebook, handbook, good practice note</t>
  </si>
  <si>
    <t>HEAR</t>
  </si>
  <si>
    <t>Legal Commentary</t>
  </si>
  <si>
    <t>A commentary on one or multiple laws, published as one or more volumes or as a looseleaf collection.</t>
  </si>
  <si>
    <t>Litigation</t>
  </si>
  <si>
    <t>The act or process of contesting at law.</t>
  </si>
  <si>
    <t>MUSIC</t>
  </si>
  <si>
    <t>News Agency Report</t>
  </si>
  <si>
    <t>A news report written by a news agency and provided to the media.</t>
  </si>
  <si>
    <t>Policy brief, policy note, briefing paper, 2020 synthesis, 2020 Vision focus, brief, policy paper, policy report, policy review, policy statement</t>
  </si>
  <si>
    <t>Policy workshop report, dialogue report</t>
  </si>
  <si>
    <t>Script</t>
  </si>
  <si>
    <t>Written versions of a play, film, broadcast or other dramatic composition used in preparing for a performance and annotated with instructions for the performance.</t>
  </si>
  <si>
    <t>STAT</t>
  </si>
  <si>
    <t>BibTeX metadata</t>
  </si>
  <si>
    <t>CG Space - IITA</t>
  </si>
  <si>
    <t>IITA_AudiosVideos</t>
  </si>
  <si>
    <t>IITA Audios and Videos</t>
  </si>
  <si>
    <t>IITA_image_collections</t>
  </si>
  <si>
    <t>IITA Images</t>
  </si>
  <si>
    <t>IITA Maps</t>
  </si>
  <si>
    <t>IITA_text_collections</t>
  </si>
  <si>
    <t>IITA Journal Articles</t>
  </si>
  <si>
    <t>IITA Books and Book Chapters</t>
  </si>
  <si>
    <t>IITA conference Documents</t>
  </si>
  <si>
    <t>IITA Theses and Dissertations</t>
  </si>
  <si>
    <t>IITA Posters and Presentations</t>
  </si>
  <si>
    <t>IITA Manuscripts-unpublished</t>
  </si>
  <si>
    <t>IITA Working Papers</t>
  </si>
  <si>
    <t>IITA Reports</t>
  </si>
  <si>
    <t>IITA Newsletters</t>
  </si>
  <si>
    <t>IITA Press Releases</t>
  </si>
  <si>
    <t>IITA Websites</t>
  </si>
  <si>
    <t>IITA Training materials and Manuals</t>
  </si>
  <si>
    <t>IITA Websites, Blogs, Wikis and other digital communications</t>
  </si>
  <si>
    <t>IITA Others</t>
  </si>
  <si>
    <t>resourceTypeGen_to_IITA_collection</t>
  </si>
  <si>
    <t xml:space="preserve">Image </t>
  </si>
  <si>
    <t xml:space="preserve">Audiovisual </t>
  </si>
  <si>
    <t>cg.type.cgspace</t>
  </si>
  <si>
    <t>Subcollection</t>
  </si>
  <si>
    <t>no_special_subcollection</t>
  </si>
  <si>
    <t>dictionairies &amp; encyclopedia entries</t>
  </si>
  <si>
    <t>Conference proceedings</t>
  </si>
  <si>
    <t>Annual reports and other periodical reports</t>
  </si>
  <si>
    <t>Project reports</t>
  </si>
  <si>
    <t>Technical reports</t>
  </si>
  <si>
    <t>Questionnaires</t>
  </si>
  <si>
    <t>Templates</t>
  </si>
  <si>
    <t>Field and laboratory documents</t>
  </si>
  <si>
    <t xml:space="preserve">IITA Theses and Dissertations </t>
  </si>
  <si>
    <t>IITA Blogs, Websites, Wikis and Digital Communications</t>
  </si>
  <si>
    <t>Magazine</t>
  </si>
  <si>
    <t>Press interview</t>
  </si>
  <si>
    <t>IITA Miscellaneous</t>
  </si>
  <si>
    <t>brochures</t>
  </si>
  <si>
    <t>IITA_on_CGSpace</t>
  </si>
  <si>
    <t>IITA_Books_Bookchapters</t>
  </si>
  <si>
    <t>IITA_reports</t>
  </si>
  <si>
    <t>IITA_working_papers</t>
  </si>
  <si>
    <t>IITA_miscellaneous</t>
  </si>
  <si>
    <t>&lt;no special subcollection&gt;</t>
  </si>
  <si>
    <t>IITA_others</t>
  </si>
  <si>
    <t>form of item</t>
  </si>
  <si>
    <t>MARC_carrier_groups</t>
  </si>
  <si>
    <t>Computer Carrier</t>
  </si>
  <si>
    <t>MARC_computer_carrier</t>
  </si>
  <si>
    <t>Unmediated carriers</t>
  </si>
  <si>
    <t>MARC_unmedieated_carrier</t>
  </si>
  <si>
    <t>Video carriers</t>
  </si>
  <si>
    <t>MARC_video_carrier</t>
  </si>
  <si>
    <t>Unspecified carriers</t>
  </si>
  <si>
    <t>MARC_unspecified_carrier</t>
  </si>
  <si>
    <t>Audio Carrier</t>
  </si>
  <si>
    <t>MARC_audio_carrier</t>
  </si>
  <si>
    <t>Projected image carriers</t>
  </si>
  <si>
    <t>MARC_projected_image_carrier</t>
  </si>
  <si>
    <t>Stereographic carriers</t>
  </si>
  <si>
    <t>MARC_stereographic_carrier</t>
  </si>
  <si>
    <t>MARC codes for RDA carrier terms</t>
  </si>
  <si>
    <t>other audio carrier</t>
  </si>
  <si>
    <t>sz</t>
  </si>
  <si>
    <t>audio disc</t>
  </si>
  <si>
    <t>sd</t>
  </si>
  <si>
    <t>audiocassette</t>
  </si>
  <si>
    <t>ss</t>
  </si>
  <si>
    <t>audiotape reel</t>
  </si>
  <si>
    <t>st</t>
  </si>
  <si>
    <t>audio cartridge</t>
  </si>
  <si>
    <t>sg</t>
  </si>
  <si>
    <t>audio cylinder</t>
  </si>
  <si>
    <t>se</t>
  </si>
  <si>
    <t>sound track reel</t>
  </si>
  <si>
    <t>si</t>
  </si>
  <si>
    <t>audio roll</t>
  </si>
  <si>
    <t>sq</t>
  </si>
  <si>
    <t>computer card</t>
  </si>
  <si>
    <t>ck</t>
  </si>
  <si>
    <t>computer chip cartridge</t>
  </si>
  <si>
    <t>cb</t>
  </si>
  <si>
    <t>computer disc</t>
  </si>
  <si>
    <t>cd</t>
  </si>
  <si>
    <t>online resource</t>
  </si>
  <si>
    <t>cr</t>
  </si>
  <si>
    <t>other computer carrier</t>
  </si>
  <si>
    <t>cz</t>
  </si>
  <si>
    <t>computer disc cartridge</t>
  </si>
  <si>
    <t>ce</t>
  </si>
  <si>
    <t>computer tape cartridge</t>
  </si>
  <si>
    <t>ca</t>
  </si>
  <si>
    <t>computer tape cassette</t>
  </si>
  <si>
    <t>cf</t>
  </si>
  <si>
    <t>computer tape reel</t>
  </si>
  <si>
    <t>ch</t>
  </si>
  <si>
    <t>Microform carriers</t>
  </si>
  <si>
    <t>aperture card</t>
  </si>
  <si>
    <t>ha</t>
  </si>
  <si>
    <t>he</t>
  </si>
  <si>
    <t>microfiche cassette</t>
  </si>
  <si>
    <t>hf</t>
  </si>
  <si>
    <t>microfilm cartridge</t>
  </si>
  <si>
    <t>hb</t>
  </si>
  <si>
    <t>microfilm cassette</t>
  </si>
  <si>
    <t>hc</t>
  </si>
  <si>
    <t>microfilm reel</t>
  </si>
  <si>
    <t>hd</t>
  </si>
  <si>
    <t>microfilm roll</t>
  </si>
  <si>
    <t>hj</t>
  </si>
  <si>
    <t>microfilm slip</t>
  </si>
  <si>
    <t>hh</t>
  </si>
  <si>
    <t>microopaque</t>
  </si>
  <si>
    <t>hg</t>
  </si>
  <si>
    <t>other microform carrier</t>
  </si>
  <si>
    <t>hz</t>
  </si>
  <si>
    <t>Microscopic carriers</t>
  </si>
  <si>
    <t>microscope slide</t>
  </si>
  <si>
    <t>pp</t>
  </si>
  <si>
    <t>other microscopic carrier</t>
  </si>
  <si>
    <t>pz</t>
  </si>
  <si>
    <t>film reel</t>
  </si>
  <si>
    <t>mr</t>
  </si>
  <si>
    <t>film roll</t>
  </si>
  <si>
    <t>mo</t>
  </si>
  <si>
    <t>slide</t>
  </si>
  <si>
    <t>gs</t>
  </si>
  <si>
    <t>other projected image carrier</t>
  </si>
  <si>
    <t>mz</t>
  </si>
  <si>
    <t>overhead transparency</t>
  </si>
  <si>
    <t>gt</t>
  </si>
  <si>
    <t>film cartridge</t>
  </si>
  <si>
    <t>mc</t>
  </si>
  <si>
    <t>film cassette</t>
  </si>
  <si>
    <t>mf</t>
  </si>
  <si>
    <t>filmslip</t>
  </si>
  <si>
    <t>gd</t>
  </si>
  <si>
    <t>filmstrip</t>
  </si>
  <si>
    <t>gf</t>
  </si>
  <si>
    <t>filmstrip cartridge</t>
  </si>
  <si>
    <t>gc</t>
  </si>
  <si>
    <t>stereograph card</t>
  </si>
  <si>
    <t>eh</t>
  </si>
  <si>
    <t>stereograph disc</t>
  </si>
  <si>
    <t>es</t>
  </si>
  <si>
    <t>other stereographic carrier</t>
  </si>
  <si>
    <t>ez</t>
  </si>
  <si>
    <t>flipchart</t>
  </si>
  <si>
    <t>nn</t>
  </si>
  <si>
    <t>sheet</t>
  </si>
  <si>
    <t>nb</t>
  </si>
  <si>
    <t>volume</t>
  </si>
  <si>
    <t>nc</t>
  </si>
  <si>
    <t>nr</t>
  </si>
  <si>
    <t>other unmediated carrier</t>
  </si>
  <si>
    <t>nz</t>
  </si>
  <si>
    <t>card</t>
  </si>
  <si>
    <t>roll</t>
  </si>
  <si>
    <t>na</t>
  </si>
  <si>
    <t>zu</t>
  </si>
  <si>
    <t>videodisc</t>
  </si>
  <si>
    <t>vd</t>
  </si>
  <si>
    <t>other video carrier</t>
  </si>
  <si>
    <t>vz</t>
  </si>
  <si>
    <t>video cartridge</t>
  </si>
  <si>
    <t>vc</t>
  </si>
  <si>
    <t>videocassette</t>
  </si>
  <si>
    <t>vf</t>
  </si>
  <si>
    <t>videotape reel</t>
  </si>
  <si>
    <t>vr</t>
  </si>
  <si>
    <t>List 150</t>
  </si>
  <si>
    <t>Product form</t>
  </si>
  <si>
    <t>AA</t>
  </si>
  <si>
    <t>Audio recording – detail unspecified</t>
  </si>
  <si>
    <t>CD-Audio</t>
  </si>
  <si>
    <t>AC</t>
  </si>
  <si>
    <t>Audio compact disc, in any recording format: use for ‘red book’ (conventional audio CD) and SACD, and use coding in Product Form Detail to specify the format, if required</t>
  </si>
  <si>
    <t>AE</t>
  </si>
  <si>
    <t>Audio disc (excluding CD-Audio)</t>
  </si>
  <si>
    <t>AI</t>
  </si>
  <si>
    <t>AJ</t>
  </si>
  <si>
    <t>Audio recording downloadable online</t>
  </si>
  <si>
    <t>BA</t>
  </si>
  <si>
    <t>Book – detail unspecified</t>
  </si>
  <si>
    <t>Digital (on physical carrier)</t>
  </si>
  <si>
    <t>DA</t>
  </si>
  <si>
    <t>Digital content delivered on a physical carrier (detail unspecified)</t>
  </si>
  <si>
    <t>CD-ROM</t>
  </si>
  <si>
    <t>DB</t>
  </si>
  <si>
    <t>CD-Interactive</t>
  </si>
  <si>
    <t>DC</t>
  </si>
  <si>
    <t>CD interactive: use for ‘green book’ discs</t>
  </si>
  <si>
    <t>DVD-ROM</t>
  </si>
  <si>
    <t>DI</t>
  </si>
  <si>
    <t>Secure Digital (SD) Memory Card</t>
  </si>
  <si>
    <t>DJ</t>
  </si>
  <si>
    <t>Compact Flash Memory Card</t>
  </si>
  <si>
    <t>DK</t>
  </si>
  <si>
    <t>Memory Stick Memory Card</t>
  </si>
  <si>
    <t>DL</t>
  </si>
  <si>
    <t>USB Flash Drive</t>
  </si>
  <si>
    <t>DM</t>
  </si>
  <si>
    <t>EA</t>
  </si>
  <si>
    <t>Digital content delivered electronically (delivery method unspecified)</t>
  </si>
  <si>
    <t>EB</t>
  </si>
  <si>
    <t>Digital content available both by download and by online access</t>
  </si>
  <si>
    <t>EC</t>
  </si>
  <si>
    <t>Digital content accessed online only</t>
  </si>
  <si>
    <t>Digital download</t>
  </si>
  <si>
    <t>ED</t>
  </si>
  <si>
    <t>Digital content delivered by download only</t>
  </si>
  <si>
    <t>Slides</t>
  </si>
  <si>
    <t>FC</t>
  </si>
  <si>
    <t>Photographic transparencies mounted for projection</t>
  </si>
  <si>
    <t>PK</t>
  </si>
  <si>
    <t>Poster for retail sale – see also XF</t>
  </si>
  <si>
    <t>Record book</t>
  </si>
  <si>
    <t>PL</t>
  </si>
  <si>
    <t>Record book (eg ‘birthday book’, ‘baby book’): binding unspecified; may use product form detail codes P201 to P204 to specify binding</t>
  </si>
  <si>
    <t>Pictures or photographs</t>
  </si>
  <si>
    <t>PN</t>
  </si>
  <si>
    <t>Hardback</t>
  </si>
  <si>
    <t>BB</t>
  </si>
  <si>
    <t>Hardback or cased book</t>
  </si>
  <si>
    <t>Paperback / softback</t>
  </si>
  <si>
    <t>BC</t>
  </si>
  <si>
    <t>Paperback or other softback book</t>
  </si>
  <si>
    <t>BD</t>
  </si>
  <si>
    <t>Loose-leaf book</t>
  </si>
  <si>
    <t>Spiral bound</t>
  </si>
  <si>
    <t>BE</t>
  </si>
  <si>
    <t>Spiral, comb or coil bound book</t>
  </si>
  <si>
    <t>BF</t>
  </si>
  <si>
    <t>Pamphlet or brochure, stapled; German ‘geheftet’. Includes low-extent wire-stitched books bound without a distinct spine (eg many comic books)</t>
  </si>
  <si>
    <t>Fold-out book or chart</t>
  </si>
  <si>
    <t>BO</t>
  </si>
  <si>
    <t>Concertina-folded book or chart, designed to fold to pocket or regular page size: use for German ‘Leporello’</t>
  </si>
  <si>
    <t>BZ</t>
  </si>
  <si>
    <t>Other book format or binding not specified by BB to BO</t>
  </si>
  <si>
    <t>Sheet map, flat</t>
  </si>
  <si>
    <t>CC</t>
  </si>
  <si>
    <t>CZ</t>
  </si>
  <si>
    <t>Other cartographic format not specified by CB to CE</t>
  </si>
  <si>
    <t>Diskette</t>
  </si>
  <si>
    <t>DF</t>
  </si>
  <si>
    <t>AKA ‘floppy disc’</t>
  </si>
  <si>
    <t>Double-sided CD/DVD</t>
  </si>
  <si>
    <t>DN</t>
  </si>
  <si>
    <t>Double-sided disc, one side Audio CD/CD-ROM, other side DVD</t>
  </si>
  <si>
    <t>Other digital carrier</t>
  </si>
  <si>
    <t>DZ</t>
  </si>
  <si>
    <t>Other carrier of digital content not specified by DB to DN</t>
  </si>
  <si>
    <t>Digital product license</t>
  </si>
  <si>
    <t>LA</t>
  </si>
  <si>
    <t>Digital product license (delivery method not encoded)</t>
  </si>
  <si>
    <t>Digital product license key</t>
  </si>
  <si>
    <t>LB</t>
  </si>
  <si>
    <t>Digital product license delivered through the retail supply chain as a physical ‘key’, typically a card or booklet containing a code enabling the purchaser to download the associated product</t>
  </si>
  <si>
    <t>Digital product license code</t>
  </si>
  <si>
    <t>LC</t>
  </si>
  <si>
    <t>Digital product license delivered by email or other electronic distribution, typically providing a code enabling the purchaser to upgrade or extend the license supplied with the associated product</t>
  </si>
  <si>
    <t>Miscellaneous print</t>
  </si>
  <si>
    <t>PA</t>
  </si>
  <si>
    <t>Miscellaneous printed material – detail unspecified</t>
  </si>
  <si>
    <t>Other printed item</t>
  </si>
  <si>
    <t>PZ</t>
  </si>
  <si>
    <t>Other printed item not specified by PB to PQ</t>
  </si>
  <si>
    <t>VA</t>
  </si>
  <si>
    <t>Video – detail unspecified</t>
  </si>
  <si>
    <t>DVD video</t>
  </si>
  <si>
    <t>VI</t>
  </si>
  <si>
    <t>DVD video: specify TV standard in List 175</t>
  </si>
  <si>
    <t>Tablet computer</t>
  </si>
  <si>
    <t>ZH</t>
  </si>
  <si>
    <t>General purpose tablet computer, typically with color screen</t>
  </si>
  <si>
    <t>Address book</t>
  </si>
  <si>
    <t>PB</t>
  </si>
  <si>
    <t>May use product form detail codes P201 to P204 to specify binding</t>
  </si>
  <si>
    <t>PC</t>
  </si>
  <si>
    <t>Copymasters</t>
  </si>
  <si>
    <t>PE</t>
  </si>
  <si>
    <t>Copymasters, photocopiable sheets</t>
  </si>
  <si>
    <t>Wallchart</t>
  </si>
  <si>
    <t>PO</t>
  </si>
  <si>
    <t>Plate (lámina)</t>
  </si>
  <si>
    <t>PQ</t>
  </si>
  <si>
    <t>A book-sized (as opposed to poster-sized) sheet, usually in colour or high quality print</t>
  </si>
  <si>
    <t>Notebook / blank book</t>
  </si>
  <si>
    <t>PR</t>
  </si>
  <si>
    <t>A book with all pages blank for the buyer’s own use; may use product form detail codes P201 to P204 to specify binding</t>
  </si>
  <si>
    <t>Organizer</t>
  </si>
  <si>
    <t>PS</t>
  </si>
  <si>
    <t>Other video format</t>
  </si>
  <si>
    <t>VZ</t>
  </si>
  <si>
    <t>Other video format not specified by VB to VP</t>
  </si>
  <si>
    <t>Poster, promotional</t>
  </si>
  <si>
    <t>XF</t>
  </si>
  <si>
    <t>Promotional poster for display, not for sale – see also PK</t>
  </si>
  <si>
    <t>Other audio format</t>
  </si>
  <si>
    <t>AZ</t>
  </si>
  <si>
    <t>Other audio format not specified by AB to AK</t>
  </si>
  <si>
    <t>OHP transparencies</t>
  </si>
  <si>
    <t>FD</t>
  </si>
  <si>
    <t>Transparencies for overhead projector</t>
  </si>
  <si>
    <t>Cards</t>
  </si>
  <si>
    <t>PD</t>
  </si>
  <si>
    <t>Cards, flash cards (eg for teaching reading)</t>
  </si>
  <si>
    <t>Wallet or folder</t>
  </si>
  <si>
    <t>PM</t>
  </si>
  <si>
    <t>Wallet or folder (containing loose sheets etc): it is preferable to code the contents and treat ‘wallet’ as packaging (List 80), but if this is not possible the product as a whole may be coded as a ‘wallet’</t>
  </si>
  <si>
    <t>Sheet map</t>
  </si>
  <si>
    <t>CA</t>
  </si>
  <si>
    <t>Sheet map – detail unspecified</t>
  </si>
  <si>
    <t>Sheet map, folded</t>
  </si>
  <si>
    <t>CB</t>
  </si>
  <si>
    <t>Sheet map, rolled</t>
  </si>
  <si>
    <t>CD</t>
  </si>
  <si>
    <t>See Code List 80 for ‘rolled in tube’</t>
  </si>
  <si>
    <t>Film or transparency</t>
  </si>
  <si>
    <t>FA</t>
  </si>
  <si>
    <t>Film or transparency – detail unspecified</t>
  </si>
  <si>
    <t>Audio cassette</t>
  </si>
  <si>
    <t>AB</t>
  </si>
  <si>
    <t>Audio cassette (analogue)</t>
  </si>
  <si>
    <t>VIDEO</t>
  </si>
  <si>
    <t>MARLO Deliverable Types</t>
  </si>
  <si>
    <t>annotation</t>
  </si>
  <si>
    <t xml:space="preserve">Exact match </t>
  </si>
  <si>
    <t xml:space="preserve">Broad match </t>
  </si>
  <si>
    <t xml:space="preserve">Broader </t>
  </si>
  <si>
    <t>journal</t>
  </si>
  <si>
    <t xml:space="preserve">Narrow match </t>
  </si>
  <si>
    <t>periodical</t>
  </si>
  <si>
    <t>journal article</t>
  </si>
  <si>
    <t xml:space="preserve">Related match </t>
  </si>
  <si>
    <t>contribution to journal</t>
  </si>
  <si>
    <t>editorial</t>
  </si>
  <si>
    <t>bachelor thesis</t>
  </si>
  <si>
    <t>bibliography</t>
  </si>
  <si>
    <t>book part</t>
  </si>
  <si>
    <t>book review</t>
  </si>
  <si>
    <t>interactive resource</t>
  </si>
  <si>
    <t>conference object</t>
  </si>
  <si>
    <t>conference poster</t>
  </si>
  <si>
    <t>data paper</t>
  </si>
  <si>
    <t>doctoral thesis</t>
  </si>
  <si>
    <t>master thesis</t>
  </si>
  <si>
    <t>letter to the editor</t>
  </si>
  <si>
    <t>preprint</t>
  </si>
  <si>
    <t>report part</t>
  </si>
  <si>
    <t>research proposal</t>
  </si>
  <si>
    <t>technical documentation</t>
  </si>
  <si>
    <t>cartographic material</t>
  </si>
  <si>
    <t>sound</t>
  </si>
  <si>
    <t>musical composition</t>
  </si>
  <si>
    <t>conference paper not in proceedings</t>
  </si>
  <si>
    <t>conference poster not in proceedings</t>
  </si>
  <si>
    <t>musical notation</t>
  </si>
  <si>
    <t>internal report</t>
  </si>
  <si>
    <t>memorandum</t>
  </si>
  <si>
    <t>other type of report</t>
  </si>
  <si>
    <t>project deliverable</t>
  </si>
  <si>
    <t>report to funding agency</t>
  </si>
  <si>
    <t>review article</t>
  </si>
  <si>
    <t>research article</t>
  </si>
  <si>
    <t>URI</t>
  </si>
  <si>
    <t>Definition</t>
  </si>
  <si>
    <t>Preferred label</t>
  </si>
  <si>
    <t>Alternative label</t>
  </si>
  <si>
    <t>valuegroup</t>
  </si>
  <si>
    <t>COAR_level1</t>
  </si>
  <si>
    <t>COAR</t>
  </si>
  <si>
    <t>ResourceTypeGenres</t>
  </si>
  <si>
    <t>repos_content_type (=level1)</t>
  </si>
  <si>
    <t xml:space="preserve">Britannica </t>
  </si>
  <si>
    <t xml:space="preserve">World Wide Web (WWW) site that can be modified or contributed to by users. In addition to encyclopaedias, wiki software is used in a wide variety of contexts to facilitate interaction and cooperation in projects at various scales. </t>
  </si>
  <si>
    <t>News Item/Press Item</t>
  </si>
  <si>
    <t>The Newsletters promote research activities to the community and the university; mobilize knowledge to improve practice and inform policy, and provide relevant and accessible information to the broader public.</t>
  </si>
  <si>
    <t>Resource primarily intended to be heard. Examples include a music playback file format, an audio compact disc, and recorded speech or sounds.</t>
  </si>
  <si>
    <t>Non-serial publication that is complete in one volume or a designated finite number of volumes.</t>
  </si>
  <si>
    <t>Brief description of important new research, also known as “communication”.</t>
  </si>
  <si>
    <t>Conference paper that is submitted to a conference and presented to the audience. The conference paper is published in proceedings.</t>
  </si>
  <si>
    <t>Conference proceedings is the official record of a conference meeting. It is a collection of documents which corresponds to the presentations given at the conference. It may include additional content.</t>
  </si>
  <si>
    <t>Collection of related facts and data encoded in a defined structure.</t>
  </si>
  <si>
    <t>Report to a funding agency is a document written by beneficiaries of project grants. The reporting documents can be e.g. periodic reports about progress of scientific and technical work and final report. For deliverables use ‘Project deliverable’.</t>
  </si>
  <si>
    <t>Recorded static visual representation. This class of image includes diagrams, drawings, graphs, graphic designs, plans, photographs and prints.</t>
  </si>
  <si>
    <t>Internal report is a record of findings collected for internal use. It is not designed to be made public and may include confidential or proprietary information.</t>
  </si>
  <si>
    <t>Article by an author or a team of authors published in an academic or scholarly journal or another periodical.</t>
  </si>
  <si>
    <t>Technical documentation refers to any type of documentation that describes handling, functionality and architecture of a technical product or a product under development or use.</t>
  </si>
  <si>
    <t>Manuscript-Unpublished</t>
  </si>
  <si>
    <t>Pre-print describes the first draft of the article - before peer-review, even before any contact with a publisher. This use is common amongst academics for whom the key modification of an article is the peer-review process. Another use of the term pre-print is for the finished article, reviewed and amended, ready and accepted for publication - but separate from the version that is type-set or formatted by the publisher. This use is more common amongst publishers, for whom the final and significant stage of modification to an article is the arrangement of the material for putting to print.</t>
  </si>
  <si>
    <t>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t>
  </si>
  <si>
    <t>Report/Working Paper</t>
  </si>
  <si>
    <t>Report is a separately published record of research findings, research still in progress, or other technical findings, usually bearing a report number and sometimes a grant number assigned by the funding agency. Also, an official record of the activities of a committee or corporate entity, the proceedings of a government body, or an investigation by an agency, whether published or private, usually archived or submitted to a higher authority, voluntarily or under mandate. In a more general sense, any formal account of facts or information related to a specific event or phenomenon, sometimes given at regular intervals.</t>
  </si>
  <si>
    <t>Computer program in source code (text) or compiled form.</t>
  </si>
  <si>
    <t>Thesis or dissertation is a document submitted in support of candidature for an academic degree or professional qualification presenting the author's research and findings.</t>
  </si>
  <si>
    <t xml:space="preserve">Moving display, either generated dynamically by a computer program or formed from a series of pre-recorded still images imparting an impression of motion when shown in succession. </t>
  </si>
  <si>
    <t>Website, also written as web site or simply site, is a set of related web pages typically served from a single web domain. A website is hosted on at least one web server, accessible via a network such as the Internet or a private local area network through an Internet address known as a uniform resource locator (URL). All publicly accessible websites collectively constitute the World Wide Web.</t>
  </si>
  <si>
    <t>Rest category which may cover text, interactive, sound, or image-based resources not explicitly addressed in any concept in this vocabulary.</t>
  </si>
  <si>
    <t>MEL</t>
  </si>
  <si>
    <t>Pamphlet, booklet, leaflets and other pocket, foldable graphic and informative products containing summarized or introductory information or advertising.</t>
  </si>
  <si>
    <t>Conference Report/Summary</t>
  </si>
  <si>
    <t>Document providing an overview of a conference’s themes and content.</t>
  </si>
  <si>
    <t>Strings of mathematical expressions and formulas (e.g., NDVI, EVI, LSWI).</t>
  </si>
  <si>
    <t>Specific logos related to initiatives, institutions, service providers or products.</t>
  </si>
  <si>
    <t>Message circulated via mobile phone (e.g. SMS, MMS).</t>
  </si>
  <si>
    <t>Expositions and dissertations delivered by scientists or other staff given through Microsoft Power Point or other presentation software.</t>
  </si>
  <si>
    <t>Original sets of executable commands, code strings or text commands, constituting an executable computer program or to be compiled or assembled into an executable computer program.</t>
  </si>
  <si>
    <t>Electronic files with a predesigned, customized format and structure, as for a fax, letter, or expense report, ready to be filled in. Also, questionnaires.</t>
  </si>
  <si>
    <t>Reference materials providing proper knowledge and instructions to carry out the implementation of specific technologies, practices, and interventions.</t>
  </si>
  <si>
    <t>Merriam-Webster</t>
  </si>
  <si>
    <t>Tool</t>
  </si>
  <si>
    <t>Material or digital resources with direct use, essential in performing an operation or necessary in the practice of a vocation or profession, such as corporate guidelines or programs supporting stakeholders’ decision-making processes (analysis tool).</t>
  </si>
  <si>
    <t>NISO</t>
  </si>
  <si>
    <t>Digital documents other than an e-book, networked audiovisual document or electronic patent, e.g. report, pre-print, cartographic or music documents, exhibits, etc., in electronic format.</t>
  </si>
  <si>
    <t>Opaque (e.g., two-dimensional) art originals and reproductions, charts, photographs or materials intended to be projected or viewed without sound, e.g., filmstrips, transparencies, photographs, posters, pictures, radiographs, slides, and collections of such materials.</t>
  </si>
  <si>
    <t>MEL categories added</t>
  </si>
  <si>
    <t>MEL Deliverable types and definitions</t>
  </si>
  <si>
    <t>no information</t>
  </si>
  <si>
    <t>blog</t>
  </si>
  <si>
    <t>Report-Conference report/summary</t>
  </si>
  <si>
    <t>Tool-Research Tool</t>
  </si>
  <si>
    <t>OK_trafficlight_on_agreements_MM</t>
  </si>
  <si>
    <t>Journal Article/Newsletter</t>
  </si>
  <si>
    <t>A resource consisting primarily of words for reading. Examples include books, letters, dissertations, poems, newspapers, articles, archives of mailing lists. Note that facsimiles or images of texts are still of the genre Text.</t>
  </si>
  <si>
    <t>100000001</t>
  </si>
  <si>
    <t>A periodical is a publication issued on a regular and ongoing basis as a series of issues. (Adapted from fabio)</t>
  </si>
  <si>
    <t>102000001</t>
  </si>
  <si>
    <t>A periodical of (academic) journal articles. (Adapted from bibo)</t>
  </si>
  <si>
    <t>102010001</t>
  </si>
  <si>
    <t>A contribution to a journal denotes a work published in a journal. If applicable sub-terms should be chosen.</t>
  </si>
  <si>
    <t>102011001</t>
  </si>
  <si>
    <t>An article on a particular topic and published in a journal issue. (adapted from fabio)</t>
  </si>
  <si>
    <t>102011101</t>
  </si>
  <si>
    <t>A review article is a secondary source, that is, it is written about other articles, and does not report original research of its own. (adapted from http://apus.libanswers.com/faq/2324)</t>
  </si>
  <si>
    <t>102011111</t>
  </si>
  <si>
    <t>A research article is a primary source, that is, it reports the methods and results of an original study performed by the authors. (adapted from http://apus.libanswers.com/faq/2324)</t>
  </si>
  <si>
    <t>102011121</t>
  </si>
  <si>
    <t>A brief essay expressing the opinion or position of the chief editor(s) of a (academic) journal with respect to a current political, social, cultural, or professional issue. Adapted from ODLIS</t>
  </si>
  <si>
    <t>102011201</t>
  </si>
  <si>
    <t>A data paper is a scholarly publication describing a particular dataset or group of dataset, published in the form of a peer-reviewed article in a scholarly journal. The main purpose of a data paper is to describe data, the circumstances of their collection, and information related to data features, access and potential reuse. Adapted from https://en.wikipedia.org/wiki/Data_paper and http://www.gbif.org/publishing-data/data-papers</t>
  </si>
  <si>
    <t>102011301</t>
  </si>
  <si>
    <t>A letter to the editor is a letter sent to a periodical about issues of concern from its readers. (adapted from Wikipedia)</t>
  </si>
  <si>
    <t>102011401</t>
  </si>
  <si>
    <t>A systematic list or enumeration of written works by a specific author or on a given subject.</t>
  </si>
  <si>
    <t>103000001</t>
  </si>
  <si>
    <t>A non-serial publication that is complete in one volume or a designated finite number of volumes. (adapted from CiTO; EPrint Type vocabulary)</t>
  </si>
  <si>
    <t>104000001</t>
  </si>
  <si>
    <t>A defined chapter or section of a book, usually with a separate title or number.</t>
  </si>
  <si>
    <t>104010001</t>
  </si>
  <si>
    <t>A review of others' published work.</t>
  </si>
  <si>
    <t>105000001</t>
  </si>
  <si>
    <t>A written review and critical analysis of the content, scope and quality of a book or other monographic work.</t>
  </si>
  <si>
    <t>105010001</t>
  </si>
  <si>
    <t>All kind of digital resources contributed to a conference, like conference presentation (slides), conference report, conference lecture, abstracts, demonstrations. For conference papers, posters or proceedings the specific concepts should be used..</t>
  </si>
  <si>
    <t>106000001</t>
  </si>
  <si>
    <t>106010001</t>
  </si>
  <si>
    <t>A conference paper that is submitted to a conference and presented to the audience. The conference paper is published in proceedings.</t>
  </si>
  <si>
    <t>106011001</t>
  </si>
  <si>
    <t>A conference poster that is submitted to a conference and presented there at a poster presentation. The conference poster is published in proceedings.</t>
  </si>
  <si>
    <t>106012001</t>
  </si>
  <si>
    <t>A conference paper that is submitted to a conference and presented to the audience. The conference paper is not published in proceedings.</t>
  </si>
  <si>
    <t>106020001</t>
  </si>
  <si>
    <t>A conference poster that is submitted to a conference and presented there at a poster presentation. The conference poster is not published in proceedings.</t>
  </si>
  <si>
    <t>106030001</t>
  </si>
  <si>
    <t>A transcription of a talk delivered during an academic event.</t>
  </si>
  <si>
    <t>107000001</t>
  </si>
  <si>
    <t>A written or printed communication addressed to a person or organization and usually transmitted by mail.</t>
  </si>
  <si>
    <t>108000001</t>
  </si>
  <si>
    <t>A patent or patent application.</t>
  </si>
  <si>
    <t>109000001</t>
  </si>
  <si>
    <t>110000001</t>
  </si>
  <si>
    <t>A report is a separately published record of research findings, research still in progress, or other technical findings, usually bearing a report number and sometimes a grant number assigned by the funding agency. Also, an official record of the activities of a committee or corporate entity, the proceedings of a government body, or an investigation by an agency, whether published or private, usually archived or submitted to a higher authority, voluntarily or under mandate. In a more general sense, any formal account of facts or information related to a specific event or phenomenon, sometimes given at regular intervals.</t>
  </si>
  <si>
    <t>111000001</t>
  </si>
  <si>
    <t>part of a report</t>
  </si>
  <si>
    <t>111010001</t>
  </si>
  <si>
    <t>An internal report is a record of findings collected for internal use. It is not designed to be made public and may include confidential or proprietary information.</t>
  </si>
  <si>
    <t>111020001</t>
  </si>
  <si>
    <t>It is a note, document or other communication that helps the memory by recording events or observations on a topic. A memorandum can have only a certain number of formats; it may have a format specific to an office or institution.</t>
  </si>
  <si>
    <t>111030001</t>
  </si>
  <si>
    <t>Other types of report may include Business Plans Technical Specifications, data management plans, recommendation reports, white papers, annual reports, auditor's reports, workplace reports, census reports, trip reports, progress reports, investigative reports, budget reports, policy reports, demographic reports, credit reports, appraisal reports, inspection reports, military reports, bound reports, etc.</t>
  </si>
  <si>
    <t>111040001</t>
  </si>
  <si>
    <t>A policy report is a type of report that provides an in-depth look at major policy developments and events</t>
  </si>
  <si>
    <t>111050001</t>
  </si>
  <si>
    <t>A project deliverable is an “outcome” as a result of a project that is intended to be delivered to a customer (e.g. funder). Examples of deliverable are report, document, work package or any other building block of an overall project.</t>
  </si>
  <si>
    <t>111060001</t>
  </si>
  <si>
    <t>A report to a funding agency is a document written by beneficiaries of project grants. The reporting documents can be e.g. periodic reports about progress of scientific and technical work and final report. For deliverables use ‘Project deliverable’.</t>
  </si>
  <si>
    <t>111070001</t>
  </si>
  <si>
    <t>Research Reports are reports that typically provide an in-depth study of a particular topic or describe the results of a research project.</t>
  </si>
  <si>
    <t>111080001</t>
  </si>
  <si>
    <t>A technical report is a document that records the procedure adopted and results obtained from a scientific or technical activity or investigation.</t>
  </si>
  <si>
    <t>111090001</t>
  </si>
  <si>
    <t>documentation for grant request</t>
  </si>
  <si>
    <t>112000001</t>
  </si>
  <si>
    <t>113000001</t>
  </si>
  <si>
    <t>A working paper or preprint is a report on research that is still on-going or which has not yet been accepted for publication.</t>
  </si>
  <si>
    <t>114000001</t>
  </si>
  <si>
    <t>A thesis or dissertation is a document submitted in support of candidature for an academic degree or professional qualification presenting the author's research and findings.</t>
  </si>
  <si>
    <t>115000001</t>
  </si>
  <si>
    <t>A thesis reporting a research project undertaken as part of an undergraduate course of education leading to a bachelor's degree.</t>
  </si>
  <si>
    <t>115010001</t>
  </si>
  <si>
    <t>A thesis reporting the research undertaken during a period of graduate study leading to a doctoral degree.</t>
  </si>
  <si>
    <t>115020001</t>
  </si>
  <si>
    <t>A thesis reporting a research project undertaken as part of a graduate course of education leading to a master's degree.</t>
  </si>
  <si>
    <t>115030001</t>
  </si>
  <si>
    <t>A visual representation other than text, including all types of moving image and still image.</t>
  </si>
  <si>
    <t>200000001</t>
  </si>
  <si>
    <t>A moving display, either generated dynamically by a computer program or formed from a series of pre-recorded still images imparting an impression of motion when shown in succession. (adapted from fabio)</t>
  </si>
  <si>
    <t>201000001</t>
  </si>
  <si>
    <t>A recording of visual images, usually in motion and with sound accompaniment.</t>
  </si>
  <si>
    <t>201010001</t>
  </si>
  <si>
    <t>A recorded static visual representation. This class of image includes diagrams, drawings, graphs, graphic designs, plans, photographs and prints.</t>
  </si>
  <si>
    <t>202000001</t>
  </si>
  <si>
    <t>A computer program in source code (text) or compiled form.</t>
  </si>
  <si>
    <t>300000001</t>
  </si>
  <si>
    <t>400000001</t>
  </si>
  <si>
    <t>Defined as a representation normally to scale and on a flat medium, of a selection of material or abstract features on, or in relation to, the surface of the earth or of another celestial body.</t>
  </si>
  <si>
    <t>401000001</t>
  </si>
  <si>
    <t>A resource requiring interaction from the user to be understood, executed, or experienced. Examples include forms on Web pages, applets, multimedia learning objects, chat services, or virtual reality environments.</t>
  </si>
  <si>
    <t>500000001</t>
  </si>
  <si>
    <t>A website, also written as web site or simply site, is a set of related web pages typically served from a single web domain. A website is hosted on at least one web server, accessible via a network such as the Internet or a private local area network through an Internet address known as a uniform resource locator (URL). All publicly accessible websites collectively constitute the World Wide Web.</t>
  </si>
  <si>
    <t>501000001</t>
  </si>
  <si>
    <t>A resource primarily intended to be heard. Examples include a music playback file format, an audio compact disc, and recorded speech or sounds.</t>
  </si>
  <si>
    <t>600000001</t>
  </si>
  <si>
    <t>A recorded sequence of connected steps, which may be automated, specifying a reliably repeatable sequence of operations to be undertaken when conducting a particular job, for example an in silico investigation that extracts and processes information from a number of bioinformatics databases.</t>
  </si>
  <si>
    <t>700000001</t>
  </si>
  <si>
    <t>A rest category which may cover text, interactive, sound, or image-based resources not explicitly addressed in any concept in this vocabulary</t>
  </si>
  <si>
    <t>800000001</t>
  </si>
  <si>
    <t>A collection of related facts and data encoded in a defined structure. (adapted from fabio; DataCite)</t>
  </si>
  <si>
    <t>900000001</t>
  </si>
  <si>
    <t>COAR Resource Types</t>
  </si>
  <si>
    <t>COAR resource types added</t>
  </si>
  <si>
    <t>MEL and COAR categories: harmonized names affiliated</t>
  </si>
  <si>
    <t>book chapter</t>
  </si>
  <si>
    <t>non-relevant resource types deleted (like "musical notation")</t>
  </si>
  <si>
    <t>Thesis-Bachelor</t>
  </si>
  <si>
    <t>deliverable</t>
  </si>
  <si>
    <t>article-review article</t>
  </si>
  <si>
    <t>article-research article</t>
  </si>
  <si>
    <t>letter-letter to the editor</t>
  </si>
  <si>
    <t>Document-Memorandum</t>
  </si>
  <si>
    <t>FaBiO</t>
  </si>
  <si>
    <t>abstract</t>
  </si>
  <si>
    <t>A brief summary of a work on a particular subject, designed to act as the point-of-entry that will help the reader quickly to obtain an overview of the work's contents. The abstract may be an integral part of the work itself, written by the same author(s) and appearing at the beginning of a work such as a research paper, report, review or thesis. Alternatively it may be separate from the published work itself, and written by someone other than the author(s) of the published work, for example by a member of a professional abstracting service such as CAB Abstracts.</t>
  </si>
  <si>
    <t>academic proceedings</t>
  </si>
  <si>
    <t>A document containing the programme and collected papers, or their abstracts, presented at an academic meeting.</t>
  </si>
  <si>
    <t>An item of material added at the end of a book or other publication, typically to include omitted or late-arriving material.</t>
  </si>
  <si>
    <t>algorithm</t>
  </si>
  <si>
    <t>A precise sequential set of pre-defined logical rules or computational operations to be employed for solving a particular problem in a finite number of steps.</t>
  </si>
  <si>
    <t>A formal statement about something.</t>
  </si>
  <si>
    <t>anthology</t>
  </si>
  <si>
    <t>A collection of selected literary or scholastics works, for example poems, short stories, plays or research papers.</t>
  </si>
  <si>
    <t>API</t>
  </si>
  <si>
    <t>A computer program that enables a separate computer to interact programmatically with the computer running the API. (Commonly abbreviated 'API'.)</t>
  </si>
  <si>
    <t>application profile</t>
  </si>
  <si>
    <t>A set of metadata elements, policies and guidelines defined for a particular application. The metadata elements used in the application profile may be drawn from more than one element sets, including locally defined sets.</t>
  </si>
  <si>
    <t>The realization of a piece of writing on a particular topic, usually published within a periodical publication (e.g. journal, magazine and newspaper).</t>
  </si>
  <si>
    <t>audio document</t>
  </si>
  <si>
    <t>The realization of a sound recording.</t>
  </si>
  <si>
    <t>authority file</t>
  </si>
  <si>
    <t>A controlled vocabulary or official list that establishes, for consistency, the authoritative forms of headings, and the preferred terms or proper names to be used, when creating a catalogue or when indexing and searching a set of entities within a defined domain.</t>
  </si>
  <si>
    <t>bachelor's thesis</t>
  </si>
  <si>
    <t>bibliographic database</t>
  </si>
  <si>
    <t>A database providing an authoritative source of bibliographic information, for example PubMed (http://www.ncbi.nlm.nih.gov/pubmed), CrossRef Metadata Search (http://search.crossref.org/) and PubMed Central (http://www.ncbi.nlm.nih.gov/pmc/).</t>
  </si>
  <si>
    <t>bibliographic metadata</t>
  </si>
  <si>
    <t>Standard bibliographic metadata describing an expression of a work. To take the example of a journal article, bibliographic metadata typically include the authors' names, the date of publication, the title of the article, the journal name and volume number, the first and last page numbers, and the Digital Object Identifier (DOI).</t>
  </si>
  <si>
    <t>biography</t>
  </si>
  <si>
    <t>An account of the events, works and achievements, both personal and professional, of a person, either living or dead.</t>
  </si>
  <si>
    <t>A Web publication medium containing blog posts.</t>
  </si>
  <si>
    <t>blog post</t>
  </si>
  <si>
    <t>Information manifested in a blog, one of a set of periodic sequential entries containing commentary, descriptions of events, or other material such as images or videos, usually displayed in reverse-chronological order and usually maintained by an individual, or comments on such a post.</t>
  </si>
  <si>
    <t>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t>
  </si>
  <si>
    <t>A defined chapter of a book, usually with a separate title or number.</t>
  </si>
  <si>
    <t>book series</t>
  </si>
  <si>
    <t>A sequence of books having certain characteristics in common that are formally identified together as a group - for instance, the books in the Law, Governance and Technology Series published by Springer.</t>
  </si>
  <si>
    <t>book set</t>
  </si>
  <si>
    <t>A set of books having certain characteristics in common that informally allow their identification together as a group - for instance, the books of the Harry Potter saga.</t>
  </si>
  <si>
    <t>brief report</t>
  </si>
  <si>
    <t>A brief report document. This term may also be used synonymously with Rapid Communication to mean 'A short rapidly published research article or conference paper, typically reporting significant research results that have been recently discovered, or a brief news item reporting such discoveries.'</t>
  </si>
  <si>
    <t>call for applications</t>
  </si>
  <si>
    <t>A document published by a funding agency requesting submission of applications for financial grants to fund projects, for example to enable research investigations in areas specified in the Call.</t>
  </si>
  <si>
    <t>case for support</t>
  </si>
  <si>
    <t>A part of a grant application that provides a description of a proposed project and gives reasons why it is worthy of funding. (See also fabio:GrantApplication).</t>
  </si>
  <si>
    <t>case for support document</t>
  </si>
  <si>
    <t>A document containing the case for support for a particular project, usually contained within a grant application document but sometimes distributed separately, without the financial and organizational information that the grant application document also contains.</t>
  </si>
  <si>
    <t>case report</t>
  </si>
  <si>
    <t>catalog</t>
  </si>
  <si>
    <t>A list of items describing the content of a resource, for example items in an exhibition, items offered for sale by a vendor, or entities contained within a library or collection. Ideally, catalogs are created according to specific and uniform principles of construction and are under the control of an authority file.</t>
  </si>
  <si>
    <t>A defined document section, forming part of or intended for inclusion within a larger document, usually with its own title or chapter number. Different chapters within a document such as a book or a report may each be independently authored, or may all be authored by a single individual or group of authors.</t>
  </si>
  <si>
    <t>citation metadata</t>
  </si>
  <si>
    <t>Metadata describing the citations made within a work to other works, and (optionally) some characteristics of the expressions of the cited works.</t>
  </si>
  <si>
    <t>collected works</t>
  </si>
  <si>
    <t>A collection of the literary or scholastic works of a single person.</t>
  </si>
  <si>
    <t>comment</t>
  </si>
  <si>
    <t>A verbal or written remark concerning some entity. In written form, a comment is often appended to that entity and termed an annotation. Within computer programs or ontologies, comments are added to enhance human understanding, and are usually prefaced by a special syntactic symbol that ensures they are ignored during execution of the program.</t>
  </si>
  <si>
    <t>complete works</t>
  </si>
  <si>
    <t>A collection of all the literary or scholastic works of a single person.</t>
  </si>
  <si>
    <t>computer application</t>
  </si>
  <si>
    <t>A computer program designed to assist a human user to perform one or more goal-oriented tasks such as word processing or image processing. A computer application will typically save its output files in one or more specific formats, conforming either to proprietary or open standards.</t>
  </si>
  <si>
    <t>computer file</t>
  </si>
  <si>
    <t>A digital item containing information in computer-readable form encoded in a particular format.</t>
  </si>
  <si>
    <t>A unit of computer code in source or compiled form, employing one or more algorithms to be executed by a digital computer to undertake a particular task. Computer programs are collectively called 'software' to distinguish them from the equipment ('hardware') upon which they run.</t>
  </si>
  <si>
    <t>concept</t>
  </si>
  <si>
    <t>A SKOS concept can be viewed as an idea or notion; a unit of thought. However, what constitutes a unit of thought is subjective, and this definition is meant to be suggestive, rather than restrictive.</t>
  </si>
  <si>
    <t>concept scheme</t>
  </si>
  <si>
    <t>A SKOS concept scheme can be viewed as an aggregation of one or more SKOS concepts. Semantic relationships (links) between those concepts may also be viewed as part of a concept scheme. This definition is, however, meant to be suggestive rather than restrictive, and there is some flexibility in the formal data model stated below.</t>
  </si>
  <si>
    <t>A paper, typically the realization of a research paper reporting original research findings, usually published within a conference proceedings volume.</t>
  </si>
  <si>
    <t>A display poster, typically containing text with illustrative figures and/or tables, usually reporting research results or proposing hypotheses, submitted for acceptance to and/or presented at a conference, seminar, symposium, workshop or similar event.</t>
  </si>
  <si>
    <t>A document containing the programme and collected conference papers, or their abstracts, presented at a conference, seminar, symposium or similar event.</t>
  </si>
  <si>
    <t>controlled vocabulary</t>
  </si>
  <si>
    <t>A collection of selected words and phrases related to a particular domain of knowledge used to permit consistency of metadata annotation and improved retrieval following a search, in which homonyms, synonyms and similar ambiguities of meaning present in natural language are disambiguated.</t>
  </si>
  <si>
    <t>correction</t>
  </si>
  <si>
    <t>A correction to an error in a previously published document.</t>
  </si>
  <si>
    <t>corrigendum</t>
  </si>
  <si>
    <t>A formal correction to an error introduced by the author into a previously published document.</t>
  </si>
  <si>
    <t>A realisation of a fabio:Dataset (a frbr:Work) containing a defined collection of data with specific content and possibly with a specific version number, that can be embodied as a fabio:Digital Manifestation (a frbr:Manifestation with a specific format) and be represented by a specific fabio:ComputerFile (a frbr:Item) on someone's hard drive.</t>
  </si>
  <si>
    <t>data management plan</t>
  </si>
  <si>
    <t>A structured document giving information about how data arising from a research project or other endeavour is to be manages, preserved and shared.</t>
  </si>
  <si>
    <t>data management policy</t>
  </si>
  <si>
    <t>A policy that descibes and defines how data should be managed, preserved and shared.</t>
  </si>
  <si>
    <t>data management policy document</t>
  </si>
  <si>
    <t>A document embodying a policy that descibes and defines how data should be managed, preserved and shared.</t>
  </si>
  <si>
    <t>data repository</t>
  </si>
  <si>
    <t>A repository for storing data.</t>
  </si>
  <si>
    <t>A structured collection of logically related records or data usually stored and retrieved using computer-based means.</t>
  </si>
  <si>
    <t>database management system</t>
  </si>
  <si>
    <t>The software used to create a database. (Commonly abbreviated 'DBMS'.)</t>
  </si>
  <si>
    <t>A collection of related facts, often expressed in numerical form and encoded in a defined structure.</t>
  </si>
  <si>
    <t>A document containing a project report, intended to be delivered to a customer or funding agency describing the results achieved within a specific project.</t>
  </si>
  <si>
    <t>deliverable report</t>
  </si>
  <si>
    <t>A report describing the outcomes of specific project, typically listing 'deliverables' created or 'milestones' achieved during the project.</t>
  </si>
  <si>
    <t>demo paper</t>
  </si>
  <si>
    <t>A demonstration paper, typically describing a new product, service or system created as a result of research, usually presented during a conference or workshop.</t>
  </si>
  <si>
    <t>diary</t>
  </si>
  <si>
    <t>A personal record, in a form of book, with discrete entries (often handwritten) arranged by date, reporting what has happened over the course of a day or other period of time.</t>
  </si>
  <si>
    <t>digital item</t>
  </si>
  <si>
    <t>A digital object, such as a computer file.</t>
  </si>
  <si>
    <t>digital manifestation</t>
  </si>
  <si>
    <t>A manifestation that represents data in binary form, encoding the data as a series of 0s and 1s.</t>
  </si>
  <si>
    <t>directory</t>
  </si>
  <si>
    <t>A database of information which is heavily optimized for reading.</t>
  </si>
  <si>
    <t>discipline dictionary</t>
  </si>
  <si>
    <t>A discipline dictionary is a collection of subject disciplines.</t>
  </si>
  <si>
    <t>document repository</t>
  </si>
  <si>
    <t>A repository for storing documents.</t>
  </si>
  <si>
    <t>e-mail</t>
  </si>
  <si>
    <t>A message transmitted over the internet as an item of electronic mail, typically based on the Simple Mail Transfer Protocol (SMTP). Emails can have computer files containing documents, dataset and images attached to them or embedded within them.</t>
  </si>
  <si>
    <t>The realization of an opinion written by an editor.</t>
  </si>
  <si>
    <t>entity metadata</t>
  </si>
  <si>
    <t>Metadata describing the work itself, including for example the name of the creator(s), the title of the work, and the date and place of its creation.</t>
  </si>
  <si>
    <t>An item written or printed in a diary, list, account book, reference book, or database.</t>
  </si>
  <si>
    <t>erratum</t>
  </si>
  <si>
    <t>A formal correction to an error introduced by the publisher into a previously published document.</t>
  </si>
  <si>
    <t>essay</t>
  </si>
  <si>
    <t>A piece of non-fiction writing on a particular subject, usually of moderate length and without chapters.</t>
  </si>
  <si>
    <t>examination paper</t>
  </si>
  <si>
    <t>A set of questions on a particular topic designed to test the academic, professional or technical ability of the person taking the examination, with achievement of a pass grade in the examination typically being a prerequisite for the award of an educational award such as a degree, or of a professional or technical qualification.</t>
  </si>
  <si>
    <t>excerpt</t>
  </si>
  <si>
    <t>A segment or passage selected from a larger expression for use in another expression, usually with specific attribution to its original source.</t>
  </si>
  <si>
    <t>executive summary</t>
  </si>
  <si>
    <t>An executive summary is a brief report summarizing a longer formal report, designed to present the key points, conclusions and recommendations arising from the study being reported, for readers too busy to take the time to read the complete report.</t>
  </si>
  <si>
    <t>experimental protocol</t>
  </si>
  <si>
    <t>A predefined written procedural method, designed to ensure successful replication of results by others in the same or other laboratories, that describes the overall objectives, organization and implementation of a scientific experiment, and specifies the experimental design, experimental methods, reagents, instrumentation, sampling schedules, data collection parameters, statistical analyses, image processing procedures, safety precautions, reporting standards, etc. employed in undertaking the experiment.</t>
  </si>
  <si>
    <t>expression</t>
  </si>
  <si>
    <t>A subclass of FRBR expression, restricted to expressions of fabio:Works. For your latest research paper, the preprint submitted to the publisher, and the final published version to which the publisher assigned a unique digital object identifier, are both expressions of the same work.</t>
  </si>
  <si>
    <t>expression collection</t>
  </si>
  <si>
    <t>A collection of expressions, for example a periodical or a book series.</t>
  </si>
  <si>
    <t>A visual communication object comprising one or more still images on a related theme. If included within a publication, a figure is typically unaligned with the main body of text, having its own descriptive textual figure legend.</t>
  </si>
  <si>
    <t>A movie with an accompanying soundtrack, typically created by a professional film studio, designed to communicate a fictional story, record an artistic event, or impart information that is scientific or documentary in nature.</t>
  </si>
  <si>
    <t>folksonomy</t>
  </si>
  <si>
    <t>A system of classification derived from the practice and method of collaboratively creating and managing tags to annotate and categorize content in a particular domain. [Contrast fabio:Ontology]</t>
  </si>
  <si>
    <t>Gantt chart</t>
  </si>
  <si>
    <t>A horizontal bar chart used to guide project planning, execution and control, illustrating the project schedule, with a separate line indicating the start and end dates of each of the key project activities or workpackages, and optionally showing the dependencies between these items. A Gantt chart is typically part of a project plan.</t>
  </si>
  <si>
    <t>grant application</t>
  </si>
  <si>
    <t>A formal written request for financial support from a grant-giving body in support of a project, for example an academic research project. (See also fabio:CaseForSupport.)</t>
  </si>
  <si>
    <t>grant application document</t>
  </si>
  <si>
    <t>The realization of a grant application, usually containing a case for support document.</t>
  </si>
  <si>
    <t>in brief</t>
  </si>
  <si>
    <t>An 'In Brief' is a journal or magazine news item that describes all the articles (or all the important articles) in that issue of the periodical. The content of an 'In Brief' may be constructed from the abstracts of the articles it highlights, but is more likely to be written by a member of the periodical staff especially for the issue.</t>
  </si>
  <si>
    <t>in-use paper</t>
  </si>
  <si>
    <t>A report presenting existing research or technology that is actual use (or at least plans for deployment) outside the research group that conducted the research or that developed the technology.</t>
  </si>
  <si>
    <t>index</t>
  </si>
  <si>
    <t>An alphabetically-ordered list of words and phrases ('headings') and associated pointers ('locators') to where useful material relating to that heading can be found in a document.</t>
  </si>
  <si>
    <t>instruction manual</t>
  </si>
  <si>
    <t>An instructional document typically supplied with a technologically advanced consumer product, such as a car or a computer application, or with an item of complex equipment such as a microscope.</t>
  </si>
  <si>
    <t>instructional work</t>
  </si>
  <si>
    <t>item</t>
  </si>
  <si>
    <t>A subclass of FRBR item, restricted to exemplars of fabio:Manifestations. An example of a fabio:Item is a printed copy of a journal article on your desk, or a PDF file of that article that you purchased from a publisher and that now resides in digital form on your computer hard drive.</t>
  </si>
  <si>
    <t>item collection</t>
  </si>
  <si>
    <t>A collection of items.</t>
  </si>
  <si>
    <t>journal editorial</t>
  </si>
  <si>
    <t>An editorial published in an issue of a journal.</t>
  </si>
  <si>
    <t>journal issue</t>
  </si>
  <si>
    <t>A particular published issue of a journal, one or more of which will constitute a volume of the journal.</t>
  </si>
  <si>
    <t>journal news item</t>
  </si>
  <si>
    <t>A news report published in a journal issue.</t>
  </si>
  <si>
    <t>journal volume</t>
  </si>
  <si>
    <t>A particular published volume of a journal, comprising one or more journal issues.</t>
  </si>
  <si>
    <t>laboratory notebook</t>
  </si>
  <si>
    <t>lecture notes</t>
  </si>
  <si>
    <t>A document containing notes that summarize a lecture or course of lectures.</t>
  </si>
  <si>
    <t>A written or printed communication of a personal or professional nature between individuals and/or representatives of corporate bodies, usually transmitted by the postal service or published in a periodical. In the latter case, the letter is typically addressed to the editor and comments on or discussed an item previously published by that periodical, or of interest to its readership.</t>
  </si>
  <si>
    <t>library catalog</t>
  </si>
  <si>
    <t>The catalog of the holdings of a library, for example that of the Library of Congress (http://catalog.loc.gov/).</t>
  </si>
  <si>
    <t>magazine</t>
  </si>
  <si>
    <t>A periodical, usually devoted to a particular topic or domain of interest, and usually published weekly or monthly, consisting primarily of non-peer reviewed editorials, journalistic news items and more substantive articles, reviews, book reviews and discussions concerning current or recent events and publications, and matters of interest to the domain served by the magazine. [Some scientific journals, notably Science and Nature, also secondarily serve as science magazines by containing substantive editorials and news items on vital or controversial issues].</t>
  </si>
  <si>
    <t>An article published in a magazine issue.</t>
  </si>
  <si>
    <t>magazine editorial</t>
  </si>
  <si>
    <t>An editorial published in an issue of a magazine.</t>
  </si>
  <si>
    <t>magazine issue</t>
  </si>
  <si>
    <t>A particular published issue of a magazine, identified by date, and sometimes also by place (e.g. 'West Coast edition') or language (e.g. 'Spanish edition').</t>
  </si>
  <si>
    <t>magazine news item</t>
  </si>
  <si>
    <t>A news report published in a magazine issue.</t>
  </si>
  <si>
    <t>manifestation</t>
  </si>
  <si>
    <t>A subclass of FRBR manifestation, restricted to manifestations of fabio:Expressions. fabio:Manifestation specifically applies to electronic (digital) as well as to physical manifestations of expressions.</t>
  </si>
  <si>
    <t>manifestation collection</t>
  </si>
  <si>
    <t>A collection of manifestations.</t>
  </si>
  <si>
    <t>A textual work prepared 'by hand', such as a typescript or word-processed pre-publication draft of a research paper or a report, or a work not otherwise reproduced in multiple copies. [Note: fabio:Manuscript is not intended to describe a handwritten historical document on paper or parchment, for which the FRBR distinctions between work, expression, manifestation and item (individual copy) becomes blurred.].</t>
  </si>
  <si>
    <t>master's thesis</t>
  </si>
  <si>
    <t>meeting report</t>
  </si>
  <si>
    <t>A report of a meeting of some kind.</t>
  </si>
  <si>
    <t>metadata</t>
  </si>
  <si>
    <t>A separate work that provides information describing one or more characteristics of a resource or entity.</t>
  </si>
  <si>
    <t>metadata document</t>
  </si>
  <si>
    <t>A document that contains metadata information describing one or more characteristics of an entity.</t>
  </si>
  <si>
    <t>microblog</t>
  </si>
  <si>
    <t>A social networking publication medium such as Twitter, Tumblr, FriendFeed, Facebook or MySpace. A microblog differs from a traditional blog in that its individual content items are smaller than a traditional blog posts, typically containing just a short sentence, a single image, or a URI. These small messages are referred to as microposts.</t>
  </si>
  <si>
    <t>micropost</t>
  </si>
  <si>
    <t>A content item that is published in a Microblog, typically containing just a short sentence, a single image, or a URL.</t>
  </si>
  <si>
    <t>minimal information standard</t>
  </si>
  <si>
    <t>A metadata standard specifying items to be included when creating metadata describing a dataset of a particular type, or when creating a structured summary of the main findings of an article or report in a particular domain of interest, thereby ensuring adequate descriptive information is recorded for subsequent resource discovery and/or interpretation of the information described. [See also fabio:ReportingStandard.]</t>
  </si>
  <si>
    <t>model</t>
  </si>
  <si>
    <t>A mathematical, graphical or physical representation of some physical reality, conceptual idea or theoretical construct.</t>
  </si>
  <si>
    <t>The realization of a moving image.</t>
  </si>
  <si>
    <t>A moving display, either generated dynamically by a computer program or formed from a series of pre-recorded still images imparting an impression of motion when shown in succession. Examples include animations, cine films, videos, and computational simulations. Expressions of moving images may incorporate synchronized soundtracks.</t>
  </si>
  <si>
    <t>nanopublication</t>
  </si>
  <si>
    <t>A single, attributable and machine-readable factual assertion - the smallest unit of publishable information that can be uniquely identified and attributed to its author – typically expressed in RDF. The minimal components of a nanopublication are as follows:</t>
  </si>
  <si>
    <t>news item</t>
  </si>
  <si>
    <t>A published news report.</t>
  </si>
  <si>
    <t>news report</t>
  </si>
  <si>
    <t>A report of an item of news.</t>
  </si>
  <si>
    <t>A non-peer reviewed periodical, usually published daily or weekly, consisting primarily of editorials and news items concerning current or recent events and matters of public interest.</t>
  </si>
  <si>
    <t>An article written by a journalist and published in a newspaper.</t>
  </si>
  <si>
    <t>newspaper editorial</t>
  </si>
  <si>
    <t>An editorial published in an issue of a newspaper.</t>
  </si>
  <si>
    <t>newspaper issue</t>
  </si>
  <si>
    <t>A particular published issue of a newspaper, identified by date, and sometimes also by place or time (e.g. 'Late London Edition').</t>
  </si>
  <si>
    <t>newspaper news item</t>
  </si>
  <si>
    <t>A news report published in a newspaper issue.</t>
  </si>
  <si>
    <t>notebook</t>
  </si>
  <si>
    <t>A book containing personal notes, typically created by writing into a physical book with blank pages.</t>
  </si>
  <si>
    <t>notification of receipt</t>
  </si>
  <si>
    <t>A notification of receipt of something, for example of receipt of a book that will later be the subject of a book review.</t>
  </si>
  <si>
    <t>obituary</t>
  </si>
  <si>
    <t>A news item reporting the death of a person, typically accompanied by an description of that person's life and contributions to his or her profession and to society at large.</t>
  </si>
  <si>
    <t>A formal representation of a set of concepts within a domain of knowledge, and the logical relationships between those concepts. [Contrast fabio:Folksonomy]</t>
  </si>
  <si>
    <t>ontology document</t>
  </si>
  <si>
    <t>A document containing an ontology, for example an OWL (Web Ontology Language) file (http://www.w3.org/TR/owl-features/).</t>
  </si>
  <si>
    <t>opinion</t>
  </si>
  <si>
    <t>An expression of a personal or professional opinion on an issue or topic.</t>
  </si>
  <si>
    <t>oration</t>
  </si>
  <si>
    <t>A formal speech, for example one delivered at a ceremonial occasion, or the written transcript of such a speech.</t>
  </si>
  <si>
    <t>page</t>
  </si>
  <si>
    <t>A manifestation that represents pages either in physical (e.g., one side of a sheet of paper) or in digital form (e.g., a page in a PDF, or a web page).</t>
  </si>
  <si>
    <t>A formal disclosure of a new invention approved by a governmental patent agency, made to register intellectual property rights, and to give exclusive rights to the inventor or assignee to manufacture, use, license or sell the invention for a certain number of years.</t>
  </si>
  <si>
    <t>patent application</t>
  </si>
  <si>
    <t>A formal disclosure of a new invention, made in application for a patent.</t>
  </si>
  <si>
    <t>patent application document</t>
  </si>
  <si>
    <t>The physical or electronic realization of a patent application.</t>
  </si>
  <si>
    <t>patent document</t>
  </si>
  <si>
    <t>The physical or electronic realization of a patent.</t>
  </si>
  <si>
    <t>A publication issued on a regular and ongoing basis as a series of issues, each issue comprising separate periodical items, for example editorials, articles, news items and/or other writings.</t>
  </si>
  <si>
    <t>periodical issue</t>
  </si>
  <si>
    <t>A particular issue of a periodical, identified and distinguished from other issues of the same publication by date and/or issue number and/or volume number, and comprising separate periodical items such as editorials, articles and news items.</t>
  </si>
  <si>
    <t>periodical item</t>
  </si>
  <si>
    <t>A piece of writing published in a periodical issue, typically accompanied by other items by different authors.</t>
  </si>
  <si>
    <t>periodical volume</t>
  </si>
  <si>
    <t>A particular published volume of a periodical.</t>
  </si>
  <si>
    <t>Information communicated personally by verbal or written means from one individual to one or more another persons or organizations.</t>
  </si>
  <si>
    <t>Ph.D. symposium paper</t>
  </si>
  <si>
    <t>A paper, usually presented during a specific session of a conference dedicated to Ph.D. students, that describes ongoing Ph.D. student's research.</t>
  </si>
  <si>
    <t>policy</t>
  </si>
  <si>
    <t>A description and definition of how something should be done. Ideally a policy should be both effective in achieving its goals and acceptable to those who have to abide by it.</t>
  </si>
  <si>
    <t>policy document</t>
  </si>
  <si>
    <t>A document embodying a policy that descibes and defines how something should be done.</t>
  </si>
  <si>
    <t>poster paper</t>
  </si>
  <si>
    <t>A paper that typically accompanies a poster describing some preliminary results of research, usually presented during a conference or a workshop.</t>
  </si>
  <si>
    <t>postprint</t>
  </si>
  <si>
    <t>The version of an author's original scholarly work, such as a research paper or a review, first submitted to publisher for publication. [Note: For that version resubmitted after peer-review and revision, use fabio:Postprint. For the final published version use fabio:DefinitiveVersion.]</t>
  </si>
  <si>
    <t>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t>
  </si>
  <si>
    <t>A news report published by an organization to provide information to journalists.</t>
  </si>
  <si>
    <t>proceedings paper</t>
  </si>
  <si>
    <t>A paper, typically the realization of a research paper reporting original research findings, usually published within an academic proceedings volume.</t>
  </si>
  <si>
    <t>product review</t>
  </si>
  <si>
    <t>A written review and critical analysis of the purpose, features, performance and other qualities of a product.</t>
  </si>
  <si>
    <t>project metadata</t>
  </si>
  <si>
    <t>Metadata describing a project, for example the project name, the names of those who conducted the project, the name of the institution in which the project was conducted, and the project funding information.</t>
  </si>
  <si>
    <t>project plan</t>
  </si>
  <si>
    <t>A document used to guide project planning, execution and control, specifying the project's goal and objectives and the activities and resources required to achieve these, setting out the project schedule, and identifying the major workpackages, milestones and deliverables. A project plan will typically contain a Gantt chart.</t>
  </si>
  <si>
    <t>proposition</t>
  </si>
  <si>
    <t>A proposal or proposition of a new conceptualization, hypothesis, idea, theory, activity or organisation.</t>
  </si>
  <si>
    <t>questionnaire</t>
  </si>
  <si>
    <t>A set of questions on a particular topic, usually in the form of multiple choice questions requiring the respondent to select the correct answer, or providing the ability to indicate support for or against a proposal on a numerical scale, designed for rapid numerical analysis of responses and often used in surveying public opinion.</t>
  </si>
  <si>
    <t>quotation</t>
  </si>
  <si>
    <t>A passage of speech selected from a larger verbal or written expression for use in another expression, with specific attribution to its original source, and usually demarcated by quotation marks and / or by placing it in a separate indented paragraph.</t>
  </si>
  <si>
    <t>rapid communication</t>
  </si>
  <si>
    <t>A short rapidly published research article or conference paper, typically reporting significant research results that have been recently discovered, or a brief news item reporting such discoveries.</t>
  </si>
  <si>
    <t>reference book</t>
  </si>
  <si>
    <t>A book containing authoritative factual information, such as a dictionary, encyclopaedia, handbook or field guide, which is a realisation of a certain reference work and may contain several reference entries.</t>
  </si>
  <si>
    <t>reference entry</t>
  </si>
  <si>
    <t>A particular reference entry containing authoritative factual information on a certain topic, usually contained in a larger expression.</t>
  </si>
  <si>
    <t>reference work</t>
  </si>
  <si>
    <t>A work to which people refer for authoritative factual information, such as a dictionary, encyclopaedia, entry, handbook or field guide, or an informative web page such as an institutional, research group or project home page.</t>
  </si>
  <si>
    <t>relational database</t>
  </si>
  <si>
    <t>A database in which the data are arranged in tables according to their common characteristics, with relationships between the tables being defined by a relational model or schema. A relational database is highly optimized for performance, and is queried using a database query language such as SQL (Structured Query Language). The software used to create a relational database is called a relational database management system (RDBMS).</t>
  </si>
  <si>
    <t>reply</t>
  </si>
  <si>
    <t>A work that is a reply, either to a letter or other direct communication, or to feedback or comments about a piece of submitted writing. The latter is typically written by the author of a journal article submitted for publication, or by an applicant making a grant application, in response to reviews of the work from peer reviewers prior to publication (for the journal article) or prior to funding decision (for the grant application). Alternatively, it can be written in response to post-publication peer-review of a published journal article, or comments about it.</t>
  </si>
  <si>
    <t>A formal factual, methodological, statistical, technical or research report issued by an individual, group, agency, government body or other institution.</t>
  </si>
  <si>
    <t>report document</t>
  </si>
  <si>
    <t>The realization of a report, usually in printed form.</t>
  </si>
  <si>
    <t>reporting standard</t>
  </si>
  <si>
    <t>A set of recommendations for the minimum reporting requirements to be employed when reporting a particular type of investigation or project, for example a randomized clinical trial. A reporting standard may involve a checklist and a flow diagram, offers a standard way for authors to prepare a complete and transparent report of their findings, and aids their critical appraisal and interpretation of their data. [See also fabio:MinimalInformationStandard.]</t>
  </si>
  <si>
    <t>A computer system in which information may be stored.</t>
  </si>
  <si>
    <t>A report of original research findings, either published in written form, or delivered orally at a meeting.</t>
  </si>
  <si>
    <t>retraction</t>
  </si>
  <si>
    <t>A review of others' work.</t>
  </si>
  <si>
    <t>An article that contains a review.</t>
  </si>
  <si>
    <t>screenplay</t>
  </si>
  <si>
    <t>A written work made especially for a film or television program. Screenplays can be original works or adaptations from existing pieces of writing, for example novels.</t>
  </si>
  <si>
    <t>script</t>
  </si>
  <si>
    <t>A small computer program written in a scripting language such as JavaScript, PHP or Perl that allows control of one or more software applications.</t>
  </si>
  <si>
    <t>series</t>
  </si>
  <si>
    <t>A sequence of expressions having certain characteristics in common that are formally identified together as a group.</t>
  </si>
  <si>
    <t>The creative work of making an electrical or mechanical recording of sounds, such as the spoken voice, singing, instrumental music, animal vocalizations or sound effects.</t>
  </si>
  <si>
    <t>specification</t>
  </si>
  <si>
    <t>An explicit description of, or set of requirements to be satisfied by, a material, product, resource, service or standard.</t>
  </si>
  <si>
    <t>specification document</t>
  </si>
  <si>
    <t>The realization of a specification (a standard, a workflow, etc.).</t>
  </si>
  <si>
    <t>spreadsheet</t>
  </si>
  <si>
    <t>An electronic form of data storage that displays a grid of rows and columns, in which each editable cell can contain alphanumeric text, a numeric value, or a formula that defines how the content of that cell is to be calculated from the content of another cell or cells.</t>
  </si>
  <si>
    <t>standard operating procedure</t>
  </si>
  <si>
    <t>Clear and detailed written instructions of a prescribed step-by-step procedure to be routinely followed, and decisions to be made when undertaking a specific task, process or function, to achieve consistent performance, ensure safety and/or assure data quality. (Commonly abbreviated 'SOP'.)</t>
  </si>
  <si>
    <t>A recorded static visual representation. This class of image includes diagrams, drawings, graphs, graphic designs, plans, maps, photographs and prints.</t>
  </si>
  <si>
    <t>structured summary</t>
  </si>
  <si>
    <t>A structured summary containing essential metadata describing a research investigation and/or the research outputs that have resulted from it, for example datasets and journal articles, structured according to some minimal information standard. Such a structured summary can be embodied in both human-readable and machine-readable manifestations, e.g. HTML and RDF. Such a structured summary differs from the Abstract of a journal article, in that the latter is written as a piece of continuous prose, but typically omits vital factual information about the investigation, such as when and where it was conducted, by whom, and on now many specimens or subjects.</t>
  </si>
  <si>
    <t>subject term</t>
  </si>
  <si>
    <t>A concept that defines a term within the controlled vocabulary of a particular classification system, such as the ACM Computing Classification System or MeSH, the Medical Subject Headings, used as an annotation to describe the subject, meaning or content of an entity.</t>
  </si>
  <si>
    <t>supplement</t>
  </si>
  <si>
    <t>A supplement to a publication such as a book, journal, magazine or newspaper, additional to the main publication. For example, a colour supplement to a sunday newspaper, or a special supplementary issue of a journal or a journal volume containing invited articles on a special topic, or abstracts or papers presented at a scientific conference.</t>
  </si>
  <si>
    <t>supplementary information file</t>
  </si>
  <si>
    <t>A file accompanying a published journal article, containing additional information of relevance to the article, typically available from the publisher's web site via a hyperlink from the journal article itself.</t>
  </si>
  <si>
    <t>systematic review</t>
  </si>
  <si>
    <t>A literature review focused on a single question that tries to identify, appraise, select and synthesize all high quality research evidence relevant to that question. Systematic reviews of high-quality randomized controlled trials are crucial to evidence-based medicine. An understanding of systematic reviews and how to implement them in practice is becoming mandatory for all professionals involved in the delivery of health care. Systematic reviews are not limited to medicine, and are quite common in other sciences such as psychology, educational research and sociology.</t>
  </si>
  <si>
    <t>table of contents</t>
  </si>
  <si>
    <t>A table listing the parts of publication such as a book or technical specification, and the pages on which these content elements start (if the publication is printed or otherwise organized into pages), usually listed in order of appearance. The Table of Contents typically includes first-level headers, such as the chapter titles of a book, and may also include second- and even third-level headers. In electronic works, the Table of Contents entries are often internally hyperlinked to the content items, so that clicking on the entry takes the reader to that item.</t>
  </si>
  <si>
    <t>taxonomy</t>
  </si>
  <si>
    <t>A classification arranged in a hierarchical structure of classes and subclasses, showing parent-child isA relationships, or broader_than - narrower_than relationships.</t>
  </si>
  <si>
    <t>A report of a technical nature.</t>
  </si>
  <si>
    <t>technical standard</t>
  </si>
  <si>
    <t>An official or public specification of, or requirement for, a technical method, practice, process or protocol that is involved in, for example, manufacturing, computation, electronic communication, or digital media.</t>
  </si>
  <si>
    <t>term dictionary</t>
  </si>
  <si>
    <t>A controlled vocabulary, usually referring to terms within a particular classification system, such as the ACM Computing Classification System or MeSH, the Medical Subject Headings, or a controlled vocabulary of disciplines.</t>
  </si>
  <si>
    <t>textbook</t>
  </si>
  <si>
    <t>thesaurus</t>
  </si>
  <si>
    <t>A type of controlled vocabulary used in information retrieval applications for indexing or tagging purposes, in which relationships between terms are made explicit. These are normally hierarchical relationships (is-a, subsumption; e.g. a cow is a mammal), equivalency relationships relating non-preferred terms to preferred terms (e.g. pitch and frequency), or associative relationships, in which the relationship that exists is neither one of hierarchy or equivalence, but rather one of similarity (e.g. sports and leisure pursuits).</t>
  </si>
  <si>
    <t>A book authored by a student containing a formal presentations of research outputs submitted for examination in completion of a course of study at an institution of higher education, to fulfil the requirements for an academic degree. Also know as a dissertation. [For the alternative meaning of the word 'thesis', namely the formulation of a concept, hypothesis, idea, point of view or theory presented for review and/or discussion, use fabio:Proposition.]</t>
  </si>
  <si>
    <t>timetable</t>
  </si>
  <si>
    <t>A tabular dataset providing information about the times and locations of a planned series of events.</t>
  </si>
  <si>
    <t>trial report</t>
  </si>
  <si>
    <t>The report of a trial, for example an experimental trial or a legal trial.</t>
  </si>
  <si>
    <t>triplestore</t>
  </si>
  <si>
    <t>A database specifically designed for the storage and retrieval of Resource Description Framework (RDF) data consisting of subject-predicate-object triples. A triple store is queried using the RDF query language SPARQL.</t>
  </si>
  <si>
    <t>tweet</t>
  </si>
  <si>
    <t>A posting made on the social networking site Twitter. A tweet is a text message limited to 140 characters in length, that is broadcast and readable by anyone who accesses Twitter.</t>
  </si>
  <si>
    <t>uncontrolled vocabulary</t>
  </si>
  <si>
    <t>A non-defined collection of words and phrases relating to a particular domain of knowledge, usually added freely by a community, in which homonyms, synonyms and similar ambiguities of meaning present in natural language are not formally disambiguated.</t>
  </si>
  <si>
    <t>A set of words, either constituting a language, or more specifically used to describe a particular domain of knowledge.</t>
  </si>
  <si>
    <t>vocabulary document</t>
  </si>
  <si>
    <t>A document containing a vocabulary</t>
  </si>
  <si>
    <t>vocabulary mapping</t>
  </si>
  <si>
    <t>A mapping of correspondences between two vocabularies. For controlled vocabularies, such mappings may be expressed using SKOS (http://www.w3.org/2004/02/skos/).</t>
  </si>
  <si>
    <t>vocabulary mapping document</t>
  </si>
  <si>
    <t>A document containing a vocabulary mapping</t>
  </si>
  <si>
    <t>web archive</t>
  </si>
  <si>
    <t>A snapshots of (part of) the World Wide Web.</t>
  </si>
  <si>
    <t>web content</t>
  </si>
  <si>
    <t>Information prepared specifically and primarily for manifestation in a web page, comprising text, images, datasets and/or other works.</t>
  </si>
  <si>
    <t>web manifestation</t>
  </si>
  <si>
    <t>A digital manifestation on the Web, such as a wiki, a web site, a web page or a blog.</t>
  </si>
  <si>
    <t>web page</t>
  </si>
  <si>
    <t>A Web manifestation usually identified by a Uniform Resource Identifier (URI), and made accessible to a user by means of the Hypertext Transport Protocol (HTTP) in a Web browser window. Several interlinked web pages hosted together on a Web server and accessed through a single domain name or IP address constitute a web site.</t>
  </si>
  <si>
    <t>web site</t>
  </si>
  <si>
    <t>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t>
  </si>
  <si>
    <t>An authoritative report or guide designed to educate readers and help people make decisions, or to explain technical problems and how to solve them. White papers are typically published by governments to propose new legislation for discussion, and by commercial companies to inform readers about products or services, as aids to marketing.</t>
  </si>
  <si>
    <t>wiki</t>
  </si>
  <si>
    <t>A collaborative Web manifestation, usually maintained by a project team or group, providing easy-to-edit pages that can be used to accumulate related information for shared use by the group and/or publication.</t>
  </si>
  <si>
    <t>wiki entry</t>
  </si>
  <si>
    <t>Information manifested in a wiki.</t>
  </si>
  <si>
    <t>wikipedia entry</t>
  </si>
  <si>
    <t>Information about a particular topic in one of the versions of Wikipedia, the online encyclopedia (http://www.wikipedia.org/).</t>
  </si>
  <si>
    <t>work</t>
  </si>
  <si>
    <t>A subclass of FRBR work, restricted to works that are published or potentially publishable, and that contain or are referred to by bibliographic references, or entities used to define bibliographic references. FaBiO works, and their expressions and manifestations, are primarily textual publications such as books, magazines, newspapers and journals, and items of their content. However, they also include datasets, computer algorithms, experimental protocols, formal specifications and vocabularies, legal records, governmental papers, technical and commercial reports and similar publications, and also bibliographies, reference lists, library catalogues and similar collections. For this reason, fabio:Work is not an equivalent class to frbr:ScholarlyWork. An example of a fabio:Work is your latest research paper.</t>
  </si>
  <si>
    <t>work collection</t>
  </si>
  <si>
    <t>work package</t>
  </si>
  <si>
    <t>A component of the case for support of a grant application, describing a particular aspect of the work to be undertaken.</t>
  </si>
  <si>
    <t>An unpublished paper, usually circulated privately among a small group of peers, to provide information or with a request for comments or editorial improvement.</t>
  </si>
  <si>
    <t>workshop paper</t>
  </si>
  <si>
    <t>A paper, typically the realization of a research paper reporting original research findings, usually presented at a workshop and published within a workshop proceedings volume.</t>
  </si>
  <si>
    <t>workshop proceedings</t>
  </si>
  <si>
    <t>A document containing the programme and collected workshop papers, or their abstracts, presented at a workshop or similar event.</t>
  </si>
  <si>
    <t>FaBiO Classes</t>
  </si>
  <si>
    <t>Report-Meeting</t>
  </si>
  <si>
    <t>paper-workshop paper</t>
  </si>
  <si>
    <t>A collection of works.</t>
  </si>
  <si>
    <t>report-trial report</t>
  </si>
  <si>
    <t>database-triplestore</t>
  </si>
  <si>
    <t>Book-textbook</t>
  </si>
  <si>
    <t>FaBiO classes added</t>
  </si>
  <si>
    <t>harmonized names affiliated</t>
  </si>
  <si>
    <t>source Code-script</t>
  </si>
  <si>
    <t>A formal statement retracting a statement or publication. A retraction is a public statement made about an earlier statement that withdraws, cancels, refutes, diametrically reverses the original statement or ceases and desists from publishing the original statement.</t>
  </si>
  <si>
    <t>entry-reference entry</t>
  </si>
  <si>
    <t>Paper-poster paper</t>
  </si>
  <si>
    <t>Paper-policy</t>
  </si>
  <si>
    <t>Conference paper-Ph.D. symposioum paper</t>
  </si>
  <si>
    <t>IP-patent-application</t>
  </si>
  <si>
    <t>Note-addendum</t>
  </si>
  <si>
    <t>database-bibliographic database</t>
  </si>
  <si>
    <t>collection-book series</t>
  </si>
  <si>
    <t>collection-book set</t>
  </si>
  <si>
    <t>document-call for applications</t>
  </si>
  <si>
    <t>Note-comment</t>
  </si>
  <si>
    <t>Note-correction</t>
  </si>
  <si>
    <t>Note-corrigendum</t>
  </si>
  <si>
    <t>document-complete works</t>
  </si>
  <si>
    <t>document-biography</t>
  </si>
  <si>
    <t>Internal Document-data management plan</t>
  </si>
  <si>
    <t>Note-erratum</t>
  </si>
  <si>
    <t>Note-excerpt</t>
  </si>
  <si>
    <t>protocol-experimental protocol</t>
  </si>
  <si>
    <t>news item-in brief</t>
  </si>
  <si>
    <t>report-in-use paper</t>
  </si>
  <si>
    <t>document-laboratory notebook</t>
  </si>
  <si>
    <t>Note-lecture notes</t>
  </si>
  <si>
    <t>report-news report</t>
  </si>
  <si>
    <t>document-notebook</t>
  </si>
  <si>
    <t>Note-notification of receipt</t>
  </si>
  <si>
    <t>news item-obituary</t>
  </si>
  <si>
    <t>Proceedings paper</t>
  </si>
  <si>
    <t>news item-announcement</t>
  </si>
  <si>
    <t>collection-anthology</t>
  </si>
  <si>
    <t>software-API</t>
  </si>
  <si>
    <t>document-metadata application profile</t>
  </si>
  <si>
    <t>source Code-algorithm</t>
  </si>
  <si>
    <t>dataset-authority file</t>
  </si>
  <si>
    <t>internal document-case for support</t>
  </si>
  <si>
    <t>dataset-metadata</t>
  </si>
  <si>
    <t>database-discipline dictionary</t>
  </si>
  <si>
    <t>Note-quotation</t>
  </si>
  <si>
    <t>communication-reply</t>
  </si>
  <si>
    <t>communication-retraction</t>
  </si>
  <si>
    <t>database-repository</t>
  </si>
  <si>
    <t>internal document-standard operating procedure</t>
  </si>
  <si>
    <t>vocabulary-uncontrolled</t>
  </si>
  <si>
    <t>material-web archive</t>
  </si>
  <si>
    <t>post-wiki entry</t>
  </si>
  <si>
    <t>grant application-work package</t>
  </si>
  <si>
    <t>material-training Material-screenplay</t>
  </si>
  <si>
    <t>document-supplementary information file</t>
  </si>
  <si>
    <t>vocabulary-controlled</t>
  </si>
  <si>
    <t>document-notebook-diary</t>
  </si>
  <si>
    <r>
      <t xml:space="preserve">A book containing </t>
    </r>
    <r>
      <rPr>
        <i/>
        <sz val="11"/>
        <color theme="1"/>
        <rFont val="Calibri"/>
        <family val="2"/>
        <scheme val="minor"/>
      </rPr>
      <t xml:space="preserve">instructional material </t>
    </r>
    <r>
      <rPr>
        <sz val="11"/>
        <color theme="1"/>
        <rFont val="Calibri"/>
        <family val="2"/>
        <scheme val="minor"/>
      </rPr>
      <t>relating to a particular topic of academic study, designed to be read by students.</t>
    </r>
  </si>
  <si>
    <r>
      <t xml:space="preserve">A work created for the </t>
    </r>
    <r>
      <rPr>
        <i/>
        <sz val="11"/>
        <color theme="1"/>
        <rFont val="Calibri"/>
        <family val="2"/>
        <scheme val="minor"/>
      </rPr>
      <t>purpose of education or instruction</t>
    </r>
    <r>
      <rPr>
        <sz val="11"/>
        <color theme="1"/>
        <rFont val="Calibri"/>
        <family val="2"/>
        <scheme val="minor"/>
      </rPr>
      <t xml:space="preserve">, that may be expressed as a </t>
    </r>
    <r>
      <rPr>
        <u/>
        <sz val="11"/>
        <color theme="1"/>
        <rFont val="Calibri"/>
        <family val="2"/>
        <scheme val="minor"/>
      </rPr>
      <t>text book</t>
    </r>
    <r>
      <rPr>
        <sz val="11"/>
        <color theme="1"/>
        <rFont val="Calibri"/>
        <family val="2"/>
        <scheme val="minor"/>
      </rPr>
      <t xml:space="preserve">, a </t>
    </r>
    <r>
      <rPr>
        <u/>
        <sz val="11"/>
        <color theme="1"/>
        <rFont val="Calibri"/>
        <family val="2"/>
        <scheme val="minor"/>
      </rPr>
      <t>lecture,</t>
    </r>
    <r>
      <rPr>
        <sz val="11"/>
        <color theme="1"/>
        <rFont val="Calibri"/>
        <family val="2"/>
        <scheme val="minor"/>
      </rPr>
      <t xml:space="preserve"> a </t>
    </r>
    <r>
      <rPr>
        <u/>
        <sz val="11"/>
        <color theme="1"/>
        <rFont val="Calibri"/>
        <family val="2"/>
        <scheme val="minor"/>
      </rPr>
      <t>tutorial</t>
    </r>
    <r>
      <rPr>
        <sz val="11"/>
        <color theme="1"/>
        <rFont val="Calibri"/>
        <family val="2"/>
        <scheme val="minor"/>
      </rPr>
      <t xml:space="preserve"> or an</t>
    </r>
    <r>
      <rPr>
        <u/>
        <sz val="11"/>
        <color theme="1"/>
        <rFont val="Calibri"/>
        <family val="2"/>
        <scheme val="minor"/>
      </rPr>
      <t xml:space="preserve"> instruction manual</t>
    </r>
    <r>
      <rPr>
        <sz val="11"/>
        <color theme="1"/>
        <rFont val="Calibri"/>
        <family val="2"/>
        <scheme val="minor"/>
      </rPr>
      <t>.</t>
    </r>
  </si>
  <si>
    <r>
      <t>A</t>
    </r>
    <r>
      <rPr>
        <i/>
        <sz val="11"/>
        <color theme="1"/>
        <rFont val="Calibri"/>
        <family val="2"/>
        <scheme val="minor"/>
      </rPr>
      <t xml:space="preserve"> scholarly </t>
    </r>
    <r>
      <rPr>
        <i/>
        <u/>
        <sz val="11"/>
        <color theme="1"/>
        <rFont val="Calibri"/>
        <family val="2"/>
        <scheme val="minor"/>
      </rPr>
      <t>periodical</t>
    </r>
    <r>
      <rPr>
        <i/>
        <sz val="11"/>
        <color theme="1"/>
        <rFont val="Calibri"/>
        <family val="2"/>
        <scheme val="minor"/>
      </rPr>
      <t xml:space="preserve"> </t>
    </r>
    <r>
      <rPr>
        <sz val="11"/>
        <color theme="1"/>
        <rFont val="Calibri"/>
        <family val="2"/>
        <scheme val="minor"/>
      </rPr>
      <t>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t>
    </r>
  </si>
  <si>
    <r>
      <t xml:space="preserve">An </t>
    </r>
    <r>
      <rPr>
        <i/>
        <sz val="11"/>
        <color theme="1"/>
        <rFont val="Calibri"/>
        <family val="2"/>
        <scheme val="minor"/>
      </rPr>
      <t>article,</t>
    </r>
    <r>
      <rPr>
        <sz val="11"/>
        <color theme="1"/>
        <rFont val="Calibri"/>
        <family val="2"/>
        <scheme val="minor"/>
      </rPr>
      <t xml:space="preserve"> typically the realization of a</t>
    </r>
    <r>
      <rPr>
        <u/>
        <sz val="11"/>
        <color theme="1"/>
        <rFont val="Calibri"/>
        <family val="2"/>
        <scheme val="minor"/>
      </rPr>
      <t xml:space="preserve"> research paper</t>
    </r>
    <r>
      <rPr>
        <sz val="11"/>
        <color theme="1"/>
        <rFont val="Calibri"/>
        <family val="2"/>
        <scheme val="minor"/>
      </rPr>
      <t xml:space="preserve"> reporting original research findings, published in a </t>
    </r>
    <r>
      <rPr>
        <u/>
        <sz val="11"/>
        <color theme="1"/>
        <rFont val="Calibri"/>
        <family val="2"/>
        <scheme val="minor"/>
      </rPr>
      <t>journal issue</t>
    </r>
    <r>
      <rPr>
        <sz val="11"/>
        <color theme="1"/>
        <rFont val="Calibri"/>
        <family val="2"/>
        <scheme val="minor"/>
      </rPr>
      <t>.</t>
    </r>
  </si>
  <si>
    <r>
      <t xml:space="preserve">A notebook used by an individual research scientist as the </t>
    </r>
    <r>
      <rPr>
        <i/>
        <sz val="11"/>
        <color theme="1"/>
        <rFont val="Calibri"/>
        <family val="2"/>
        <scheme val="minor"/>
      </rPr>
      <t>primary record of his or her research activities</t>
    </r>
    <r>
      <rPr>
        <sz val="11"/>
        <color theme="1"/>
        <rFont val="Calibri"/>
        <family val="2"/>
        <scheme val="minor"/>
      </rPr>
      <t>. A researcher may use a laboratory notebook to document hypotheses, to describe experiments and to record data in various formats, to provide details of data analysis and interpretation, or to record the validation or invalidation of the original hypotheses. The laboratory notebook serves as an organizational tool and a memory aid. It may also have a role in recording and protecting any intellectual property created during the research, and may be used in evidence when establishing priority of discoveries, for example in patent applications. Electronic versions of laboratory notebooks are increasingly being employed by researchers, particularly in chemistry and the pharmaceutical industry.</t>
    </r>
  </si>
  <si>
    <t>Document-Technical documentation</t>
  </si>
  <si>
    <t>Standard or Policy-Technical Standard</t>
  </si>
  <si>
    <r>
      <t xml:space="preserve">The version of an author's original </t>
    </r>
    <r>
      <rPr>
        <i/>
        <sz val="11"/>
        <color theme="1"/>
        <rFont val="Calibri"/>
        <family val="2"/>
        <scheme val="minor"/>
      </rPr>
      <t>scholarly work</t>
    </r>
    <r>
      <rPr>
        <sz val="11"/>
        <color theme="1"/>
        <rFont val="Calibri"/>
        <family val="2"/>
        <scheme val="minor"/>
      </rPr>
      <t>, such as a research paper or a review, re-submitted for publication after revision by the author in the light of comments from reviewers. [Note: For the version before peer review, use fabio:Preprint. For the final piblished version, use fabio:DefinitiveVersion.]</t>
    </r>
  </si>
  <si>
    <t>Book-Peer-Reviewed</t>
  </si>
  <si>
    <t>Book-Edited Book</t>
  </si>
  <si>
    <t>Editorial</t>
  </si>
  <si>
    <t>Journal Contribution</t>
  </si>
  <si>
    <t>&lt;definition is missing; probably identical with COAR "contribution to journal"&gt;</t>
  </si>
  <si>
    <t>Review-product review</t>
  </si>
  <si>
    <t>Series</t>
  </si>
  <si>
    <t>Journal issue</t>
  </si>
  <si>
    <t>Specification</t>
  </si>
  <si>
    <t>Speech</t>
  </si>
  <si>
    <t>Speech-lecture</t>
  </si>
  <si>
    <t>Speech-oration</t>
  </si>
  <si>
    <t>Standard-reporting standard</t>
  </si>
  <si>
    <t>Policy</t>
  </si>
  <si>
    <t>Item</t>
  </si>
  <si>
    <t>Policy-DM Policy</t>
  </si>
  <si>
    <t>Table</t>
  </si>
  <si>
    <t>Table-structured summary</t>
  </si>
  <si>
    <t>Table-table of content</t>
  </si>
  <si>
    <t>Taxonomy</t>
  </si>
  <si>
    <t>Vocabulary</t>
  </si>
  <si>
    <t>Website - Data Portal</t>
  </si>
  <si>
    <t>Dublin Core match</t>
  </si>
  <si>
    <r>
      <t xml:space="preserve">A discrete piece of </t>
    </r>
    <r>
      <rPr>
        <i/>
        <sz val="11"/>
        <color theme="1"/>
        <rFont val="Calibri"/>
        <family val="2"/>
        <scheme val="minor"/>
      </rPr>
      <t>writing</t>
    </r>
    <r>
      <rPr>
        <sz val="11"/>
        <color theme="1"/>
        <rFont val="Calibri"/>
        <family val="2"/>
        <scheme val="minor"/>
      </rPr>
      <t xml:space="preserve"> (including editorials, afterwords, etc.) in an Edited Book, Conference Proceedings, a Special Issue, or in Unpublished Work; an entry in an encyclopedia; or an individual work in a Collected Work.</t>
    </r>
  </si>
  <si>
    <t>Entry-Encyclopedia Entry-Wikipedia</t>
  </si>
  <si>
    <t>training and education</t>
  </si>
  <si>
    <t>instructional</t>
  </si>
  <si>
    <t>research</t>
  </si>
  <si>
    <t>three-dimensional</t>
  </si>
  <si>
    <t>context class</t>
  </si>
  <si>
    <t>form class</t>
  </si>
  <si>
    <t>Martin Mueller</t>
  </si>
  <si>
    <t>information product that is work (/procedure) related, but not instructional</t>
  </si>
  <si>
    <t>post-Forum Post</t>
  </si>
  <si>
    <t>Figures, diagrams, charts, graphs-Gantt chart</t>
  </si>
  <si>
    <t>work/content term</t>
  </si>
  <si>
    <t>Document-Concept Note</t>
  </si>
  <si>
    <t>Dataset-timetable</t>
  </si>
  <si>
    <t>Dataset-vocabulary mapping</t>
  </si>
  <si>
    <t>E-Mail-E-Mail Address</t>
  </si>
  <si>
    <t>Count of ID</t>
  </si>
  <si>
    <t>document-minimal information standard</t>
  </si>
  <si>
    <t>form term</t>
  </si>
  <si>
    <t>c</t>
  </si>
  <si>
    <t>database-ontology</t>
  </si>
  <si>
    <t>database-folksonomy</t>
  </si>
  <si>
    <t>Software-application</t>
  </si>
  <si>
    <t>software-application</t>
  </si>
  <si>
    <t>software-DBMS</t>
  </si>
  <si>
    <t>software-DBMS-repository</t>
  </si>
  <si>
    <t>dataset-metadata-bibliographic metadata</t>
  </si>
  <si>
    <t>dataset-metadata-entity metadata</t>
  </si>
  <si>
    <t>dataset-metadata-project metadata</t>
  </si>
  <si>
    <t>Data file-spreadsheet</t>
  </si>
  <si>
    <t>Report-internal report</t>
  </si>
  <si>
    <t>Report-report part</t>
  </si>
  <si>
    <t>Research proposal</t>
  </si>
  <si>
    <t>requires "required if appl" in "related"</t>
  </si>
  <si>
    <t>masterthesis</t>
  </si>
  <si>
    <r>
      <t xml:space="preserve">A graphical means of presenting data in a </t>
    </r>
    <r>
      <rPr>
        <i/>
        <sz val="11"/>
        <color theme="1"/>
        <rFont val="Calibri"/>
        <family val="2"/>
        <scheme val="minor"/>
      </rPr>
      <t>grid of rows and columns</t>
    </r>
    <r>
      <rPr>
        <sz val="11"/>
        <color theme="1"/>
        <rFont val="Calibri"/>
        <family val="2"/>
        <scheme val="minor"/>
      </rPr>
      <t>, within which the cells usually contain alphanumeric text or numeric values. If included within a publication, a table typically appearing unaligned with the main body of text, with its own descriptive title.</t>
    </r>
  </si>
  <si>
    <t>DataCite match</t>
  </si>
  <si>
    <t xml:space="preserve">Material is unspecific and ambiguous and can be plural. Extension Material is a purpose, not a resource type. </t>
  </si>
  <si>
    <t xml:space="preserve">News item is ambiguous. "News" is a (journalistic) context, not a resource type. </t>
  </si>
  <si>
    <t>Press item is ambiguous. Can be a multimedia file. Definition doesn't clarify who is the author: institute or journalist?</t>
  </si>
  <si>
    <t>can be ambiguous, multiple and in multiple modes</t>
  </si>
  <si>
    <t>RIS match</t>
  </si>
  <si>
    <r>
      <t xml:space="preserve">Course and assignment materials produced for </t>
    </r>
    <r>
      <rPr>
        <i/>
        <sz val="11"/>
        <color theme="1"/>
        <rFont val="Calibri"/>
        <family val="2"/>
        <scheme val="minor"/>
      </rPr>
      <t>teaching</t>
    </r>
    <r>
      <rPr>
        <sz val="11"/>
        <color theme="1"/>
        <rFont val="Calibri"/>
        <family val="2"/>
        <scheme val="minor"/>
      </rPr>
      <t xml:space="preserve"> purposes.</t>
    </r>
  </si>
  <si>
    <t>RIS mistakes detected: RIS types are incomplete and/or out of date;</t>
  </si>
  <si>
    <t>column added: Bibtex match</t>
  </si>
  <si>
    <t>column added: RIS match</t>
  </si>
  <si>
    <t>column added: DataCite match</t>
  </si>
  <si>
    <t>Database-relational database</t>
  </si>
  <si>
    <t>RIS mistakes corrected</t>
  </si>
  <si>
    <t>VIVO</t>
  </si>
  <si>
    <t>VIVO_InfoRess</t>
  </si>
  <si>
    <t>http://vivoweb.org/ontology/core#Software</t>
  </si>
  <si>
    <t>Computer program and its related documentation; directs the operation of a computer</t>
  </si>
  <si>
    <t>http://vivoweb.org/ontology/core#Dataset</t>
  </si>
  <si>
    <t>A named collection of data, usually containing only one type of data</t>
  </si>
  <si>
    <t>http://vivoweb.org/ontology/core#ConferencePaper</t>
  </si>
  <si>
    <t>A paper presented at a conference; optionally collected into a Proceedings or a special Journal issue</t>
  </si>
  <si>
    <t>http://purl.org/spar/fabio/Comment</t>
  </si>
  <si>
    <t>Comment</t>
  </si>
  <si>
    <t>A verbal or written remark concerning some entity. In written form, a comment is often appended to that entity and termed an annotation. Within computer programs or ontologies, comments are added to enhance human understanding, and are usually prefaced by</t>
  </si>
  <si>
    <t>http://purl.org/spar/fabio/Erratum</t>
  </si>
  <si>
    <t>Erratum</t>
  </si>
  <si>
    <t>http://purl.org/ontology/bibo/Image</t>
  </si>
  <si>
    <t>A visual representation such as a photograph or graph|A document that presents visual or diagrammatic information.</t>
  </si>
  <si>
    <t>http://purl.org/ontology/bibo/Collection</t>
  </si>
  <si>
    <t>Collection of information resources that have a unified identity|A collection of Documents or Collections</t>
  </si>
  <si>
    <t>http://purl.org/ontology/bibo/DocumentPart</t>
  </si>
  <si>
    <t>Document Part</t>
  </si>
  <si>
    <t>A distinct part of a larger document or collected document|a distinct part of a larger document or collected document.</t>
  </si>
  <si>
    <t>http://purl.org/ontology/bibo/Article</t>
  </si>
  <si>
    <t>A written composition in prose, usually nonfiction, on a specific topic, forming an independent part of a periodical or book|A written composition in prose, usually nonfiction, on a specific topic, forming an independent part of a book or other publication, as a newspaper or magazine.</t>
  </si>
  <si>
    <t>http://purl.org/ontology/bibo/Manual</t>
  </si>
  <si>
    <t>A book of instructions or guide to a specific topic|A small reference book, especially one giving instructions.</t>
  </si>
  <si>
    <t>http://purl.org/ontology/bibo/CollectedDocument</t>
  </si>
  <si>
    <t>Collected Document</t>
  </si>
  <si>
    <t>Work consisting of collections of previously published works|A document that simultaneously contains other documents.</t>
  </si>
  <si>
    <t>http://purl.org/ontology/bibo/Standard</t>
  </si>
  <si>
    <t>A specification giving a precise statement of a process or a service requirement, often sanctioned by a nation or industry|A document describing a standard</t>
  </si>
  <si>
    <t>http://purl.org/ontology/bibo/Patent</t>
  </si>
  <si>
    <t>(from BIBO) A document describing the exclusive right granted by a government to an inventor to manufacture, use, or sell an invention for a certain number of years|A document describing the exclusive right granted by a government to an inventor to manufacture, use, or sell an invention for a certain number of years.</t>
  </si>
  <si>
    <t>http://purl.org/ontology/bibo/Periodical</t>
  </si>
  <si>
    <t>Periodical</t>
  </si>
  <si>
    <t>A group of related documents issued at regular intervals.</t>
  </si>
  <si>
    <t>http://purl.org/ontology/bibo/AudioDocument</t>
  </si>
  <si>
    <t>Audio Document</t>
  </si>
  <si>
    <t>Recorded audio in any format|An audio document; aka record.</t>
  </si>
  <si>
    <t>http://purl.org/ontology/bibo/Report</t>
  </si>
  <si>
    <t>A document describing an account or statement describing in detail an event, situation, or the like, usually as the result of observation, inquiry, etc.|A document describing an account or statement describing in detail an event, situation, or the like, usually as the result of observation, inquiry, etc..</t>
  </si>
  <si>
    <t>http://purl.org/ontology/bibo/Manuscript</t>
  </si>
  <si>
    <t>Works prepared by hand including handwritten or typescript drafts of pre-publication papers or works not otherwise reproduced in multiple copies|An unpublished Document, which may also be submitted to a publisher for publication.</t>
  </si>
  <si>
    <t>http://purl.org/ontology/bibo/Book</t>
  </si>
  <si>
    <t>A written or printed work of fiction or nonfiction, usually on sheets of paper fastened or bound together within covers|A written or printed work of fiction or nonfiction, usually on sheets of paper fastened or bound together within covers.</t>
  </si>
  <si>
    <t>http://purl.org/ontology/bibo/AudioVisualDocument</t>
  </si>
  <si>
    <t>Audio-Visual Document</t>
  </si>
  <si>
    <t>Audiovisual recording in any format|An audio-visual document; film, video, and so forth.</t>
  </si>
  <si>
    <t>http://purl.org/ontology/bibo/Note</t>
  </si>
  <si>
    <t>http://purl.org/ontology/bibo/LegalDocument</t>
  </si>
  <si>
    <t>Legal Document</t>
  </si>
  <si>
    <t>a document that states some contractual relationship or grants some right|A legal document; for example, a court decision, a brief, and so forth.</t>
  </si>
  <si>
    <t>http://purl.org/ontology/bibo/Website</t>
  </si>
  <si>
    <t>A group of webpages available within a specific parent address or URL on the World Wide Web|A group of Webpages accessible on the Web.</t>
  </si>
  <si>
    <t>http://purl.org/ontology/bibo/Slideshow</t>
  </si>
  <si>
    <t>Slideshow</t>
  </si>
  <si>
    <t>A presentation of a series of slides, usually presented in front of an audience with written text and images|A presentation of a series of slides, usually presented in front of an audience with written text and images.</t>
  </si>
  <si>
    <t>http://purl.org/ontology/bibo/Thesis</t>
  </si>
  <si>
    <t>Works created to satisfy the requirements for an academic certification or degree; also called dissertation|A document created to summarize research findings associated with the completion of an academic degree.</t>
  </si>
  <si>
    <t>http://purl.org/ontology/bibo/PersonalCommunicationDocument</t>
  </si>
  <si>
    <t>Personal Communication Document</t>
  </si>
  <si>
    <t>A personal communication manifested in some document.</t>
  </si>
  <si>
    <t>http://purl.org/ontology/bibo/Series</t>
  </si>
  <si>
    <t>A thematic collection of documents, usually books, issued at regular or irregular intervals|A loose, thematic, collection of Documents, often Books.</t>
  </si>
  <si>
    <t>http://purl.org/ontology/bibo/Magazine</t>
  </si>
  <si>
    <t>Contains articles of current events or general interest, geared to the reading public as being informative or recreational|A periodical of magazine Articles. A magazine is a publication that is issued periodically, usually bound in a paper cover, and typically contains essays, stories, poems, etc., by many writers, and often photographs and drawings, frequently specializing in a particular subject or area, as hobbies, news, or sports.</t>
  </si>
  <si>
    <t>http://purl.org/ontology/bibo/Issue</t>
  </si>
  <si>
    <t>Issue</t>
  </si>
  <si>
    <t>something that is printed or published and distributed, esp. a given number of a periodical|something that is printed or published and distributed, esp. a given number of a periodical</t>
  </si>
  <si>
    <t>http://purl.org/ontology/bibo/Film</t>
  </si>
  <si>
    <t>Audiovisual recording in film format|aka movie.</t>
  </si>
  <si>
    <t>http://purl.org/ontology/bibo/BookSection</t>
  </si>
  <si>
    <t>A section of a book|A section of a book.</t>
  </si>
  <si>
    <t>http://purl.org/ontology/bibo/Slide</t>
  </si>
  <si>
    <t>http://purl.org/ontology/bibo/Proceedings</t>
  </si>
  <si>
    <t>A compilation of documents published from an event, such as a conference|A compilation of documents published from an event, such as a conference.</t>
  </si>
  <si>
    <t>http://purl.org/ontology/bibo/Newspaper</t>
  </si>
  <si>
    <t>Contains news articles, opinions, features, advertising, and is usually issued daily or weekly|A periodical of documents, usually issued daily or weekly, containing current news, editorials, feature articles, and usually advertising.</t>
  </si>
  <si>
    <t>http://purl.org/ontology/bibo/Journal</t>
  </si>
  <si>
    <t>Contains original scholarly research or review articles by experts in the field|A periodical of scholarly journal Articles.</t>
  </si>
  <si>
    <t>http://purl.org/ontology/bibo/Code</t>
  </si>
  <si>
    <t>Code</t>
  </si>
  <si>
    <t>A work consisting of texts of rules and regulations related to statutes issued by executive or administrative agencies|A collection of statutes.</t>
  </si>
  <si>
    <t>http://purl.org/ontology/bibo/Letter</t>
  </si>
  <si>
    <t>A written or printed communication addressed to a person or organization and usually transmitted by mail</t>
  </si>
  <si>
    <t>http://purl.org/ontology/bibo/Legislation</t>
  </si>
  <si>
    <t>Legislation</t>
  </si>
  <si>
    <t>Enactments of legislative bodies, published in either statute or code form|A legal document proposing or enacting a law or a group of laws.</t>
  </si>
  <si>
    <t>http://purl.org/ontology/bibo/CourtReporter</t>
  </si>
  <si>
    <t>Court Reporter</t>
  </si>
  <si>
    <t>Collection of legal cases|A collection of legal cases.</t>
  </si>
  <si>
    <t>http://purl.org/ontology/bibo/EditedBook</t>
  </si>
  <si>
    <t>An edited collection of stand-alone articles published as a book|An edited book.</t>
  </si>
  <si>
    <t>http://purl.org/ontology/bibo/AcademicArticle</t>
  </si>
  <si>
    <t>Academic Article</t>
  </si>
  <si>
    <t>Written by scholars for other scholars, typically published in an academic journal with an abstract and bibliography|A scholarly academic article, typically published in a journal.</t>
  </si>
  <si>
    <t>http://purl.org/ontology/bibo/Excerpt</t>
  </si>
  <si>
    <t>Excerpt</t>
  </si>
  <si>
    <t>A passage selected from a larger work|A passage selected from a larger work.</t>
  </si>
  <si>
    <t>http://purl.org/ontology/bibo/LegalCaseDocument</t>
  </si>
  <si>
    <t>Legal Case Document</t>
  </si>
  <si>
    <t>Official court  papers for a case|A document accompanying a legal case.</t>
  </si>
  <si>
    <t>http://purl.org/ontology/bibo/Chapter</t>
  </si>
  <si>
    <t>A main division of a book|A chapter of a book.</t>
  </si>
  <si>
    <t>http://purl.org/ontology/bibo/Brief</t>
  </si>
  <si>
    <t>A document stating the facts and points of law of a client's case|A written argument submitted to a court.</t>
  </si>
  <si>
    <t>http://purl.org/ontology/bibo/Quote</t>
  </si>
  <si>
    <t>Quote</t>
  </si>
  <si>
    <t>http://purl.org/ontology/bibo/Bill</t>
  </si>
  <si>
    <t>Draft legislation presented for discussion to a legal body|Draft legislation presented for discussion to a legal body.</t>
  </si>
  <si>
    <t>http://purl.org/ontology/bibo/LegalDecision</t>
  </si>
  <si>
    <t>Decision</t>
  </si>
  <si>
    <t>The written determination of a case, motion or claim by a court or tribunal|A document containing an authoritative determination (as a decree or judgment) made after consideration of facts or law.</t>
  </si>
  <si>
    <t>http://purl.org/ontology/bibo/Statute</t>
  </si>
  <si>
    <t>A bill enacted into law|A bill enacted into law.</t>
  </si>
  <si>
    <t>http://purl.org/ontology/bibo/Webpage</t>
  </si>
  <si>
    <t>Webpage</t>
  </si>
  <si>
    <t>One section of a website that appears at a unique address within the parent site's address or URL on the World Wide Web |A web page is an online document available (at least initially) on the world wide web. A web page is written first and foremost to appear on the web, as distinct from other online resources such as books, manuscripts or audio documents which use the web primarily as a distribution mechanism alongside other more traditional methods such as print.</t>
  </si>
  <si>
    <t>http://purl.org/ontology/bibo/Document</t>
  </si>
  <si>
    <t>A bounded physical representation of a body of information designed with the capacity (and usually intent) to communicate|A document (noun) is a bounded physical representation of body of information designed with the capacity (and usually intent) to communicate. A document may manifest symbolic, diagrammatic or sensory-representational information.</t>
  </si>
  <si>
    <t>http://purl.org/ontology/bibo/Map</t>
  </si>
  <si>
    <t>A graphical depiction of geographic features, scientific discipline, scientific data analytical results|A graphical depiction of geographic features.</t>
  </si>
  <si>
    <t>http://purl.org/ontology/bibo/ReferenceSource</t>
  </si>
  <si>
    <t>Reference Source</t>
  </si>
  <si>
    <t>A document that presents authoritative reference information, such as a dictionary or encylopedia|A document that presents authoritative reference information, such as a dictionary or encylopedia .</t>
  </si>
  <si>
    <t>http://vivoweb.org/ontology/core#Blog</t>
  </si>
  <si>
    <t>Regularly updated online journal or newsletter by one or more writers, called bloggers, containing articles and commentary of interest to the blogger</t>
  </si>
  <si>
    <t>http://vivoweb.org/ontology/core#BlogPosting</t>
  </si>
  <si>
    <t>Blog Posting</t>
  </si>
  <si>
    <t>An online article or commentary appearing on a blog</t>
  </si>
  <si>
    <t>http://vivoweb.org/ontology/core#CaseStudy</t>
  </si>
  <si>
    <t>A qualitative descriptive research study of individuals or a group</t>
  </si>
  <si>
    <t>http://vivoweb.org/ontology/core#Catalog</t>
  </si>
  <si>
    <t>A list of items in a collection; an ordered compilation of item descriptions and sufficient information to afford access to them</t>
  </si>
  <si>
    <t>http://vivoweb.org/ontology/core#ConferencePoster</t>
  </si>
  <si>
    <t>The digital file (or physical equivalent), if available after the conference, vs. the act of attending/presenting: use ConferencePresentation for information about date/time/location/name of the event where the poster was presented</t>
  </si>
  <si>
    <t>http://vivoweb.org/ontology/core#Database</t>
  </si>
  <si>
    <t>A structured file of information or a set of logically related data stored and retrieved using computer-based means</t>
  </si>
  <si>
    <t>http://vivoweb.org/ontology/core#EditorialArticle</t>
  </si>
  <si>
    <t>Editorial Article</t>
  </si>
  <si>
    <t>An article of opinion, typically published in a newspaper. For academics, most commonly Op Ed pieces</t>
  </si>
  <si>
    <t>http://vivoweb.org/ontology/core#Newsletter</t>
  </si>
  <si>
    <t>Usually issued periodically, prepared by or for a group or institution to present information to a specific audience, often also made available to the press and public</t>
  </si>
  <si>
    <t>http://vivoweb.org/ontology/core#NewsRelease</t>
  </si>
  <si>
    <t>News Release</t>
  </si>
  <si>
    <t>A short written piece focused on an event or announcement of note, having a defined publication time and of less enduring interest than a news feature.</t>
  </si>
  <si>
    <t>http://vivoweb.org/ontology/core#ResearchProposal</t>
  </si>
  <si>
    <t>Research Proposal</t>
  </si>
  <si>
    <t>A proposal for a research grant that has been submitted but not approved; does not represent an existing activity</t>
  </si>
  <si>
    <t>http://vivoweb.org/ontology/core#Review</t>
  </si>
  <si>
    <t>An article reviewing one or more other information resources (a book, one or more other articles, movies, etc)</t>
  </si>
  <si>
    <t>http://vivoweb.org/ontology/core#Score</t>
  </si>
  <si>
    <t>Score</t>
  </si>
  <si>
    <t>Written musical composition for voice or instruments or both</t>
  </si>
  <si>
    <t>http://vivoweb.org/ontology/core#Screenplay</t>
  </si>
  <si>
    <t>Screenplay</t>
  </si>
  <si>
    <t>Written script for a film production, including dialogue and descriptions of gestures, actions, shooting directions</t>
  </si>
  <si>
    <t>http://vivoweb.org/ontology/core#Speech</t>
  </si>
  <si>
    <t>Text of a speech written in preparation for delivery of the speech.</t>
  </si>
  <si>
    <t>http://vivoweb.org/ontology/core#Video</t>
  </si>
  <si>
    <t>Audiovisual recording in video format</t>
  </si>
  <si>
    <t>http://vivoweb.org/ontology/core#WorkingPaper</t>
  </si>
  <si>
    <t>A document created as a basis for discussion or a very early draft of a formal paper</t>
  </si>
  <si>
    <t>court brief</t>
  </si>
  <si>
    <t>Collection-Code</t>
  </si>
  <si>
    <t>Collection-legal cases</t>
  </si>
  <si>
    <t>court decision</t>
  </si>
  <si>
    <t>Document-doc part</t>
  </si>
  <si>
    <t>score</t>
  </si>
  <si>
    <t>Statute Or Regulation-statute</t>
  </si>
  <si>
    <t>Website-webpage</t>
  </si>
  <si>
    <t>Statute or Regulation-unenacted bill</t>
  </si>
  <si>
    <t>seems not to be need in CGs context</t>
  </si>
  <si>
    <t>concept-subject term</t>
  </si>
  <si>
    <t>Paper-Project plan</t>
  </si>
  <si>
    <t>reference work-book</t>
  </si>
  <si>
    <t>definition is taken for the group of information products that are stored in data repositories (Dataverse, CKAN).</t>
  </si>
  <si>
    <t>? To use as definition?</t>
  </si>
  <si>
    <t>VIVO metadata inserted</t>
  </si>
  <si>
    <t>Data collection</t>
  </si>
  <si>
    <t>geospatial dataset</t>
  </si>
  <si>
    <t>&lt;not an item under "type"&gt;</t>
  </si>
  <si>
    <t>ambiguous as it need not necessarily form an independent information product</t>
  </si>
  <si>
    <t>Notes or annotations about a resource.</t>
  </si>
  <si>
    <t>An excerpted collection of words.</t>
  </si>
  <si>
    <t>signif. Different definition</t>
  </si>
  <si>
    <t>A slide in a slideshow.</t>
  </si>
  <si>
    <t>single slide is not practical</t>
  </si>
  <si>
    <r>
      <t xml:space="preserve">A </t>
    </r>
    <r>
      <rPr>
        <i/>
        <sz val="11"/>
        <color theme="1"/>
        <rFont val="Calibri"/>
        <family val="2"/>
        <scheme val="minor"/>
      </rPr>
      <t>report</t>
    </r>
    <r>
      <rPr>
        <sz val="11"/>
        <color theme="1"/>
        <rFont val="Calibri"/>
        <family val="2"/>
        <scheme val="minor"/>
      </rPr>
      <t xml:space="preserve"> about a particular case or situation.</t>
    </r>
  </si>
  <si>
    <t>candidate as additional info?</t>
  </si>
  <si>
    <t>training</t>
  </si>
  <si>
    <t>extension work</t>
  </si>
  <si>
    <t>Administation</t>
  </si>
  <si>
    <t>legal</t>
  </si>
  <si>
    <t>event related</t>
  </si>
  <si>
    <t>RIS updated</t>
  </si>
  <si>
    <t>CHART</t>
  </si>
  <si>
    <t>CPAPER</t>
  </si>
  <si>
    <t>DBASE</t>
  </si>
  <si>
    <t>DICT</t>
  </si>
  <si>
    <t>ECHAP</t>
  </si>
  <si>
    <t>EDBOOK</t>
  </si>
  <si>
    <t>ENCYC</t>
  </si>
  <si>
    <t>EQUA</t>
  </si>
  <si>
    <t>FIGURE</t>
  </si>
  <si>
    <t>GOVDOC</t>
  </si>
  <si>
    <t>GRANT</t>
  </si>
  <si>
    <t>LEGAL</t>
  </si>
  <si>
    <t>MANSCPT</t>
  </si>
  <si>
    <t>MULTI</t>
  </si>
  <si>
    <t>STAND</t>
  </si>
  <si>
    <t xml:space="preserve">EBOOK </t>
  </si>
  <si>
    <t xml:space="preserve">EJOUR </t>
  </si>
  <si>
    <t xml:space="preserve">Online Database </t>
  </si>
  <si>
    <t xml:space="preserve">Dictionary </t>
  </si>
  <si>
    <t>Electronic Book Section</t>
  </si>
  <si>
    <t xml:space="preserve">Edited Book </t>
  </si>
  <si>
    <t xml:space="preserve">Encyclopedia </t>
  </si>
  <si>
    <t xml:space="preserve">Equation </t>
  </si>
  <si>
    <t xml:space="preserve">Figure </t>
  </si>
  <si>
    <t>Government Document</t>
  </si>
  <si>
    <t xml:space="preserve">Legal Rule </t>
  </si>
  <si>
    <t xml:space="preserve">Manuscript </t>
  </si>
  <si>
    <t xml:space="preserve">Online Multimedia </t>
  </si>
  <si>
    <t xml:space="preserve">Standard </t>
  </si>
  <si>
    <t xml:space="preserve">Electronic Book </t>
  </si>
  <si>
    <t xml:space="preserve">Electronic Article </t>
  </si>
  <si>
    <t>Book Chapter-electronic</t>
  </si>
  <si>
    <t>database-online</t>
  </si>
  <si>
    <t>multimedia-online</t>
  </si>
  <si>
    <t>Book-Electronic Book</t>
  </si>
  <si>
    <t>document-Government Document</t>
  </si>
  <si>
    <t>Legal rule</t>
  </si>
  <si>
    <t>article-electronic article</t>
  </si>
  <si>
    <t>Chart</t>
  </si>
  <si>
    <t>online</t>
  </si>
  <si>
    <t>has element</t>
  </si>
  <si>
    <t>is element</t>
  </si>
  <si>
    <t>published</t>
  </si>
  <si>
    <t>Conference Paper not in proceedings</t>
  </si>
  <si>
    <t>Conference Poster not in proceedings</t>
  </si>
  <si>
    <t>research but not scholarly</t>
  </si>
  <si>
    <t>academic</t>
  </si>
  <si>
    <t>interactive</t>
  </si>
  <si>
    <t>GIS</t>
  </si>
  <si>
    <t>level1</t>
  </si>
  <si>
    <t>level2</t>
  </si>
  <si>
    <t>library &amp; knowledge mgt</t>
  </si>
  <si>
    <t>paper</t>
  </si>
  <si>
    <t>web</t>
  </si>
  <si>
    <t>Level</t>
  </si>
  <si>
    <t>donor related</t>
  </si>
  <si>
    <t>1:1 communication</t>
  </si>
  <si>
    <t>seminar</t>
  </si>
  <si>
    <t>supplementary</t>
  </si>
  <si>
    <t>data collection</t>
  </si>
  <si>
    <t>data storage</t>
  </si>
  <si>
    <t>broadcasting event</t>
  </si>
  <si>
    <t>series dates</t>
  </si>
  <si>
    <t>mapping/data collection/remotsensing date</t>
  </si>
  <si>
    <t>tool use event (field work)</t>
  </si>
  <si>
    <t>multiple event types of people gathering</t>
  </si>
  <si>
    <t>interview conduction event</t>
  </si>
  <si>
    <t>interview conduction event or broadcasting</t>
  </si>
  <si>
    <t>recording event</t>
  </si>
  <si>
    <t>event/period displayed or mapping/data collection event</t>
  </si>
  <si>
    <t>multiple events</t>
  </si>
  <si>
    <t>podcasting event</t>
  </si>
  <si>
    <t>multiple recording events</t>
  </si>
  <si>
    <t>court hearing event</t>
  </si>
  <si>
    <t>period of active blogging</t>
  </si>
  <si>
    <t>multiple</t>
  </si>
  <si>
    <t>information event</t>
  </si>
  <si>
    <t>event of the case</t>
  </si>
  <si>
    <t>discussion event</t>
  </si>
  <si>
    <t>lab work</t>
  </si>
  <si>
    <t>events during the days of recording</t>
  </si>
  <si>
    <t>personal communication event</t>
  </si>
  <si>
    <t>funding procedure</t>
  </si>
  <si>
    <t>field work/lab work/admin work (whatever the instructional material is for)</t>
  </si>
  <si>
    <t>patent granting event</t>
  </si>
  <si>
    <t>publishing event</t>
  </si>
  <si>
    <t>Seminar</t>
  </si>
  <si>
    <t>case event</t>
  </si>
  <si>
    <t>experiment</t>
  </si>
  <si>
    <t>multiple (reporting period)</t>
  </si>
  <si>
    <t>calendar year</t>
  </si>
  <si>
    <t>meeting</t>
  </si>
  <si>
    <t>trial</t>
  </si>
  <si>
    <t>progress period</t>
  </si>
  <si>
    <t>research events</t>
  </si>
  <si>
    <t>students research event</t>
  </si>
  <si>
    <t>exam, test and similar</t>
  </si>
  <si>
    <t>period of translation</t>
  </si>
  <si>
    <t>conference like event</t>
  </si>
  <si>
    <t>lecture event</t>
  </si>
  <si>
    <t>multiple, typically conference like event</t>
  </si>
  <si>
    <t>information product as deliverable</t>
  </si>
  <si>
    <t>FAO Learning resources MD application profile</t>
  </si>
  <si>
    <t>Best practice</t>
  </si>
  <si>
    <t>Case study</t>
  </si>
  <si>
    <t>Exercise</t>
  </si>
  <si>
    <t>Guidelines</t>
  </si>
  <si>
    <t>Lesson</t>
  </si>
  <si>
    <t>Module</t>
  </si>
  <si>
    <t>Monitoring and Evaluation techniques</t>
  </si>
  <si>
    <t>Portal</t>
  </si>
  <si>
    <t>Promotional material</t>
  </si>
  <si>
    <t>Reference material</t>
  </si>
  <si>
    <t>Training manual</t>
  </si>
  <si>
    <t xml:space="preserve">Best practice is defined as a process, technique or methodology which has been adopted successfully in delivering a particular outcome and recognized as improving performance and efficiency in specific areas. </t>
  </si>
  <si>
    <t xml:space="preserve">A detailed description and analysis of a single project in a specific location or region. It may contain lessons learned which are likely to help modify and improve future activities. </t>
  </si>
  <si>
    <t xml:space="preserve">Exercise is a task which is performed as part of the learning plan or other larger unit of instructions aimed at developing or assessing particular skills and knowledge. For example, test, quiz, exam, experiment, activity. </t>
  </si>
  <si>
    <t xml:space="preserve">Guidelines provide instructions and advice for performing a task and suggest possible approaches. Examples of guidelines include installation guides, planning guides, curriculum, syllabus, hand books etc. </t>
  </si>
  <si>
    <t xml:space="preserve">Lessons are designed to teach a specific topic and may include teaching instructions (educational goals, learning objectives, procedures, etc.) or resources for direct student use ranging from printable text to interactive online activities. Use for any audio or video recording that may include a demonstration, presentation or a lecture. </t>
  </si>
  <si>
    <t xml:space="preserve">A sequence of teaching and learning materials intended to achieve a wide range of objectives, often over an extended period of time. </t>
  </si>
  <si>
    <t xml:space="preserve">Monitoring and Evaluation techniques or tools provide a formal process for evaluating performance and impact using indicators that help measure progress towards the defined goals. </t>
  </si>
  <si>
    <t xml:space="preserve">A policy brief is a document intended to provide background information that would support a policy change. Usually the brief discusses the potential implications of a policy change at local, state, or federal level. The term "policy" must occur in the title of the resource to be identified as of type "Policy brief". </t>
  </si>
  <si>
    <t xml:space="preserve">A Web site that acts as a "gateway" to multiple services, which could include links to useful learning materials, discussion groups, listservs, reference materials and other services. </t>
  </si>
  <si>
    <t xml:space="preserve">Any material or communication created for public awareness with educational purpose. This normally includes publication in any newspaper, magazine or similar medium, or material created for broadcast over television, radio, or other electronic medium. Some common examples are flyers, posters, fact sheets and newsletters. </t>
  </si>
  <si>
    <t xml:space="preserve">A comprehensive and systematically organized collection of information such as a dictionary, encyclopaedia, or almanac. </t>
  </si>
  <si>
    <t xml:space="preserve">A training manual is a resource designed to teach the reader how to do something, such as use a software, cultivate a plant, manage an activity etc. </t>
  </si>
  <si>
    <t>Manual-best practice</t>
  </si>
  <si>
    <t>material-training material-lesson</t>
  </si>
  <si>
    <t>training material-module</t>
  </si>
  <si>
    <t>material-training material-exercise</t>
  </si>
  <si>
    <t>instructional work-M&amp;E techniques</t>
  </si>
  <si>
    <t>website - training Portal</t>
  </si>
  <si>
    <t>material-promotional material</t>
  </si>
  <si>
    <t>Learning resource type</t>
  </si>
  <si>
    <t>Manual-training manual</t>
  </si>
  <si>
    <t>Manual-User manual</t>
  </si>
  <si>
    <t>included Learning Resource Types from FAO</t>
  </si>
  <si>
    <t>v1.5</t>
  </si>
  <si>
    <t>changed to version 1.5</t>
  </si>
  <si>
    <t>training/educational event</t>
  </si>
  <si>
    <t>Manual-User Manual</t>
  </si>
  <si>
    <t>techni</t>
  </si>
  <si>
    <t>train</t>
  </si>
  <si>
    <t>(:none)</t>
  </si>
  <si>
    <t>"Audio" is taken for all "sound" and sound derivate</t>
  </si>
  <si>
    <t>News/Journalism</t>
  </si>
  <si>
    <t>internet</t>
  </si>
  <si>
    <t>digital</t>
  </si>
  <si>
    <t>archival event</t>
  </si>
  <si>
    <t>legal case event</t>
  </si>
  <si>
    <t>project</t>
  </si>
  <si>
    <t>(interactive) user session event</t>
  </si>
  <si>
    <t>(:unkn)</t>
  </si>
  <si>
    <t>event of review</t>
  </si>
  <si>
    <t>event of entry</t>
  </si>
  <si>
    <t>posting event</t>
  </si>
  <si>
    <t>legislation event</t>
  </si>
  <si>
    <t>report event or period</t>
  </si>
  <si>
    <t>context</t>
  </si>
  <si>
    <t>tab "context" added: filled with unique values of "harmonized labeling"</t>
  </si>
  <si>
    <t>columns added: work/expression/manifestation each to be filled with 1 for existing, 0 for non existing</t>
  </si>
  <si>
    <t>context columns added: scholarly/ GIS / library&amp;knowldg mgt / research not schorlarly /  training / extension / journalistic / administrative / donor related / legal /  1:1-communication, each to be filled with value between 1 and 0 to indicate degree of relevance</t>
  </si>
  <si>
    <t>keyword columns added: filled by formula that detects the keyword in the information product label</t>
  </si>
  <si>
    <t>column added: event related; to be filled with event type names that are essentially related to the information product ("conference paper" is essentially related to "conference like event")</t>
  </si>
  <si>
    <t>review of information products on logical relations or logical duplicates/redundancies</t>
  </si>
  <si>
    <t>countblank</t>
  </si>
  <si>
    <t>other context</t>
  </si>
  <si>
    <t>archiv</t>
  </si>
  <si>
    <t>agreement on ISI + peer review attribute to be found</t>
  </si>
  <si>
    <t>&lt;not included&gt;</t>
  </si>
  <si>
    <t>seen as a document part, not an independent information product</t>
  </si>
  <si>
    <t>peer review attribute to be discussed</t>
  </si>
  <si>
    <t>instructional character not expressed in metadata</t>
  </si>
  <si>
    <t>"slides" may be more precise than "presentation" which can be an audiovisual event as well</t>
  </si>
  <si>
    <t>database-document repository</t>
  </si>
  <si>
    <t>could form part of a field "doc part" that specifies closer which document part the information unit speaks about.</t>
  </si>
  <si>
    <t>conference program</t>
  </si>
  <si>
    <t>+optional metadata field "thesis level"</t>
  </si>
  <si>
    <t>+field for ISI and Peer-review info</t>
  </si>
  <si>
    <t>if text dominated info prod.</t>
  </si>
  <si>
    <t>knowledge organization system</t>
  </si>
  <si>
    <t>A section of a book.</t>
  </si>
  <si>
    <t>definition of COAR determines it as a journal article!</t>
  </si>
  <si>
    <r>
      <t xml:space="preserve">A data paper is a scholarly publication describing a particular dataset or group of dataset, published in the form of a </t>
    </r>
    <r>
      <rPr>
        <b/>
        <sz val="11"/>
        <color theme="1"/>
        <rFont val="Calibri"/>
        <family val="2"/>
        <scheme val="minor"/>
      </rPr>
      <t>peer-reviewed article in a scholarly journal</t>
    </r>
    <r>
      <rPr>
        <sz val="11"/>
        <color theme="1"/>
        <rFont val="Calibri"/>
        <family val="2"/>
        <scheme val="minor"/>
      </rPr>
      <t>. The main purpose of a data paper is to describe data, the circumstances of their collection, and information related to data features, access and potential reuse. Adapted from https://en.wikipedia.org/wiki/Data_paper and http://www.gbif.org/publishing-data/data-papers</t>
    </r>
  </si>
  <si>
    <t>if image file then image, if GIS file then geospatial dataset</t>
  </si>
  <si>
    <t>subtype thinkable</t>
  </si>
  <si>
    <t>definition speaks about a text item</t>
  </si>
  <si>
    <t>internal</t>
  </si>
  <si>
    <t>external</t>
  </si>
  <si>
    <t>protocol</t>
  </si>
  <si>
    <t>cast</t>
  </si>
  <si>
    <t>study</t>
  </si>
  <si>
    <t>guid</t>
  </si>
  <si>
    <t>document part</t>
  </si>
  <si>
    <t>manifestation type</t>
  </si>
  <si>
    <t>using dc.source for magazine vol.</t>
  </si>
  <si>
    <t>newsletter</t>
  </si>
  <si>
    <t>Document - Book Prospectus</t>
  </si>
  <si>
    <t>up to legal team to advice which legal info-products are falling under Open Access</t>
  </si>
  <si>
    <t>press item</t>
  </si>
  <si>
    <t>seen as unrelevant</t>
  </si>
  <si>
    <t>is "best practice" something to search for?</t>
  </si>
  <si>
    <t>this definition doesn't really make a difference of "training manual" to "manual" of DataCite; "Training manual" is in the training context, while "manual" is often outside a training</t>
  </si>
  <si>
    <t>weak description</t>
  </si>
  <si>
    <t>this definition makes little difference to Instructional work</t>
  </si>
  <si>
    <t xml:space="preserve">makes much sense to me as a superterm for Manual, tutorial, lecture, guidelines, protocol. </t>
  </si>
  <si>
    <t>Bibtex doesn’t know about any other report than "techreport".</t>
  </si>
  <si>
    <t>looking at the definition, should be called "research report"</t>
  </si>
  <si>
    <t>Research report</t>
  </si>
  <si>
    <t>fin. Or technical report</t>
  </si>
  <si>
    <t>Financial report; Technical report</t>
  </si>
  <si>
    <t>F., T. or R. Report with temporal coverage specifying the year</t>
  </si>
  <si>
    <t>Technical report+ event=conference name</t>
  </si>
  <si>
    <t>F., T. or R. Report + agent reported to=Donor name</t>
  </si>
  <si>
    <t>F., T. or R. Report + agent reported to=Donor name + agent reporting=Proj.name</t>
  </si>
  <si>
    <t>according to the definition not part of Open Access</t>
  </si>
  <si>
    <t>&lt;not applicable&gt;</t>
  </si>
  <si>
    <t>F., T. or R. Report + event=meeting name + temporal coverage=meeting date</t>
  </si>
  <si>
    <t>F., T. or R. Report + temporal coverage=event date + form=photo report (+ event=event name)</t>
  </si>
  <si>
    <t>Technical report</t>
  </si>
  <si>
    <t>Technical report + event=event name</t>
  </si>
  <si>
    <t>F., T. or R. Report + temporal coverage=progress period (+ series=progress no.)  (+ event=event name)</t>
  </si>
  <si>
    <t>F., T. or R. Report + project name + temporal coverage=report period (+ series=progress no.) (+ agency reported to=donor name)</t>
  </si>
  <si>
    <t>Research report + event=trial name + project=project name + agent reported to</t>
  </si>
  <si>
    <t>Research report + event=workshop name (+agent reported to=donor name)</t>
  </si>
  <si>
    <t>F., T. or R. Report</t>
  </si>
  <si>
    <t>this is more about the mode/source rather than it is an information product. One would hardly search for materials which are exclusivly or non-exclusively online.</t>
  </si>
  <si>
    <t>seen as not necessary</t>
  </si>
  <si>
    <t>Review-book review</t>
  </si>
  <si>
    <t>Review-policy review</t>
  </si>
  <si>
    <t>review is more content characteristic rather than an information product with an overseeable number of manifestations</t>
  </si>
  <si>
    <t>F., T. or R. Report with cause or event=baseline</t>
  </si>
  <si>
    <t>F., T. or R. Report with cause or event=dialogue</t>
  </si>
  <si>
    <t>F., T. or R. Report + object=technology</t>
  </si>
  <si>
    <t>F., T. or R. Report + object=news</t>
  </si>
  <si>
    <t>relevant?</t>
  </si>
  <si>
    <t>F., T. or R. Report + temporal coverage=progress period (+ series=progress no.) + object=project</t>
  </si>
  <si>
    <t>Technical report + object=policy</t>
  </si>
  <si>
    <t>will that be Open Access?</t>
  </si>
  <si>
    <t>not relevant defined as such</t>
  </si>
  <si>
    <t>clear description desireable</t>
  </si>
  <si>
    <t>could be summarized under "collection"?</t>
  </si>
  <si>
    <t>good as a field but as infoProd.?</t>
  </si>
  <si>
    <t>fine grade necessary?</t>
  </si>
  <si>
    <t>is the recording a characteristic worth to provide a specification option for?</t>
  </si>
  <si>
    <t>distinction to Journal (regular) issue must be made clear. In citation?</t>
  </si>
  <si>
    <t>not relevant as manifestation</t>
  </si>
  <si>
    <t>not part of OA</t>
  </si>
  <si>
    <t>not identical with thesis</t>
  </si>
  <si>
    <t>could be handled by using type (whatever fits best) + "isSupplementTo"=…</t>
  </si>
  <si>
    <t>&lt;1st level category&gt;</t>
  </si>
  <si>
    <t>seen as no information product</t>
  </si>
  <si>
    <t>form specification, language field to be mandatory</t>
  </si>
  <si>
    <t>UNBILL</t>
  </si>
  <si>
    <t>should be identical with "manuscript"</t>
  </si>
  <si>
    <t>see online resource</t>
  </si>
  <si>
    <t>postponed</t>
  </si>
  <si>
    <t>could review many articles to a topic</t>
  </si>
  <si>
    <t>to be discussed with Jawoo</t>
  </si>
  <si>
    <t>to be discussed</t>
  </si>
  <si>
    <t>RM: to be "chapter"</t>
  </si>
  <si>
    <t>mixed material&gt;&gt;Sufiet to be asked on relevance and usefulness</t>
  </si>
  <si>
    <t>perhaps not relevant</t>
  </si>
  <si>
    <t>extension work (~MARLO outreach products)</t>
  </si>
  <si>
    <t>Paper-Working Paper</t>
  </si>
  <si>
    <t>significant identifiable piece of information?</t>
  </si>
  <si>
    <t>should fall under collection - special case</t>
  </si>
  <si>
    <t>not needed!</t>
  </si>
  <si>
    <t xml:space="preserve">significant identifiable piece of information? </t>
  </si>
  <si>
    <t xml:space="preserve">can be summarized under "algorithm"? significant identifiable piece of information? </t>
  </si>
  <si>
    <t>A distinct part of a larger document or collected document.</t>
  </si>
  <si>
    <t>A bill enacted into law.</t>
  </si>
  <si>
    <t>reporting</t>
  </si>
  <si>
    <t>to be included: seem to have relevance in CGIAR and is established in major schemata, too.</t>
  </si>
  <si>
    <t>definition discussion concluded to take dublin core definition</t>
  </si>
  <si>
    <t>seen as not relevant</t>
  </si>
  <si>
    <t>statement is not unambiguously about a content but a publication status; needs CG agreement to include it.</t>
  </si>
  <si>
    <t>could fall under "compact information of specified target group"</t>
  </si>
  <si>
    <r>
      <t xml:space="preserve">Brief description of important </t>
    </r>
    <r>
      <rPr>
        <sz val="11"/>
        <color theme="9" tint="-0.499984740745262"/>
        <rFont val="Calibri"/>
        <family val="2"/>
        <scheme val="minor"/>
      </rPr>
      <t>new research</t>
    </r>
    <r>
      <rPr>
        <sz val="11"/>
        <color theme="1"/>
        <rFont val="Calibri"/>
        <family val="2"/>
        <scheme val="minor"/>
      </rPr>
      <t>, also known as “communication”.</t>
    </r>
  </si>
  <si>
    <t>probably not relevant</t>
  </si>
  <si>
    <t>should be "book chapter"?</t>
  </si>
  <si>
    <r>
      <t xml:space="preserve">A text, image, or multimedia document (Web page, Office or PDF file, etc.) </t>
    </r>
    <r>
      <rPr>
        <i/>
        <sz val="11"/>
        <color theme="1"/>
        <rFont val="Calibri"/>
        <family val="2"/>
        <scheme val="minor"/>
      </rPr>
      <t>offered</t>
    </r>
    <r>
      <rPr>
        <sz val="11"/>
        <color theme="1"/>
        <rFont val="Calibri"/>
        <family val="2"/>
        <scheme val="minor"/>
      </rPr>
      <t xml:space="preserve"> primarily on the Internet. </t>
    </r>
  </si>
  <si>
    <t>does the place where an item is offered matter?</t>
  </si>
  <si>
    <t>as "letter to the editor" is not seen as relevant, perhaps this also lacks relevance; otherwise: "significant identifiable piece of information" or "personnel communication"(RIS)</t>
  </si>
  <si>
    <t>no information product; could qualify as "S.i.p.o.I"</t>
  </si>
  <si>
    <t>should be sufficient to summarize under "Manual". "User" could come under target group.</t>
  </si>
  <si>
    <t>needed when "model" is accepted?</t>
  </si>
  <si>
    <t xml:space="preserve">see personal communication; </t>
  </si>
  <si>
    <t xml:space="preserve">should find it's category: magazine, newspaper, newsletter, </t>
  </si>
  <si>
    <t>should be magazine article</t>
  </si>
  <si>
    <t>identical with press release?</t>
  </si>
  <si>
    <t>probably not needed</t>
  </si>
  <si>
    <t>broader than "magazine news item"</t>
  </si>
  <si>
    <r>
      <t xml:space="preserve">A short rapidly published </t>
    </r>
    <r>
      <rPr>
        <b/>
        <sz val="11"/>
        <color theme="1"/>
        <rFont val="Calibri"/>
        <family val="2"/>
        <scheme val="minor"/>
      </rPr>
      <t>research article</t>
    </r>
    <r>
      <rPr>
        <sz val="11"/>
        <color theme="1"/>
        <rFont val="Calibri"/>
        <family val="2"/>
        <scheme val="minor"/>
      </rPr>
      <t xml:space="preserve"> or</t>
    </r>
    <r>
      <rPr>
        <b/>
        <sz val="11"/>
        <color theme="1"/>
        <rFont val="Calibri"/>
        <family val="2"/>
        <scheme val="minor"/>
      </rPr>
      <t xml:space="preserve"> conference paper</t>
    </r>
    <r>
      <rPr>
        <sz val="11"/>
        <color theme="1"/>
        <rFont val="Calibri"/>
        <family val="2"/>
        <scheme val="minor"/>
      </rPr>
      <t>, typically reporting significant research results that have been recently discovered, or a brief news item reporting such discoveries.</t>
    </r>
  </si>
  <si>
    <t>should be under research report</t>
  </si>
  <si>
    <r>
      <t xml:space="preserve">An 'In Brief' is a </t>
    </r>
    <r>
      <rPr>
        <b/>
        <sz val="11"/>
        <color theme="1"/>
        <rFont val="Calibri"/>
        <family val="2"/>
        <scheme val="minor"/>
      </rPr>
      <t>journal or magazine news</t>
    </r>
    <r>
      <rPr>
        <sz val="11"/>
        <color theme="1"/>
        <rFont val="Calibri"/>
        <family val="2"/>
        <scheme val="minor"/>
      </rPr>
      <t xml:space="preserve"> </t>
    </r>
    <r>
      <rPr>
        <b/>
        <sz val="11"/>
        <color theme="1"/>
        <rFont val="Calibri"/>
        <family val="2"/>
        <scheme val="minor"/>
      </rPr>
      <t>item</t>
    </r>
    <r>
      <rPr>
        <sz val="11"/>
        <color theme="1"/>
        <rFont val="Calibri"/>
        <family val="2"/>
        <scheme val="minor"/>
      </rPr>
      <t xml:space="preserve"> that describes all the articles (or all the important articles) in that issue of the periodical. The content of an 'In Brief' may be constructed from the abstracts of the articles it highlights, but is more likely to be written by a member of the periodical staff especially for the issue.</t>
    </r>
  </si>
  <si>
    <t>probably not needed: similar or equal to collection of abstracts</t>
  </si>
  <si>
    <r>
      <t xml:space="preserve">A news item </t>
    </r>
    <r>
      <rPr>
        <b/>
        <sz val="11"/>
        <color theme="1"/>
        <rFont val="Calibri"/>
        <family val="2"/>
        <scheme val="minor"/>
      </rPr>
      <t>reporting the death of a person</t>
    </r>
    <r>
      <rPr>
        <sz val="11"/>
        <color theme="1"/>
        <rFont val="Calibri"/>
        <family val="2"/>
        <scheme val="minor"/>
      </rPr>
      <t>, typically accompanied by an description of that person's life and contributions to his or her profession and to society at large.</t>
    </r>
  </si>
  <si>
    <t>not needed</t>
  </si>
  <si>
    <t>falls under document part</t>
  </si>
  <si>
    <t>should be "personal communication" + related to &lt;commented resource&gt;</t>
  </si>
  <si>
    <t>probably not significantly different from "case study"</t>
  </si>
  <si>
    <t>Case Study-Outcome Case Study</t>
  </si>
  <si>
    <t>probably not significantly different from "note"</t>
  </si>
  <si>
    <t>Note-Outcome Note</t>
  </si>
  <si>
    <t>could cover some legal docs, but as CGIAR is not author, little relevance for CG reps.</t>
  </si>
  <si>
    <t>in MARLO falls under publications. Similarity to discussion paper</t>
  </si>
  <si>
    <t>probably not yet with the needed relevance.</t>
  </si>
  <si>
    <t>should fall under legal document</t>
  </si>
  <si>
    <t>should be sufficient to use "personnel communication" with related to:&lt;replied information product&gt;</t>
  </si>
  <si>
    <t>should be sufficient to use "personnel communication" with related to:&lt;retracted information product&gt;</t>
  </si>
  <si>
    <t>communication-announcement-retraction</t>
  </si>
  <si>
    <t>should be possible to use notes in collection</t>
  </si>
  <si>
    <t>should use "dc.related"=isSupplementTo</t>
  </si>
  <si>
    <t>should fall under "standard"</t>
  </si>
  <si>
    <t>should fall under Manual/technical document/standard</t>
  </si>
  <si>
    <t>should fall under "personal communication"+form</t>
  </si>
  <si>
    <t>too specific, micro-information</t>
  </si>
  <si>
    <t>probably of no relevance; could be handled by "Note", "discussion paper", "white paper" and the like</t>
  </si>
  <si>
    <t>&lt;no definition but understood as outreach product&gt;</t>
  </si>
  <si>
    <t>could be under "brochure"?</t>
  </si>
  <si>
    <t>probably too specific. Should be an OA document?</t>
  </si>
  <si>
    <t>should be under instructional document</t>
  </si>
  <si>
    <t>too specific, could fall under "training materials"</t>
  </si>
  <si>
    <t>MARLO characterize as training material, but is probably an instructional document or instructional document collection.</t>
  </si>
  <si>
    <t>depend if targeted audience is known and closed, then "personnel communication". Otherwise "Post"</t>
  </si>
  <si>
    <t>does not make sense when magazine… blog… etc. is specified</t>
  </si>
  <si>
    <t>too specific. Should be an OA document?</t>
  </si>
  <si>
    <t>the interactivity will probably never be a search criteria of a user. Probably of little or no relevance as I.Pr. as MEL didn't integrate from COAR.</t>
  </si>
  <si>
    <t xml:space="preserve">missing definition is problematic lack. For a forum or blog entry, news item/post is better, for instant messages and twitter, personal communication would also do. </t>
  </si>
  <si>
    <t>too specific. Policy or instructional document suffies.</t>
  </si>
  <si>
    <t>too specific. Note with "related to"= &lt;policy&gt; suffies.</t>
  </si>
  <si>
    <t>should be either an own I.Pr. Or under "instructional document"</t>
  </si>
  <si>
    <t>should be "brief"</t>
  </si>
  <si>
    <t>related to "news" and "communication";</t>
  </si>
  <si>
    <t>under "instructional document"; probably seldom that CGIAR is author</t>
  </si>
  <si>
    <t>could run under "technical document" or "standard"</t>
  </si>
  <si>
    <t>better to split into Standard and Policy</t>
  </si>
  <si>
    <t>probably better under dataset/database or document part</t>
  </si>
  <si>
    <t>despite different to "manual" through its teaching character, Manual should be used</t>
  </si>
  <si>
    <t>should fall under working paper?</t>
  </si>
  <si>
    <t>has a handling information only; should be a separate information</t>
  </si>
  <si>
    <t>should be part of training materials? Seems of minor relevance</t>
  </si>
  <si>
    <t xml:space="preserve">tool is more utilization/purpose information rather than a content description. </t>
  </si>
  <si>
    <t>only clear when reading the description. Then it sounds like "recherche tool". Would fit into "Catalog" (RIS).</t>
  </si>
  <si>
    <t>should be under training materials; subclass "module" information comes with relation field</t>
  </si>
  <si>
    <t>deliverable but not a infoProd.; should be in "event" field</t>
  </si>
  <si>
    <t>probably without relevance, respectively not CGIAR created I.Pr.</t>
  </si>
  <si>
    <t>probably not as "workflow" relevant; should fall under algorithms if algorithm or "manual" if instructional guide</t>
  </si>
  <si>
    <t>should be under "working paper"</t>
  </si>
  <si>
    <t>no content info.;</t>
  </si>
  <si>
    <t>abstract level</t>
  </si>
  <si>
    <t>to be found and identifiable by URL; need to distinguish from "website"?; relation field recommendable</t>
  </si>
  <si>
    <t>should fall under "website" as a whole; individual postings are under "News items/postings"; 13 wikis in CGSpace--&gt; probably not of major relevance.</t>
  </si>
  <si>
    <t>is a work, not an expression; either doc part or under "papers"</t>
  </si>
  <si>
    <t>A written composition in prose, usually nonfiction, on a specific topic, forming an independent part of a book or other publication, as a newspaper or magazine.</t>
  </si>
  <si>
    <t>probably not relevant; falls under news item as a form of an article; see "interview"</t>
  </si>
  <si>
    <t>see "interview"</t>
  </si>
  <si>
    <t>broadcast can be seen as a recording; media type migh vary: video, audio, text? As own I.Pr. Not accepted (see "interview")</t>
  </si>
  <si>
    <t>no subclass agreement</t>
  </si>
  <si>
    <t>Multimedia (as mix or unspecified)</t>
  </si>
  <si>
    <t>definition does not explicitly state academic character</t>
  </si>
  <si>
    <t>is document part. To be in dc.contact</t>
  </si>
  <si>
    <t>is document part. To be in dc.identifier</t>
  </si>
  <si>
    <t xml:space="preserve">is document part. </t>
  </si>
  <si>
    <t>no information product</t>
  </si>
  <si>
    <t>is document part</t>
  </si>
  <si>
    <t>&lt;info. product&gt; + contact mandatory</t>
  </si>
  <si>
    <t>thesis +! contributor role=&lt;supervisor&gt;</t>
  </si>
  <si>
    <t>description taken as valid definition</t>
  </si>
  <si>
    <t>A document describing an account or statement describing in detail an event, situation, or the like, usually as the result of observation, inquiry, etc.</t>
  </si>
  <si>
    <t>Report-Meeting report</t>
  </si>
  <si>
    <t>probably "standard" or "technical standard" would suffice</t>
  </si>
  <si>
    <t>Poster + temporal coverage=Event + event type + event name</t>
  </si>
  <si>
    <t>thesis + level=Bachelor +! contributor role=&lt;supervisor&gt;</t>
  </si>
  <si>
    <t>thesis + level=PhD +! contributor role=&lt;supervisor&gt;</t>
  </si>
  <si>
    <t>thesis + level=Master +! contributor role=&lt;supervisor&gt;</t>
  </si>
  <si>
    <t>journal article +! contributor role=&lt;supervisor&gt;</t>
  </si>
  <si>
    <t>A presentation of a series of slides, usually presented in front of an audience with written text and images.</t>
  </si>
  <si>
    <t>magazine article !+ dc.source=&lt;magazine name&gt;, &lt;magazine volume&gt;</t>
  </si>
  <si>
    <t>poster-Infographic</t>
  </si>
  <si>
    <t>electronic manifestation in our context not relevant</t>
  </si>
  <si>
    <t>Journal article +! Peer reviewed="Yes"</t>
  </si>
  <si>
    <t>photograph</t>
  </si>
  <si>
    <t>probably not relevant, respectively a document part only</t>
  </si>
  <si>
    <t>a type for any other types is needed. How to name? Misc or Other? Dublin Core don't deal with Other. If other only refers to text, then "document" would be an option.</t>
  </si>
  <si>
    <t>presentation +event type="training"</t>
  </si>
  <si>
    <t>group decision might need a revision as abstracts can occur as independent articles as well and have different publication status.</t>
  </si>
  <si>
    <t>strictly assessing it, as "internal document" are usually not meant to be accessible to the public, there might be only few cases when they find their way under "limited access" in an OA repository.</t>
  </si>
  <si>
    <t>contact should be mandatory</t>
  </si>
  <si>
    <t>All kind of digital resources contributed to a conference, like conference presentation (slides), conference report, conference lecture, abstracts, demonstrations. For conference papers, posters or proceedings the specific concepts should be used.</t>
  </si>
  <si>
    <t>would be useful as broader category of &lt;infoprod&gt; + event=conference</t>
  </si>
  <si>
    <t>not discussed, but most likely not included</t>
  </si>
  <si>
    <t>Journal article or Magazine article</t>
  </si>
  <si>
    <t>Journal article or Magazine article or Newspaper</t>
  </si>
  <si>
    <t>Journal article or Magazine article or Newspaper or Book section</t>
  </si>
  <si>
    <t>Audio or Sound or Video or Image or photograph or collection</t>
  </si>
  <si>
    <t>If cg core is used internally, the dc.rights field should contain the respective instruction to keep it confidential. Should include contact.</t>
  </si>
  <si>
    <t>not needed to have the manifestation captured: "report" is enough</t>
  </si>
  <si>
    <t>not accepted. Falls under Brochure.</t>
  </si>
  <si>
    <t>pure form information. Brochure might have to less content indication.</t>
  </si>
  <si>
    <t>pure form information. Brochure might have to less content indication, but is in use already at cgspace.</t>
  </si>
  <si>
    <t>brochure</t>
  </si>
  <si>
    <t>should be white paper + related field</t>
  </si>
  <si>
    <t>see lecture</t>
  </si>
  <si>
    <t>Audio or Video</t>
  </si>
  <si>
    <t>&lt;info. product&gt; + relation type=contribution of…</t>
  </si>
  <si>
    <t>under database</t>
  </si>
  <si>
    <t>probably not enough relevant as own category</t>
  </si>
  <si>
    <t>under database; care should be taken when matching database to RIS type "CTLG": Catalog (RIS) is more like an offline database</t>
  </si>
  <si>
    <t>should be under database</t>
  </si>
  <si>
    <t>should be under book</t>
  </si>
  <si>
    <t>should be under book chapter</t>
  </si>
  <si>
    <t>Works prepared by hand including handwritten or typescript drafts of pre-publication papers or works not otherwise reproduced in multiple copies. An unpublished Document, which may also be submitted to a publisher for publication.</t>
  </si>
  <si>
    <t>A book of instructions or guide to a specific topic. A small reference book, especially one giving instructions.</t>
  </si>
  <si>
    <t>Patent is relevant for all used schemata but perhaps not for CGIAR(?):neither in CGSpace, MEL, MARLO. So, should not be included.</t>
  </si>
  <si>
    <t>Subtype: Presentation/Poster</t>
  </si>
  <si>
    <t>Annual report</t>
  </si>
  <si>
    <t>Project report</t>
  </si>
  <si>
    <t>level_of_categorization</t>
  </si>
  <si>
    <t>Paper-Discussion paper</t>
  </si>
  <si>
    <t>Working paper</t>
  </si>
  <si>
    <t>White paper</t>
  </si>
  <si>
    <t>to be discussed; previously seen as document part, not information product</t>
  </si>
  <si>
    <t>Standard???</t>
  </si>
  <si>
    <t>Technical documentation?</t>
  </si>
  <si>
    <t>paper?</t>
  </si>
  <si>
    <t>Research report + event=case study</t>
  </si>
  <si>
    <t>communication?</t>
  </si>
  <si>
    <t>geospatial dataset or map</t>
  </si>
  <si>
    <t>collection (DC)</t>
  </si>
  <si>
    <t>communication +related</t>
  </si>
  <si>
    <t>administrative documents</t>
  </si>
  <si>
    <t>administrative document</t>
  </si>
  <si>
    <t>ambiguous material: could be text or multimedia; usually an article kind of text or post. Hence, could be an additional info on info-product X.</t>
  </si>
  <si>
    <t>&lt;see article&gt;</t>
  </si>
  <si>
    <t>legal document</t>
  </si>
  <si>
    <t>A bounded physical representation of a body of information designed with the capacity (and usually intent) to communicate. A document may manifest symbolic, diagrammatic or sensory-representational information.</t>
  </si>
  <si>
    <t>Model Code</t>
  </si>
  <si>
    <t>&lt;info. product&gt; + publisher + related</t>
  </si>
  <si>
    <r>
      <t xml:space="preserve">Any material or communication created for public awareness with </t>
    </r>
    <r>
      <rPr>
        <b/>
        <i/>
        <sz val="11"/>
        <color theme="1"/>
        <rFont val="Calibri"/>
        <family val="2"/>
        <scheme val="minor"/>
      </rPr>
      <t>educational</t>
    </r>
    <r>
      <rPr>
        <sz val="11"/>
        <color theme="1"/>
        <rFont val="Calibri"/>
        <family val="2"/>
        <scheme val="minor"/>
      </rPr>
      <t xml:space="preserve"> </t>
    </r>
    <r>
      <rPr>
        <i/>
        <sz val="11"/>
        <color theme="1"/>
        <rFont val="Calibri"/>
        <family val="2"/>
        <scheme val="minor"/>
      </rPr>
      <t>purpose.</t>
    </r>
    <r>
      <rPr>
        <sz val="11"/>
        <color theme="1"/>
        <rFont val="Calibri"/>
        <family val="2"/>
        <scheme val="minor"/>
      </rPr>
      <t xml:space="preserve"> This normally includes publication in any newspaper, magazine or similar medium, or material created for broadcast over television, radio, or other electronic medium. Some common examples are flyers, posters, fact sheets and newsletters. </t>
    </r>
  </si>
  <si>
    <t>definition misunderstandable as advert.</t>
  </si>
  <si>
    <t xml:space="preserve">Material is unspecific and ambiguous and can be plural. Training Material is a purpose, not a resource type. </t>
  </si>
  <si>
    <t>not too relevant as own info.-product</t>
  </si>
  <si>
    <t>Material-training material-module</t>
  </si>
  <si>
    <t>&lt;info.-product&gt; +! Event type=training</t>
  </si>
  <si>
    <t>lectures are not only appearing in a training context, but mainly. The definition talks about "academic" event which could be a seminar as well.</t>
  </si>
  <si>
    <t>website-Blog (Collection Of Posts)</t>
  </si>
  <si>
    <t>o</t>
  </si>
  <si>
    <t>NEW CG core type</t>
  </si>
  <si>
    <t>&lt;press periodical&gt; article</t>
  </si>
  <si>
    <t>brochure + related field</t>
  </si>
  <si>
    <t>no further division of dataset wanted</t>
  </si>
  <si>
    <t>conference papers + event type=workshop</t>
  </si>
  <si>
    <t>useful as broader term</t>
  </si>
  <si>
    <t>instructional work +! Related field</t>
  </si>
  <si>
    <t>conference proceedings + event type</t>
  </si>
  <si>
    <t>conference proceedings + event type="workshop"</t>
  </si>
  <si>
    <t>A compilation of documents published from an event, such as a conference.</t>
  </si>
  <si>
    <t>a purpose is described with "reference" rather than an info-product type</t>
  </si>
  <si>
    <t>&lt;info. product&gt; + related field</t>
  </si>
  <si>
    <t>Instructional work</t>
  </si>
  <si>
    <t>&lt;info. product&gt; + relation type="supplement of"</t>
  </si>
  <si>
    <t>&lt;info. product&gt; + relation type="translation of"</t>
  </si>
  <si>
    <t>conference paper +! Event type="meeting"</t>
  </si>
  <si>
    <t>conference paper +! Event type</t>
  </si>
  <si>
    <t>source code</t>
  </si>
  <si>
    <t>definition ambiguity!</t>
  </si>
  <si>
    <t>check harmonized label</t>
  </si>
  <si>
    <t>v1.6</t>
  </si>
  <si>
    <t>filling column "New cg core" with agreed info-product terms or &lt;not included&gt; or &lt;not applicable&gt;</t>
  </si>
  <si>
    <t>new version</t>
  </si>
  <si>
    <t>enter column list item source: 1=agreement in MWG discussion, 2=suggestion by MM, 3=other</t>
  </si>
  <si>
    <t>list item source</t>
  </si>
  <si>
    <t>should be Audio +source</t>
  </si>
  <si>
    <t>special wish from Medha and others</t>
  </si>
  <si>
    <t>A policy report is a type of report that provides an in-depth look at major policy developments and events.</t>
  </si>
  <si>
    <t>&lt;info.-product&gt; +! Related field</t>
  </si>
  <si>
    <t>should the publication status matter if it becomes public through OA?</t>
  </si>
  <si>
    <t>&lt;info. Product&gt; + dc.publisher=&lt;author&gt;</t>
  </si>
  <si>
    <t>website + dc.subject="training"</t>
  </si>
  <si>
    <t>in the absense of a definition difficult to affiliate</t>
  </si>
  <si>
    <t>not if the Wiki is a dictionary or encyclopedia</t>
  </si>
  <si>
    <t>probably outside any CGIAR matters</t>
  </si>
  <si>
    <t>match type</t>
  </si>
  <si>
    <t>1 to 2</t>
  </si>
  <si>
    <t>exact</t>
  </si>
  <si>
    <t>related</t>
  </si>
  <si>
    <t>alternative</t>
  </si>
  <si>
    <t>narrower</t>
  </si>
  <si>
    <t>broader</t>
  </si>
  <si>
    <t/>
  </si>
  <si>
    <t>image +essential spatial metadata</t>
  </si>
  <si>
    <t>column entered and filled: " description taken as valid definition". 1=taken, 0=not taken</t>
  </si>
  <si>
    <t>dataset (DC)</t>
  </si>
  <si>
    <t>actually not relevant as first level category is given by the synonym DC term "dataset"</t>
  </si>
  <si>
    <t>journal article OR conference paper +! Event type="meeting"</t>
  </si>
  <si>
    <t>Journal +dc.source includes "special issue"</t>
  </si>
  <si>
    <t>ambiguos</t>
  </si>
  <si>
    <t>synonym</t>
  </si>
  <si>
    <t>Count CGSpace items July 2018</t>
  </si>
  <si>
    <t>in cgc2 typelist</t>
  </si>
  <si>
    <t>in cgc2 subtypelist</t>
  </si>
  <si>
    <t>Max</t>
  </si>
  <si>
    <t>Min</t>
  </si>
  <si>
    <t>Sum</t>
  </si>
  <si>
    <t>lev1ID</t>
  </si>
  <si>
    <t>&lt;collection&gt; +! Event type=training</t>
  </si>
  <si>
    <t>Report-in-use paper</t>
  </si>
  <si>
    <t>cgspace_type</t>
  </si>
  <si>
    <t>Questionnaire</t>
  </si>
  <si>
    <t>count</t>
  </si>
  <si>
    <t>1st level</t>
  </si>
  <si>
    <t>2nd level</t>
  </si>
  <si>
    <t>scholarly texts#</t>
  </si>
  <si>
    <t>books</t>
  </si>
  <si>
    <t>% of total</t>
  </si>
  <si>
    <t>cumulative count</t>
  </si>
  <si>
    <t>cum%</t>
  </si>
  <si>
    <t>Financial Report</t>
  </si>
  <si>
    <t>in 'context': list entered on [in cgc2 typelist] and [in cgc2 subtypelist]</t>
  </si>
  <si>
    <t>v1.7</t>
  </si>
  <si>
    <r>
      <t xml:space="preserve">A work created for the </t>
    </r>
    <r>
      <rPr>
        <b/>
        <i/>
        <sz val="11"/>
        <color theme="1"/>
        <rFont val="Calibri"/>
        <family val="2"/>
        <scheme val="minor"/>
      </rPr>
      <t>purpose of education or instruction</t>
    </r>
    <r>
      <rPr>
        <b/>
        <sz val="11"/>
        <color theme="1"/>
        <rFont val="Calibri"/>
        <family val="2"/>
        <scheme val="minor"/>
      </rPr>
      <t xml:space="preserve">, that may be expressed as a </t>
    </r>
    <r>
      <rPr>
        <b/>
        <u/>
        <sz val="11"/>
        <color theme="1"/>
        <rFont val="Calibri"/>
        <family val="2"/>
        <scheme val="minor"/>
      </rPr>
      <t>text book</t>
    </r>
    <r>
      <rPr>
        <b/>
        <sz val="11"/>
        <color theme="1"/>
        <rFont val="Calibri"/>
        <family val="2"/>
        <scheme val="minor"/>
      </rPr>
      <t xml:space="preserve">, a </t>
    </r>
    <r>
      <rPr>
        <b/>
        <u/>
        <sz val="11"/>
        <color theme="1"/>
        <rFont val="Calibri"/>
        <family val="2"/>
        <scheme val="minor"/>
      </rPr>
      <t>lecture,</t>
    </r>
    <r>
      <rPr>
        <b/>
        <sz val="11"/>
        <color theme="1"/>
        <rFont val="Calibri"/>
        <family val="2"/>
        <scheme val="minor"/>
      </rPr>
      <t xml:space="preserve"> a </t>
    </r>
    <r>
      <rPr>
        <b/>
        <u/>
        <sz val="11"/>
        <color theme="1"/>
        <rFont val="Calibri"/>
        <family val="2"/>
        <scheme val="minor"/>
      </rPr>
      <t>tutorial</t>
    </r>
    <r>
      <rPr>
        <b/>
        <sz val="11"/>
        <color theme="1"/>
        <rFont val="Calibri"/>
        <family val="2"/>
        <scheme val="minor"/>
      </rPr>
      <t xml:space="preserve"> or an</t>
    </r>
    <r>
      <rPr>
        <b/>
        <u/>
        <sz val="11"/>
        <color theme="1"/>
        <rFont val="Calibri"/>
        <family val="2"/>
        <scheme val="minor"/>
      </rPr>
      <t xml:space="preserve"> instruction manual</t>
    </r>
    <r>
      <rPr>
        <b/>
        <sz val="11"/>
        <color theme="1"/>
        <rFont val="Calibri"/>
        <family val="2"/>
        <scheme val="minor"/>
      </rPr>
      <t>.</t>
    </r>
  </si>
  <si>
    <r>
      <t>A</t>
    </r>
    <r>
      <rPr>
        <b/>
        <i/>
        <sz val="11"/>
        <color theme="1"/>
        <rFont val="Calibri"/>
        <family val="2"/>
        <scheme val="minor"/>
      </rPr>
      <t xml:space="preserve"> scholarly </t>
    </r>
    <r>
      <rPr>
        <b/>
        <i/>
        <u/>
        <sz val="11"/>
        <color theme="1"/>
        <rFont val="Calibri"/>
        <family val="2"/>
        <scheme val="minor"/>
      </rPr>
      <t>periodical</t>
    </r>
    <r>
      <rPr>
        <b/>
        <i/>
        <sz val="11"/>
        <color theme="1"/>
        <rFont val="Calibri"/>
        <family val="2"/>
        <scheme val="minor"/>
      </rPr>
      <t xml:space="preserve"> </t>
    </r>
    <r>
      <rPr>
        <b/>
        <sz val="11"/>
        <color theme="1"/>
        <rFont val="Calibri"/>
        <family val="2"/>
        <scheme val="minor"/>
      </rPr>
      <t>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t>
    </r>
  </si>
  <si>
    <r>
      <t xml:space="preserve">An </t>
    </r>
    <r>
      <rPr>
        <b/>
        <i/>
        <sz val="11"/>
        <color theme="1"/>
        <rFont val="Calibri"/>
        <family val="2"/>
        <scheme val="minor"/>
      </rPr>
      <t>article,</t>
    </r>
    <r>
      <rPr>
        <b/>
        <sz val="11"/>
        <color theme="1"/>
        <rFont val="Calibri"/>
        <family val="2"/>
        <scheme val="minor"/>
      </rPr>
      <t xml:space="preserve"> typically the realization of a</t>
    </r>
    <r>
      <rPr>
        <b/>
        <u/>
        <sz val="11"/>
        <color theme="1"/>
        <rFont val="Calibri"/>
        <family val="2"/>
        <scheme val="minor"/>
      </rPr>
      <t xml:space="preserve"> research paper</t>
    </r>
    <r>
      <rPr>
        <b/>
        <sz val="11"/>
        <color theme="1"/>
        <rFont val="Calibri"/>
        <family val="2"/>
        <scheme val="minor"/>
      </rPr>
      <t xml:space="preserve"> reporting original research findings, published in a </t>
    </r>
    <r>
      <rPr>
        <b/>
        <u/>
        <sz val="11"/>
        <color theme="1"/>
        <rFont val="Calibri"/>
        <family val="2"/>
        <scheme val="minor"/>
      </rPr>
      <t>journal issue</t>
    </r>
    <r>
      <rPr>
        <b/>
        <sz val="11"/>
        <color theme="1"/>
        <rFont val="Calibri"/>
        <family val="2"/>
        <scheme val="minor"/>
      </rPr>
      <t>.</t>
    </r>
  </si>
  <si>
    <r>
      <t xml:space="preserve">Course and assignment materials produced for </t>
    </r>
    <r>
      <rPr>
        <b/>
        <i/>
        <sz val="11"/>
        <rFont val="Calibri"/>
        <family val="2"/>
        <scheme val="minor"/>
      </rPr>
      <t>teaching</t>
    </r>
    <r>
      <rPr>
        <b/>
        <sz val="11"/>
        <rFont val="Calibri"/>
        <family val="2"/>
        <scheme val="minor"/>
      </rPr>
      <t xml:space="preserve"> purposes.</t>
    </r>
  </si>
  <si>
    <t>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t>
  </si>
  <si>
    <t>photographic still image file. Whether in a plate section / insert, or not</t>
  </si>
  <si>
    <t>dc.title</t>
  </si>
  <si>
    <t>freetext</t>
  </si>
  <si>
    <t>dc.creator</t>
  </si>
  <si>
    <t>dc.publisher</t>
  </si>
  <si>
    <t>text or code</t>
  </si>
  <si>
    <t>(:unap)</t>
  </si>
  <si>
    <t>dc.creator ID</t>
  </si>
  <si>
    <t>text + ID type</t>
  </si>
  <si>
    <t>dc.creator Affiliation</t>
  </si>
  <si>
    <t>m; freetext</t>
  </si>
  <si>
    <t>m; text</t>
  </si>
  <si>
    <t>m; code</t>
  </si>
  <si>
    <t>code</t>
  </si>
  <si>
    <t>dc.description</t>
  </si>
  <si>
    <t>abstract text if applicable</t>
  </si>
  <si>
    <t>abstract text</t>
  </si>
  <si>
    <t>dc.contributor Project Lead Center</t>
  </si>
  <si>
    <t>freetext or code</t>
  </si>
  <si>
    <t>dc.subject</t>
  </si>
  <si>
    <t>dc.subject vocab=GACS/AGROVOC/CAB</t>
  </si>
  <si>
    <t>dc.contributor type=Donor</t>
  </si>
  <si>
    <t>dc.contributor type=CRP</t>
  </si>
  <si>
    <t>dc.contributor type=Partner</t>
  </si>
  <si>
    <t>dc.contributor type=Project</t>
  </si>
  <si>
    <t>dc.date</t>
  </si>
  <si>
    <t>ISO 8601</t>
  </si>
  <si>
    <t>dc.date type=completion</t>
  </si>
  <si>
    <t>dc.date type=availability</t>
  </si>
  <si>
    <t>2; ISO 8601</t>
  </si>
  <si>
    <t>(m); code</t>
  </si>
  <si>
    <t>dc.subtype</t>
  </si>
  <si>
    <t>dc.format</t>
  </si>
  <si>
    <t>dc.language</t>
  </si>
  <si>
    <t>ISO 396-2</t>
  </si>
  <si>
    <t>ISO 396-2; default=eng</t>
  </si>
  <si>
    <t>dc.contact</t>
  </si>
  <si>
    <t>m; &lt;department&gt;, &lt;Institute&gt;</t>
  </si>
  <si>
    <t>dc.contact.email</t>
  </si>
  <si>
    <t>m; email of dc.contact</t>
  </si>
  <si>
    <t>Identifier (type=DOI)</t>
  </si>
  <si>
    <t>Identifier (type=Citation)</t>
  </si>
  <si>
    <t>dc.identifier</t>
  </si>
  <si>
    <t>dc.identifier type=identifier</t>
  </si>
  <si>
    <t>dc.identifier type=bibliographiCitation</t>
  </si>
  <si>
    <t>m; see type</t>
  </si>
  <si>
    <t>URL</t>
  </si>
  <si>
    <t>text following citation rules</t>
  </si>
  <si>
    <t>dc.source</t>
  </si>
  <si>
    <t>dc.relation</t>
  </si>
  <si>
    <t>m; see rel.type</t>
  </si>
  <si>
    <t>dc.relation hasFormat</t>
  </si>
  <si>
    <t>dc.relation hasPart</t>
  </si>
  <si>
    <t>dc.relation isPartOf</t>
  </si>
  <si>
    <t>dc.relation hasVersion</t>
  </si>
  <si>
    <t>dc.relation isVersionOf</t>
  </si>
  <si>
    <t>dc.relation conformsTo</t>
  </si>
  <si>
    <t>dc.relation isFormatOf</t>
  </si>
  <si>
    <t>dc.relation replaces</t>
  </si>
  <si>
    <t>dc.relation isReplacedBy</t>
  </si>
  <si>
    <t>dc.relation references</t>
  </si>
  <si>
    <t>dc.relation isReferencedBy</t>
  </si>
  <si>
    <t>dc.relation requires</t>
  </si>
  <si>
    <t>dc.relation isRequiredBy</t>
  </si>
  <si>
    <t>freetext or URL/identifier</t>
  </si>
  <si>
    <t>freetext or text following syntax rules for versions</t>
  </si>
  <si>
    <t>KOS</t>
  </si>
  <si>
    <t>name or ORCID</t>
  </si>
  <si>
    <t>dc.contributor type=person role=Editor</t>
  </si>
  <si>
    <t xml:space="preserve">dc.contributor type=person role=HostingInstitution </t>
  </si>
  <si>
    <t xml:space="preserve">dc.contributor type=person role=ProjectLeader </t>
  </si>
  <si>
    <t>dc.contributor type=person role=Data analyst</t>
  </si>
  <si>
    <t>dc.contributor type=person role=Supervisor</t>
  </si>
  <si>
    <t>dc.contributor type=person role=ServiceProvider</t>
  </si>
  <si>
    <t>dc.contributor type=person role=Geoinformation Specialist</t>
  </si>
  <si>
    <t>dc.contributor type=person role=translator</t>
  </si>
  <si>
    <t>dc.contributor type=person role=other</t>
  </si>
  <si>
    <t>dc.contributor type=person role=Producer</t>
  </si>
  <si>
    <t>dc.rights</t>
  </si>
  <si>
    <t>dc.rights license</t>
  </si>
  <si>
    <t>dc.rights RightsStatement</t>
  </si>
  <si>
    <t>dc.rights copyright holder</t>
  </si>
  <si>
    <t>text following citation rules including the booktitle and editor if applicable</t>
  </si>
  <si>
    <t>text following citation rules including the title of the proceedings and editor if applicable</t>
  </si>
  <si>
    <t>howpublished</t>
  </si>
  <si>
    <t>booktitle</t>
  </si>
  <si>
    <t>pages</t>
  </si>
  <si>
    <t>number</t>
  </si>
  <si>
    <t>edition</t>
  </si>
  <si>
    <t>CSL/Bibtex field</t>
  </si>
  <si>
    <t>title of book</t>
  </si>
  <si>
    <t>title of proceedings</t>
  </si>
  <si>
    <t>notes</t>
  </si>
  <si>
    <t>dc.targetaudience</t>
  </si>
  <si>
    <t>codelist? With default value per type</t>
  </si>
  <si>
    <t>m; extendable codelist; default=no use restrictions</t>
  </si>
  <si>
    <t>default=creator; agent name or agent URI</t>
  </si>
  <si>
    <t>composite: access/use restrictions+permission given through copyright holder</t>
  </si>
  <si>
    <t>default licence code of the institute per type</t>
  </si>
  <si>
    <r>
      <t xml:space="preserve">composite text of dc.rights license </t>
    </r>
    <r>
      <rPr>
        <b/>
        <i/>
        <sz val="11"/>
        <color rgb="FFC00000"/>
        <rFont val="Calibri"/>
        <family val="2"/>
        <scheme val="minor"/>
      </rPr>
      <t>or</t>
    </r>
    <r>
      <rPr>
        <sz val="11"/>
        <color rgb="FFC00000"/>
        <rFont val="Calibri"/>
        <family val="2"/>
        <scheme val="minor"/>
      </rPr>
      <t xml:space="preserve"> access/use permission statement from dc.rights RightsStatement, use restrictions and copyright holder</t>
    </r>
  </si>
  <si>
    <t>event name</t>
  </si>
  <si>
    <t>event type</t>
  </si>
  <si>
    <t>dc.coverage</t>
  </si>
  <si>
    <t>dc.coverage type=Region</t>
  </si>
  <si>
    <t>dc.coverage type=Country</t>
  </si>
  <si>
    <t>m; code=FAO?</t>
  </si>
  <si>
    <t>m; code=ISO3166-2</t>
  </si>
  <si>
    <t>dc.coverage type=Administrative Unit</t>
  </si>
  <si>
    <t>dc.coverage type=AEZ (FAO)</t>
  </si>
  <si>
    <t>m; code=AEZ (FAO)</t>
  </si>
  <si>
    <t>dc.coverage type=ChronologicalPeriod</t>
  </si>
  <si>
    <t>dc.coverage type=ChronologicalPeriod eventtype=Single</t>
  </si>
  <si>
    <t>dc.coverage type=ChronologicalPeriod eventtype=Start / End</t>
  </si>
  <si>
    <t>m; ISO8106</t>
  </si>
  <si>
    <t>ISO8106</t>
  </si>
  <si>
    <t>dc.coverage type=geospatial X</t>
  </si>
  <si>
    <t>dc.coverage type=geospatial Y</t>
  </si>
  <si>
    <t>decimals</t>
  </si>
  <si>
    <t>m; ISO8107</t>
  </si>
  <si>
    <t>event date</t>
  </si>
  <si>
    <t>ISO8601</t>
  </si>
  <si>
    <t>in CG core v1.1</t>
  </si>
  <si>
    <t>m; text or code (GADM)</t>
  </si>
  <si>
    <t>m; ISO 396-2; default=eng</t>
  </si>
  <si>
    <t>m; ISO 396-2 "zxx" + specify programming lanuage in subject</t>
  </si>
  <si>
    <t>name or code</t>
  </si>
  <si>
    <t>peer-reviewed y/n</t>
  </si>
  <si>
    <t>in New CG core</t>
  </si>
  <si>
    <t>Book and Book chapters</t>
  </si>
  <si>
    <t>primarily internal</t>
  </si>
  <si>
    <t>documentation</t>
  </si>
  <si>
    <t>Book chapters</t>
  </si>
  <si>
    <t>Conference objects</t>
  </si>
  <si>
    <t>Conference inproceedings</t>
  </si>
  <si>
    <t>poster publications</t>
  </si>
  <si>
    <t>poster</t>
  </si>
  <si>
    <t>presentations</t>
  </si>
  <si>
    <t>KOS-folksonomy</t>
  </si>
  <si>
    <t>KOS-Taxonomy</t>
  </si>
  <si>
    <t>Financial</t>
  </si>
  <si>
    <t>Press item</t>
  </si>
  <si>
    <t>promotional material</t>
  </si>
  <si>
    <t>Definition from FaBiO: A structured collection of logically related records or data usually stored and retrieved using computer-based means.</t>
  </si>
  <si>
    <t>Sound Recording</t>
  </si>
  <si>
    <t>&lt;without definition&gt;</t>
  </si>
  <si>
    <t>compact information</t>
  </si>
  <si>
    <t>internet communication</t>
  </si>
  <si>
    <t>journal publications</t>
  </si>
  <si>
    <t>legal documents</t>
  </si>
  <si>
    <t>Book publications</t>
  </si>
  <si>
    <t>infographic</t>
  </si>
  <si>
    <t>graphics</t>
  </si>
  <si>
    <t>broadcastings</t>
  </si>
  <si>
    <t>report types</t>
  </si>
  <si>
    <t>report-News report</t>
  </si>
  <si>
    <t>document parts</t>
  </si>
  <si>
    <t>textual elements</t>
  </si>
  <si>
    <t>contracts and agreements</t>
  </si>
  <si>
    <t>administrative</t>
  </si>
  <si>
    <t>web database</t>
  </si>
  <si>
    <t>level 1 grouping</t>
  </si>
  <si>
    <t>level 2 grouping</t>
  </si>
  <si>
    <t>Memorandum</t>
  </si>
  <si>
    <t>training material-lesson</t>
  </si>
  <si>
    <t>training material-exercise</t>
  </si>
  <si>
    <t>training manual</t>
  </si>
  <si>
    <t>Meeting report</t>
  </si>
  <si>
    <t>jurisdiction</t>
  </si>
  <si>
    <t>KOS-Folksonomy</t>
  </si>
  <si>
    <t>CSI</t>
  </si>
  <si>
    <t>geospatial vector data</t>
  </si>
  <si>
    <t>geospatial raster data</t>
  </si>
  <si>
    <t>data and Databases</t>
  </si>
  <si>
    <t>geo-repositories</t>
  </si>
  <si>
    <t>advice taken from CSI group</t>
  </si>
  <si>
    <t>geo</t>
  </si>
  <si>
    <t>geospatial vector dataset</t>
  </si>
  <si>
    <t>geospatial raster dataset</t>
  </si>
  <si>
    <t>dataset made for geospatial machine processing, representation type: vector</t>
  </si>
  <si>
    <t>dataset made for geospatial machine processing, representation type: raster</t>
  </si>
  <si>
    <t>none</t>
  </si>
  <si>
    <t>terms of use</t>
  </si>
  <si>
    <t>CG core v1.0</t>
  </si>
  <si>
    <t>geospatial raster file</t>
  </si>
  <si>
    <t>geospatial vector file</t>
  </si>
  <si>
    <t>changing values in column L according to decisions on MWG meeting 22nd August 2018</t>
  </si>
  <si>
    <t>directive document</t>
  </si>
  <si>
    <t>dc.relation HasMetadata</t>
  </si>
  <si>
    <t>isMetadataFor</t>
  </si>
  <si>
    <t>URL/identifier</t>
  </si>
  <si>
    <t>optional</t>
  </si>
  <si>
    <t>required if applicable</t>
  </si>
  <si>
    <t>recommended</t>
  </si>
  <si>
    <t>required</t>
  </si>
  <si>
    <t>MSExcel</t>
  </si>
  <si>
    <t>ColorCodes</t>
  </si>
  <si>
    <t>ExcelColours</t>
  </si>
  <si>
    <t>black</t>
  </si>
  <si>
    <t>Photograph</t>
  </si>
  <si>
    <t>higher level term</t>
  </si>
  <si>
    <t>electronic article</t>
  </si>
  <si>
    <t>Electronic Book</t>
  </si>
  <si>
    <t>legal cases</t>
  </si>
  <si>
    <t>announcement-retraction</t>
  </si>
  <si>
    <t>geospatial</t>
  </si>
  <si>
    <t>metadata application profile</t>
  </si>
  <si>
    <t>Technical documentation</t>
  </si>
  <si>
    <t>E-Mail Address</t>
  </si>
  <si>
    <t>Wikipedia Entry</t>
  </si>
  <si>
    <t>best practice</t>
  </si>
  <si>
    <t>archive</t>
  </si>
  <si>
    <t>exercise</t>
  </si>
  <si>
    <t>lesson</t>
  </si>
  <si>
    <t>module</t>
  </si>
  <si>
    <t>briefing</t>
  </si>
  <si>
    <t>Policy Working paper</t>
  </si>
  <si>
    <t>Project plan</t>
  </si>
  <si>
    <t>Research paper</t>
  </si>
  <si>
    <t>Seminar paper</t>
  </si>
  <si>
    <t>DM Policy</t>
  </si>
  <si>
    <t>weblog</t>
  </si>
  <si>
    <t>Conference report/summary</t>
  </si>
  <si>
    <t>application</t>
  </si>
  <si>
    <t>DBMS</t>
  </si>
  <si>
    <t>DBMS-repository</t>
  </si>
  <si>
    <t>nonmusical sound recording</t>
  </si>
  <si>
    <t>table of content</t>
  </si>
  <si>
    <t>Bachelor</t>
  </si>
  <si>
    <t>Master</t>
  </si>
  <si>
    <t>other video</t>
  </si>
  <si>
    <t>Data Portal</t>
  </si>
  <si>
    <t>training Portal</t>
  </si>
  <si>
    <t>combinded level term</t>
  </si>
  <si>
    <t>Animated/interactive graphic</t>
  </si>
  <si>
    <t>Material</t>
  </si>
  <si>
    <t>Paper</t>
  </si>
  <si>
    <t>label of item with chosen description</t>
  </si>
  <si>
    <t>description chosen</t>
  </si>
  <si>
    <t>event or period</t>
  </si>
  <si>
    <t>composite content</t>
  </si>
  <si>
    <t>COPO_ID</t>
  </si>
  <si>
    <t>type</t>
  </si>
  <si>
    <t>subtype</t>
  </si>
  <si>
    <t>peer_reviewed</t>
  </si>
  <si>
    <t>format</t>
  </si>
  <si>
    <t>title</t>
  </si>
  <si>
    <t>subject</t>
  </si>
  <si>
    <t>subject_vocab</t>
  </si>
  <si>
    <t>creator</t>
  </si>
  <si>
    <t>creator_id</t>
  </si>
  <si>
    <t>creator_affiliation</t>
  </si>
  <si>
    <t>publisher</t>
  </si>
  <si>
    <t>contributor_type_project</t>
  </si>
  <si>
    <t>contributor_project_lead_center</t>
  </si>
  <si>
    <t>contributor_type_partner</t>
  </si>
  <si>
    <t>contributor_type_crp</t>
  </si>
  <si>
    <t>contributor_type_donor</t>
  </si>
  <si>
    <t>contact</t>
  </si>
  <si>
    <t>contact_email</t>
  </si>
  <si>
    <t>date_type_completion</t>
  </si>
  <si>
    <t>date_type_availability</t>
  </si>
  <si>
    <t>language</t>
  </si>
  <si>
    <t>identifier</t>
  </si>
  <si>
    <t>identifier_type_bibliographiCitation</t>
  </si>
  <si>
    <t>identifier_type_identifier</t>
  </si>
  <si>
    <t>source</t>
  </si>
  <si>
    <t>relation</t>
  </si>
  <si>
    <t>relation_hasformat</t>
  </si>
  <si>
    <t>relation_isformatof</t>
  </si>
  <si>
    <t>relation_haspart</t>
  </si>
  <si>
    <t>relation_ispartof</t>
  </si>
  <si>
    <t>relation_hasversion</t>
  </si>
  <si>
    <t>relation_isversionof</t>
  </si>
  <si>
    <t>relation_conformsto</t>
  </si>
  <si>
    <t>relation_replaces</t>
  </si>
  <si>
    <t>relation_isreplacedby</t>
  </si>
  <si>
    <t>relation_references</t>
  </si>
  <si>
    <t>relation_isreferencedby</t>
  </si>
  <si>
    <t>relation_requires</t>
  </si>
  <si>
    <t>relation_isrequiredby</t>
  </si>
  <si>
    <t>ismetadatafor</t>
  </si>
  <si>
    <t>relation_hasmetadata</t>
  </si>
  <si>
    <t>contributor_type_person_role_hostinginstitution</t>
  </si>
  <si>
    <t>contributor_type_person_role_editor</t>
  </si>
  <si>
    <t>contributor_type_person_role_producer</t>
  </si>
  <si>
    <t>contributor_type_person_role_data_analyst</t>
  </si>
  <si>
    <t>contributor_type_person_role_supervisor</t>
  </si>
  <si>
    <t>contributor_type_person_role_serviceprovider</t>
  </si>
  <si>
    <t>contributor_type_person_role_projectleader</t>
  </si>
  <si>
    <t>contributor_type_person_role_geoinformation_specialist</t>
  </si>
  <si>
    <t>contributor_type_person_role_translator</t>
  </si>
  <si>
    <t>contributor_type_person_role_other</t>
  </si>
  <si>
    <t>rights</t>
  </si>
  <si>
    <t>rights_license</t>
  </si>
  <si>
    <t>rights_rightsstatement</t>
  </si>
  <si>
    <t>terms_of_use</t>
  </si>
  <si>
    <t>rights_copyright_holder</t>
  </si>
  <si>
    <t>target_audience</t>
  </si>
  <si>
    <t>event_name</t>
  </si>
  <si>
    <t>event_type</t>
  </si>
  <si>
    <t>event_date</t>
  </si>
  <si>
    <t>coverage</t>
  </si>
  <si>
    <t>coverage_type_region</t>
  </si>
  <si>
    <t>coverage_type_country</t>
  </si>
  <si>
    <t>coverage_type_administrative_unit</t>
  </si>
  <si>
    <t>coverage_type_aez</t>
  </si>
  <si>
    <t>coverage_type_chronological_period</t>
  </si>
  <si>
    <t>coverage_type_chronological_period_eventtype_single</t>
  </si>
  <si>
    <t>coverage_type_chronological_period_eventtype_start_end</t>
  </si>
  <si>
    <t>coverage_type_geospatial_x</t>
  </si>
  <si>
    <t>coverage_type_geospatial_y</t>
  </si>
  <si>
    <t>LABEL</t>
  </si>
  <si>
    <t>CONTROL</t>
  </si>
  <si>
    <t>TYPE</t>
  </si>
  <si>
    <t>string</t>
  </si>
  <si>
    <t>Type</t>
  </si>
  <si>
    <t>Subtype</t>
  </si>
  <si>
    <t>Peer reviewed</t>
  </si>
  <si>
    <t>Format</t>
  </si>
  <si>
    <t>Title</t>
  </si>
  <si>
    <t>Description</t>
  </si>
  <si>
    <t>Subject</t>
  </si>
  <si>
    <t>Subject vocab</t>
  </si>
  <si>
    <t>Creator</t>
  </si>
  <si>
    <t>Creator Id</t>
  </si>
  <si>
    <t>Creator affiliation</t>
  </si>
  <si>
    <t>Publisher</t>
  </si>
  <si>
    <t>Contributor type [Project]</t>
  </si>
  <si>
    <t>Enter type</t>
  </si>
  <si>
    <t>select</t>
  </si>
  <si>
    <t>HELP_TIP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</si>
</sst>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76">
    <font>
      <sz val="11"/>
      <color theme="1"/>
      <name val="Calibri"/>
      <family val="2"/>
      <scheme val="minor"/>
    </font>
    <font>
      <b/>
      <sz val="11"/>
      <color theme="1"/>
      <name val="Calibri"/>
      <family val="2"/>
      <scheme val="minor"/>
    </font>
    <font>
      <sz val="11"/>
      <color theme="3"/>
      <name val="Calibri"/>
      <family val="2"/>
      <scheme val="minor"/>
    </font>
    <font>
      <sz val="8"/>
      <color theme="0" tint="-0.499984740745262"/>
      <name val="Calibri"/>
      <family val="2"/>
      <scheme val="minor"/>
    </font>
    <font>
      <sz val="11"/>
      <name val="Calibri"/>
      <family val="2"/>
      <scheme val="minor"/>
    </font>
    <font>
      <i/>
      <sz val="11"/>
      <color theme="1"/>
      <name val="Calibri"/>
      <family val="2"/>
      <scheme val="minor"/>
    </font>
    <font>
      <sz val="11"/>
      <color rgb="FFFF0000"/>
      <name val="Calibri"/>
      <family val="2"/>
      <scheme val="minor"/>
    </font>
    <font>
      <sz val="11"/>
      <color theme="1"/>
      <name val="Calibri"/>
      <family val="2"/>
      <scheme val="minor"/>
    </font>
    <font>
      <sz val="9"/>
      <color indexed="81"/>
      <name val="Tahoma"/>
      <family val="2"/>
    </font>
    <font>
      <b/>
      <sz val="9"/>
      <color indexed="81"/>
      <name val="Tahoma"/>
      <family val="2"/>
    </font>
    <font>
      <i/>
      <sz val="11"/>
      <name val="Calibri"/>
      <family val="2"/>
      <scheme val="minor"/>
    </font>
    <font>
      <b/>
      <sz val="11"/>
      <name val="Calibri"/>
      <family val="2"/>
      <scheme val="minor"/>
    </font>
    <font>
      <b/>
      <i/>
      <sz val="11"/>
      <name val="Calibri"/>
      <family val="2"/>
      <scheme val="minor"/>
    </font>
    <font>
      <sz val="8"/>
      <color theme="1" tint="0.499984740745262"/>
      <name val="Calibri"/>
      <family val="2"/>
      <scheme val="minor"/>
    </font>
    <font>
      <u/>
      <sz val="11"/>
      <color theme="10"/>
      <name val="Calibri"/>
      <family val="2"/>
    </font>
    <font>
      <sz val="11"/>
      <color theme="1"/>
      <name val="Times New Roman"/>
      <family val="1"/>
    </font>
    <font>
      <sz val="9"/>
      <color theme="1"/>
      <name val="Calibri"/>
      <family val="2"/>
      <scheme val="minor"/>
    </font>
    <font>
      <sz val="8"/>
      <color theme="1" tint="0.499984740745262"/>
      <name val="Calibri"/>
      <family val="2"/>
      <scheme val="minor"/>
    </font>
    <font>
      <sz val="11"/>
      <name val="Calibri"/>
      <family val="2"/>
      <scheme val="minor"/>
    </font>
    <font>
      <sz val="11"/>
      <color theme="1"/>
      <name val="Calibri"/>
      <family val="2"/>
      <scheme val="minor"/>
    </font>
    <font>
      <b/>
      <sz val="11"/>
      <color theme="1"/>
      <name val="Calibri"/>
      <family val="2"/>
      <scheme val="minor"/>
    </font>
    <font>
      <sz val="8"/>
      <color theme="0" tint="-0.499984740745262"/>
      <name val="Calibri"/>
      <family val="2"/>
      <scheme val="minor"/>
    </font>
    <font>
      <sz val="11"/>
      <color rgb="FF4F6128"/>
      <name val="Calibri"/>
      <family val="2"/>
      <scheme val="minor"/>
    </font>
    <font>
      <sz val="8"/>
      <name val="Calibri"/>
      <family val="2"/>
      <scheme val="minor"/>
    </font>
    <font>
      <sz val="9"/>
      <color theme="0" tint="-0.499984740745262"/>
      <name val="Calibri"/>
      <family val="2"/>
      <scheme val="minor"/>
    </font>
    <font>
      <sz val="11"/>
      <color rgb="FFC00000"/>
      <name val="Calibri"/>
      <family val="2"/>
      <scheme val="minor"/>
    </font>
    <font>
      <b/>
      <sz val="11"/>
      <color rgb="FF4F6128"/>
      <name val="Calibri"/>
      <family val="2"/>
      <scheme val="minor"/>
    </font>
    <font>
      <b/>
      <sz val="11"/>
      <color theme="8" tint="-0.249977111117893"/>
      <name val="Calibri"/>
      <family val="2"/>
      <scheme val="minor"/>
    </font>
    <font>
      <b/>
      <sz val="11"/>
      <color theme="9" tint="-0.499984740745262"/>
      <name val="Calibri"/>
      <family val="2"/>
      <scheme val="minor"/>
    </font>
    <font>
      <b/>
      <sz val="11"/>
      <color theme="7" tint="-0.499984740745262"/>
      <name val="Calibri"/>
      <family val="2"/>
      <scheme val="minor"/>
    </font>
    <font>
      <sz val="11"/>
      <color theme="6" tint="0.39997558519241921"/>
      <name val="Calibri"/>
      <family val="2"/>
      <scheme val="minor"/>
    </font>
    <font>
      <b/>
      <sz val="11"/>
      <color theme="6" tint="0.39997558519241921"/>
      <name val="Calibri"/>
      <family val="2"/>
      <scheme val="minor"/>
    </font>
    <font>
      <sz val="8"/>
      <color theme="1"/>
      <name val="Calibri"/>
      <family val="2"/>
      <scheme val="minor"/>
    </font>
    <font>
      <sz val="11"/>
      <color rgb="FF0070C0"/>
      <name val="Calibri"/>
      <family val="2"/>
      <scheme val="minor"/>
    </font>
    <font>
      <b/>
      <sz val="11"/>
      <color rgb="FF0070C0"/>
      <name val="Calibri"/>
      <family val="2"/>
      <scheme val="minor"/>
    </font>
    <font>
      <b/>
      <sz val="11"/>
      <color theme="6" tint="-0.249977111117893"/>
      <name val="Calibri"/>
      <family val="2"/>
      <scheme val="minor"/>
    </font>
    <font>
      <u/>
      <sz val="11"/>
      <color theme="1"/>
      <name val="Calibri"/>
      <family val="2"/>
      <scheme val="minor"/>
    </font>
    <font>
      <i/>
      <u/>
      <sz val="11"/>
      <color theme="1"/>
      <name val="Calibri"/>
      <family val="2"/>
      <scheme val="minor"/>
    </font>
    <font>
      <sz val="8"/>
      <color rgb="FF002060"/>
      <name val="Calibri"/>
      <family val="2"/>
      <scheme val="minor"/>
    </font>
    <font>
      <sz val="8"/>
      <color theme="8" tint="-0.249977111117893"/>
      <name val="Calibri"/>
      <family val="2"/>
      <scheme val="minor"/>
    </font>
    <font>
      <sz val="8"/>
      <color theme="9" tint="-0.499984740745262"/>
      <name val="Calibri"/>
      <family val="2"/>
      <scheme val="minor"/>
    </font>
    <font>
      <sz val="8"/>
      <color theme="7" tint="-0.249977111117893"/>
      <name val="Calibri"/>
      <family val="2"/>
      <scheme val="minor"/>
    </font>
    <font>
      <sz val="11"/>
      <color theme="9" tint="-0.499984740745262"/>
      <name val="Calibri"/>
      <family val="2"/>
      <scheme val="minor"/>
    </font>
    <font>
      <sz val="9"/>
      <color theme="2" tint="-0.89999084444715716"/>
      <name val="Calibri"/>
      <family val="2"/>
      <scheme val="minor"/>
    </font>
    <font>
      <sz val="11"/>
      <color rgb="FF006666"/>
      <name val="Calibri"/>
      <family val="2"/>
      <scheme val="minor"/>
    </font>
    <font>
      <sz val="8"/>
      <color rgb="FF006666"/>
      <name val="Calibri"/>
      <family val="2"/>
      <scheme val="minor"/>
    </font>
    <font>
      <b/>
      <sz val="11"/>
      <color rgb="FF006666"/>
      <name val="Calibri"/>
      <family val="2"/>
      <scheme val="minor"/>
    </font>
    <font>
      <sz val="9"/>
      <color rgb="FF006666"/>
      <name val="Calibri"/>
      <family val="2"/>
      <scheme val="minor"/>
    </font>
    <font>
      <b/>
      <i/>
      <sz val="11"/>
      <color theme="1"/>
      <name val="Calibri"/>
      <family val="2"/>
      <scheme val="minor"/>
    </font>
    <font>
      <b/>
      <strike/>
      <sz val="11"/>
      <color theme="1"/>
      <name val="Calibri"/>
      <family val="2"/>
      <scheme val="minor"/>
    </font>
    <font>
      <sz val="11"/>
      <color rgb="FF9C5700"/>
      <name val="Calibri"/>
      <family val="2"/>
      <scheme val="minor"/>
    </font>
    <font>
      <sz val="9"/>
      <color indexed="81"/>
      <name val="Segoe UI"/>
      <family val="2"/>
    </font>
    <font>
      <b/>
      <sz val="9"/>
      <color indexed="81"/>
      <name val="Segoe UI"/>
      <family val="2"/>
    </font>
    <font>
      <strike/>
      <sz val="11"/>
      <color theme="1"/>
      <name val="Calibri"/>
      <family val="2"/>
      <scheme val="minor"/>
    </font>
    <font>
      <b/>
      <i/>
      <sz val="11"/>
      <color rgb="FF006666"/>
      <name val="Calibri"/>
      <family val="2"/>
      <scheme val="minor"/>
    </font>
    <font>
      <sz val="11"/>
      <color theme="1" tint="0.499984740745262"/>
      <name val="Calibri"/>
      <family val="2"/>
      <scheme val="minor"/>
    </font>
    <font>
      <b/>
      <sz val="11"/>
      <color theme="1" tint="0.499984740745262"/>
      <name val="Calibri"/>
      <family val="2"/>
      <scheme val="minor"/>
    </font>
    <font>
      <sz val="9"/>
      <color theme="1" tint="0.499984740745262"/>
      <name val="Calibri"/>
      <family val="2"/>
      <scheme val="minor"/>
    </font>
    <font>
      <b/>
      <i/>
      <sz val="11"/>
      <color theme="1" tint="0.499984740745262"/>
      <name val="Calibri"/>
      <family val="2"/>
      <scheme val="minor"/>
    </font>
    <font>
      <sz val="9"/>
      <name val="Calibri"/>
      <family val="2"/>
      <scheme val="minor"/>
    </font>
    <font>
      <b/>
      <strike/>
      <sz val="11"/>
      <name val="Calibri"/>
      <family val="2"/>
      <scheme val="minor"/>
    </font>
    <font>
      <b/>
      <u/>
      <sz val="11"/>
      <color theme="1"/>
      <name val="Calibri"/>
      <family val="2"/>
      <scheme val="minor"/>
    </font>
    <font>
      <b/>
      <i/>
      <u/>
      <sz val="11"/>
      <color theme="1"/>
      <name val="Calibri"/>
      <family val="2"/>
      <scheme val="minor"/>
    </font>
    <font>
      <sz val="11"/>
      <color theme="9" tint="-0.249977111117893"/>
      <name val="Calibri"/>
      <family val="2"/>
      <scheme val="minor"/>
    </font>
    <font>
      <sz val="11"/>
      <color theme="8" tint="-0.499984740745262"/>
      <name val="Calibri"/>
      <family val="2"/>
      <scheme val="minor"/>
    </font>
    <font>
      <sz val="11"/>
      <color theme="6" tint="-0.499984740745262"/>
      <name val="Calibri"/>
      <family val="2"/>
      <scheme val="minor"/>
    </font>
    <font>
      <b/>
      <i/>
      <sz val="11"/>
      <color rgb="FFC00000"/>
      <name val="Calibri"/>
      <family val="2"/>
      <scheme val="minor"/>
    </font>
    <font>
      <strike/>
      <sz val="11"/>
      <color theme="8" tint="-0.499984740745262"/>
      <name val="Calibri"/>
      <family val="2"/>
      <scheme val="minor"/>
    </font>
    <font>
      <b/>
      <sz val="11"/>
      <color rgb="FFFF0000"/>
      <name val="Calibri"/>
      <family val="2"/>
      <scheme val="minor"/>
    </font>
    <font>
      <sz val="11"/>
      <color theme="0" tint="-0.499984740745262"/>
      <name val="Calibri"/>
      <family val="2"/>
      <scheme val="minor"/>
    </font>
    <font>
      <b/>
      <i/>
      <sz val="11"/>
      <color theme="0" tint="-0.499984740745262"/>
      <name val="Calibri"/>
      <family val="2"/>
      <scheme val="minor"/>
    </font>
    <font>
      <sz val="9"/>
      <color indexed="81"/>
      <name val="Segoe UI"/>
      <charset val="1"/>
    </font>
    <font>
      <b/>
      <sz val="9"/>
      <color indexed="81"/>
      <name val="Segoe UI"/>
      <charset val="1"/>
    </font>
    <font>
      <sz val="11"/>
      <color rgb="FF00B050"/>
      <name val="Calibri"/>
      <family val="2"/>
      <scheme val="minor"/>
    </font>
    <font>
      <sz val="10"/>
      <color theme="1"/>
      <name val="Arial Unicode MS"/>
      <family val="2"/>
    </font>
    <font>
      <b/>
      <sz val="11"/>
      <color theme="0" tint="-0.499984740745262"/>
      <name val="Calibri"/>
      <family val="2"/>
      <scheme val="minor"/>
    </font>
  </fonts>
  <fills count="12">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EB9C"/>
      </patternFill>
    </fill>
  </fills>
  <borders count="37">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ck">
        <color auto="1"/>
      </left>
      <right/>
      <top/>
      <bottom/>
      <diagonal/>
    </border>
    <border>
      <left style="thick">
        <color auto="1"/>
      </left>
      <right/>
      <top style="thin">
        <color indexed="64"/>
      </top>
      <bottom style="thin">
        <color indexed="64"/>
      </bottom>
      <diagonal/>
    </border>
    <border>
      <left style="thick">
        <color auto="1"/>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Dashed">
        <color theme="9" tint="-0.499984740745262"/>
      </left>
      <right style="mediumDashed">
        <color theme="9" tint="-0.499984740745262"/>
      </right>
      <top style="mediumDashed">
        <color theme="9" tint="-0.499984740745262"/>
      </top>
      <bottom/>
      <diagonal/>
    </border>
    <border>
      <left style="mediumDashed">
        <color theme="9" tint="-0.499984740745262"/>
      </left>
      <right style="mediumDashed">
        <color theme="9" tint="-0.499984740745262"/>
      </right>
      <top/>
      <bottom/>
      <diagonal/>
    </border>
    <border>
      <left style="mediumDashed">
        <color theme="9" tint="-0.499984740745262"/>
      </left>
      <right style="mediumDashed">
        <color theme="9" tint="-0.499984740745262"/>
      </right>
      <top style="thin">
        <color indexed="64"/>
      </top>
      <bottom style="thin">
        <color indexed="64"/>
      </bottom>
      <diagonal/>
    </border>
    <border>
      <left style="mediumDashed">
        <color theme="9" tint="-0.499984740745262"/>
      </left>
      <right style="mediumDashed">
        <color theme="9" tint="-0.499984740745262"/>
      </right>
      <top/>
      <bottom style="thin">
        <color indexed="64"/>
      </bottom>
      <diagonal/>
    </border>
    <border>
      <left style="mediumDashed">
        <color theme="9" tint="-0.499984740745262"/>
      </left>
      <right style="mediumDashed">
        <color theme="9" tint="-0.499984740745262"/>
      </right>
      <top/>
      <bottom style="mediumDashed">
        <color theme="9" tint="-0.499984740745262"/>
      </bottom>
      <diagonal/>
    </border>
    <border>
      <left style="mediumDashed">
        <color theme="9" tint="-0.499984740745262"/>
      </left>
      <right style="dotted">
        <color theme="8" tint="-0.24994659260841701"/>
      </right>
      <top/>
      <bottom style="dotted">
        <color theme="8" tint="-0.24994659260841701"/>
      </bottom>
      <diagonal/>
    </border>
    <border>
      <left style="mediumDashed">
        <color theme="9" tint="-0.499984740745262"/>
      </left>
      <right style="dotted">
        <color theme="8" tint="-0.24994659260841701"/>
      </right>
      <top/>
      <bottom/>
      <diagonal/>
    </border>
    <border>
      <left style="mediumDashed">
        <color theme="9" tint="-0.499984740745262"/>
      </left>
      <right style="dotted">
        <color theme="8" tint="-0.24994659260841701"/>
      </right>
      <top style="thin">
        <color indexed="64"/>
      </top>
      <bottom style="thin">
        <color indexed="64"/>
      </bottom>
      <diagonal/>
    </border>
    <border>
      <left style="mediumDashed">
        <color theme="9" tint="-0.499984740745262"/>
      </left>
      <right style="dotted">
        <color theme="8" tint="-0.24994659260841701"/>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ck">
        <color auto="1"/>
      </left>
      <right style="thin">
        <color indexed="64"/>
      </right>
      <top/>
      <bottom/>
      <diagonal/>
    </border>
    <border>
      <left style="thin">
        <color indexed="64"/>
      </left>
      <right style="thin">
        <color indexed="64"/>
      </right>
      <top/>
      <bottom style="thin">
        <color indexed="64"/>
      </bottom>
      <diagonal/>
    </border>
    <border>
      <left style="thick">
        <color auto="1"/>
      </left>
      <right style="thin">
        <color indexed="64"/>
      </right>
      <top style="thin">
        <color indexed="64"/>
      </top>
      <bottom style="thin">
        <color indexed="64"/>
      </bottom>
      <diagonal/>
    </border>
    <border>
      <left style="thick">
        <color auto="1"/>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Dashed">
        <color theme="9" tint="-0.499984740745262"/>
      </left>
      <right style="mediumDashed">
        <color theme="9" tint="-0.499984740745262"/>
      </right>
      <top style="medium">
        <color indexed="64"/>
      </top>
      <bottom style="medium">
        <color indexed="64"/>
      </bottom>
      <diagonal/>
    </border>
    <border>
      <left style="mediumDashed">
        <color theme="9" tint="-0.499984740745262"/>
      </left>
      <right style="dotted">
        <color theme="8" tint="-0.24994659260841701"/>
      </right>
      <top style="medium">
        <color indexed="64"/>
      </top>
      <bottom style="medium">
        <color indexed="64"/>
      </bottom>
      <diagonal/>
    </border>
    <border>
      <left style="thick">
        <color auto="1"/>
      </left>
      <right style="medium">
        <color indexed="64"/>
      </right>
      <top style="medium">
        <color indexed="64"/>
      </top>
      <bottom style="medium">
        <color indexed="64"/>
      </bottom>
      <diagonal/>
    </border>
  </borders>
  <cellStyleXfs count="4">
    <xf numFmtId="0" fontId="0" fillId="0" borderId="0"/>
    <xf numFmtId="9" fontId="7" fillId="0" borderId="0" applyFont="0" applyFill="0" applyBorder="0" applyAlignment="0" applyProtection="0"/>
    <xf numFmtId="0" fontId="14" fillId="0" borderId="0" applyNumberFormat="0" applyFill="0" applyBorder="0" applyAlignment="0" applyProtection="0">
      <alignment vertical="top"/>
      <protection locked="0"/>
    </xf>
    <xf numFmtId="0" fontId="50" fillId="11" borderId="0" applyNumberFormat="0" applyBorder="0" applyAlignment="0" applyProtection="0"/>
  </cellStyleXfs>
  <cellXfs count="264">
    <xf numFmtId="0" fontId="0" fillId="0" borderId="0" xfId="0"/>
    <xf numFmtId="0" fontId="1" fillId="0" borderId="0" xfId="0" applyFont="1" applyAlignment="1"/>
    <xf numFmtId="0" fontId="0" fillId="0" borderId="0" xfId="0" applyAlignment="1">
      <alignment vertical="center"/>
    </xf>
    <xf numFmtId="0" fontId="0" fillId="0" borderId="0" xfId="0" applyAlignment="1"/>
    <xf numFmtId="0" fontId="2" fillId="0" borderId="0" xfId="0" applyFont="1" applyAlignment="1">
      <alignment vertical="center"/>
    </xf>
    <xf numFmtId="0" fontId="2" fillId="0" borderId="0" xfId="0" applyFont="1" applyAlignment="1"/>
    <xf numFmtId="0" fontId="3" fillId="0" borderId="0" xfId="0" applyFont="1"/>
    <xf numFmtId="0" fontId="4" fillId="0" borderId="0" xfId="0" applyFont="1"/>
    <xf numFmtId="0" fontId="0" fillId="0" borderId="0" xfId="0" applyBorder="1"/>
    <xf numFmtId="0" fontId="0" fillId="0" borderId="0" xfId="0" applyFill="1" applyBorder="1" applyAlignment="1"/>
    <xf numFmtId="0" fontId="0" fillId="0" borderId="0" xfId="0" applyBorder="1" applyAlignment="1">
      <alignment vertical="center"/>
    </xf>
    <xf numFmtId="9" fontId="3" fillId="0" borderId="0" xfId="1" applyFont="1"/>
    <xf numFmtId="49" fontId="0" fillId="0" borderId="0" xfId="0" applyNumberFormat="1"/>
    <xf numFmtId="49" fontId="0" fillId="3" borderId="0" xfId="0" applyNumberFormat="1" applyFill="1"/>
    <xf numFmtId="0" fontId="0" fillId="3" borderId="0" xfId="0" applyFill="1" applyBorder="1" applyAlignment="1"/>
    <xf numFmtId="0" fontId="0" fillId="2" borderId="0" xfId="0" applyFill="1" applyBorder="1" applyAlignment="1">
      <alignment vertical="center"/>
    </xf>
    <xf numFmtId="0" fontId="2" fillId="0" borderId="0" xfId="0" applyFont="1" applyBorder="1" applyAlignment="1">
      <alignment vertical="center"/>
    </xf>
    <xf numFmtId="0" fontId="0" fillId="0" borderId="0" xfId="0" applyBorder="1" applyAlignment="1"/>
    <xf numFmtId="0" fontId="5" fillId="0" borderId="0" xfId="0" applyFont="1" applyBorder="1" applyAlignment="1">
      <alignment vertical="center"/>
    </xf>
    <xf numFmtId="0" fontId="5" fillId="0" borderId="0" xfId="0" applyFont="1" applyAlignment="1">
      <alignment vertical="center"/>
    </xf>
    <xf numFmtId="49" fontId="5" fillId="0" borderId="0" xfId="0" applyNumberFormat="1" applyFont="1" applyAlignment="1">
      <alignment vertical="center"/>
    </xf>
    <xf numFmtId="0" fontId="5" fillId="0" borderId="0" xfId="0" applyFont="1"/>
    <xf numFmtId="49" fontId="5" fillId="0" borderId="0" xfId="0" applyNumberFormat="1" applyFont="1" applyFill="1" applyBorder="1" applyAlignment="1"/>
    <xf numFmtId="0" fontId="5" fillId="0" borderId="0" xfId="0" applyFont="1" applyFill="1" applyBorder="1" applyAlignment="1"/>
    <xf numFmtId="49" fontId="5" fillId="0" borderId="0" xfId="0" applyNumberFormat="1" applyFont="1"/>
    <xf numFmtId="0" fontId="4" fillId="0" borderId="0" xfId="0" applyFont="1" applyBorder="1"/>
    <xf numFmtId="0" fontId="5" fillId="0" borderId="0" xfId="0" applyFont="1" applyBorder="1"/>
    <xf numFmtId="0" fontId="1" fillId="0" borderId="0" xfId="0" applyFont="1" applyAlignment="1">
      <alignment vertical="center"/>
    </xf>
    <xf numFmtId="0" fontId="1" fillId="2" borderId="0" xfId="0" applyFont="1" applyFill="1" applyAlignment="1">
      <alignment vertical="center"/>
    </xf>
    <xf numFmtId="0" fontId="0" fillId="0" borderId="0" xfId="0" applyFill="1" applyBorder="1" applyAlignment="1">
      <alignment vertical="center"/>
    </xf>
    <xf numFmtId="0" fontId="1" fillId="4" borderId="0" xfId="0" applyFont="1" applyFill="1" applyAlignment="1">
      <alignment vertical="center"/>
    </xf>
    <xf numFmtId="0" fontId="0" fillId="4" borderId="0" xfId="0" applyFill="1" applyAlignment="1">
      <alignment vertical="center"/>
    </xf>
    <xf numFmtId="0" fontId="2" fillId="4" borderId="0" xfId="0" applyFont="1" applyFill="1" applyAlignment="1">
      <alignment vertical="center"/>
    </xf>
    <xf numFmtId="0" fontId="0" fillId="4" borderId="0" xfId="0" applyFill="1" applyAlignment="1"/>
    <xf numFmtId="0" fontId="0" fillId="4" borderId="0" xfId="0" applyFill="1" applyBorder="1" applyAlignment="1"/>
    <xf numFmtId="0" fontId="0" fillId="4" borderId="0" xfId="0" applyFill="1" applyBorder="1"/>
    <xf numFmtId="0" fontId="0" fillId="4" borderId="0" xfId="0" applyFill="1"/>
    <xf numFmtId="0" fontId="1" fillId="5" borderId="0" xfId="0" applyFont="1" applyFill="1" applyAlignment="1"/>
    <xf numFmtId="0" fontId="0" fillId="5" borderId="0" xfId="0" applyFill="1" applyAlignment="1">
      <alignment vertical="center"/>
    </xf>
    <xf numFmtId="0" fontId="0" fillId="5" borderId="0" xfId="0" applyFill="1" applyAlignment="1"/>
    <xf numFmtId="0" fontId="2" fillId="5" borderId="0" xfId="0" applyFont="1" applyFill="1" applyAlignment="1"/>
    <xf numFmtId="0" fontId="0" fillId="5" borderId="0" xfId="0" applyFill="1" applyBorder="1" applyAlignment="1">
      <alignment vertical="center"/>
    </xf>
    <xf numFmtId="0" fontId="2" fillId="5" borderId="0" xfId="0" applyFont="1" applyFill="1" applyAlignment="1">
      <alignment vertical="center"/>
    </xf>
    <xf numFmtId="0" fontId="0" fillId="5" borderId="0" xfId="0" applyFill="1"/>
    <xf numFmtId="0" fontId="0" fillId="5" borderId="0" xfId="0" applyFill="1" applyBorder="1"/>
    <xf numFmtId="0" fontId="6" fillId="5" borderId="0" xfId="0" applyFont="1" applyFill="1" applyAlignment="1"/>
    <xf numFmtId="0" fontId="4" fillId="5" borderId="0" xfId="0" applyFont="1" applyFill="1" applyAlignment="1"/>
    <xf numFmtId="0" fontId="11" fillId="0" borderId="0" xfId="0" applyFont="1"/>
    <xf numFmtId="0" fontId="12" fillId="0" borderId="0" xfId="0" applyFont="1"/>
    <xf numFmtId="0" fontId="11" fillId="0" borderId="0" xfId="0" applyFont="1" applyBorder="1"/>
    <xf numFmtId="0" fontId="4" fillId="0" borderId="0" xfId="0" applyFont="1" applyFill="1" applyBorder="1" applyAlignment="1">
      <alignment horizontal="left"/>
    </xf>
    <xf numFmtId="0" fontId="0" fillId="6" borderId="0" xfId="0" applyFill="1" applyAlignment="1">
      <alignment vertical="center"/>
    </xf>
    <xf numFmtId="0" fontId="13" fillId="0" borderId="0" xfId="0" applyFont="1"/>
    <xf numFmtId="0" fontId="15" fillId="0" borderId="0" xfId="0" applyFont="1"/>
    <xf numFmtId="0" fontId="10" fillId="0" borderId="0" xfId="0" applyFont="1" applyFill="1" applyBorder="1" applyAlignment="1">
      <alignment horizontal="left"/>
    </xf>
    <xf numFmtId="14" fontId="3" fillId="0" borderId="0" xfId="0" applyNumberFormat="1" applyFont="1"/>
    <xf numFmtId="0" fontId="16" fillId="0" borderId="0" xfId="0" applyFont="1"/>
    <xf numFmtId="0" fontId="0" fillId="0" borderId="0" xfId="0" pivotButton="1"/>
    <xf numFmtId="0" fontId="0" fillId="0" borderId="0" xfId="0" applyAlignment="1">
      <alignment horizontal="left"/>
    </xf>
    <xf numFmtId="0" fontId="17" fillId="0" borderId="0" xfId="0" applyFont="1"/>
    <xf numFmtId="0" fontId="18" fillId="0" borderId="0" xfId="0" applyFont="1" applyFill="1" applyBorder="1" applyAlignment="1">
      <alignment horizontal="left"/>
    </xf>
    <xf numFmtId="0" fontId="19" fillId="0" borderId="0" xfId="0" applyFont="1"/>
    <xf numFmtId="0" fontId="20" fillId="0" borderId="0" xfId="0" applyFont="1"/>
    <xf numFmtId="0" fontId="21" fillId="0" borderId="0" xfId="0" applyFont="1"/>
    <xf numFmtId="14" fontId="21" fillId="0" borderId="0" xfId="0" applyNumberFormat="1" applyFont="1"/>
    <xf numFmtId="0" fontId="22" fillId="0" borderId="0" xfId="0" applyFont="1"/>
    <xf numFmtId="0" fontId="23" fillId="0" borderId="0" xfId="0" applyFont="1"/>
    <xf numFmtId="0" fontId="24" fillId="0" borderId="0" xfId="0" applyFont="1"/>
    <xf numFmtId="0" fontId="26" fillId="0" borderId="0" xfId="0" applyFont="1"/>
    <xf numFmtId="0" fontId="0" fillId="0" borderId="0" xfId="0" applyFont="1"/>
    <xf numFmtId="0" fontId="1" fillId="0" borderId="0" xfId="0" applyFont="1"/>
    <xf numFmtId="0" fontId="11" fillId="0" borderId="0" xfId="0" applyFont="1" applyFill="1" applyBorder="1" applyAlignment="1">
      <alignment horizontal="left"/>
    </xf>
    <xf numFmtId="0" fontId="25" fillId="0" borderId="0" xfId="0" applyFont="1"/>
    <xf numFmtId="0" fontId="27" fillId="0" borderId="0" xfId="0" applyFont="1"/>
    <xf numFmtId="0" fontId="28" fillId="0" borderId="0" xfId="0" applyFont="1"/>
    <xf numFmtId="0" fontId="29" fillId="0" borderId="0" xfId="0" applyFont="1" applyFill="1" applyBorder="1" applyAlignment="1">
      <alignment horizontal="left"/>
    </xf>
    <xf numFmtId="0" fontId="29" fillId="0" borderId="0" xfId="0" applyFont="1"/>
    <xf numFmtId="0" fontId="7" fillId="0" borderId="0" xfId="0" applyFont="1"/>
    <xf numFmtId="0" fontId="12" fillId="0" borderId="0" xfId="0" applyFont="1" applyFill="1" applyBorder="1" applyAlignment="1">
      <alignment horizontal="left"/>
    </xf>
    <xf numFmtId="0" fontId="4" fillId="0" borderId="0" xfId="0" applyFont="1" applyAlignment="1"/>
    <xf numFmtId="0" fontId="30" fillId="0" borderId="0" xfId="0" applyFont="1"/>
    <xf numFmtId="0" fontId="31" fillId="0" borderId="0" xfId="0" applyFont="1"/>
    <xf numFmtId="0" fontId="0" fillId="0" borderId="1" xfId="0" applyBorder="1"/>
    <xf numFmtId="0" fontId="31" fillId="0" borderId="1" xfId="0" applyFont="1" applyBorder="1"/>
    <xf numFmtId="0" fontId="0" fillId="0" borderId="2" xfId="0" applyBorder="1"/>
    <xf numFmtId="0" fontId="29" fillId="0" borderId="2" xfId="0" applyFont="1" applyFill="1" applyBorder="1" applyAlignment="1">
      <alignment horizontal="left"/>
    </xf>
    <xf numFmtId="0" fontId="30" fillId="0" borderId="2" xfId="0" applyFont="1" applyBorder="1"/>
    <xf numFmtId="0" fontId="0" fillId="0" borderId="3" xfId="0" applyFont="1" applyBorder="1"/>
    <xf numFmtId="0" fontId="32" fillId="0" borderId="0" xfId="0" applyFont="1"/>
    <xf numFmtId="0" fontId="33" fillId="0" borderId="0" xfId="0" applyFont="1"/>
    <xf numFmtId="0" fontId="34" fillId="0" borderId="0" xfId="0" applyFont="1"/>
    <xf numFmtId="0" fontId="34" fillId="0" borderId="1" xfId="0" applyFont="1" applyBorder="1"/>
    <xf numFmtId="0" fontId="34" fillId="0" borderId="2" xfId="0" applyFont="1" applyFill="1" applyBorder="1" applyAlignment="1">
      <alignment horizontal="left"/>
    </xf>
    <xf numFmtId="0" fontId="33" fillId="0" borderId="2" xfId="0" applyFont="1" applyBorder="1"/>
    <xf numFmtId="0" fontId="35" fillId="0" borderId="4" xfId="0" applyFont="1" applyBorder="1"/>
    <xf numFmtId="0" fontId="35" fillId="0" borderId="5" xfId="0" applyFont="1" applyBorder="1"/>
    <xf numFmtId="0" fontId="35" fillId="0" borderId="6" xfId="0" applyFont="1" applyBorder="1"/>
    <xf numFmtId="0" fontId="35" fillId="0" borderId="7" xfId="0" applyFont="1" applyBorder="1"/>
    <xf numFmtId="0" fontId="0" fillId="0" borderId="8"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7" fillId="0" borderId="14" xfId="0" applyFont="1" applyBorder="1"/>
    <xf numFmtId="0" fontId="0" fillId="0" borderId="15" xfId="0" applyBorder="1"/>
    <xf numFmtId="0" fontId="28" fillId="0" borderId="15" xfId="0" applyFont="1" applyBorder="1"/>
    <xf numFmtId="0" fontId="28" fillId="0" borderId="16" xfId="0" applyFont="1" applyBorder="1"/>
    <xf numFmtId="0" fontId="0" fillId="0" borderId="17" xfId="0" applyBorder="1"/>
    <xf numFmtId="0" fontId="0" fillId="0" borderId="18" xfId="0" applyBorder="1"/>
    <xf numFmtId="0" fontId="0" fillId="0" borderId="0" xfId="0" applyNumberFormat="1"/>
    <xf numFmtId="0" fontId="0" fillId="0" borderId="0" xfId="0" applyAlignment="1">
      <alignment textRotation="45"/>
    </xf>
    <xf numFmtId="0" fontId="0" fillId="0" borderId="16" xfId="0" applyBorder="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16" fillId="0" borderId="0" xfId="0" applyFont="1" applyAlignment="1">
      <alignment horizontal="center"/>
    </xf>
    <xf numFmtId="0" fontId="16" fillId="0" borderId="8" xfId="0" applyFont="1" applyBorder="1" applyAlignment="1">
      <alignment horizontal="center"/>
    </xf>
    <xf numFmtId="0" fontId="43" fillId="0" borderId="0" xfId="0" applyFont="1"/>
    <xf numFmtId="0" fontId="44" fillId="0" borderId="0" xfId="0" applyFont="1"/>
    <xf numFmtId="0" fontId="45" fillId="0" borderId="0" xfId="0" applyFont="1"/>
    <xf numFmtId="0" fontId="44" fillId="0" borderId="0" xfId="0" applyFont="1" applyFill="1" applyBorder="1" applyAlignment="1">
      <alignment horizontal="left"/>
    </xf>
    <xf numFmtId="0" fontId="46" fillId="0" borderId="0" xfId="0" applyFont="1"/>
    <xf numFmtId="14" fontId="45" fillId="0" borderId="0" xfId="0" applyNumberFormat="1" applyFont="1"/>
    <xf numFmtId="0" fontId="47" fillId="0" borderId="0" xfId="0" applyFont="1"/>
    <xf numFmtId="0" fontId="44" fillId="3" borderId="0" xfId="0" applyFont="1" applyFill="1" applyBorder="1" applyAlignment="1">
      <alignment horizontal="left"/>
    </xf>
    <xf numFmtId="0" fontId="1" fillId="3" borderId="0" xfId="0" applyFont="1" applyFill="1"/>
    <xf numFmtId="0" fontId="20" fillId="3" borderId="0" xfId="0" applyFont="1" applyFill="1"/>
    <xf numFmtId="0" fontId="48" fillId="0" borderId="0" xfId="0" applyFont="1"/>
    <xf numFmtId="0" fontId="0" fillId="7" borderId="0" xfId="0" applyFill="1" applyAlignment="1">
      <alignment textRotation="45"/>
    </xf>
    <xf numFmtId="0" fontId="1" fillId="0" borderId="0" xfId="0" applyFont="1" applyAlignment="1">
      <alignment textRotation="45"/>
    </xf>
    <xf numFmtId="0" fontId="49" fillId="0" borderId="0" xfId="0" applyFont="1" applyAlignment="1"/>
    <xf numFmtId="0" fontId="0" fillId="9" borderId="0" xfId="0" applyFill="1" applyAlignment="1">
      <alignment textRotation="45"/>
    </xf>
    <xf numFmtId="0" fontId="0" fillId="0" borderId="0" xfId="0" applyAlignment="1">
      <alignment textRotation="90"/>
    </xf>
    <xf numFmtId="0" fontId="1" fillId="0" borderId="11" xfId="0" applyFont="1" applyBorder="1" applyAlignment="1">
      <alignment textRotation="45"/>
    </xf>
    <xf numFmtId="0" fontId="1" fillId="0" borderId="11" xfId="0" applyFont="1" applyBorder="1" applyAlignment="1"/>
    <xf numFmtId="0" fontId="0" fillId="7" borderId="0" xfId="0" applyFill="1" applyBorder="1" applyAlignment="1">
      <alignment textRotation="45"/>
    </xf>
    <xf numFmtId="0" fontId="1" fillId="10" borderId="0" xfId="0" applyFont="1" applyFill="1" applyAlignment="1"/>
    <xf numFmtId="0" fontId="0" fillId="0" borderId="0" xfId="0" quotePrefix="1" applyFont="1"/>
    <xf numFmtId="0" fontId="0" fillId="3" borderId="0" xfId="0" applyFill="1"/>
    <xf numFmtId="0" fontId="50" fillId="11" borderId="0" xfId="3" applyAlignment="1">
      <alignment textRotation="45"/>
    </xf>
    <xf numFmtId="164" fontId="0" fillId="0" borderId="0" xfId="0" applyNumberFormat="1" applyFont="1"/>
    <xf numFmtId="164" fontId="0" fillId="0" borderId="0" xfId="0" applyNumberFormat="1" applyFont="1" applyFill="1" applyBorder="1"/>
    <xf numFmtId="164" fontId="0" fillId="0" borderId="0" xfId="0" applyNumberFormat="1" applyFont="1" applyBorder="1"/>
    <xf numFmtId="164" fontId="0" fillId="0" borderId="0" xfId="0" applyNumberFormat="1" applyFont="1" applyFill="1" applyBorder="1" applyAlignment="1"/>
    <xf numFmtId="0" fontId="0" fillId="8" borderId="0" xfId="0" applyFill="1" applyAlignment="1">
      <alignment vertical="center" textRotation="45"/>
    </xf>
    <xf numFmtId="164" fontId="19" fillId="0" borderId="0" xfId="0" applyNumberFormat="1" applyFont="1"/>
    <xf numFmtId="0" fontId="0" fillId="0" borderId="20" xfId="0" applyFont="1" applyBorder="1"/>
    <xf numFmtId="0" fontId="27" fillId="0" borderId="20" xfId="0" applyFont="1" applyBorder="1"/>
    <xf numFmtId="0" fontId="27" fillId="0" borderId="21" xfId="0" applyFont="1" applyBorder="1"/>
    <xf numFmtId="0" fontId="0" fillId="0" borderId="20" xfId="0" applyBorder="1"/>
    <xf numFmtId="0" fontId="0" fillId="0" borderId="22" xfId="0" applyBorder="1"/>
    <xf numFmtId="0" fontId="27" fillId="0" borderId="19" xfId="0" applyFont="1" applyBorder="1"/>
    <xf numFmtId="0" fontId="49" fillId="0" borderId="0" xfId="0" applyFont="1"/>
    <xf numFmtId="0" fontId="53" fillId="0" borderId="0" xfId="0" applyFont="1"/>
    <xf numFmtId="0" fontId="46" fillId="3" borderId="0" xfId="0" applyFont="1" applyFill="1"/>
    <xf numFmtId="0" fontId="1" fillId="0" borderId="0" xfId="0" applyFont="1" applyFill="1"/>
    <xf numFmtId="0" fontId="4" fillId="0" borderId="0" xfId="0" quotePrefix="1" applyFont="1"/>
    <xf numFmtId="0" fontId="23" fillId="0" borderId="0" xfId="0" quotePrefix="1" applyFont="1"/>
    <xf numFmtId="0" fontId="54" fillId="0" borderId="0" xfId="0" applyFont="1"/>
    <xf numFmtId="0" fontId="23" fillId="0" borderId="0" xfId="0" applyFont="1" applyFill="1"/>
    <xf numFmtId="0" fontId="13" fillId="0" borderId="0" xfId="0" applyFont="1" applyFill="1"/>
    <xf numFmtId="0" fontId="7" fillId="0" borderId="0" xfId="0" applyFont="1" applyFill="1"/>
    <xf numFmtId="0" fontId="0" fillId="0" borderId="0" xfId="0" applyFont="1" applyFill="1"/>
    <xf numFmtId="0" fontId="3" fillId="0" borderId="0" xfId="0" applyFont="1" applyFill="1"/>
    <xf numFmtId="0" fontId="26" fillId="0" borderId="0" xfId="0" applyFont="1" applyFill="1"/>
    <xf numFmtId="0" fontId="28" fillId="0" borderId="0" xfId="0" applyFont="1" applyFill="1"/>
    <xf numFmtId="0" fontId="39" fillId="0" borderId="0" xfId="0" applyFont="1" applyFill="1"/>
    <xf numFmtId="0" fontId="43" fillId="0" borderId="0" xfId="0" applyFont="1" applyFill="1"/>
    <xf numFmtId="0" fontId="4" fillId="0" borderId="0" xfId="0" applyFont="1" applyFill="1"/>
    <xf numFmtId="164" fontId="19" fillId="0" borderId="0" xfId="0" applyNumberFormat="1" applyFont="1" applyFill="1"/>
    <xf numFmtId="0" fontId="19" fillId="0" borderId="0" xfId="0" applyFont="1" applyFill="1"/>
    <xf numFmtId="0" fontId="55" fillId="0" borderId="0" xfId="0" applyFont="1"/>
    <xf numFmtId="0" fontId="55" fillId="0" borderId="0" xfId="0" applyFont="1" applyFill="1" applyBorder="1" applyAlignment="1">
      <alignment horizontal="left"/>
    </xf>
    <xf numFmtId="0" fontId="56" fillId="0" borderId="0" xfId="0" applyFont="1"/>
    <xf numFmtId="0" fontId="57" fillId="0" borderId="0" xfId="0" applyFont="1"/>
    <xf numFmtId="164" fontId="55" fillId="0" borderId="0" xfId="0" applyNumberFormat="1" applyFont="1"/>
    <xf numFmtId="0" fontId="56" fillId="0" borderId="0" xfId="0" applyFont="1" applyFill="1"/>
    <xf numFmtId="0" fontId="55" fillId="0" borderId="0" xfId="0" quotePrefix="1" applyFont="1"/>
    <xf numFmtId="0" fontId="58" fillId="0" borderId="0" xfId="0" applyFont="1"/>
    <xf numFmtId="0" fontId="48" fillId="3" borderId="0" xfId="0" applyFont="1" applyFill="1"/>
    <xf numFmtId="0" fontId="59" fillId="0" borderId="0" xfId="0" applyFont="1"/>
    <xf numFmtId="164" fontId="4" fillId="0" borderId="0" xfId="0" applyNumberFormat="1" applyFont="1"/>
    <xf numFmtId="0" fontId="11" fillId="3" borderId="0" xfId="0" applyFont="1" applyFill="1"/>
    <xf numFmtId="0" fontId="4" fillId="3" borderId="0" xfId="0" applyFont="1" applyFill="1" applyBorder="1" applyAlignment="1">
      <alignment horizontal="left"/>
    </xf>
    <xf numFmtId="0" fontId="10" fillId="0" borderId="0" xfId="0" applyFont="1"/>
    <xf numFmtId="14" fontId="23" fillId="0" borderId="0" xfId="0" applyNumberFormat="1" applyFont="1"/>
    <xf numFmtId="0" fontId="60" fillId="0" borderId="0" xfId="0" applyFont="1"/>
    <xf numFmtId="20" fontId="1" fillId="0" borderId="0" xfId="0" applyNumberFormat="1" applyFont="1"/>
    <xf numFmtId="0" fontId="7" fillId="3" borderId="0" xfId="0" applyFont="1" applyFill="1"/>
    <xf numFmtId="0" fontId="0" fillId="0" borderId="0" xfId="0" applyFill="1" applyBorder="1"/>
    <xf numFmtId="1" fontId="19" fillId="0" borderId="0" xfId="0" applyNumberFormat="1" applyFont="1"/>
    <xf numFmtId="165" fontId="0" fillId="0" borderId="0" xfId="1" applyNumberFormat="1" applyFont="1"/>
    <xf numFmtId="165" fontId="0" fillId="0" borderId="0" xfId="0" applyNumberFormat="1"/>
    <xf numFmtId="165" fontId="0" fillId="3" borderId="0" xfId="1" applyNumberFormat="1" applyFont="1" applyFill="1"/>
    <xf numFmtId="0" fontId="1" fillId="0" borderId="0" xfId="0" applyFont="1" applyBorder="1" applyAlignment="1"/>
    <xf numFmtId="0" fontId="48" fillId="0" borderId="1" xfId="0" applyFont="1" applyBorder="1" applyAlignment="1">
      <alignment horizontal="right"/>
    </xf>
    <xf numFmtId="0" fontId="1" fillId="0" borderId="1" xfId="0" applyFont="1" applyBorder="1" applyAlignment="1"/>
    <xf numFmtId="0" fontId="1" fillId="0" borderId="12" xfId="0" applyFont="1" applyBorder="1" applyAlignment="1"/>
    <xf numFmtId="1" fontId="0" fillId="0" borderId="1" xfId="0" applyNumberFormat="1" applyFont="1" applyBorder="1"/>
    <xf numFmtId="164" fontId="0" fillId="0" borderId="1" xfId="0" applyNumberFormat="1" applyFont="1" applyBorder="1"/>
    <xf numFmtId="1" fontId="0" fillId="0" borderId="1" xfId="0" applyNumberFormat="1" applyBorder="1"/>
    <xf numFmtId="0" fontId="25" fillId="0" borderId="0" xfId="0" applyFont="1" applyAlignment="1"/>
    <xf numFmtId="0" fontId="63" fillId="0" borderId="0" xfId="0" applyFont="1" applyAlignment="1"/>
    <xf numFmtId="0" fontId="63" fillId="0" borderId="0" xfId="0" applyFont="1"/>
    <xf numFmtId="0" fontId="64" fillId="0" borderId="0" xfId="0" applyFont="1"/>
    <xf numFmtId="0" fontId="64" fillId="0" borderId="0" xfId="0" applyFont="1" applyAlignment="1"/>
    <xf numFmtId="0" fontId="65" fillId="0" borderId="0" xfId="0" applyFont="1"/>
    <xf numFmtId="0" fontId="65" fillId="0" borderId="0" xfId="0" applyFont="1" applyAlignment="1"/>
    <xf numFmtId="0" fontId="67" fillId="0" borderId="0" xfId="0" applyFont="1"/>
    <xf numFmtId="0" fontId="1" fillId="0" borderId="23" xfId="0" applyFont="1" applyBorder="1" applyAlignment="1">
      <alignment textRotation="45"/>
    </xf>
    <xf numFmtId="0" fontId="1" fillId="0" borderId="1" xfId="0" applyFont="1" applyBorder="1" applyAlignment="1">
      <alignment textRotation="45"/>
    </xf>
    <xf numFmtId="0" fontId="1" fillId="0" borderId="12" xfId="0" applyFont="1" applyBorder="1" applyAlignment="1">
      <alignment textRotation="45"/>
    </xf>
    <xf numFmtId="0" fontId="1" fillId="4" borderId="1" xfId="0" applyFont="1" applyFill="1" applyBorder="1" applyAlignment="1">
      <alignment textRotation="45"/>
    </xf>
    <xf numFmtId="0" fontId="1" fillId="4" borderId="12" xfId="0" applyFont="1" applyFill="1" applyBorder="1" applyAlignment="1">
      <alignment textRotation="45"/>
    </xf>
    <xf numFmtId="0" fontId="1" fillId="4" borderId="23" xfId="0" applyFont="1" applyFill="1" applyBorder="1" applyAlignment="1">
      <alignment textRotation="45"/>
    </xf>
    <xf numFmtId="0" fontId="1" fillId="0" borderId="23" xfId="0" applyFont="1" applyFill="1" applyBorder="1" applyAlignment="1">
      <alignment textRotation="45"/>
    </xf>
    <xf numFmtId="0" fontId="49" fillId="0" borderId="1" xfId="0" applyFont="1" applyFill="1" applyBorder="1" applyAlignment="1">
      <alignment textRotation="45"/>
    </xf>
    <xf numFmtId="0" fontId="1" fillId="0" borderId="1" xfId="0" applyFont="1" applyFill="1" applyBorder="1" applyAlignment="1">
      <alignment textRotation="45"/>
    </xf>
    <xf numFmtId="0" fontId="1" fillId="0" borderId="12" xfId="0" applyFont="1" applyFill="1" applyBorder="1" applyAlignment="1">
      <alignment textRotation="45"/>
    </xf>
    <xf numFmtId="0" fontId="48" fillId="4" borderId="23" xfId="0" applyFont="1" applyFill="1" applyBorder="1" applyAlignment="1">
      <alignment textRotation="45"/>
    </xf>
    <xf numFmtId="0" fontId="48" fillId="4" borderId="1" xfId="0" applyFont="1" applyFill="1" applyBorder="1" applyAlignment="1">
      <alignment textRotation="45"/>
    </xf>
    <xf numFmtId="0" fontId="48" fillId="4" borderId="12" xfId="0" applyFont="1" applyFill="1" applyBorder="1" applyAlignment="1">
      <alignment textRotation="45"/>
    </xf>
    <xf numFmtId="0" fontId="1" fillId="0" borderId="0" xfId="0" applyFont="1" applyAlignment="1">
      <alignment textRotation="90"/>
    </xf>
    <xf numFmtId="0" fontId="68" fillId="0" borderId="0" xfId="0" applyFont="1" applyAlignment="1"/>
    <xf numFmtId="0" fontId="68" fillId="0" borderId="0" xfId="0" applyFont="1" applyFill="1" applyAlignment="1"/>
    <xf numFmtId="0" fontId="1" fillId="0" borderId="0" xfId="0" applyFont="1" applyAlignment="1">
      <alignment wrapText="1"/>
    </xf>
    <xf numFmtId="0" fontId="0" fillId="0" borderId="0" xfId="0" applyFont="1" applyAlignment="1">
      <alignment wrapText="1"/>
    </xf>
    <xf numFmtId="0" fontId="1" fillId="0" borderId="4" xfId="0" applyFont="1" applyBorder="1" applyAlignment="1"/>
    <xf numFmtId="0" fontId="1" fillId="3" borderId="4" xfId="0" applyFont="1" applyFill="1" applyBorder="1" applyAlignment="1"/>
    <xf numFmtId="49" fontId="1" fillId="0" borderId="0" xfId="0" applyNumberFormat="1" applyFont="1"/>
    <xf numFmtId="0" fontId="69" fillId="0" borderId="0" xfId="0" applyFont="1"/>
    <xf numFmtId="0" fontId="70" fillId="4" borderId="0" xfId="0" applyFont="1" applyFill="1" applyAlignment="1">
      <alignment textRotation="45"/>
    </xf>
    <xf numFmtId="0" fontId="1" fillId="3" borderId="0" xfId="0" applyFont="1" applyFill="1" applyAlignment="1"/>
    <xf numFmtId="0" fontId="34" fillId="0" borderId="0" xfId="0" applyFont="1" applyBorder="1"/>
    <xf numFmtId="0" fontId="0" fillId="0" borderId="27" xfId="0" applyBorder="1"/>
    <xf numFmtId="0" fontId="29" fillId="0" borderId="0" xfId="0" applyFont="1" applyBorder="1"/>
    <xf numFmtId="0" fontId="0" fillId="0" borderId="24" xfId="0" applyBorder="1" applyAlignment="1">
      <alignment horizontal="center" vertical="center"/>
    </xf>
    <xf numFmtId="0" fontId="0" fillId="0" borderId="29" xfId="0" applyBorder="1"/>
    <xf numFmtId="0" fontId="33" fillId="0" borderId="0" xfId="0" applyFont="1" applyBorder="1"/>
    <xf numFmtId="0" fontId="0" fillId="0" borderId="30" xfId="0" applyBorder="1"/>
    <xf numFmtId="0" fontId="0" fillId="0" borderId="24" xfId="0" applyBorder="1"/>
    <xf numFmtId="0" fontId="16" fillId="0" borderId="24" xfId="0" applyFont="1" applyBorder="1" applyAlignment="1">
      <alignment horizontal="center"/>
    </xf>
    <xf numFmtId="0" fontId="0" fillId="0" borderId="32" xfId="0" applyBorder="1"/>
    <xf numFmtId="0" fontId="23" fillId="0" borderId="33" xfId="0" applyFont="1" applyBorder="1"/>
    <xf numFmtId="0" fontId="7" fillId="0" borderId="34" xfId="0" applyFont="1" applyBorder="1"/>
    <xf numFmtId="0" fontId="0" fillId="0" borderId="35" xfId="0" applyFont="1" applyBorder="1"/>
    <xf numFmtId="0" fontId="4" fillId="0" borderId="33" xfId="0" applyFont="1" applyBorder="1"/>
    <xf numFmtId="0" fontId="0" fillId="0" borderId="31" xfId="0" applyFont="1" applyBorder="1"/>
    <xf numFmtId="0" fontId="0" fillId="0" borderId="36" xfId="0" applyFont="1" applyBorder="1"/>
    <xf numFmtId="2" fontId="0" fillId="0" borderId="0" xfId="0" applyNumberFormat="1"/>
    <xf numFmtId="0" fontId="73" fillId="0" borderId="0" xfId="0" applyFont="1" applyAlignment="1">
      <alignment wrapText="1"/>
    </xf>
    <xf numFmtId="0" fontId="74" fillId="0" borderId="0" xfId="0" applyFont="1"/>
    <xf numFmtId="0" fontId="75" fillId="4" borderId="1" xfId="0" applyFont="1" applyFill="1" applyBorder="1" applyAlignment="1">
      <alignment textRotation="45"/>
    </xf>
    <xf numFmtId="0" fontId="69" fillId="0" borderId="0" xfId="0" applyFont="1" applyAlignment="1"/>
    <xf numFmtId="0" fontId="64" fillId="0" borderId="0" xfId="0" applyFont="1" applyFill="1"/>
    <xf numFmtId="0" fontId="63" fillId="0" borderId="0" xfId="0" applyFont="1" applyFill="1"/>
    <xf numFmtId="0" fontId="65" fillId="0" borderId="0" xfId="0" applyFont="1" applyFill="1"/>
    <xf numFmtId="0" fontId="0" fillId="0" borderId="26" xfId="0" applyBorder="1" applyAlignment="1">
      <alignment horizontal="center" vertical="center"/>
    </xf>
    <xf numFmtId="0" fontId="0" fillId="0" borderId="28" xfId="0" applyBorder="1" applyAlignment="1">
      <alignment horizontal="center" vertical="center"/>
    </xf>
    <xf numFmtId="0" fontId="0" fillId="0" borderId="25" xfId="0" applyBorder="1" applyAlignment="1">
      <alignment horizontal="center" vertical="center"/>
    </xf>
  </cellXfs>
  <cellStyles count="4">
    <cellStyle name="Hyperlink 2" xfId="2" xr:uid="{00000000-0005-0000-0000-000000000000}"/>
    <cellStyle name="Neutral" xfId="3" builtinId="28"/>
    <cellStyle name="Normal" xfId="0" builtinId="0"/>
    <cellStyle name="Percent" xfId="1" builtinId="5"/>
  </cellStyles>
  <dxfs count="254">
    <dxf>
      <font>
        <color rgb="FFC00000"/>
      </font>
    </dxf>
    <dxf>
      <font>
        <color theme="0" tint="-0.499984740745262"/>
      </font>
    </dxf>
    <dxf>
      <font>
        <color theme="6" tint="-0.499984740745262"/>
      </font>
    </dxf>
    <dxf>
      <font>
        <color theme="9" tint="-0.24994659260841701"/>
      </font>
    </dxf>
    <dxf>
      <font>
        <color theme="8" tint="-0.499984740745262"/>
      </font>
    </dxf>
    <dxf>
      <fill>
        <patternFill>
          <bgColor rgb="FFFF0000"/>
        </patternFill>
      </fill>
    </dxf>
    <dxf>
      <font>
        <color rgb="FFC00000"/>
      </font>
    </dxf>
    <dxf>
      <font>
        <color theme="0" tint="-0.499984740745262"/>
      </font>
    </dxf>
    <dxf>
      <font>
        <color theme="6" tint="-0.499984740745262"/>
      </font>
    </dxf>
    <dxf>
      <font>
        <color theme="9" tint="-0.24994659260841701"/>
      </font>
    </dxf>
    <dxf>
      <font>
        <color theme="8" tint="-0.499984740745262"/>
      </font>
    </dxf>
    <dxf>
      <fill>
        <patternFill>
          <bgColor rgb="FFFF0000"/>
        </patternFill>
      </fill>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theme="2" tint="-0.749961851863155"/>
      </font>
    </dxf>
    <dxf>
      <font>
        <color theme="5" tint="-0.499984740745262"/>
      </font>
    </dxf>
    <dxf>
      <font>
        <color theme="3" tint="-0.499984740745262"/>
      </font>
    </dxf>
    <dxf>
      <font>
        <color theme="2" tint="-0.749961851863155"/>
      </font>
    </dxf>
    <dxf>
      <font>
        <color theme="5" tint="-0.499984740745262"/>
      </font>
    </dxf>
    <dxf>
      <font>
        <color theme="3" tint="-0.499984740745262"/>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8" tint="-0.499984740745262"/>
      </font>
      <fill>
        <patternFill patternType="none">
          <bgColor auto="1"/>
        </patternFill>
      </fill>
    </dxf>
    <dxf>
      <font>
        <b val="0"/>
        <i val="0"/>
        <color auto="1"/>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theme="2" tint="-0.749961851863155"/>
      </font>
    </dxf>
    <dxf>
      <font>
        <color theme="5" tint="-0.499984740745262"/>
      </font>
    </dxf>
    <dxf>
      <font>
        <color theme="3" tint="-0.499984740745262"/>
      </font>
    </dxf>
    <dxf>
      <fill>
        <patternFill>
          <bgColor theme="8" tint="0.79998168889431442"/>
        </patternFill>
      </fill>
    </dxf>
    <dxf>
      <fill>
        <patternFill>
          <bgColor theme="2" tint="-9.9948118533890809E-2"/>
        </patternFill>
      </fill>
    </dxf>
    <dxf>
      <font>
        <color rgb="FFFF0000"/>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006100"/>
      </font>
      <fill>
        <patternFill>
          <bgColor rgb="FFC6EFCE"/>
        </patternFill>
      </fill>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theme="2" tint="-0.749961851863155"/>
      </font>
    </dxf>
    <dxf>
      <font>
        <color theme="5" tint="-0.499984740745262"/>
      </font>
    </dxf>
    <dxf>
      <font>
        <color theme="3" tint="-0.499984740745262"/>
      </font>
    </dxf>
    <dxf>
      <fill>
        <patternFill>
          <bgColor theme="2" tint="-0.24994659260841701"/>
        </patternFill>
      </fill>
    </dxf>
    <dxf>
      <font>
        <color rgb="FFC00000"/>
      </font>
    </dxf>
    <dxf>
      <font>
        <color theme="0" tint="-0.499984740745262"/>
      </font>
    </dxf>
    <dxf>
      <font>
        <color theme="6" tint="-0.499984740745262"/>
      </font>
    </dxf>
    <dxf>
      <font>
        <color theme="9" tint="-0.24994659260841701"/>
      </font>
    </dxf>
    <dxf>
      <font>
        <color theme="8" tint="-0.499984740745262"/>
      </font>
    </dxf>
    <dxf>
      <fill>
        <patternFill>
          <bgColor rgb="FFFF0000"/>
        </patternFill>
      </fill>
    </dxf>
    <dxf>
      <font>
        <color theme="2" tint="-0.749961851863155"/>
      </font>
    </dxf>
    <dxf>
      <font>
        <color theme="5" tint="-0.499984740745262"/>
      </font>
    </dxf>
    <dxf>
      <font>
        <color theme="3" tint="-0.499984740745262"/>
      </font>
    </dxf>
    <dxf>
      <font>
        <color theme="0" tint="-0.499984740745262"/>
      </font>
    </dxf>
    <dxf>
      <font>
        <color theme="0" tint="-0.34998626667073579"/>
      </font>
    </dxf>
    <dxf>
      <font>
        <color theme="0" tint="-0.34998626667073579"/>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rgb="FF9C0006"/>
      </font>
      <fill>
        <patternFill>
          <bgColor rgb="FFFFC7CE"/>
        </patternFill>
      </fill>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8" tint="0.79998168889431442"/>
        </patternFill>
      </fill>
    </dxf>
    <dxf>
      <fill>
        <patternFill>
          <bgColor theme="2" tint="-9.9948118533890809E-2"/>
        </patternFill>
      </fill>
    </dxf>
    <dxf>
      <font>
        <color rgb="FFFF0000"/>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006100"/>
      </font>
      <fill>
        <patternFill>
          <bgColor rgb="FFC6EFCE"/>
        </patternFill>
      </fill>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rgb="FF006100"/>
      </font>
      <fill>
        <patternFill>
          <bgColor rgb="FFC6EFCE"/>
        </patternFill>
      </fill>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theme="2" tint="-0.749961851863155"/>
      </font>
    </dxf>
    <dxf>
      <font>
        <color theme="5" tint="-0.499984740745262"/>
      </font>
    </dxf>
    <dxf>
      <font>
        <color theme="3" tint="-0.499984740745262"/>
      </font>
    </dxf>
    <dxf>
      <font>
        <color rgb="FFC00000"/>
      </font>
      <fill>
        <patternFill patternType="none">
          <bgColor auto="1"/>
        </patternFill>
      </fill>
    </dxf>
    <dxf>
      <font>
        <b val="0"/>
        <i/>
        <color theme="7" tint="-0.24994659260841701"/>
      </font>
    </dxf>
    <dxf>
      <font>
        <color theme="2" tint="-0.749961851863155"/>
      </font>
    </dxf>
    <dxf>
      <font>
        <color theme="5" tint="-0.499984740745262"/>
      </font>
    </dxf>
    <dxf>
      <font>
        <color theme="3" tint="-0.499984740745262"/>
      </font>
    </dxf>
    <dxf>
      <font>
        <color theme="2" tint="-0.749961851863155"/>
      </font>
    </dxf>
    <dxf>
      <font>
        <color theme="5" tint="-0.499984740745262"/>
      </font>
    </dxf>
    <dxf>
      <font>
        <color theme="3" tint="-0.499984740745262"/>
      </font>
    </dxf>
    <dxf>
      <font>
        <color rgb="FF9C0006"/>
      </font>
      <fill>
        <patternFill>
          <bgColor rgb="FFFFC7CE"/>
        </patternFill>
      </fill>
    </dxf>
    <dxf>
      <font>
        <color theme="8"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8"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theme="8"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9" tint="-0.249977111117893"/>
        <name val="Calibri"/>
        <family val="2"/>
        <scheme val="minor"/>
      </font>
    </dxf>
    <dxf>
      <font>
        <b val="0"/>
        <i val="0"/>
        <strike val="0"/>
        <condense val="0"/>
        <extend val="0"/>
        <outline val="0"/>
        <shadow val="0"/>
        <u val="none"/>
        <vertAlign val="baseline"/>
        <sz val="11"/>
        <color rgb="FFC00000"/>
        <name val="Calibri"/>
        <family val="2"/>
        <scheme val="minor"/>
      </font>
    </dxf>
    <dxf>
      <numFmt numFmtId="0" formatCode="General"/>
    </dxf>
    <dxf>
      <numFmt numFmtId="14" formatCode="0.00%"/>
    </dxf>
    <dxf>
      <alignment textRotation="45"/>
    </dxf>
  </dxfs>
  <tableStyles count="0" defaultTableStyle="TableStyleMedium2" defaultPivotStyle="PivotStyleLight16"/>
  <colors>
    <mruColors>
      <color rgb="FF006666"/>
      <color rgb="FF339933"/>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count CG Space items per title July 2018</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tx>
            <c:strRef>
              <c:f>cgspace_types!$E$1</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5D-4C9E-B9BA-940DA279E2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5D-4C9E-B9BA-940DA279E2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5D-4C9E-B9BA-940DA279E2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5D-4C9E-B9BA-940DA279E2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5D-4C9E-B9BA-940DA279E2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5D-4C9E-B9BA-940DA279E2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2-56B7-4E80-9979-CA0ECDD7D8D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56B7-4E80-9979-CA0ECDD7D8D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5D-4C9E-B9BA-940DA279E2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5D-4C9E-B9BA-940DA279E24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E5D-4C9E-B9BA-940DA279E24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E5D-4C9E-B9BA-940DA279E24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E5D-4C9E-B9BA-940DA279E24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E5D-4C9E-B9BA-940DA279E24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E5D-4C9E-B9BA-940DA279E24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E5D-4C9E-B9BA-940DA279E24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E5D-4C9E-B9BA-940DA279E24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E5D-4C9E-B9BA-940DA279E24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E5D-4C9E-B9BA-940DA279E24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E5D-4C9E-B9BA-940DA279E24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E5D-4C9E-B9BA-940DA279E24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E5D-4C9E-B9BA-940DA279E24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E5D-4C9E-B9BA-940DA279E24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E5D-4C9E-B9BA-940DA279E24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E5D-4C9E-B9BA-940DA279E24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E5D-4C9E-B9BA-940DA279E24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E5D-4C9E-B9BA-940DA279E24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E5D-4C9E-B9BA-940DA279E24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E5D-4C9E-B9BA-940DA279E24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E5D-4C9E-B9BA-940DA279E24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E5D-4C9E-B9BA-940DA279E24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CE5D-4C9E-B9BA-940DA279E24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CE5D-4C9E-B9BA-940DA279E24E}"/>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CE5D-4C9E-B9BA-940DA279E24E}"/>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CE5D-4C9E-B9BA-940DA279E24E}"/>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CE5D-4C9E-B9BA-940DA279E24E}"/>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CE5D-4C9E-B9BA-940DA279E24E}"/>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CE5D-4C9E-B9BA-940DA279E24E}"/>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CE5D-4C9E-B9BA-940DA279E24E}"/>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CE5D-4C9E-B9BA-940DA279E24E}"/>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CE5D-4C9E-B9BA-940DA279E24E}"/>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CE5D-4C9E-B9BA-940DA279E24E}"/>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01-56B7-4E80-9979-CA0ECDD7D8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cgspace_types!$D$2:$D$43</c:f>
              <c:strCache>
                <c:ptCount val="42"/>
                <c:pt idx="0">
                  <c:v>Journal Article</c:v>
                </c:pt>
                <c:pt idx="1">
                  <c:v>News Item</c:v>
                </c:pt>
                <c:pt idx="2">
                  <c:v>Report</c:v>
                </c:pt>
                <c:pt idx="3">
                  <c:v>Book Chapter</c:v>
                </c:pt>
                <c:pt idx="4">
                  <c:v>Conference Paper</c:v>
                </c:pt>
                <c:pt idx="5">
                  <c:v>Internal Document</c:v>
                </c:pt>
                <c:pt idx="6">
                  <c:v>Book</c:v>
                </c:pt>
                <c:pt idx="7">
                  <c:v>Presentation</c:v>
                </c:pt>
                <c:pt idx="8">
                  <c:v>Brief</c:v>
                </c:pt>
                <c:pt idx="9">
                  <c:v>Working Paper</c:v>
                </c:pt>
                <c:pt idx="10">
                  <c:v>Poster</c:v>
                </c:pt>
                <c:pt idx="11">
                  <c:v>Video</c:v>
                </c:pt>
                <c:pt idx="12">
                  <c:v>Thesis</c:v>
                </c:pt>
                <c:pt idx="13">
                  <c:v>Newsletter</c:v>
                </c:pt>
                <c:pt idx="14">
                  <c:v>Brochure</c:v>
                </c:pt>
                <c:pt idx="15">
                  <c:v>Conference Proceedings</c:v>
                </c:pt>
                <c:pt idx="16">
                  <c:v>Audio</c:v>
                </c:pt>
                <c:pt idx="17">
                  <c:v>Manual</c:v>
                </c:pt>
                <c:pt idx="18">
                  <c:v>Extension Material</c:v>
                </c:pt>
                <c:pt idx="19">
                  <c:v>Training Material</c:v>
                </c:pt>
                <c:pt idx="20">
                  <c:v>Image</c:v>
                </c:pt>
                <c:pt idx="21">
                  <c:v>Case Study</c:v>
                </c:pt>
                <c:pt idx="22">
                  <c:v>Dataset</c:v>
                </c:pt>
                <c:pt idx="23">
                  <c:v>Other</c:v>
                </c:pt>
                <c:pt idx="24">
                  <c:v>Press Item</c:v>
                </c:pt>
                <c:pt idx="25">
                  <c:v>Template</c:v>
                </c:pt>
                <c:pt idx="26">
                  <c:v>Website</c:v>
                </c:pt>
                <c:pt idx="27">
                  <c:v>Manuscript-unpublished</c:v>
                </c:pt>
                <c:pt idx="28">
                  <c:v>Journal Item</c:v>
                </c:pt>
                <c:pt idx="29">
                  <c:v>Blog</c:v>
                </c:pt>
                <c:pt idx="30">
                  <c:v>Map</c:v>
                </c:pt>
                <c:pt idx="31">
                  <c:v>Photo Report</c:v>
                </c:pt>
                <c:pt idx="32">
                  <c:v>Equation</c:v>
                </c:pt>
                <c:pt idx="33">
                  <c:v>CD-ROM</c:v>
                </c:pt>
                <c:pt idx="34">
                  <c:v>Wiki</c:v>
                </c:pt>
                <c:pt idx="35">
                  <c:v>Booklet</c:v>
                </c:pt>
                <c:pt idx="36">
                  <c:v>Software</c:v>
                </c:pt>
                <c:pt idx="37">
                  <c:v>Abstract</c:v>
                </c:pt>
                <c:pt idx="38">
                  <c:v>Questionnaire</c:v>
                </c:pt>
                <c:pt idx="39">
                  <c:v>Blog Post</c:v>
                </c:pt>
                <c:pt idx="40">
                  <c:v>Source Code</c:v>
                </c:pt>
                <c:pt idx="41">
                  <c:v>Tools</c:v>
                </c:pt>
              </c:strCache>
            </c:strRef>
          </c:cat>
          <c:val>
            <c:numRef>
              <c:f>cgspace_types!$E$2:$E$43</c:f>
              <c:numCache>
                <c:formatCode>General</c:formatCode>
                <c:ptCount val="42"/>
                <c:pt idx="0">
                  <c:v>17947</c:v>
                </c:pt>
                <c:pt idx="1">
                  <c:v>11297</c:v>
                </c:pt>
                <c:pt idx="2">
                  <c:v>7087</c:v>
                </c:pt>
                <c:pt idx="3">
                  <c:v>6205</c:v>
                </c:pt>
                <c:pt idx="4">
                  <c:v>5918</c:v>
                </c:pt>
                <c:pt idx="5">
                  <c:v>3886</c:v>
                </c:pt>
                <c:pt idx="6">
                  <c:v>3581</c:v>
                </c:pt>
                <c:pt idx="7">
                  <c:v>2796</c:v>
                </c:pt>
                <c:pt idx="8">
                  <c:v>2671</c:v>
                </c:pt>
                <c:pt idx="9">
                  <c:v>2435</c:v>
                </c:pt>
                <c:pt idx="10">
                  <c:v>2337</c:v>
                </c:pt>
                <c:pt idx="11">
                  <c:v>1289</c:v>
                </c:pt>
                <c:pt idx="12">
                  <c:v>1195</c:v>
                </c:pt>
                <c:pt idx="13">
                  <c:v>1031</c:v>
                </c:pt>
                <c:pt idx="14">
                  <c:v>1004</c:v>
                </c:pt>
                <c:pt idx="15">
                  <c:v>813</c:v>
                </c:pt>
                <c:pt idx="16">
                  <c:v>661</c:v>
                </c:pt>
                <c:pt idx="17">
                  <c:v>577</c:v>
                </c:pt>
                <c:pt idx="18">
                  <c:v>484</c:v>
                </c:pt>
                <c:pt idx="19">
                  <c:v>458</c:v>
                </c:pt>
                <c:pt idx="20">
                  <c:v>403</c:v>
                </c:pt>
                <c:pt idx="21">
                  <c:v>259</c:v>
                </c:pt>
                <c:pt idx="22">
                  <c:v>162</c:v>
                </c:pt>
                <c:pt idx="23">
                  <c:v>151</c:v>
                </c:pt>
                <c:pt idx="24">
                  <c:v>132</c:v>
                </c:pt>
                <c:pt idx="25">
                  <c:v>83</c:v>
                </c:pt>
                <c:pt idx="26">
                  <c:v>67</c:v>
                </c:pt>
                <c:pt idx="27">
                  <c:v>51</c:v>
                </c:pt>
                <c:pt idx="28">
                  <c:v>48</c:v>
                </c:pt>
                <c:pt idx="29">
                  <c:v>44</c:v>
                </c:pt>
                <c:pt idx="30">
                  <c:v>38</c:v>
                </c:pt>
                <c:pt idx="31">
                  <c:v>35</c:v>
                </c:pt>
                <c:pt idx="32">
                  <c:v>28</c:v>
                </c:pt>
                <c:pt idx="33">
                  <c:v>18</c:v>
                </c:pt>
                <c:pt idx="34">
                  <c:v>13</c:v>
                </c:pt>
                <c:pt idx="35">
                  <c:v>11</c:v>
                </c:pt>
                <c:pt idx="36">
                  <c:v>11</c:v>
                </c:pt>
                <c:pt idx="37">
                  <c:v>6</c:v>
                </c:pt>
                <c:pt idx="38">
                  <c:v>5</c:v>
                </c:pt>
                <c:pt idx="39">
                  <c:v>3</c:v>
                </c:pt>
                <c:pt idx="40">
                  <c:v>1</c:v>
                </c:pt>
                <c:pt idx="41">
                  <c:v>1</c:v>
                </c:pt>
              </c:numCache>
            </c:numRef>
          </c:val>
          <c:extLst>
            <c:ext xmlns:c16="http://schemas.microsoft.com/office/drawing/2014/chart" uri="{C3380CC4-5D6E-409C-BE32-E72D297353CC}">
              <c16:uniqueId val="{00000000-56B7-4E80-9979-CA0ECDD7D8DA}"/>
            </c:ext>
          </c:extLst>
        </c:ser>
        <c:dLbls>
          <c:showLegendKey val="0"/>
          <c:showVal val="0"/>
          <c:showCatName val="0"/>
          <c:showSerName val="0"/>
          <c:showPercent val="0"/>
          <c:showBubbleSize val="0"/>
          <c:showLeaderLines val="1"/>
        </c:dLbls>
        <c:gapWidth val="100"/>
        <c:splitType val="percent"/>
        <c:splitPos val="4"/>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1</xdr:row>
      <xdr:rowOff>47624</xdr:rowOff>
    </xdr:from>
    <xdr:to>
      <xdr:col>15</xdr:col>
      <xdr:colOff>619125</xdr:colOff>
      <xdr:row>27</xdr:row>
      <xdr:rowOff>171450</xdr:rowOff>
    </xdr:to>
    <xdr:graphicFrame macro="">
      <xdr:nvGraphicFramePr>
        <xdr:cNvPr id="3" name="Diagramm 2">
          <a:extLst>
            <a:ext uri="{FF2B5EF4-FFF2-40B4-BE49-F238E27FC236}">
              <a16:creationId xmlns:a16="http://schemas.microsoft.com/office/drawing/2014/main" id="{59FEDEBF-9A49-4433-80C3-D8EE00C89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eller, Martin (IITA)" refreshedDate="43152.559180324075" createdVersion="6" refreshedVersion="6" minRefreshableVersion="3" recordCount="782" xr:uid="{00000000-000A-0000-FFFF-FFFF00000000}">
  <cacheSource type="worksheet">
    <worksheetSource ref="A1:AE2017" sheet="keys_v1.4"/>
  </cacheSource>
  <cacheFields count="31">
    <cacheField name="ID" numFmtId="0">
      <sharedItems containsString="0" containsBlank="1" containsNumber="1" containsInteger="1" minValue="1" maxValue="851"/>
    </cacheField>
    <cacheField name="domain" numFmtId="0">
      <sharedItems containsBlank="1"/>
    </cacheField>
    <cacheField name="Source" numFmtId="0">
      <sharedItems containsBlank="1"/>
    </cacheField>
    <cacheField name="table_code" numFmtId="0">
      <sharedItems containsBlank="1"/>
    </cacheField>
    <cacheField name="table" numFmtId="0">
      <sharedItems containsBlank="1"/>
    </cacheField>
    <cacheField name="categorization_level" numFmtId="0">
      <sharedItems containsBlank="1" containsMixedTypes="1" containsNumber="1" minValue="1" maxValue="6" count="9">
        <m/>
        <n v="3"/>
        <n v="4"/>
        <n v="6"/>
        <s v="no information"/>
        <n v="2"/>
        <n v="5"/>
        <n v="1"/>
        <n v="2.5"/>
      </sharedItems>
    </cacheField>
    <cacheField name="authorized values" numFmtId="0">
      <sharedItems containsBlank="1"/>
    </cacheField>
    <cacheField name="value code" numFmtId="0">
      <sharedItems containsBlank="1" containsMixedTypes="1" containsNumber="1" containsInteger="1" minValue="4" maxValue="28"/>
    </cacheField>
    <cacheField name="label" numFmtId="0">
      <sharedItems containsBlank="1"/>
    </cacheField>
    <cacheField name="harmonized labeling" numFmtId="0">
      <sharedItems containsBlank="1" count="350">
        <s v="Abstract"/>
        <s v="Algorithms"/>
        <s v="Article"/>
        <s v="article-research article"/>
        <s v="article-review article"/>
        <s v="Audio"/>
        <s v="Audio Recording"/>
        <s v="Audio-other"/>
        <s v="Audiovisual"/>
        <s v="bibliography"/>
        <s v="Blog (Collection Of Posts)"/>
        <s v="Book"/>
        <s v="Book Chapter"/>
        <s v="Book Chapter-Peer-Reviewed"/>
        <s v="Book Prospectus"/>
        <s v="Book-Edited Book"/>
        <s v="Booklet"/>
        <s v="Book-Peer-Reviewed"/>
        <s v="Book-textbook"/>
        <s v="Brief"/>
        <s v="broadcast"/>
        <s v="Broadcast Interview"/>
        <s v="Brochure"/>
        <s v="cartographic"/>
        <s v="Case Study"/>
        <s v="Catalog"/>
        <s v="Chapter"/>
        <s v="Collected Work"/>
        <s v="Collection"/>
        <s v="collection-anthology"/>
        <s v="collection-book series"/>
        <s v="collection-book set"/>
        <s v="Collection-Code"/>
        <s v="Collection-legal cases"/>
        <s v="communication-reply"/>
        <s v="communication-retraction"/>
        <s v="concept"/>
        <s v="concept scheme"/>
        <s v="Conference"/>
        <s v="Conference Abstract"/>
        <s v="conference object"/>
        <s v="Conference Paper"/>
        <s v="conference paper not in proceedings"/>
        <s v="Conference paper-Ph.D. symposioum paper"/>
        <s v="Conference Poster"/>
        <s v="conference poster not in proceedings"/>
        <s v="Conference Proceedings"/>
        <s v="Conference Program"/>
        <s v="Contact Info"/>
        <s v="Contract"/>
        <s v="Contribution In ..."/>
        <s v="court brief"/>
        <s v="court decision"/>
        <s v="CV - Full Academic"/>
        <s v="data"/>
        <s v="Data file"/>
        <s v="Data file-spreadsheet"/>
        <s v="Data Paper"/>
        <s v="Database"/>
        <s v="database-bibliographic database"/>
        <s v="database-discipline dictionary"/>
        <s v="database-folksonomy"/>
        <s v="database-ontology"/>
        <s v="Database-relational database"/>
        <s v="database-repository"/>
        <s v="database-triplestore"/>
        <s v="Dataset"/>
        <s v="Dataset As A Collection Of Data"/>
        <s v="dataset-authority file"/>
        <s v="Dataset-geospatial"/>
        <s v="dataset-metadata"/>
        <s v="dataset-metadata-bibliographic metadata"/>
        <s v="dataset-metadata-entity metadata"/>
        <s v="dataset-metadata-project metadata"/>
        <s v="Dataset-research"/>
        <s v="Dataset-timetable"/>
        <s v="Dataset-vocabulary mapping"/>
        <s v="Document"/>
        <s v="document-biography"/>
        <s v="document-call for applications"/>
        <s v="document-complete works"/>
        <s v="Document-Concept Note"/>
        <s v="Document-doc part"/>
        <s v="document-laboratory notebook"/>
        <s v="Document-Memorandum"/>
        <s v="document-metadata application profile"/>
        <s v="document-minimal information standard"/>
        <s v="document-notebook"/>
        <s v="document-notebook-diary"/>
        <s v="document-supplementary information file"/>
        <s v="Document-Technical documentation"/>
        <s v="Editorial"/>
        <s v="Electronic Citation"/>
        <s v="E-Mail"/>
        <s v="E-Mail-E-Mail Address"/>
        <s v="Entry"/>
        <s v="Entry-Dictionary Entry"/>
        <s v="Entry-Encyclopedia Entry"/>
        <s v="Entry-Encyclopedia Entry-Wikipedia"/>
        <s v="entry-reference entry"/>
        <s v="Equation"/>
        <s v="essay"/>
        <s v="expression"/>
        <s v="expression collection"/>
        <s v="Factsheet"/>
        <s v="figure"/>
        <s v="Figures, diagrams, charts, graphs"/>
        <s v="Figures, diagrams, charts, graphs-Gantt chart"/>
        <s v="File"/>
        <s v="Funds Request"/>
        <s v="Generic"/>
        <s v="Good Practice Note"/>
        <s v="Graduate Examination"/>
        <s v="Grant"/>
        <s v="grant application"/>
        <s v="grant application-work package"/>
        <s v="graphic"/>
        <s v="graphic-Animated/interactive"/>
        <s v="graphic-Infographic"/>
        <s v="Guidebook"/>
        <s v="Handbook"/>
        <s v="Identifying Info"/>
        <s v="Image"/>
        <s v="In Press"/>
        <s v="Inbook"/>
        <s v="Incollection"/>
        <s v="index"/>
        <s v="Instant Message"/>
        <s v="Instant Message-Yammer"/>
        <s v="instructional work"/>
        <s v="interactive resource"/>
        <s v="Internal Document"/>
        <s v="internal document-case for support"/>
        <s v="Internal Document-data management plan"/>
        <s v="internal document-standard operating procedure"/>
        <s v="Internet Communication"/>
        <s v="Internet Document"/>
        <s v="Interview"/>
        <s v="IP-Disclosure"/>
        <s v="IP-License"/>
        <s v="IP-Patent"/>
        <s v="IP-patent-application"/>
        <s v="IP-Registered Copyright"/>
        <s v="Item"/>
        <s v="Journal (full)"/>
        <s v="Journal Article"/>
        <s v="Journal Contribution"/>
        <s v="journal issue"/>
        <s v="journal volume"/>
        <s v="Lecture"/>
        <s v="Legal Case Document"/>
        <s v="Legal Document"/>
        <s v="Legislation"/>
        <s v="Letter"/>
        <s v="letter-letter to the editor"/>
        <s v="Linkedin Group"/>
        <s v="Logo"/>
        <s v="magazine"/>
        <s v="Magazine Article"/>
        <s v="magazine issue"/>
        <s v="manifestation"/>
        <s v="manifestation collection"/>
        <s v="Manual"/>
        <s v="Manuscript"/>
        <s v="Map"/>
        <s v="Material-archive"/>
        <s v="Material-Extension Material"/>
        <s v="Material-mixed material"/>
        <s v="Material-Training Material"/>
        <s v="material-training Material-screenplay"/>
        <s v="material-web archive"/>
        <s v="Misc"/>
        <s v="Mobile Message"/>
        <s v="Model"/>
        <s v="﻿Model"/>
        <s v="Model Codes"/>
        <s v="Moving Image"/>
        <s v="Multimedia"/>
        <s v="Multi-mode"/>
        <s v="nanopublication"/>
        <s v="News Item"/>
        <s v="news item-announcement"/>
        <s v="news item-in brief"/>
        <s v="news item-obituary"/>
        <s v="Newsletter"/>
        <s v="Newsletter Article"/>
        <s v="Newspaper"/>
        <s v="Newspaper Article"/>
        <s v="Note"/>
        <s v="Note-addendum"/>
        <s v="Note-comment"/>
        <s v="Note-correction"/>
        <s v="Note-corrigendum"/>
        <s v="Note-erratum"/>
        <s v="Note-excerpt"/>
        <s v="Note-lecture notes"/>
        <s v="Note-notification of receipt"/>
        <s v="Note-quotation"/>
        <s v="opinion"/>
        <s v="Other"/>
        <s v="Other - Capacity"/>
        <s v="Outcome Case Study"/>
        <s v="Outcome Note"/>
        <s v="page"/>
        <s v="Pamphlet"/>
        <s v="Paper-briefing"/>
        <s v="Paper-Discussion"/>
        <s v="Paper-policy"/>
        <s v="Paper-Policy Working paper"/>
        <s v="Paper-poster paper"/>
        <s v="Paper-Project"/>
        <s v="Paper-Research"/>
        <s v="Paper-Seminar"/>
        <s v="Paper-White Paper"/>
        <s v="paper-workshop paper"/>
        <s v="Paper-Workshop Summary Paper"/>
        <s v="periodical"/>
        <s v="periodical issue"/>
        <s v="periodical item"/>
        <s v="periodical volume"/>
        <s v="Personal Communication"/>
        <s v="Photographs"/>
        <s v="Podcast"/>
        <s v="Policy"/>
        <s v="Policy Brief"/>
        <s v="Policy Note"/>
        <s v="Policy Statement"/>
        <s v="Policy-DM Policy"/>
        <s v="post"/>
        <s v="Poster"/>
        <s v="post-Forum Post"/>
        <s v="postprint"/>
        <s v="post-weblog"/>
        <s v="post-wiki entry"/>
        <s v="Presentation/Poster"/>
        <s v="Press Item"/>
        <s v="Press Release"/>
        <s v="Proceedings"/>
        <s v="Proceedings paper"/>
        <s v="Project Note"/>
        <s v="protocol-experimental protocol"/>
        <s v="questionnaire"/>
        <s v="Radio Broadcast"/>
        <s v="reference work"/>
        <s v="Report"/>
        <s v="Report-Annual Report"/>
        <s v="Report-Baseline Report"/>
        <s v="Report-Conference report/summary"/>
        <s v="Report-Dialogue Report"/>
        <s v="Report-Donor Report"/>
        <s v="Report-internal report"/>
        <s v="report-in-use paper"/>
        <s v="Report-Meeting"/>
        <s v="report-news report"/>
        <s v="Report-Photo Report"/>
        <s v="Report-Policy Report"/>
        <s v="Report-Policy Workshop Report"/>
        <s v="Report-Progress Report"/>
        <s v="Report-Project Report"/>
        <s v="Report-report part"/>
        <s v="Report-Research Report"/>
        <s v="Report-Research Workshop Report"/>
        <s v="Reports and other papers"/>
        <s v="Report-Technical Report"/>
        <s v="report-trial report"/>
        <s v="Repository"/>
        <s v="Research proposal"/>
        <s v="Resource-online"/>
        <s v="Review"/>
        <s v="Review-book"/>
        <s v="Review-policy"/>
        <s v="Review-product review"/>
        <s v="score"/>
        <s v="screenplay"/>
        <s v="Search Engine"/>
        <s v="Serial (Book, Monograph)"/>
        <s v="Series"/>
        <s v="Slide"/>
        <s v="Slides"/>
        <s v="Software"/>
        <s v="software-API"/>
        <s v="Software-application"/>
        <s v="software-DBMS"/>
        <s v="software-DBMS-repository"/>
        <s v="Sound"/>
        <s v="Sound recording"/>
        <s v="Sound recording-nonmusical"/>
        <s v="Source Code"/>
        <s v="source Code-algorithm"/>
        <s v="source Code-script"/>
        <s v="Special Issue"/>
        <s v="Specification"/>
        <s v="Speech"/>
        <s v="Speech-lecture"/>
        <s v="Speech-oration"/>
        <s v="Standard"/>
        <s v="Standard or Policy"/>
        <s v="Standard or Policy-Technical Standard"/>
        <s v="Standard-reporting standard"/>
        <s v="Statute Or Regulation"/>
        <s v="Statute Or Regulation-statute"/>
        <s v="Statute or Regulation-unenacted bill"/>
        <s v="Still Image"/>
        <s v="Supervised Student Publication"/>
        <s v="supplement"/>
        <s v="Synthesis"/>
        <s v="Table"/>
        <s v="Table-structured summary"/>
        <s v="Table-table of content"/>
        <s v="Taxonomy"/>
        <s v="Technical Guide"/>
        <s v="Technical Note"/>
        <s v="Template"/>
        <s v="term dictionary"/>
        <s v="Test"/>
        <s v="Text"/>
        <s v="Text (eye-readable)"/>
        <s v="Text Interview"/>
        <s v="thesaurus"/>
        <s v="Thesis"/>
        <s v="Thesis-Bachelor"/>
        <s v="Thesis-Dissertation"/>
        <s v="Thesis-Master"/>
        <s v="Tool"/>
        <s v="Tool-Research Tool"/>
        <s v="Trademark"/>
        <s v="training-long-term"/>
        <s v="training-short-term"/>
        <s v="Translation"/>
        <s v="TV Broadcast"/>
        <s v="Unenacted bill/resolution"/>
        <s v="Unknown"/>
        <s v="Unpublished Work"/>
        <s v="User Manual"/>
        <s v="Video"/>
        <s v="Video Recording"/>
        <s v="Video-other"/>
        <s v="Vision"/>
        <s v="Vocabulary"/>
        <s v="vocabulary-controlled"/>
        <s v="vocabulary-uncontrolled"/>
        <s v="web content"/>
        <s v="Website"/>
        <s v="Website - Data Portal"/>
        <s v="Website-webpage"/>
        <s v="Website-Wiki"/>
        <s v="work"/>
        <s v="Workflow"/>
        <s v="Working Paper"/>
        <m/>
      </sharedItems>
    </cacheField>
    <cacheField name="description" numFmtId="0">
      <sharedItems containsBlank="1" longText="1"/>
    </cacheField>
    <cacheField name="remark" numFmtId="0">
      <sharedItems containsBlank="1" longText="1"/>
    </cacheField>
    <cacheField name="relev" numFmtId="0">
      <sharedItems containsString="0" containsBlank="1" containsNumber="1" minValue="0" maxValue="90000000"/>
    </cacheField>
    <cacheField name="date" numFmtId="0">
      <sharedItems containsNonDate="0" containsDate="1" containsString="0" containsBlank="1" minDate="2013-10-02T00:00:00" maxDate="2017-10-11T00:00:00"/>
    </cacheField>
    <cacheField name="repository type" numFmtId="0">
      <sharedItems containsBlank="1"/>
    </cacheField>
    <cacheField name="Policy InfoPr match" numFmtId="0">
      <sharedItems containsBlank="1"/>
    </cacheField>
    <cacheField name="CG Space match" numFmtId="0">
      <sharedItems containsBlank="1"/>
    </cacheField>
    <cacheField name="Dublin Core match" numFmtId="0">
      <sharedItems containsBlank="1" count="12">
        <s v="Text"/>
        <s v="Sound"/>
        <s v="MovingImage"/>
        <m/>
        <s v="Image"/>
        <s v="Dataset"/>
        <s v="Collection"/>
        <s v="Event"/>
        <s v="StillImage"/>
        <s v="Service"/>
        <s v="InteractiveResource"/>
        <s v="Software"/>
      </sharedItems>
    </cacheField>
    <cacheField name="DataCite match" numFmtId="0">
      <sharedItems containsBlank="1"/>
    </cacheField>
    <cacheField name="BibTex match" numFmtId="0">
      <sharedItems containsBlank="1"/>
    </cacheField>
    <cacheField name="RIS match" numFmtId="0">
      <sharedItems containsBlank="1"/>
    </cacheField>
    <cacheField name="work/content term" numFmtId="0">
      <sharedItems containsBlank="1"/>
    </cacheField>
    <cacheField name="form term" numFmtId="0">
      <sharedItems containsBlank="1"/>
    </cacheField>
    <cacheField name="handling or usage context term" numFmtId="0">
      <sharedItems containsBlank="1"/>
    </cacheField>
    <cacheField name="not information product but.." numFmtId="0">
      <sharedItems containsBlank="1"/>
    </cacheField>
    <cacheField name="remarks" numFmtId="0">
      <sharedItems containsBlank="1"/>
    </cacheField>
    <cacheField name="comments_AY" numFmtId="0">
      <sharedItems containsBlank="1"/>
    </cacheField>
    <cacheField name="agreement" numFmtId="0">
      <sharedItems containsBlank="1"/>
    </cacheField>
    <cacheField name="OK_trafficlight_on_agreements_MM" numFmtId="0">
      <sharedItems containsString="0" containsBlank="1" containsNumber="1" containsInteger="1" minValue="-1" maxValue="2"/>
    </cacheField>
    <cacheField name="comments_MM" numFmtId="0">
      <sharedItems containsBlank="1"/>
    </cacheField>
    <cacheField name="NEW CG cor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82">
  <r>
    <n v="606"/>
    <m/>
    <s v="FaBiO"/>
    <m/>
    <s v="FaBiO Classes"/>
    <x v="0"/>
    <s v="abstract"/>
    <m/>
    <m/>
    <x v="0"/>
    <s v="A brief summary of a work on a particular subject, designed to act as the point-of-entry that will help the reader quickly to obtain an overview of the work's contents. The abstract may be an integral part of the work itself, written by the same author(s) and appearing at the beginning of a work such as a research paper, report, review or thesis. Alternatively it may be separate from the published work itself, and written by someone other than the author(s) of the published work, for example by a member of a professional abstracting service such as CAB Abstracts."/>
    <m/>
    <m/>
    <m/>
    <s v="text"/>
    <s v="mixed or ambiguous"/>
    <s v="Other"/>
    <x v="0"/>
    <s v="Text"/>
    <s v="Misc"/>
    <s v="Abstract"/>
    <m/>
    <m/>
    <m/>
    <m/>
    <m/>
    <m/>
    <m/>
    <m/>
    <m/>
    <m/>
  </r>
  <r>
    <n v="689"/>
    <m/>
    <s v="FaBiO"/>
    <m/>
    <s v="FaBiO Classes"/>
    <x v="0"/>
    <s v="executive summary"/>
    <m/>
    <m/>
    <x v="0"/>
    <s v="An executive summary is a brief report summarizing a longer formal report, designed to present the key points, conclusions and recommendations arising from the study being reported, for readers too busy to take the time to read the complete report."/>
    <m/>
    <m/>
    <m/>
    <s v="text"/>
    <s v="mixed or ambiguous"/>
    <s v="Other"/>
    <x v="0"/>
    <s v="Text"/>
    <s v="Misc"/>
    <s v="Abstract"/>
    <m/>
    <m/>
    <m/>
    <m/>
    <m/>
    <m/>
    <m/>
    <m/>
    <m/>
    <m/>
  </r>
  <r>
    <n v="448"/>
    <s v="information product"/>
    <s v="RIS"/>
    <s v="RIS_type"/>
    <s v="Reference types"/>
    <x v="1"/>
    <s v="ABST"/>
    <s v="Abstract"/>
    <s v="Abstract"/>
    <x v="0"/>
    <m/>
    <m/>
    <n v="0.8"/>
    <m/>
    <s v="text"/>
    <s v="mixed or ambiguous"/>
    <s v="mixed or ambiguous"/>
    <x v="0"/>
    <s v="Text"/>
    <s v="Misc"/>
    <s v="Abstract"/>
    <s v="x"/>
    <m/>
    <m/>
    <m/>
    <m/>
    <m/>
    <m/>
    <m/>
    <m/>
    <m/>
  </r>
  <r>
    <n v="314"/>
    <s v="information product"/>
    <s v="MARLO"/>
    <m/>
    <s v="MARLO Deliverable Sub-SubType"/>
    <x v="2"/>
    <s v="Data portal/Tool/Model code/Computer software"/>
    <s v="algorithms"/>
    <s v="Algorithms"/>
    <x v="1"/>
    <m/>
    <m/>
    <n v="1"/>
    <d v="2017-10-07T00:00:00"/>
    <s v="text"/>
    <s v="Computer software"/>
    <s v="mixed or ambiguous"/>
    <x v="0"/>
    <s v="Text"/>
    <s v="Misc"/>
    <s v="Generic"/>
    <s v="x"/>
    <m/>
    <m/>
    <m/>
    <m/>
    <m/>
    <m/>
    <m/>
    <m/>
    <m/>
  </r>
  <r>
    <n v="1"/>
    <s v="information product"/>
    <s v="BibTex"/>
    <m/>
    <s v="BibTeX_types"/>
    <x v="1"/>
    <s v="article"/>
    <m/>
    <s v="Article"/>
    <x v="2"/>
    <s v="An article from a journal or magazine."/>
    <m/>
    <n v="1"/>
    <m/>
    <s v="text"/>
    <s v="mixed or ambiguous"/>
    <s v="mixed or ambiguous"/>
    <x v="0"/>
    <s v="Text"/>
    <s v="Article"/>
    <s v="Journal"/>
    <m/>
    <s v="x"/>
    <m/>
    <m/>
    <m/>
    <s v="An article from a journal or magazine. Both peer-reviewed and non peer-reviewed journal articles"/>
    <m/>
    <n v="0"/>
    <s v="how to deal with peer-review information?"/>
    <m/>
  </r>
  <r>
    <n v="163"/>
    <s v="information product"/>
    <s v="CSL codelists"/>
    <s v="Appendix II types"/>
    <s v="CSL type"/>
    <x v="2"/>
    <s v="article"/>
    <m/>
    <s v="Article"/>
    <x v="2"/>
    <s v="&lt;no descr found&gt;"/>
    <m/>
    <n v="1"/>
    <d v="2017-10-10T00:00:00"/>
    <s v="text"/>
    <s v="Reports and other papers"/>
    <s v="mixed or ambiguous"/>
    <x v="0"/>
    <s v="Text"/>
    <s v="Article"/>
    <s v="Journal"/>
    <s v="x"/>
    <s v="x"/>
    <m/>
    <m/>
    <m/>
    <s v="Journal Article/Newsletter"/>
    <m/>
    <m/>
    <m/>
    <m/>
  </r>
  <r>
    <n v="617"/>
    <m/>
    <s v="FaBiO"/>
    <m/>
    <s v="FaBiO Classes"/>
    <x v="0"/>
    <s v="article"/>
    <m/>
    <m/>
    <x v="2"/>
    <s v="The realization of a piece of writing on a particular topic, usually published within a periodical publication (e.g. journal, magazine and newspaper)."/>
    <m/>
    <n v="1"/>
    <m/>
    <s v="text"/>
    <s v="mixed or ambiguous"/>
    <s v="mixed or ambiguous"/>
    <x v="0"/>
    <s v="Text"/>
    <s v="Article"/>
    <s v="Journal"/>
    <m/>
    <m/>
    <m/>
    <m/>
    <m/>
    <m/>
    <m/>
    <m/>
    <m/>
    <m/>
  </r>
  <r>
    <n v="851"/>
    <m/>
    <s v="VIVO"/>
    <s v="http://purl.org/ontology/bibo/Article"/>
    <s v="VIVO_InfoRess"/>
    <x v="1"/>
    <s v="article"/>
    <m/>
    <m/>
    <x v="2"/>
    <s v="A written composition in prose, usually nonfiction, on a specific topic, forming an independent part of a periodical or book|A written composition in prose, usually nonfiction, on a specific topic, forming an independent part of a book or other publication, as a newspaper or magazine."/>
    <m/>
    <n v="1"/>
    <m/>
    <m/>
    <m/>
    <s v="mixed or ambiguous"/>
    <x v="0"/>
    <s v="Text"/>
    <s v="Article"/>
    <s v="Journal"/>
    <m/>
    <m/>
    <m/>
    <m/>
    <m/>
    <m/>
    <m/>
    <m/>
    <m/>
    <m/>
  </r>
  <r>
    <n v="557"/>
    <m/>
    <s v="COAR"/>
    <m/>
    <s v="COAR Resource Types"/>
    <x v="3"/>
    <s v="research article"/>
    <m/>
    <s v="research article"/>
    <x v="3"/>
    <s v="A research article is a primary source, that is, it reports the methods and results of an original study performed by the authors. (adapted from http://apus.libanswers.com/faq/2324)"/>
    <s v="102011121"/>
    <n v="10201112"/>
    <m/>
    <s v="text"/>
    <s v="mixed or ambiguous"/>
    <s v="Journal Article"/>
    <x v="0"/>
    <s v="Text"/>
    <s v="Article"/>
    <s v="Journal"/>
    <m/>
    <m/>
    <m/>
    <m/>
    <m/>
    <m/>
    <m/>
    <m/>
    <m/>
    <m/>
  </r>
  <r>
    <n v="556"/>
    <m/>
    <s v="COAR"/>
    <m/>
    <s v="COAR Resource Types"/>
    <x v="3"/>
    <s v="review article"/>
    <m/>
    <s v="review article"/>
    <x v="4"/>
    <s v="A review article is a secondary source, that is, it is written about other articles, and does not report original research of its own. (adapted from http://apus.libanswers.com/faq/2324)"/>
    <s v="102011111"/>
    <n v="10201111"/>
    <m/>
    <s v="text"/>
    <s v="mixed or ambiguous"/>
    <s v="Other"/>
    <x v="0"/>
    <s v="Text"/>
    <s v="Article"/>
    <s v="Journal"/>
    <m/>
    <m/>
    <m/>
    <m/>
    <m/>
    <m/>
    <m/>
    <m/>
    <m/>
    <m/>
  </r>
  <r>
    <n v="798"/>
    <m/>
    <s v="FaBiO"/>
    <m/>
    <s v="FaBiO Classes"/>
    <x v="0"/>
    <s v="review article"/>
    <m/>
    <m/>
    <x v="4"/>
    <s v="An article that contains a review."/>
    <m/>
    <n v="10201111"/>
    <m/>
    <s v="text"/>
    <s v="Reports and other papers"/>
    <s v="Other"/>
    <x v="0"/>
    <s v="Text"/>
    <s v="Article"/>
    <s v="Journal"/>
    <m/>
    <m/>
    <m/>
    <m/>
    <m/>
    <m/>
    <m/>
    <m/>
    <m/>
    <m/>
  </r>
  <r>
    <n v="68"/>
    <s v="information product"/>
    <s v="CG Core v1.0"/>
    <m/>
    <s v="dc.type"/>
    <x v="1"/>
    <s v="Audio"/>
    <m/>
    <s v="Audio"/>
    <x v="5"/>
    <m/>
    <m/>
    <n v="0.6"/>
    <m/>
    <s v="multimedia"/>
    <s v="Video, audio, images"/>
    <s v="Audio"/>
    <x v="1"/>
    <s v="Sound"/>
    <s v="Misc"/>
    <s v="Sound recording"/>
    <m/>
    <s v="x"/>
    <m/>
    <m/>
    <m/>
    <m/>
    <m/>
    <n v="1"/>
    <m/>
    <s v="audio"/>
  </r>
  <r>
    <n v="90"/>
    <s v="information product"/>
    <s v="CGSpace"/>
    <m/>
    <s v="dc.type"/>
    <x v="2"/>
    <s v="Audio"/>
    <m/>
    <s v="Audio"/>
    <x v="5"/>
    <m/>
    <m/>
    <n v="0.6"/>
    <d v="2017-10-09T00:00:00"/>
    <s v="multimedia"/>
    <s v="Video, audio, images"/>
    <s v="Audio"/>
    <x v="1"/>
    <s v="Sound"/>
    <s v="Misc"/>
    <s v="Sound recording"/>
    <m/>
    <s v="x"/>
    <m/>
    <m/>
    <m/>
    <m/>
    <s v="Audio is taken for all &quot;sound&quot; and sound derivate"/>
    <n v="1"/>
    <m/>
    <s v="audio"/>
  </r>
  <r>
    <n v="519"/>
    <m/>
    <s v="COAR"/>
    <m/>
    <s v="MEL Deliverable types and definitions"/>
    <x v="4"/>
    <s v="Audio"/>
    <m/>
    <s v="Audio"/>
    <x v="5"/>
    <s v="Resource primarily intended to be heard. Examples include a music playback file format, an audio compact disc, and recorded speech or sounds."/>
    <m/>
    <m/>
    <m/>
    <s v="multimedia"/>
    <s v="Video, audio, images"/>
    <s v="Audio"/>
    <x v="1"/>
    <s v="Sound"/>
    <s v="Misc"/>
    <s v="Sound recording"/>
    <m/>
    <m/>
    <m/>
    <m/>
    <m/>
    <m/>
    <m/>
    <n v="2"/>
    <m/>
    <s v="audio"/>
  </r>
  <r>
    <n v="354"/>
    <s v="information product"/>
    <s v="MARLO"/>
    <m/>
    <s v="MARLO Deliverable Sub-SubType"/>
    <x v="2"/>
    <s v="Multimedia"/>
    <s v="audio"/>
    <s v="Audio"/>
    <x v="5"/>
    <m/>
    <m/>
    <n v="0.6"/>
    <d v="2017-10-07T00:00:00"/>
    <s v="multimedia"/>
    <s v="Video, audio, images"/>
    <s v="Audio"/>
    <x v="1"/>
    <s v="Sound"/>
    <s v="Misc"/>
    <s v="Sound recording"/>
    <m/>
    <s v="x"/>
    <m/>
    <m/>
    <m/>
    <m/>
    <m/>
    <n v="1"/>
    <m/>
    <s v="audio"/>
  </r>
  <r>
    <n v="443"/>
    <s v="information product"/>
    <s v="ONIX 3.0"/>
    <s v="List 159"/>
    <s v="Resource mode"/>
    <x v="5"/>
    <s v="Audio"/>
    <m/>
    <s v="Audio"/>
    <x v="5"/>
    <s v="A sound recording"/>
    <m/>
    <n v="1"/>
    <m/>
    <s v="multimedia"/>
    <s v="Video, audio, images"/>
    <s v="Audio"/>
    <x v="1"/>
    <s v="Sound"/>
    <s v="Misc"/>
    <s v="Sound recording"/>
    <m/>
    <s v="x"/>
    <m/>
    <m/>
    <m/>
    <m/>
    <m/>
    <n v="1"/>
    <m/>
    <s v="audio"/>
  </r>
  <r>
    <n v="484"/>
    <s v="information product"/>
    <s v="Zotero"/>
    <m/>
    <s v="item type"/>
    <x v="1"/>
    <s v="Audio Recording"/>
    <m/>
    <s v="Audio Recording"/>
    <x v="6"/>
    <m/>
    <m/>
    <n v="0.6"/>
    <d v="2015-11-20T00:00:00"/>
    <s v="multimedia"/>
    <s v="Video, audio, images"/>
    <s v="Audio"/>
    <x v="1"/>
    <s v="Sound"/>
    <s v="Misc"/>
    <s v="Sound recording"/>
    <m/>
    <s v="x"/>
    <m/>
    <m/>
    <m/>
    <m/>
    <m/>
    <n v="1"/>
    <m/>
    <s v="audio"/>
  </r>
  <r>
    <n v="434"/>
    <s v="information product"/>
    <s v="ONIX 3.0"/>
    <s v="List 81"/>
    <s v="Product content type"/>
    <x v="1"/>
    <s v="Other audio"/>
    <n v="4"/>
    <s v="Other audio"/>
    <x v="7"/>
    <s v="Audio recording of other sound, eg birdsong"/>
    <m/>
    <n v="0.8"/>
    <m/>
    <s v="multimedia"/>
    <s v="Video, audio, images"/>
    <s v="Audio"/>
    <x v="1"/>
    <s v="Sound"/>
    <s v="Misc"/>
    <s v="Sound recording"/>
    <m/>
    <s v="x"/>
    <m/>
    <m/>
    <m/>
    <m/>
    <m/>
    <n v="1"/>
    <m/>
    <s v="audio"/>
  </r>
  <r>
    <n v="130"/>
    <s v="information product"/>
    <s v="Citavi"/>
    <m/>
    <s v="types"/>
    <x v="2"/>
    <s v="audio or video document"/>
    <m/>
    <s v="Audio Or Video Document"/>
    <x v="8"/>
    <s v="Any recording of a documentary nature using audio, moving images, or both, which is published on tape, CD, film, etc. (e.g. educational and documentary films and slideshows as well as historical recordings of speeches and other events)."/>
    <m/>
    <n v="1"/>
    <d v="2015-11-20T00:00:00"/>
    <s v="multimedia"/>
    <s v="Video, audio, images"/>
    <s v="Video"/>
    <x v="2"/>
    <s v="Audiovisual"/>
    <s v="Misc"/>
    <s v="Audiovisual material"/>
    <m/>
    <s v="x"/>
    <m/>
    <m/>
    <m/>
    <m/>
    <m/>
    <n v="1"/>
    <m/>
    <s v="video"/>
  </r>
  <r>
    <n v="201"/>
    <s v="information product"/>
    <s v="DataCite"/>
    <m/>
    <s v="resourceTypeGen"/>
    <x v="5"/>
    <s v="Audiovisual"/>
    <m/>
    <s v="Audiovisual"/>
    <x v="8"/>
    <s v="A series of visual representations imparting an impression of motion when shown in succession. May or may not include sound. "/>
    <m/>
    <n v="1"/>
    <m/>
    <s v="multimedia"/>
    <s v="Video, audio, images"/>
    <s v="Video"/>
    <x v="2"/>
    <s v="Audiovisual"/>
    <s v="Misc"/>
    <s v="Audiovisual material"/>
    <m/>
    <s v="x"/>
    <m/>
    <m/>
    <m/>
    <m/>
    <m/>
    <n v="1"/>
    <m/>
    <s v="video"/>
  </r>
  <r>
    <n v="449"/>
    <s v="information product"/>
    <s v="RIS"/>
    <s v="RIS_type"/>
    <s v="Reference types"/>
    <x v="1"/>
    <s v="ADVS"/>
    <s v="Audiovisual material"/>
    <s v="Audiovisual material"/>
    <x v="8"/>
    <m/>
    <m/>
    <n v="1"/>
    <m/>
    <s v="multimedia"/>
    <s v="Video, audio, images"/>
    <s v="Video"/>
    <x v="2"/>
    <s v="Audiovisual"/>
    <s v="Misc"/>
    <s v="Audiovisual material"/>
    <m/>
    <s v="x"/>
    <m/>
    <m/>
    <m/>
    <m/>
    <m/>
    <n v="1"/>
    <m/>
    <s v="video"/>
  </r>
  <r>
    <n v="851"/>
    <m/>
    <s v="VIVO"/>
    <s v="http://purl.org/ontology/bibo/AudioVisualDocument"/>
    <s v="VIVO_InfoRess"/>
    <x v="1"/>
    <s v="Audio-Visual Document"/>
    <m/>
    <m/>
    <x v="8"/>
    <s v="Audiovisual recording in any format|An audio-visual document; film, video, and so forth."/>
    <m/>
    <m/>
    <m/>
    <m/>
    <m/>
    <m/>
    <x v="3"/>
    <m/>
    <m/>
    <m/>
    <m/>
    <m/>
    <m/>
    <m/>
    <m/>
    <m/>
    <m/>
    <m/>
    <m/>
    <m/>
  </r>
  <r>
    <n v="561"/>
    <m/>
    <s v="COAR"/>
    <m/>
    <s v="COAR Resource Types"/>
    <x v="5"/>
    <s v="bibliography"/>
    <m/>
    <s v="bibliography"/>
    <x v="9"/>
    <s v="A systematic list or enumeration of written works by a specific author or on a given subject."/>
    <s v="103000001"/>
    <n v="10300000"/>
    <m/>
    <s v="text"/>
    <s v="mixed or ambiguous"/>
    <s v="Other"/>
    <x v="0"/>
    <s v="Text"/>
    <s v="Misc"/>
    <s v="Catalog"/>
    <m/>
    <m/>
    <m/>
    <m/>
    <m/>
    <m/>
    <m/>
    <m/>
    <m/>
    <m/>
  </r>
  <r>
    <n v="625"/>
    <m/>
    <s v="FaBiO"/>
    <m/>
    <s v="FaBiO Classes"/>
    <x v="0"/>
    <s v="blog"/>
    <m/>
    <m/>
    <x v="10"/>
    <s v="A Web publication medium containing blog posts."/>
    <m/>
    <m/>
    <m/>
    <s v="text"/>
    <s v="mixed or ambiguous"/>
    <s v="Blog Post"/>
    <x v="0"/>
    <s v="Text"/>
    <s v="Misc"/>
    <s v="Internet Communication"/>
    <m/>
    <s v="x"/>
    <m/>
    <m/>
    <m/>
    <m/>
    <m/>
    <m/>
    <m/>
    <m/>
  </r>
  <r>
    <n v="299"/>
    <s v="information product"/>
    <s v="MARLO"/>
    <m/>
    <s v="MARLO Deliverable Sub-SubType"/>
    <x v="2"/>
    <s v="blog"/>
    <s v="Blog (collection of posts)"/>
    <s v="Blog (Collection Of Posts)"/>
    <x v="10"/>
    <s v="Blog (collection of posts)"/>
    <m/>
    <n v="0.6"/>
    <d v="2017-10-07T00:00:00"/>
    <s v="text"/>
    <s v="mixed or ambiguous"/>
    <s v="Blog Post"/>
    <x v="0"/>
    <s v="Text"/>
    <s v="Misc"/>
    <s v="Internet Communication"/>
    <m/>
    <s v="x"/>
    <m/>
    <m/>
    <m/>
    <m/>
    <m/>
    <m/>
    <m/>
    <m/>
  </r>
  <r>
    <n v="549"/>
    <m/>
    <s v="NISO"/>
    <m/>
    <s v="MEL Deliverable types and definitions"/>
    <x v="4"/>
    <s v="blog"/>
    <m/>
    <s v="Blog"/>
    <x v="10"/>
    <s v="Digital documents other than an e-book, networked audiovisual document or electronic patent, e.g. report, pre-print, cartographic or music documents, exhibits, etc., in electronic format."/>
    <m/>
    <m/>
    <m/>
    <s v="text"/>
    <s v="mixed or ambiguous"/>
    <s v="Blog Post"/>
    <x v="0"/>
    <s v="Text"/>
    <s v="Misc"/>
    <s v="Internet Communication"/>
    <m/>
    <s v="x"/>
    <m/>
    <m/>
    <m/>
    <m/>
    <m/>
    <m/>
    <m/>
    <m/>
  </r>
  <r>
    <n v="851"/>
    <m/>
    <s v="VIVO"/>
    <s v="http://vivoweb.org/ontology/core#Blog"/>
    <s v="VIVO_InfoRess"/>
    <x v="2"/>
    <s v="blog"/>
    <m/>
    <m/>
    <x v="10"/>
    <s v="Regularly updated online journal or newsletter by one or more writers, called bloggers, containing articles and commentary of interest to the blogger"/>
    <m/>
    <m/>
    <m/>
    <m/>
    <m/>
    <m/>
    <x v="3"/>
    <m/>
    <m/>
    <m/>
    <m/>
    <m/>
    <m/>
    <m/>
    <m/>
    <m/>
    <m/>
    <m/>
    <m/>
    <m/>
  </r>
  <r>
    <n v="2"/>
    <s v="information product"/>
    <s v="BibTex"/>
    <m/>
    <s v="BibTeX_types"/>
    <x v="1"/>
    <s v="book"/>
    <m/>
    <s v="Book"/>
    <x v="11"/>
    <s v="A book with an explicit publisher."/>
    <m/>
    <n v="1"/>
    <m/>
    <s v="text"/>
    <s v="Books and Book chapters"/>
    <s v="Book"/>
    <x v="0"/>
    <s v="Text"/>
    <s v="Book"/>
    <s v="Book, Whole"/>
    <m/>
    <s v="x"/>
    <m/>
    <m/>
    <m/>
    <m/>
    <m/>
    <n v="1"/>
    <m/>
    <m/>
  </r>
  <r>
    <n v="17"/>
    <s v="information product"/>
    <s v="CASRAI"/>
    <m/>
    <s v="Output types"/>
    <x v="2"/>
    <s v="book"/>
    <m/>
    <s v="Book"/>
    <x v="11"/>
    <s v="Books written by a single author or collaboratively based on research or scholarly findings generally derived from peer reviewed funding."/>
    <m/>
    <n v="1"/>
    <m/>
    <s v="text"/>
    <s v="Books and Book chapters"/>
    <s v="Book"/>
    <x v="0"/>
    <s v="Text"/>
    <s v="Book"/>
    <s v="Book, Whole"/>
    <m/>
    <s v="x"/>
    <m/>
    <m/>
    <m/>
    <m/>
    <m/>
    <n v="1"/>
    <m/>
    <m/>
  </r>
  <r>
    <n v="69"/>
    <s v="information product"/>
    <s v="CG Core v1.0"/>
    <m/>
    <s v="dc.type"/>
    <x v="1"/>
    <s v="book"/>
    <m/>
    <s v="Book"/>
    <x v="11"/>
    <m/>
    <m/>
    <n v="1"/>
    <m/>
    <s v="text"/>
    <s v="Books and Book chapters"/>
    <s v="Book"/>
    <x v="0"/>
    <s v="Text"/>
    <s v="Book"/>
    <s v="Book, Whole"/>
    <m/>
    <s v="x"/>
    <m/>
    <m/>
    <m/>
    <m/>
    <m/>
    <n v="1"/>
    <m/>
    <m/>
  </r>
  <r>
    <n v="92"/>
    <s v="information product"/>
    <s v="CGSpace"/>
    <m/>
    <s v="dc.type"/>
    <x v="2"/>
    <s v="book"/>
    <m/>
    <s v="Book"/>
    <x v="11"/>
    <m/>
    <m/>
    <n v="1"/>
    <d v="2017-10-09T00:00:00"/>
    <s v="text"/>
    <s v="Books and Book chapters"/>
    <s v="Book"/>
    <x v="0"/>
    <s v="Text"/>
    <s v="Book"/>
    <s v="Book, Whole"/>
    <m/>
    <s v="x"/>
    <m/>
    <m/>
    <m/>
    <m/>
    <m/>
    <n v="1"/>
    <m/>
    <m/>
  </r>
  <r>
    <n v="131"/>
    <s v="information product"/>
    <s v="Citavi"/>
    <m/>
    <s v="types"/>
    <x v="2"/>
    <s v="book"/>
    <m/>
    <s v="Book"/>
    <x v="11"/>
    <s v="A single independent, complete work, written by one author or a team of authors who share the responsibility of the text (in one volume or a finite set of volumes)."/>
    <m/>
    <n v="1"/>
    <d v="2015-11-20T00:00:00"/>
    <s v="text"/>
    <s v="Books and Book chapters"/>
    <s v="Book"/>
    <x v="0"/>
    <s v="Text"/>
    <s v="Book"/>
    <s v="Book, Whole"/>
    <m/>
    <s v="x"/>
    <m/>
    <m/>
    <m/>
    <m/>
    <m/>
    <n v="1"/>
    <m/>
    <m/>
  </r>
  <r>
    <n v="562"/>
    <m/>
    <s v="COAR"/>
    <m/>
    <s v="COAR Resource Types"/>
    <x v="5"/>
    <s v="book"/>
    <m/>
    <s v="Book"/>
    <x v="11"/>
    <s v="A non-serial publication that is complete in one volume or a designated finite number of volumes. (adapted from CiTO; EPrint Type vocabulary)"/>
    <s v="104000001"/>
    <n v="10400000"/>
    <m/>
    <s v="text"/>
    <s v="Books and Book chapters"/>
    <s v="Book"/>
    <x v="0"/>
    <s v="Text"/>
    <s v="Book"/>
    <s v="Book, Whole"/>
    <m/>
    <s v="x"/>
    <m/>
    <m/>
    <m/>
    <m/>
    <m/>
    <n v="1"/>
    <m/>
    <m/>
  </r>
  <r>
    <n v="520"/>
    <m/>
    <s v="COAR"/>
    <m/>
    <s v="MEL Deliverable types and definitions"/>
    <x v="4"/>
    <s v="book"/>
    <m/>
    <s v="Book"/>
    <x v="11"/>
    <s v="Non-serial publication that is complete in one volume or a designated finite number of volumes."/>
    <m/>
    <m/>
    <m/>
    <s v="text"/>
    <s v="Books and Book chapters"/>
    <s v="Book"/>
    <x v="0"/>
    <s v="Text"/>
    <s v="Book"/>
    <s v="Book, Whole"/>
    <m/>
    <s v="x"/>
    <m/>
    <m/>
    <m/>
    <m/>
    <m/>
    <n v="1"/>
    <m/>
    <m/>
  </r>
  <r>
    <n v="168"/>
    <s v="information product"/>
    <s v="CSL codelists"/>
    <s v="Appendix II types"/>
    <s v="CSL type"/>
    <x v="2"/>
    <s v="book"/>
    <m/>
    <s v="Book"/>
    <x v="11"/>
    <s v="&lt;no descr found&gt;"/>
    <m/>
    <n v="1"/>
    <d v="2017-10-10T00:00:00"/>
    <s v="text"/>
    <s v="Reports and other papers"/>
    <s v="Book"/>
    <x v="0"/>
    <s v="Text"/>
    <s v="Book"/>
    <s v="Book, Whole"/>
    <m/>
    <s v="x"/>
    <m/>
    <m/>
    <m/>
    <m/>
    <m/>
    <n v="1"/>
    <m/>
    <m/>
  </r>
  <r>
    <n v="228"/>
    <s v="information product"/>
    <s v="DataCite"/>
    <s v="ResourceType"/>
    <s v="resourceTypePublications"/>
    <x v="2"/>
    <s v="book"/>
    <m/>
    <s v="Book"/>
    <x v="11"/>
    <s v="Books written by a single author or collaboratively based on research or scholarly findings generally derived from peer reviewed funding."/>
    <s v="https://members.orcid.org/api/supported-work-types"/>
    <n v="1"/>
    <m/>
    <s v="text"/>
    <s v="Books and Book chapters"/>
    <s v="Book"/>
    <x v="0"/>
    <s v="Text"/>
    <s v="Book"/>
    <s v="Book, Whole"/>
    <m/>
    <s v="x"/>
    <m/>
    <m/>
    <m/>
    <m/>
    <m/>
    <n v="1"/>
    <m/>
    <m/>
  </r>
  <r>
    <n v="627"/>
    <m/>
    <s v="FaBiO"/>
    <m/>
    <s v="FaBiO Classes"/>
    <x v="0"/>
    <s v="book"/>
    <m/>
    <m/>
    <x v="11"/>
    <s v="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
    <m/>
    <m/>
    <m/>
    <s v="text"/>
    <s v="Books and Book chapters"/>
    <s v="Book"/>
    <x v="0"/>
    <s v="Text"/>
    <s v="Book"/>
    <s v="Book, Whole"/>
    <m/>
    <s v="x"/>
    <m/>
    <m/>
    <m/>
    <m/>
    <m/>
    <n v="1"/>
    <m/>
    <m/>
  </r>
  <r>
    <n v="390"/>
    <s v="information product"/>
    <s v="MARLO"/>
    <m/>
    <s v="MARLO Deliverable Sub-Types"/>
    <x v="2"/>
    <s v="book"/>
    <m/>
    <s v="Book"/>
    <x v="11"/>
    <s v="Peer-reviewed books"/>
    <m/>
    <n v="1"/>
    <d v="2017-10-07T00:00:00"/>
    <s v="text"/>
    <s v="Books and Book chapters"/>
    <s v="Book"/>
    <x v="0"/>
    <s v="Text"/>
    <s v="Book"/>
    <s v="Book, Whole"/>
    <m/>
    <s v="x"/>
    <m/>
    <m/>
    <m/>
    <m/>
    <m/>
    <n v="1"/>
    <m/>
    <m/>
  </r>
  <r>
    <n v="452"/>
    <s v="information product"/>
    <s v="RIS"/>
    <s v="RIS_type"/>
    <s v="Reference types"/>
    <x v="1"/>
    <s v="book"/>
    <s v="Book, Whole"/>
    <s v="Book, Whole"/>
    <x v="11"/>
    <m/>
    <m/>
    <n v="1"/>
    <m/>
    <s v="text"/>
    <s v="Books and Book chapters"/>
    <s v="Book"/>
    <x v="0"/>
    <s v="Text"/>
    <s v="Book"/>
    <s v="Book, Whole"/>
    <m/>
    <s v="x"/>
    <m/>
    <m/>
    <m/>
    <m/>
    <m/>
    <n v="1"/>
    <m/>
    <m/>
  </r>
  <r>
    <n v="487"/>
    <s v="information product"/>
    <s v="Zotero"/>
    <m/>
    <s v="item type"/>
    <x v="1"/>
    <s v="book"/>
    <m/>
    <s v="Book"/>
    <x v="11"/>
    <m/>
    <m/>
    <n v="1"/>
    <d v="2015-11-20T00:00:00"/>
    <s v="text"/>
    <s v="Books and Book chapters"/>
    <s v="Book"/>
    <x v="0"/>
    <s v="Text"/>
    <s v="Book"/>
    <s v="Book, Whole"/>
    <m/>
    <s v="x"/>
    <m/>
    <m/>
    <m/>
    <m/>
    <m/>
    <n v="1"/>
    <m/>
    <m/>
  </r>
  <r>
    <n v="851"/>
    <m/>
    <s v="VIVO"/>
    <s v="http://purl.org/ontology/bibo/Book"/>
    <s v="VIVO_InfoRess"/>
    <x v="1"/>
    <s v="book"/>
    <m/>
    <m/>
    <x v="11"/>
    <s v="A written or printed work of fiction or nonfiction, usually on sheets of paper fastened or bound together within covers|A written or printed work of fiction or nonfiction, usually on sheets of paper fastened or bound together within covers."/>
    <m/>
    <m/>
    <m/>
    <m/>
    <m/>
    <m/>
    <x v="3"/>
    <m/>
    <m/>
    <m/>
    <m/>
    <m/>
    <m/>
    <m/>
    <m/>
    <m/>
    <m/>
    <m/>
    <m/>
    <m/>
  </r>
  <r>
    <n v="18"/>
    <s v="information product"/>
    <s v="CASRAI"/>
    <m/>
    <s v="Output types"/>
    <x v="2"/>
    <s v="Book Chapter"/>
    <m/>
    <s v="Book Chapter"/>
    <x v="12"/>
    <s v="Texts written by a single author or collaboratively based on research or scholarly findings and expertise in a field."/>
    <m/>
    <n v="1"/>
    <m/>
    <s v="text"/>
    <s v="Books and Book chapters"/>
    <s v="Book Chapter"/>
    <x v="0"/>
    <s v="Text"/>
    <s v="Inbook"/>
    <s v="Book chapter"/>
    <m/>
    <s v="x"/>
    <m/>
    <m/>
    <m/>
    <m/>
    <m/>
    <n v="1"/>
    <m/>
    <m/>
  </r>
  <r>
    <n v="70"/>
    <s v="information product"/>
    <s v="CG Core v1.0"/>
    <m/>
    <s v="dc.type"/>
    <x v="1"/>
    <s v="Book Chapter"/>
    <m/>
    <s v="Book Chapter"/>
    <x v="12"/>
    <m/>
    <m/>
    <n v="1"/>
    <m/>
    <s v="text"/>
    <s v="Books and Book chapters"/>
    <s v="Book Chapter"/>
    <x v="0"/>
    <s v="Text"/>
    <s v="Inbook"/>
    <s v="Book chapter"/>
    <m/>
    <s v="x"/>
    <m/>
    <m/>
    <m/>
    <m/>
    <m/>
    <n v="1"/>
    <m/>
    <m/>
  </r>
  <r>
    <n v="93"/>
    <s v="information product"/>
    <s v="CGSpace"/>
    <m/>
    <s v="dc.type"/>
    <x v="2"/>
    <s v="Book Chapter"/>
    <m/>
    <s v="Book Chapter"/>
    <x v="12"/>
    <m/>
    <m/>
    <n v="1"/>
    <d v="2017-10-09T00:00:00"/>
    <s v="text"/>
    <s v="Books and Book chapters"/>
    <s v="Book Chapter"/>
    <x v="0"/>
    <s v="Text"/>
    <s v="Inbook"/>
    <s v="Book chapter"/>
    <m/>
    <s v="x"/>
    <m/>
    <m/>
    <m/>
    <m/>
    <m/>
    <n v="1"/>
    <m/>
    <m/>
  </r>
  <r>
    <n v="563"/>
    <m/>
    <s v="COAR"/>
    <m/>
    <s v="COAR Resource Types"/>
    <x v="1"/>
    <s v="book part"/>
    <m/>
    <s v="book part"/>
    <x v="12"/>
    <s v="A defined chapter or section of a book, usually with a separate title or number."/>
    <s v="104010001"/>
    <n v="10401000"/>
    <m/>
    <s v="text"/>
    <s v="Books and Book chapters"/>
    <s v="Book Chapter"/>
    <x v="0"/>
    <s v="Text"/>
    <s v="Inbook"/>
    <s v="Book chapter"/>
    <m/>
    <s v="x"/>
    <m/>
    <m/>
    <m/>
    <m/>
    <m/>
    <m/>
    <m/>
    <m/>
  </r>
  <r>
    <n v="521"/>
    <m/>
    <s v="COAR"/>
    <m/>
    <s v="MEL Deliverable types and definitions"/>
    <x v="4"/>
    <s v="Book Chapter"/>
    <m/>
    <s v="Book Chapter"/>
    <x v="12"/>
    <s v="Defined chapter or section of a book, usually with a separate title or number."/>
    <m/>
    <m/>
    <m/>
    <s v="text"/>
    <s v="Books and Book chapters"/>
    <s v="Book Chapter"/>
    <x v="0"/>
    <s v="Text"/>
    <s v="Inbook"/>
    <s v="Book chapter"/>
    <m/>
    <s v="x"/>
    <m/>
    <m/>
    <m/>
    <m/>
    <m/>
    <m/>
    <m/>
    <m/>
  </r>
  <r>
    <n v="229"/>
    <s v="information product"/>
    <s v="DataCite"/>
    <s v="ResourceType"/>
    <s v="resourceTypePublications"/>
    <x v="2"/>
    <s v="book-chapter"/>
    <m/>
    <s v="book-chapter"/>
    <x v="12"/>
    <s v="Texts written by a single author or collaboratively based on research or scholarly findings and expertise in a field."/>
    <s v="https://members.orcid.org/api/supported-work-types"/>
    <n v="1"/>
    <m/>
    <s v="text"/>
    <s v="Books and Book chapters"/>
    <s v="Book Chapter"/>
    <x v="0"/>
    <s v="Text"/>
    <s v="Inbook"/>
    <s v="Book chapter"/>
    <m/>
    <s v="x"/>
    <m/>
    <m/>
    <m/>
    <m/>
    <m/>
    <n v="1"/>
    <m/>
    <m/>
  </r>
  <r>
    <n v="628"/>
    <m/>
    <s v="FaBiO"/>
    <m/>
    <s v="FaBiO Classes"/>
    <x v="0"/>
    <s v="Book Chapter"/>
    <m/>
    <m/>
    <x v="12"/>
    <s v="A defined chapter of a book, usually with a separate title or number."/>
    <m/>
    <m/>
    <m/>
    <s v="text"/>
    <s v="Books and Book chapters"/>
    <s v="Book Chapter"/>
    <x v="0"/>
    <s v="Text"/>
    <s v="Inbook"/>
    <s v="Book chapter"/>
    <m/>
    <s v="x"/>
    <m/>
    <m/>
    <m/>
    <m/>
    <m/>
    <m/>
    <m/>
    <m/>
  </r>
  <r>
    <n v="391"/>
    <s v="information product"/>
    <s v="MARLO"/>
    <m/>
    <s v="MARLO Deliverable Sub-Types"/>
    <x v="2"/>
    <s v="Book Chapter"/>
    <m/>
    <s v="Book Chapter"/>
    <x v="12"/>
    <s v="Peer-reviewed book chapters"/>
    <m/>
    <n v="1"/>
    <d v="2017-10-07T00:00:00"/>
    <s v="text"/>
    <s v="Books and Book chapters"/>
    <s v="Book Chapter"/>
    <x v="0"/>
    <s v="Text"/>
    <s v="Inbook"/>
    <s v="Book chapter"/>
    <m/>
    <s v="x"/>
    <m/>
    <m/>
    <m/>
    <m/>
    <m/>
    <n v="1"/>
    <m/>
    <m/>
  </r>
  <r>
    <n v="454"/>
    <s v="information product"/>
    <s v="RIS"/>
    <s v="RIS_type"/>
    <s v="Reference types"/>
    <x v="1"/>
    <s v="CHAP"/>
    <s v="Book chapter"/>
    <s v="Book Chapter"/>
    <x v="12"/>
    <m/>
    <m/>
    <n v="1"/>
    <m/>
    <s v="text"/>
    <s v="Books and Book chapters"/>
    <s v="Book Chapter"/>
    <x v="0"/>
    <s v="Text"/>
    <s v="Inbook"/>
    <s v="Book chapter"/>
    <m/>
    <s v="x"/>
    <m/>
    <m/>
    <m/>
    <m/>
    <m/>
    <n v="1"/>
    <m/>
    <m/>
  </r>
  <r>
    <n v="488"/>
    <s v="information product"/>
    <s v="Zotero"/>
    <m/>
    <s v="item type"/>
    <x v="1"/>
    <s v="Book section"/>
    <m/>
    <s v="Book Section"/>
    <x v="12"/>
    <m/>
    <m/>
    <n v="1"/>
    <d v="2015-11-20T00:00:00"/>
    <s v="text"/>
    <s v="Books and Book chapters"/>
    <s v="Book Chapter"/>
    <x v="0"/>
    <s v="Text"/>
    <s v="Inbook"/>
    <s v="Book chapter"/>
    <m/>
    <s v="x"/>
    <m/>
    <m/>
    <m/>
    <m/>
    <m/>
    <n v="1"/>
    <m/>
    <m/>
  </r>
  <r>
    <n v="851"/>
    <m/>
    <s v="VIVO"/>
    <s v="http://purl.org/ontology/bibo/BookSection"/>
    <s v="VIVO_InfoRess"/>
    <x v="2"/>
    <s v="Book section"/>
    <m/>
    <m/>
    <x v="12"/>
    <s v="A section of a book|A section of a book."/>
    <m/>
    <m/>
    <m/>
    <m/>
    <m/>
    <m/>
    <x v="3"/>
    <m/>
    <m/>
    <m/>
    <m/>
    <m/>
    <m/>
    <m/>
    <m/>
    <m/>
    <m/>
    <m/>
    <m/>
    <m/>
  </r>
  <r>
    <n v="851"/>
    <m/>
    <s v="VIVO"/>
    <s v="http://purl.org/ontology/bibo/Chapter"/>
    <s v="VIVO_InfoRess"/>
    <x v="6"/>
    <s v="Chapter"/>
    <m/>
    <m/>
    <x v="12"/>
    <s v="A main division of a book|A chapter of a book."/>
    <m/>
    <m/>
    <m/>
    <m/>
    <m/>
    <m/>
    <x v="3"/>
    <m/>
    <m/>
    <m/>
    <m/>
    <m/>
    <m/>
    <m/>
    <m/>
    <m/>
    <m/>
    <m/>
    <m/>
    <m/>
  </r>
  <r>
    <n v="301"/>
    <s v="information product"/>
    <s v="MARLO"/>
    <m/>
    <s v="MARLO Deliverable Sub-SubType"/>
    <x v="2"/>
    <s v="Book Chapter"/>
    <s v="Peer-reviewed book chapters"/>
    <s v="Peer-Reviewed Book Chapters"/>
    <x v="13"/>
    <m/>
    <m/>
    <n v="1"/>
    <d v="2017-10-07T00:00:00"/>
    <s v="text"/>
    <s v="Books and Book chapters"/>
    <s v="Book Chapter"/>
    <x v="0"/>
    <s v="Text"/>
    <s v="Inbook"/>
    <s v="Book chapter"/>
    <m/>
    <s v="x"/>
    <m/>
    <m/>
    <m/>
    <m/>
    <m/>
    <n v="0"/>
    <s v="strictly needed?"/>
    <m/>
  </r>
  <r>
    <n v="19"/>
    <s v="information product"/>
    <s v="CASRAI"/>
    <m/>
    <s v="Output types"/>
    <x v="2"/>
    <s v="Book Prospectus"/>
    <m/>
    <s v="Book Prospectus"/>
    <x v="14"/>
    <s v="Document that describes a forthcoming book based on research or scholarly findings."/>
    <m/>
    <n v="0.6"/>
    <m/>
    <s v="text"/>
    <s v="Reports and other papers"/>
    <s v="Other"/>
    <x v="0"/>
    <s v="Text"/>
    <s v="Misc"/>
    <s v="Abstract"/>
    <s v="x"/>
    <m/>
    <m/>
    <m/>
    <m/>
    <m/>
    <m/>
    <n v="0"/>
    <s v="strictly needed?"/>
    <m/>
  </r>
  <r>
    <n v="33"/>
    <s v="information product"/>
    <s v="CASRAI"/>
    <m/>
    <s v="Output types"/>
    <x v="2"/>
    <s v="Edited Book"/>
    <m/>
    <s v="Edited Book"/>
    <x v="15"/>
    <s v="Books edited by a single author or collaboratively for the dissemination of research or scholarly findings that generally result from peer reviewed funding."/>
    <m/>
    <n v="0.8"/>
    <m/>
    <s v="text"/>
    <s v="Books and Book chapters"/>
    <s v="Book"/>
    <x v="0"/>
    <s v="Text"/>
    <s v="Book"/>
    <s v="Book, Whole"/>
    <m/>
    <s v="x"/>
    <s v="x"/>
    <m/>
    <m/>
    <m/>
    <m/>
    <n v="0"/>
    <s v="needed next to &quot;book&quot;?"/>
    <m/>
  </r>
  <r>
    <n v="132"/>
    <s v="information product"/>
    <s v="Citavi"/>
    <m/>
    <s v="types"/>
    <x v="2"/>
    <s v="book, edited"/>
    <m/>
    <s v="Book, Edited"/>
    <x v="15"/>
    <s v="A single or multi-volume work with discrete contributions from various authors which is compiled by one or more editors. Includes dictionaries and encyclopedias."/>
    <s v="dictionaries, encyclopedias"/>
    <n v="1"/>
    <d v="2015-11-20T00:00:00"/>
    <s v="text"/>
    <s v="Books and Book chapters"/>
    <s v="Book"/>
    <x v="0"/>
    <s v="Text"/>
    <s v="Book"/>
    <s v="Book, Whole"/>
    <m/>
    <s v="x"/>
    <m/>
    <m/>
    <m/>
    <s v="Is 'Book' in CGSpace"/>
    <m/>
    <n v="0"/>
    <s v="needed next to &quot;book&quot;?"/>
    <m/>
  </r>
  <r>
    <n v="233"/>
    <s v="information product"/>
    <s v="DataCite"/>
    <s v="ResourceType"/>
    <s v="resourceTypePublications"/>
    <x v="2"/>
    <s v="edited-book"/>
    <m/>
    <s v="edited-book"/>
    <x v="15"/>
    <s v="Books edited by a single author or collaboratively for the dissemination of research or scholarly findings that generally result from peer reviewed funding."/>
    <s v="https://members.orcid.org/api/supported-work-types"/>
    <n v="0.8"/>
    <m/>
    <s v="text"/>
    <s v="Books and Book chapters"/>
    <s v="Book"/>
    <x v="0"/>
    <s v="Text"/>
    <s v="Book"/>
    <s v="Book, Whole"/>
    <m/>
    <s v="x"/>
    <s v="x"/>
    <m/>
    <m/>
    <m/>
    <m/>
    <n v="0"/>
    <s v="needed next to &quot;book&quot;?"/>
    <m/>
  </r>
  <r>
    <n v="851"/>
    <m/>
    <s v="VIVO"/>
    <s v="http://purl.org/ontology/bibo/EditedBook"/>
    <s v="VIVO_InfoRess"/>
    <x v="2"/>
    <s v="Edited Book"/>
    <m/>
    <m/>
    <x v="15"/>
    <s v="An edited collection of stand-alone articles published as a book|An edited book."/>
    <m/>
    <m/>
    <m/>
    <m/>
    <m/>
    <m/>
    <x v="3"/>
    <m/>
    <m/>
    <m/>
    <m/>
    <m/>
    <m/>
    <m/>
    <m/>
    <m/>
    <m/>
    <m/>
    <m/>
    <m/>
  </r>
  <r>
    <n v="3"/>
    <s v="information product"/>
    <s v="BibTex"/>
    <m/>
    <s v="BibTeX_types"/>
    <x v="1"/>
    <s v="booklet"/>
    <m/>
    <s v="Booklet"/>
    <x v="16"/>
    <s v="A work that is printed and bound, but without a named publisher or sponsoring institution."/>
    <m/>
    <n v="0.8"/>
    <m/>
    <s v="text"/>
    <s v="Books and Book chapters"/>
    <s v="Book"/>
    <x v="0"/>
    <s v="Text"/>
    <s v="Booklet"/>
    <s v="Pamphlet"/>
    <m/>
    <s v="x"/>
    <m/>
    <m/>
    <m/>
    <m/>
    <m/>
    <n v="0"/>
    <s v="pure form information"/>
    <m/>
  </r>
  <r>
    <n v="303"/>
    <s v="information product"/>
    <s v="MARLO"/>
    <m/>
    <s v="MARLO Deliverable Sub-SubType"/>
    <x v="2"/>
    <s v="Brochure"/>
    <s v="Booklet"/>
    <s v="Booklet"/>
    <x v="16"/>
    <m/>
    <m/>
    <n v="0.8"/>
    <d v="2017-10-07T00:00:00"/>
    <s v="text"/>
    <s v="Books and Book chapters"/>
    <s v="Book"/>
    <x v="0"/>
    <s v="Text"/>
    <s v="Booklet"/>
    <s v="Pamphlet"/>
    <m/>
    <s v="x"/>
    <m/>
    <m/>
    <m/>
    <m/>
    <m/>
    <n v="0"/>
    <s v="pure form information"/>
    <m/>
  </r>
  <r>
    <n v="300"/>
    <s v="information product"/>
    <s v="MARLO"/>
    <m/>
    <s v="MARLO Deliverable Sub-SubType"/>
    <x v="2"/>
    <s v="book"/>
    <s v="Peer-reviewed books"/>
    <s v="Peer-Reviewed Books"/>
    <x v="17"/>
    <m/>
    <m/>
    <n v="1"/>
    <d v="2017-10-07T00:00:00"/>
    <s v="text"/>
    <s v="Books and Book chapters"/>
    <s v="Book"/>
    <x v="0"/>
    <s v="Text"/>
    <s v="Book"/>
    <s v="Book, Whole"/>
    <m/>
    <s v="x"/>
    <m/>
    <m/>
    <m/>
    <m/>
    <m/>
    <n v="0"/>
    <s v="strictly needed?"/>
    <m/>
  </r>
  <r>
    <n v="823"/>
    <m/>
    <s v="FaBiO"/>
    <m/>
    <s v="FaBiO Classes"/>
    <x v="0"/>
    <s v="textbook"/>
    <m/>
    <m/>
    <x v="18"/>
    <s v="A book containing instructional material relating to a particular topic of academic study, designed to be read by students."/>
    <m/>
    <m/>
    <m/>
    <s v="text"/>
    <s v="Books and Book chapters"/>
    <s v="Book"/>
    <x v="0"/>
    <s v="Text"/>
    <s v="Book"/>
    <s v="Book, Whole"/>
    <s v="x"/>
    <s v="x"/>
    <s v="x"/>
    <m/>
    <m/>
    <m/>
    <m/>
    <m/>
    <m/>
    <m/>
  </r>
  <r>
    <n v="94"/>
    <s v="information product"/>
    <s v="CGSpace"/>
    <m/>
    <s v="dc.type"/>
    <x v="2"/>
    <s v="Brief"/>
    <m/>
    <s v="Brief"/>
    <x v="19"/>
    <m/>
    <m/>
    <n v="0.8"/>
    <d v="2017-10-09T00:00:00"/>
    <s v="text"/>
    <s v="Reports and other papers"/>
    <s v="Brief"/>
    <x v="0"/>
    <s v="Text"/>
    <s v="Misc"/>
    <s v="Abstract"/>
    <s v="x"/>
    <s v="?"/>
    <m/>
    <m/>
    <m/>
    <m/>
    <m/>
    <n v="0"/>
    <m/>
    <m/>
  </r>
  <r>
    <n v="522"/>
    <m/>
    <s v="COAR"/>
    <m/>
    <s v="MEL Deliverable types and definitions"/>
    <x v="4"/>
    <s v="Brief"/>
    <m/>
    <s v="Brief"/>
    <x v="19"/>
    <s v="Brief description of important new research, also known as “communication”."/>
    <m/>
    <m/>
    <m/>
    <s v="text"/>
    <s v="Reports and other papers"/>
    <s v="Brief"/>
    <x v="0"/>
    <s v="Text"/>
    <s v="Misc"/>
    <s v="Abstract"/>
    <m/>
    <m/>
    <m/>
    <m/>
    <m/>
    <m/>
    <m/>
    <m/>
    <m/>
    <m/>
  </r>
  <r>
    <n v="365"/>
    <s v="information product"/>
    <s v="MARLO"/>
    <m/>
    <s v="MARLO Deliverable Sub-SubType"/>
    <x v="2"/>
    <s v="Policy brief/policy note/briefing paper"/>
    <s v="brief"/>
    <s v="Brief"/>
    <x v="19"/>
    <m/>
    <m/>
    <n v="0.8"/>
    <d v="2017-10-07T00:00:00"/>
    <s v="text"/>
    <s v="Reports and other papers"/>
    <s v="Brief"/>
    <x v="0"/>
    <s v="Text"/>
    <s v="Misc"/>
    <s v="Abstract"/>
    <s v="x"/>
    <s v="?"/>
    <m/>
    <m/>
    <m/>
    <m/>
    <m/>
    <n v="0"/>
    <m/>
    <m/>
  </r>
  <r>
    <n v="169"/>
    <s v="information product"/>
    <s v="CSL codelists"/>
    <s v="Appendix II types"/>
    <s v="CSL type"/>
    <x v="2"/>
    <s v="broadcast"/>
    <m/>
    <s v="broadcast"/>
    <x v="20"/>
    <s v="&lt;no descr found&gt;"/>
    <m/>
    <n v="0.6"/>
    <d v="2017-10-10T00:00:00"/>
    <s v="multimedia"/>
    <s v="mixed or ambiguous"/>
    <s v="mixed or ambiguous"/>
    <x v="2"/>
    <s v="Audiovisual"/>
    <s v="Misc"/>
    <s v="Audiovisual material"/>
    <m/>
    <s v="x"/>
    <m/>
    <m/>
    <m/>
    <m/>
    <s v="either Audio or Video recording"/>
    <n v="0"/>
    <m/>
    <s v="ambiguous: Video or Audio"/>
  </r>
  <r>
    <n v="21"/>
    <s v="information product"/>
    <s v="CASRAI"/>
    <m/>
    <s v="Output types"/>
    <x v="2"/>
    <s v="Broadcast Interview"/>
    <m/>
    <s v="Broadcast Interview"/>
    <x v="21"/>
    <s v="Services contributed in the form of interview(s) with the person with a member of the broadcast (TV or radio) media."/>
    <m/>
    <n v="0.6"/>
    <m/>
    <s v="mixed"/>
    <s v="mixed or ambiguous"/>
    <s v="Video"/>
    <x v="2"/>
    <s v="Audiovisual"/>
    <s v="Misc"/>
    <s v="Audiovisual material"/>
    <s v="x"/>
    <m/>
    <s v="x"/>
    <m/>
    <m/>
    <s v="usually Audio/Video in CGSoace"/>
    <m/>
    <n v="0"/>
    <s v="depends on mode: recorded or live? If recorded: video, audio, text?"/>
    <m/>
  </r>
  <r>
    <n v="95"/>
    <s v="information product"/>
    <s v="CGSpace"/>
    <m/>
    <s v="dc.type"/>
    <x v="2"/>
    <s v="Brochure"/>
    <m/>
    <s v="Brochure"/>
    <x v="22"/>
    <m/>
    <m/>
    <n v="0.8"/>
    <d v="2017-10-09T00:00:00"/>
    <s v="text"/>
    <s v="Reports and other papers"/>
    <s v="Brochure"/>
    <x v="0"/>
    <s v="Text"/>
    <s v="Booklet"/>
    <s v="Pamphlet"/>
    <m/>
    <s v="x"/>
    <m/>
    <m/>
    <m/>
    <m/>
    <m/>
    <m/>
    <m/>
    <m/>
  </r>
  <r>
    <n v="302"/>
    <s v="information product"/>
    <s v="MARLO"/>
    <m/>
    <s v="MARLO Deliverable Sub-SubType"/>
    <x v="2"/>
    <s v="Brochure"/>
    <s v="Brochure"/>
    <s v="Brochure"/>
    <x v="22"/>
    <m/>
    <m/>
    <n v="0.8"/>
    <d v="2017-10-07T00:00:00"/>
    <s v="text"/>
    <s v="Reports and other papers"/>
    <s v="Brochure"/>
    <x v="0"/>
    <s v="Text"/>
    <s v="Booklet"/>
    <s v="Pamphlet"/>
    <m/>
    <s v="x"/>
    <m/>
    <m/>
    <m/>
    <m/>
    <m/>
    <m/>
    <m/>
    <m/>
  </r>
  <r>
    <n v="539"/>
    <m/>
    <s v="MEL"/>
    <m/>
    <s v="MEL Deliverable types and definitions"/>
    <x v="4"/>
    <s v="Brochure"/>
    <m/>
    <s v="Brochure"/>
    <x v="22"/>
    <s v="Pamphlet, booklet, leaflets and other pocket, foldable graphic and informative products containing summarized or introductory information or advertising."/>
    <m/>
    <m/>
    <m/>
    <s v="text"/>
    <s v="Reports and other papers"/>
    <s v="Brochure"/>
    <x v="0"/>
    <s v="Text"/>
    <s v="Booklet"/>
    <s v="Pamphlet"/>
    <s v="x"/>
    <s v="x"/>
    <m/>
    <m/>
    <m/>
    <m/>
    <m/>
    <m/>
    <m/>
    <m/>
  </r>
  <r>
    <n v="598"/>
    <m/>
    <s v="COAR"/>
    <m/>
    <s v="COAR Resource Types"/>
    <x v="7"/>
    <s v="cartographic material"/>
    <m/>
    <s v="cartographic material"/>
    <x v="23"/>
    <s v="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s v="400000001"/>
    <n v="40000000"/>
    <m/>
    <s v="mixed"/>
    <s v="mixed or ambiguous"/>
    <s v="mixed or ambiguous"/>
    <x v="4"/>
    <s v="Image"/>
    <s v="Misc"/>
    <s v="Map"/>
    <m/>
    <m/>
    <m/>
    <m/>
    <m/>
    <m/>
    <m/>
    <m/>
    <m/>
    <m/>
  </r>
  <r>
    <n v="261"/>
    <s v="information product"/>
    <s v="LOC Master Data Element List"/>
    <s v="typeOfResource"/>
    <s v="Type of Resource"/>
    <x v="5"/>
    <s v="cartographic"/>
    <m/>
    <s v="cartographic"/>
    <x v="23"/>
    <m/>
    <m/>
    <n v="0.8"/>
    <d v="2017-10-07T00:00:00"/>
    <s v="mixed"/>
    <s v="mixed or ambiguous"/>
    <s v="mixed or ambiguous"/>
    <x v="4"/>
    <s v="Image"/>
    <s v="Misc"/>
    <s v="Map"/>
    <s v="x"/>
    <m/>
    <m/>
    <m/>
    <m/>
    <m/>
    <m/>
    <n v="0"/>
    <s v="either image or dataset(GIS) or collection of both"/>
    <m/>
  </r>
  <r>
    <n v="96"/>
    <s v="information product"/>
    <s v="CGSpace"/>
    <m/>
    <s v="dc.type"/>
    <x v="2"/>
    <s v="Case Study"/>
    <m/>
    <s v="Case Study"/>
    <x v="24"/>
    <m/>
    <m/>
    <n v="0.8"/>
    <d v="2017-10-09T00:00:00"/>
    <s v="text"/>
    <s v="Reports and other papers"/>
    <s v="Case Study"/>
    <x v="0"/>
    <s v="Text"/>
    <s v="Misc"/>
    <s v="Case"/>
    <s v="x"/>
    <m/>
    <m/>
    <m/>
    <m/>
    <m/>
    <m/>
    <n v="-1"/>
    <s v="needed?  Form unspecific: creates overlaps"/>
    <m/>
  </r>
  <r>
    <n v="636"/>
    <m/>
    <s v="FaBiO"/>
    <m/>
    <s v="FaBiO Classes"/>
    <x v="0"/>
    <s v="case report"/>
    <m/>
    <m/>
    <x v="24"/>
    <s v="A report about a particular case or situation."/>
    <m/>
    <m/>
    <m/>
    <s v="text"/>
    <s v="Reports and other papers"/>
    <s v="Case Study"/>
    <x v="0"/>
    <s v="Text"/>
    <s v="Misc"/>
    <s v="Case"/>
    <m/>
    <m/>
    <m/>
    <m/>
    <m/>
    <m/>
    <m/>
    <m/>
    <m/>
    <m/>
  </r>
  <r>
    <n v="851"/>
    <m/>
    <s v="VIVO"/>
    <s v="http://vivoweb.org/ontology/core#CaseStudy"/>
    <s v="VIVO_InfoRess"/>
    <x v="1"/>
    <s v="Case Study"/>
    <m/>
    <m/>
    <x v="24"/>
    <s v="A qualitative descriptive research study of individuals or a group"/>
    <m/>
    <m/>
    <m/>
    <m/>
    <m/>
    <m/>
    <x v="3"/>
    <m/>
    <m/>
    <m/>
    <m/>
    <m/>
    <m/>
    <m/>
    <m/>
    <m/>
    <m/>
    <m/>
    <m/>
    <m/>
  </r>
  <r>
    <n v="637"/>
    <m/>
    <s v="FaBiO"/>
    <m/>
    <s v="FaBiO Classes"/>
    <x v="0"/>
    <s v="catalog"/>
    <m/>
    <m/>
    <x v="25"/>
    <s v="A list of items describing the content of a resource, for example items in an exhibition, items offered for sale by a vendor, or entities contained within a library or collection. Ideally, catalogs are created according to specific and uniform principles of construction and are under the control of an authority file."/>
    <m/>
    <m/>
    <m/>
    <s v="text"/>
    <s v="Reports and other papers"/>
    <s v="dataset"/>
    <x v="5"/>
    <s v="Dataset"/>
    <s v="Misc"/>
    <s v="Catalog"/>
    <m/>
    <m/>
    <m/>
    <m/>
    <m/>
    <m/>
    <m/>
    <m/>
    <m/>
    <m/>
  </r>
  <r>
    <n v="718"/>
    <m/>
    <s v="FaBiO"/>
    <m/>
    <s v="FaBiO Classes"/>
    <x v="0"/>
    <s v="library catalog"/>
    <m/>
    <m/>
    <x v="25"/>
    <s v="The catalog of the holdings of a library, for example that of the Library of Congress (http://catalog.loc.gov/)."/>
    <m/>
    <m/>
    <m/>
    <s v="data"/>
    <s v="Data and Databases"/>
    <s v="dataset"/>
    <x v="5"/>
    <s v="Dataset"/>
    <s v="Misc"/>
    <s v="Catalog"/>
    <m/>
    <s v="x"/>
    <s v="x"/>
    <m/>
    <m/>
    <m/>
    <m/>
    <m/>
    <m/>
    <m/>
  </r>
  <r>
    <n v="457"/>
    <s v="information product"/>
    <s v="RIS"/>
    <s v="RIS_type"/>
    <s v="Reference types"/>
    <x v="1"/>
    <s v="CTLG"/>
    <s v="Catalog"/>
    <s v="Catalog"/>
    <x v="25"/>
    <m/>
    <m/>
    <n v="1"/>
    <m/>
    <s v="text"/>
    <s v="Reports and other papers"/>
    <s v="dataset"/>
    <x v="5"/>
    <s v="Dataset"/>
    <s v="Misc"/>
    <s v="Catalog"/>
    <m/>
    <m/>
    <s v="x"/>
    <m/>
    <m/>
    <m/>
    <m/>
    <m/>
    <m/>
    <m/>
  </r>
  <r>
    <n v="851"/>
    <m/>
    <s v="VIVO"/>
    <s v="http://vivoweb.org/ontology/core#Catalog"/>
    <s v="VIVO_InfoRess"/>
    <x v="1"/>
    <s v="Catalog"/>
    <m/>
    <m/>
    <x v="25"/>
    <s v="A list of items in a collection; an ordered compilation of item descriptions and sufficient information to afford access to them"/>
    <m/>
    <m/>
    <m/>
    <m/>
    <m/>
    <m/>
    <x v="3"/>
    <m/>
    <m/>
    <m/>
    <m/>
    <m/>
    <m/>
    <m/>
    <m/>
    <m/>
    <m/>
    <m/>
    <m/>
    <m/>
  </r>
  <r>
    <n v="170"/>
    <s v="information product"/>
    <s v="CSL codelists"/>
    <s v="Appendix II types"/>
    <s v="CSL type"/>
    <x v="2"/>
    <s v="chapter"/>
    <m/>
    <s v="chapter"/>
    <x v="26"/>
    <s v="&lt;no descr found&gt;"/>
    <m/>
    <n v="0.8"/>
    <d v="2017-10-10T00:00:00"/>
    <s v="text"/>
    <s v="Books and Book chapters"/>
    <s v="mixed or ambiguous"/>
    <x v="0"/>
    <s v="Text"/>
    <s v="Inbook"/>
    <s v="Book chapter"/>
    <m/>
    <s v="x"/>
    <m/>
    <m/>
    <s v="can be resolved with &quot;related&quot; field"/>
    <s v="Book Chapter/Confernece Paper"/>
    <m/>
    <n v="-1"/>
    <s v="use [related]"/>
    <m/>
  </r>
  <r>
    <n v="638"/>
    <m/>
    <s v="FaBiO"/>
    <m/>
    <s v="FaBiO Classes"/>
    <x v="0"/>
    <s v="chapter"/>
    <m/>
    <m/>
    <x v="26"/>
    <s v="A defined document section, forming part of or intended for inclusion within a larger document, usually with its own title or chapter number. Different chapters within a document such as a book or a report may each be independently authored, or may all be authored by a single individual or group of authors."/>
    <m/>
    <m/>
    <m/>
    <s v="text"/>
    <s v="Books and Book chapters"/>
    <s v="mixed or ambiguous"/>
    <x v="0"/>
    <s v="Text"/>
    <s v="Inbook"/>
    <s v="Book chapter"/>
    <m/>
    <m/>
    <m/>
    <m/>
    <m/>
    <m/>
    <m/>
    <m/>
    <m/>
    <m/>
  </r>
  <r>
    <n v="133"/>
    <s v="information product"/>
    <s v="Citavi"/>
    <m/>
    <s v="types"/>
    <x v="2"/>
    <s v="collected work"/>
    <m/>
    <s v="Collected Work"/>
    <x v="27"/>
    <s v="A selected or complete collection of the work of an author in one or more volumes. This can range from a small anthology of fiction to a collection of an author's scholarly writings, or to a historical-critical edition of the complete works of an author. "/>
    <m/>
    <n v="0.5"/>
    <d v="2015-11-20T00:00:00"/>
    <s v="text"/>
    <s v="mixed or ambiguous"/>
    <s v="mixed or ambiguous"/>
    <x v="6"/>
    <s v="Collection"/>
    <s v="Misc"/>
    <s v="Generic"/>
    <m/>
    <m/>
    <m/>
    <m/>
    <s v="can be resolved with &quot;related&quot; field"/>
    <m/>
    <m/>
    <m/>
    <m/>
    <m/>
  </r>
  <r>
    <n v="644"/>
    <m/>
    <s v="FaBiO"/>
    <m/>
    <s v="FaBiO Classes"/>
    <x v="0"/>
    <s v="collected works"/>
    <m/>
    <m/>
    <x v="27"/>
    <s v="A collection of the literary or scholastic works of a single person."/>
    <m/>
    <m/>
    <m/>
    <s v="text"/>
    <s v="mixed or ambiguous"/>
    <s v="mixed or ambiguous"/>
    <x v="6"/>
    <s v="Collection"/>
    <s v="Misc"/>
    <s v="Generic"/>
    <m/>
    <m/>
    <m/>
    <m/>
    <m/>
    <m/>
    <m/>
    <m/>
    <m/>
    <m/>
  </r>
  <r>
    <n v="845"/>
    <m/>
    <s v="FaBiO"/>
    <m/>
    <s v="FaBiO Classes"/>
    <x v="0"/>
    <s v="work collection"/>
    <m/>
    <m/>
    <x v="27"/>
    <s v="A collection of works."/>
    <m/>
    <m/>
    <m/>
    <s v="text"/>
    <s v="mixed or ambiguous"/>
    <s v="mixed or ambiguous"/>
    <x v="6"/>
    <s v="Collection"/>
    <s v="Misc"/>
    <s v="Generic"/>
    <m/>
    <m/>
    <m/>
    <m/>
    <m/>
    <m/>
    <m/>
    <m/>
    <m/>
    <m/>
  </r>
  <r>
    <n v="851"/>
    <m/>
    <s v="VIVO"/>
    <s v="http://purl.org/ontology/bibo/CollectedDocument"/>
    <s v="VIVO_InfoRess"/>
    <x v="1"/>
    <s v="Collected Document"/>
    <m/>
    <m/>
    <x v="27"/>
    <s v="Work consisting of collections of previously published works|A document that simultaneously contains other documents."/>
    <m/>
    <m/>
    <m/>
    <m/>
    <m/>
    <m/>
    <x v="3"/>
    <m/>
    <m/>
    <m/>
    <m/>
    <m/>
    <m/>
    <m/>
    <m/>
    <m/>
    <m/>
    <m/>
    <m/>
    <m/>
  </r>
  <r>
    <n v="202"/>
    <s v="information product"/>
    <s v="DataCite"/>
    <m/>
    <s v="resourceTypeGen"/>
    <x v="5"/>
    <s v="Collection"/>
    <m/>
    <s v="Collection"/>
    <x v="28"/>
    <s v="An aggregation of resources of various types. If a collection exists of a single type, use the single type to describe it. "/>
    <m/>
    <n v="1"/>
    <m/>
    <s v="mixed"/>
    <s v="mixed or ambiguous"/>
    <s v="mixed or ambiguous"/>
    <x v="6"/>
    <s v="Collection"/>
    <s v="Misc"/>
    <s v="Generic"/>
    <m/>
    <m/>
    <m/>
    <m/>
    <s v="can be resolved with &quot;related&quot; field"/>
    <m/>
    <m/>
    <m/>
    <m/>
    <m/>
  </r>
  <r>
    <n v="249"/>
    <s v="information product"/>
    <s v="DublinCore"/>
    <s v="DCMI_Type"/>
    <s v="DCMI type vocabulary"/>
    <x v="5"/>
    <s v="Collection"/>
    <m/>
    <s v="Collection"/>
    <x v="28"/>
    <s v="An aggregation of resources."/>
    <s v="A collection is described as a group; its parts may also be separately described."/>
    <n v="0.6"/>
    <d v="2017-10-07T00:00:00"/>
    <s v="mixed"/>
    <s v="mixed or ambiguous"/>
    <s v="mixed or ambiguous"/>
    <x v="6"/>
    <s v="Collection"/>
    <s v="Misc"/>
    <s v="Generic"/>
    <m/>
    <s v="x"/>
    <m/>
    <m/>
    <s v="can be resolved with &quot;related&quot; field"/>
    <m/>
    <m/>
    <n v="0"/>
    <m/>
    <m/>
  </r>
  <r>
    <n v="707"/>
    <m/>
    <s v="FaBiO"/>
    <m/>
    <s v="FaBiO Classes"/>
    <x v="0"/>
    <s v="item collection"/>
    <m/>
    <m/>
    <x v="28"/>
    <s v="A collection of items."/>
    <m/>
    <m/>
    <m/>
    <s v="mixed"/>
    <s v="mixed or ambiguous"/>
    <s v="mixed or ambiguous"/>
    <x v="6"/>
    <s v="Collection"/>
    <s v="Misc"/>
    <s v="Generic"/>
    <m/>
    <m/>
    <m/>
    <m/>
    <m/>
    <m/>
    <m/>
    <m/>
    <m/>
    <m/>
  </r>
  <r>
    <n v="851"/>
    <m/>
    <s v="VIVO"/>
    <s v="http://purl.org/ontology/bibo/Collection"/>
    <s v="VIVO_InfoRess"/>
    <x v="5"/>
    <s v="Collection"/>
    <m/>
    <m/>
    <x v="28"/>
    <s v="Collection of information resources that have a unified identity|A collection of Documents or Collections"/>
    <m/>
    <m/>
    <m/>
    <m/>
    <m/>
    <m/>
    <x v="3"/>
    <m/>
    <m/>
    <m/>
    <m/>
    <m/>
    <m/>
    <m/>
    <m/>
    <m/>
    <m/>
    <m/>
    <m/>
    <m/>
  </r>
  <r>
    <n v="614"/>
    <m/>
    <s v="FaBiO"/>
    <m/>
    <s v="FaBiO Classes"/>
    <x v="0"/>
    <s v="anthology"/>
    <m/>
    <m/>
    <x v="29"/>
    <s v="A collection of selected literary or scholastics works, for example poems, short stories, plays or research papers."/>
    <m/>
    <m/>
    <m/>
    <s v="text"/>
    <s v="mixed or ambiguous"/>
    <s v="mixed or ambiguous"/>
    <x v="6"/>
    <s v="Collection"/>
    <s v="Misc"/>
    <s v="Generic"/>
    <m/>
    <m/>
    <m/>
    <m/>
    <m/>
    <m/>
    <m/>
    <m/>
    <m/>
    <m/>
  </r>
  <r>
    <n v="630"/>
    <m/>
    <s v="FaBiO"/>
    <m/>
    <s v="FaBiO Classes"/>
    <x v="0"/>
    <s v="book series"/>
    <m/>
    <m/>
    <x v="30"/>
    <s v="A sequence of books having certain characteristics in common that are formally identified together as a group - for instance, the books in the Law, Governance and Technology Series published by Springer."/>
    <m/>
    <m/>
    <m/>
    <s v="text"/>
    <s v="Books and Book chapters"/>
    <s v="Book"/>
    <x v="6"/>
    <s v="Collection"/>
    <s v="Misc"/>
    <s v="Generic"/>
    <m/>
    <m/>
    <m/>
    <m/>
    <m/>
    <m/>
    <m/>
    <m/>
    <m/>
    <m/>
  </r>
  <r>
    <n v="631"/>
    <m/>
    <s v="FaBiO"/>
    <m/>
    <s v="FaBiO Classes"/>
    <x v="0"/>
    <s v="book set"/>
    <m/>
    <m/>
    <x v="31"/>
    <s v="A set of books having certain characteristics in common that informally allow their identification together as a group - for instance, the books of the Harry Potter saga."/>
    <m/>
    <m/>
    <m/>
    <s v="text"/>
    <s v="Books and Book chapters"/>
    <s v="Book"/>
    <x v="6"/>
    <s v="Collection"/>
    <s v="Misc"/>
    <s v="Generic"/>
    <m/>
    <m/>
    <m/>
    <m/>
    <m/>
    <m/>
    <m/>
    <m/>
    <m/>
    <m/>
  </r>
  <r>
    <n v="851"/>
    <m/>
    <s v="VIVO"/>
    <s v="http://purl.org/ontology/bibo/Code"/>
    <s v="VIVO_InfoRess"/>
    <x v="2"/>
    <s v="Code"/>
    <m/>
    <m/>
    <x v="32"/>
    <s v="A work consisting of texts of rules and regulations related to statutes issued by executive or administrative agencies|A collection of statutes."/>
    <m/>
    <m/>
    <m/>
    <m/>
    <m/>
    <m/>
    <x v="3"/>
    <m/>
    <m/>
    <m/>
    <m/>
    <m/>
    <m/>
    <m/>
    <m/>
    <m/>
    <m/>
    <m/>
    <m/>
    <m/>
  </r>
  <r>
    <n v="851"/>
    <m/>
    <s v="VIVO"/>
    <s v="http://purl.org/ontology/bibo/CourtReporter"/>
    <s v="VIVO_InfoRess"/>
    <x v="2"/>
    <s v="Court Reporter"/>
    <m/>
    <m/>
    <x v="33"/>
    <s v="Collection of legal cases|A collection of legal cases."/>
    <m/>
    <n v="0"/>
    <m/>
    <m/>
    <m/>
    <m/>
    <x v="3"/>
    <m/>
    <m/>
    <m/>
    <m/>
    <m/>
    <m/>
    <m/>
    <m/>
    <m/>
    <m/>
    <m/>
    <m/>
    <m/>
  </r>
  <r>
    <n v="790"/>
    <m/>
    <s v="FaBiO"/>
    <m/>
    <s v="FaBiO Classes"/>
    <x v="0"/>
    <s v="reply"/>
    <m/>
    <m/>
    <x v="34"/>
    <s v="A work that is a reply, either to a letter or other direct communication, or to feedback or comments about a piece of submitted writing. The latter is typically written by the author of a journal article submitted for publication, or by an applicant making a grant application, in response to reviews of the work from peer reviewers prior to publication (for the journal article) or prior to funding decision (for the grant application). Alternatively, it can be written in response to post-publication peer-review of a published journal article, or comments about it."/>
    <m/>
    <m/>
    <m/>
    <s v="text"/>
    <s v="mixed or ambiguous"/>
    <s v="Other"/>
    <x v="0"/>
    <s v="Text"/>
    <s v="Misc"/>
    <s v="Personal communication"/>
    <m/>
    <m/>
    <m/>
    <m/>
    <m/>
    <m/>
    <m/>
    <m/>
    <m/>
    <m/>
  </r>
  <r>
    <n v="796"/>
    <m/>
    <s v="FaBiO"/>
    <m/>
    <s v="FaBiO Classes"/>
    <x v="0"/>
    <s v="retraction"/>
    <m/>
    <m/>
    <x v="35"/>
    <s v="A formal statement retracting a statement or publication. A retraction is a public statement made about an earlier statement that withdraws, cancels, refutes, diametrically reverses the original statement or ceases and desists from publishing the original statement."/>
    <m/>
    <m/>
    <m/>
    <s v="text"/>
    <s v="mixed or ambiguous"/>
    <s v="Other"/>
    <x v="0"/>
    <s v="Text"/>
    <s v="Misc"/>
    <s v="Personal communication"/>
    <m/>
    <m/>
    <m/>
    <m/>
    <m/>
    <m/>
    <m/>
    <m/>
    <m/>
    <m/>
  </r>
  <r>
    <n v="650"/>
    <m/>
    <s v="FaBiO"/>
    <m/>
    <s v="FaBiO Classes"/>
    <x v="0"/>
    <s v="concept"/>
    <m/>
    <m/>
    <x v="36"/>
    <s v="A SKOS concept can be viewed as an idea or notion; a unit of thought. However, what constitutes a unit of thought is subjective, and this definition is meant to be suggestive, rather than restrictive."/>
    <m/>
    <m/>
    <m/>
    <s v="mixed"/>
    <s v="mixed or ambiguous"/>
    <s v="Other"/>
    <x v="0"/>
    <s v="Text"/>
    <s v="Misc"/>
    <s v="Generic"/>
    <m/>
    <m/>
    <m/>
    <m/>
    <m/>
    <m/>
    <m/>
    <m/>
    <m/>
    <m/>
  </r>
  <r>
    <n v="651"/>
    <m/>
    <s v="FaBiO"/>
    <m/>
    <s v="FaBiO Classes"/>
    <x v="0"/>
    <s v="concept scheme"/>
    <m/>
    <m/>
    <x v="37"/>
    <s v="A SKOS concept scheme can be viewed as an aggregation of one or more SKOS concepts. Semantic relationships (links) between those concepts may also be viewed as part of a concept scheme. This definition is, however, meant to be suggestive rather than restrictive, and there is some flexibility in the formal data model stated below."/>
    <m/>
    <m/>
    <m/>
    <s v="mixed"/>
    <s v="mixed or ambiguous"/>
    <s v="Other"/>
    <x v="0"/>
    <s v="Text"/>
    <s v="Misc"/>
    <s v="Generic"/>
    <m/>
    <m/>
    <m/>
    <m/>
    <m/>
    <m/>
    <m/>
    <m/>
    <m/>
    <m/>
  </r>
  <r>
    <n v="4"/>
    <s v="information product"/>
    <s v="BibTex"/>
    <m/>
    <s v="BibTeX_types"/>
    <x v="1"/>
    <s v="conference"/>
    <m/>
    <s v="Conference"/>
    <x v="38"/>
    <s v="see Inproceedings (included for technical interoperability with a nowadays oldfashioned markup language &quot;Scribe&quot;)"/>
    <m/>
    <n v="0.8"/>
    <m/>
    <s v="text"/>
    <s v="mixed or ambiguous"/>
    <s v="not applicable"/>
    <x v="7"/>
    <s v="Event"/>
    <s v="Conference"/>
    <s v="Conference proceeding"/>
    <m/>
    <s v="x"/>
    <m/>
    <m/>
    <m/>
    <m/>
    <m/>
    <n v="-1"/>
    <s v="event, not information product"/>
    <m/>
  </r>
  <r>
    <n v="22"/>
    <s v="information product"/>
    <s v="CASRAI"/>
    <m/>
    <s v="Output types"/>
    <x v="2"/>
    <s v="Conference Abstract"/>
    <m/>
    <s v="Conference Abstract"/>
    <x v="39"/>
    <s v="Texts of a specified length that states the issue to be discussed in a proposed conference paper. It serves as the basis for the acceptance of the paper at a conference. The abstract is published along with the paper."/>
    <m/>
    <n v="0.8"/>
    <m/>
    <s v="text"/>
    <s v="Reports and other papers"/>
    <s v="Conference Paper"/>
    <x v="0"/>
    <s v="Text"/>
    <s v="Inproceedings"/>
    <s v="Abstract"/>
    <m/>
    <s v="x"/>
    <s v="x"/>
    <m/>
    <m/>
    <m/>
    <m/>
    <n v="0"/>
    <s v="needed? additional metadata of event &quot;conference&quot;"/>
    <m/>
  </r>
  <r>
    <n v="198"/>
    <s v="information product"/>
    <s v="DataCite"/>
    <s v="ResourceType"/>
    <s v="resourceTypeConference"/>
    <x v="2"/>
    <s v="conference-abstract"/>
    <m/>
    <s v="conference-abstract"/>
    <x v="39"/>
    <s v="Texts of a specified length that states the issue to be discussed in a proposed conference paper."/>
    <s v="https://members.orcid.org/api/supported-work-types"/>
    <n v="0.8"/>
    <m/>
    <s v="text"/>
    <s v="Reports and other papers"/>
    <s v="Conference Paper"/>
    <x v="0"/>
    <s v="Text"/>
    <s v="Inproceedings"/>
    <s v="Abstract"/>
    <m/>
    <s v="x"/>
    <s v="x"/>
    <m/>
    <m/>
    <m/>
    <m/>
    <n v="0"/>
    <s v="needed? additional metadata of event &quot;conference&quot;"/>
    <m/>
  </r>
  <r>
    <n v="566"/>
    <m/>
    <s v="COAR"/>
    <m/>
    <s v="COAR Resource Types"/>
    <x v="5"/>
    <s v="conference object"/>
    <m/>
    <s v="conference object"/>
    <x v="40"/>
    <s v="All kind of digital resources contributed to a conference, like conference presentation (slides), conference report, conference lecture, abstracts, demonstrations. For conference papers, posters or proceedings the specific concepts should be used.."/>
    <s v="106000001"/>
    <n v="10600000"/>
    <m/>
    <s v="mixed"/>
    <s v="mixed or ambiguous"/>
    <s v="Other"/>
    <x v="3"/>
    <s v="Other"/>
    <s v="Misc"/>
    <s v="Generic"/>
    <m/>
    <m/>
    <m/>
    <m/>
    <m/>
    <m/>
    <m/>
    <m/>
    <m/>
    <m/>
  </r>
  <r>
    <n v="7"/>
    <s v="information product"/>
    <s v="BibTex"/>
    <m/>
    <s v="BibTeX_types"/>
    <x v="1"/>
    <s v="inproceedings"/>
    <m/>
    <s v="Inproceedings"/>
    <x v="41"/>
    <s v="An article in a conference proceedings."/>
    <m/>
    <n v="1"/>
    <m/>
    <s v="text"/>
    <s v="Reports and other papers"/>
    <s v="Conference Paper"/>
    <x v="0"/>
    <s v="Text"/>
    <s v="Inproceedings"/>
    <s v="Generic"/>
    <m/>
    <s v="x"/>
    <m/>
    <m/>
    <m/>
    <m/>
    <m/>
    <n v="1"/>
    <s v="additional metadata of event &quot;conference&quot;"/>
    <m/>
  </r>
  <r>
    <n v="23"/>
    <s v="information product"/>
    <s v="CASRAI"/>
    <m/>
    <s v="Output types"/>
    <x v="2"/>
    <s v="Conference Paper"/>
    <m/>
    <s v="Conference Paper"/>
    <x v="41"/>
    <s v="Papers written alone or collaboratively, presented at an academic conference, and published in the proceedings (not in scholarly journals)."/>
    <m/>
    <n v="0.8"/>
    <m/>
    <s v="text"/>
    <s v="Reports and other papers"/>
    <s v="Conference Paper"/>
    <x v="0"/>
    <s v="Text"/>
    <s v="Inproceedings"/>
    <s v="Generic"/>
    <m/>
    <s v="x"/>
    <s v="x"/>
    <m/>
    <m/>
    <m/>
    <m/>
    <n v="1"/>
    <s v="additional metadata of event &quot;conference&quot;"/>
    <m/>
  </r>
  <r>
    <n v="97"/>
    <s v="information product"/>
    <s v="CGSpace"/>
    <m/>
    <s v="dc.type"/>
    <x v="2"/>
    <s v="Conference Paper"/>
    <m/>
    <s v="Conference Paper"/>
    <x v="41"/>
    <m/>
    <m/>
    <n v="0.8"/>
    <d v="2017-10-09T00:00:00"/>
    <s v="text"/>
    <s v="Reports and other papers"/>
    <s v="Conference Paper"/>
    <x v="0"/>
    <s v="Text"/>
    <s v="Inproceedings"/>
    <s v="Generic"/>
    <m/>
    <s v="x"/>
    <s v="x"/>
    <m/>
    <m/>
    <m/>
    <m/>
    <n v="1"/>
    <s v="additional metadata of event &quot;conference&quot;"/>
    <m/>
  </r>
  <r>
    <n v="568"/>
    <m/>
    <s v="COAR"/>
    <m/>
    <s v="COAR Resource Types"/>
    <x v="2"/>
    <s v="conference paper"/>
    <m/>
    <s v="conference paper"/>
    <x v="41"/>
    <s v="A conference paper that is submitted to a conference and presented to the audience. The conference paper is published in proceedings."/>
    <s v="106011001"/>
    <n v="10601100"/>
    <m/>
    <s v="text"/>
    <s v="Reports and other papers"/>
    <s v="Conference Paper"/>
    <x v="0"/>
    <s v="Text"/>
    <s v="Inproceedings"/>
    <s v="Generic"/>
    <m/>
    <m/>
    <m/>
    <m/>
    <m/>
    <m/>
    <m/>
    <m/>
    <m/>
    <m/>
  </r>
  <r>
    <n v="523"/>
    <m/>
    <s v="COAR"/>
    <m/>
    <s v="MEL Deliverable types and definitions"/>
    <x v="4"/>
    <s v="Conference Paper"/>
    <m/>
    <s v="Conference Paper"/>
    <x v="41"/>
    <s v="Conference paper that is submitted to a conference and presented to the audience. The conference paper is published in proceedings."/>
    <m/>
    <m/>
    <m/>
    <s v="text"/>
    <s v="Reports and other papers"/>
    <s v="Conference Paper"/>
    <x v="0"/>
    <s v="Text"/>
    <s v="Inproceedings"/>
    <s v="Generic"/>
    <m/>
    <s v="x"/>
    <s v="x"/>
    <m/>
    <m/>
    <m/>
    <m/>
    <m/>
    <m/>
    <m/>
  </r>
  <r>
    <n v="185"/>
    <s v="information product"/>
    <s v="CSL codelists"/>
    <s v="Appendix II types"/>
    <s v="CSL type"/>
    <x v="2"/>
    <s v="paper-conference"/>
    <m/>
    <s v="paper-conference"/>
    <x v="41"/>
    <s v="&lt;no descr found&gt;"/>
    <m/>
    <n v="1"/>
    <d v="2017-10-10T00:00:00"/>
    <s v="text"/>
    <s v="Reports and other papers"/>
    <s v="Conference Paper"/>
    <x v="0"/>
    <s v="Text"/>
    <s v="Inproceedings"/>
    <s v="Generic"/>
    <m/>
    <s v="x"/>
    <m/>
    <m/>
    <m/>
    <m/>
    <m/>
    <n v="1"/>
    <s v="additional metadata of event &quot;conference&quot;"/>
    <m/>
  </r>
  <r>
    <n v="199"/>
    <s v="information product"/>
    <s v="DataCite"/>
    <s v="ResourceType"/>
    <s v="resourceTypeConference"/>
    <x v="2"/>
    <s v="conference-paper"/>
    <m/>
    <s v="conference-paper"/>
    <x v="41"/>
    <s v="Papers written alone or collaboratively, presented at an academic conference, and published in the proceedings (not in scholarly journals)."/>
    <s v="https://members.orcid.org/api/supported-work-types"/>
    <n v="0.8"/>
    <m/>
    <s v="text"/>
    <s v="Reports and other papers"/>
    <s v="Conference Paper"/>
    <x v="0"/>
    <s v="Text"/>
    <s v="Inproceedings"/>
    <s v="Generic"/>
    <m/>
    <s v="x"/>
    <s v="x"/>
    <m/>
    <m/>
    <m/>
    <m/>
    <n v="1"/>
    <s v="additional metadata of event &quot;conference&quot;"/>
    <m/>
  </r>
  <r>
    <n v="652"/>
    <m/>
    <s v="FaBiO"/>
    <m/>
    <s v="FaBiO Classes"/>
    <x v="0"/>
    <s v="conference paper"/>
    <m/>
    <m/>
    <x v="41"/>
    <s v="A paper, typically the realization of a research paper reporting original research findings, usually published within a conference proceedings volume."/>
    <m/>
    <m/>
    <m/>
    <s v="text"/>
    <s v="Reports and other papers"/>
    <s v="Conference Paper"/>
    <x v="0"/>
    <s v="Text"/>
    <s v="Inproceedings"/>
    <s v="Generic"/>
    <m/>
    <s v="x"/>
    <s v="x"/>
    <m/>
    <m/>
    <m/>
    <m/>
    <m/>
    <m/>
    <m/>
  </r>
  <r>
    <n v="305"/>
    <s v="information product"/>
    <s v="MARLO"/>
    <m/>
    <s v="MARLO Deliverable Sub-SubType"/>
    <x v="2"/>
    <s v="Conference paper / Seminar paper"/>
    <s v="Conference paper"/>
    <s v="Conference Paper"/>
    <x v="41"/>
    <m/>
    <m/>
    <n v="0.8"/>
    <d v="2017-10-07T00:00:00"/>
    <s v="text"/>
    <s v="Reports and other papers"/>
    <s v="Conference Paper"/>
    <x v="0"/>
    <s v="Text"/>
    <s v="Inproceedings"/>
    <s v="Generic"/>
    <m/>
    <s v="x"/>
    <s v="x"/>
    <m/>
    <m/>
    <m/>
    <m/>
    <n v="1"/>
    <s v="additional metadata of event &quot;conference&quot;"/>
    <m/>
  </r>
  <r>
    <n v="491"/>
    <s v="information product"/>
    <s v="Zotero"/>
    <m/>
    <s v="item type"/>
    <x v="1"/>
    <s v="conference paper"/>
    <m/>
    <s v="Conference Paper"/>
    <x v="41"/>
    <m/>
    <m/>
    <n v="0.8"/>
    <d v="2015-11-20T00:00:00"/>
    <s v="text"/>
    <s v="Reports and other papers"/>
    <s v="Conference Paper"/>
    <x v="0"/>
    <s v="Text"/>
    <s v="Inproceedings"/>
    <s v="Generic"/>
    <m/>
    <s v="x"/>
    <s v="x"/>
    <m/>
    <m/>
    <m/>
    <m/>
    <n v="1"/>
    <s v="additional metadata of event &quot;conference&quot;"/>
    <m/>
  </r>
  <r>
    <n v="851"/>
    <m/>
    <s v="VIVO"/>
    <s v="http://vivoweb.org/ontology/core#ConferencePaper"/>
    <s v="VIVO_InfoRess"/>
    <x v="2"/>
    <s v="Conference Paper"/>
    <m/>
    <m/>
    <x v="41"/>
    <s v="A paper presented at a conference; optionally collected into a Proceedings or a special Journal issue"/>
    <m/>
    <m/>
    <m/>
    <m/>
    <m/>
    <m/>
    <x v="3"/>
    <m/>
    <m/>
    <m/>
    <m/>
    <m/>
    <m/>
    <m/>
    <m/>
    <m/>
    <m/>
    <m/>
    <m/>
    <m/>
  </r>
  <r>
    <n v="570"/>
    <m/>
    <s v="COAR"/>
    <m/>
    <s v="COAR Resource Types"/>
    <x v="1"/>
    <s v="conference paper not in proceedings"/>
    <m/>
    <s v="conference paper not in proceedings"/>
    <x v="42"/>
    <s v="A conference paper that is submitted to a conference and presented to the audience. The conference paper is not published in proceedings."/>
    <s v="106020001"/>
    <n v="10602000"/>
    <m/>
    <s v="text"/>
    <s v="Reports and other papers"/>
    <s v="Conference Paper"/>
    <x v="0"/>
    <s v="Text"/>
    <s v="Unpublished"/>
    <s v="Generic"/>
    <m/>
    <m/>
    <m/>
    <m/>
    <m/>
    <m/>
    <m/>
    <m/>
    <m/>
    <m/>
  </r>
  <r>
    <n v="766"/>
    <m/>
    <s v="FaBiO"/>
    <m/>
    <s v="FaBiO Classes"/>
    <x v="0"/>
    <s v="Ph.D. symposium paper"/>
    <m/>
    <m/>
    <x v="43"/>
    <s v="A paper, usually presented during a specific session of a conference dedicated to Ph.D. students, that describes ongoing Ph.D. student's research."/>
    <m/>
    <m/>
    <m/>
    <s v="text"/>
    <s v="Reports and other papers"/>
    <s v="Conference Paper"/>
    <x v="0"/>
    <s v="Text"/>
    <s v="Unpublished"/>
    <s v="Generic"/>
    <m/>
    <m/>
    <m/>
    <m/>
    <m/>
    <m/>
    <m/>
    <m/>
    <m/>
    <m/>
  </r>
  <r>
    <n v="24"/>
    <s v="information product"/>
    <s v="CASRAI"/>
    <m/>
    <s v="Output types"/>
    <x v="2"/>
    <s v="Conference Poster"/>
    <m/>
    <s v="Conference Poster"/>
    <x v="44"/>
    <s v="Posters displayed in a conference setting and conveying research highlights in an efficient manner by compelling graphics. They may be peer-reviewed prior to acceptance and be published in the proceedings."/>
    <m/>
    <n v="1"/>
    <m/>
    <s v="text"/>
    <s v="Reports and other papers"/>
    <s v="Conference Paper"/>
    <x v="0"/>
    <s v="Text"/>
    <s v="Inproceedings"/>
    <s v="Generic"/>
    <m/>
    <s v="x"/>
    <s v="x"/>
    <m/>
    <m/>
    <s v="Is Poster in CGSpace"/>
    <m/>
    <n v="0"/>
    <s v="additional metadata of event &quot;conference&quot;"/>
    <m/>
  </r>
  <r>
    <n v="569"/>
    <m/>
    <s v="COAR"/>
    <m/>
    <s v="COAR Resource Types"/>
    <x v="2"/>
    <s v="conference poster"/>
    <m/>
    <s v="conference poster"/>
    <x v="44"/>
    <s v="A conference poster that is submitted to a conference and presented there at a poster presentation. The conference poster is published in proceedings."/>
    <s v="106012001"/>
    <n v="10601200"/>
    <m/>
    <s v="text"/>
    <s v="Reports and other papers"/>
    <s v="Poster"/>
    <x v="0"/>
    <s v="Text"/>
    <s v="Inproceedings"/>
    <s v="Generic"/>
    <m/>
    <m/>
    <m/>
    <m/>
    <m/>
    <m/>
    <m/>
    <m/>
    <m/>
    <m/>
  </r>
  <r>
    <n v="200"/>
    <s v="information product"/>
    <s v="DataCite"/>
    <s v="ResourceType"/>
    <s v="resourceTypeConference"/>
    <x v="2"/>
    <s v="conference-poster"/>
    <m/>
    <s v="conference-poster"/>
    <x v="44"/>
    <s v="Posters displayed in a conference setting and conveying research highlights in an efficient manner by compelling graphics."/>
    <s v="https://members.orcid.org/api/supported-work-types"/>
    <n v="1"/>
    <m/>
    <s v="text"/>
    <s v="Reports and other papers"/>
    <s v="Poster"/>
    <x v="0"/>
    <s v="Text"/>
    <s v="Inproceedings"/>
    <s v="Generic"/>
    <m/>
    <s v="x"/>
    <s v="x"/>
    <m/>
    <m/>
    <m/>
    <m/>
    <n v="0"/>
    <s v="additional metadata of event &quot;conference&quot;"/>
    <m/>
  </r>
  <r>
    <n v="653"/>
    <m/>
    <s v="FaBiO"/>
    <m/>
    <s v="FaBiO Classes"/>
    <x v="0"/>
    <s v="conference poster"/>
    <m/>
    <m/>
    <x v="44"/>
    <s v="A display poster, typically containing text with illustrative figures and/or tables, usually reporting research results or proposing hypotheses, submitted for acceptance to and/or presented at a conference, seminar, symposium, workshop or similar event."/>
    <m/>
    <m/>
    <m/>
    <s v="text"/>
    <s v="Reports and other papers"/>
    <s v="Poster"/>
    <x v="0"/>
    <s v="Text"/>
    <s v="Inproceedings"/>
    <s v="Generic"/>
    <m/>
    <m/>
    <m/>
    <m/>
    <m/>
    <m/>
    <m/>
    <m/>
    <m/>
    <m/>
  </r>
  <r>
    <n v="851"/>
    <m/>
    <s v="VIVO"/>
    <s v="http://vivoweb.org/ontology/core#ConferencePoster"/>
    <s v="VIVO_InfoRess"/>
    <x v="1"/>
    <s v="Conference Poster"/>
    <m/>
    <m/>
    <x v="44"/>
    <s v="The digital file (or physical equivalent), if available after the conference, vs. the act of attending/presenting: use ConferencePresentation for information about date/time/location/name of the event where the poster was presented"/>
    <m/>
    <m/>
    <m/>
    <m/>
    <m/>
    <m/>
    <x v="3"/>
    <m/>
    <m/>
    <m/>
    <m/>
    <m/>
    <m/>
    <m/>
    <m/>
    <m/>
    <m/>
    <m/>
    <m/>
    <m/>
  </r>
  <r>
    <n v="571"/>
    <m/>
    <s v="COAR"/>
    <m/>
    <s v="COAR Resource Types"/>
    <x v="1"/>
    <s v="conference poster not in proceedings"/>
    <m/>
    <s v="conference poster not in proceedings"/>
    <x v="45"/>
    <s v="A conference poster that is submitted to a conference and presented there at a poster presentation. The conference poster is not published in proceedings."/>
    <s v="106030001"/>
    <n v="10603000"/>
    <m/>
    <s v="text"/>
    <s v="Reports and other papers"/>
    <s v="Poster"/>
    <x v="0"/>
    <s v="Text"/>
    <s v="Unpublished"/>
    <s v="Generic"/>
    <m/>
    <m/>
    <m/>
    <m/>
    <m/>
    <m/>
    <m/>
    <m/>
    <m/>
    <m/>
  </r>
  <r>
    <n v="98"/>
    <s v="information product"/>
    <s v="CGSpace"/>
    <m/>
    <s v="dc.type"/>
    <x v="2"/>
    <s v="Conference Proceedings"/>
    <m/>
    <s v="Conference Proceedings"/>
    <x v="46"/>
    <m/>
    <m/>
    <n v="1"/>
    <d v="2017-10-09T00:00:00"/>
    <s v="text"/>
    <s v="Reports and other papers"/>
    <s v="Conference Proceedings"/>
    <x v="0"/>
    <s v="Text"/>
    <s v="Proceedings"/>
    <s v="Conference proceeding"/>
    <m/>
    <s v="x"/>
    <s v="x"/>
    <m/>
    <m/>
    <s v="Is entered as conference proceedings in CGSpace"/>
    <m/>
    <n v="1"/>
    <s v="additional metadata of event &quot;conference&quot;"/>
    <m/>
  </r>
  <r>
    <n v="134"/>
    <s v="information product"/>
    <s v="Citavi"/>
    <m/>
    <s v="types"/>
    <x v="2"/>
    <s v="conference proceedings"/>
    <m/>
    <s v="Conference Proceedings"/>
    <x v="46"/>
    <s v="A collection of papers from a scholarly conference in one volume."/>
    <m/>
    <n v="1"/>
    <d v="2015-11-20T00:00:00"/>
    <s v="text"/>
    <s v="Reports and other papers"/>
    <s v="Conference Proceedings"/>
    <x v="0"/>
    <s v="Text"/>
    <s v="Proceedings"/>
    <s v="Conference proceeding"/>
    <m/>
    <s v="x"/>
    <s v="x"/>
    <m/>
    <m/>
    <s v="Is included as 'Conference Proceedings' in CGSpace"/>
    <m/>
    <n v="1"/>
    <s v="additional metadata of event &quot;conference&quot;"/>
    <m/>
  </r>
  <r>
    <n v="567"/>
    <m/>
    <s v="COAR"/>
    <m/>
    <s v="COAR Resource Types"/>
    <x v="1"/>
    <s v="conference proceedings"/>
    <m/>
    <s v="conference proceedings"/>
    <x v="46"/>
    <s v="Conference proceedings is the official record of a conference meeting. It is a collection of documents which corresponds to the presentations given at the conference. It may include additional content."/>
    <s v="106010001"/>
    <n v="10601000"/>
    <m/>
    <s v="text"/>
    <s v="Reports and other papers"/>
    <s v="Conference Proceedings"/>
    <x v="0"/>
    <s v="Text"/>
    <s v="Proceedings"/>
    <s v="Conference proceeding"/>
    <m/>
    <m/>
    <m/>
    <m/>
    <m/>
    <m/>
    <m/>
    <m/>
    <m/>
    <m/>
  </r>
  <r>
    <n v="524"/>
    <m/>
    <s v="COAR"/>
    <m/>
    <s v="MEL Deliverable types and definitions"/>
    <x v="4"/>
    <s v="Conference Proceedings"/>
    <m/>
    <s v="Conference Proceedings"/>
    <x v="46"/>
    <s v="Conference proceedings is the official record of a conference meeting. It is a collection of documents which corresponds to the presentations given at the conference. It may include additional content."/>
    <m/>
    <m/>
    <m/>
    <s v="text"/>
    <s v="Reports and other papers"/>
    <s v="Conference Proceedings"/>
    <x v="0"/>
    <s v="Text"/>
    <s v="Proceedings"/>
    <s v="Conference proceeding"/>
    <m/>
    <m/>
    <m/>
    <m/>
    <m/>
    <m/>
    <m/>
    <m/>
    <m/>
    <m/>
  </r>
  <r>
    <n v="654"/>
    <m/>
    <s v="FaBiO"/>
    <m/>
    <s v="FaBiO Classes"/>
    <x v="0"/>
    <s v="conference proceedings"/>
    <m/>
    <m/>
    <x v="46"/>
    <s v="A document containing the programme and collected conference papers, or their abstracts, presented at a conference, seminar, symposium or similar event."/>
    <m/>
    <m/>
    <m/>
    <s v="text"/>
    <s v="Reports and other papers"/>
    <s v="Conference Proceedings"/>
    <x v="0"/>
    <s v="Text"/>
    <s v="Proceedings"/>
    <s v="Conference proceeding"/>
    <m/>
    <m/>
    <m/>
    <m/>
    <m/>
    <m/>
    <m/>
    <m/>
    <m/>
    <m/>
  </r>
  <r>
    <n v="456"/>
    <s v="information product"/>
    <s v="RIS"/>
    <s v="RIS_type"/>
    <s v="Reference types"/>
    <x v="1"/>
    <s v="CONF"/>
    <s v="Conference proceeding"/>
    <s v="Conference proceeding"/>
    <x v="46"/>
    <m/>
    <m/>
    <n v="1"/>
    <m/>
    <s v="text"/>
    <s v="Reports and other papers"/>
    <s v="Conference Proceedings"/>
    <x v="0"/>
    <s v="Text"/>
    <s v="Proceedings"/>
    <s v="Conference proceeding"/>
    <m/>
    <s v="x"/>
    <s v="x"/>
    <m/>
    <m/>
    <m/>
    <m/>
    <n v="1"/>
    <s v="additional metadata of event &quot;conference&quot;"/>
    <m/>
  </r>
  <r>
    <n v="25"/>
    <s v="information product"/>
    <s v="CASRAI"/>
    <m/>
    <s v="Output types"/>
    <x v="2"/>
    <s v="Conference Program"/>
    <m/>
    <s v="Conference Program"/>
    <x v="47"/>
    <s v="Document giving details of papers to be presented at an academic conference, compiled from the accepted submissions."/>
    <m/>
    <n v="0.6"/>
    <m/>
    <s v="text"/>
    <s v="Reports and other papers"/>
    <s v="Other"/>
    <x v="0"/>
    <s v="Text"/>
    <s v="Inproceedings"/>
    <s v="Catalog"/>
    <m/>
    <s v="x"/>
    <s v="x"/>
    <m/>
    <m/>
    <s v="Is not captured in CGSpace"/>
    <m/>
    <n v="0"/>
    <s v="needed? additional metadata of event &quot;conference&quot;"/>
    <m/>
  </r>
  <r>
    <n v="26"/>
    <s v="information product"/>
    <s v="CASRAI"/>
    <m/>
    <s v="Output types"/>
    <x v="2"/>
    <s v="Contact Info"/>
    <m/>
    <s v="Contact Info"/>
    <x v="48"/>
    <s v="Information providing all details required in order to effectively contact an individual using the best mechanism for the nature of the communication."/>
    <m/>
    <n v="0.6"/>
    <m/>
    <s v="text"/>
    <s v="mixed or ambiguous"/>
    <s v="mixed or ambiguous"/>
    <x v="0"/>
    <s v="Text"/>
    <s v="Manual"/>
    <s v="Personal communication"/>
    <s v="x"/>
    <m/>
    <s v="x"/>
    <m/>
    <m/>
    <m/>
    <m/>
    <m/>
    <m/>
    <m/>
  </r>
  <r>
    <n v="27"/>
    <s v="information product"/>
    <s v="CASRAI"/>
    <m/>
    <s v="Output types"/>
    <x v="2"/>
    <s v="Contract"/>
    <m/>
    <s v="Contract"/>
    <x v="49"/>
    <s v="Works commissioned by external public agencies or industry building on research expertise and aimed at deliverables. Include research contracts awarded by federal agencies for both direct and indirect costs, and honoraria."/>
    <m/>
    <n v="0.6"/>
    <m/>
    <s v="text"/>
    <s v="Reports and other papers"/>
    <s v="Other"/>
    <x v="0"/>
    <s v="Text"/>
    <s v="Misc"/>
    <s v="Statute"/>
    <s v="x"/>
    <m/>
    <m/>
    <m/>
    <m/>
    <m/>
    <m/>
    <n v="0"/>
    <s v="needed?"/>
    <m/>
  </r>
  <r>
    <n v="135"/>
    <s v="information product"/>
    <s v="Citavi"/>
    <m/>
    <s v="types"/>
    <x v="2"/>
    <s v="contribution in ..."/>
    <m/>
    <s v="Contribution In ..."/>
    <x v="50"/>
    <s v="A discrete piece of writing (including editorials, afterwords, etc.) in an Edited Book, Conference Proceedings, a Special Issue, or in Unpublished Work; an entry in an encyclopedia; or an individual work in a Collected Work."/>
    <s v="Before you add a contribution, add the parent reference first (the Edited Book, Conference Proceedings, etc.).Editorial; afterwords; individual work; dictionary entry; encyclopedia entry"/>
    <n v="1"/>
    <d v="2015-11-20T00:00:00"/>
    <s v="mixed"/>
    <s v="mixed or ambiguous"/>
    <s v="mixed or ambiguous"/>
    <x v="0"/>
    <s v="Text"/>
    <s v="ambiguous"/>
    <s v="Book chapter"/>
    <m/>
    <s v="x"/>
    <m/>
    <m/>
    <s v="can be resolved with &quot;related&quot; field"/>
    <m/>
    <m/>
    <n v="0"/>
    <m/>
    <m/>
  </r>
  <r>
    <n v="851"/>
    <m/>
    <s v="VIVO"/>
    <s v="http://purl.org/ontology/bibo/Brief"/>
    <s v="VIVO_InfoRess"/>
    <x v="6"/>
    <s v="Brief"/>
    <m/>
    <m/>
    <x v="51"/>
    <s v="A document stating the facts and points of law of a client's case|A written argument submitted to a court."/>
    <m/>
    <m/>
    <m/>
    <m/>
    <m/>
    <m/>
    <x v="3"/>
    <m/>
    <m/>
    <m/>
    <m/>
    <m/>
    <m/>
    <m/>
    <m/>
    <m/>
    <m/>
    <m/>
    <m/>
    <m/>
  </r>
  <r>
    <n v="851"/>
    <m/>
    <s v="VIVO"/>
    <s v="http://purl.org/ontology/bibo/LegalDecision"/>
    <s v="VIVO_InfoRess"/>
    <x v="6"/>
    <s v="Decision"/>
    <m/>
    <m/>
    <x v="52"/>
    <s v="The written determination of a case, motion or claim by a court or tribunal|A document containing an authoritative determination (as a decree or judgment) made after consideration of facts or law."/>
    <m/>
    <n v="0"/>
    <m/>
    <m/>
    <m/>
    <m/>
    <x v="3"/>
    <m/>
    <m/>
    <m/>
    <m/>
    <m/>
    <m/>
    <m/>
    <m/>
    <m/>
    <m/>
    <m/>
    <m/>
    <m/>
  </r>
  <r>
    <n v="28"/>
    <s v="information product"/>
    <s v="CASRAI"/>
    <m/>
    <s v="Output types"/>
    <x v="2"/>
    <s v="CV - Full Academic"/>
    <m/>
    <s v="CV - Full Academic"/>
    <x v="53"/>
    <s v="Information representing the full academic history of a person."/>
    <m/>
    <n v="0.6"/>
    <m/>
    <s v="text"/>
    <s v="Reports and other papers"/>
    <s v="not applicable"/>
    <x v="0"/>
    <s v="Text"/>
    <s v="Misc"/>
    <s v="Generic"/>
    <s v="x"/>
    <m/>
    <m/>
    <m/>
    <m/>
    <m/>
    <m/>
    <n v="0"/>
    <s v="needed?"/>
    <m/>
  </r>
  <r>
    <n v="674"/>
    <m/>
    <s v="FaBiO"/>
    <m/>
    <s v="FaBiO Classes"/>
    <x v="0"/>
    <s v="digital manifestation"/>
    <m/>
    <m/>
    <x v="54"/>
    <s v="A manifestation that represents data in binary form, encoding the data as a series of 0s and 1s."/>
    <m/>
    <m/>
    <m/>
    <s v="data"/>
    <s v="Data and Databases"/>
    <s v="dataset"/>
    <x v="5"/>
    <s v="Dataset"/>
    <s v="Misc"/>
    <s v="Data file"/>
    <m/>
    <m/>
    <m/>
    <m/>
    <m/>
    <m/>
    <m/>
    <m/>
    <m/>
    <m/>
  </r>
  <r>
    <n v="428"/>
    <s v="information product"/>
    <s v="ONIX 3.0"/>
    <s v="List 81"/>
    <s v="Product content type"/>
    <x v="1"/>
    <s v="Data"/>
    <n v="9"/>
    <s v="Data"/>
    <x v="55"/>
    <s v="Data files"/>
    <m/>
    <n v="1"/>
    <m/>
    <s v="data"/>
    <s v="Data and Databases"/>
    <s v="dataset"/>
    <x v="5"/>
    <s v="Dataset"/>
    <s v="Misc"/>
    <s v="Data file"/>
    <m/>
    <s v="x"/>
    <m/>
    <m/>
    <m/>
    <m/>
    <m/>
    <n v="1"/>
    <m/>
    <s v="data file"/>
  </r>
  <r>
    <n v="458"/>
    <s v="information product"/>
    <s v="RIS"/>
    <s v="RIS_type"/>
    <s v="Reference types"/>
    <x v="1"/>
    <s v="DATA"/>
    <s v="Data file"/>
    <s v="Data file"/>
    <x v="55"/>
    <s v="&lt;no descr found&gt;"/>
    <m/>
    <n v="1"/>
    <m/>
    <s v="data"/>
    <s v="Data and Databases"/>
    <s v="dataset"/>
    <x v="5"/>
    <s v="Dataset"/>
    <s v="Misc"/>
    <s v="Data file"/>
    <m/>
    <s v="x"/>
    <m/>
    <m/>
    <m/>
    <m/>
    <m/>
    <n v="1"/>
    <m/>
    <s v="data file"/>
  </r>
  <r>
    <n v="648"/>
    <m/>
    <s v="FaBiO"/>
    <m/>
    <s v="FaBiO Classes"/>
    <x v="0"/>
    <s v="computer file"/>
    <m/>
    <m/>
    <x v="55"/>
    <s v="A digital item containing information in computer-readable form encoded in a particular format."/>
    <m/>
    <m/>
    <m/>
    <s v="data"/>
    <s v="Data and Databases"/>
    <s v="dataset"/>
    <x v="5"/>
    <s v="Dataset"/>
    <s v="Misc"/>
    <s v="Data file"/>
    <m/>
    <s v="x"/>
    <m/>
    <m/>
    <m/>
    <m/>
    <m/>
    <m/>
    <m/>
    <m/>
  </r>
  <r>
    <n v="660"/>
    <m/>
    <s v="FaBiO"/>
    <m/>
    <s v="FaBiO Classes"/>
    <x v="0"/>
    <s v="data file"/>
    <m/>
    <m/>
    <x v="55"/>
    <s v="A realisation of a fabio:Dataset (a frbr:Work) containing a defined collection of data with specific content and possibly with a specific version number, that can be embodied as a fabio:Digital Manifestation (a frbr:Manifestation with a specific format) and be represented by a specific fabio:ComputerFile (a frbr:Item) on someone's hard drive."/>
    <m/>
    <m/>
    <m/>
    <s v="data"/>
    <s v="Data and Databases"/>
    <s v="dataset"/>
    <x v="5"/>
    <s v="Dataset"/>
    <s v="Misc"/>
    <s v="Data file"/>
    <m/>
    <s v="x"/>
    <m/>
    <m/>
    <m/>
    <m/>
    <m/>
    <m/>
    <m/>
    <m/>
  </r>
  <r>
    <n v="673"/>
    <m/>
    <s v="FaBiO"/>
    <m/>
    <s v="FaBiO Classes"/>
    <x v="0"/>
    <s v="digital item"/>
    <m/>
    <m/>
    <x v="55"/>
    <s v="A digital object, such as a computer file."/>
    <m/>
    <m/>
    <m/>
    <s v="data"/>
    <s v="Data and Databases"/>
    <s v="dataset"/>
    <x v="5"/>
    <s v="Dataset"/>
    <s v="Misc"/>
    <s v="Data file"/>
    <m/>
    <s v="x"/>
    <m/>
    <m/>
    <m/>
    <m/>
    <m/>
    <m/>
    <m/>
    <m/>
  </r>
  <r>
    <n v="807"/>
    <m/>
    <s v="FaBiO"/>
    <m/>
    <s v="FaBiO Classes"/>
    <x v="0"/>
    <s v="spreadsheet"/>
    <m/>
    <m/>
    <x v="56"/>
    <s v="An electronic form of data storage that displays a grid of rows and columns, in which each editable cell can contain alphanumeric text, a numeric value, or a formula that defines how the content of that cell is to be calculated from the content of another cell or cells."/>
    <m/>
    <m/>
    <m/>
    <s v="data"/>
    <s v="Data and Databases"/>
    <s v="dataset"/>
    <x v="5"/>
    <s v="Dataset"/>
    <s v="Misc"/>
    <s v="Data file"/>
    <m/>
    <s v="x"/>
    <m/>
    <m/>
    <m/>
    <m/>
    <m/>
    <m/>
    <m/>
    <m/>
  </r>
  <r>
    <n v="559"/>
    <m/>
    <s v="COAR"/>
    <m/>
    <s v="COAR Resource Types"/>
    <x v="6"/>
    <s v="data paper"/>
    <m/>
    <s v="data paper"/>
    <x v="57"/>
    <s v="A data paper is a scholarly publication describing a particular dataset or group of dataset, published in the form of a peer-reviewed article in a scholarly journal. The main purpose of a data paper is to describe data, the circumstances of their collection, and information related to data features, access and potential reuse. Adapted from https://en.wikipedia.org/wiki/Data_paper and http://www.gbif.org/publishing-data/data-papers"/>
    <s v="102011301"/>
    <n v="10201130"/>
    <m/>
    <s v="mixed"/>
    <s v="mixed or ambiguous"/>
    <s v="mixed or ambiguous"/>
    <x v="0"/>
    <s v="Text"/>
    <s v="Misc"/>
    <s v="Data file"/>
    <m/>
    <m/>
    <m/>
    <m/>
    <m/>
    <m/>
    <m/>
    <m/>
    <m/>
    <m/>
  </r>
  <r>
    <n v="317"/>
    <s v="information product"/>
    <s v="MARLO"/>
    <m/>
    <s v="MARLO Deliverable Sub-SubType"/>
    <x v="2"/>
    <s v="Database/Dataset/Data documentation"/>
    <s v="Data paper"/>
    <s v="Data Paper"/>
    <x v="57"/>
    <m/>
    <m/>
    <n v="0.8"/>
    <d v="2017-10-07T00:00:00"/>
    <s v="mixed"/>
    <s v="mixed or ambiguous"/>
    <s v="mixed or ambiguous"/>
    <x v="0"/>
    <s v="Text"/>
    <s v="Misc"/>
    <s v="Data file"/>
    <s v="x"/>
    <s v="x"/>
    <m/>
    <m/>
    <m/>
    <m/>
    <m/>
    <n v="0"/>
    <s v="needs definition"/>
    <m/>
  </r>
  <r>
    <n v="665"/>
    <m/>
    <s v="FaBiO"/>
    <m/>
    <s v="FaBiO Classes"/>
    <x v="0"/>
    <s v="database"/>
    <m/>
    <m/>
    <x v="58"/>
    <s v="A structured collection of logically related records or data usually stored and retrieved using computer-based means."/>
    <m/>
    <m/>
    <m/>
    <s v="data"/>
    <s v="Data and Databases"/>
    <s v="dataset"/>
    <x v="5"/>
    <s v="Dataset"/>
    <s v="Misc"/>
    <s v="Data file"/>
    <m/>
    <m/>
    <m/>
    <m/>
    <m/>
    <m/>
    <m/>
    <m/>
    <m/>
    <m/>
  </r>
  <r>
    <n v="676"/>
    <m/>
    <s v="FaBiO"/>
    <m/>
    <s v="FaBiO Classes"/>
    <x v="0"/>
    <s v="directory"/>
    <m/>
    <m/>
    <x v="58"/>
    <s v="A database of information which is heavily optimized for reading."/>
    <m/>
    <m/>
    <m/>
    <s v="data"/>
    <s v="Data and Databases"/>
    <s v="dataset"/>
    <x v="5"/>
    <s v="Dataset"/>
    <s v="Misc"/>
    <s v="Data file"/>
    <m/>
    <m/>
    <m/>
    <m/>
    <m/>
    <m/>
    <m/>
    <m/>
    <m/>
    <m/>
  </r>
  <r>
    <n v="316"/>
    <s v="information product"/>
    <s v="MARLO"/>
    <m/>
    <s v="MARLO Deliverable Sub-SubType"/>
    <x v="2"/>
    <s v="Database/Dataset/Data documentation"/>
    <s v="Database as an organized collection of data"/>
    <s v="Database As An Organized Collection Of Data"/>
    <x v="58"/>
    <s v="&lt;no descr found&gt;"/>
    <m/>
    <n v="1"/>
    <d v="2017-10-07T00:00:00"/>
    <s v="data"/>
    <s v="Data and Databases"/>
    <s v="dataset"/>
    <x v="5"/>
    <s v="Dataset"/>
    <s v="Misc"/>
    <s v="Data file"/>
    <m/>
    <s v="x"/>
    <m/>
    <m/>
    <m/>
    <m/>
    <m/>
    <n v="1"/>
    <m/>
    <m/>
  </r>
  <r>
    <n v="851"/>
    <m/>
    <s v="VIVO"/>
    <s v="http://vivoweb.org/ontology/core#Database"/>
    <s v="VIVO_InfoRess"/>
    <x v="2"/>
    <s v="Database"/>
    <m/>
    <m/>
    <x v="58"/>
    <s v="A structured file of information or a set of logically related data stored and retrieved using computer-based means"/>
    <m/>
    <m/>
    <m/>
    <m/>
    <m/>
    <m/>
    <x v="3"/>
    <m/>
    <m/>
    <m/>
    <m/>
    <m/>
    <m/>
    <m/>
    <m/>
    <m/>
    <m/>
    <m/>
    <m/>
    <m/>
  </r>
  <r>
    <n v="622"/>
    <m/>
    <s v="FaBiO"/>
    <m/>
    <s v="FaBiO Classes"/>
    <x v="0"/>
    <s v="bibliographic database"/>
    <m/>
    <m/>
    <x v="59"/>
    <s v="A database providing an authoritative source of bibliographic information, for example PubMed (http://www.ncbi.nlm.nih.gov/pubmed), CrossRef Metadata Search (http://search.crossref.org/) and PubMed Central (http://www.ncbi.nlm.nih.gov/pmc/)."/>
    <m/>
    <m/>
    <m/>
    <s v="data"/>
    <s v="Data and Databases"/>
    <s v="dataset"/>
    <x v="5"/>
    <s v="Dataset"/>
    <s v="Misc"/>
    <s v="Catalog"/>
    <m/>
    <m/>
    <m/>
    <m/>
    <m/>
    <m/>
    <m/>
    <m/>
    <m/>
    <m/>
  </r>
  <r>
    <n v="677"/>
    <m/>
    <s v="FaBiO"/>
    <m/>
    <s v="FaBiO Classes"/>
    <x v="0"/>
    <s v="discipline dictionary"/>
    <m/>
    <m/>
    <x v="60"/>
    <s v="A discipline dictionary is a collection of subject disciplines."/>
    <m/>
    <m/>
    <m/>
    <s v="data"/>
    <s v="Data and Databases"/>
    <s v="dataset"/>
    <x v="5"/>
    <s v="Dataset"/>
    <s v="Misc"/>
    <s v="Data file"/>
    <m/>
    <m/>
    <m/>
    <m/>
    <m/>
    <m/>
    <m/>
    <m/>
    <m/>
    <m/>
  </r>
  <r>
    <n v="695"/>
    <m/>
    <s v="FaBiO"/>
    <m/>
    <s v="FaBiO Classes"/>
    <x v="0"/>
    <s v="folksonomy"/>
    <m/>
    <m/>
    <x v="61"/>
    <s v="A system of classification derived from the practice and method of collaboratively creating and managing tags to annotate and categorize content in a particular domain. [Contrast fabio:Ontology]"/>
    <m/>
    <m/>
    <m/>
    <s v="text"/>
    <s v="Data and Databases"/>
    <s v="dataset"/>
    <x v="5"/>
    <s v="Dataset"/>
    <s v="Misc"/>
    <s v="Data file"/>
    <s v="x"/>
    <m/>
    <m/>
    <m/>
    <m/>
    <m/>
    <m/>
    <m/>
    <m/>
    <m/>
  </r>
  <r>
    <n v="751"/>
    <m/>
    <s v="FaBiO"/>
    <m/>
    <s v="FaBiO Classes"/>
    <x v="0"/>
    <s v="ontology"/>
    <m/>
    <m/>
    <x v="62"/>
    <s v="A formal representation of a set of concepts within a domain of knowledge, and the logical relationships between those concepts. [Contrast fabio:Folksonomy]"/>
    <m/>
    <m/>
    <m/>
    <s v="data"/>
    <s v="Data and Databases"/>
    <s v="dataset"/>
    <x v="5"/>
    <s v="Dataset"/>
    <s v="Misc"/>
    <s v="Data file"/>
    <s v="x"/>
    <m/>
    <m/>
    <m/>
    <m/>
    <m/>
    <m/>
    <m/>
    <m/>
    <m/>
  </r>
  <r>
    <n v="752"/>
    <m/>
    <s v="FaBiO"/>
    <m/>
    <s v="FaBiO Classes"/>
    <x v="0"/>
    <s v="ontology document"/>
    <m/>
    <m/>
    <x v="62"/>
    <s v="A document containing an ontology, for example an OWL (Web Ontology Language) file (http://www.w3.org/TR/owl-features/)."/>
    <m/>
    <m/>
    <m/>
    <s v="data"/>
    <s v="Data and Databases"/>
    <s v="dataset"/>
    <x v="5"/>
    <s v="Dataset"/>
    <s v="Misc"/>
    <s v="Data file"/>
    <m/>
    <s v="x"/>
    <m/>
    <m/>
    <m/>
    <m/>
    <m/>
    <m/>
    <m/>
    <m/>
  </r>
  <r>
    <n v="789"/>
    <m/>
    <s v="FaBiO"/>
    <m/>
    <s v="FaBiO Classes"/>
    <x v="0"/>
    <s v="relational database"/>
    <m/>
    <m/>
    <x v="63"/>
    <s v="A database in which the data are arranged in tables according to their common characteristics, with relationships between the tables being defined by a relational model or schema. A relational database is highly optimized for performance, and is queried using a database query language such as SQL (Structured Query Language). The software used to create a relational database is called a relational database management system (RDBMS)."/>
    <m/>
    <m/>
    <m/>
    <s v="data"/>
    <s v="Data and Databases"/>
    <s v="dataset"/>
    <x v="5"/>
    <s v="Dataset"/>
    <s v="Misc"/>
    <s v="Data file"/>
    <m/>
    <m/>
    <m/>
    <m/>
    <m/>
    <m/>
    <m/>
    <m/>
    <m/>
    <m/>
  </r>
  <r>
    <n v="664"/>
    <m/>
    <s v="FaBiO"/>
    <m/>
    <s v="FaBiO Classes"/>
    <x v="0"/>
    <s v="data repository"/>
    <m/>
    <m/>
    <x v="64"/>
    <s v="A repository for storing data."/>
    <m/>
    <m/>
    <m/>
    <s v="mixed"/>
    <s v="mixed or ambiguous"/>
    <s v="Website"/>
    <x v="6"/>
    <s v="Collection"/>
    <s v="Misc"/>
    <s v="Data file"/>
    <m/>
    <s v="x"/>
    <s v="x"/>
    <m/>
    <m/>
    <m/>
    <m/>
    <m/>
    <m/>
    <m/>
  </r>
  <r>
    <n v="828"/>
    <m/>
    <s v="FaBiO"/>
    <m/>
    <s v="FaBiO Classes"/>
    <x v="0"/>
    <s v="triplestore"/>
    <m/>
    <m/>
    <x v="65"/>
    <s v="A database specifically designed for the storage and retrieval of Resource Description Framework (RDF) data consisting of subject-predicate-object triples. A triple store is queried using the RDF query language SPARQL."/>
    <m/>
    <m/>
    <m/>
    <s v="data"/>
    <s v="Data and Databases"/>
    <s v="dataset"/>
    <x v="5"/>
    <s v="Dataset"/>
    <s v="Misc"/>
    <s v="Data file"/>
    <m/>
    <m/>
    <m/>
    <m/>
    <m/>
    <m/>
    <m/>
    <m/>
    <m/>
    <m/>
  </r>
  <r>
    <n v="29"/>
    <s v="information product"/>
    <s v="CASRAI"/>
    <m/>
    <s v="Output types"/>
    <x v="2"/>
    <s v="Data Set"/>
    <m/>
    <s v="Data Set"/>
    <x v="66"/>
    <s v="A series of structured observations, measurements or facts identified from the research which can be stored in a database medium."/>
    <m/>
    <n v="1"/>
    <m/>
    <s v="data"/>
    <s v="Data and Databases"/>
    <s v="dataset"/>
    <x v="5"/>
    <s v="Dataset"/>
    <s v="Misc"/>
    <s v="Data file"/>
    <m/>
    <s v="x"/>
    <m/>
    <m/>
    <s v="definition contradicts definition in line 203"/>
    <m/>
    <m/>
    <n v="0"/>
    <s v="definition discussion needed (my preference: datacite)"/>
    <m/>
  </r>
  <r>
    <n v="71"/>
    <s v="information product"/>
    <s v="CG Core v1.0"/>
    <m/>
    <s v="dc.type"/>
    <x v="1"/>
    <s v="Dataset"/>
    <m/>
    <s v="Dataset"/>
    <x v="66"/>
    <s v="&lt;no descr found&gt;"/>
    <m/>
    <n v="1"/>
    <m/>
    <s v="data"/>
    <s v="Data and Databases"/>
    <s v="dataset"/>
    <x v="5"/>
    <s v="Dataset"/>
    <s v="Misc"/>
    <s v="Data file"/>
    <m/>
    <s v="x"/>
    <m/>
    <m/>
    <m/>
    <m/>
    <s v="needs clarification (Soonho, Nilam, Gideon)"/>
    <n v="0"/>
    <m/>
    <m/>
  </r>
  <r>
    <n v="99"/>
    <s v="information product"/>
    <s v="CGSpace"/>
    <m/>
    <s v="dc.type"/>
    <x v="2"/>
    <s v="Dataset"/>
    <m/>
    <s v="Dataset"/>
    <x v="66"/>
    <s v="Data encoded in a defined structure."/>
    <m/>
    <n v="1"/>
    <d v="2017-10-09T00:00:00"/>
    <s v="data"/>
    <s v="Data and Databases"/>
    <s v="dataset"/>
    <x v="5"/>
    <s v="Dataset"/>
    <s v="Misc"/>
    <s v="Data file"/>
    <m/>
    <s v="x"/>
    <m/>
    <m/>
    <m/>
    <m/>
    <s v="needs clarification (Soonho, Nilam, Gideon)"/>
    <n v="0"/>
    <m/>
    <m/>
  </r>
  <r>
    <n v="605"/>
    <m/>
    <s v="COAR"/>
    <m/>
    <s v="COAR Resource Types"/>
    <x v="7"/>
    <s v="dataset"/>
    <m/>
    <s v="dataset"/>
    <x v="66"/>
    <s v="A collection of related facts and data encoded in a defined structure. (adapted from fabio; DataCite)"/>
    <s v="900000001"/>
    <n v="90000000"/>
    <m/>
    <s v="data"/>
    <s v="Data and Databases"/>
    <s v="dataset"/>
    <x v="5"/>
    <s v="Dataset"/>
    <s v="Misc"/>
    <s v="Data file"/>
    <m/>
    <m/>
    <m/>
    <m/>
    <m/>
    <m/>
    <m/>
    <m/>
    <m/>
    <m/>
  </r>
  <r>
    <n v="525"/>
    <m/>
    <s v="COAR"/>
    <m/>
    <s v="MEL Deliverable types and definitions"/>
    <x v="4"/>
    <s v="Dataset"/>
    <m/>
    <s v="Dataset"/>
    <x v="66"/>
    <s v="Collection of related facts and data encoded in a defined structure."/>
    <m/>
    <m/>
    <m/>
    <s v="data"/>
    <s v="Data and Databases"/>
    <s v="dataset"/>
    <x v="5"/>
    <s v="Dataset"/>
    <s v="Misc"/>
    <s v="Data file"/>
    <m/>
    <m/>
    <m/>
    <m/>
    <m/>
    <m/>
    <m/>
    <m/>
    <m/>
    <m/>
  </r>
  <r>
    <n v="171"/>
    <s v="information product"/>
    <s v="CSL codelists"/>
    <s v="Appendix II types"/>
    <s v="CSL type"/>
    <x v="2"/>
    <s v="dataset"/>
    <m/>
    <s v="dataset"/>
    <x v="66"/>
    <s v="&lt;no descr found&gt;"/>
    <m/>
    <n v="1"/>
    <d v="2017-10-10T00:00:00"/>
    <s v="data"/>
    <s v="Data and Databases"/>
    <s v="dataset"/>
    <x v="5"/>
    <s v="Dataset"/>
    <s v="Misc"/>
    <s v="Data file"/>
    <m/>
    <s v="x"/>
    <m/>
    <m/>
    <m/>
    <m/>
    <s v="needs clarification (Soonho, Nilam, Gideon)"/>
    <n v="0"/>
    <m/>
    <m/>
  </r>
  <r>
    <n v="203"/>
    <s v="information product"/>
    <s v="DataCite"/>
    <m/>
    <s v="resourceTypeGen"/>
    <x v="5"/>
    <s v="Dataset"/>
    <m/>
    <s v="Dataset"/>
    <x v="66"/>
    <s v="Data encoded in a defined structure. "/>
    <m/>
    <n v="1"/>
    <m/>
    <s v="data"/>
    <s v="Data and Databases"/>
    <s v="dataset"/>
    <x v="5"/>
    <s v="Dataset"/>
    <s v="Misc"/>
    <s v="Data file"/>
    <m/>
    <s v="x"/>
    <m/>
    <m/>
    <m/>
    <m/>
    <s v="needs clarification (Soonho, Nilam, Gideon)"/>
    <n v="0"/>
    <m/>
    <m/>
  </r>
  <r>
    <n v="220"/>
    <s v="information product"/>
    <s v="DataCite"/>
    <s v="ResourceType"/>
    <s v="resourceTypeOtherResources"/>
    <x v="2"/>
    <s v="data set"/>
    <m/>
    <s v="data set"/>
    <x v="66"/>
    <s v="A series of structured observations, measurements or facts identified from the research which can be stored in a database medium."/>
    <s v="https://members.orcid.org/api/supported-work-types"/>
    <n v="1"/>
    <m/>
    <s v="data"/>
    <s v="Data and Databases"/>
    <s v="dataset"/>
    <x v="5"/>
    <s v="Dataset"/>
    <s v="Misc"/>
    <s v="Data file"/>
    <m/>
    <s v="x"/>
    <m/>
    <m/>
    <m/>
    <m/>
    <s v="needs clarification (Soonho, Nilam, Gideon)"/>
    <n v="0"/>
    <m/>
    <m/>
  </r>
  <r>
    <n v="250"/>
    <s v="information product"/>
    <s v="DublinCore"/>
    <s v="DCMI_Type"/>
    <s v="DCMI type vocabulary"/>
    <x v="5"/>
    <s v="Dataset"/>
    <m/>
    <s v="Dataset"/>
    <x v="66"/>
    <s v="Data encoded in a defined structure."/>
    <s v="Examples include lists, tables, and databases. A dataset may be useful for direct machine processing."/>
    <n v="1"/>
    <d v="2017-10-07T00:00:00"/>
    <s v="data"/>
    <s v="Data and Databases"/>
    <s v="dataset"/>
    <x v="5"/>
    <s v="Dataset"/>
    <s v="Misc"/>
    <s v="Data file"/>
    <m/>
    <s v="x"/>
    <m/>
    <m/>
    <m/>
    <m/>
    <s v="needs clarification (Soonho, Nilam, Gideon)"/>
    <n v="0"/>
    <m/>
    <m/>
  </r>
  <r>
    <n v="667"/>
    <m/>
    <s v="FaBiO"/>
    <m/>
    <s v="FaBiO Classes"/>
    <x v="0"/>
    <s v="dataset"/>
    <m/>
    <m/>
    <x v="66"/>
    <s v="A collection of related facts, often expressed in numerical form and encoded in a defined structure."/>
    <m/>
    <m/>
    <m/>
    <s v="data"/>
    <s v="Data and Databases"/>
    <s v="dataset"/>
    <x v="5"/>
    <s v="Dataset"/>
    <s v="Misc"/>
    <s v="Data file"/>
    <m/>
    <m/>
    <m/>
    <m/>
    <m/>
    <m/>
    <m/>
    <m/>
    <m/>
    <m/>
  </r>
  <r>
    <n v="318"/>
    <s v="information product"/>
    <s v="MARLO"/>
    <m/>
    <s v="MARLO Deliverable Sub-SubType"/>
    <x v="2"/>
    <s v="Database/Dataset/Data documentation"/>
    <s v="dataset"/>
    <s v="Dataset"/>
    <x v="66"/>
    <s v="&lt;no descr found&gt;"/>
    <m/>
    <n v="1"/>
    <d v="2017-10-07T00:00:00"/>
    <s v="data"/>
    <s v="Data and Databases"/>
    <s v="dataset"/>
    <x v="5"/>
    <s v="Dataset"/>
    <s v="Misc"/>
    <s v="Data file"/>
    <m/>
    <s v="x"/>
    <m/>
    <m/>
    <m/>
    <m/>
    <m/>
    <n v="1"/>
    <m/>
    <m/>
  </r>
  <r>
    <n v="851"/>
    <m/>
    <s v="VIVO"/>
    <s v="http://vivoweb.org/ontology/core#Dataset"/>
    <s v="VIVO_InfoRess"/>
    <x v="5"/>
    <s v="Dataset"/>
    <m/>
    <m/>
    <x v="66"/>
    <s v="A named collection of data, usually containing only one type of data"/>
    <m/>
    <m/>
    <m/>
    <m/>
    <m/>
    <m/>
    <x v="3"/>
    <m/>
    <m/>
    <m/>
    <m/>
    <m/>
    <m/>
    <m/>
    <m/>
    <m/>
    <m/>
    <m/>
    <m/>
    <m/>
  </r>
  <r>
    <n v="315"/>
    <s v="information product"/>
    <s v="MARLO"/>
    <m/>
    <s v="MARLO Deliverable Sub-SubType"/>
    <x v="2"/>
    <s v="Database/Dataset/Data documentation"/>
    <s v="Dataset as a collection of data"/>
    <s v="Dataset As A Collection Of Data"/>
    <x v="67"/>
    <s v="&lt;no descr found&gt;"/>
    <m/>
    <n v="1"/>
    <d v="2017-10-07T00:00:00"/>
    <s v="data"/>
    <s v="Data and Databases"/>
    <s v="dataset"/>
    <x v="5"/>
    <s v="Dataset"/>
    <s v="Misc"/>
    <s v="Data file"/>
    <m/>
    <s v="x"/>
    <m/>
    <m/>
    <m/>
    <m/>
    <m/>
    <n v="0"/>
    <s v="suggestion: dataset"/>
    <m/>
  </r>
  <r>
    <n v="620"/>
    <m/>
    <s v="FaBiO"/>
    <m/>
    <s v="FaBiO Classes"/>
    <x v="0"/>
    <s v="authority file"/>
    <m/>
    <m/>
    <x v="68"/>
    <s v="A controlled vocabulary or official list that establishes, for consistency, the authoritative forms of headings, and the preferred terms or proper names to be used, when creating a catalogue or when indexing and searching a set of entities within a defined domain."/>
    <m/>
    <m/>
    <m/>
    <s v="data"/>
    <s v="Data and Databases"/>
    <s v="dataset"/>
    <x v="5"/>
    <s v="Dataset"/>
    <s v="Misc"/>
    <s v="Data file"/>
    <s v="x"/>
    <s v="c"/>
    <m/>
    <m/>
    <m/>
    <m/>
    <m/>
    <m/>
    <m/>
    <m/>
  </r>
  <r>
    <n v="407"/>
    <s v="information product"/>
    <s v="MARLO"/>
    <m/>
    <s v="MARLO Deliverable Sub-Types"/>
    <x v="2"/>
    <s v="Maps/Geospatial data"/>
    <m/>
    <s v="Maps/Geospatial data"/>
    <x v="69"/>
    <s v="Geospatial data - geographic positioning information, CCAFS Sites Atlas, cropland, etc."/>
    <m/>
    <n v="1"/>
    <d v="2017-10-07T00:00:00"/>
    <s v="data"/>
    <s v="Data and Databases"/>
    <s v="dataset"/>
    <x v="5"/>
    <s v="Dataset"/>
    <s v="Misc"/>
    <s v="Data file"/>
    <s v="x"/>
    <s v="x"/>
    <s v="x"/>
    <m/>
    <m/>
    <m/>
    <m/>
    <n v="1"/>
    <m/>
    <m/>
  </r>
  <r>
    <n v="730"/>
    <m/>
    <s v="FaBiO"/>
    <m/>
    <s v="FaBiO Classes"/>
    <x v="0"/>
    <s v="metadata"/>
    <m/>
    <m/>
    <x v="70"/>
    <s v="A separate work that provides information describing one or more characteristics of a resource or entity."/>
    <m/>
    <m/>
    <m/>
    <s v="data"/>
    <s v="Data and Databases"/>
    <s v="dataset"/>
    <x v="5"/>
    <s v="Dataset"/>
    <s v="Misc"/>
    <s v="Catalog"/>
    <s v="x"/>
    <m/>
    <m/>
    <m/>
    <m/>
    <m/>
    <m/>
    <m/>
    <m/>
    <m/>
  </r>
  <r>
    <n v="731"/>
    <m/>
    <s v="FaBiO"/>
    <m/>
    <s v="FaBiO Classes"/>
    <x v="0"/>
    <s v="metadata document"/>
    <m/>
    <m/>
    <x v="70"/>
    <s v="A document that contains metadata information describing one or more characteristics of an entity."/>
    <m/>
    <m/>
    <m/>
    <s v="data"/>
    <s v="Data and Databases"/>
    <s v="dataset"/>
    <x v="5"/>
    <s v="Dataset"/>
    <s v="Misc"/>
    <s v="Catalog"/>
    <m/>
    <s v="x"/>
    <m/>
    <m/>
    <m/>
    <m/>
    <m/>
    <m/>
    <m/>
    <m/>
  </r>
  <r>
    <n v="623"/>
    <m/>
    <s v="FaBiO"/>
    <m/>
    <s v="FaBiO Classes"/>
    <x v="0"/>
    <s v="bibliographic metadata"/>
    <m/>
    <m/>
    <x v="71"/>
    <s v="Standard bibliographic metadata describing an expression of a work. To take the example of a journal article, bibliographic metadata typically include the authors' names, the date of publication, the title of the article, the journal name and volume number, the first and last page numbers, and the Digital Object Identifier (DOI)."/>
    <m/>
    <m/>
    <m/>
    <s v="data"/>
    <s v="Data and Databases"/>
    <s v="dataset"/>
    <x v="5"/>
    <s v="Dataset"/>
    <s v="Misc"/>
    <s v="Catalog"/>
    <s v="x"/>
    <m/>
    <m/>
    <m/>
    <m/>
    <m/>
    <m/>
    <m/>
    <m/>
    <m/>
  </r>
  <r>
    <n v="683"/>
    <m/>
    <s v="FaBiO"/>
    <m/>
    <s v="FaBiO Classes"/>
    <x v="0"/>
    <s v="entity metadata"/>
    <m/>
    <m/>
    <x v="72"/>
    <s v="Metadata describing the work itself, including for example the name of the creator(s), the title of the work, and the date and place of its creation."/>
    <m/>
    <m/>
    <m/>
    <s v="data"/>
    <s v="Data and Databases"/>
    <s v="dataset"/>
    <x v="5"/>
    <s v="Dataset"/>
    <s v="Misc"/>
    <s v="Catalog"/>
    <s v="x"/>
    <m/>
    <m/>
    <m/>
    <m/>
    <m/>
    <m/>
    <m/>
    <m/>
    <m/>
  </r>
  <r>
    <n v="779"/>
    <m/>
    <s v="FaBiO"/>
    <m/>
    <s v="FaBiO Classes"/>
    <x v="0"/>
    <s v="project metadata"/>
    <m/>
    <m/>
    <x v="73"/>
    <s v="Metadata describing a project, for example the project name, the names of those who conducted the project, the name of the institution in which the project was conducted, and the project funding information."/>
    <m/>
    <m/>
    <m/>
    <s v="data"/>
    <s v="Data and Databases"/>
    <s v="dataset"/>
    <x v="5"/>
    <s v="Dataset"/>
    <s v="Misc"/>
    <s v="Catalog"/>
    <s v="x"/>
    <m/>
    <m/>
    <m/>
    <m/>
    <m/>
    <m/>
    <m/>
    <m/>
    <m/>
  </r>
  <r>
    <n v="53"/>
    <s v="information product"/>
    <s v="CASRAI"/>
    <m/>
    <s v="Output types"/>
    <x v="2"/>
    <s v="Research Dataset"/>
    <m/>
    <s v="Research Dataset"/>
    <x v="74"/>
    <s v="A set of data used for research purposes, that may or may not have been created by a research project."/>
    <m/>
    <n v="1"/>
    <m/>
    <s v="data"/>
    <s v="Data and Databases"/>
    <s v="dataset"/>
    <x v="5"/>
    <s v="Dataset"/>
    <s v="Misc"/>
    <s v="Data file"/>
    <s v="x"/>
    <s v="x"/>
    <m/>
    <m/>
    <m/>
    <m/>
    <m/>
    <n v="0"/>
    <s v="suggestion: dataset"/>
    <m/>
  </r>
  <r>
    <n v="826"/>
    <m/>
    <s v="FaBiO"/>
    <m/>
    <s v="FaBiO Classes"/>
    <x v="0"/>
    <s v="timetable"/>
    <m/>
    <m/>
    <x v="75"/>
    <s v="A tabular dataset providing information about the times and locations of a planned series of events."/>
    <m/>
    <m/>
    <m/>
    <s v="data"/>
    <s v="Data and Databases"/>
    <s v="dataset"/>
    <x v="5"/>
    <s v="Dataset"/>
    <s v="Misc"/>
    <s v="Data file"/>
    <s v="x"/>
    <m/>
    <m/>
    <m/>
    <m/>
    <m/>
    <m/>
    <m/>
    <m/>
    <m/>
  </r>
  <r>
    <n v="833"/>
    <m/>
    <s v="FaBiO"/>
    <m/>
    <s v="FaBiO Classes"/>
    <x v="0"/>
    <s v="vocabulary mapping"/>
    <m/>
    <m/>
    <x v="76"/>
    <s v="A mapping of correspondences between two vocabularies. For controlled vocabularies, such mappings may be expressed using SKOS (http://www.w3.org/2004/02/skos/)."/>
    <m/>
    <m/>
    <m/>
    <s v="data"/>
    <s v="Data and Databases"/>
    <s v="dataset"/>
    <x v="5"/>
    <s v="Dataset"/>
    <s v="Misc"/>
    <s v="Data file"/>
    <s v="x"/>
    <m/>
    <m/>
    <m/>
    <m/>
    <m/>
    <m/>
    <m/>
    <m/>
    <m/>
  </r>
  <r>
    <n v="834"/>
    <m/>
    <s v="FaBiO"/>
    <m/>
    <s v="FaBiO Classes"/>
    <x v="0"/>
    <s v="vocabulary mapping document"/>
    <m/>
    <m/>
    <x v="76"/>
    <s v="A document containing a vocabulary mapping"/>
    <m/>
    <m/>
    <m/>
    <s v="text"/>
    <s v="Reports and other papers"/>
    <s v="Other"/>
    <x v="0"/>
    <s v="Text"/>
    <s v="Misc"/>
    <s v="Data file"/>
    <m/>
    <m/>
    <m/>
    <m/>
    <m/>
    <m/>
    <m/>
    <m/>
    <m/>
    <m/>
  </r>
  <r>
    <n v="493"/>
    <s v="information product"/>
    <s v="Zotero"/>
    <m/>
    <s v="item type"/>
    <x v="1"/>
    <s v="Document"/>
    <m/>
    <s v="Document"/>
    <x v="77"/>
    <m/>
    <m/>
    <n v="0.6"/>
    <d v="2015-11-20T00:00:00"/>
    <s v="text"/>
    <s v="mixed or ambiguous"/>
    <s v="mixed or ambiguous"/>
    <x v="0"/>
    <s v="Text"/>
    <s v="Misc"/>
    <s v="Generic"/>
    <m/>
    <s v="x"/>
    <m/>
    <m/>
    <m/>
    <m/>
    <m/>
    <n v="0"/>
    <s v="needed?"/>
    <m/>
  </r>
  <r>
    <n v="851"/>
    <m/>
    <s v="VIVO"/>
    <s v="http://purl.org/ontology/bibo/Document"/>
    <s v="VIVO_InfoRess"/>
    <x v="5"/>
    <s v="Document"/>
    <m/>
    <m/>
    <x v="77"/>
    <s v="A bounded physical representation of a body of information designed with the capacity (and usually intent) to communicate|A document (noun) is a bounded physical representation of body of information designed with the capacity (and usually intent) to communicate. A document may manifest symbolic, diagrammatic or sensory-representational information."/>
    <m/>
    <m/>
    <m/>
    <m/>
    <m/>
    <m/>
    <x v="3"/>
    <m/>
    <m/>
    <m/>
    <m/>
    <m/>
    <m/>
    <m/>
    <m/>
    <m/>
    <m/>
    <m/>
    <m/>
    <m/>
  </r>
  <r>
    <n v="624"/>
    <m/>
    <s v="FaBiO"/>
    <m/>
    <s v="FaBiO Classes"/>
    <x v="0"/>
    <s v="biography"/>
    <m/>
    <m/>
    <x v="78"/>
    <s v="An account of the events, works and achievements, both personal and professional, of a person, either living or dead."/>
    <m/>
    <m/>
    <m/>
    <s v="text"/>
    <m/>
    <m/>
    <x v="6"/>
    <s v="Collection"/>
    <s v="Misc"/>
    <s v="Generic"/>
    <m/>
    <m/>
    <m/>
    <m/>
    <m/>
    <m/>
    <m/>
    <m/>
    <m/>
    <m/>
  </r>
  <r>
    <n v="633"/>
    <m/>
    <s v="FaBiO"/>
    <m/>
    <s v="FaBiO Classes"/>
    <x v="0"/>
    <s v="call for applications"/>
    <m/>
    <m/>
    <x v="79"/>
    <s v="A document published by a funding agency requesting submission of applications for financial grants to fund projects, for example to enable research investigations in areas specified in the Call."/>
    <m/>
    <m/>
    <m/>
    <s v="text"/>
    <s v="Reports and other papers"/>
    <m/>
    <x v="0"/>
    <s v="Text"/>
    <s v="Misc"/>
    <s v="Generic"/>
    <m/>
    <m/>
    <m/>
    <m/>
    <m/>
    <m/>
    <m/>
    <m/>
    <m/>
    <m/>
  </r>
  <r>
    <n v="646"/>
    <m/>
    <s v="FaBiO"/>
    <m/>
    <s v="FaBiO Classes"/>
    <x v="0"/>
    <s v="complete works"/>
    <m/>
    <m/>
    <x v="80"/>
    <s v="A collection of all the literary or scholastic works of a single person."/>
    <m/>
    <m/>
    <m/>
    <s v="text"/>
    <m/>
    <m/>
    <x v="0"/>
    <s v="Text"/>
    <s v="Misc"/>
    <s v="Generic"/>
    <m/>
    <m/>
    <m/>
    <m/>
    <m/>
    <m/>
    <m/>
    <m/>
    <m/>
    <m/>
  </r>
  <r>
    <n v="304"/>
    <s v="information product"/>
    <s v="MARLO"/>
    <m/>
    <s v="MARLO Deliverable Sub-SubType"/>
    <x v="2"/>
    <s v="Concept note"/>
    <s v="Concept note"/>
    <s v="Concept Note"/>
    <x v="81"/>
    <m/>
    <m/>
    <n v="0.8"/>
    <d v="2017-10-07T00:00:00"/>
    <s v="text"/>
    <s v="Reports and other papers"/>
    <s v="Other"/>
    <x v="0"/>
    <s v="Text"/>
    <s v="Misc"/>
    <s v="Generic"/>
    <s v="x"/>
    <m/>
    <m/>
    <m/>
    <m/>
    <m/>
    <m/>
    <m/>
    <m/>
    <m/>
  </r>
  <r>
    <n v="851"/>
    <m/>
    <s v="VIVO"/>
    <s v="http://purl.org/ontology/bibo/DocumentPart"/>
    <s v="VIVO_InfoRess"/>
    <x v="1"/>
    <s v="Document Part"/>
    <m/>
    <m/>
    <x v="82"/>
    <s v="A distinct part of a larger document or collected document|a distinct part of a larger document or collected document."/>
    <m/>
    <m/>
    <m/>
    <m/>
    <m/>
    <m/>
    <x v="3"/>
    <m/>
    <m/>
    <m/>
    <m/>
    <m/>
    <m/>
    <m/>
    <m/>
    <m/>
    <m/>
    <m/>
    <m/>
    <m/>
  </r>
  <r>
    <n v="714"/>
    <m/>
    <s v="FaBiO"/>
    <m/>
    <s v="FaBiO Classes"/>
    <x v="0"/>
    <s v="laboratory notebook"/>
    <m/>
    <m/>
    <x v="83"/>
    <s v="A notebook used by an individual research scientist as the primary record of his or her research activities. A researcher may use a laboratory notebook to document hypotheses, to describe experiments and to record data in various formats, to provide details of data analysis and interpretation, or to record the validation or invalidation of the original hypotheses. The laboratory notebook serves as an organizational tool and a memory aid. It may also have a role in recording and protecting any intellectual property created during the research, and may be used in evidence when establishing priority of discoveries, for example in patent applications. Electronic versions of laboratory notebooks are increasingly being employed by researchers, particularly in chemistry and the pharmaceutical industry."/>
    <m/>
    <m/>
    <m/>
    <s v="text"/>
    <m/>
    <m/>
    <x v="0"/>
    <s v="Text"/>
    <s v="Misc"/>
    <s v="Generic"/>
    <m/>
    <m/>
    <m/>
    <m/>
    <m/>
    <m/>
    <m/>
    <m/>
    <m/>
    <m/>
  </r>
  <r>
    <n v="579"/>
    <m/>
    <s v="COAR"/>
    <m/>
    <s v="COAR Resource Types"/>
    <x v="1"/>
    <s v="memorandum"/>
    <m/>
    <s v="memorandum"/>
    <x v="84"/>
    <s v="It is a note, document or other communication that helps the memory by recording events or observations on a topic. A memorandum can have only a certain number of formats; it may have a format specific to an office or institution."/>
    <s v="111030001"/>
    <n v="11103000"/>
    <m/>
    <s v="text"/>
    <m/>
    <s v="Other"/>
    <x v="0"/>
    <s v="Text"/>
    <s v="Misc"/>
    <s v="Generic"/>
    <m/>
    <m/>
    <m/>
    <m/>
    <m/>
    <m/>
    <m/>
    <m/>
    <m/>
    <m/>
  </r>
  <r>
    <n v="616"/>
    <m/>
    <s v="FaBiO"/>
    <m/>
    <s v="FaBiO Classes"/>
    <x v="0"/>
    <s v="application profile"/>
    <m/>
    <m/>
    <x v="85"/>
    <s v="A set of metadata elements, policies and guidelines defined for a particular application. The metadata elements used in the application profile may be drawn from more than one element sets, including locally defined sets."/>
    <m/>
    <m/>
    <m/>
    <s v="text"/>
    <m/>
    <m/>
    <x v="0"/>
    <s v="Text"/>
    <s v="Misc"/>
    <s v="Generic"/>
    <m/>
    <m/>
    <m/>
    <m/>
    <m/>
    <m/>
    <m/>
    <m/>
    <m/>
    <m/>
  </r>
  <r>
    <n v="734"/>
    <m/>
    <s v="FaBiO"/>
    <m/>
    <s v="FaBiO Classes"/>
    <x v="0"/>
    <s v="minimal information standard"/>
    <m/>
    <m/>
    <x v="86"/>
    <s v="A metadata standard specifying items to be included when creating metadata describing a dataset of a particular type, or when creating a structured summary of the main findings of an article or report in a particular domain of interest, thereby ensuring adequate descriptive information is recorded for subsequent resource discovery and/or interpretation of the information described. [See also fabio:ReportingStandard.]"/>
    <m/>
    <m/>
    <m/>
    <s v="text"/>
    <m/>
    <s v="Other"/>
    <x v="0"/>
    <s v="Text"/>
    <s v="Misc"/>
    <s v="Generic"/>
    <m/>
    <m/>
    <m/>
    <m/>
    <m/>
    <m/>
    <m/>
    <m/>
    <m/>
    <m/>
  </r>
  <r>
    <n v="747"/>
    <m/>
    <s v="FaBiO"/>
    <m/>
    <s v="FaBiO Classes"/>
    <x v="0"/>
    <s v="notebook"/>
    <m/>
    <m/>
    <x v="87"/>
    <s v="A book containing personal notes, typically created by writing into a physical book with blank pages."/>
    <m/>
    <m/>
    <m/>
    <s v="text"/>
    <m/>
    <m/>
    <x v="0"/>
    <s v="Text"/>
    <s v="Misc"/>
    <s v="Generic"/>
    <m/>
    <m/>
    <m/>
    <m/>
    <m/>
    <m/>
    <m/>
    <m/>
    <m/>
    <m/>
  </r>
  <r>
    <n v="672"/>
    <m/>
    <s v="FaBiO"/>
    <m/>
    <s v="FaBiO Classes"/>
    <x v="0"/>
    <s v="diary"/>
    <m/>
    <m/>
    <x v="88"/>
    <s v="A personal record, in a form of book, with discrete entries (often handwritten) arranged by date, reporting what has happened over the course of a day or other period of time."/>
    <m/>
    <m/>
    <m/>
    <s v="text"/>
    <m/>
    <m/>
    <x v="0"/>
    <s v="Text"/>
    <s v="Misc"/>
    <s v="Generic"/>
    <m/>
    <m/>
    <m/>
    <m/>
    <m/>
    <m/>
    <m/>
    <m/>
    <m/>
    <m/>
  </r>
  <r>
    <n v="815"/>
    <m/>
    <s v="FaBiO"/>
    <m/>
    <s v="FaBiO Classes"/>
    <x v="0"/>
    <s v="supplementary information file"/>
    <m/>
    <m/>
    <x v="89"/>
    <s v="A file accompanying a published journal article, containing additional information of relevance to the article, typically available from the publisher's web site via a hyperlink from the journal article itself."/>
    <m/>
    <m/>
    <m/>
    <s v="text"/>
    <m/>
    <m/>
    <x v="0"/>
    <s v="Text"/>
    <s v="Misc"/>
    <s v="Generic"/>
    <m/>
    <m/>
    <m/>
    <m/>
    <m/>
    <m/>
    <m/>
    <m/>
    <m/>
    <m/>
  </r>
  <r>
    <n v="587"/>
    <m/>
    <s v="COAR"/>
    <m/>
    <s v="COAR Resource Types"/>
    <x v="5"/>
    <s v="technical documentation"/>
    <m/>
    <s v="technical documentation"/>
    <x v="90"/>
    <s v="Technical documentation refers to any type of documentation that describes handling, functionality and architecture of a technical product or a product under development or use."/>
    <s v="113000001"/>
    <n v="11300000"/>
    <m/>
    <s v="text"/>
    <s v="Reports and other papers"/>
    <s v="Other"/>
    <x v="0"/>
    <s v="Text"/>
    <s v="Misc"/>
    <s v="Generic"/>
    <m/>
    <m/>
    <m/>
    <m/>
    <m/>
    <m/>
    <m/>
    <m/>
    <m/>
    <m/>
  </r>
  <r>
    <n v="558"/>
    <m/>
    <s v="COAR"/>
    <m/>
    <s v="COAR Resource Types"/>
    <x v="6"/>
    <s v="editorial"/>
    <m/>
    <s v="editorial"/>
    <x v="91"/>
    <s v="A brief essay expressing the opinion or position of the chief editor(s) of a (academic) journal with respect to a current political, social, cultural, or professional issue. Adapted from ODLIS"/>
    <s v="102011201"/>
    <n v="10201120"/>
    <m/>
    <s v="text"/>
    <s v="mixed or ambiguous"/>
    <s v="Other"/>
    <x v="0"/>
    <s v="Text"/>
    <s v="Misc"/>
    <s v="Generic"/>
    <m/>
    <m/>
    <m/>
    <m/>
    <m/>
    <m/>
    <m/>
    <m/>
    <m/>
    <m/>
  </r>
  <r>
    <n v="682"/>
    <m/>
    <s v="FaBiO"/>
    <m/>
    <s v="FaBiO Classes"/>
    <x v="0"/>
    <s v="editorial"/>
    <m/>
    <m/>
    <x v="91"/>
    <s v="The realization of an opinion written by an editor."/>
    <m/>
    <m/>
    <m/>
    <s v="text"/>
    <s v="mixed or ambiguous"/>
    <s v="Other"/>
    <x v="0"/>
    <s v="Text"/>
    <s v="Misc"/>
    <s v="Generic"/>
    <m/>
    <m/>
    <m/>
    <m/>
    <m/>
    <m/>
    <m/>
    <m/>
    <m/>
    <m/>
  </r>
  <r>
    <n v="710"/>
    <m/>
    <s v="FaBiO"/>
    <m/>
    <s v="FaBiO Classes"/>
    <x v="0"/>
    <s v="journal editorial"/>
    <m/>
    <m/>
    <x v="91"/>
    <s v="An editorial published in an issue of a journal."/>
    <m/>
    <m/>
    <m/>
    <s v="text"/>
    <s v="mixed or ambiguous"/>
    <s v="Other"/>
    <x v="0"/>
    <s v="Text"/>
    <s v="Misc"/>
    <s v="Generic"/>
    <m/>
    <m/>
    <m/>
    <m/>
    <m/>
    <m/>
    <m/>
    <m/>
    <m/>
    <m/>
  </r>
  <r>
    <n v="722"/>
    <m/>
    <s v="FaBiO"/>
    <m/>
    <s v="FaBiO Classes"/>
    <x v="0"/>
    <s v="magazine editorial"/>
    <m/>
    <m/>
    <x v="91"/>
    <s v="An editorial published in an issue of a magazine."/>
    <m/>
    <m/>
    <m/>
    <s v="text"/>
    <s v="mixed or ambiguous"/>
    <s v="Other"/>
    <x v="0"/>
    <s v="Text"/>
    <s v="Misc"/>
    <s v="Generic"/>
    <m/>
    <m/>
    <m/>
    <m/>
    <m/>
    <m/>
    <m/>
    <m/>
    <m/>
    <m/>
  </r>
  <r>
    <n v="744"/>
    <m/>
    <s v="FaBiO"/>
    <m/>
    <s v="FaBiO Classes"/>
    <x v="0"/>
    <s v="newspaper editorial"/>
    <m/>
    <m/>
    <x v="91"/>
    <s v="An editorial published in an issue of a newspaper."/>
    <m/>
    <m/>
    <m/>
    <s v="text"/>
    <s v="mixed or ambiguous"/>
    <s v="Other"/>
    <x v="0"/>
    <s v="Text"/>
    <s v="Misc"/>
    <s v="Generic"/>
    <m/>
    <m/>
    <m/>
    <m/>
    <m/>
    <m/>
    <m/>
    <m/>
    <m/>
    <m/>
  </r>
  <r>
    <n v="851"/>
    <m/>
    <s v="VIVO"/>
    <s v="http://vivoweb.org/ontology/core#EditorialArticle"/>
    <s v="VIVO_InfoRess"/>
    <x v="2"/>
    <s v="Editorial Article"/>
    <m/>
    <m/>
    <x v="91"/>
    <s v="An article of opinion, typically published in a newspaper. For academics, most commonly Op Ed pieces"/>
    <m/>
    <m/>
    <m/>
    <m/>
    <m/>
    <m/>
    <x v="3"/>
    <m/>
    <m/>
    <m/>
    <m/>
    <m/>
    <m/>
    <m/>
    <m/>
    <m/>
    <m/>
    <m/>
    <m/>
    <m/>
  </r>
  <r>
    <n v="639"/>
    <m/>
    <s v="FaBiO"/>
    <m/>
    <s v="FaBiO Classes"/>
    <x v="0"/>
    <s v="citation metadata"/>
    <m/>
    <m/>
    <x v="92"/>
    <s v="Metadata describing the citations made within a work to other works, and (optionally) some characteristics of the expressions of the cited works."/>
    <m/>
    <m/>
    <m/>
    <s v="text"/>
    <s v="mixed or ambiguous"/>
    <s v="mixed or ambiguous"/>
    <x v="0"/>
    <s v="Text"/>
    <s v="Misc"/>
    <s v="Electronic Citation"/>
    <m/>
    <m/>
    <m/>
    <m/>
    <m/>
    <m/>
    <m/>
    <m/>
    <m/>
    <m/>
  </r>
  <r>
    <n v="459"/>
    <s v="information product"/>
    <s v="RIS"/>
    <s v="RIS_type"/>
    <s v="Reference types"/>
    <x v="1"/>
    <s v="ELEC"/>
    <s v="Electronic Citation"/>
    <s v="Electronic Citation"/>
    <x v="92"/>
    <m/>
    <m/>
    <n v="1"/>
    <m/>
    <s v="text"/>
    <s v="mixed or ambiguous"/>
    <s v="mixed or ambiguous"/>
    <x v="0"/>
    <s v="Text"/>
    <s v="Misc"/>
    <s v="Electronic Citation"/>
    <m/>
    <s v="x"/>
    <m/>
    <m/>
    <m/>
    <m/>
    <m/>
    <n v="-1"/>
    <s v="integrated through field &quot;citation&quot;"/>
    <m/>
  </r>
  <r>
    <n v="681"/>
    <m/>
    <s v="FaBiO"/>
    <m/>
    <s v="FaBiO Classes"/>
    <x v="0"/>
    <s v="e-mail"/>
    <m/>
    <m/>
    <x v="93"/>
    <s v="A message transmitted over the internet as an item of electronic mail, typically based on the Simple Mail Transfer Protocol (SMTP). Emails can have computer files containing documents, dataset and images attached to them or embedded within them."/>
    <m/>
    <m/>
    <m/>
    <s v="text"/>
    <s v="mixed or ambiguous"/>
    <s v="Other"/>
    <x v="0"/>
    <s v="Text"/>
    <s v="Misc"/>
    <s v="Internet Communication"/>
    <m/>
    <s v="x"/>
    <s v="x"/>
    <m/>
    <m/>
    <m/>
    <m/>
    <m/>
    <m/>
    <m/>
  </r>
  <r>
    <n v="494"/>
    <s v="information product"/>
    <s v="Zotero"/>
    <m/>
    <s v="item type"/>
    <x v="1"/>
    <s v="E-mail"/>
    <m/>
    <s v="E-Mail"/>
    <x v="93"/>
    <s v="A message transmitted over the internet as an item of electronic mail, typically based on the Simple Mail Transfer Protocol (SMTP). Emails can have computer files containing documents, dataset and images attached to them or embedded within them."/>
    <m/>
    <n v="0.6"/>
    <d v="2015-11-20T00:00:00"/>
    <s v="text"/>
    <s v="mixed or ambiguous"/>
    <s v="Other"/>
    <x v="0"/>
    <s v="Text"/>
    <s v="Misc"/>
    <s v="Internet Communication"/>
    <m/>
    <s v="x"/>
    <s v="x"/>
    <m/>
    <m/>
    <m/>
    <m/>
    <m/>
    <m/>
    <m/>
  </r>
  <r>
    <n v="34"/>
    <s v="information product"/>
    <s v="CASRAI"/>
    <m/>
    <s v="Output types"/>
    <x v="2"/>
    <s v="E-mail"/>
    <m/>
    <s v="E-mail"/>
    <x v="94"/>
    <s v="Electronic mail addresses at which the person can be contacted."/>
    <m/>
    <n v="0.6"/>
    <m/>
    <s v="text"/>
    <s v="mixed or ambiguous"/>
    <s v="Other"/>
    <x v="0"/>
    <s v="Text"/>
    <s v="Misc"/>
    <s v="Internet Communication"/>
    <m/>
    <s v="x"/>
    <s v="x"/>
    <m/>
    <m/>
    <m/>
    <m/>
    <m/>
    <m/>
    <m/>
  </r>
  <r>
    <n v="172"/>
    <s v="information product"/>
    <s v="CSL codelists"/>
    <s v="Appendix II types"/>
    <s v="CSL type"/>
    <x v="2"/>
    <s v="entry"/>
    <m/>
    <s v="entry"/>
    <x v="95"/>
    <s v="&lt;no descr found&gt;"/>
    <m/>
    <n v="0.6"/>
    <d v="2017-10-10T00:00:00"/>
    <s v="mixed"/>
    <s v="mixed or ambiguous"/>
    <s v="mixed or ambiguous"/>
    <x v="0"/>
    <s v="Text"/>
    <s v="Misc"/>
    <s v="Generic"/>
    <m/>
    <m/>
    <s v="x"/>
    <m/>
    <s v="can be resolved with &quot;related&quot; field"/>
    <m/>
    <m/>
    <n v="0"/>
    <m/>
    <m/>
  </r>
  <r>
    <n v="684"/>
    <m/>
    <s v="FaBiO"/>
    <m/>
    <s v="FaBiO Classes"/>
    <x v="0"/>
    <s v="entry"/>
    <m/>
    <m/>
    <x v="95"/>
    <s v="An item written or printed in a diary, list, account book, reference book, or database."/>
    <m/>
    <m/>
    <m/>
    <s v="mixed"/>
    <m/>
    <m/>
    <x v="0"/>
    <s v="Text"/>
    <s v="Misc"/>
    <s v="Generic"/>
    <m/>
    <m/>
    <m/>
    <m/>
    <m/>
    <m/>
    <m/>
    <m/>
    <m/>
    <m/>
  </r>
  <r>
    <n v="30"/>
    <s v="information product"/>
    <s v="CASRAI"/>
    <m/>
    <s v="Output types"/>
    <x v="2"/>
    <s v="Dictionary Entry"/>
    <m/>
    <s v="Dictionary Entry"/>
    <x v="96"/>
    <s v="Entries of new words, new meanings of existing words, changes in spelling and hyphenation over a longer period of time, and grammatical changes."/>
    <m/>
    <n v="0.8"/>
    <m/>
    <s v="text"/>
    <s v="Books and Book chapters"/>
    <s v="Book Chapter"/>
    <x v="0"/>
    <s v="Text"/>
    <s v="Incollection"/>
    <s v="Book chapter"/>
    <s v="x"/>
    <s v="x"/>
    <s v="x"/>
    <m/>
    <m/>
    <s v="I haven't seen such entry so far in CGSpace"/>
    <m/>
    <n v="0"/>
    <s v="needs clarification of mode: as database or text file?"/>
    <m/>
  </r>
  <r>
    <n v="173"/>
    <s v="information product"/>
    <s v="CSL codelists"/>
    <s v="Appendix II types"/>
    <s v="CSL type"/>
    <x v="2"/>
    <s v="entry-dictionary"/>
    <m/>
    <s v="entry-dictionary"/>
    <x v="96"/>
    <s v="&lt;no descr found&gt;"/>
    <m/>
    <n v="0.8"/>
    <d v="2017-10-10T00:00:00"/>
    <s v="text"/>
    <s v="Books and Book chapters"/>
    <s v="Book Chapter"/>
    <x v="0"/>
    <s v="Text"/>
    <s v="Incollection"/>
    <s v="Book chapter"/>
    <s v="x"/>
    <s v="x"/>
    <s v="x"/>
    <m/>
    <m/>
    <m/>
    <m/>
    <n v="0"/>
    <s v="needs clarification of mode: as database or text file?"/>
    <m/>
  </r>
  <r>
    <n v="231"/>
    <s v="information product"/>
    <s v="DataCite"/>
    <s v="ResourceType"/>
    <s v="resourceTypePublications"/>
    <x v="2"/>
    <s v="dictionary-entry"/>
    <m/>
    <s v="dictionary-entry"/>
    <x v="96"/>
    <s v="Entries of new words, new meanings of existing words, changes in spelling and hyphenation over a longer period of time, and grammatical changes."/>
    <s v="https://members.orcid.org/api/supported-work-types"/>
    <n v="0.8"/>
    <m/>
    <s v="text"/>
    <s v="Books and Book chapters"/>
    <s v="Book Chapter"/>
    <x v="0"/>
    <s v="Text"/>
    <s v="Incollection"/>
    <s v="Book chapter"/>
    <s v="x"/>
    <s v="x"/>
    <s v="x"/>
    <m/>
    <m/>
    <m/>
    <m/>
    <n v="0"/>
    <s v="needs clarification of mode: as database or text file?"/>
    <m/>
  </r>
  <r>
    <n v="813"/>
    <m/>
    <s v="FaBiO"/>
    <m/>
    <s v="FaBiO Classes"/>
    <x v="0"/>
    <s v="subject term"/>
    <m/>
    <m/>
    <x v="96"/>
    <s v="A concept that defines a term within the controlled vocabulary of a particular classification system, such as the ACM Computing Classification System or MeSH, the Medical Subject Headings, used as an annotation to describe the subject, meaning or content of an entity."/>
    <m/>
    <m/>
    <m/>
    <s v="text"/>
    <m/>
    <m/>
    <x v="0"/>
    <s v="Text"/>
    <s v="Inbook"/>
    <s v="Book chapter"/>
    <m/>
    <m/>
    <m/>
    <m/>
    <m/>
    <m/>
    <m/>
    <m/>
    <m/>
    <m/>
  </r>
  <r>
    <n v="492"/>
    <s v="information product"/>
    <s v="Zotero"/>
    <m/>
    <s v="item type"/>
    <x v="1"/>
    <s v="Dictionary Entry"/>
    <m/>
    <s v="Dictionary Entry"/>
    <x v="96"/>
    <m/>
    <m/>
    <n v="0.8"/>
    <d v="2015-11-20T00:00:00"/>
    <s v="text"/>
    <s v="Books and Book chapters"/>
    <s v="Book Chapter"/>
    <x v="0"/>
    <s v="Text"/>
    <s v="Incollection"/>
    <s v="Book chapter"/>
    <s v="x"/>
    <s v="x"/>
    <s v="x"/>
    <m/>
    <m/>
    <m/>
    <m/>
    <n v="0"/>
    <s v="needs clarification of mode: as database or text file?"/>
    <m/>
  </r>
  <r>
    <n v="35"/>
    <s v="information product"/>
    <s v="CASRAI"/>
    <m/>
    <s v="Output types"/>
    <x v="2"/>
    <s v="Encyclopedia Entry"/>
    <m/>
    <s v="Encyclopedia Entry"/>
    <x v="97"/>
    <s v="Authored entries in a reference work or a compendium focusing on a particular domain or on all branches of knowledge."/>
    <m/>
    <n v="0.8"/>
    <m/>
    <s v="text"/>
    <s v="Books and Book chapters"/>
    <s v="Book Chapter"/>
    <x v="0"/>
    <s v="Text"/>
    <s v="Incollection"/>
    <s v="Book chapter"/>
    <s v="x"/>
    <s v="x"/>
    <s v="x"/>
    <m/>
    <m/>
    <m/>
    <m/>
    <n v="0"/>
    <s v="needs clarification of mode: as database or text file?"/>
    <m/>
  </r>
  <r>
    <n v="174"/>
    <s v="information product"/>
    <s v="CSL codelists"/>
    <s v="Appendix II types"/>
    <s v="CSL type"/>
    <x v="2"/>
    <s v="entry-encyclopedia"/>
    <m/>
    <s v="entry-encyclopedia"/>
    <x v="97"/>
    <s v="&lt;no descr found&gt;"/>
    <m/>
    <n v="0.8"/>
    <d v="2017-10-10T00:00:00"/>
    <s v="text"/>
    <s v="Books and Book chapters"/>
    <s v="Book Chapter"/>
    <x v="0"/>
    <s v="Text"/>
    <s v="Incollection"/>
    <s v="Book chapter"/>
    <s v="x"/>
    <s v="x"/>
    <s v="x"/>
    <m/>
    <m/>
    <m/>
    <m/>
    <n v="0"/>
    <s v="needs clarification of mode: as database or text file?"/>
    <m/>
  </r>
  <r>
    <n v="234"/>
    <s v="information product"/>
    <s v="DataCite"/>
    <s v="ResourceType"/>
    <s v="resourceTypePublications"/>
    <x v="2"/>
    <s v="encyclopedia-entry"/>
    <m/>
    <s v="encyclopedia-entry"/>
    <x v="97"/>
    <s v="Authored entries in a reference work or a compendium focusing on a particular domain or on all branches of knowledge."/>
    <s v="https://members.orcid.org/api/supported-work-types"/>
    <n v="0.8"/>
    <m/>
    <s v="text"/>
    <s v="Books and Book chapters"/>
    <s v="Book Chapter"/>
    <x v="0"/>
    <s v="Text"/>
    <s v="Incollection"/>
    <s v="Book chapter"/>
    <s v="x"/>
    <s v="x"/>
    <s v="x"/>
    <m/>
    <m/>
    <m/>
    <m/>
    <n v="0"/>
    <s v="needs clarification of mode: as database or text file?"/>
    <m/>
  </r>
  <r>
    <n v="495"/>
    <s v="information product"/>
    <s v="Zotero"/>
    <m/>
    <s v="item type"/>
    <x v="1"/>
    <s v="Encyclopedia Article"/>
    <m/>
    <s v="Encyclopedia Article"/>
    <x v="97"/>
    <m/>
    <m/>
    <n v="0.8"/>
    <d v="2015-11-20T00:00:00"/>
    <s v="text"/>
    <s v="Books and Book chapters"/>
    <s v="Book Chapter"/>
    <x v="0"/>
    <s v="Text"/>
    <s v="Incollection"/>
    <s v="Book chapter"/>
    <s v="x"/>
    <s v="x"/>
    <s v="x"/>
    <m/>
    <m/>
    <m/>
    <m/>
    <n v="0"/>
    <s v="needs clarification of mode: as database or text file?"/>
    <m/>
  </r>
  <r>
    <n v="843"/>
    <m/>
    <s v="FaBiO"/>
    <m/>
    <s v="FaBiO Classes"/>
    <x v="0"/>
    <s v="wikipedia entry"/>
    <m/>
    <m/>
    <x v="98"/>
    <s v="Information about a particular topic in one of the versions of Wikipedia, the online encyclopedia (http://www.wikipedia.org/)."/>
    <m/>
    <m/>
    <m/>
    <s v="text"/>
    <s v="Books and Book chapters"/>
    <s v="Book Chapter"/>
    <x v="0"/>
    <s v="Text"/>
    <s v="Incollection"/>
    <s v="Book chapter"/>
    <s v="x"/>
    <s v="x"/>
    <s v="x"/>
    <m/>
    <m/>
    <m/>
    <m/>
    <m/>
    <m/>
    <m/>
  </r>
  <r>
    <n v="787"/>
    <m/>
    <s v="FaBiO"/>
    <m/>
    <s v="FaBiO Classes"/>
    <x v="0"/>
    <s v="reference entry"/>
    <m/>
    <m/>
    <x v="99"/>
    <s v="A particular reference entry containing authoritative factual information on a certain topic, usually contained in a larger expression."/>
    <m/>
    <m/>
    <m/>
    <s v="text"/>
    <s v="Books and Book chapters"/>
    <s v="Book Chapter"/>
    <x v="0"/>
    <s v="Text"/>
    <s v="Incollection"/>
    <s v="Book chapter"/>
    <s v="x"/>
    <s v="x"/>
    <s v="x"/>
    <m/>
    <m/>
    <m/>
    <m/>
    <m/>
    <m/>
    <m/>
  </r>
  <r>
    <n v="100"/>
    <s v="information product"/>
    <s v="CGSpace"/>
    <m/>
    <s v="dc.type"/>
    <x v="2"/>
    <s v="Equation"/>
    <m/>
    <s v="Equation"/>
    <x v="100"/>
    <m/>
    <m/>
    <n v="1"/>
    <d v="2017-10-09T00:00:00"/>
    <s v="text"/>
    <s v="Reports and other papers"/>
    <s v="Equation"/>
    <x v="0"/>
    <s v="Text"/>
    <s v="Misc"/>
    <s v="Generic"/>
    <s v="x"/>
    <m/>
    <m/>
    <m/>
    <m/>
    <m/>
    <m/>
    <n v="0"/>
    <s v="can be summarized under &quot;algorithm&quot;?"/>
    <m/>
  </r>
  <r>
    <n v="541"/>
    <m/>
    <s v="MEL"/>
    <m/>
    <s v="MEL Deliverable types and definitions"/>
    <x v="4"/>
    <s v="Equation"/>
    <m/>
    <s v="Equation"/>
    <x v="100"/>
    <s v="Strings of mathematical expressions and formulas (e.g., NDVI, EVI, LSWI)."/>
    <m/>
    <n v="1"/>
    <m/>
    <s v="text"/>
    <s v="Reports and other papers"/>
    <s v="Equation"/>
    <x v="0"/>
    <s v="Text"/>
    <s v="Misc"/>
    <s v="Generic"/>
    <s v="x"/>
    <m/>
    <m/>
    <m/>
    <m/>
    <m/>
    <m/>
    <m/>
    <m/>
    <m/>
  </r>
  <r>
    <n v="686"/>
    <m/>
    <s v="FaBiO"/>
    <m/>
    <s v="FaBiO Classes"/>
    <x v="0"/>
    <s v="essay"/>
    <m/>
    <m/>
    <x v="101"/>
    <s v="A piece of non-fiction writing on a particular subject, usually of moderate length and without chapters."/>
    <m/>
    <n v="0.5"/>
    <m/>
    <s v="text"/>
    <s v="Reports and other papers"/>
    <s v="Other"/>
    <x v="0"/>
    <s v="Text"/>
    <s v="Misc"/>
    <s v="Generic"/>
    <m/>
    <m/>
    <m/>
    <m/>
    <m/>
    <m/>
    <m/>
    <m/>
    <m/>
    <m/>
  </r>
  <r>
    <n v="691"/>
    <m/>
    <s v="FaBiO"/>
    <m/>
    <s v="FaBiO Classes"/>
    <x v="7"/>
    <s v="expression"/>
    <m/>
    <m/>
    <x v="102"/>
    <s v="A subclass of FRBR expression, restricted to expressions of fabio:Works. For your latest research paper, the preprint submitted to the publisher, and the final published version to which the publisher assigned a unique digital object identifier, are both expressions of the same work."/>
    <m/>
    <m/>
    <m/>
    <s v="mixed"/>
    <s v="not applicable"/>
    <s v="not applicable"/>
    <x v="3"/>
    <s v="Other"/>
    <s v="Misc"/>
    <s v="Generic"/>
    <m/>
    <m/>
    <m/>
    <m/>
    <m/>
    <m/>
    <m/>
    <m/>
    <m/>
    <m/>
  </r>
  <r>
    <n v="692"/>
    <m/>
    <s v="FaBiO"/>
    <m/>
    <s v="FaBiO Classes"/>
    <x v="0"/>
    <s v="expression collection"/>
    <m/>
    <m/>
    <x v="103"/>
    <s v="A collection of expressions, for example a periodical or a book series."/>
    <m/>
    <m/>
    <m/>
    <s v="mixed"/>
    <s v="mixed or ambiguous"/>
    <s v="Other"/>
    <x v="6"/>
    <s v="Collection"/>
    <s v="Misc"/>
    <s v="Generic"/>
    <m/>
    <m/>
    <m/>
    <m/>
    <m/>
    <m/>
    <m/>
    <m/>
    <m/>
    <m/>
  </r>
  <r>
    <n v="337"/>
    <s v="information product"/>
    <s v="MARLO"/>
    <m/>
    <s v="MARLO Deliverable Sub-SubType"/>
    <x v="2"/>
    <s v="Factsheet, Project Note"/>
    <s v="Factsheet"/>
    <s v="Factsheet"/>
    <x v="104"/>
    <m/>
    <m/>
    <n v="0.6"/>
    <d v="2017-10-07T00:00:00"/>
    <s v="text"/>
    <s v="Reports and other papers"/>
    <s v="Extension Material"/>
    <x v="0"/>
    <s v="Text"/>
    <s v="Misc"/>
    <s v="Pamphlet"/>
    <s v="x"/>
    <s v="x"/>
    <m/>
    <m/>
    <m/>
    <m/>
    <m/>
    <m/>
    <m/>
    <m/>
  </r>
  <r>
    <n v="175"/>
    <s v="information product"/>
    <s v="CSL codelists"/>
    <s v="Appendix II types"/>
    <s v="CSL type"/>
    <x v="2"/>
    <s v="figure"/>
    <m/>
    <s v="figure"/>
    <x v="105"/>
    <s v="&lt;no descr found&gt;"/>
    <m/>
    <n v="0.5"/>
    <d v="2017-10-10T00:00:00"/>
    <s v="multimedia"/>
    <s v="Video, audio, images"/>
    <s v="Image"/>
    <x v="8"/>
    <s v="Image"/>
    <s v="Misc"/>
    <s v="Generic"/>
    <m/>
    <s v="x"/>
    <m/>
    <m/>
    <m/>
    <m/>
    <m/>
    <n v="1"/>
    <m/>
    <s v="image"/>
  </r>
  <r>
    <n v="693"/>
    <m/>
    <s v="FaBiO"/>
    <m/>
    <s v="FaBiO Classes"/>
    <x v="0"/>
    <s v="figure"/>
    <m/>
    <m/>
    <x v="105"/>
    <s v="A visual communication object comprising one or more still images on a related theme. If included within a publication, a figure is typically unaligned with the main body of text, having its own descriptive textual figure legend."/>
    <m/>
    <m/>
    <m/>
    <s v="multimedia"/>
    <s v="Video, audio, images"/>
    <s v="Image"/>
    <x v="8"/>
    <s v="Image"/>
    <s v="Misc"/>
    <s v="Generic"/>
    <m/>
    <m/>
    <m/>
    <m/>
    <m/>
    <m/>
    <m/>
    <m/>
    <m/>
    <m/>
  </r>
  <r>
    <n v="432"/>
    <s v="information product"/>
    <s v="ONIX 3.0"/>
    <s v="List 81"/>
    <s v="Product content type"/>
    <x v="1"/>
    <s v="Figures, diagrams, charts, graphs"/>
    <n v="19"/>
    <s v="Figures, diagrams, charts, graphs"/>
    <x v="106"/>
    <s v="Including other ‘mechanical’ (ie non-photographic) illustrations"/>
    <m/>
    <n v="1"/>
    <m/>
    <s v="multimedia"/>
    <s v="Video, audio, images"/>
    <s v="Image"/>
    <x v="8"/>
    <s v="Image"/>
    <s v="Misc"/>
    <s v="Generic"/>
    <m/>
    <s v="x"/>
    <m/>
    <m/>
    <m/>
    <m/>
    <m/>
    <n v="1"/>
    <m/>
    <s v="image"/>
  </r>
  <r>
    <n v="696"/>
    <m/>
    <s v="FaBiO"/>
    <m/>
    <s v="FaBiO Classes"/>
    <x v="0"/>
    <s v="Gantt chart"/>
    <m/>
    <m/>
    <x v="107"/>
    <s v="A horizontal bar chart used to guide project planning, execution and control, illustrating the project schedule, with a separate line indicating the start and end dates of each of the key project activities or workpackages, and optionally showing the dependencies between these items. A Gantt chart is typically part of a project plan."/>
    <m/>
    <m/>
    <m/>
    <s v="multimedia"/>
    <s v="Video, audio, images"/>
    <s v="Image"/>
    <x v="8"/>
    <s v="Image"/>
    <s v="Misc"/>
    <s v="Generic"/>
    <m/>
    <m/>
    <m/>
    <m/>
    <m/>
    <m/>
    <m/>
    <m/>
    <m/>
    <m/>
  </r>
  <r>
    <n v="138"/>
    <s v="information product"/>
    <s v="Citavi"/>
    <m/>
    <s v="types"/>
    <x v="2"/>
    <s v="file"/>
    <m/>
    <s v="File"/>
    <x v="108"/>
    <s v="A collection of related documents resulting from administrative or economic activity. A file normally comprises multiple documents."/>
    <m/>
    <n v="1"/>
    <d v="2015-11-20T00:00:00"/>
    <s v="mixed"/>
    <s v="mixed or ambiguous"/>
    <s v="mixed or ambiguous"/>
    <x v="6"/>
    <s v="Collection"/>
    <s v="Misc"/>
    <s v="Generic"/>
    <m/>
    <s v="x"/>
    <s v="x"/>
    <m/>
    <s v="can be resolved with &quot;related&quot; field"/>
    <m/>
    <m/>
    <n v="0"/>
    <m/>
    <m/>
  </r>
  <r>
    <n v="37"/>
    <s v="information product"/>
    <s v="CASRAI"/>
    <m/>
    <s v="Output types"/>
    <x v="2"/>
    <s v="Funds Request"/>
    <m/>
    <s v="Funds Request"/>
    <x v="109"/>
    <s v="Information about specific requests for funds submitted to potential funders of the activity. The standard allows details to be collected for multiple years."/>
    <m/>
    <n v="0.6"/>
    <m/>
    <s v="text"/>
    <s v="Reports and other papers"/>
    <s v="Other"/>
    <x v="0"/>
    <s v="Text"/>
    <s v="Misc"/>
    <s v="Generic"/>
    <s v="x"/>
    <m/>
    <m/>
    <m/>
    <m/>
    <s v="Intenral Document"/>
    <m/>
    <n v="-1"/>
    <m/>
    <m/>
  </r>
  <r>
    <n v="460"/>
    <s v="information product"/>
    <s v="RIS"/>
    <s v="RIS_type"/>
    <s v="Reference types"/>
    <x v="1"/>
    <s v="GEN"/>
    <s v="Generic"/>
    <s v="Generic"/>
    <x v="110"/>
    <m/>
    <m/>
    <n v="1"/>
    <m/>
    <s v="mixed"/>
    <s v="mixed or ambiguous"/>
    <s v="mixed or ambiguous"/>
    <x v="3"/>
    <s v="Other"/>
    <s v="Misc"/>
    <s v="Generic"/>
    <m/>
    <s v="x"/>
    <m/>
    <m/>
    <m/>
    <m/>
    <m/>
    <n v="0"/>
    <s v="could be under &quot;other&quot;"/>
    <m/>
  </r>
  <r>
    <n v="344"/>
    <s v="information product"/>
    <s v="MARLO"/>
    <m/>
    <s v="MARLO Deliverable Sub-SubType"/>
    <x v="2"/>
    <s v="Guidebook/Handbook/Good Practice Note"/>
    <s v="good practice note"/>
    <s v="Good Practice Note"/>
    <x v="111"/>
    <m/>
    <m/>
    <n v="0.8"/>
    <d v="2017-10-07T00:00:00"/>
    <s v="text"/>
    <s v="Reports and other papers"/>
    <s v="mixed or ambiguous"/>
    <x v="0"/>
    <s v="Text"/>
    <s v="ambiguous"/>
    <s v="Generic"/>
    <s v="x"/>
    <m/>
    <m/>
    <m/>
    <m/>
    <m/>
    <m/>
    <m/>
    <m/>
    <m/>
  </r>
  <r>
    <n v="38"/>
    <s v="information product"/>
    <s v="CASRAI"/>
    <m/>
    <s v="Output types"/>
    <x v="2"/>
    <s v="Graduate Examination"/>
    <m/>
    <s v="Graduate Examination"/>
    <x v="112"/>
    <s v="Services contributed, in conjunction with the awarding of a graduate degree, to examine something, formulate a judgement, and a statement of that judgement."/>
    <m/>
    <n v="0.5"/>
    <m/>
    <s v="text"/>
    <s v="mixed or ambiguous"/>
    <s v="not applicable"/>
    <x v="0"/>
    <s v="Text"/>
    <s v="Misc"/>
    <s v="Generic"/>
    <m/>
    <m/>
    <m/>
    <s v="process"/>
    <m/>
    <m/>
    <m/>
    <m/>
    <m/>
    <m/>
  </r>
  <r>
    <n v="39"/>
    <s v="information product"/>
    <s v="CASRAI"/>
    <m/>
    <s v="Output types"/>
    <x v="2"/>
    <s v="Grant"/>
    <m/>
    <s v="Grant"/>
    <x v="113"/>
    <s v="Peer-reviewed funding providing direct research costs through competitions."/>
    <m/>
    <n v="0.6"/>
    <m/>
    <s v="text"/>
    <s v="mixed or ambiguous"/>
    <s v="Other"/>
    <x v="9"/>
    <s v="Service"/>
    <s v="Misc"/>
    <s v="Generic"/>
    <s v="x"/>
    <m/>
    <m/>
    <s v="process"/>
    <m/>
    <s v="Intenral Document"/>
    <m/>
    <n v="-1"/>
    <m/>
    <m/>
  </r>
  <r>
    <n v="697"/>
    <m/>
    <s v="FaBiO"/>
    <m/>
    <s v="FaBiO Classes"/>
    <x v="0"/>
    <s v="grant application"/>
    <m/>
    <m/>
    <x v="114"/>
    <s v="A formal written request for financial support from a grant-giving body in support of a project, for example an academic research project. (See also fabio:CaseForSupport.)"/>
    <m/>
    <m/>
    <m/>
    <s v="text"/>
    <s v="mixed or ambiguous"/>
    <s v="Other"/>
    <x v="0"/>
    <s v="Text"/>
    <s v="Misc"/>
    <s v="Generic"/>
    <s v="x"/>
    <m/>
    <m/>
    <m/>
    <m/>
    <m/>
    <m/>
    <m/>
    <m/>
    <m/>
  </r>
  <r>
    <n v="698"/>
    <m/>
    <s v="FaBiO"/>
    <m/>
    <s v="FaBiO Classes"/>
    <x v="0"/>
    <s v="grant application document"/>
    <m/>
    <m/>
    <x v="114"/>
    <s v="The realization of a grant application, usually containing a case for support document."/>
    <m/>
    <m/>
    <m/>
    <s v="text"/>
    <s v="mixed or ambiguous"/>
    <s v="Other"/>
    <x v="0"/>
    <s v="Text"/>
    <s v="Misc"/>
    <s v="Generic"/>
    <m/>
    <s v="x"/>
    <m/>
    <m/>
    <m/>
    <m/>
    <m/>
    <m/>
    <m/>
    <m/>
  </r>
  <r>
    <n v="846"/>
    <m/>
    <s v="FaBiO"/>
    <m/>
    <s v="FaBiO Classes"/>
    <x v="0"/>
    <s v="work package"/>
    <m/>
    <m/>
    <x v="115"/>
    <s v="A component of the case for support of a grant application, describing a particular aspect of the work to be undertaken."/>
    <m/>
    <m/>
    <m/>
    <s v="text"/>
    <s v="mixed or ambiguous"/>
    <s v="Other"/>
    <x v="0"/>
    <s v="Text"/>
    <s v="Misc"/>
    <s v="Generic"/>
    <m/>
    <m/>
    <m/>
    <m/>
    <m/>
    <m/>
    <m/>
    <m/>
    <m/>
    <m/>
  </r>
  <r>
    <n v="176"/>
    <s v="information product"/>
    <s v="CSL codelists"/>
    <s v="Appendix II types"/>
    <s v="CSL type"/>
    <x v="2"/>
    <s v="graphic"/>
    <m/>
    <s v="graphic"/>
    <x v="116"/>
    <s v="&lt;no descr found&gt;"/>
    <m/>
    <n v="0.6"/>
    <d v="2017-10-10T00:00:00"/>
    <s v="multimedia"/>
    <s v="Video, audio, images"/>
    <s v="Image"/>
    <x v="4"/>
    <s v="Image"/>
    <s v="Misc"/>
    <s v="Generic"/>
    <m/>
    <s v="x"/>
    <m/>
    <m/>
    <m/>
    <m/>
    <m/>
    <n v="1"/>
    <m/>
    <s v="image"/>
  </r>
  <r>
    <n v="427"/>
    <s v="information product"/>
    <s v="ONIX 3.0"/>
    <s v="List 81"/>
    <s v="Product content type"/>
    <x v="1"/>
    <s v="Animated / interactive illustrations"/>
    <n v="24"/>
    <s v="Animated / interactive illustrations"/>
    <x v="117"/>
    <s v="eg animated diagrams, charts, graphs or other illustrations"/>
    <m/>
    <n v="0.8"/>
    <m/>
    <s v="multimedia"/>
    <s v="Video, audio, images"/>
    <s v="mixed or ambiguous"/>
    <x v="10"/>
    <s v="InteractiveResource"/>
    <s v="Misc"/>
    <s v="Generic"/>
    <m/>
    <s v="x"/>
    <m/>
    <m/>
    <m/>
    <m/>
    <m/>
    <n v="1"/>
    <m/>
    <s v="image"/>
  </r>
  <r>
    <n v="345"/>
    <s v="information product"/>
    <s v="MARLO"/>
    <m/>
    <s v="MARLO Deliverable Sub-SubType"/>
    <x v="2"/>
    <s v="Infographic"/>
    <s v="Infographic"/>
    <s v="Infographic"/>
    <x v="118"/>
    <s v="Infographics (a clipped compound of &quot;information&quot; and &quot;graphics&quot;) are graphic visual representations of information, data or knowledge intended to present information quickly and clearly.[1][2] They can improve cognition by utilizing graphics to enhance the human visual system’s ability to see patterns and trends."/>
    <m/>
    <n v="0.6"/>
    <d v="2017-10-07T00:00:00"/>
    <s v="text"/>
    <s v="Reports and other papers"/>
    <s v="Image"/>
    <x v="4"/>
    <s v="Image"/>
    <s v="Misc"/>
    <s v="Generic"/>
    <m/>
    <s v="x"/>
    <m/>
    <m/>
    <m/>
    <m/>
    <s v="should be text content"/>
    <m/>
    <m/>
    <s v="text"/>
  </r>
  <r>
    <n v="403"/>
    <s v="information product"/>
    <s v="MARLO"/>
    <m/>
    <s v="MARLO Deliverable Sub-Types"/>
    <x v="2"/>
    <s v="Infographic"/>
    <m/>
    <s v="Infographic"/>
    <x v="118"/>
    <s v="Infographic"/>
    <m/>
    <n v="0.6"/>
    <d v="2017-10-07T00:00:00"/>
    <s v="text"/>
    <s v="Reports and other papers"/>
    <s v="Image"/>
    <x v="4"/>
    <s v="Image"/>
    <s v="Misc"/>
    <s v="Generic"/>
    <m/>
    <s v="x"/>
    <m/>
    <m/>
    <m/>
    <m/>
    <s v="should be text content"/>
    <m/>
    <m/>
    <s v="text"/>
  </r>
  <r>
    <n v="342"/>
    <s v="information product"/>
    <s v="MARLO"/>
    <m/>
    <s v="MARLO Deliverable Sub-SubType"/>
    <x v="2"/>
    <s v="Guidebook/Handbook/Good Practice Note"/>
    <s v="Guidebook"/>
    <s v="Guidebook"/>
    <x v="119"/>
    <m/>
    <m/>
    <n v="0.6"/>
    <d v="2017-10-07T00:00:00"/>
    <s v="text"/>
    <s v="Reports and other papers"/>
    <s v="Extension Material"/>
    <x v="0"/>
    <s v="Text"/>
    <s v="Manual"/>
    <s v="Book, Whole"/>
    <s v="x"/>
    <s v="x"/>
    <m/>
    <m/>
    <m/>
    <m/>
    <m/>
    <m/>
    <m/>
    <m/>
  </r>
  <r>
    <n v="343"/>
    <s v="information product"/>
    <s v="MARLO"/>
    <m/>
    <s v="MARLO Deliverable Sub-SubType"/>
    <x v="2"/>
    <s v="Guidebook/Handbook/Good Practice Note"/>
    <s v="handbook"/>
    <s v="Handbook"/>
    <x v="120"/>
    <m/>
    <m/>
    <n v="0.6"/>
    <d v="2017-10-07T00:00:00"/>
    <s v="text"/>
    <s v="Reports and other papers"/>
    <s v="mixed or ambiguous"/>
    <x v="0"/>
    <s v="Text"/>
    <s v="Book"/>
    <s v="Book, Whole"/>
    <m/>
    <s v="x"/>
    <s v="x"/>
    <m/>
    <m/>
    <m/>
    <m/>
    <m/>
    <m/>
    <m/>
  </r>
  <r>
    <n v="40"/>
    <s v="information product"/>
    <s v="CASRAI"/>
    <m/>
    <s v="Output types"/>
    <x v="2"/>
    <s v="Identifying Info"/>
    <m/>
    <s v="Identifying Info"/>
    <x v="121"/>
    <s v="Information that, in combination, presents an overall personal identification of a person."/>
    <m/>
    <n v="0.6"/>
    <m/>
    <s v="text"/>
    <s v="mixed or ambiguous"/>
    <s v="not applicable"/>
    <x v="0"/>
    <s v="Text"/>
    <s v="ambiguous"/>
    <s v="Electronic Citation"/>
    <s v="x"/>
    <m/>
    <m/>
    <m/>
    <m/>
    <m/>
    <m/>
    <m/>
    <m/>
    <m/>
  </r>
  <r>
    <n v="73"/>
    <s v="information product"/>
    <s v="CG Core v1.0"/>
    <m/>
    <s v="dc.type"/>
    <x v="1"/>
    <s v="Image"/>
    <m/>
    <s v="Image"/>
    <x v="122"/>
    <m/>
    <m/>
    <n v="1"/>
    <m/>
    <s v="multimedia"/>
    <s v="Video, audio, images"/>
    <s v="Image"/>
    <x v="4"/>
    <s v="Image"/>
    <s v="Misc"/>
    <s v="Generic"/>
    <m/>
    <s v="x"/>
    <m/>
    <m/>
    <m/>
    <m/>
    <m/>
    <n v="1"/>
    <m/>
    <s v="image"/>
  </r>
  <r>
    <n v="102"/>
    <s v="information product"/>
    <s v="CGSpace"/>
    <m/>
    <s v="dc.type"/>
    <x v="2"/>
    <s v="Image"/>
    <m/>
    <s v="Image"/>
    <x v="122"/>
    <m/>
    <m/>
    <n v="1"/>
    <d v="2017-10-09T00:00:00"/>
    <s v="multimedia"/>
    <s v="Video, audio, images"/>
    <s v="Image"/>
    <x v="4"/>
    <s v="Image"/>
    <s v="Misc"/>
    <s v="Generic"/>
    <m/>
    <s v="x"/>
    <m/>
    <m/>
    <m/>
    <m/>
    <m/>
    <n v="1"/>
    <m/>
    <s v="image"/>
  </r>
  <r>
    <n v="205"/>
    <s v="information product"/>
    <s v="DataCite"/>
    <m/>
    <s v="resourceTypeGen"/>
    <x v="5"/>
    <s v="Image"/>
    <m/>
    <s v="Image"/>
    <x v="122"/>
    <s v="A visual representation other than text. "/>
    <m/>
    <n v="1"/>
    <m/>
    <s v="multimedia"/>
    <s v="Video, audio, images"/>
    <s v="Image"/>
    <x v="4"/>
    <s v="Image"/>
    <s v="Misc"/>
    <s v="Generic"/>
    <m/>
    <s v="x"/>
    <m/>
    <m/>
    <m/>
    <m/>
    <m/>
    <n v="1"/>
    <m/>
    <s v="image"/>
  </r>
  <r>
    <n v="252"/>
    <s v="information product"/>
    <s v="DublinCore"/>
    <s v="DCMI_Type"/>
    <s v="DCMI type vocabulary"/>
    <x v="5"/>
    <s v="Image"/>
    <m/>
    <s v="Image"/>
    <x v="122"/>
    <s v="A visual representation other than text."/>
    <s v="Examples include images and photographs of physical objects, paintings, prints, drawings, other images and graphics, animations and moving pictures, film, diagrams, maps, musical notation. Note that Image may include both electronic and physical representations."/>
    <n v="1"/>
    <d v="2017-10-07T00:00:00"/>
    <s v="multimedia"/>
    <s v="Video, audio, images"/>
    <s v="Image"/>
    <x v="4"/>
    <s v="Image"/>
    <s v="Misc"/>
    <s v="Generic"/>
    <m/>
    <s v="x"/>
    <m/>
    <m/>
    <m/>
    <m/>
    <m/>
    <n v="1"/>
    <m/>
    <s v="image"/>
  </r>
  <r>
    <n v="355"/>
    <s v="information product"/>
    <s v="MARLO"/>
    <m/>
    <s v="MARLO Deliverable Sub-SubType"/>
    <x v="2"/>
    <s v="Multimedia"/>
    <s v="images"/>
    <s v="Images"/>
    <x v="122"/>
    <m/>
    <m/>
    <n v="1"/>
    <d v="2017-10-07T00:00:00"/>
    <s v="multimedia"/>
    <s v="Video, audio, images"/>
    <s v="Image"/>
    <x v="4"/>
    <s v="Image"/>
    <s v="Misc"/>
    <s v="Generic"/>
    <m/>
    <s v="x"/>
    <m/>
    <m/>
    <m/>
    <m/>
    <m/>
    <n v="1"/>
    <m/>
    <s v="image"/>
  </r>
  <r>
    <n v="444"/>
    <s v="information product"/>
    <s v="ONIX 3.0"/>
    <s v="List 159"/>
    <s v="Resource mode"/>
    <x v="5"/>
    <s v="Image"/>
    <m/>
    <s v="Image"/>
    <x v="122"/>
    <s v="A still image"/>
    <m/>
    <n v="1"/>
    <m/>
    <s v="multimedia"/>
    <s v="Video, audio, images"/>
    <s v="Image"/>
    <x v="8"/>
    <s v="Image"/>
    <s v="Misc"/>
    <s v="Generic"/>
    <m/>
    <s v="x"/>
    <m/>
    <m/>
    <m/>
    <m/>
    <m/>
    <n v="1"/>
    <m/>
    <s v="image"/>
  </r>
  <r>
    <n v="593"/>
    <m/>
    <s v="COAR"/>
    <m/>
    <s v="COAR Resource Types"/>
    <x v="7"/>
    <s v="image"/>
    <m/>
    <s v="image"/>
    <x v="122"/>
    <s v="A visual representation other than text, including all types of moving image and still image."/>
    <s v="200000001"/>
    <n v="20000000"/>
    <m/>
    <s v="multimedia"/>
    <s v="mixed or ambiguous"/>
    <s v="Image"/>
    <x v="4"/>
    <s v="Image"/>
    <s v="Misc"/>
    <s v="Generic"/>
    <m/>
    <m/>
    <m/>
    <m/>
    <m/>
    <m/>
    <m/>
    <m/>
    <m/>
    <m/>
  </r>
  <r>
    <n v="527"/>
    <m/>
    <s v="COAR"/>
    <m/>
    <s v="MEL Deliverable types and definitions"/>
    <x v="4"/>
    <s v="Image"/>
    <m/>
    <s v="Image"/>
    <x v="122"/>
    <s v="Recorded static visual representation. This class of image includes diagrams, drawings, graphs, graphic designs, plans, photographs and prints."/>
    <m/>
    <m/>
    <m/>
    <s v="multimedia"/>
    <s v="Video, audio, images"/>
    <s v="Image"/>
    <x v="8"/>
    <s v="Image"/>
    <s v="Misc"/>
    <s v="Generic"/>
    <m/>
    <m/>
    <m/>
    <m/>
    <m/>
    <m/>
    <m/>
    <m/>
    <m/>
    <m/>
  </r>
  <r>
    <n v="700"/>
    <m/>
    <s v="FaBiO"/>
    <m/>
    <s v="FaBiO Classes"/>
    <x v="0"/>
    <s v="image"/>
    <m/>
    <m/>
    <x v="122"/>
    <s v="A visual representation other than text, including all types of moving image and still image."/>
    <m/>
    <m/>
    <m/>
    <s v="multimedia"/>
    <s v="mixed or ambiguous"/>
    <s v="mixed or ambiguous"/>
    <x v="4"/>
    <s v="Image"/>
    <s v="Misc"/>
    <s v="Generic"/>
    <m/>
    <m/>
    <m/>
    <m/>
    <m/>
    <m/>
    <m/>
    <m/>
    <m/>
    <m/>
  </r>
  <r>
    <n v="851"/>
    <m/>
    <s v="VIVO"/>
    <s v="http://purl.org/ontology/bibo/Image"/>
    <s v="VIVO_InfoRess"/>
    <x v="5"/>
    <s v="Image"/>
    <m/>
    <m/>
    <x v="122"/>
    <s v="A visual representation such as a photograph or graph|A document that presents visual or diagrammatic information."/>
    <m/>
    <m/>
    <m/>
    <m/>
    <m/>
    <m/>
    <x v="3"/>
    <m/>
    <m/>
    <m/>
    <m/>
    <m/>
    <m/>
    <m/>
    <m/>
    <m/>
    <m/>
    <m/>
    <m/>
    <m/>
  </r>
  <r>
    <n v="463"/>
    <s v="information product"/>
    <s v="RIS"/>
    <s v="RIS_type"/>
    <s v="Reference types"/>
    <x v="1"/>
    <s v="INPR"/>
    <s v="In Press"/>
    <s v="In Press"/>
    <x v="123"/>
    <m/>
    <m/>
    <n v="0.5"/>
    <m/>
    <s v="text"/>
    <s v="mixed or ambiguous"/>
    <s v="not applicable"/>
    <x v="0"/>
    <s v="Text"/>
    <s v="Misc"/>
    <s v="In Press"/>
    <m/>
    <s v="x"/>
    <s v="x"/>
    <m/>
    <m/>
    <m/>
    <m/>
    <m/>
    <m/>
    <m/>
  </r>
  <r>
    <n v="5"/>
    <s v="information product"/>
    <s v="BibTex"/>
    <m/>
    <s v="BibTeX_types"/>
    <x v="1"/>
    <s v="inbook"/>
    <m/>
    <s v="Inbook"/>
    <x v="124"/>
    <s v="A part of a book, usually untitled. May be a chapter (or section, etc.) and/or a range of pages."/>
    <m/>
    <n v="1"/>
    <m/>
    <s v="text"/>
    <s v="Books and Book chapters"/>
    <s v="Book Chapter"/>
    <x v="0"/>
    <s v="Text"/>
    <s v="Inbook"/>
    <s v="Book chapter"/>
    <m/>
    <s v="x"/>
    <m/>
    <m/>
    <m/>
    <m/>
    <m/>
    <m/>
    <s v="requires &quot;required if appl&quot; in &quot;related&quot;"/>
    <m/>
  </r>
  <r>
    <n v="6"/>
    <s v="information product"/>
    <s v="BibTex"/>
    <m/>
    <s v="BibTeX_types"/>
    <x v="1"/>
    <s v="incollection"/>
    <m/>
    <s v="Incollection"/>
    <x v="125"/>
    <s v="A part of a book having its own title."/>
    <m/>
    <n v="0.8"/>
    <m/>
    <s v="text"/>
    <s v="mixed or ambiguous"/>
    <s v="mixed or ambiguous"/>
    <x v="0"/>
    <s v="Text"/>
    <s v="Incollection"/>
    <s v="Book chapter"/>
    <m/>
    <s v="x"/>
    <m/>
    <m/>
    <m/>
    <m/>
    <m/>
    <m/>
    <m/>
    <m/>
  </r>
  <r>
    <n v="703"/>
    <m/>
    <s v="FaBiO"/>
    <m/>
    <s v="FaBiO Classes"/>
    <x v="0"/>
    <s v="index"/>
    <m/>
    <m/>
    <x v="126"/>
    <s v="An alphabetically-ordered list of words and phrases ('headings') and associated pointers ('locators') to where useful material relating to that heading can be found in a document."/>
    <m/>
    <m/>
    <m/>
    <s v="text"/>
    <s v="mixed or ambiguous"/>
    <s v="mixed or ambiguous"/>
    <x v="0"/>
    <s v="Text"/>
    <s v="Misc"/>
    <s v="Catalog"/>
    <m/>
    <m/>
    <m/>
    <m/>
    <m/>
    <m/>
    <m/>
    <m/>
    <m/>
    <m/>
  </r>
  <r>
    <n v="499"/>
    <s v="information product"/>
    <s v="Zotero"/>
    <m/>
    <s v="item type"/>
    <x v="1"/>
    <s v="Instant Message"/>
    <m/>
    <s v="Instant Message"/>
    <x v="127"/>
    <m/>
    <m/>
    <n v="0.6"/>
    <d v="2015-11-20T00:00:00"/>
    <s v="text"/>
    <s v="mixed or ambiguous"/>
    <s v="mixed or ambiguous"/>
    <x v="0"/>
    <s v="Text"/>
    <s v="Misc"/>
    <s v="Internet Communication"/>
    <m/>
    <s v="x"/>
    <s v="x"/>
    <m/>
    <m/>
    <m/>
    <m/>
    <m/>
    <m/>
    <m/>
  </r>
  <r>
    <n v="382"/>
    <s v="information product"/>
    <s v="MARLO"/>
    <m/>
    <s v="MARLO Deliverable Sub-SubType"/>
    <x v="2"/>
    <s v="Social Media Output"/>
    <s v="yammer"/>
    <s v="Yammer"/>
    <x v="128"/>
    <m/>
    <m/>
    <n v="0.6"/>
    <d v="2017-10-07T00:00:00"/>
    <s v="text"/>
    <s v="mixed or ambiguous"/>
    <s v="Other"/>
    <x v="0"/>
    <s v="Text"/>
    <s v="Misc"/>
    <s v="Internet Communication"/>
    <m/>
    <m/>
    <s v="x"/>
    <m/>
    <m/>
    <m/>
    <m/>
    <m/>
    <m/>
    <m/>
  </r>
  <r>
    <n v="705"/>
    <m/>
    <s v="FaBiO"/>
    <m/>
    <s v="FaBiO Classes"/>
    <x v="0"/>
    <s v="instructional work"/>
    <m/>
    <m/>
    <x v="129"/>
    <s v="A work created for the purpose of education or instruction, that may be expressed as a text book, a lecture, a tutorial or an instruction manual."/>
    <m/>
    <m/>
    <m/>
    <s v="text"/>
    <s v="Reports and other papers"/>
    <s v="Other"/>
    <x v="0"/>
    <s v="Text"/>
    <s v="Misc"/>
    <s v="Generic"/>
    <m/>
    <m/>
    <m/>
    <m/>
    <m/>
    <m/>
    <m/>
    <m/>
    <m/>
    <m/>
  </r>
  <r>
    <n v="600"/>
    <m/>
    <s v="COAR"/>
    <m/>
    <s v="COAR Resource Types"/>
    <x v="7"/>
    <s v="interactive resource"/>
    <m/>
    <s v="interactive resource"/>
    <x v="130"/>
    <s v="A resource requiring interaction from the user to be understood, executed, or experienced. Examples include forms on Web pages, applets, multimedia learning objects, chat services, or virtual reality environments."/>
    <s v="500000001"/>
    <n v="50000000"/>
    <m/>
    <m/>
    <m/>
    <s v="mixed or ambiguous"/>
    <x v="10"/>
    <s v="InteractiveResource"/>
    <s v="Misc"/>
    <s v="Generic"/>
    <m/>
    <m/>
    <m/>
    <m/>
    <m/>
    <m/>
    <m/>
    <m/>
    <m/>
    <m/>
  </r>
  <r>
    <n v="103"/>
    <s v="information product"/>
    <s v="CGSpace"/>
    <m/>
    <s v="dc.type"/>
    <x v="2"/>
    <s v="Internal Document"/>
    <m/>
    <s v="Internal Document"/>
    <x v="131"/>
    <m/>
    <m/>
    <n v="0.6"/>
    <d v="2017-10-09T00:00:00"/>
    <s v="text"/>
    <s v="Reports and other papers"/>
    <s v="Internal Document"/>
    <x v="0"/>
    <s v="Text"/>
    <s v="Unpublished"/>
    <s v="Generic"/>
    <m/>
    <m/>
    <s v="x"/>
    <m/>
    <m/>
    <m/>
    <m/>
    <m/>
    <m/>
    <m/>
  </r>
  <r>
    <n v="528"/>
    <m/>
    <s v="COAR"/>
    <m/>
    <s v="MEL Deliverable types and definitions"/>
    <x v="4"/>
    <s v="Internal Document"/>
    <m/>
    <s v="Internal Document"/>
    <x v="131"/>
    <s v="Internal report is a record of findings collected for internal use. It is not designed to be made public and may include confidential or proprietary information."/>
    <m/>
    <m/>
    <m/>
    <s v="text"/>
    <s v="Reports and other papers"/>
    <s v="Internal Document"/>
    <x v="0"/>
    <s v="Text"/>
    <s v="Unpublished"/>
    <s v="Generic"/>
    <m/>
    <m/>
    <m/>
    <m/>
    <m/>
    <m/>
    <m/>
    <m/>
    <m/>
    <m/>
  </r>
  <r>
    <n v="634"/>
    <m/>
    <s v="FaBiO"/>
    <m/>
    <s v="FaBiO Classes"/>
    <x v="0"/>
    <s v="case for support"/>
    <m/>
    <m/>
    <x v="132"/>
    <s v="A part of a grant application that provides a description of a proposed project and gives reasons why it is worthy of funding. (See also fabio:GrantApplication)."/>
    <m/>
    <m/>
    <m/>
    <s v="text"/>
    <s v="Reports and other papers"/>
    <s v="Other"/>
    <x v="0"/>
    <s v="Text"/>
    <s v="Unpublished"/>
    <s v="Generic"/>
    <m/>
    <m/>
    <m/>
    <m/>
    <m/>
    <m/>
    <m/>
    <m/>
    <m/>
    <m/>
  </r>
  <r>
    <n v="635"/>
    <m/>
    <s v="FaBiO"/>
    <m/>
    <s v="FaBiO Classes"/>
    <x v="0"/>
    <s v="case for support document"/>
    <m/>
    <m/>
    <x v="132"/>
    <s v="A document containing the case for support for a particular project, usually contained within a grant application document but sometimes distributed separately, without the financial and organizational information that the grant application document also contains."/>
    <m/>
    <m/>
    <m/>
    <s v="text"/>
    <s v="Reports and other papers"/>
    <s v="Other"/>
    <x v="0"/>
    <s v="Text"/>
    <s v="Unpublished"/>
    <s v="Generic"/>
    <m/>
    <m/>
    <m/>
    <m/>
    <m/>
    <m/>
    <m/>
    <m/>
    <m/>
    <m/>
  </r>
  <r>
    <n v="661"/>
    <m/>
    <s v="FaBiO"/>
    <m/>
    <s v="FaBiO Classes"/>
    <x v="0"/>
    <s v="data management plan"/>
    <m/>
    <m/>
    <x v="133"/>
    <s v="A structured document giving information about how data arising from a research project or other endeavour is to be manages, preserved and shared."/>
    <m/>
    <m/>
    <m/>
    <s v="text"/>
    <s v="Reports and other papers"/>
    <s v="Other"/>
    <x v="0"/>
    <s v="Text"/>
    <s v="Misc"/>
    <s v="Generic"/>
    <m/>
    <m/>
    <m/>
    <m/>
    <m/>
    <m/>
    <m/>
    <m/>
    <m/>
    <m/>
  </r>
  <r>
    <n v="808"/>
    <m/>
    <s v="FaBiO"/>
    <m/>
    <s v="FaBiO Classes"/>
    <x v="0"/>
    <s v="standard operating procedure"/>
    <m/>
    <m/>
    <x v="134"/>
    <s v="Clear and detailed written instructions of a prescribed step-by-step procedure to be routinely followed, and decisions to be made when undertaking a specific task, process or function, to achieve consistent performance, ensure safety and/or assure data quality. (Commonly abbreviated 'SOP'.)"/>
    <m/>
    <m/>
    <m/>
    <s v="text"/>
    <s v="Reports and other papers"/>
    <s v="Other"/>
    <x v="0"/>
    <s v="Text"/>
    <s v="Misc"/>
    <s v="Generic"/>
    <m/>
    <m/>
    <m/>
    <m/>
    <m/>
    <m/>
    <m/>
    <m/>
    <m/>
    <m/>
  </r>
  <r>
    <n v="462"/>
    <s v="information product"/>
    <s v="RIS"/>
    <s v="RIS_type"/>
    <s v="Reference types"/>
    <x v="1"/>
    <s v="ICOMM"/>
    <s v="Internet Communication"/>
    <s v="Internet Communication"/>
    <x v="135"/>
    <m/>
    <m/>
    <n v="1"/>
    <m/>
    <s v="text"/>
    <s v="mixed or ambiguous"/>
    <s v="mixed or ambiguous"/>
    <x v="0"/>
    <s v="Text"/>
    <s v="Misc"/>
    <s v="Internet Communication"/>
    <m/>
    <m/>
    <s v="x"/>
    <m/>
    <m/>
    <s v="Internal Document"/>
    <m/>
    <m/>
    <m/>
    <m/>
  </r>
  <r>
    <n v="139"/>
    <s v="information product"/>
    <s v="Citavi"/>
    <m/>
    <s v="types"/>
    <x v="2"/>
    <s v="internet document"/>
    <m/>
    <s v="Internet Document"/>
    <x v="136"/>
    <s v="A text, image, or multimedia document (Web page, Office or PDF file, etc.) offered primarily on the Internet. "/>
    <s v="text; image; web page; file"/>
    <n v="0.8"/>
    <d v="2015-11-20T00:00:00"/>
    <s v="text"/>
    <s v="mixed or ambiguous"/>
    <s v="mixed or ambiguous"/>
    <x v="3"/>
    <s v="Other"/>
    <s v="ambiguous"/>
    <s v="Generic"/>
    <m/>
    <m/>
    <s v="x"/>
    <m/>
    <m/>
    <m/>
    <m/>
    <m/>
    <m/>
    <m/>
  </r>
  <r>
    <n v="177"/>
    <s v="information product"/>
    <s v="CSL codelists"/>
    <s v="Appendix II types"/>
    <s v="CSL type"/>
    <x v="2"/>
    <s v="interview"/>
    <m/>
    <s v="interview"/>
    <x v="137"/>
    <s v="&lt;no descr found&gt;"/>
    <m/>
    <n v="0.6"/>
    <d v="2017-10-10T00:00:00"/>
    <s v="mixed"/>
    <s v="mixed or ambiguous"/>
    <s v="mixed or ambiguous"/>
    <x v="3"/>
    <m/>
    <s v="Misc"/>
    <s v="In Press"/>
    <m/>
    <s v="x"/>
    <m/>
    <m/>
    <m/>
    <m/>
    <m/>
    <n v="0"/>
    <s v="depends only on mode: audio, audiovisual or text; not used in CG Space yet"/>
    <m/>
  </r>
  <r>
    <n v="500"/>
    <s v="information product"/>
    <s v="Zotero"/>
    <m/>
    <s v="item type"/>
    <x v="1"/>
    <s v="interview"/>
    <m/>
    <s v="Interview"/>
    <x v="137"/>
    <m/>
    <m/>
    <n v="0.6"/>
    <d v="2015-11-20T00:00:00"/>
    <s v="mixed"/>
    <s v="mixed or ambiguous"/>
    <s v="mixed or ambiguous"/>
    <x v="3"/>
    <m/>
    <s v="Misc"/>
    <s v="In Press"/>
    <m/>
    <s v="x"/>
    <m/>
    <m/>
    <m/>
    <m/>
    <m/>
    <n v="0"/>
    <s v="depends only on mode: audio, audiovisual or text; not used in CG Space yet"/>
    <m/>
  </r>
  <r>
    <n v="31"/>
    <s v="information product"/>
    <s v="CASRAI"/>
    <m/>
    <s v="Output types"/>
    <x v="2"/>
    <s v="Disclosure"/>
    <m/>
    <s v="Disclosure"/>
    <x v="138"/>
    <s v="Publications that establish inventions as prior art thereby preventing others from patenting the same invention or concept."/>
    <m/>
    <n v="0.6"/>
    <m/>
    <s v="text"/>
    <s v="mixed or ambiguous"/>
    <s v="Other"/>
    <x v="0"/>
    <s v="Text"/>
    <s v="Misc"/>
    <s v="Generic"/>
    <s v="x"/>
    <m/>
    <m/>
    <m/>
    <m/>
    <s v="I haven't seen such entry so far in CGSpace"/>
    <m/>
    <n v="-1"/>
    <m/>
    <m/>
  </r>
  <r>
    <n v="215"/>
    <s v="information product"/>
    <s v="DataCite"/>
    <s v="ResourceType"/>
    <s v="resourceTypeIntellectualProperty"/>
    <x v="2"/>
    <s v="disclosure"/>
    <m/>
    <s v="disclosure"/>
    <x v="138"/>
    <s v="Publications that establish inventions as prior art thereby preventing others from patenting the same invention or concept."/>
    <s v="https://members.orcid.org/api/supported-work-types"/>
    <n v="0.6"/>
    <m/>
    <s v="text"/>
    <s v="mixed or ambiguous"/>
    <s v="Other"/>
    <x v="0"/>
    <s v="Text"/>
    <s v="Misc"/>
    <s v="Generic"/>
    <s v="x"/>
    <m/>
    <m/>
    <m/>
    <m/>
    <m/>
    <m/>
    <m/>
    <m/>
    <m/>
  </r>
  <r>
    <n v="43"/>
    <s v="information product"/>
    <s v="CASRAI"/>
    <m/>
    <s v="Output types"/>
    <x v="2"/>
    <s v="License"/>
    <m/>
    <s v="License"/>
    <x v="139"/>
    <s v="Signed agreements to exploit a piece of IP such as a process, product, data, or software."/>
    <m/>
    <n v="0.6"/>
    <m/>
    <s v="text"/>
    <s v="mixed or ambiguous"/>
    <s v="Other"/>
    <x v="0"/>
    <s v="Text"/>
    <s v="Misc"/>
    <s v="Generic"/>
    <s v="x"/>
    <m/>
    <m/>
    <m/>
    <m/>
    <m/>
    <m/>
    <m/>
    <m/>
    <m/>
  </r>
  <r>
    <n v="216"/>
    <s v="information product"/>
    <s v="DataCite"/>
    <s v="ResourceType"/>
    <s v="resourceTypeIntellectualProperty"/>
    <x v="2"/>
    <s v="license"/>
    <m/>
    <s v="license"/>
    <x v="139"/>
    <s v="Signed agreements to exploit a piece of IP such as a process, product, data, or software."/>
    <s v="https://members.orcid.org/api/supported-work-types"/>
    <n v="0.6"/>
    <m/>
    <s v="text"/>
    <s v="mixed or ambiguous"/>
    <s v="Other"/>
    <x v="0"/>
    <s v="Text"/>
    <s v="Misc"/>
    <s v="Generic"/>
    <s v="x"/>
    <m/>
    <m/>
    <m/>
    <m/>
    <m/>
    <m/>
    <m/>
    <m/>
    <m/>
  </r>
  <r>
    <n v="50"/>
    <s v="information product"/>
    <s v="CASRAI"/>
    <m/>
    <s v="Output types"/>
    <x v="2"/>
    <s v="Patent"/>
    <m/>
    <s v="Patent"/>
    <x v="140"/>
    <s v="A form of IP protection that defines the exclusive right by law for inventors and assignees to make use of and exploit their inventions, products or processes, for a limited period of time."/>
    <m/>
    <n v="0.6"/>
    <m/>
    <s v="text"/>
    <s v="Reports and other papers"/>
    <s v="Other"/>
    <x v="0"/>
    <s v="Text"/>
    <s v="Misc"/>
    <s v="Patent"/>
    <s v="x"/>
    <s v="x"/>
    <m/>
    <m/>
    <m/>
    <m/>
    <m/>
    <m/>
    <m/>
    <m/>
  </r>
  <r>
    <n v="151"/>
    <s v="information product"/>
    <s v="Citavi"/>
    <m/>
    <s v="types"/>
    <x v="2"/>
    <s v="patent"/>
    <m/>
    <s v="Patent"/>
    <x v="140"/>
    <s v="Documentation of a patent (the legal right to exclusive use of an invention such as a design, process, or method) or a patent application."/>
    <m/>
    <n v="0.6"/>
    <d v="2015-11-20T00:00:00"/>
    <s v="text"/>
    <s v="Reports and other papers"/>
    <s v="Other"/>
    <x v="0"/>
    <s v="Text"/>
    <s v="Misc"/>
    <s v="Patent"/>
    <s v="x"/>
    <s v="x"/>
    <m/>
    <m/>
    <m/>
    <m/>
    <m/>
    <m/>
    <m/>
    <m/>
  </r>
  <r>
    <n v="574"/>
    <m/>
    <s v="COAR"/>
    <m/>
    <s v="COAR Resource Types"/>
    <x v="5"/>
    <s v="patent"/>
    <m/>
    <s v="patent"/>
    <x v="140"/>
    <s v="A patent or patent application."/>
    <s v="109000001"/>
    <n v="10900000"/>
    <m/>
    <m/>
    <m/>
    <s v="Other"/>
    <x v="0"/>
    <s v="Text"/>
    <s v="Misc"/>
    <s v="Patent"/>
    <m/>
    <m/>
    <m/>
    <m/>
    <m/>
    <m/>
    <m/>
    <m/>
    <m/>
    <m/>
  </r>
  <r>
    <n v="186"/>
    <s v="information product"/>
    <s v="CSL codelists"/>
    <s v="Appendix II types"/>
    <s v="CSL type"/>
    <x v="2"/>
    <s v="patent"/>
    <m/>
    <s v="patent"/>
    <x v="140"/>
    <s v="&lt;no descr found&gt;"/>
    <m/>
    <n v="0.6"/>
    <d v="2017-10-10T00:00:00"/>
    <s v="text"/>
    <s v="Reports and other papers"/>
    <s v="Other"/>
    <x v="0"/>
    <s v="Text"/>
    <s v="Misc"/>
    <s v="Patent"/>
    <s v="x"/>
    <s v="x"/>
    <m/>
    <m/>
    <m/>
    <m/>
    <m/>
    <m/>
    <m/>
    <m/>
  </r>
  <r>
    <n v="217"/>
    <s v="information product"/>
    <s v="DataCite"/>
    <s v="ResourceType"/>
    <s v="resourceTypeIntellectualProperty"/>
    <x v="2"/>
    <s v="patent"/>
    <m/>
    <s v="patent"/>
    <x v="140"/>
    <s v="A form of IP protection that defines the exclusive right by law for inventors and assignees to make use of and exploit their inventions, products or processes, for a limited period of time."/>
    <s v="https://members.orcid.org/api/supported-work-types"/>
    <n v="0.6"/>
    <m/>
    <s v="text"/>
    <s v="mixed or ambiguous"/>
    <s v="Other"/>
    <x v="0"/>
    <s v="Text"/>
    <s v="Misc"/>
    <s v="Patent"/>
    <s v="x"/>
    <s v="x"/>
    <m/>
    <m/>
    <m/>
    <m/>
    <m/>
    <m/>
    <m/>
    <m/>
  </r>
  <r>
    <n v="757"/>
    <m/>
    <s v="FaBiO"/>
    <m/>
    <s v="FaBiO Classes"/>
    <x v="0"/>
    <s v="patent"/>
    <m/>
    <m/>
    <x v="140"/>
    <s v="A formal disclosure of a new invention approved by a governmental patent agency, made to register intellectual property rights, and to give exclusive rights to the inventor or assignee to manufacture, use, license or sell the invention for a certain number of years."/>
    <m/>
    <m/>
    <m/>
    <m/>
    <m/>
    <m/>
    <x v="0"/>
    <s v="Text"/>
    <s v="Misc"/>
    <s v="Patent"/>
    <m/>
    <m/>
    <m/>
    <m/>
    <m/>
    <m/>
    <m/>
    <m/>
    <m/>
    <m/>
  </r>
  <r>
    <n v="760"/>
    <m/>
    <s v="FaBiO"/>
    <m/>
    <s v="FaBiO Classes"/>
    <x v="0"/>
    <s v="patent document"/>
    <m/>
    <m/>
    <x v="140"/>
    <s v="The physical or electronic realization of a patent."/>
    <m/>
    <m/>
    <m/>
    <m/>
    <m/>
    <m/>
    <x v="0"/>
    <s v="Text"/>
    <s v="Misc"/>
    <s v="Patent"/>
    <m/>
    <m/>
    <m/>
    <m/>
    <m/>
    <m/>
    <m/>
    <m/>
    <m/>
    <m/>
  </r>
  <r>
    <n v="472"/>
    <s v="information product"/>
    <s v="RIS"/>
    <s v="RIS_type"/>
    <s v="Reference types"/>
    <x v="1"/>
    <s v="PAT"/>
    <s v="Patent"/>
    <s v="Patent"/>
    <x v="140"/>
    <m/>
    <m/>
    <n v="0.6"/>
    <m/>
    <s v="text"/>
    <s v="mixed or ambiguous"/>
    <s v="Other"/>
    <x v="0"/>
    <s v="Text"/>
    <s v="Misc"/>
    <s v="Patent"/>
    <s v="x"/>
    <s v="x"/>
    <m/>
    <m/>
    <m/>
    <m/>
    <m/>
    <m/>
    <m/>
    <m/>
  </r>
  <r>
    <n v="507"/>
    <s v="information product"/>
    <s v="Zotero"/>
    <m/>
    <s v="item type"/>
    <x v="1"/>
    <s v="patent"/>
    <m/>
    <s v="Patent"/>
    <x v="140"/>
    <m/>
    <m/>
    <n v="0.6"/>
    <d v="2015-11-20T00:00:00"/>
    <s v="text"/>
    <s v="Reports and other papers"/>
    <s v="Other"/>
    <x v="0"/>
    <s v="Text"/>
    <s v="Misc"/>
    <s v="Patent"/>
    <s v="x"/>
    <s v="x"/>
    <m/>
    <m/>
    <m/>
    <m/>
    <m/>
    <m/>
    <m/>
    <m/>
  </r>
  <r>
    <n v="851"/>
    <m/>
    <s v="VIVO"/>
    <s v="http://purl.org/ontology/bibo/Patent"/>
    <s v="VIVO_InfoRess"/>
    <x v="1"/>
    <s v="Patent"/>
    <m/>
    <m/>
    <x v="140"/>
    <s v="(from BIBO) A document describing the exclusive right granted by a government to an inventor to manufacture, use, or sell an invention for a certain number of years|A document describing the exclusive right granted by a government to an inventor to manufacture, use, or sell an invention for a certain number of years."/>
    <m/>
    <m/>
    <m/>
    <m/>
    <m/>
    <m/>
    <x v="3"/>
    <m/>
    <m/>
    <m/>
    <m/>
    <m/>
    <m/>
    <m/>
    <m/>
    <m/>
    <m/>
    <m/>
    <m/>
    <m/>
  </r>
  <r>
    <n v="758"/>
    <m/>
    <s v="FaBiO"/>
    <m/>
    <s v="FaBiO Classes"/>
    <x v="0"/>
    <s v="patent application"/>
    <m/>
    <m/>
    <x v="141"/>
    <s v="A formal disclosure of a new invention, made in application for a patent."/>
    <m/>
    <m/>
    <m/>
    <m/>
    <m/>
    <m/>
    <x v="0"/>
    <s v="Text"/>
    <s v="Misc"/>
    <s v="Generic"/>
    <m/>
    <m/>
    <m/>
    <m/>
    <m/>
    <m/>
    <m/>
    <m/>
    <m/>
    <m/>
  </r>
  <r>
    <n v="759"/>
    <m/>
    <s v="FaBiO"/>
    <m/>
    <s v="FaBiO Classes"/>
    <x v="0"/>
    <s v="patent application document"/>
    <m/>
    <m/>
    <x v="141"/>
    <s v="The physical or electronic realization of a patent application."/>
    <m/>
    <m/>
    <m/>
    <m/>
    <m/>
    <m/>
    <x v="0"/>
    <s v="Text"/>
    <s v="Misc"/>
    <s v="Generic"/>
    <m/>
    <m/>
    <m/>
    <m/>
    <m/>
    <m/>
    <m/>
    <m/>
    <m/>
    <m/>
  </r>
  <r>
    <n v="51"/>
    <s v="information product"/>
    <s v="CASRAI"/>
    <m/>
    <s v="Output types"/>
    <x v="2"/>
    <s v="Registered Copyright"/>
    <m/>
    <s v="Registered Copyright"/>
    <x v="142"/>
    <s v="Registered ownership of rights under a system of laws for promoting both the creation of and access to artistic, literary, musical, dramatic and other creative works."/>
    <m/>
    <n v="0.6"/>
    <m/>
    <s v="text"/>
    <s v="mixed or ambiguous"/>
    <s v="mixed or ambiguous"/>
    <x v="0"/>
    <s v="Text"/>
    <s v="Misc"/>
    <s v="Generic"/>
    <s v="x"/>
    <m/>
    <s v="x"/>
    <m/>
    <m/>
    <m/>
    <m/>
    <m/>
    <m/>
    <m/>
  </r>
  <r>
    <n v="218"/>
    <s v="information product"/>
    <s v="DataCite"/>
    <s v="ResourceType"/>
    <s v="resourceTypeIntellectualProperty"/>
    <x v="2"/>
    <s v="registered-copyright"/>
    <m/>
    <s v="registered-copyright"/>
    <x v="142"/>
    <s v="Registered ownership of rights under a system of laws for promoting both the creation of and access to artistic, literary, musical, dramatic and other creative works."/>
    <s v="https://members.orcid.org/api/supported-work-types"/>
    <n v="0.6"/>
    <m/>
    <s v="text"/>
    <s v="mixed or ambiguous"/>
    <s v="mixed or ambiguous"/>
    <x v="0"/>
    <s v="Text"/>
    <s v="Misc"/>
    <s v="Generic"/>
    <s v="x"/>
    <m/>
    <s v="x"/>
    <m/>
    <m/>
    <m/>
    <m/>
    <m/>
    <m/>
    <m/>
  </r>
  <r>
    <n v="706"/>
    <m/>
    <s v="FaBiO"/>
    <m/>
    <s v="FaBiO Classes"/>
    <x v="7"/>
    <s v="item"/>
    <m/>
    <m/>
    <x v="143"/>
    <s v="A subclass of FRBR item, restricted to exemplars of fabio:Manifestations. An example of a fabio:Item is a printed copy of a journal article on your desk, or a PDF file of that article that you purchased from a publisher and that now resides in digital form on your computer hard drive."/>
    <m/>
    <m/>
    <m/>
    <s v="mixed"/>
    <s v="mixed or ambiguous"/>
    <s v="mixed or ambiguous"/>
    <x v="3"/>
    <s v="Other"/>
    <s v="Misc"/>
    <s v="Generic"/>
    <m/>
    <m/>
    <m/>
    <m/>
    <m/>
    <m/>
    <m/>
    <m/>
    <m/>
    <m/>
  </r>
  <r>
    <n v="42"/>
    <s v="information product"/>
    <s v="CASRAI"/>
    <m/>
    <s v="Output types"/>
    <x v="2"/>
    <s v="Journal Issue"/>
    <m/>
    <s v="Journal Issue"/>
    <x v="144"/>
    <s v="Periodical publications aimed at fostering intellectual debate and inquiry. Special journal issues are produced by editors with an established record of scholarship in the field and able to provide the direction of the theme. Journal issues bear a unique number of reference for publication."/>
    <m/>
    <n v="1"/>
    <m/>
    <s v="text"/>
    <s v="mixed or ambiguous"/>
    <s v="Other"/>
    <x v="0"/>
    <s v="Text"/>
    <s v="Misc"/>
    <s v="Journal (full)"/>
    <m/>
    <s v="x"/>
    <m/>
    <m/>
    <m/>
    <m/>
    <m/>
    <m/>
    <m/>
    <m/>
  </r>
  <r>
    <n v="553"/>
    <m/>
    <s v="COAR"/>
    <m/>
    <s v="COAR Resource Types"/>
    <x v="1"/>
    <s v="journal"/>
    <m/>
    <s v="journal"/>
    <x v="144"/>
    <s v="A periodical of (academic) journal articles. (Adapted from bibo)"/>
    <s v="102010001"/>
    <n v="10201000"/>
    <m/>
    <s v="text"/>
    <s v="mixed or ambiguous"/>
    <s v="Other"/>
    <x v="0"/>
    <s v="Text"/>
    <s v="Misc"/>
    <s v="Journal (full)"/>
    <m/>
    <s v="x"/>
    <m/>
    <m/>
    <m/>
    <m/>
    <m/>
    <m/>
    <m/>
    <m/>
  </r>
  <r>
    <n v="236"/>
    <s v="information product"/>
    <s v="DataCite"/>
    <s v="ResourceType"/>
    <s v="resourceTypePublications"/>
    <x v="2"/>
    <s v="journal-issue"/>
    <m/>
    <s v="journal-issue"/>
    <x v="144"/>
    <s v="Periodical publications aimed at fostering intellectual debate and inquiry."/>
    <s v="https://members.orcid.org/api/supported-work-types"/>
    <n v="1"/>
    <m/>
    <s v="text"/>
    <s v="mixed or ambiguous"/>
    <s v="Other"/>
    <x v="0"/>
    <s v="Text"/>
    <s v="Misc"/>
    <s v="Journal (full)"/>
    <m/>
    <s v="x"/>
    <m/>
    <m/>
    <m/>
    <m/>
    <m/>
    <m/>
    <m/>
    <m/>
  </r>
  <r>
    <n v="708"/>
    <m/>
    <s v="FaBiO"/>
    <m/>
    <s v="FaBiO Classes"/>
    <x v="0"/>
    <s v="journal"/>
    <m/>
    <m/>
    <x v="144"/>
    <s v="A scholarly periodical 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
    <m/>
    <m/>
    <m/>
    <s v="text"/>
    <s v="mixed or ambiguous"/>
    <s v="Other"/>
    <x v="0"/>
    <s v="Text"/>
    <s v="Misc"/>
    <s v="Journal (full)"/>
    <m/>
    <s v="x"/>
    <m/>
    <m/>
    <m/>
    <m/>
    <m/>
    <m/>
    <m/>
    <m/>
  </r>
  <r>
    <n v="464"/>
    <s v="information product"/>
    <s v="RIS"/>
    <s v="RIS_type"/>
    <s v="Reference types"/>
    <x v="1"/>
    <s v="JFULL"/>
    <s v="Journal (full)"/>
    <s v="Journal (full)"/>
    <x v="144"/>
    <m/>
    <m/>
    <n v="1"/>
    <m/>
    <s v="text"/>
    <s v="mixed or ambiguous"/>
    <s v="Other"/>
    <x v="0"/>
    <s v="Text"/>
    <s v="Misc"/>
    <s v="Journal (full)"/>
    <m/>
    <s v="x"/>
    <m/>
    <m/>
    <m/>
    <m/>
    <m/>
    <m/>
    <m/>
    <m/>
  </r>
  <r>
    <n v="851"/>
    <m/>
    <s v="VIVO"/>
    <s v="http://purl.org/ontology/bibo/Journal"/>
    <s v="VIVO_InfoRess"/>
    <x v="2"/>
    <s v="Journal"/>
    <m/>
    <m/>
    <x v="144"/>
    <s v="Contains original scholarly research or review articles by experts in the field|A periodical of scholarly journal Articles."/>
    <m/>
    <m/>
    <m/>
    <m/>
    <m/>
    <m/>
    <x v="3"/>
    <m/>
    <m/>
    <m/>
    <m/>
    <m/>
    <m/>
    <m/>
    <m/>
    <m/>
    <m/>
    <m/>
    <m/>
    <m/>
  </r>
  <r>
    <n v="41"/>
    <s v="information product"/>
    <s v="CASRAI"/>
    <m/>
    <s v="Output types"/>
    <x v="2"/>
    <s v="Journal Article"/>
    <m/>
    <s v="Journal Article"/>
    <x v="145"/>
    <s v="Articles in peer-reviewed publications that disseminate the results of original research and scholarship."/>
    <m/>
    <n v="1"/>
    <m/>
    <s v="text"/>
    <s v="Peer-reviewed journal articles"/>
    <s v="Journal Article"/>
    <x v="0"/>
    <s v="Text"/>
    <s v="Article"/>
    <s v="Journal Article"/>
    <m/>
    <s v="x"/>
    <m/>
    <m/>
    <m/>
    <s v="how is this different from the article in no. 1?"/>
    <m/>
    <n v="0"/>
    <s v="how to deal with peer-review information?"/>
    <m/>
  </r>
  <r>
    <n v="76"/>
    <s v="information product"/>
    <s v="CG Core v1.0"/>
    <m/>
    <s v="dc.type"/>
    <x v="1"/>
    <s v="Peer-reviewed journal article"/>
    <m/>
    <s v="Peer-reviewed journal article"/>
    <x v="145"/>
    <m/>
    <m/>
    <n v="1"/>
    <m/>
    <s v="text"/>
    <s v="Peer-reviewed journal articles"/>
    <s v="Journal Article"/>
    <x v="0"/>
    <s v="Text"/>
    <s v="Article"/>
    <s v="Journal Article"/>
    <m/>
    <s v="x"/>
    <m/>
    <m/>
    <m/>
    <m/>
    <m/>
    <n v="1"/>
    <m/>
    <m/>
  </r>
  <r>
    <n v="87"/>
    <s v="information product"/>
    <s v="CGIAR OA Policy"/>
    <m/>
    <s v="listed Information products"/>
    <x v="8"/>
    <s v="Peer-reviewed journal articles"/>
    <m/>
    <s v="Peer-reviewed journal articles"/>
    <x v="145"/>
    <m/>
    <m/>
    <n v="1"/>
    <d v="2013-10-02T00:00:00"/>
    <s v="text"/>
    <s v="Peer-reviewed journal articles"/>
    <s v="Journal Article"/>
    <x v="0"/>
    <s v="Text"/>
    <s v="Article"/>
    <s v="Journal Article"/>
    <m/>
    <s v="x"/>
    <m/>
    <m/>
    <m/>
    <m/>
    <m/>
    <n v="1"/>
    <m/>
    <m/>
  </r>
  <r>
    <n v="104"/>
    <s v="information product"/>
    <s v="CGSpace"/>
    <m/>
    <s v="dc.type"/>
    <x v="2"/>
    <s v="Journal Article"/>
    <m/>
    <s v="Journal Article"/>
    <x v="145"/>
    <m/>
    <m/>
    <n v="1"/>
    <d v="2017-10-09T00:00:00"/>
    <s v="text"/>
    <s v="Peer-reviewed journal articles"/>
    <s v="Journal Article"/>
    <x v="0"/>
    <s v="Text"/>
    <s v="Article"/>
    <s v="Journal Article"/>
    <m/>
    <s v="x"/>
    <m/>
    <m/>
    <m/>
    <m/>
    <m/>
    <n v="0"/>
    <s v="how to deal with peer-review information?"/>
    <m/>
  </r>
  <r>
    <n v="105"/>
    <s v="information product"/>
    <s v="CGSpace"/>
    <m/>
    <s v="dc.type"/>
    <x v="2"/>
    <s v="Journal Item"/>
    <m/>
    <s v="Journal Item"/>
    <x v="145"/>
    <s v="&lt;definition is missing; probably identical with COAR &quot;contribution to journal&quot;&gt;"/>
    <m/>
    <n v="1"/>
    <d v="2017-10-09T00:00:00"/>
    <s v="text"/>
    <s v="mixed or ambiguous"/>
    <s v="Journal Item"/>
    <x v="0"/>
    <s v="Text"/>
    <s v="Misc"/>
    <s v="Journal Article"/>
    <m/>
    <s v="x"/>
    <m/>
    <m/>
    <m/>
    <m/>
    <m/>
    <n v="0"/>
    <s v="how to deal with peer-review information?"/>
    <m/>
  </r>
  <r>
    <n v="141"/>
    <s v="information product"/>
    <s v="Citavi"/>
    <m/>
    <s v="types"/>
    <x v="2"/>
    <s v="Journal article"/>
    <m/>
    <s v="Journal Article"/>
    <x v="145"/>
    <s v="An article by an author or a team of authors published in an academic or scholarly journal or other periodical."/>
    <m/>
    <n v="1"/>
    <d v="2015-11-20T00:00:00"/>
    <s v="text"/>
    <s v="Peer-reviewed journal articles"/>
    <s v="Journal Article"/>
    <x v="0"/>
    <s v="Text"/>
    <s v="Article"/>
    <s v="Journal Article"/>
    <m/>
    <s v="x"/>
    <m/>
    <m/>
    <m/>
    <m/>
    <m/>
    <n v="0"/>
    <s v="how to deal with peer-review information?"/>
    <m/>
  </r>
  <r>
    <n v="555"/>
    <m/>
    <s v="COAR"/>
    <m/>
    <s v="COAR Resource Types"/>
    <x v="6"/>
    <s v="journal article"/>
    <m/>
    <s v="journal article"/>
    <x v="145"/>
    <s v="An article on a particular topic and published in a journal issue. (adapted from fabio)"/>
    <s v="102011101"/>
    <n v="10201110"/>
    <m/>
    <s v="text"/>
    <s v="Peer-reviewed journal articles"/>
    <s v="Journal Article"/>
    <x v="0"/>
    <s v="Text"/>
    <s v="Article"/>
    <s v="Journal Article"/>
    <m/>
    <s v="x"/>
    <m/>
    <m/>
    <m/>
    <m/>
    <m/>
    <m/>
    <m/>
    <m/>
  </r>
  <r>
    <n v="529"/>
    <m/>
    <s v="COAR"/>
    <m/>
    <s v="MEL Deliverable types and definitions"/>
    <x v="4"/>
    <s v="Journal Article"/>
    <m/>
    <s v="Journal Article"/>
    <x v="145"/>
    <s v="Article by an author or a team of authors published in an academic or scholarly journal or another periodical."/>
    <m/>
    <m/>
    <m/>
    <s v="text"/>
    <s v="Peer-reviewed journal articles"/>
    <s v="Journal Article"/>
    <x v="0"/>
    <s v="Text"/>
    <s v="Article"/>
    <s v="Journal Article"/>
    <m/>
    <s v="x"/>
    <m/>
    <m/>
    <m/>
    <m/>
    <m/>
    <m/>
    <m/>
    <m/>
  </r>
  <r>
    <n v="164"/>
    <s v="information product"/>
    <s v="CSL codelists"/>
    <s v="Appendix II types"/>
    <s v="CSL type"/>
    <x v="2"/>
    <s v="article-journal"/>
    <m/>
    <s v="article-journal"/>
    <x v="145"/>
    <s v="&lt;no descr found&gt;"/>
    <m/>
    <n v="1"/>
    <d v="2017-10-10T00:00:00"/>
    <s v="text"/>
    <s v="Peer-reviewed journal articles"/>
    <s v="Journal Article"/>
    <x v="0"/>
    <s v="Text"/>
    <s v="Article"/>
    <s v="Journal Article"/>
    <m/>
    <s v="x"/>
    <m/>
    <m/>
    <m/>
    <m/>
    <m/>
    <n v="0"/>
    <s v="how to deal with peer-review information?"/>
    <m/>
  </r>
  <r>
    <n v="235"/>
    <s v="information product"/>
    <s v="DataCite"/>
    <s v="ResourceType"/>
    <s v="resourceTypePublications"/>
    <x v="2"/>
    <s v="journal-article"/>
    <m/>
    <s v="journal-article"/>
    <x v="145"/>
    <s v="Articles in peer-reviewed publications that disseminate the results of original research and scholarship."/>
    <s v="https://members.orcid.org/api/supported-work-types"/>
    <n v="1"/>
    <m/>
    <s v="text"/>
    <s v="Peer-reviewed journal articles"/>
    <s v="Journal Article"/>
    <x v="0"/>
    <s v="Text"/>
    <s v="Article"/>
    <s v="Journal Article"/>
    <m/>
    <s v="x"/>
    <m/>
    <m/>
    <m/>
    <m/>
    <m/>
    <n v="1"/>
    <m/>
    <m/>
  </r>
  <r>
    <n v="709"/>
    <m/>
    <s v="FaBiO"/>
    <m/>
    <s v="FaBiO Classes"/>
    <x v="0"/>
    <s v="journal article"/>
    <m/>
    <m/>
    <x v="145"/>
    <s v="An article, typically the realization of a research paper reporting original research findings, published in a journal issue."/>
    <m/>
    <m/>
    <m/>
    <s v="text"/>
    <s v="Peer-reviewed journal articles"/>
    <s v="Journal Article"/>
    <x v="0"/>
    <s v="Text"/>
    <s v="Article"/>
    <s v="Journal Article"/>
    <m/>
    <s v="x"/>
    <m/>
    <m/>
    <m/>
    <m/>
    <m/>
    <m/>
    <m/>
    <m/>
  </r>
  <r>
    <n v="346"/>
    <s v="information product"/>
    <s v="MARLO"/>
    <m/>
    <s v="MARLO Deliverable Sub-SubType"/>
    <x v="2"/>
    <s v="Journal Article (peer reviewed)"/>
    <s v="Peer-reviewed journal article from scientific journal"/>
    <s v="Peer-Reviewed Journal Article From Scientific Journal"/>
    <x v="145"/>
    <m/>
    <m/>
    <n v="1"/>
    <d v="2017-10-07T00:00:00"/>
    <s v="text"/>
    <s v="Peer-reviewed journal articles"/>
    <s v="Journal Article"/>
    <x v="0"/>
    <s v="Text"/>
    <s v="Article"/>
    <s v="Journal Article"/>
    <m/>
    <s v="x"/>
    <m/>
    <m/>
    <m/>
    <m/>
    <m/>
    <n v="0"/>
    <s v="how to deal with peer-review information?"/>
    <m/>
  </r>
  <r>
    <n v="404"/>
    <s v="information product"/>
    <s v="MARLO"/>
    <m/>
    <s v="MARLO Deliverable Sub-Types"/>
    <x v="2"/>
    <s v="Journal Article (peer reviewed)"/>
    <m/>
    <s v="Journal Article (peer reviewed)"/>
    <x v="145"/>
    <s v="Peer-reviewed journal article from scientific journal"/>
    <m/>
    <n v="1"/>
    <d v="2017-10-07T00:00:00"/>
    <s v="text"/>
    <s v="Peer-reviewed journal articles"/>
    <s v="Journal Article"/>
    <x v="0"/>
    <s v="Text"/>
    <s v="Article"/>
    <s v="Journal Article"/>
    <m/>
    <s v="x"/>
    <m/>
    <m/>
    <m/>
    <m/>
    <m/>
    <n v="0"/>
    <s v="how to deal with peer-review information?"/>
    <m/>
  </r>
  <r>
    <n v="465"/>
    <s v="information product"/>
    <s v="RIS"/>
    <s v="RIS_type"/>
    <s v="Reference types"/>
    <x v="1"/>
    <s v="JOUR"/>
    <s v="Journal"/>
    <s v="Journal"/>
    <x v="145"/>
    <m/>
    <m/>
    <n v="1"/>
    <m/>
    <s v="text"/>
    <s v="Peer-reviewed journal articles"/>
    <s v="Journal Article"/>
    <x v="0"/>
    <s v="Text"/>
    <s v="Misc"/>
    <s v="Journal Article"/>
    <m/>
    <s v="x"/>
    <m/>
    <m/>
    <m/>
    <m/>
    <m/>
    <n v="0"/>
    <s v="not necessarily peer reviewed"/>
    <m/>
  </r>
  <r>
    <n v="501"/>
    <s v="information product"/>
    <s v="Zotero"/>
    <m/>
    <s v="item type"/>
    <x v="1"/>
    <s v="Journal article"/>
    <m/>
    <s v="Journal Article"/>
    <x v="145"/>
    <m/>
    <m/>
    <n v="1"/>
    <d v="2015-11-20T00:00:00"/>
    <s v="text"/>
    <s v="Peer-reviewed journal articles"/>
    <s v="Journal Article"/>
    <x v="0"/>
    <s v="Text"/>
    <s v="Article"/>
    <s v="Journal Article"/>
    <m/>
    <s v="x"/>
    <m/>
    <m/>
    <m/>
    <m/>
    <m/>
    <n v="0"/>
    <s v="how to deal with peer-review information?"/>
    <m/>
  </r>
  <r>
    <n v="851"/>
    <m/>
    <s v="VIVO"/>
    <s v="http://purl.org/ontology/bibo/AcademicArticle"/>
    <s v="VIVO_InfoRess"/>
    <x v="2"/>
    <s v="Academic Article"/>
    <m/>
    <m/>
    <x v="145"/>
    <s v="Written by scholars for other scholars, typically published in an academic journal with an abstract and bibliography|A scholarly academic article, typically published in a journal."/>
    <m/>
    <n v="2"/>
    <d v="2015-11-21T00:00:00"/>
    <s v="text"/>
    <s v="Peer-reviewed journal articles"/>
    <s v="Journal Article"/>
    <x v="0"/>
    <s v="Text"/>
    <s v="Article"/>
    <s v="Journal Article"/>
    <m/>
    <s v="x"/>
    <m/>
    <m/>
    <m/>
    <m/>
    <m/>
    <m/>
    <m/>
    <m/>
  </r>
  <r>
    <n v="554"/>
    <m/>
    <s v="COAR"/>
    <m/>
    <s v="COAR Resource Types"/>
    <x v="2"/>
    <s v="contribution to journal"/>
    <m/>
    <s v="contribution to journal"/>
    <x v="146"/>
    <s v="A contribution to a journal denotes a work published in a journal. If applicable sub-terms should be chosen."/>
    <s v="102011001"/>
    <n v="10201100"/>
    <m/>
    <s v="text"/>
    <s v="mixed or ambiguous"/>
    <s v="Journal Article"/>
    <x v="0"/>
    <s v="Text"/>
    <s v="Article"/>
    <s v="Journal Article"/>
    <m/>
    <m/>
    <m/>
    <m/>
    <m/>
    <m/>
    <m/>
    <n v="-1"/>
    <s v="seems not to be need in CGs context"/>
    <m/>
  </r>
  <r>
    <n v="711"/>
    <m/>
    <s v="FaBiO"/>
    <m/>
    <s v="FaBiO Classes"/>
    <x v="0"/>
    <s v="journal issue"/>
    <m/>
    <m/>
    <x v="147"/>
    <s v="A particular published issue of a journal, one or more of which will constitute a volume of the journal."/>
    <m/>
    <n v="0"/>
    <d v="2017-10-06T00:00:00"/>
    <s v="text"/>
    <s v="Reports and other papers"/>
    <s v="Other"/>
    <x v="0"/>
    <s v="Text"/>
    <s v="Misc"/>
    <s v="Journal (full)"/>
    <m/>
    <s v="x"/>
    <s v="x"/>
    <m/>
    <m/>
    <m/>
    <m/>
    <m/>
    <m/>
    <m/>
  </r>
  <r>
    <n v="383"/>
    <s v="information product"/>
    <s v="MARLO"/>
    <m/>
    <s v="MARLO Deliverable Sub-SubType"/>
    <x v="2"/>
    <s v="Special issue"/>
    <s v="Special issue of scientific journal"/>
    <s v="Special Issue Of Scientific Journal"/>
    <x v="147"/>
    <m/>
    <m/>
    <n v="1"/>
    <d v="2017-10-07T00:00:00"/>
    <s v="text"/>
    <s v="Reports and other papers"/>
    <s v="Other"/>
    <x v="0"/>
    <s v="Text"/>
    <s v="Misc"/>
    <s v="Journal (full)"/>
    <m/>
    <s v="x"/>
    <s v="x"/>
    <m/>
    <m/>
    <m/>
    <m/>
    <m/>
    <m/>
    <m/>
  </r>
  <r>
    <n v="713"/>
    <m/>
    <s v="FaBiO"/>
    <m/>
    <s v="FaBiO Classes"/>
    <x v="0"/>
    <s v="journal volume"/>
    <m/>
    <m/>
    <x v="148"/>
    <s v="A particular published volume of a journal, comprising one or more journal issues."/>
    <m/>
    <m/>
    <m/>
    <s v="text"/>
    <s v="mixed or ambiguous"/>
    <s v="Other"/>
    <x v="0"/>
    <s v="Text"/>
    <s v="Misc"/>
    <s v="Journal (full)"/>
    <m/>
    <m/>
    <m/>
    <m/>
    <m/>
    <m/>
    <m/>
    <m/>
    <m/>
    <m/>
  </r>
  <r>
    <n v="142"/>
    <s v="information product"/>
    <s v="Citavi"/>
    <m/>
    <s v="types"/>
    <x v="2"/>
    <s v="lecture"/>
    <m/>
    <s v="Lecture"/>
    <x v="149"/>
    <s v="Notes or a handout from an unpublished speech, talk, or lecture, or a recording of it."/>
    <s v="Published lectures should be cited in the bibliography according to the format in which they were published, e.g. as a Journal Article or a Contribution."/>
    <n v="0.6"/>
    <d v="2015-11-20T00:00:00"/>
    <s v="text"/>
    <s v="Reports and other papers"/>
    <s v="Training Material"/>
    <x v="0"/>
    <s v="Text"/>
    <s v="Misc"/>
    <s v="Pamphlet"/>
    <s v="x"/>
    <m/>
    <m/>
    <m/>
    <m/>
    <m/>
    <m/>
    <m/>
    <m/>
    <m/>
  </r>
  <r>
    <n v="572"/>
    <m/>
    <s v="COAR"/>
    <m/>
    <s v="COAR Resource Types"/>
    <x v="5"/>
    <s v="lecture"/>
    <m/>
    <s v="lecture"/>
    <x v="149"/>
    <s v="A transcription of a talk delivered during an academic event."/>
    <s v="107000001"/>
    <n v="10700000"/>
    <m/>
    <s v="text"/>
    <s v="Reports and other papers"/>
    <s v="Training Material"/>
    <x v="0"/>
    <s v="Text"/>
    <s v="Misc"/>
    <s v="Pamphlet"/>
    <s v="x"/>
    <m/>
    <m/>
    <m/>
    <m/>
    <m/>
    <m/>
    <m/>
    <m/>
    <m/>
  </r>
  <r>
    <n v="347"/>
    <s v="information product"/>
    <s v="MARLO"/>
    <m/>
    <s v="MARLO Deliverable Sub-SubType"/>
    <x v="2"/>
    <s v="Lecture/Training Course Material"/>
    <s v="Lecture"/>
    <s v="Lecture"/>
    <x v="149"/>
    <m/>
    <m/>
    <n v="0.6"/>
    <d v="2017-10-07T00:00:00"/>
    <s v="text"/>
    <s v="Reports and other papers"/>
    <s v="Training Material"/>
    <x v="0"/>
    <s v="Text"/>
    <s v="Misc"/>
    <s v="Pamphlet"/>
    <s v="x"/>
    <m/>
    <m/>
    <m/>
    <m/>
    <m/>
    <m/>
    <m/>
    <m/>
    <m/>
  </r>
  <r>
    <n v="405"/>
    <s v="information product"/>
    <s v="MARLO"/>
    <m/>
    <s v="MARLO Deliverable Sub-Types"/>
    <x v="2"/>
    <s v="Lecture/Training Course Material"/>
    <m/>
    <s v="Lecture/Training Course Material"/>
    <x v="149"/>
    <s v="Lecture, training course material"/>
    <m/>
    <n v="0.6"/>
    <d v="2017-10-07T00:00:00"/>
    <s v="text"/>
    <s v="Reports and other papers"/>
    <s v="Training Material"/>
    <x v="0"/>
    <s v="Text"/>
    <s v="Misc"/>
    <s v="Pamphlet"/>
    <s v="x"/>
    <m/>
    <m/>
    <m/>
    <m/>
    <m/>
    <m/>
    <m/>
    <m/>
    <m/>
  </r>
  <r>
    <n v="851"/>
    <m/>
    <s v="VIVO"/>
    <s v="http://purl.org/ontology/bibo/LegalCaseDocument"/>
    <s v="VIVO_InfoRess"/>
    <x v="2"/>
    <s v="Legal Case Document"/>
    <m/>
    <m/>
    <x v="150"/>
    <s v="Official court  papers for a case|A document accompanying a legal case."/>
    <m/>
    <n v="0"/>
    <m/>
    <m/>
    <m/>
    <s v="Other"/>
    <x v="0"/>
    <s v="Text"/>
    <s v="Misc"/>
    <s v="Pamphlet"/>
    <s v="x"/>
    <m/>
    <m/>
    <m/>
    <m/>
    <m/>
    <m/>
    <m/>
    <m/>
    <m/>
  </r>
  <r>
    <n v="851"/>
    <m/>
    <s v="VIVO"/>
    <s v="http://purl.org/ontology/bibo/LegalDocument"/>
    <s v="VIVO_InfoRess"/>
    <x v="1"/>
    <s v="Legal Document"/>
    <m/>
    <m/>
    <x v="151"/>
    <s v="a document that states some contractual relationship or grants some right|A legal document; for example, a court decision, a brief, and so forth."/>
    <m/>
    <n v="0.2"/>
    <m/>
    <m/>
    <m/>
    <s v="Other"/>
    <x v="0"/>
    <s v="Text"/>
    <s v="Misc"/>
    <m/>
    <m/>
    <m/>
    <m/>
    <m/>
    <m/>
    <m/>
    <m/>
    <m/>
    <m/>
    <m/>
  </r>
  <r>
    <n v="851"/>
    <m/>
    <s v="VIVO"/>
    <s v="http://purl.org/ontology/bibo/Legislation"/>
    <s v="VIVO_InfoRess"/>
    <x v="2"/>
    <s v="Legislation"/>
    <m/>
    <m/>
    <x v="152"/>
    <s v="Enactments of legislative bodies, published in either statute or code form|A legal document proposing or enacting a law or a group of laws."/>
    <m/>
    <n v="0.2"/>
    <m/>
    <m/>
    <m/>
    <s v="Other"/>
    <x v="0"/>
    <s v="Text"/>
    <s v="Misc"/>
    <m/>
    <m/>
    <m/>
    <m/>
    <m/>
    <m/>
    <m/>
    <m/>
    <m/>
    <m/>
    <m/>
  </r>
  <r>
    <n v="573"/>
    <m/>
    <s v="COAR"/>
    <m/>
    <s v="COAR Resource Types"/>
    <x v="5"/>
    <s v="letter"/>
    <m/>
    <s v="letter"/>
    <x v="153"/>
    <s v="A written or printed communication addressed to a person or organization and usually transmitted by mail."/>
    <s v="108000001"/>
    <n v="10800000"/>
    <m/>
    <m/>
    <s v="Reports and other papers"/>
    <s v="Other"/>
    <x v="0"/>
    <s v="Text"/>
    <s v="Misc"/>
    <s v="Personal communication"/>
    <m/>
    <m/>
    <m/>
    <m/>
    <m/>
    <m/>
    <m/>
    <m/>
    <m/>
    <m/>
  </r>
  <r>
    <n v="717"/>
    <m/>
    <s v="FaBiO"/>
    <m/>
    <s v="FaBiO Classes"/>
    <x v="0"/>
    <s v="letter"/>
    <m/>
    <m/>
    <x v="153"/>
    <s v="A written or printed communication of a personal or professional nature between individuals and/or representatives of corporate bodies, usually transmitted by the postal service or published in a periodical. In the latter case, the letter is typically addressed to the editor and comments on or discussed an item previously published by that periodical, or of interest to its readership."/>
    <m/>
    <m/>
    <m/>
    <s v="text"/>
    <s v="Reports and other papers"/>
    <s v="Other"/>
    <x v="0"/>
    <s v="Text"/>
    <s v="Misc"/>
    <s v="Personal communication"/>
    <m/>
    <m/>
    <m/>
    <m/>
    <m/>
    <m/>
    <m/>
    <m/>
    <m/>
    <m/>
  </r>
  <r>
    <n v="502"/>
    <s v="information product"/>
    <s v="Zotero"/>
    <m/>
    <s v="item type"/>
    <x v="1"/>
    <s v="Letter"/>
    <m/>
    <s v="Letter"/>
    <x v="153"/>
    <m/>
    <m/>
    <n v="0.6"/>
    <d v="2015-11-20T00:00:00"/>
    <s v="text"/>
    <s v="Reports and other papers"/>
    <s v="Internal Document"/>
    <x v="0"/>
    <s v="Text"/>
    <s v="Misc"/>
    <s v="Personal communication"/>
    <s v="x"/>
    <m/>
    <m/>
    <m/>
    <m/>
    <m/>
    <m/>
    <m/>
    <m/>
    <m/>
  </r>
  <r>
    <n v="851"/>
    <m/>
    <s v="VIVO"/>
    <s v="http://purl.org/ontology/bibo/Letter"/>
    <s v="VIVO_InfoRess"/>
    <x v="2"/>
    <s v="Letter"/>
    <m/>
    <m/>
    <x v="153"/>
    <s v="A written or printed communication addressed to a person or organization and usually transmitted by mail"/>
    <m/>
    <m/>
    <m/>
    <m/>
    <m/>
    <m/>
    <x v="3"/>
    <m/>
    <m/>
    <m/>
    <m/>
    <m/>
    <m/>
    <m/>
    <m/>
    <m/>
    <m/>
    <m/>
    <m/>
    <m/>
  </r>
  <r>
    <n v="560"/>
    <m/>
    <s v="COAR"/>
    <m/>
    <s v="COAR Resource Types"/>
    <x v="6"/>
    <s v="letter to the editor"/>
    <m/>
    <s v="letter to the editor"/>
    <x v="154"/>
    <s v="A letter to the editor is a letter sent to a periodical about issues of concern from its readers. (adapted from Wikipedia)"/>
    <s v="102011401"/>
    <n v="10201140"/>
    <m/>
    <s v="not applicable"/>
    <s v="Reports and other papers"/>
    <s v="Other"/>
    <x v="0"/>
    <s v="Text"/>
    <s v="Misc"/>
    <s v="Personal communication"/>
    <m/>
    <m/>
    <m/>
    <m/>
    <m/>
    <m/>
    <m/>
    <m/>
    <m/>
    <m/>
  </r>
  <r>
    <n v="380"/>
    <s v="information product"/>
    <s v="MARLO"/>
    <m/>
    <s v="MARLO Deliverable Sub-SubType"/>
    <x v="2"/>
    <s v="Social Media Output"/>
    <s v="linkedin group"/>
    <s v="Linkedin Group"/>
    <x v="155"/>
    <m/>
    <m/>
    <n v="0.6"/>
    <d v="2017-10-07T00:00:00"/>
    <s v="text"/>
    <s v="mixed or ambiguous"/>
    <s v="Other"/>
    <x v="9"/>
    <s v="Service"/>
    <s v="Misc"/>
    <s v="Generic"/>
    <m/>
    <m/>
    <s v="x"/>
    <m/>
    <m/>
    <m/>
    <m/>
    <m/>
    <m/>
    <m/>
  </r>
  <r>
    <n v="106"/>
    <s v="information product"/>
    <s v="CGSpace"/>
    <m/>
    <s v="dc.type"/>
    <x v="2"/>
    <s v="Logo"/>
    <m/>
    <s v="Logo"/>
    <x v="156"/>
    <m/>
    <m/>
    <n v="0.8"/>
    <d v="2017-10-09T00:00:00"/>
    <s v="multimedia"/>
    <s v="Video, audio, images"/>
    <s v="Logo"/>
    <x v="8"/>
    <s v="Image"/>
    <s v="Misc"/>
    <s v="Generic"/>
    <m/>
    <s v="x"/>
    <m/>
    <m/>
    <m/>
    <m/>
    <s v="should be summarized under image"/>
    <n v="1"/>
    <m/>
    <s v="image"/>
  </r>
  <r>
    <n v="542"/>
    <m/>
    <s v="MEL"/>
    <m/>
    <s v="MEL Deliverable types and definitions"/>
    <x v="4"/>
    <s v="Logo"/>
    <m/>
    <s v="Logo"/>
    <x v="156"/>
    <s v="Specific logos related to initiatives, institutions, service providers or products."/>
    <m/>
    <m/>
    <m/>
    <s v="multimedia"/>
    <s v="Video, audio, images"/>
    <s v="Logo"/>
    <x v="8"/>
    <s v="Image"/>
    <s v="Misc"/>
    <s v="Generic"/>
    <m/>
    <m/>
    <m/>
    <m/>
    <m/>
    <m/>
    <m/>
    <n v="1"/>
    <m/>
    <s v="image"/>
  </r>
  <r>
    <n v="720"/>
    <m/>
    <s v="FaBiO"/>
    <m/>
    <s v="FaBiO Classes"/>
    <x v="0"/>
    <s v="magazine"/>
    <m/>
    <m/>
    <x v="157"/>
    <s v="A periodical, usually devoted to a particular topic or domain of interest, and usually published weekly or monthly, consisting primarily of non-peer reviewed editorials, journalistic news items and more substantive articles, reviews, book reviews and discussions concerning current or recent events and publications, and matters of interest to the domain served by the magazine. [Some scientific journals, notably Science and Nature, also secondarily serve as science magazines by containing substantive editorials and news items on vital or controversial issues]."/>
    <m/>
    <m/>
    <m/>
    <s v="text"/>
    <s v="Reports and other papers"/>
    <s v="Press Item"/>
    <x v="0"/>
    <s v="Text"/>
    <s v="Misc"/>
    <s v="Journal (full)"/>
    <m/>
    <m/>
    <m/>
    <m/>
    <m/>
    <m/>
    <m/>
    <m/>
    <m/>
    <m/>
  </r>
  <r>
    <n v="851"/>
    <m/>
    <s v="VIVO"/>
    <s v="http://purl.org/ontology/bibo/Magazine"/>
    <s v="VIVO_InfoRess"/>
    <x v="2"/>
    <s v="Magazine"/>
    <m/>
    <m/>
    <x v="157"/>
    <s v="Contains articles of current events or general interest, geared to the reading public as being informative or recreational|A periodical of magazine Articles. A magazine is a publication that is issued periodically, usually bound in a paper cover, and typically contains essays, stories, poems, etc., by many writers, and often photographs and drawings, frequently specializing in a particular subject or area, as hobbies, news, or sports."/>
    <m/>
    <m/>
    <m/>
    <m/>
    <m/>
    <m/>
    <x v="3"/>
    <m/>
    <m/>
    <m/>
    <m/>
    <m/>
    <m/>
    <m/>
    <m/>
    <m/>
    <m/>
    <m/>
    <m/>
    <m/>
  </r>
  <r>
    <n v="45"/>
    <s v="information product"/>
    <s v="CASRAI"/>
    <m/>
    <s v="Output types"/>
    <x v="2"/>
    <s v="Magazine Article"/>
    <m/>
    <s v="Magazine Article"/>
    <x v="158"/>
    <s v="Articles in thematic publications published at fixed intervals."/>
    <m/>
    <n v="0.8"/>
    <m/>
    <s v="text"/>
    <s v="Reports and other papers"/>
    <s v="Press Item"/>
    <x v="0"/>
    <s v="Text"/>
    <s v="Article"/>
    <s v="Magazine Article"/>
    <m/>
    <s v="x"/>
    <m/>
    <m/>
    <m/>
    <s v="Newsletter"/>
    <m/>
    <m/>
    <m/>
    <m/>
  </r>
  <r>
    <n v="165"/>
    <s v="information product"/>
    <s v="CSL codelists"/>
    <s v="Appendix II types"/>
    <s v="CSL type"/>
    <x v="2"/>
    <s v="article-magazine"/>
    <m/>
    <s v="article-magazine"/>
    <x v="158"/>
    <s v="&lt;no descr found&gt;"/>
    <m/>
    <n v="0.8"/>
    <d v="2017-10-10T00:00:00"/>
    <s v="text"/>
    <s v="Reports and other papers"/>
    <s v="Press Item"/>
    <x v="0"/>
    <s v="Text"/>
    <s v="Article"/>
    <s v="Magazine Article"/>
    <m/>
    <s v="x"/>
    <m/>
    <m/>
    <m/>
    <m/>
    <m/>
    <m/>
    <m/>
    <m/>
  </r>
  <r>
    <n v="237"/>
    <s v="information product"/>
    <s v="DataCite"/>
    <s v="ResourceType"/>
    <s v="resourceTypePublications"/>
    <x v="2"/>
    <s v="magazine article"/>
    <m/>
    <s v="magazine article"/>
    <x v="158"/>
    <s v="Articles in thematic publications published at fixed intervals."/>
    <s v="https://members.orcid.org/api/supported-work-types"/>
    <n v="0.8"/>
    <m/>
    <s v="text"/>
    <s v="Reports and other papers"/>
    <s v="Press Item"/>
    <x v="0"/>
    <s v="Text"/>
    <s v="Article"/>
    <s v="Magazine Article"/>
    <m/>
    <s v="x"/>
    <m/>
    <m/>
    <m/>
    <m/>
    <m/>
    <m/>
    <m/>
    <m/>
  </r>
  <r>
    <n v="721"/>
    <m/>
    <s v="FaBiO"/>
    <m/>
    <s v="FaBiO Classes"/>
    <x v="0"/>
    <s v="magazine article"/>
    <m/>
    <m/>
    <x v="158"/>
    <s v="An article published in a magazine issue."/>
    <m/>
    <m/>
    <m/>
    <s v="text"/>
    <s v="Reports and other papers"/>
    <s v="Press Item"/>
    <x v="0"/>
    <s v="Text"/>
    <s v="Article"/>
    <s v="Magazine Article"/>
    <m/>
    <m/>
    <m/>
    <m/>
    <m/>
    <m/>
    <m/>
    <m/>
    <m/>
    <m/>
  </r>
  <r>
    <n v="298"/>
    <s v="information product"/>
    <s v="MARLO"/>
    <m/>
    <s v="MARLO Deliverable Sub-SubType"/>
    <x v="2"/>
    <s v="Article for media/Magazine/Other (not peer-reviewed)"/>
    <s v="mazagines"/>
    <s v="Mazagines"/>
    <x v="158"/>
    <m/>
    <m/>
    <n v="0.8"/>
    <d v="2017-10-07T00:00:00"/>
    <s v="text"/>
    <s v="Reports and other papers"/>
    <s v="Press Item"/>
    <x v="0"/>
    <s v="Text"/>
    <s v="Article"/>
    <s v="Magazine Article"/>
    <m/>
    <s v="x"/>
    <m/>
    <m/>
    <m/>
    <m/>
    <m/>
    <m/>
    <m/>
    <m/>
  </r>
  <r>
    <n v="467"/>
    <s v="information product"/>
    <s v="RIS"/>
    <s v="RIS_type"/>
    <s v="Reference types"/>
    <x v="1"/>
    <s v="MGZN"/>
    <s v="Magazine article"/>
    <s v="Magazine article"/>
    <x v="158"/>
    <m/>
    <m/>
    <n v="0.8"/>
    <m/>
    <s v="text"/>
    <s v="Reports and other papers"/>
    <s v="Press Item"/>
    <x v="0"/>
    <s v="Text"/>
    <s v="Article"/>
    <s v="Magazine Article"/>
    <m/>
    <s v="x"/>
    <m/>
    <m/>
    <m/>
    <m/>
    <m/>
    <m/>
    <m/>
    <m/>
  </r>
  <r>
    <n v="503"/>
    <s v="information product"/>
    <s v="Zotero"/>
    <m/>
    <s v="item type"/>
    <x v="1"/>
    <s v="Magazine Article"/>
    <m/>
    <s v="Magazine Article"/>
    <x v="158"/>
    <m/>
    <m/>
    <n v="0.8"/>
    <d v="2015-11-20T00:00:00"/>
    <s v="text"/>
    <s v="Reports and other papers"/>
    <s v="Press Item"/>
    <x v="0"/>
    <s v="Text"/>
    <s v="Article"/>
    <s v="Magazine Article"/>
    <m/>
    <s v="x"/>
    <m/>
    <m/>
    <m/>
    <s v="Newsletter"/>
    <m/>
    <m/>
    <m/>
    <m/>
  </r>
  <r>
    <n v="723"/>
    <m/>
    <s v="FaBiO"/>
    <m/>
    <s v="FaBiO Classes"/>
    <x v="0"/>
    <s v="magazine issue"/>
    <m/>
    <m/>
    <x v="159"/>
    <s v="A particular published issue of a magazine, identified by date, and sometimes also by place (e.g. 'West Coast edition') or language (e.g. 'Spanish edition')."/>
    <m/>
    <m/>
    <m/>
    <s v="text"/>
    <s v="Reports and other papers"/>
    <s v="Other"/>
    <x v="0"/>
    <s v="Text"/>
    <s v="Misc"/>
    <s v="Journal (full)"/>
    <m/>
    <m/>
    <m/>
    <m/>
    <m/>
    <m/>
    <m/>
    <m/>
    <m/>
    <m/>
  </r>
  <r>
    <n v="725"/>
    <m/>
    <s v="FaBiO"/>
    <m/>
    <s v="FaBiO Classes"/>
    <x v="7"/>
    <s v="manifestation"/>
    <m/>
    <m/>
    <x v="160"/>
    <s v="A subclass of FRBR manifestation, restricted to manifestations of fabio:Expressions. fabio:Manifestation specifically applies to electronic (digital) as well as to physical manifestations of expressions."/>
    <m/>
    <m/>
    <m/>
    <s v="mixed"/>
    <s v="not applicable"/>
    <s v="not applicable"/>
    <x v="3"/>
    <s v="Other"/>
    <s v="Misc"/>
    <m/>
    <m/>
    <m/>
    <m/>
    <m/>
    <m/>
    <m/>
    <m/>
    <m/>
    <m/>
    <m/>
  </r>
  <r>
    <n v="726"/>
    <m/>
    <s v="FaBiO"/>
    <m/>
    <s v="FaBiO Classes"/>
    <x v="0"/>
    <s v="manifestation collection"/>
    <m/>
    <m/>
    <x v="161"/>
    <s v="A collection of manifestations."/>
    <m/>
    <m/>
    <m/>
    <s v="mixed"/>
    <s v="not applicable"/>
    <s v="Other"/>
    <x v="6"/>
    <s v="Collection"/>
    <s v="Misc"/>
    <m/>
    <m/>
    <m/>
    <m/>
    <m/>
    <m/>
    <m/>
    <m/>
    <m/>
    <m/>
    <m/>
  </r>
  <r>
    <n v="8"/>
    <s v="information product"/>
    <s v="BibTex"/>
    <m/>
    <s v="BibTeX_types"/>
    <x v="1"/>
    <s v="manual"/>
    <m/>
    <s v="Manual"/>
    <x v="162"/>
    <s v="Technical documentation."/>
    <m/>
    <n v="0.8"/>
    <m/>
    <s v="text"/>
    <s v="Reports and other papers"/>
    <s v="Manual"/>
    <x v="0"/>
    <s v="Text"/>
    <s v="Manual"/>
    <m/>
    <m/>
    <s v="x"/>
    <m/>
    <m/>
    <m/>
    <m/>
    <m/>
    <m/>
    <m/>
    <m/>
  </r>
  <r>
    <n v="46"/>
    <s v="information product"/>
    <s v="CASRAI"/>
    <m/>
    <s v="Output types"/>
    <x v="2"/>
    <s v="Manual"/>
    <m/>
    <s v="Manual"/>
    <x v="162"/>
    <s v="Course and assignment materials produced for teaching purposes."/>
    <m/>
    <n v="0.8"/>
    <m/>
    <s v="text"/>
    <s v="Reports and other papers"/>
    <s v="Manual"/>
    <x v="0"/>
    <s v="Text"/>
    <s v="Manual"/>
    <m/>
    <m/>
    <s v="x"/>
    <m/>
    <m/>
    <m/>
    <m/>
    <m/>
    <m/>
    <m/>
    <m/>
  </r>
  <r>
    <n v="107"/>
    <s v="information product"/>
    <s v="CGSpace"/>
    <m/>
    <s v="dc.type"/>
    <x v="2"/>
    <s v="Manual"/>
    <m/>
    <s v="Manual"/>
    <x v="162"/>
    <m/>
    <m/>
    <n v="0.8"/>
    <d v="2017-10-09T00:00:00"/>
    <s v="text"/>
    <s v="Reports and other papers"/>
    <s v="Manual"/>
    <x v="0"/>
    <s v="Text"/>
    <s v="Manual"/>
    <m/>
    <m/>
    <s v="x"/>
    <m/>
    <m/>
    <m/>
    <m/>
    <m/>
    <m/>
    <m/>
    <m/>
  </r>
  <r>
    <n v="530"/>
    <m/>
    <s v="COAR"/>
    <m/>
    <s v="MEL Deliverable types and definitions"/>
    <x v="4"/>
    <s v="Manual"/>
    <m/>
    <s v="Manual"/>
    <x v="162"/>
    <s v="Technical documentation refers to any type of documentation that describes handling, functionality and architecture of a technical product or a product under development or use."/>
    <m/>
    <n v="0.8"/>
    <m/>
    <s v="text"/>
    <s v="Reports and other papers"/>
    <s v="Manual"/>
    <x v="0"/>
    <s v="Text"/>
    <s v="Manual"/>
    <m/>
    <m/>
    <m/>
    <m/>
    <m/>
    <m/>
    <m/>
    <m/>
    <m/>
    <m/>
    <m/>
  </r>
  <r>
    <n v="238"/>
    <s v="information product"/>
    <s v="DataCite"/>
    <s v="ResourceType"/>
    <s v="resourceTypePublications"/>
    <x v="2"/>
    <s v="manual"/>
    <m/>
    <s v="manual"/>
    <x v="162"/>
    <s v="Course and assignment materials produced for teaching purposes."/>
    <s v="https://members.orcid.org/api/supported-work-types"/>
    <n v="0.8"/>
    <m/>
    <s v="text"/>
    <s v="Reports and other papers"/>
    <s v="Manual"/>
    <x v="0"/>
    <s v="Text"/>
    <s v="Manual"/>
    <m/>
    <m/>
    <s v="x"/>
    <m/>
    <m/>
    <m/>
    <m/>
    <m/>
    <m/>
    <m/>
    <m/>
  </r>
  <r>
    <n v="704"/>
    <m/>
    <s v="FaBiO"/>
    <m/>
    <s v="FaBiO Classes"/>
    <x v="0"/>
    <s v="instruction manual"/>
    <m/>
    <m/>
    <x v="162"/>
    <s v="An instructional document typically supplied with a technologically advanced consumer product, such as a car or a computer application, or with an item of complex equipment such as a microscope."/>
    <m/>
    <m/>
    <m/>
    <s v="text"/>
    <s v="Reports and other papers"/>
    <s v="Manual"/>
    <x v="0"/>
    <s v="Text"/>
    <s v="Manual"/>
    <m/>
    <m/>
    <m/>
    <m/>
    <m/>
    <m/>
    <m/>
    <m/>
    <m/>
    <m/>
    <m/>
  </r>
  <r>
    <n v="851"/>
    <m/>
    <s v="VIVO"/>
    <s v="http://purl.org/ontology/bibo/Manual"/>
    <s v="VIVO_InfoRess"/>
    <x v="1"/>
    <s v="Manual"/>
    <m/>
    <m/>
    <x v="162"/>
    <s v="A book of instructions or guide to a specific topic|A small reference book, especially one giving instructions."/>
    <m/>
    <m/>
    <m/>
    <m/>
    <m/>
    <m/>
    <x v="3"/>
    <m/>
    <m/>
    <m/>
    <m/>
    <m/>
    <m/>
    <m/>
    <m/>
    <m/>
    <m/>
    <m/>
    <m/>
    <m/>
  </r>
  <r>
    <n v="108"/>
    <s v="information product"/>
    <s v="CGSpace"/>
    <m/>
    <s v="dc.type"/>
    <x v="2"/>
    <s v="Manuscript-unpublished"/>
    <m/>
    <s v="Manuscript-unpublished"/>
    <x v="163"/>
    <m/>
    <m/>
    <n v="1"/>
    <d v="2017-10-09T00:00:00"/>
    <s v="text"/>
    <s v="Reports and other papers"/>
    <s v="Manuscript-unpublished"/>
    <x v="0"/>
    <s v="Text"/>
    <s v="Unpublished"/>
    <m/>
    <m/>
    <m/>
    <s v="x"/>
    <m/>
    <m/>
    <m/>
    <m/>
    <n v="1"/>
    <m/>
    <m/>
  </r>
  <r>
    <n v="144"/>
    <s v="information product"/>
    <s v="Citavi"/>
    <m/>
    <s v="types"/>
    <x v="2"/>
    <s v="manuscript"/>
    <m/>
    <s v="Manuscript"/>
    <x v="163"/>
    <s v="An unpublished document written by hand, on a typewriter, or on a computer."/>
    <s v="A manuscript is still a manuscript if it is duplicated privately (e.g. photocopies). If a manuscript is published on the Internet, add it as an Internet Document; if it is published privately, add it as Unpublished Work."/>
    <n v="1"/>
    <d v="2015-11-20T00:00:00"/>
    <s v="text"/>
    <s v="Reports and other papers"/>
    <s v="Manuscript-unpublished"/>
    <x v="0"/>
    <s v="Text"/>
    <s v="Unpublished"/>
    <m/>
    <m/>
    <m/>
    <s v="x"/>
    <m/>
    <m/>
    <m/>
    <m/>
    <n v="1"/>
    <m/>
    <m/>
  </r>
  <r>
    <n v="575"/>
    <m/>
    <s v="COAR"/>
    <m/>
    <s v="COAR Resource Types"/>
    <x v="5"/>
    <s v="preprint"/>
    <m/>
    <s v="preprint"/>
    <x v="163"/>
    <s v="Pre-print describes the first draft of the article - before peer-review, even before any contact with a publisher. This use is common amongst academics for whom the key modification of an article is the peer-review process. Another use of the term pre-print is for the finished article, reviewed and amended, ready and accepted for publication - but separate from the version that is type-set or formatted by the publisher. This use is more common amongst publishers, for whom the final and significant stage of modification to an article is the arrangement of the material for putting to print."/>
    <s v="110000001"/>
    <n v="11000000"/>
    <m/>
    <m/>
    <m/>
    <s v="Manuscript-unpublished"/>
    <x v="0"/>
    <s v="Text"/>
    <s v="Unpublished"/>
    <m/>
    <m/>
    <m/>
    <m/>
    <m/>
    <m/>
    <m/>
    <m/>
    <m/>
    <m/>
    <m/>
  </r>
  <r>
    <n v="531"/>
    <m/>
    <s v="COAR"/>
    <m/>
    <s v="MEL Deliverable types and definitions"/>
    <x v="4"/>
    <s v="Manuscript-Unpublished"/>
    <m/>
    <s v="Manuscript-Unpublished"/>
    <x v="163"/>
    <s v="Pre-print describes the first draft of the article - before peer-review, even before any contact with a publisher. This use is common amongst academics for whom the key modification of an article is the peer-review process. Another use of the term pre-print is for the finished article, reviewed and amended, ready and accepted for publication - but separate from the version that is type-set or formatted by the publisher. This use is more common amongst publishers, for whom the final and significant stage of modification to an article is the arrangement of the material for putting to print."/>
    <m/>
    <m/>
    <m/>
    <m/>
    <s v="Reports and other papers"/>
    <s v="Manuscript-unpublished"/>
    <x v="0"/>
    <s v="Text"/>
    <s v="Unpublished"/>
    <m/>
    <m/>
    <m/>
    <m/>
    <m/>
    <m/>
    <m/>
    <m/>
    <m/>
    <m/>
    <m/>
  </r>
  <r>
    <n v="180"/>
    <s v="information product"/>
    <s v="CSL codelists"/>
    <s v="Appendix II types"/>
    <s v="CSL type"/>
    <x v="2"/>
    <s v="manuscript"/>
    <m/>
    <s v="manuscript"/>
    <x v="163"/>
    <s v="&lt;no descr found&gt;"/>
    <m/>
    <n v="1"/>
    <d v="2017-10-10T00:00:00"/>
    <s v="text"/>
    <s v="Reports and other papers"/>
    <s v="Manuscript-unpublished"/>
    <x v="0"/>
    <s v="Text"/>
    <s v="Unpublished"/>
    <m/>
    <m/>
    <m/>
    <s v="x"/>
    <m/>
    <m/>
    <m/>
    <m/>
    <n v="1"/>
    <m/>
    <m/>
  </r>
  <r>
    <n v="248"/>
    <s v="information product"/>
    <s v="DataCite"/>
    <s v="ResourceType"/>
    <s v="resourceTypePublications"/>
    <x v="2"/>
    <s v="working-paper"/>
    <m/>
    <s v="working-paper"/>
    <x v="163"/>
    <s v="Preliminary versions of articles that have not undergone review but that may be shared for comment."/>
    <s v="https://members.orcid.org/api/supported-work-types"/>
    <n v="1"/>
    <m/>
    <s v="text"/>
    <s v="Reports and other papers"/>
    <s v="Manuscript-unpublished"/>
    <x v="0"/>
    <s v="Text"/>
    <s v="Unpublished"/>
    <m/>
    <s v="x"/>
    <s v="x"/>
    <s v="x"/>
    <m/>
    <m/>
    <m/>
    <m/>
    <n v="1"/>
    <m/>
    <m/>
  </r>
  <r>
    <n v="727"/>
    <m/>
    <s v="FaBiO"/>
    <m/>
    <s v="FaBiO Classes"/>
    <x v="0"/>
    <s v="manuscript"/>
    <m/>
    <m/>
    <x v="163"/>
    <s v="A textual work prepared 'by hand', such as a typescript or word-processed pre-publication draft of a research paper or a report, or a work not otherwise reproduced in multiple copies. [Note: fabio:Manuscript is not intended to describe a handwritten historical document on paper or parchment, for which the FRBR distinctions between work, expression, manifestation and item (individual copy) becomes blurred.]."/>
    <m/>
    <m/>
    <m/>
    <m/>
    <s v="Reports and other papers"/>
    <s v="Manuscript-unpublished"/>
    <x v="0"/>
    <s v="Text"/>
    <s v="Unpublished"/>
    <m/>
    <m/>
    <m/>
    <m/>
    <m/>
    <m/>
    <m/>
    <m/>
    <m/>
    <m/>
    <m/>
  </r>
  <r>
    <n v="773"/>
    <m/>
    <s v="FaBiO"/>
    <m/>
    <s v="FaBiO Classes"/>
    <x v="0"/>
    <s v="preprint"/>
    <m/>
    <m/>
    <x v="163"/>
    <s v="The version of an author's original scholarly work, such as a research paper or a review, first submitted to publisher for publication. [Note: For that version resubmitted after peer-review and revision, use fabio:Postprint. For the final published version use fabio:DefinitiveVersion.]"/>
    <m/>
    <m/>
    <m/>
    <m/>
    <s v="Reports and other papers"/>
    <s v="Manuscript-unpublished"/>
    <x v="0"/>
    <s v="Text"/>
    <s v="Unpublished"/>
    <m/>
    <m/>
    <m/>
    <m/>
    <m/>
    <m/>
    <m/>
    <m/>
    <m/>
    <m/>
    <m/>
  </r>
  <r>
    <n v="851"/>
    <m/>
    <s v="VIVO"/>
    <s v="http://purl.org/ontology/bibo/Manuscript"/>
    <s v="VIVO_InfoRess"/>
    <x v="1"/>
    <s v="Manuscript"/>
    <m/>
    <m/>
    <x v="163"/>
    <s v="Works prepared by hand including handwritten or typescript drafts of pre-publication papers or works not otherwise reproduced in multiple copies|An unpublished Document, which may also be submitted to a publisher for publication."/>
    <m/>
    <m/>
    <m/>
    <m/>
    <m/>
    <m/>
    <x v="3"/>
    <m/>
    <m/>
    <m/>
    <m/>
    <m/>
    <m/>
    <m/>
    <m/>
    <m/>
    <m/>
    <m/>
    <m/>
    <m/>
  </r>
  <r>
    <n v="504"/>
    <s v="information product"/>
    <s v="Zotero"/>
    <m/>
    <s v="item type"/>
    <x v="1"/>
    <s v="manuscript"/>
    <m/>
    <s v="Manuscript"/>
    <x v="163"/>
    <m/>
    <m/>
    <n v="1"/>
    <d v="2015-11-20T00:00:00"/>
    <s v="text"/>
    <s v="Reports and other papers"/>
    <s v="Manuscript-unpublished"/>
    <x v="0"/>
    <s v="Text"/>
    <s v="Unpublished"/>
    <m/>
    <m/>
    <m/>
    <s v="x"/>
    <m/>
    <m/>
    <m/>
    <m/>
    <n v="1"/>
    <m/>
    <m/>
  </r>
  <r>
    <n v="74"/>
    <s v="information product"/>
    <s v="CG Core v1.0"/>
    <m/>
    <s v="dc.type"/>
    <x v="1"/>
    <s v="Map"/>
    <m/>
    <s v="Map"/>
    <x v="164"/>
    <m/>
    <m/>
    <n v="1"/>
    <m/>
    <s v="multimedia"/>
    <s v="Video, audio, images"/>
    <s v="Map"/>
    <x v="8"/>
    <s v="Image"/>
    <s v="Misc"/>
    <s v="Map"/>
    <s v="x"/>
    <s v="x"/>
    <m/>
    <m/>
    <m/>
    <m/>
    <s v="needs reality check"/>
    <n v="0"/>
    <m/>
    <s v="ambiguous: image?"/>
  </r>
  <r>
    <n v="109"/>
    <s v="information product"/>
    <s v="CGSpace"/>
    <m/>
    <s v="dc.type"/>
    <x v="2"/>
    <s v="Map"/>
    <m/>
    <s v="Map"/>
    <x v="164"/>
    <m/>
    <m/>
    <n v="1"/>
    <d v="2017-10-09T00:00:00"/>
    <s v="multimedia"/>
    <s v="Video, audio, images"/>
    <s v="Map"/>
    <x v="8"/>
    <s v="Image"/>
    <s v="Misc"/>
    <s v="Map"/>
    <s v="x"/>
    <s v="x"/>
    <m/>
    <m/>
    <m/>
    <m/>
    <s v="needs reality check"/>
    <n v="0"/>
    <m/>
    <s v="ambiguous: image?"/>
  </r>
  <r>
    <n v="145"/>
    <s v="information product"/>
    <s v="Citavi"/>
    <m/>
    <s v="types"/>
    <x v="2"/>
    <s v="map"/>
    <m/>
    <s v="Map"/>
    <x v="164"/>
    <s v="A map or collection of maps, such as an atlas."/>
    <s v="Unique pieces like hand-drawn maps can be cited in the bibliography as manuscripts, or as archive material if they are housed in an archive."/>
    <n v="1"/>
    <d v="2015-11-20T00:00:00"/>
    <s v="multimedia"/>
    <s v="Video, audio, images"/>
    <s v="Map"/>
    <x v="8"/>
    <s v="Image"/>
    <s v="Misc"/>
    <s v="Map"/>
    <s v="x"/>
    <s v="x"/>
    <m/>
    <m/>
    <m/>
    <m/>
    <s v="needs reality check"/>
    <n v="0"/>
    <m/>
    <s v="ambiguous: image?"/>
  </r>
  <r>
    <n v="181"/>
    <s v="information product"/>
    <s v="CSL codelists"/>
    <s v="Appendix II types"/>
    <s v="CSL type"/>
    <x v="2"/>
    <s v="map"/>
    <m/>
    <s v="map"/>
    <x v="164"/>
    <s v="&lt;no descr found&gt;"/>
    <m/>
    <n v="1"/>
    <d v="2017-10-10T00:00:00"/>
    <s v="multimedia"/>
    <s v="Video, audio, images"/>
    <s v="Map"/>
    <x v="8"/>
    <s v="Image"/>
    <s v="Misc"/>
    <s v="Map"/>
    <s v="x"/>
    <s v="x"/>
    <m/>
    <m/>
    <m/>
    <m/>
    <s v="needs reality check"/>
    <n v="0"/>
    <m/>
    <s v="ambiguous: image?"/>
  </r>
  <r>
    <n v="433"/>
    <s v="information product"/>
    <s v="ONIX 3.0"/>
    <s v="List 81"/>
    <s v="Product content type"/>
    <x v="1"/>
    <s v="Maps and/or other cartographic content"/>
    <n v="12"/>
    <s v="Maps and/or other cartographic content"/>
    <x v="164"/>
    <m/>
    <m/>
    <n v="1"/>
    <m/>
    <s v="multimedia"/>
    <s v="mixed or ambiguous"/>
    <s v="Map"/>
    <x v="8"/>
    <s v="Image"/>
    <s v="Misc"/>
    <s v="Map"/>
    <s v="x"/>
    <s v="x"/>
    <m/>
    <m/>
    <m/>
    <m/>
    <s v="needs reality check"/>
    <n v="0"/>
    <m/>
    <s v="ambiguous: image?"/>
  </r>
  <r>
    <n v="466"/>
    <s v="information product"/>
    <s v="RIS"/>
    <s v="RIS_type"/>
    <s v="Reference types"/>
    <x v="1"/>
    <s v="MAP"/>
    <s v="Map"/>
    <s v="Map"/>
    <x v="164"/>
    <m/>
    <m/>
    <n v="1"/>
    <m/>
    <s v="multimedia"/>
    <s v="Video, audio, images"/>
    <s v="Map"/>
    <x v="8"/>
    <s v="Image"/>
    <s v="Misc"/>
    <s v="Map"/>
    <s v="x"/>
    <s v="x"/>
    <m/>
    <m/>
    <m/>
    <m/>
    <s v="needs reality check"/>
    <n v="0"/>
    <m/>
    <s v="ambiguous: image?"/>
  </r>
  <r>
    <n v="505"/>
    <s v="information product"/>
    <s v="Zotero"/>
    <m/>
    <s v="item type"/>
    <x v="1"/>
    <s v="map"/>
    <m/>
    <s v="Map"/>
    <x v="164"/>
    <m/>
    <m/>
    <n v="1"/>
    <d v="2015-11-20T00:00:00"/>
    <s v="multimedia"/>
    <s v="Video, audio, images"/>
    <s v="Map"/>
    <x v="8"/>
    <s v="Image"/>
    <s v="Misc"/>
    <s v="Map"/>
    <s v="x"/>
    <s v="x"/>
    <m/>
    <m/>
    <m/>
    <m/>
    <s v="needs reality check"/>
    <n v="0"/>
    <m/>
    <s v="ambiguous: image?"/>
  </r>
  <r>
    <n v="599"/>
    <m/>
    <s v="COAR"/>
    <m/>
    <s v="COAR Resource Types"/>
    <x v="5"/>
    <s v="map"/>
    <m/>
    <s v="map"/>
    <x v="164"/>
    <s v="Defined as a representation normally to scale and on a flat medium, of a selection of material or abstract features on, or in relation to, the surface of the earth or of another celestial body."/>
    <s v="401000001"/>
    <n v="40100000"/>
    <m/>
    <s v="multimedia"/>
    <s v="Video, audio, images"/>
    <s v="Map"/>
    <x v="8"/>
    <s v="Image"/>
    <s v="Misc"/>
    <s v="Map"/>
    <s v="x"/>
    <s v="x"/>
    <m/>
    <m/>
    <m/>
    <m/>
    <m/>
    <m/>
    <m/>
    <m/>
  </r>
  <r>
    <n v="532"/>
    <m/>
    <s v="COAR"/>
    <m/>
    <s v="MEL Deliverable types and definitions"/>
    <x v="4"/>
    <s v="Map"/>
    <m/>
    <s v="Map"/>
    <x v="164"/>
    <s v="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m/>
    <m/>
    <m/>
    <m/>
    <m/>
    <s v="Map"/>
    <x v="8"/>
    <s v="Image"/>
    <s v="Misc"/>
    <s v="Map"/>
    <m/>
    <m/>
    <m/>
    <m/>
    <m/>
    <m/>
    <m/>
    <m/>
    <m/>
    <m/>
  </r>
  <r>
    <n v="851"/>
    <m/>
    <s v="VIVO"/>
    <s v="http://purl.org/ontology/bibo/Map"/>
    <s v="VIVO_InfoRess"/>
    <x v="1"/>
    <s v="Map"/>
    <m/>
    <m/>
    <x v="164"/>
    <s v="A graphical depiction of geographic features, scientific discipline, scientific data analytical results|A graphical depiction of geographic features."/>
    <m/>
    <m/>
    <m/>
    <m/>
    <m/>
    <m/>
    <x v="3"/>
    <m/>
    <m/>
    <m/>
    <m/>
    <m/>
    <m/>
    <m/>
    <m/>
    <m/>
    <m/>
    <m/>
    <m/>
    <m/>
  </r>
  <r>
    <n v="128"/>
    <s v="information product"/>
    <s v="Citavi"/>
    <m/>
    <s v="types"/>
    <x v="2"/>
    <s v="archive material"/>
    <m/>
    <s v="Archive Material"/>
    <x v="165"/>
    <s v="Written, pictorial, or audiovisual material stored in an archive. "/>
    <s v="text; image; audiovisual file"/>
    <n v="0.8"/>
    <d v="2015-11-20T00:00:00"/>
    <s v="mixed"/>
    <s v="mixed or ambiguous"/>
    <s v="mixed or ambiguous"/>
    <x v="6"/>
    <s v="Collection"/>
    <s v="ambiguous"/>
    <m/>
    <m/>
    <m/>
    <s v="x"/>
    <m/>
    <m/>
    <m/>
    <m/>
    <n v="0"/>
    <s v="mixed material"/>
    <m/>
  </r>
  <r>
    <n v="72"/>
    <s v="information product"/>
    <s v="CG Core v1.0"/>
    <m/>
    <s v="dc.type"/>
    <x v="1"/>
    <s v="Extension Material"/>
    <m/>
    <s v="Extension Material"/>
    <x v="166"/>
    <m/>
    <m/>
    <n v="0.6"/>
    <m/>
    <s v="text"/>
    <s v="Reports and other papers"/>
    <s v="Extension Material"/>
    <x v="3"/>
    <s v="Other"/>
    <s v="ambiguous"/>
    <m/>
    <m/>
    <m/>
    <s v="x"/>
    <m/>
    <m/>
    <m/>
    <m/>
    <n v="0"/>
    <s v="Material is unspecific and ambiguous and can be plural. Extension Material is a purpose, not a resource type. "/>
    <m/>
  </r>
  <r>
    <n v="101"/>
    <s v="information product"/>
    <s v="CGSpace"/>
    <m/>
    <s v="dc.type"/>
    <x v="2"/>
    <s v="Extension Material"/>
    <m/>
    <s v="Extension Material"/>
    <x v="166"/>
    <m/>
    <m/>
    <n v="0.6"/>
    <d v="2017-10-09T00:00:00"/>
    <s v="text"/>
    <s v="Reports and other papers"/>
    <s v="Extension Material"/>
    <x v="3"/>
    <s v="Other"/>
    <s v="ambiguous"/>
    <m/>
    <m/>
    <m/>
    <s v="x"/>
    <m/>
    <m/>
    <m/>
    <m/>
    <n v="0"/>
    <s v="Material is unspecific and ambiguous and can be plural. Extension Material is a purpose, not a resource type. "/>
    <m/>
  </r>
  <r>
    <n v="262"/>
    <s v="information product"/>
    <s v="LOC Master Data Element List"/>
    <s v="typeOfResource"/>
    <s v="Type of Resource"/>
    <x v="5"/>
    <s v="mixed material"/>
    <m/>
    <s v="mixed material"/>
    <x v="167"/>
    <m/>
    <m/>
    <n v="1"/>
    <d v="2017-10-07T00:00:00"/>
    <s v="mixed"/>
    <s v="mixed or ambiguous"/>
    <s v="mixed or ambiguous"/>
    <x v="3"/>
    <s v="Other"/>
    <s v="Misc"/>
    <m/>
    <m/>
    <s v="x"/>
    <s v="x"/>
    <m/>
    <s v="can be resolved with &quot;related&quot; field"/>
    <m/>
    <m/>
    <n v="0"/>
    <m/>
    <m/>
  </r>
  <r>
    <n v="82"/>
    <s v="information product"/>
    <s v="CG Core v1.0"/>
    <m/>
    <s v="dc.type"/>
    <x v="1"/>
    <s v="Training Material"/>
    <m/>
    <s v="Training Material"/>
    <x v="168"/>
    <m/>
    <m/>
    <n v="0.8"/>
    <m/>
    <s v="text"/>
    <s v="Reports and other papers"/>
    <s v="Training Material"/>
    <x v="3"/>
    <s v="Other"/>
    <s v="ambiguous"/>
    <m/>
    <m/>
    <m/>
    <s v="x"/>
    <m/>
    <m/>
    <m/>
    <m/>
    <n v="0"/>
    <s v="Material is unspecific and ambiguous and can be plural. Extension Material is a purpose, not a resource type. "/>
    <m/>
  </r>
  <r>
    <n v="123"/>
    <s v="information product"/>
    <s v="CGSpace"/>
    <m/>
    <s v="dc.type"/>
    <x v="2"/>
    <s v="Training Material"/>
    <m/>
    <s v="Training Material"/>
    <x v="168"/>
    <m/>
    <m/>
    <n v="0.8"/>
    <d v="2017-10-09T00:00:00"/>
    <s v="text"/>
    <s v="Reports and other papers"/>
    <s v="Training Material"/>
    <x v="3"/>
    <s v="Other"/>
    <s v="ambiguous"/>
    <m/>
    <m/>
    <m/>
    <s v="x"/>
    <m/>
    <m/>
    <m/>
    <m/>
    <n v="0"/>
    <s v="Material is unspecific and ambiguous and can be plural. Extension Material is a purpose, not a resource type. "/>
    <m/>
  </r>
  <r>
    <n v="348"/>
    <s v="information product"/>
    <s v="MARLO"/>
    <m/>
    <s v="MARLO Deliverable Sub-SubType"/>
    <x v="2"/>
    <s v="Lecture/Training Course Material"/>
    <s v="training course material"/>
    <s v="Training Course Material"/>
    <x v="168"/>
    <m/>
    <m/>
    <n v="0.8"/>
    <d v="2017-10-07T00:00:00"/>
    <s v="text"/>
    <s v="Reports and other papers"/>
    <s v="Training Material"/>
    <x v="3"/>
    <s v="Other"/>
    <s v="Misc"/>
    <m/>
    <m/>
    <m/>
    <s v="x"/>
    <m/>
    <m/>
    <m/>
    <m/>
    <n v="0"/>
    <s v="always text?"/>
    <m/>
  </r>
  <r>
    <n v="547"/>
    <m/>
    <s v="MEL"/>
    <m/>
    <s v="MEL Deliverable types and definitions"/>
    <x v="4"/>
    <s v="Training Material"/>
    <m/>
    <s v="Training Material"/>
    <x v="168"/>
    <s v="Reference materials providing proper knowledge and instructions to carry out the implementation of specific technologies, practices, and interventions."/>
    <m/>
    <m/>
    <m/>
    <s v="mixed"/>
    <s v="mixed or ambiguous"/>
    <s v="Training Material"/>
    <x v="3"/>
    <s v="Other"/>
    <s v="Misc"/>
    <m/>
    <m/>
    <m/>
    <m/>
    <m/>
    <m/>
    <m/>
    <m/>
    <m/>
    <m/>
    <m/>
  </r>
  <r>
    <n v="799"/>
    <m/>
    <s v="FaBiO"/>
    <m/>
    <s v="FaBiO Classes"/>
    <x v="0"/>
    <s v="screenplay"/>
    <m/>
    <m/>
    <x v="169"/>
    <s v="A written work made especially for a film or television program. Screenplays can be original works or adaptations from existing pieces of writing, for example novels."/>
    <m/>
    <m/>
    <m/>
    <s v="multimedia"/>
    <s v="Video, audio, images"/>
    <s v="Video"/>
    <x v="2"/>
    <s v="Audiovisual"/>
    <s v="Misc"/>
    <m/>
    <m/>
    <m/>
    <m/>
    <m/>
    <m/>
    <m/>
    <m/>
    <m/>
    <m/>
    <m/>
  </r>
  <r>
    <n v="835"/>
    <m/>
    <s v="FaBiO"/>
    <m/>
    <s v="FaBiO Classes"/>
    <x v="0"/>
    <s v="web archive"/>
    <m/>
    <m/>
    <x v="170"/>
    <s v="A snapshots of (part of) the World Wide Web."/>
    <m/>
    <m/>
    <m/>
    <s v="mixed"/>
    <s v="mixed or ambiguous"/>
    <s v="mixed or ambiguous"/>
    <x v="3"/>
    <s v="Other"/>
    <s v="Misc"/>
    <m/>
    <m/>
    <m/>
    <m/>
    <m/>
    <m/>
    <m/>
    <m/>
    <m/>
    <m/>
    <m/>
  </r>
  <r>
    <n v="10"/>
    <s v="information product"/>
    <s v="BibTex"/>
    <m/>
    <s v="BibTeX_types"/>
    <x v="1"/>
    <s v="misc"/>
    <m/>
    <s v="Misc"/>
    <x v="171"/>
    <s v="For use when nothing else fits."/>
    <m/>
    <n v="1"/>
    <m/>
    <s v="text"/>
    <s v="mixed or ambiguous"/>
    <s v="Other"/>
    <x v="3"/>
    <s v="Other"/>
    <s v="Misc"/>
    <m/>
    <s v="x"/>
    <s v="x"/>
    <m/>
    <m/>
    <s v="applicable only for text"/>
    <m/>
    <m/>
    <m/>
    <m/>
    <m/>
  </r>
  <r>
    <n v="110"/>
    <s v="information product"/>
    <s v="CGSpace"/>
    <m/>
    <s v="dc.type"/>
    <x v="2"/>
    <s v="Mobile Message"/>
    <m/>
    <s v="Mobile Message"/>
    <x v="172"/>
    <m/>
    <m/>
    <n v="0.6"/>
    <d v="2017-10-09T00:00:00"/>
    <s v="text"/>
    <s v="mixed or ambiguous"/>
    <s v="Mobile Message"/>
    <x v="0"/>
    <s v="Text"/>
    <s v="Misc"/>
    <m/>
    <m/>
    <m/>
    <s v="x"/>
    <m/>
    <m/>
    <m/>
    <m/>
    <n v="0"/>
    <s v="see personal communication"/>
    <m/>
  </r>
  <r>
    <n v="543"/>
    <m/>
    <s v="MEL"/>
    <m/>
    <s v="MEL Deliverable types and definitions"/>
    <x v="4"/>
    <s v="Mobile Message"/>
    <m/>
    <s v="Mobile Message"/>
    <x v="172"/>
    <s v="Message circulated via mobile phone (e.g. SMS, MMS)."/>
    <m/>
    <m/>
    <m/>
    <s v="text"/>
    <m/>
    <s v="Mobile Message"/>
    <x v="0"/>
    <s v="Text"/>
    <s v="Misc"/>
    <m/>
    <m/>
    <m/>
    <m/>
    <m/>
    <m/>
    <m/>
    <m/>
    <m/>
    <m/>
    <m/>
  </r>
  <r>
    <n v="75"/>
    <s v="information product"/>
    <s v="CG Core v1.0"/>
    <m/>
    <s v="dc.type"/>
    <x v="1"/>
    <s v="Model"/>
    <m/>
    <s v="Model"/>
    <x v="173"/>
    <m/>
    <m/>
    <n v="0.8"/>
    <m/>
    <s v="text"/>
    <s v="Computer software"/>
    <s v="Other"/>
    <x v="3"/>
    <s v="﻿Model"/>
    <s v="Misc"/>
    <m/>
    <s v="x"/>
    <m/>
    <m/>
    <m/>
    <m/>
    <m/>
    <m/>
    <n v="0"/>
    <s v="under code?"/>
    <m/>
  </r>
  <r>
    <n v="207"/>
    <s v="information product"/>
    <s v="DataCite"/>
    <m/>
    <s v="resourceTypeGen"/>
    <x v="5"/>
    <s v="﻿Model"/>
    <m/>
    <s v="﻿Model"/>
    <x v="174"/>
    <s v="An abstract, conceptual, graphical, mathematical or visualization model that represents empirical objects, phenomena, or physical processes. "/>
    <m/>
    <n v="0.8"/>
    <m/>
    <s v="text"/>
    <s v="mixed or ambiguous"/>
    <s v="Other"/>
    <x v="3"/>
    <s v="﻿Model"/>
    <s v="Misc"/>
    <m/>
    <s v="x"/>
    <m/>
    <m/>
    <m/>
    <m/>
    <m/>
    <m/>
    <n v="0"/>
    <s v="under code?"/>
    <m/>
  </r>
  <r>
    <n v="735"/>
    <m/>
    <s v="FaBiO"/>
    <m/>
    <s v="FaBiO Classes"/>
    <x v="0"/>
    <s v="model"/>
    <m/>
    <m/>
    <x v="173"/>
    <s v="A mathematical, graphical or physical representation of some physical reality, conceptual idea or theoretical construct."/>
    <m/>
    <m/>
    <m/>
    <s v="mixed"/>
    <s v="mixed or ambiguous"/>
    <s v="Other"/>
    <x v="3"/>
    <s v="﻿Model"/>
    <s v="Misc"/>
    <m/>
    <m/>
    <m/>
    <m/>
    <m/>
    <m/>
    <m/>
    <m/>
    <m/>
    <m/>
    <m/>
  </r>
  <r>
    <n v="310"/>
    <s v="information product"/>
    <s v="MARLO"/>
    <m/>
    <s v="MARLO Deliverable Sub-SubType"/>
    <x v="2"/>
    <s v="Data portal/Tool/Model code/Computer software"/>
    <s v="model codes"/>
    <s v="Model Codes"/>
    <x v="175"/>
    <m/>
    <m/>
    <n v="0.8"/>
    <d v="2017-10-07T00:00:00"/>
    <s v="text"/>
    <s v="Reports and other papers"/>
    <s v="Source Code"/>
    <x v="0"/>
    <s v="﻿Model"/>
    <s v="Misc"/>
    <m/>
    <s v="x"/>
    <m/>
    <m/>
    <m/>
    <m/>
    <m/>
    <m/>
    <n v="0"/>
    <s v="needed?"/>
    <m/>
  </r>
  <r>
    <n v="468"/>
    <s v="information product"/>
    <s v="RIS"/>
    <s v="RIS_type"/>
    <s v="Reference types"/>
    <x v="1"/>
    <s v="MPCT"/>
    <s v="Motion picture"/>
    <s v="Motion picture"/>
    <x v="176"/>
    <m/>
    <m/>
    <n v="0.6"/>
    <m/>
    <s v="multimedia"/>
    <s v="Video, audio, images"/>
    <s v="Video"/>
    <x v="2"/>
    <s v="Audiovisual"/>
    <s v="Misc"/>
    <s v="Moving Image"/>
    <m/>
    <s v="x"/>
    <m/>
    <m/>
    <m/>
    <m/>
    <s v="should be under Video"/>
    <n v="1"/>
    <m/>
    <s v="video"/>
  </r>
  <r>
    <n v="182"/>
    <s v="information product"/>
    <s v="CSL codelists"/>
    <s v="Appendix II types"/>
    <s v="CSL type"/>
    <x v="2"/>
    <s v="motion_picture"/>
    <m/>
    <s v="motion_picture"/>
    <x v="176"/>
    <s v="&lt;no descr found&gt;"/>
    <m/>
    <n v="0.6"/>
    <d v="2017-10-10T00:00:00"/>
    <s v="multimedia"/>
    <s v="Video, audio, images"/>
    <s v="Video"/>
    <x v="2"/>
    <s v="Audiovisual"/>
    <s v="Misc"/>
    <m/>
    <m/>
    <s v="x"/>
    <m/>
    <m/>
    <m/>
    <m/>
    <s v="should be under Video"/>
    <n v="1"/>
    <m/>
    <s v="video"/>
  </r>
  <r>
    <n v="254"/>
    <s v="information product"/>
    <s v="DublinCore"/>
    <s v="DCMI_Type"/>
    <s v="DCMI type vocabulary"/>
    <x v="5"/>
    <s v="MovingImage"/>
    <m/>
    <s v="Moving Image"/>
    <x v="176"/>
    <s v="A series of visual representations imparting an impression of motion when shown in succession."/>
    <s v="Examples include animations, movies, television programs, videos, zoetropes, or visual output from a simulation. Instances of the type Moving Image must also be describable as instances of the broader type Image."/>
    <n v="0.6"/>
    <d v="2017-10-07T00:00:00"/>
    <s v="multimedia"/>
    <s v="Video, audio, images"/>
    <s v="Video"/>
    <x v="2"/>
    <s v="Audiovisual"/>
    <s v="Misc"/>
    <m/>
    <m/>
    <s v="x"/>
    <m/>
    <m/>
    <m/>
    <m/>
    <s v="should be video"/>
    <n v="1"/>
    <m/>
    <s v="video"/>
  </r>
  <r>
    <n v="263"/>
    <s v="information product"/>
    <s v="LOC Master Data Element List"/>
    <s v="typeOfResource"/>
    <s v="Type of Resource"/>
    <x v="5"/>
    <s v="moving image"/>
    <m/>
    <s v="moving image"/>
    <x v="176"/>
    <m/>
    <m/>
    <n v="0.6"/>
    <d v="2017-10-07T00:00:00"/>
    <s v="multimedia"/>
    <s v="Video, audio, images"/>
    <s v="Video"/>
    <x v="2"/>
    <s v="Audiovisual"/>
    <s v="Misc"/>
    <m/>
    <m/>
    <s v="x"/>
    <m/>
    <m/>
    <m/>
    <m/>
    <s v="should be video"/>
    <n v="1"/>
    <m/>
    <s v="video"/>
  </r>
  <r>
    <n v="496"/>
    <s v="information product"/>
    <s v="Zotero"/>
    <m/>
    <s v="item type"/>
    <x v="1"/>
    <s v="film"/>
    <m/>
    <s v="Film"/>
    <x v="176"/>
    <m/>
    <m/>
    <n v="0.6"/>
    <d v="2015-11-20T00:00:00"/>
    <s v="multimedia"/>
    <s v="Video, audio, images"/>
    <s v="Video"/>
    <x v="2"/>
    <s v="Audiovisual"/>
    <s v="Misc"/>
    <m/>
    <m/>
    <s v="x"/>
    <m/>
    <m/>
    <m/>
    <s v="Video"/>
    <s v="should be under Video"/>
    <n v="1"/>
    <m/>
    <s v="video"/>
  </r>
  <r>
    <n v="594"/>
    <m/>
    <s v="COAR"/>
    <m/>
    <s v="COAR Resource Types"/>
    <x v="5"/>
    <s v="moving image"/>
    <m/>
    <s v="moving image"/>
    <x v="176"/>
    <s v="A moving display, either generated dynamically by a computer program or formed from a series of pre-recorded still images imparting an impression of motion when shown in succession. (adapted from fabio)"/>
    <s v="201000001"/>
    <n v="20100000"/>
    <m/>
    <s v="multimedia"/>
    <s v="Video, audio, images"/>
    <s v="Video"/>
    <x v="2"/>
    <s v="Audiovisual"/>
    <s v="Misc"/>
    <m/>
    <m/>
    <m/>
    <m/>
    <m/>
    <m/>
    <m/>
    <m/>
    <m/>
    <m/>
    <m/>
  </r>
  <r>
    <n v="736"/>
    <m/>
    <s v="FaBiO"/>
    <m/>
    <s v="FaBiO Classes"/>
    <x v="0"/>
    <s v="movie"/>
    <m/>
    <m/>
    <x v="176"/>
    <s v="The realization of a moving image."/>
    <m/>
    <m/>
    <m/>
    <s v="multimedia"/>
    <s v="Video, audio, images"/>
    <s v="Video"/>
    <x v="2"/>
    <s v="Audiovisual"/>
    <s v="Misc"/>
    <m/>
    <m/>
    <m/>
    <m/>
    <m/>
    <m/>
    <m/>
    <m/>
    <m/>
    <m/>
    <m/>
  </r>
  <r>
    <n v="737"/>
    <m/>
    <s v="FaBiO"/>
    <m/>
    <s v="FaBiO Classes"/>
    <x v="0"/>
    <s v="moving image"/>
    <m/>
    <m/>
    <x v="176"/>
    <s v="A moving display, either generated dynamically by a computer program or formed from a series of pre-recorded still images imparting an impression of motion when shown in succession. Examples include animations, cine films, videos, and computational simulations. Expressions of moving images may incorporate synchronized soundtracks."/>
    <m/>
    <m/>
    <m/>
    <s v="multimedia"/>
    <s v="Video, audio, images"/>
    <s v="Video"/>
    <x v="2"/>
    <s v="Audiovisual"/>
    <s v="Misc"/>
    <m/>
    <m/>
    <m/>
    <m/>
    <m/>
    <m/>
    <m/>
    <m/>
    <m/>
    <m/>
    <m/>
  </r>
  <r>
    <n v="851"/>
    <m/>
    <s v="VIVO"/>
    <s v="http://purl.org/ontology/bibo/Film"/>
    <s v="VIVO_InfoRess"/>
    <x v="2"/>
    <s v="Film"/>
    <m/>
    <m/>
    <x v="176"/>
    <s v="Audiovisual recording in film format|aka movie."/>
    <m/>
    <n v="0.6"/>
    <m/>
    <m/>
    <m/>
    <s v="Video"/>
    <x v="2"/>
    <s v="Audiovisual"/>
    <s v="Misc"/>
    <m/>
    <m/>
    <m/>
    <m/>
    <m/>
    <m/>
    <m/>
    <m/>
    <m/>
    <m/>
    <m/>
  </r>
  <r>
    <n v="264"/>
    <s v="information product"/>
    <s v="LOC Master Data Element List"/>
    <s v="typeOfResource"/>
    <s v="Type of Resource"/>
    <x v="5"/>
    <s v="multimedia"/>
    <m/>
    <s v="multimedia"/>
    <x v="177"/>
    <m/>
    <m/>
    <n v="1"/>
    <d v="2017-10-07T00:00:00"/>
    <s v="multimedia"/>
    <s v="Video, audio, images"/>
    <s v="mixed or ambiguous"/>
    <x v="2"/>
    <s v="Audiovisual"/>
    <s v="Misc"/>
    <m/>
    <m/>
    <s v="x"/>
    <m/>
    <m/>
    <m/>
    <m/>
    <m/>
    <n v="0"/>
    <m/>
    <s v="ambiguous: mixed content"/>
  </r>
  <r>
    <n v="408"/>
    <s v="information product"/>
    <s v="MARLO"/>
    <m/>
    <s v="MARLO Deliverable Sub-Types"/>
    <x v="2"/>
    <s v="Multimedia"/>
    <m/>
    <s v="Multimedia"/>
    <x v="177"/>
    <s v="Video, audio, images"/>
    <m/>
    <n v="1"/>
    <d v="2017-10-07T00:00:00"/>
    <s v="multimedia"/>
    <s v="Video, audio, images"/>
    <s v="Video"/>
    <x v="2"/>
    <s v="Audiovisual"/>
    <s v="Misc"/>
    <m/>
    <m/>
    <s v="x"/>
    <m/>
    <m/>
    <m/>
    <m/>
    <m/>
    <n v="0"/>
    <m/>
    <s v="ambiguous: mixed content"/>
  </r>
  <r>
    <n v="445"/>
    <s v="information product"/>
    <s v="ONIX 3.0"/>
    <s v="List 159"/>
    <s v="Resource mode"/>
    <x v="5"/>
    <s v="Multi-mode"/>
    <m/>
    <s v="Multi-mode"/>
    <x v="178"/>
    <s v="A website or other supporting resource delivering content in a variety of modes"/>
    <m/>
    <n v="1"/>
    <m/>
    <s v="mixed"/>
    <s v="mixed or ambiguous"/>
    <s v="mixed or ambiguous"/>
    <x v="10"/>
    <s v="InteractiveResource"/>
    <s v="Misc"/>
    <m/>
    <m/>
    <s v="x"/>
    <s v="x"/>
    <m/>
    <m/>
    <m/>
    <m/>
    <n v="0"/>
    <s v="under &quot;application&quot; (code)"/>
    <m/>
  </r>
  <r>
    <n v="739"/>
    <m/>
    <s v="FaBiO"/>
    <m/>
    <s v="FaBiO Classes"/>
    <x v="0"/>
    <s v="nanopublication"/>
    <m/>
    <m/>
    <x v="179"/>
    <s v="A single, attributable and machine-readable factual assertion - the smallest unit of publishable information that can be uniquely identified and attributed to its author – typically expressed in RDF. The minimal components of a nanopublication are as follows:"/>
    <m/>
    <m/>
    <m/>
    <m/>
    <m/>
    <m/>
    <x v="0"/>
    <s v="Text"/>
    <s v="Misc"/>
    <m/>
    <m/>
    <m/>
    <m/>
    <m/>
    <m/>
    <m/>
    <m/>
    <m/>
    <m/>
    <m/>
  </r>
  <r>
    <n v="517"/>
    <m/>
    <s v="CASRAI"/>
    <m/>
    <s v="MEL Deliverable types and definitions"/>
    <x v="4"/>
    <s v="News Item/Press Item"/>
    <m/>
    <s v="News Item/Press Item"/>
    <x v="180"/>
    <s v="Articles in a daily, weekly or monthly publication reporting on news and social issues aimed at the public. May entail critical analysis based on expertise in the field."/>
    <m/>
    <m/>
    <m/>
    <s v="text"/>
    <s v="Reports and other papers"/>
    <s v="News Item"/>
    <x v="0"/>
    <s v="Text"/>
    <s v="Misc"/>
    <m/>
    <m/>
    <m/>
    <m/>
    <m/>
    <m/>
    <m/>
    <m/>
    <m/>
    <m/>
    <m/>
  </r>
  <r>
    <n v="111"/>
    <s v="information product"/>
    <s v="CGSpace"/>
    <m/>
    <s v="dc.type"/>
    <x v="2"/>
    <s v="News Item"/>
    <m/>
    <s v="News Item"/>
    <x v="180"/>
    <m/>
    <m/>
    <n v="0.6"/>
    <d v="2017-10-09T00:00:00"/>
    <s v="text"/>
    <s v="mixed or ambiguous"/>
    <s v="News Item"/>
    <x v="0"/>
    <s v="Text"/>
    <s v="ambiguous"/>
    <m/>
    <s v="x"/>
    <m/>
    <m/>
    <m/>
    <m/>
    <m/>
    <m/>
    <n v="0"/>
    <s v="News item is ambiguous. &quot;News&quot; is a (journalistic) context, not a resource type. "/>
    <m/>
  </r>
  <r>
    <n v="712"/>
    <m/>
    <s v="FaBiO"/>
    <m/>
    <s v="FaBiO Classes"/>
    <x v="0"/>
    <s v="journal news item"/>
    <m/>
    <m/>
    <x v="180"/>
    <s v="A news report published in a journal issue."/>
    <m/>
    <m/>
    <m/>
    <s v="text"/>
    <s v="Reports and other papers"/>
    <s v="News Item"/>
    <x v="0"/>
    <s v="Text"/>
    <s v="Misc"/>
    <m/>
    <m/>
    <m/>
    <m/>
    <m/>
    <m/>
    <m/>
    <m/>
    <m/>
    <m/>
    <m/>
  </r>
  <r>
    <n v="724"/>
    <m/>
    <s v="FaBiO"/>
    <m/>
    <s v="FaBiO Classes"/>
    <x v="0"/>
    <s v="magazine news item"/>
    <m/>
    <m/>
    <x v="180"/>
    <s v="A news report published in a magazine issue."/>
    <m/>
    <m/>
    <m/>
    <s v="text"/>
    <s v="Reports and other papers"/>
    <s v="News Item"/>
    <x v="0"/>
    <s v="Text"/>
    <s v="Misc"/>
    <m/>
    <m/>
    <m/>
    <m/>
    <m/>
    <m/>
    <m/>
    <m/>
    <m/>
    <m/>
    <m/>
  </r>
  <r>
    <n v="740"/>
    <m/>
    <s v="FaBiO"/>
    <m/>
    <s v="FaBiO Classes"/>
    <x v="0"/>
    <s v="news item"/>
    <m/>
    <m/>
    <x v="180"/>
    <s v="A published news report."/>
    <m/>
    <m/>
    <m/>
    <s v="text"/>
    <s v="Reports and other papers"/>
    <s v="News Item"/>
    <x v="0"/>
    <s v="Text"/>
    <s v="Misc"/>
    <m/>
    <m/>
    <m/>
    <m/>
    <m/>
    <m/>
    <m/>
    <m/>
    <m/>
    <m/>
    <m/>
  </r>
  <r>
    <n v="785"/>
    <m/>
    <s v="FaBiO"/>
    <m/>
    <s v="FaBiO Classes"/>
    <x v="0"/>
    <s v="rapid communication"/>
    <m/>
    <m/>
    <x v="180"/>
    <s v="A short rapidly published research article or conference paper, typically reporting significant research results that have been recently discovered, or a brief news item reporting such discoveries."/>
    <m/>
    <m/>
    <m/>
    <s v="text"/>
    <s v="Reports and other papers"/>
    <s v="News Item"/>
    <x v="0"/>
    <s v="Text"/>
    <s v="Misc"/>
    <m/>
    <m/>
    <m/>
    <m/>
    <m/>
    <m/>
    <m/>
    <m/>
    <m/>
    <m/>
    <m/>
  </r>
  <r>
    <n v="388"/>
    <s v="information product"/>
    <s v="MARLO"/>
    <m/>
    <s v="MARLO Deliverable Sub-Types"/>
    <x v="2"/>
    <s v="Article for media/Magazine/Other (not peer-reviewed)"/>
    <m/>
    <s v="Article for media/Magazine/Other (not peer-reviewed)"/>
    <x v="180"/>
    <s v="Radio, TV, newspapers, newsletters, mazagines, etc"/>
    <m/>
    <n v="1"/>
    <d v="2017-10-07T00:00:00"/>
    <s v="text"/>
    <s v="Reports and other papers"/>
    <s v="Press Item"/>
    <x v="0"/>
    <s v="Text"/>
    <s v="Article"/>
    <m/>
    <m/>
    <s v="x"/>
    <m/>
    <m/>
    <m/>
    <m/>
    <m/>
    <n v="0"/>
    <s v="always text?"/>
    <m/>
  </r>
  <r>
    <n v="851"/>
    <m/>
    <s v="VIVO"/>
    <s v="http://vivoweb.org/ontology/core#NewsRelease"/>
    <s v="VIVO_InfoRess"/>
    <x v="1"/>
    <s v="News Release"/>
    <m/>
    <m/>
    <x v="180"/>
    <s v="A short written piece focused on an event or announcement of note, having a defined publication time and of less enduring interest than a news feature."/>
    <m/>
    <m/>
    <m/>
    <m/>
    <m/>
    <m/>
    <x v="3"/>
    <m/>
    <m/>
    <m/>
    <m/>
    <m/>
    <m/>
    <m/>
    <m/>
    <m/>
    <m/>
    <m/>
    <m/>
    <m/>
  </r>
  <r>
    <n v="613"/>
    <m/>
    <s v="FaBiO"/>
    <m/>
    <s v="FaBiO Classes"/>
    <x v="0"/>
    <s v="announcement"/>
    <m/>
    <m/>
    <x v="181"/>
    <s v="A formal statement about something."/>
    <m/>
    <m/>
    <m/>
    <s v="text"/>
    <s v="Reports and other papers"/>
    <s v="News Item"/>
    <x v="0"/>
    <s v="Text"/>
    <s v="Misc"/>
    <m/>
    <m/>
    <m/>
    <m/>
    <m/>
    <m/>
    <m/>
    <m/>
    <m/>
    <m/>
    <m/>
  </r>
  <r>
    <n v="701"/>
    <m/>
    <s v="FaBiO"/>
    <m/>
    <s v="FaBiO Classes"/>
    <x v="0"/>
    <s v="in brief"/>
    <m/>
    <m/>
    <x v="182"/>
    <s v="An 'In Brief' is a journal or magazine news item that describes all the articles (or all the important articles) in that issue of the periodical. The content of an 'In Brief' may be constructed from the abstracts of the articles it highlights, but is more likely to be written by a member of the periodical staff especially for the issue."/>
    <m/>
    <m/>
    <m/>
    <s v="text"/>
    <s v="Reports and other papers"/>
    <s v="News Item"/>
    <x v="0"/>
    <s v="Text"/>
    <s v="Misc"/>
    <m/>
    <m/>
    <m/>
    <m/>
    <m/>
    <m/>
    <m/>
    <m/>
    <m/>
    <m/>
    <m/>
  </r>
  <r>
    <n v="750"/>
    <m/>
    <s v="FaBiO"/>
    <m/>
    <s v="FaBiO Classes"/>
    <x v="0"/>
    <s v="obituary"/>
    <m/>
    <m/>
    <x v="183"/>
    <s v="A news item reporting the death of a person, typically accompanied by an description of that person's life and contributions to his or her profession and to society at large."/>
    <m/>
    <m/>
    <m/>
    <s v="text"/>
    <s v="Reports and other papers"/>
    <s v="News Item"/>
    <x v="0"/>
    <s v="Text"/>
    <s v="Misc"/>
    <m/>
    <m/>
    <m/>
    <m/>
    <m/>
    <m/>
    <m/>
    <m/>
    <m/>
    <m/>
    <m/>
  </r>
  <r>
    <n v="518"/>
    <m/>
    <s v="CASRAI"/>
    <m/>
    <s v="MEL Deliverable types and definitions"/>
    <x v="4"/>
    <s v="Newsletter"/>
    <m/>
    <s v="Newsletter"/>
    <x v="184"/>
    <s v="The Newsletters promote research activities to the community and the university; mobilize knowledge to improve practice and inform policy, and provide relevant and accessible information to the broader public."/>
    <m/>
    <m/>
    <m/>
    <s v="text"/>
    <s v="Reports and other papers"/>
    <s v="Newsletter"/>
    <x v="6"/>
    <s v="Collection"/>
    <s v="Misc"/>
    <m/>
    <m/>
    <m/>
    <m/>
    <m/>
    <m/>
    <m/>
    <m/>
    <m/>
    <m/>
    <m/>
  </r>
  <r>
    <n v="112"/>
    <s v="information product"/>
    <s v="CGSpace"/>
    <m/>
    <s v="dc.type"/>
    <x v="2"/>
    <s v="Newsletter"/>
    <m/>
    <s v="Newsletter"/>
    <x v="184"/>
    <m/>
    <m/>
    <n v="0.6"/>
    <d v="2017-10-09T00:00:00"/>
    <s v="text"/>
    <s v="Reports and other papers"/>
    <s v="Newsletter"/>
    <x v="6"/>
    <s v="Collection"/>
    <s v="Misc"/>
    <m/>
    <m/>
    <s v="x"/>
    <m/>
    <m/>
    <m/>
    <m/>
    <m/>
    <n v="1"/>
    <m/>
    <m/>
  </r>
  <r>
    <n v="297"/>
    <s v="information product"/>
    <s v="MARLO"/>
    <m/>
    <s v="MARLO Deliverable Sub-SubType"/>
    <x v="2"/>
    <s v="Article for media/Magazine/Other (not peer-reviewed)"/>
    <s v="newsletters"/>
    <s v="Newsletters"/>
    <x v="184"/>
    <m/>
    <m/>
    <n v="0.8"/>
    <d v="2017-10-07T00:00:00"/>
    <s v="text"/>
    <s v="Reports and other papers"/>
    <s v="Newsletter"/>
    <x v="6"/>
    <s v="Collection"/>
    <s v="Misc"/>
    <m/>
    <m/>
    <s v="x"/>
    <m/>
    <m/>
    <m/>
    <m/>
    <m/>
    <n v="1"/>
    <m/>
    <m/>
  </r>
  <r>
    <n v="356"/>
    <s v="information product"/>
    <s v="MARLO"/>
    <m/>
    <s v="MARLO Deliverable Sub-SubType"/>
    <x v="2"/>
    <s v="Newsletter"/>
    <s v="Newsletter"/>
    <s v="Newsletter"/>
    <x v="184"/>
    <m/>
    <m/>
    <n v="0.6"/>
    <d v="2017-10-07T00:00:00"/>
    <s v="text"/>
    <s v="Reports and other papers"/>
    <s v="Newsletter"/>
    <x v="6"/>
    <s v="Collection"/>
    <s v="Misc"/>
    <m/>
    <m/>
    <s v="x"/>
    <m/>
    <m/>
    <m/>
    <m/>
    <m/>
    <n v="1"/>
    <m/>
    <m/>
  </r>
  <r>
    <n v="409"/>
    <s v="information product"/>
    <s v="MARLO"/>
    <m/>
    <s v="MARLO Deliverable Sub-Types"/>
    <x v="2"/>
    <s v="Newsletter"/>
    <m/>
    <s v="Newsletter"/>
    <x v="184"/>
    <s v="Newsletter"/>
    <m/>
    <n v="0.6"/>
    <d v="2017-10-07T00:00:00"/>
    <s v="text"/>
    <s v="Reports and other papers"/>
    <s v="Newsletter"/>
    <x v="6"/>
    <s v="Collection"/>
    <s v="Misc"/>
    <m/>
    <m/>
    <s v="x"/>
    <m/>
    <m/>
    <m/>
    <m/>
    <m/>
    <n v="1"/>
    <m/>
    <m/>
  </r>
  <r>
    <n v="851"/>
    <m/>
    <s v="VIVO"/>
    <s v="http://vivoweb.org/ontology/core#Newsletter"/>
    <s v="VIVO_InfoRess"/>
    <x v="2"/>
    <s v="Newsletter"/>
    <m/>
    <m/>
    <x v="184"/>
    <s v="Usually issued periodically, prepared by or for a group or institution to present information to a specific audience, often also made available to the press and public"/>
    <m/>
    <m/>
    <m/>
    <m/>
    <m/>
    <m/>
    <x v="3"/>
    <m/>
    <m/>
    <m/>
    <m/>
    <m/>
    <m/>
    <m/>
    <m/>
    <m/>
    <m/>
    <m/>
    <m/>
    <m/>
  </r>
  <r>
    <n v="47"/>
    <s v="information product"/>
    <s v="CASRAI"/>
    <m/>
    <s v="Output types"/>
    <x v="2"/>
    <s v="Newsletter Article"/>
    <m/>
    <s v="Newsletter Article"/>
    <x v="185"/>
    <s v="Articles in publications aimed at researchers, decision-makers, professionals and the public that report on a research project or on the activities of a research chair or a research centre. The Newsletters promote research activities to the community and the university; mobilize knowledge to improve practice and inform policy, and provide relevant and accessible information to the broader public."/>
    <m/>
    <n v="0.8"/>
    <m/>
    <s v="text"/>
    <s v="Reports and other papers"/>
    <s v="mixed or ambiguous"/>
    <x v="0"/>
    <s v="Text"/>
    <s v="Article"/>
    <m/>
    <m/>
    <s v="x"/>
    <m/>
    <m/>
    <m/>
    <s v="Newsletter"/>
    <m/>
    <n v="1"/>
    <m/>
    <m/>
  </r>
  <r>
    <n v="239"/>
    <s v="information product"/>
    <s v="DataCite"/>
    <s v="ResourceType"/>
    <s v="resourceTypePublications"/>
    <x v="2"/>
    <s v="newsletter-article"/>
    <m/>
    <s v="newsletter-article"/>
    <x v="185"/>
    <s v="Articles in publications aimed at researchers, decision-makers, professionals and the public that report on a research project or on the activities of a research chair or a research center."/>
    <s v="https://members.orcid.org/api/supported-work-types"/>
    <n v="0.8"/>
    <m/>
    <s v="text"/>
    <s v="Reports and other papers"/>
    <s v="mixed or ambiguous"/>
    <x v="0"/>
    <s v="Text"/>
    <s v="Article"/>
    <m/>
    <m/>
    <s v="x"/>
    <m/>
    <m/>
    <m/>
    <m/>
    <m/>
    <n v="1"/>
    <m/>
    <m/>
  </r>
  <r>
    <n v="470"/>
    <s v="information product"/>
    <s v="RIS"/>
    <s v="RIS_type"/>
    <s v="Reference types"/>
    <x v="1"/>
    <s v="NEWS"/>
    <s v="Newspaper"/>
    <s v="Newspaper"/>
    <x v="186"/>
    <m/>
    <m/>
    <n v="0.6"/>
    <m/>
    <s v="text"/>
    <s v="Reports and other papers"/>
    <s v="Other"/>
    <x v="0"/>
    <s v="Text"/>
    <s v="Misc"/>
    <s v="Newspaper"/>
    <m/>
    <s v="x"/>
    <m/>
    <m/>
    <m/>
    <m/>
    <m/>
    <n v="0"/>
    <s v="needed?"/>
    <m/>
  </r>
  <r>
    <n v="742"/>
    <m/>
    <s v="FaBiO"/>
    <m/>
    <s v="FaBiO Classes"/>
    <x v="0"/>
    <s v="newspaper"/>
    <m/>
    <m/>
    <x v="186"/>
    <s v="A non-peer reviewed periodical, usually published daily or weekly, consisting primarily of editorials and news items concerning current or recent events and matters of public interest."/>
    <m/>
    <m/>
    <m/>
    <s v="text"/>
    <s v="Reports and other papers"/>
    <s v="Other"/>
    <x v="6"/>
    <s v="Collection"/>
    <s v="Misc"/>
    <m/>
    <m/>
    <m/>
    <m/>
    <m/>
    <m/>
    <m/>
    <m/>
    <m/>
    <m/>
    <m/>
  </r>
  <r>
    <n v="745"/>
    <m/>
    <s v="FaBiO"/>
    <m/>
    <s v="FaBiO Classes"/>
    <x v="0"/>
    <s v="newspaper issue"/>
    <m/>
    <m/>
    <x v="186"/>
    <s v="A particular published issue of a newspaper, identified by date, and sometimes also by place or time (e.g. 'Late London Edition')."/>
    <m/>
    <m/>
    <m/>
    <s v="text"/>
    <s v="Reports and other papers"/>
    <s v="Other"/>
    <x v="0"/>
    <s v="Text"/>
    <s v="Misc"/>
    <m/>
    <m/>
    <m/>
    <m/>
    <m/>
    <m/>
    <m/>
    <m/>
    <m/>
    <m/>
    <m/>
  </r>
  <r>
    <n v="296"/>
    <s v="information product"/>
    <s v="MARLO"/>
    <m/>
    <s v="MARLO Deliverable Sub-SubType"/>
    <x v="2"/>
    <s v="Article for media/Magazine/Other (not peer-reviewed)"/>
    <s v="newspapers"/>
    <s v="Newspapers"/>
    <x v="186"/>
    <m/>
    <m/>
    <n v="0.6"/>
    <d v="2017-10-07T00:00:00"/>
    <s v="text"/>
    <s v="Reports and other papers"/>
    <s v="Other"/>
    <x v="0"/>
    <s v="Text"/>
    <s v="Misc"/>
    <m/>
    <m/>
    <s v="x"/>
    <m/>
    <m/>
    <m/>
    <m/>
    <m/>
    <n v="0"/>
    <s v="needed?"/>
    <m/>
  </r>
  <r>
    <n v="851"/>
    <m/>
    <s v="VIVO"/>
    <s v="http://purl.org/ontology/bibo/Newspaper"/>
    <s v="VIVO_InfoRess"/>
    <x v="2"/>
    <s v="Newspaper"/>
    <m/>
    <m/>
    <x v="186"/>
    <s v="Contains news articles, opinions, features, advertising, and is usually issued daily or weekly|A periodical of documents, usually issued daily or weekly, containing current news, editorials, feature articles, and usually advertising."/>
    <m/>
    <m/>
    <m/>
    <m/>
    <m/>
    <m/>
    <x v="3"/>
    <m/>
    <m/>
    <m/>
    <m/>
    <m/>
    <m/>
    <m/>
    <m/>
    <m/>
    <m/>
    <m/>
    <m/>
    <m/>
  </r>
  <r>
    <n v="48"/>
    <s v="information product"/>
    <s v="CASRAI"/>
    <m/>
    <s v="Output types"/>
    <x v="2"/>
    <s v="Newspaper Article"/>
    <m/>
    <s v="Newspaper Article"/>
    <x v="187"/>
    <s v="Articles in a daily, weekly or monthly publication reporting on news and social issues aimed at the public. May entail critical analysis based on expertise in the field."/>
    <m/>
    <n v="0.6"/>
    <m/>
    <s v="text"/>
    <s v="Reports and other papers"/>
    <s v="News Item"/>
    <x v="0"/>
    <s v="Text"/>
    <s v="Article"/>
    <m/>
    <m/>
    <s v="x"/>
    <m/>
    <m/>
    <m/>
    <s v="Newsletter"/>
    <m/>
    <n v="1"/>
    <m/>
    <m/>
  </r>
  <r>
    <n v="150"/>
    <s v="information product"/>
    <s v="Citavi"/>
    <m/>
    <s v="types"/>
    <x v="2"/>
    <s v="newspaper article"/>
    <m/>
    <s v="Newspaper Article"/>
    <x v="187"/>
    <s v="An article by an author or team of authors in a daily or weekly newspaper."/>
    <m/>
    <n v="0.6"/>
    <d v="2015-11-20T00:00:00"/>
    <s v="text"/>
    <s v="Reports and other papers"/>
    <s v="News Item"/>
    <x v="0"/>
    <s v="Text"/>
    <s v="Article"/>
    <m/>
    <m/>
    <s v="x"/>
    <m/>
    <m/>
    <m/>
    <m/>
    <m/>
    <n v="1"/>
    <m/>
    <m/>
  </r>
  <r>
    <n v="166"/>
    <s v="information product"/>
    <s v="CSL codelists"/>
    <s v="Appendix II types"/>
    <s v="CSL type"/>
    <x v="2"/>
    <s v="article-newspaper"/>
    <m/>
    <s v="article-newspaper"/>
    <x v="187"/>
    <s v="&lt;no descr found&gt;"/>
    <m/>
    <n v="0.8"/>
    <d v="2017-10-10T00:00:00"/>
    <s v="text"/>
    <s v="Reports and other papers"/>
    <s v="News Item"/>
    <x v="0"/>
    <s v="Text"/>
    <s v="Article"/>
    <m/>
    <m/>
    <s v="x"/>
    <m/>
    <m/>
    <m/>
    <m/>
    <m/>
    <n v="1"/>
    <m/>
    <m/>
  </r>
  <r>
    <n v="240"/>
    <s v="information product"/>
    <s v="DataCite"/>
    <s v="ResourceType"/>
    <s v="resourceTypePublications"/>
    <x v="2"/>
    <s v="newspaper-article"/>
    <m/>
    <s v="newspaper-article"/>
    <x v="187"/>
    <s v="Articles in a daily, weekly or monthly publication reporting on news and social issues aimed at the public."/>
    <s v="https://members.orcid.org/api/supported-work-types"/>
    <n v="0.6"/>
    <m/>
    <s v="text"/>
    <s v="Reports and other papers"/>
    <s v="News Item"/>
    <x v="0"/>
    <s v="Text"/>
    <s v="Article"/>
    <m/>
    <m/>
    <s v="x"/>
    <m/>
    <m/>
    <m/>
    <m/>
    <m/>
    <n v="1"/>
    <m/>
    <m/>
  </r>
  <r>
    <n v="743"/>
    <m/>
    <s v="FaBiO"/>
    <m/>
    <s v="FaBiO Classes"/>
    <x v="0"/>
    <s v="newspaper article"/>
    <m/>
    <m/>
    <x v="187"/>
    <s v="An article written by a journalist and published in a newspaper."/>
    <m/>
    <m/>
    <m/>
    <s v="text"/>
    <s v="Reports and other papers"/>
    <s v="News Item"/>
    <x v="0"/>
    <s v="Text"/>
    <s v="Misc"/>
    <m/>
    <m/>
    <m/>
    <m/>
    <m/>
    <m/>
    <m/>
    <m/>
    <m/>
    <m/>
    <m/>
  </r>
  <r>
    <n v="746"/>
    <m/>
    <s v="FaBiO"/>
    <m/>
    <s v="FaBiO Classes"/>
    <x v="0"/>
    <s v="newspaper news item"/>
    <m/>
    <m/>
    <x v="187"/>
    <s v="A news report published in a newspaper issue."/>
    <m/>
    <m/>
    <m/>
    <s v="text"/>
    <s v="Reports and other papers"/>
    <s v="News Item"/>
    <x v="0"/>
    <s v="Text"/>
    <s v="Misc"/>
    <m/>
    <m/>
    <m/>
    <m/>
    <m/>
    <m/>
    <m/>
    <m/>
    <m/>
    <m/>
    <m/>
  </r>
  <r>
    <n v="506"/>
    <s v="information product"/>
    <s v="Zotero"/>
    <m/>
    <s v="item type"/>
    <x v="1"/>
    <s v="newspaper article"/>
    <m/>
    <s v="Newspaper Article"/>
    <x v="187"/>
    <m/>
    <m/>
    <n v="0.6"/>
    <d v="2015-11-20T00:00:00"/>
    <s v="text"/>
    <s v="Reports and other papers"/>
    <s v="News Item"/>
    <x v="0"/>
    <s v="Text"/>
    <s v="Article"/>
    <m/>
    <m/>
    <s v="x"/>
    <m/>
    <m/>
    <m/>
    <s v="Newsletter"/>
    <m/>
    <n v="1"/>
    <m/>
    <m/>
  </r>
  <r>
    <n v="339"/>
    <s v="information product"/>
    <s v="MARLO"/>
    <m/>
    <s v="MARLO Deliverable Sub-SubType"/>
    <x v="2"/>
    <s v="Factsheet, Project Note"/>
    <s v="note"/>
    <s v="Note"/>
    <x v="188"/>
    <m/>
    <m/>
    <n v="0.8"/>
    <d v="2017-10-07T00:00:00"/>
    <s v="text"/>
    <s v="mixed or ambiguous"/>
    <s v="Other"/>
    <x v="0"/>
    <s v="Text"/>
    <s v="Misc"/>
    <m/>
    <m/>
    <m/>
    <s v="x"/>
    <m/>
    <m/>
    <m/>
    <m/>
    <m/>
    <m/>
    <m/>
  </r>
  <r>
    <n v="424"/>
    <s v="information product"/>
    <s v="ONIX 3.0"/>
    <s v="List 81"/>
    <s v="Product content type"/>
    <x v="1"/>
    <s v="Additional eye-readable text not part of main work"/>
    <n v="16"/>
    <s v="Additional eye-readable text not part of main work"/>
    <x v="188"/>
    <s v="E-publication is enhanced with additional textual content such as interview, feature article, essay, bibliography, quiz/test, other background material or text that is not included in a primary or ‘unenhanced’ version"/>
    <m/>
    <n v="0.8"/>
    <m/>
    <s v="text"/>
    <s v="mixed or ambiguous"/>
    <s v="mixed or ambiguous"/>
    <x v="3"/>
    <s v="Other"/>
    <s v="ambiguous"/>
    <m/>
    <m/>
    <m/>
    <s v="x"/>
    <m/>
    <m/>
    <m/>
    <m/>
    <n v="-1"/>
    <s v="can be ambiguous, multiple and in multiple modes"/>
    <m/>
  </r>
  <r>
    <n v="851"/>
    <m/>
    <s v="VIVO"/>
    <s v="http://purl.org/ontology/bibo/Note"/>
    <s v="VIVO_InfoRess"/>
    <x v="1"/>
    <s v="Note"/>
    <m/>
    <m/>
    <x v="188"/>
    <s v="Notes or annotations about a resource|Notes or annotations about a resource."/>
    <m/>
    <m/>
    <m/>
    <m/>
    <m/>
    <m/>
    <x v="3"/>
    <m/>
    <m/>
    <m/>
    <m/>
    <m/>
    <m/>
    <m/>
    <m/>
    <m/>
    <m/>
    <m/>
    <m/>
    <m/>
  </r>
  <r>
    <n v="608"/>
    <m/>
    <s v="FaBiO"/>
    <m/>
    <s v="FaBiO Classes"/>
    <x v="0"/>
    <s v="addendum"/>
    <m/>
    <m/>
    <x v="189"/>
    <s v="An item of material added at the end of a book or other publication, typically to include omitted or late-arriving material."/>
    <m/>
    <m/>
    <m/>
    <s v="text"/>
    <s v="mixed or ambiguous"/>
    <s v="Other"/>
    <x v="0"/>
    <s v="Text"/>
    <s v="Misc"/>
    <m/>
    <m/>
    <m/>
    <m/>
    <m/>
    <m/>
    <m/>
    <m/>
    <m/>
    <m/>
    <m/>
  </r>
  <r>
    <n v="645"/>
    <m/>
    <s v="FaBiO"/>
    <m/>
    <s v="FaBiO Classes"/>
    <x v="0"/>
    <s v="comment"/>
    <m/>
    <m/>
    <x v="190"/>
    <s v="A verbal or written remark concerning some entity. In written form, a comment is often appended to that entity and termed an annotation. Within computer programs or ontologies, comments are added to enhance human understanding, and are usually prefaced by a special syntactic symbol that ensures they are ignored during execution of the program."/>
    <m/>
    <m/>
    <m/>
    <s v="text"/>
    <s v="mixed or ambiguous"/>
    <s v="Other"/>
    <x v="0"/>
    <s v="Text"/>
    <s v="Misc"/>
    <m/>
    <m/>
    <m/>
    <m/>
    <m/>
    <m/>
    <m/>
    <m/>
    <m/>
    <m/>
    <m/>
  </r>
  <r>
    <n v="851"/>
    <m/>
    <s v="VIVO"/>
    <s v="http://purl.org/spar/fabio/Comment"/>
    <s v="VIVO_InfoRess"/>
    <x v="1"/>
    <s v="Comment"/>
    <m/>
    <m/>
    <x v="190"/>
    <s v="A verbal or written remark concerning some entity. In written form, a comment is often appended to that entity and termed an annotation. Within computer programs or ontologies, comments are added to enhance human understanding, and are usually prefaced by"/>
    <m/>
    <m/>
    <m/>
    <m/>
    <m/>
    <m/>
    <x v="3"/>
    <m/>
    <m/>
    <m/>
    <m/>
    <m/>
    <m/>
    <m/>
    <m/>
    <m/>
    <m/>
    <m/>
    <m/>
    <m/>
  </r>
  <r>
    <n v="656"/>
    <m/>
    <s v="FaBiO"/>
    <m/>
    <s v="FaBiO Classes"/>
    <x v="0"/>
    <s v="correction"/>
    <m/>
    <m/>
    <x v="191"/>
    <s v="A correction to an error in a previously published document."/>
    <m/>
    <m/>
    <m/>
    <s v="text"/>
    <s v="mixed or ambiguous"/>
    <s v="Other"/>
    <x v="0"/>
    <s v="Text"/>
    <s v="Misc"/>
    <m/>
    <m/>
    <m/>
    <m/>
    <m/>
    <m/>
    <m/>
    <m/>
    <m/>
    <m/>
    <m/>
  </r>
  <r>
    <n v="657"/>
    <m/>
    <s v="FaBiO"/>
    <m/>
    <s v="FaBiO Classes"/>
    <x v="0"/>
    <s v="corrigendum"/>
    <m/>
    <m/>
    <x v="192"/>
    <s v="A formal correction to an error introduced by the author into a previously published document."/>
    <m/>
    <m/>
    <m/>
    <s v="text"/>
    <s v="mixed or ambiguous"/>
    <s v="Other"/>
    <x v="0"/>
    <s v="Text"/>
    <s v="Misc"/>
    <m/>
    <m/>
    <m/>
    <m/>
    <m/>
    <m/>
    <m/>
    <m/>
    <m/>
    <m/>
    <m/>
  </r>
  <r>
    <n v="685"/>
    <m/>
    <s v="FaBiO"/>
    <m/>
    <s v="FaBiO Classes"/>
    <x v="0"/>
    <s v="erratum"/>
    <m/>
    <m/>
    <x v="193"/>
    <s v="A formal correction to an error introduced by the publisher into a previously published document."/>
    <m/>
    <m/>
    <m/>
    <s v="text"/>
    <s v="mixed or ambiguous"/>
    <s v="Other"/>
    <x v="0"/>
    <s v="Text"/>
    <s v="Misc"/>
    <m/>
    <m/>
    <m/>
    <m/>
    <m/>
    <m/>
    <m/>
    <m/>
    <m/>
    <m/>
    <m/>
  </r>
  <r>
    <n v="851"/>
    <m/>
    <s v="VIVO"/>
    <s v="http://purl.org/spar/fabio/Erratum"/>
    <s v="VIVO_InfoRess"/>
    <x v="1"/>
    <s v="Erratum"/>
    <m/>
    <m/>
    <x v="193"/>
    <s v="A formal correction to an error introduced by the publisher into a previously published document."/>
    <m/>
    <m/>
    <m/>
    <m/>
    <m/>
    <m/>
    <x v="3"/>
    <m/>
    <m/>
    <m/>
    <m/>
    <m/>
    <m/>
    <m/>
    <m/>
    <m/>
    <m/>
    <m/>
    <m/>
    <m/>
  </r>
  <r>
    <n v="688"/>
    <m/>
    <s v="FaBiO"/>
    <m/>
    <s v="FaBiO Classes"/>
    <x v="0"/>
    <s v="excerpt"/>
    <m/>
    <m/>
    <x v="194"/>
    <s v="A segment or passage selected from a larger expression for use in another expression, usually with specific attribution to its original source."/>
    <m/>
    <n v="0.5"/>
    <m/>
    <s v="text"/>
    <s v="mixed or ambiguous"/>
    <s v="Other"/>
    <x v="0"/>
    <s v="Text"/>
    <s v="Misc"/>
    <m/>
    <m/>
    <m/>
    <m/>
    <m/>
    <m/>
    <m/>
    <m/>
    <m/>
    <m/>
    <m/>
  </r>
  <r>
    <n v="851"/>
    <m/>
    <s v="VIVO"/>
    <s v="http://purl.org/ontology/bibo/Excerpt"/>
    <s v="VIVO_InfoRess"/>
    <x v="2"/>
    <s v="Excerpt"/>
    <m/>
    <m/>
    <x v="194"/>
    <s v="A passage selected from a larger work|A passage selected from a larger work."/>
    <m/>
    <m/>
    <m/>
    <m/>
    <m/>
    <m/>
    <x v="3"/>
    <m/>
    <m/>
    <m/>
    <m/>
    <m/>
    <m/>
    <m/>
    <m/>
    <m/>
    <m/>
    <m/>
    <m/>
    <m/>
  </r>
  <r>
    <n v="715"/>
    <m/>
    <s v="FaBiO"/>
    <m/>
    <s v="FaBiO Classes"/>
    <x v="0"/>
    <s v="lecture notes"/>
    <m/>
    <m/>
    <x v="195"/>
    <s v="A document containing notes that summarize a lecture or course of lectures."/>
    <m/>
    <m/>
    <m/>
    <s v="text"/>
    <s v="mixed or ambiguous"/>
    <s v="Other"/>
    <x v="0"/>
    <s v="Text"/>
    <s v="Misc"/>
    <m/>
    <m/>
    <m/>
    <m/>
    <m/>
    <m/>
    <m/>
    <m/>
    <m/>
    <m/>
    <m/>
  </r>
  <r>
    <n v="748"/>
    <m/>
    <s v="FaBiO"/>
    <m/>
    <s v="FaBiO Classes"/>
    <x v="0"/>
    <s v="notification of receipt"/>
    <m/>
    <m/>
    <x v="196"/>
    <s v="A notification of receipt of something, for example of receipt of a book that will later be the subject of a book review."/>
    <m/>
    <m/>
    <m/>
    <s v="text"/>
    <s v="mixed or ambiguous"/>
    <s v="Other"/>
    <x v="0"/>
    <s v="Text"/>
    <s v="Misc"/>
    <m/>
    <m/>
    <m/>
    <m/>
    <m/>
    <m/>
    <m/>
    <m/>
    <m/>
    <m/>
    <m/>
  </r>
  <r>
    <n v="784"/>
    <m/>
    <s v="FaBiO"/>
    <m/>
    <s v="FaBiO Classes"/>
    <x v="0"/>
    <s v="quotation"/>
    <m/>
    <m/>
    <x v="197"/>
    <s v="A passage of speech selected from a larger verbal or written expression for use in another expression, with specific attribution to its original source, and usually demarcated by quotation marks and / or by placing it in a separate indented paragraph."/>
    <m/>
    <m/>
    <m/>
    <s v="text"/>
    <s v="mixed or ambiguous"/>
    <s v="Other"/>
    <x v="0"/>
    <s v="Text"/>
    <s v="Misc"/>
    <m/>
    <m/>
    <m/>
    <m/>
    <m/>
    <m/>
    <m/>
    <m/>
    <m/>
    <m/>
    <m/>
  </r>
  <r>
    <n v="851"/>
    <m/>
    <s v="VIVO"/>
    <s v="http://purl.org/ontology/bibo/Quote"/>
    <s v="VIVO_InfoRess"/>
    <x v="6"/>
    <s v="Quote"/>
    <m/>
    <m/>
    <x v="197"/>
    <s v="An excerpted collection of words|An excerpted collection of words."/>
    <m/>
    <m/>
    <m/>
    <m/>
    <m/>
    <m/>
    <x v="3"/>
    <m/>
    <m/>
    <m/>
    <m/>
    <m/>
    <m/>
    <m/>
    <m/>
    <m/>
    <m/>
    <m/>
    <m/>
    <m/>
  </r>
  <r>
    <n v="753"/>
    <m/>
    <s v="FaBiO"/>
    <m/>
    <s v="FaBiO Classes"/>
    <x v="0"/>
    <s v="opinion"/>
    <m/>
    <m/>
    <x v="198"/>
    <s v="An expression of a personal or professional opinion on an issue or topic."/>
    <m/>
    <m/>
    <m/>
    <s v="mixed"/>
    <s v="mixed or ambiguous"/>
    <s v="Other"/>
    <x v="0"/>
    <s v="Text"/>
    <s v="Misc"/>
    <m/>
    <m/>
    <m/>
    <m/>
    <m/>
    <m/>
    <m/>
    <m/>
    <m/>
    <m/>
    <m/>
  </r>
  <r>
    <n v="113"/>
    <s v="information product"/>
    <s v="CGSpace"/>
    <m/>
    <s v="dc.type"/>
    <x v="2"/>
    <s v="Other"/>
    <m/>
    <s v="Other"/>
    <x v="199"/>
    <m/>
    <m/>
    <n v="1"/>
    <d v="2017-10-09T00:00:00"/>
    <s v="mixed"/>
    <s v="mixed or ambiguous"/>
    <s v="Other"/>
    <x v="3"/>
    <s v="Other"/>
    <s v="Misc"/>
    <m/>
    <m/>
    <m/>
    <m/>
    <m/>
    <m/>
    <m/>
    <m/>
    <n v="1"/>
    <m/>
    <m/>
  </r>
  <r>
    <n v="604"/>
    <m/>
    <s v="COAR"/>
    <m/>
    <s v="COAR Resource Types"/>
    <x v="7"/>
    <s v="other"/>
    <m/>
    <s v="other"/>
    <x v="199"/>
    <s v="A rest category which may cover text, interactive, sound, or image-based resources not explicitly addressed in any concept in this vocabulary"/>
    <s v="800000001"/>
    <n v="80000000"/>
    <m/>
    <s v="mixed"/>
    <s v="mixed or ambiguous"/>
    <s v="Other"/>
    <x v="3"/>
    <s v="Other"/>
    <s v="Misc"/>
    <m/>
    <m/>
    <m/>
    <m/>
    <m/>
    <m/>
    <m/>
    <m/>
    <m/>
    <m/>
    <m/>
  </r>
  <r>
    <n v="538"/>
    <m/>
    <s v="COAR"/>
    <m/>
    <s v="MEL Deliverable types and definitions"/>
    <x v="4"/>
    <s v="Other"/>
    <m/>
    <s v="Other"/>
    <x v="199"/>
    <s v="Rest category which may cover text, interactive, sound, or image-based resources not explicitly addressed in any concept in this vocabulary."/>
    <m/>
    <m/>
    <m/>
    <s v="mixed"/>
    <s v="mixed or ambiguous"/>
    <s v="Other"/>
    <x v="3"/>
    <s v="Other"/>
    <s v="Misc"/>
    <m/>
    <m/>
    <m/>
    <m/>
    <m/>
    <m/>
    <m/>
    <m/>
    <m/>
    <m/>
    <m/>
  </r>
  <r>
    <n v="208"/>
    <s v="information product"/>
    <s v="DataCite"/>
    <m/>
    <s v="resourceTypeGen"/>
    <x v="5"/>
    <s v="Other"/>
    <m/>
    <s v="Other"/>
    <x v="199"/>
    <s v="If selected, supply a value for ResourceType. "/>
    <m/>
    <n v="1"/>
    <m/>
    <s v="mixed"/>
    <s v="mixed or ambiguous"/>
    <s v="Other"/>
    <x v="3"/>
    <s v="Other"/>
    <s v="Misc"/>
    <m/>
    <m/>
    <m/>
    <m/>
    <m/>
    <m/>
    <m/>
    <m/>
    <n v="1"/>
    <m/>
    <m/>
  </r>
  <r>
    <n v="223"/>
    <s v="information product"/>
    <s v="DataCite"/>
    <s v="ResourceType"/>
    <s v="resourceTypeOtherResources"/>
    <x v="2"/>
    <s v="other"/>
    <m/>
    <s v="other"/>
    <x v="199"/>
    <s v="Any other type of work."/>
    <s v="https://members.orcid.org/api/supported-work-types"/>
    <n v="1"/>
    <m/>
    <s v="mixed"/>
    <s v="mixed or ambiguous"/>
    <s v="Other"/>
    <x v="3"/>
    <s v="Other"/>
    <s v="Misc"/>
    <m/>
    <m/>
    <s v="x"/>
    <m/>
    <m/>
    <m/>
    <m/>
    <m/>
    <n v="1"/>
    <m/>
    <m/>
  </r>
  <r>
    <n v="410"/>
    <s v="information product"/>
    <s v="MARLO"/>
    <m/>
    <s v="MARLO Deliverable Sub-Types"/>
    <x v="2"/>
    <s v="Other - Capacity"/>
    <m/>
    <s v="Other - Capacity"/>
    <x v="200"/>
    <s v="Capacities"/>
    <m/>
    <n v="1"/>
    <d v="2017-10-07T00:00:00"/>
    <s v="text"/>
    <s v="Reports and other papers"/>
    <s v="not applicable"/>
    <x v="3"/>
    <s v="Other"/>
    <s v="Misc"/>
    <m/>
    <m/>
    <m/>
    <m/>
    <s v="capacity development"/>
    <m/>
    <m/>
    <m/>
    <m/>
    <m/>
    <m/>
  </r>
  <r>
    <n v="358"/>
    <s v="information product"/>
    <s v="MARLO"/>
    <m/>
    <s v="MARLO Deliverable Sub-SubType"/>
    <x v="2"/>
    <s v="Outcome case study"/>
    <s v="Outcome case study"/>
    <s v="Outcome Case Study"/>
    <x v="201"/>
    <m/>
    <m/>
    <n v="0.6"/>
    <d v="2017-10-07T00:00:00"/>
    <s v="text"/>
    <s v="Reports and other papers"/>
    <s v="Case Study"/>
    <x v="0"/>
    <s v="Text"/>
    <s v="Misc"/>
    <m/>
    <s v="x"/>
    <m/>
    <m/>
    <m/>
    <m/>
    <m/>
    <m/>
    <m/>
    <m/>
    <m/>
  </r>
  <r>
    <n v="411"/>
    <s v="information product"/>
    <s v="MARLO"/>
    <m/>
    <s v="MARLO Deliverable Sub-Types"/>
    <x v="2"/>
    <s v="Outcome case study"/>
    <m/>
    <s v="Outcome case study"/>
    <x v="201"/>
    <s v="Outcome case study"/>
    <m/>
    <n v="0.6"/>
    <d v="2017-10-07T00:00:00"/>
    <s v="text"/>
    <s v="Reports and other papers"/>
    <s v="Case Study"/>
    <x v="0"/>
    <s v="Text"/>
    <s v="Misc"/>
    <m/>
    <s v="x"/>
    <m/>
    <m/>
    <m/>
    <m/>
    <m/>
    <m/>
    <m/>
    <m/>
    <m/>
  </r>
  <r>
    <n v="412"/>
    <s v="information product"/>
    <s v="MARLO"/>
    <m/>
    <s v="MARLO Deliverable Sub-Types"/>
    <x v="2"/>
    <s v="Outcome note"/>
    <m/>
    <s v="Outcome note"/>
    <x v="202"/>
    <s v="Outcome note"/>
    <m/>
    <n v="0.6"/>
    <d v="2017-10-07T00:00:00"/>
    <s v="text"/>
    <s v="Reports and other papers"/>
    <s v="mixed or ambiguous"/>
    <x v="0"/>
    <s v="Text"/>
    <s v="Misc"/>
    <m/>
    <m/>
    <m/>
    <s v="x"/>
    <m/>
    <m/>
    <m/>
    <m/>
    <m/>
    <m/>
    <m/>
  </r>
  <r>
    <n v="755"/>
    <m/>
    <s v="FaBiO"/>
    <m/>
    <s v="FaBiO Classes"/>
    <x v="0"/>
    <s v="page"/>
    <m/>
    <m/>
    <x v="203"/>
    <s v="A manifestation that represents pages either in physical (e.g., one side of a sheet of paper) or in digital form (e.g., a page in a PDF, or a web page)."/>
    <m/>
    <m/>
    <m/>
    <s v="text"/>
    <s v="mixed or ambiguous"/>
    <m/>
    <x v="0"/>
    <s v="Other"/>
    <s v="Misc"/>
    <m/>
    <m/>
    <m/>
    <m/>
    <m/>
    <m/>
    <m/>
    <m/>
    <m/>
    <m/>
    <m/>
  </r>
  <r>
    <n v="471"/>
    <s v="information product"/>
    <s v="RIS"/>
    <s v="RIS_type"/>
    <s v="Reference types"/>
    <x v="1"/>
    <s v="PAMP"/>
    <s v="Pamphlet"/>
    <s v="Pamphlet"/>
    <x v="204"/>
    <m/>
    <m/>
    <n v="1"/>
    <m/>
    <s v="text"/>
    <s v="Reports and other papers"/>
    <s v="Brochure"/>
    <x v="0"/>
    <s v="Text"/>
    <s v="Booklet"/>
    <s v="Pamphlet"/>
    <m/>
    <s v="x"/>
    <m/>
    <m/>
    <m/>
    <s v="Brochure"/>
    <m/>
    <m/>
    <m/>
    <m/>
  </r>
  <r>
    <n v="184"/>
    <s v="information product"/>
    <s v="CSL codelists"/>
    <s v="Appendix II types"/>
    <s v="CSL type"/>
    <x v="2"/>
    <s v="pamphlet"/>
    <m/>
    <s v="pamphlet"/>
    <x v="204"/>
    <s v="&lt;no descr found&gt;"/>
    <m/>
    <n v="1"/>
    <d v="2017-10-10T00:00:00"/>
    <s v="text"/>
    <s v="Reports and other papers"/>
    <s v="Brochure"/>
    <x v="0"/>
    <s v="Text"/>
    <s v="Booklet"/>
    <m/>
    <m/>
    <s v="x"/>
    <m/>
    <m/>
    <m/>
    <s v="Brochure"/>
    <m/>
    <m/>
    <m/>
    <m/>
  </r>
  <r>
    <n v="362"/>
    <s v="information product"/>
    <s v="MARLO"/>
    <m/>
    <s v="MARLO Deliverable Sub-SubType"/>
    <x v="2"/>
    <s v="Policy brief/policy note/briefing paper"/>
    <s v="briefing paper"/>
    <s v="Briefing Paper"/>
    <x v="205"/>
    <m/>
    <m/>
    <n v="0.8"/>
    <d v="2017-10-07T00:00:00"/>
    <s v="text"/>
    <s v="Reports and other papers"/>
    <s v="Brief"/>
    <x v="0"/>
    <s v="Text"/>
    <s v="Unpublished"/>
    <m/>
    <s v="x"/>
    <s v="?"/>
    <m/>
    <m/>
    <m/>
    <m/>
    <m/>
    <m/>
    <m/>
    <m/>
  </r>
  <r>
    <n v="782"/>
    <m/>
    <s v="FaBiO"/>
    <m/>
    <s v="FaBiO Classes"/>
    <x v="0"/>
    <s v="proposition"/>
    <m/>
    <m/>
    <x v="206"/>
    <s v="A proposal or proposition of a new conceptualization, hypothesis, idea, theory, activity or organisation."/>
    <m/>
    <m/>
    <m/>
    <s v="text"/>
    <s v="Reports and other papers"/>
    <s v="Working Paper"/>
    <x v="0"/>
    <s v="Text"/>
    <s v="Unpublished"/>
    <m/>
    <m/>
    <m/>
    <m/>
    <m/>
    <m/>
    <m/>
    <m/>
    <m/>
    <m/>
    <m/>
  </r>
  <r>
    <n v="321"/>
    <s v="information product"/>
    <s v="MARLO"/>
    <m/>
    <s v="MARLO Deliverable Sub-SubType"/>
    <x v="2"/>
    <s v="Discussion paper/Working paper/White paper"/>
    <s v="Discussion paper"/>
    <s v="Discussion Paper"/>
    <x v="206"/>
    <m/>
    <m/>
    <n v="0.6"/>
    <d v="2017-10-07T00:00:00"/>
    <s v="text"/>
    <s v="Reports and other papers"/>
    <s v="Working Paper"/>
    <x v="0"/>
    <s v="Text"/>
    <s v="Unpublished"/>
    <m/>
    <m/>
    <s v="x"/>
    <m/>
    <m/>
    <m/>
    <m/>
    <m/>
    <m/>
    <m/>
    <m/>
  </r>
  <r>
    <n v="770"/>
    <m/>
    <s v="FaBiO"/>
    <m/>
    <s v="FaBiO Classes"/>
    <x v="0"/>
    <s v="policy document"/>
    <m/>
    <m/>
    <x v="207"/>
    <s v="A document embodying a policy that descibes and defines how something should be done."/>
    <m/>
    <m/>
    <m/>
    <s v="text"/>
    <s v="Reports and other papers"/>
    <s v="Other"/>
    <x v="0"/>
    <s v="Text"/>
    <s v="Unpublished"/>
    <m/>
    <m/>
    <m/>
    <m/>
    <m/>
    <m/>
    <m/>
    <m/>
    <m/>
    <m/>
    <m/>
  </r>
  <r>
    <n v="366"/>
    <s v="information product"/>
    <s v="MARLO"/>
    <m/>
    <s v="MARLO Deliverable Sub-SubType"/>
    <x v="2"/>
    <s v="Policy brief/policy note/briefing paper"/>
    <s v="policy paper"/>
    <s v="Policy Paper"/>
    <x v="207"/>
    <m/>
    <m/>
    <n v="0.8"/>
    <d v="2017-10-07T00:00:00"/>
    <s v="text"/>
    <s v="Reports and other papers"/>
    <s v="Other"/>
    <x v="0"/>
    <s v="Text"/>
    <s v="Unpublished"/>
    <m/>
    <m/>
    <s v="x"/>
    <m/>
    <m/>
    <m/>
    <m/>
    <m/>
    <m/>
    <m/>
    <m/>
  </r>
  <r>
    <n v="322"/>
    <s v="information product"/>
    <s v="MARLO"/>
    <m/>
    <s v="MARLO Deliverable Sub-SubType"/>
    <x v="2"/>
    <s v="Discussion paper/Working paper/White paper"/>
    <s v="policy working paper"/>
    <s v="Policy Working Paper"/>
    <x v="208"/>
    <m/>
    <m/>
    <n v="0.8"/>
    <d v="2017-10-07T00:00:00"/>
    <s v="text"/>
    <s v="Reports and other papers"/>
    <s v="Working Paper"/>
    <x v="0"/>
    <s v="Text"/>
    <s v="Unpublished"/>
    <m/>
    <m/>
    <s v="x"/>
    <s v="x"/>
    <m/>
    <m/>
    <m/>
    <m/>
    <m/>
    <m/>
    <m/>
  </r>
  <r>
    <n v="771"/>
    <m/>
    <s v="FaBiO"/>
    <m/>
    <s v="FaBiO Classes"/>
    <x v="0"/>
    <s v="poster paper"/>
    <m/>
    <m/>
    <x v="209"/>
    <s v="A paper that typically accompanies a poster describing some preliminary results of research, usually presented during a conference or a workshop."/>
    <m/>
    <m/>
    <m/>
    <s v="text"/>
    <s v="Reports and other papers"/>
    <s v="Other"/>
    <x v="0"/>
    <s v="Text"/>
    <s v="Unpublished"/>
    <m/>
    <m/>
    <m/>
    <m/>
    <m/>
    <m/>
    <m/>
    <m/>
    <m/>
    <m/>
    <m/>
  </r>
  <r>
    <n v="780"/>
    <m/>
    <s v="FaBiO"/>
    <m/>
    <s v="FaBiO Classes"/>
    <x v="0"/>
    <s v="project plan"/>
    <m/>
    <m/>
    <x v="210"/>
    <s v="A document used to guide project planning, execution and control, specifying the project's goal and objectives and the activities and resources required to achieve these, setting out the project schedule, and identifying the major workpackages, milestones and deliverables. A project plan will typically contain a Gantt chart."/>
    <m/>
    <m/>
    <m/>
    <s v="text"/>
    <m/>
    <m/>
    <x v="0"/>
    <s v="Text"/>
    <s v="Unpublished"/>
    <m/>
    <m/>
    <m/>
    <m/>
    <m/>
    <m/>
    <m/>
    <m/>
    <m/>
    <m/>
    <m/>
  </r>
  <r>
    <n v="335"/>
    <s v="information product"/>
    <s v="MARLO"/>
    <m/>
    <s v="MARLO Deliverable Sub-SubType"/>
    <x v="2"/>
    <s v="Donor report"/>
    <s v="project paper"/>
    <s v="Project Paper"/>
    <x v="210"/>
    <m/>
    <m/>
    <n v="0.8"/>
    <d v="2017-10-07T00:00:00"/>
    <s v="text"/>
    <s v="Reports and other papers"/>
    <s v="mixed or ambiguous"/>
    <x v="0"/>
    <s v="Text"/>
    <s v="Unpublished"/>
    <m/>
    <m/>
    <s v="x"/>
    <m/>
    <m/>
    <m/>
    <m/>
    <m/>
    <m/>
    <m/>
    <m/>
  </r>
  <r>
    <n v="795"/>
    <m/>
    <s v="FaBiO"/>
    <m/>
    <s v="FaBiO Classes"/>
    <x v="0"/>
    <s v="research paper"/>
    <m/>
    <m/>
    <x v="211"/>
    <s v="A report of original research findings, either published in written form, or delivered orally at a meeting."/>
    <m/>
    <m/>
    <m/>
    <s v="text"/>
    <m/>
    <m/>
    <x v="0"/>
    <s v="Text"/>
    <s v="Unpublished"/>
    <m/>
    <m/>
    <m/>
    <m/>
    <m/>
    <m/>
    <m/>
    <m/>
    <m/>
    <m/>
    <m/>
  </r>
  <r>
    <n v="324"/>
    <s v="information product"/>
    <s v="MARLO"/>
    <m/>
    <s v="MARLO Deliverable Sub-SubType"/>
    <x v="2"/>
    <s v="Discussion paper/Working paper/White paper"/>
    <s v="research paper"/>
    <s v="Research Paper"/>
    <x v="211"/>
    <m/>
    <m/>
    <n v="1"/>
    <d v="2017-10-07T00:00:00"/>
    <s v="text"/>
    <s v="Reports and other papers"/>
    <s v="Working Paper"/>
    <x v="0"/>
    <s v="Text"/>
    <s v="Unpublished"/>
    <m/>
    <s v="x"/>
    <m/>
    <m/>
    <m/>
    <m/>
    <m/>
    <m/>
    <m/>
    <m/>
    <m/>
  </r>
  <r>
    <n v="306"/>
    <s v="information product"/>
    <s v="MARLO"/>
    <m/>
    <s v="MARLO Deliverable Sub-SubType"/>
    <x v="2"/>
    <s v="Conference paper / Seminar paper"/>
    <s v="seminar paper"/>
    <s v="Seminar Paper"/>
    <x v="212"/>
    <m/>
    <m/>
    <n v="0.8"/>
    <d v="2017-10-07T00:00:00"/>
    <s v="text"/>
    <s v="Reports and other papers"/>
    <s v="Conference Paper"/>
    <x v="0"/>
    <s v="Text"/>
    <s v="Unpublished"/>
    <m/>
    <m/>
    <s v="x"/>
    <s v="x"/>
    <m/>
    <m/>
    <m/>
    <m/>
    <m/>
    <m/>
    <m/>
  </r>
  <r>
    <n v="840"/>
    <m/>
    <s v="FaBiO"/>
    <m/>
    <s v="FaBiO Classes"/>
    <x v="0"/>
    <s v="white paper"/>
    <m/>
    <m/>
    <x v="213"/>
    <s v="An authoritative report or guide designed to educate readers and help people make decisions, or to explain technical problems and how to solve them. White papers are typically published by governments to propose new legislation for discussion, and by commercial companies to inform readers about products or services, as aids to marketing."/>
    <m/>
    <m/>
    <m/>
    <s v="text"/>
    <m/>
    <m/>
    <x v="0"/>
    <s v="Text"/>
    <s v="Unpublished"/>
    <m/>
    <m/>
    <m/>
    <m/>
    <m/>
    <m/>
    <m/>
    <m/>
    <m/>
    <m/>
    <m/>
  </r>
  <r>
    <n v="329"/>
    <s v="information product"/>
    <s v="MARLO"/>
    <m/>
    <s v="MARLO Deliverable Sub-SubType"/>
    <x v="2"/>
    <s v="Discussion paper/Working paper/White paper"/>
    <s v="white paper"/>
    <s v="White Paper"/>
    <x v="213"/>
    <m/>
    <m/>
    <n v="0.8"/>
    <d v="2017-10-07T00:00:00"/>
    <s v="text"/>
    <s v="Reports and other papers"/>
    <s v="Other"/>
    <x v="0"/>
    <s v="Text"/>
    <s v="Unpublished"/>
    <m/>
    <s v="x"/>
    <s v="?"/>
    <m/>
    <m/>
    <m/>
    <m/>
    <m/>
    <m/>
    <m/>
    <m/>
  </r>
  <r>
    <n v="849"/>
    <m/>
    <s v="FaBiO"/>
    <m/>
    <s v="FaBiO Classes"/>
    <x v="0"/>
    <s v="workshop paper"/>
    <m/>
    <m/>
    <x v="214"/>
    <s v="A paper, typically the realization of a research paper reporting original research findings, usually presented at a workshop and published within a workshop proceedings volume."/>
    <m/>
    <m/>
    <m/>
    <s v="text"/>
    <m/>
    <m/>
    <x v="0"/>
    <s v="Text"/>
    <s v="Unpublished"/>
    <m/>
    <m/>
    <m/>
    <m/>
    <m/>
    <m/>
    <m/>
    <m/>
    <m/>
    <m/>
    <m/>
  </r>
  <r>
    <n v="376"/>
    <s v="information product"/>
    <s v="MARLO"/>
    <m/>
    <s v="MARLO Deliverable Sub-SubType"/>
    <x v="2"/>
    <s v="Research workshop report"/>
    <s v="workshop summary paper"/>
    <s v="Workshop Summary Paper"/>
    <x v="215"/>
    <m/>
    <m/>
    <n v="0.8"/>
    <d v="2017-10-07T00:00:00"/>
    <s v="text"/>
    <s v="Reports and other papers"/>
    <s v="Training Material"/>
    <x v="0"/>
    <s v="Text"/>
    <s v="Unpublished"/>
    <m/>
    <s v="x"/>
    <m/>
    <s v="x"/>
    <m/>
    <m/>
    <m/>
    <m/>
    <m/>
    <m/>
    <m/>
  </r>
  <r>
    <n v="552"/>
    <m/>
    <s v="COAR"/>
    <m/>
    <s v="COAR Resource Types"/>
    <x v="5"/>
    <s v="periodical"/>
    <m/>
    <s v="periodical"/>
    <x v="216"/>
    <s v="A periodical is a publication issued on a regular and ongoing basis as a series of issues. (Adapted from fabio)"/>
    <s v="102000001"/>
    <n v="10200000"/>
    <m/>
    <s v="text"/>
    <m/>
    <s v="mixed or ambiguous"/>
    <x v="0"/>
    <s v="Text"/>
    <s v="Misc"/>
    <m/>
    <m/>
    <m/>
    <m/>
    <m/>
    <m/>
    <m/>
    <m/>
    <m/>
    <m/>
    <m/>
  </r>
  <r>
    <n v="761"/>
    <m/>
    <s v="FaBiO"/>
    <m/>
    <s v="FaBiO Classes"/>
    <x v="0"/>
    <s v="periodical"/>
    <m/>
    <m/>
    <x v="216"/>
    <s v="A publication issued on a regular and ongoing basis as a series of issues, each issue comprising separate periodical items, for example editorials, articles, news items and/or other writings."/>
    <m/>
    <m/>
    <m/>
    <s v="text"/>
    <m/>
    <m/>
    <x v="0"/>
    <s v="Text"/>
    <s v="Misc"/>
    <m/>
    <m/>
    <m/>
    <m/>
    <m/>
    <m/>
    <m/>
    <m/>
    <m/>
    <m/>
    <m/>
  </r>
  <r>
    <n v="851"/>
    <m/>
    <s v="VIVO"/>
    <s v="http://purl.org/ontology/bibo/Periodical"/>
    <s v="VIVO_InfoRess"/>
    <x v="1"/>
    <s v="Periodical"/>
    <m/>
    <m/>
    <x v="216"/>
    <s v="A group of related documents issued at regular intervals."/>
    <m/>
    <m/>
    <m/>
    <m/>
    <m/>
    <m/>
    <x v="3"/>
    <m/>
    <m/>
    <m/>
    <m/>
    <m/>
    <m/>
    <m/>
    <m/>
    <m/>
    <m/>
    <m/>
    <m/>
    <m/>
  </r>
  <r>
    <n v="762"/>
    <m/>
    <s v="FaBiO"/>
    <m/>
    <s v="FaBiO Classes"/>
    <x v="0"/>
    <s v="periodical issue"/>
    <m/>
    <m/>
    <x v="217"/>
    <s v="A particular issue of a periodical, identified and distinguished from other issues of the same publication by date and/or issue number and/or volume number, and comprising separate periodical items such as editorials, articles and news items."/>
    <m/>
    <m/>
    <m/>
    <s v="text"/>
    <m/>
    <m/>
    <x v="0"/>
    <s v="Text"/>
    <s v="Misc"/>
    <m/>
    <m/>
    <m/>
    <m/>
    <m/>
    <m/>
    <m/>
    <m/>
    <m/>
    <m/>
    <m/>
  </r>
  <r>
    <n v="851"/>
    <m/>
    <s v="VIVO"/>
    <s v="http://purl.org/ontology/bibo/Issue"/>
    <s v="VIVO_InfoRess"/>
    <x v="2"/>
    <s v="Issue"/>
    <m/>
    <m/>
    <x v="217"/>
    <s v="something that is printed or published and distributed, esp. a given number of a periodical|something that is printed or published and distributed, esp. a given number of a periodical"/>
    <m/>
    <m/>
    <m/>
    <m/>
    <m/>
    <m/>
    <x v="3"/>
    <m/>
    <m/>
    <m/>
    <m/>
    <m/>
    <m/>
    <m/>
    <m/>
    <m/>
    <m/>
    <m/>
    <m/>
    <m/>
  </r>
  <r>
    <n v="763"/>
    <m/>
    <s v="FaBiO"/>
    <m/>
    <s v="FaBiO Classes"/>
    <x v="0"/>
    <s v="periodical item"/>
    <m/>
    <m/>
    <x v="218"/>
    <s v="A piece of writing published in a periodical issue, typically accompanied by other items by different authors."/>
    <m/>
    <m/>
    <m/>
    <s v="text"/>
    <m/>
    <m/>
    <x v="0"/>
    <s v="Text"/>
    <s v="Misc"/>
    <m/>
    <m/>
    <m/>
    <m/>
    <m/>
    <m/>
    <m/>
    <m/>
    <m/>
    <m/>
    <m/>
  </r>
  <r>
    <n v="764"/>
    <m/>
    <s v="FaBiO"/>
    <m/>
    <s v="FaBiO Classes"/>
    <x v="0"/>
    <s v="periodical volume"/>
    <m/>
    <m/>
    <x v="219"/>
    <s v="A particular published volume of a periodical."/>
    <m/>
    <m/>
    <m/>
    <s v="text"/>
    <m/>
    <m/>
    <x v="0"/>
    <s v="Text"/>
    <s v="Misc"/>
    <m/>
    <m/>
    <m/>
    <m/>
    <m/>
    <m/>
    <m/>
    <m/>
    <m/>
    <m/>
    <m/>
  </r>
  <r>
    <n v="152"/>
    <s v="information product"/>
    <s v="Citavi"/>
    <m/>
    <s v="types"/>
    <x v="2"/>
    <s v="personal communication"/>
    <m/>
    <s v="Personal Communication"/>
    <x v="220"/>
    <s v="Information communicated via letter, fax, email, telephone, or in person."/>
    <s v="This reference type is appropriate for personal use, but also to collect information as raw material for scholarly or journalistic work. Published letter exchanges should be referenced as a Book or as  Collected Work; personal communication stored in an archive should be referenced as Archive Material. subtypes: letter; fax; phone call; personal discussion"/>
    <n v="1"/>
    <d v="2015-11-20T00:00:00"/>
    <s v="mixed"/>
    <s v="mixed or ambiguous"/>
    <s v="mixed or ambiguous"/>
    <x v="0"/>
    <s v="Text"/>
    <s v="Misc"/>
    <s v="Personal communication"/>
    <s v="x"/>
    <m/>
    <s v="x"/>
    <m/>
    <m/>
    <m/>
    <m/>
    <n v="0"/>
    <s v="should be subclassified under &quot;text&quot; and divided in 'digitally documented' or not; to be stored as an OA information product?"/>
    <m/>
  </r>
  <r>
    <n v="187"/>
    <s v="information product"/>
    <s v="CSL codelists"/>
    <s v="Appendix II types"/>
    <s v="CSL type"/>
    <x v="2"/>
    <s v="personal_communication"/>
    <m/>
    <s v="personal_communication"/>
    <x v="220"/>
    <s v="&lt;no descr found&gt;"/>
    <m/>
    <n v="1"/>
    <d v="2017-10-10T00:00:00"/>
    <s v="mixed"/>
    <s v="mixed or ambiguous"/>
    <s v="mixed or ambiguous"/>
    <x v="0"/>
    <s v="Text"/>
    <s v="Misc"/>
    <s v="Personal communication"/>
    <s v="x"/>
    <m/>
    <s v="x"/>
    <m/>
    <m/>
    <m/>
    <m/>
    <n v="0"/>
    <s v="should be subclassified under &quot;text&quot; and divided in 'digitally documented' or not; to be stored as an OA information product?"/>
    <m/>
  </r>
  <r>
    <n v="765"/>
    <m/>
    <s v="FaBiO"/>
    <m/>
    <s v="FaBiO Classes"/>
    <x v="0"/>
    <s v="personal communication"/>
    <m/>
    <m/>
    <x v="220"/>
    <s v="Information communicated personally by verbal or written means from one individual to one or more another persons or organizations."/>
    <m/>
    <m/>
    <m/>
    <s v="mixed"/>
    <s v="mixed or ambiguous"/>
    <s v="mixed or ambiguous"/>
    <x v="0"/>
    <s v="Text"/>
    <s v="Misc"/>
    <s v="Personal communication"/>
    <s v="x"/>
    <m/>
    <s v="x"/>
    <m/>
    <m/>
    <m/>
    <m/>
    <m/>
    <m/>
    <m/>
  </r>
  <r>
    <n v="473"/>
    <s v="information product"/>
    <s v="RIS"/>
    <s v="RIS_type"/>
    <s v="Reference types"/>
    <x v="1"/>
    <s v="PCOMM"/>
    <s v="Personal communication"/>
    <s v="Personal communication"/>
    <x v="220"/>
    <m/>
    <m/>
    <n v="1"/>
    <m/>
    <s v="mixed"/>
    <s v="mixed or ambiguous"/>
    <s v="mixed or ambiguous"/>
    <x v="0"/>
    <s v="Text"/>
    <s v="Misc"/>
    <s v="Personal communication"/>
    <s v="x"/>
    <m/>
    <s v="x"/>
    <m/>
    <m/>
    <m/>
    <m/>
    <m/>
    <m/>
    <m/>
  </r>
  <r>
    <n v="851"/>
    <m/>
    <s v="VIVO"/>
    <s v="http://purl.org/ontology/bibo/PersonalCommunicationDocument"/>
    <s v="VIVO_InfoRess"/>
    <x v="1"/>
    <s v="Personal Communication Document"/>
    <m/>
    <m/>
    <x v="220"/>
    <s v="A personal communication manifested in some document."/>
    <m/>
    <m/>
    <m/>
    <m/>
    <m/>
    <m/>
    <x v="3"/>
    <m/>
    <m/>
    <m/>
    <m/>
    <m/>
    <m/>
    <m/>
    <m/>
    <m/>
    <m/>
    <m/>
    <m/>
    <m/>
  </r>
  <r>
    <n v="437"/>
    <s v="information product"/>
    <s v="ONIX 3.0"/>
    <s v="List 81"/>
    <s v="Product content type"/>
    <x v="1"/>
    <s v="Photographs"/>
    <n v="18"/>
    <s v="Photographs"/>
    <x v="221"/>
    <s v="Whether in a plate section / insert, or not"/>
    <m/>
    <n v="1"/>
    <m/>
    <s v="multimedia"/>
    <s v="Video, audio, images"/>
    <s v="Image"/>
    <x v="8"/>
    <s v="Image"/>
    <s v="Misc"/>
    <m/>
    <m/>
    <s v="x"/>
    <m/>
    <m/>
    <m/>
    <m/>
    <s v="should have own category apart from Images"/>
    <n v="1"/>
    <m/>
    <s v="image"/>
  </r>
  <r>
    <n v="508"/>
    <s v="information product"/>
    <s v="Zotero"/>
    <m/>
    <s v="item type"/>
    <x v="1"/>
    <s v="Podcast"/>
    <m/>
    <s v="Podcast"/>
    <x v="222"/>
    <m/>
    <m/>
    <n v="0.6"/>
    <d v="2015-11-20T00:00:00"/>
    <s v="multimedia"/>
    <s v="Video, audio, images"/>
    <s v="Audio"/>
    <x v="1"/>
    <s v="Sound"/>
    <s v="Misc"/>
    <m/>
    <m/>
    <s v="x"/>
    <m/>
    <m/>
    <m/>
    <m/>
    <s v="should be under audio"/>
    <n v="1"/>
    <m/>
    <s v="audio"/>
  </r>
  <r>
    <n v="769"/>
    <m/>
    <s v="FaBiO"/>
    <m/>
    <s v="FaBiO Classes"/>
    <x v="0"/>
    <s v="policy"/>
    <m/>
    <m/>
    <x v="223"/>
    <s v="A description and definition of how something should be done. Ideally a policy should be both effective in achieving its goals and acceptable to those who have to abide by it."/>
    <m/>
    <m/>
    <m/>
    <s v="text"/>
    <s v="Reports and other papers"/>
    <s v="mixed or ambiguous"/>
    <x v="0"/>
    <s v="Text"/>
    <s v="Misc"/>
    <m/>
    <m/>
    <m/>
    <m/>
    <m/>
    <m/>
    <m/>
    <m/>
    <m/>
    <m/>
    <m/>
  </r>
  <r>
    <n v="77"/>
    <s v="information product"/>
    <s v="CG Core v1.0"/>
    <m/>
    <s v="dc.type"/>
    <x v="1"/>
    <s v="Policy Brief"/>
    <m/>
    <s v="Policy Brief"/>
    <x v="224"/>
    <m/>
    <m/>
    <n v="0.8"/>
    <m/>
    <s v="text"/>
    <s v="Reports and other papers"/>
    <s v="mixed or ambiguous"/>
    <x v="0"/>
    <s v="Text"/>
    <s v="Misc"/>
    <m/>
    <s v="x"/>
    <m/>
    <m/>
    <m/>
    <m/>
    <s v="Is Brief in CGSpace"/>
    <m/>
    <m/>
    <m/>
    <m/>
  </r>
  <r>
    <n v="360"/>
    <s v="information product"/>
    <s v="MARLO"/>
    <m/>
    <s v="MARLO Deliverable Sub-SubType"/>
    <x v="2"/>
    <s v="Policy brief/policy note/briefing paper"/>
    <s v="Policy brief"/>
    <s v="Policy Brief"/>
    <x v="224"/>
    <m/>
    <m/>
    <n v="0.8"/>
    <d v="2017-10-07T00:00:00"/>
    <s v="text"/>
    <s v="Reports and other papers"/>
    <s v="mixed or ambiguous"/>
    <x v="0"/>
    <s v="Text"/>
    <s v="Misc"/>
    <m/>
    <s v="x"/>
    <m/>
    <m/>
    <m/>
    <m/>
    <m/>
    <m/>
    <m/>
    <m/>
    <m/>
  </r>
  <r>
    <n v="361"/>
    <s v="information product"/>
    <s v="MARLO"/>
    <m/>
    <s v="MARLO Deliverable Sub-SubType"/>
    <x v="2"/>
    <s v="Policy brief/policy note/briefing paper"/>
    <s v="policy note"/>
    <s v="Policy Note"/>
    <x v="225"/>
    <m/>
    <m/>
    <n v="0.8"/>
    <d v="2017-10-07T00:00:00"/>
    <s v="text"/>
    <s v="Reports and other papers"/>
    <s v="mixed or ambiguous"/>
    <x v="0"/>
    <s v="Text"/>
    <s v="Misc"/>
    <m/>
    <s v="x"/>
    <m/>
    <m/>
    <m/>
    <m/>
    <m/>
    <m/>
    <m/>
    <m/>
    <m/>
  </r>
  <r>
    <n v="369"/>
    <s v="information product"/>
    <s v="MARLO"/>
    <m/>
    <s v="MARLO Deliverable Sub-SubType"/>
    <x v="2"/>
    <s v="Policy brief/policy note/briefing paper"/>
    <s v="policy statement"/>
    <s v="Policy Statement"/>
    <x v="226"/>
    <m/>
    <m/>
    <n v="0.8"/>
    <d v="2017-10-07T00:00:00"/>
    <s v="text"/>
    <s v="Reports and other papers"/>
    <s v="Other"/>
    <x v="0"/>
    <s v="Text"/>
    <s v="Misc"/>
    <m/>
    <s v="x"/>
    <m/>
    <m/>
    <m/>
    <m/>
    <m/>
    <m/>
    <m/>
    <m/>
    <m/>
  </r>
  <r>
    <n v="662"/>
    <m/>
    <s v="FaBiO"/>
    <m/>
    <s v="FaBiO Classes"/>
    <x v="0"/>
    <s v="data management policy"/>
    <m/>
    <m/>
    <x v="227"/>
    <s v="A policy that descibes and defines how data should be managed, preserved and shared."/>
    <m/>
    <m/>
    <m/>
    <s v="text"/>
    <s v="Reports and other papers"/>
    <s v="mixed or ambiguous"/>
    <x v="0"/>
    <s v="Text"/>
    <s v="Misc"/>
    <m/>
    <s v="x"/>
    <m/>
    <m/>
    <m/>
    <m/>
    <m/>
    <m/>
    <m/>
    <m/>
    <m/>
  </r>
  <r>
    <n v="663"/>
    <m/>
    <s v="FaBiO"/>
    <m/>
    <s v="FaBiO Classes"/>
    <x v="0"/>
    <s v="data management policy document"/>
    <m/>
    <m/>
    <x v="227"/>
    <s v="A document embodying a policy that descibes and defines how data should be managed, preserved and shared."/>
    <m/>
    <m/>
    <m/>
    <s v="text"/>
    <s v="Reports and other papers"/>
    <s v="mixed or ambiguous"/>
    <x v="0"/>
    <s v="Text"/>
    <s v="Misc"/>
    <m/>
    <m/>
    <s v="x"/>
    <m/>
    <m/>
    <m/>
    <m/>
    <m/>
    <m/>
    <m/>
    <m/>
  </r>
  <r>
    <n v="188"/>
    <s v="information product"/>
    <s v="CSL codelists"/>
    <s v="Appendix II types"/>
    <s v="CSL type"/>
    <x v="2"/>
    <s v="post"/>
    <m/>
    <s v="post"/>
    <x v="228"/>
    <s v="&lt;no descr found&gt;"/>
    <m/>
    <n v="0.8"/>
    <d v="2017-10-10T00:00:00"/>
    <s v="text"/>
    <s v="mixed or ambiguous"/>
    <s v="mixed or ambiguous"/>
    <x v="0"/>
    <s v="Text"/>
    <s v="Misc"/>
    <m/>
    <m/>
    <s v="x"/>
    <s v="x"/>
    <m/>
    <m/>
    <m/>
    <m/>
    <m/>
    <m/>
    <m/>
  </r>
  <r>
    <n v="732"/>
    <m/>
    <s v="FaBiO"/>
    <m/>
    <s v="FaBiO Classes"/>
    <x v="0"/>
    <s v="microblog"/>
    <m/>
    <m/>
    <x v="228"/>
    <s v="A social networking publication medium such as Twitter, Tumblr, FriendFeed, Facebook or MySpace. A microblog differs from a traditional blog in that its individual content items are smaller than a traditional blog posts, typically containing just a short sentence, a single image, or a URI. These small messages are referred to as microposts."/>
    <m/>
    <m/>
    <m/>
    <s v="text"/>
    <s v="mixed or ambiguous"/>
    <s v="mixed or ambiguous"/>
    <x v="0"/>
    <s v="Text"/>
    <s v="Misc"/>
    <m/>
    <m/>
    <m/>
    <m/>
    <m/>
    <m/>
    <m/>
    <m/>
    <m/>
    <m/>
    <m/>
  </r>
  <r>
    <n v="733"/>
    <m/>
    <s v="FaBiO"/>
    <m/>
    <s v="FaBiO Classes"/>
    <x v="0"/>
    <s v="micropost"/>
    <m/>
    <m/>
    <x v="228"/>
    <s v="A content item that is published in a Microblog, typically containing just a short sentence, a single image, or a URL."/>
    <m/>
    <m/>
    <m/>
    <s v="text"/>
    <s v="mixed or ambiguous"/>
    <s v="mixed or ambiguous"/>
    <x v="0"/>
    <s v="Text"/>
    <s v="Misc"/>
    <m/>
    <m/>
    <m/>
    <m/>
    <m/>
    <m/>
    <m/>
    <m/>
    <m/>
    <m/>
    <m/>
  </r>
  <r>
    <n v="829"/>
    <m/>
    <s v="FaBiO"/>
    <m/>
    <s v="FaBiO Classes"/>
    <x v="0"/>
    <s v="tweet"/>
    <m/>
    <m/>
    <x v="228"/>
    <s v="A posting made on the social networking site Twitter. A tweet is a text message limited to 140 characters in length, that is broadcast and readable by anyone who accesses Twitter."/>
    <m/>
    <m/>
    <m/>
    <s v="text"/>
    <s v="mixed or ambiguous"/>
    <s v="mixed or ambiguous"/>
    <x v="0"/>
    <s v="Text"/>
    <s v="Misc"/>
    <m/>
    <m/>
    <m/>
    <m/>
    <m/>
    <m/>
    <m/>
    <m/>
    <m/>
    <m/>
    <m/>
  </r>
  <r>
    <n v="115"/>
    <s v="information product"/>
    <s v="CGSpace"/>
    <m/>
    <s v="dc.type"/>
    <x v="2"/>
    <s v="Poster"/>
    <m/>
    <s v="Poster"/>
    <x v="229"/>
    <m/>
    <m/>
    <n v="1"/>
    <d v="2017-10-09T00:00:00"/>
    <s v="text"/>
    <s v="Reports and other papers"/>
    <s v="Poster"/>
    <x v="0"/>
    <s v="Text"/>
    <s v="Misc"/>
    <m/>
    <m/>
    <s v="x"/>
    <m/>
    <m/>
    <m/>
    <m/>
    <m/>
    <m/>
    <m/>
    <m/>
  </r>
  <r>
    <n v="373"/>
    <s v="information product"/>
    <s v="MARLO"/>
    <m/>
    <s v="MARLO Deliverable Sub-SubType"/>
    <x v="2"/>
    <s v="Presentation/Poster"/>
    <s v="Poster"/>
    <s v="Poster"/>
    <x v="229"/>
    <m/>
    <m/>
    <n v="1"/>
    <d v="2017-10-07T00:00:00"/>
    <s v="text"/>
    <s v="mixed or ambiguous"/>
    <s v="Poster"/>
    <x v="0"/>
    <s v="Text"/>
    <s v="Misc"/>
    <m/>
    <m/>
    <s v="x"/>
    <m/>
    <m/>
    <m/>
    <m/>
    <m/>
    <m/>
    <m/>
    <m/>
  </r>
  <r>
    <n v="550"/>
    <m/>
    <s v="NISO"/>
    <m/>
    <s v="MEL Deliverable types and definitions"/>
    <x v="4"/>
    <s v="Poster"/>
    <m/>
    <s v="Poster"/>
    <x v="229"/>
    <s v="Opaque (e.g., two-dimensional) art originals and reproductions, charts, photographs or materials intended to be projected or viewed without sound, e.g., filmstrips, transparencies, photographs, posters, pictures, radiographs, slides, and collections of such materials."/>
    <m/>
    <m/>
    <m/>
    <s v="text"/>
    <s v="mixed or ambiguous"/>
    <s v="Poster"/>
    <x v="0"/>
    <s v="Text"/>
    <s v="Misc"/>
    <m/>
    <m/>
    <m/>
    <m/>
    <m/>
    <m/>
    <m/>
    <m/>
    <m/>
    <m/>
    <m/>
  </r>
  <r>
    <n v="497"/>
    <s v="information product"/>
    <s v="Zotero"/>
    <m/>
    <s v="item type"/>
    <x v="1"/>
    <s v="Forum Post"/>
    <m/>
    <s v="Forum Post"/>
    <x v="230"/>
    <m/>
    <m/>
    <n v="0.6"/>
    <d v="2015-11-20T00:00:00"/>
    <s v="text"/>
    <s v="mixed or ambiguous"/>
    <s v="mixed or ambiguous"/>
    <x v="0"/>
    <s v="Text"/>
    <s v="Misc"/>
    <m/>
    <m/>
    <s v="x"/>
    <s v="x"/>
    <m/>
    <m/>
    <m/>
    <m/>
    <m/>
    <m/>
    <m/>
  </r>
  <r>
    <n v="772"/>
    <m/>
    <s v="FaBiO"/>
    <m/>
    <s v="FaBiO Classes"/>
    <x v="0"/>
    <s v="postprint"/>
    <m/>
    <m/>
    <x v="231"/>
    <s v="The version of an author's original scholarly work, such as a research paper or a review, re-submitted for publication after revision by the author in the light of comments from reviewers. [Note: For the version before peer review, use fabio:Preprint. For the final piblished version, use fabio:DefinitiveVersion.]"/>
    <m/>
    <m/>
    <m/>
    <s v="text"/>
    <s v="not applicable"/>
    <s v="not applicable"/>
    <x v="0"/>
    <s v="Text"/>
    <s v="Misc"/>
    <m/>
    <m/>
    <m/>
    <m/>
    <m/>
    <m/>
    <m/>
    <m/>
    <m/>
    <m/>
    <m/>
  </r>
  <r>
    <n v="91"/>
    <s v="information product"/>
    <s v="CGSpace"/>
    <m/>
    <s v="dc.type"/>
    <x v="2"/>
    <s v="Blog Post"/>
    <m/>
    <s v="Blog Post"/>
    <x v="232"/>
    <m/>
    <m/>
    <n v="0.6"/>
    <d v="2017-10-09T00:00:00"/>
    <s v="text"/>
    <s v="mixed or ambiguous"/>
    <s v="Blog Post"/>
    <x v="0"/>
    <s v="Text"/>
    <s v="Misc"/>
    <m/>
    <m/>
    <s v="x"/>
    <m/>
    <m/>
    <m/>
    <m/>
    <m/>
    <m/>
    <m/>
    <m/>
  </r>
  <r>
    <n v="189"/>
    <s v="information product"/>
    <s v="CSL codelists"/>
    <s v="Appendix II types"/>
    <s v="CSL type"/>
    <x v="2"/>
    <s v="post-weblog"/>
    <m/>
    <s v="post-weblog"/>
    <x v="232"/>
    <s v="&lt;no descr found&gt;"/>
    <m/>
    <n v="0.8"/>
    <d v="2017-10-10T00:00:00"/>
    <s v="text"/>
    <s v="mixed or ambiguous"/>
    <s v="mixed or ambiguous"/>
    <x v="0"/>
    <s v="Text"/>
    <s v="Misc"/>
    <m/>
    <m/>
    <s v="x"/>
    <s v="x"/>
    <m/>
    <m/>
    <m/>
    <m/>
    <m/>
    <m/>
    <m/>
  </r>
  <r>
    <n v="626"/>
    <m/>
    <s v="FaBiO"/>
    <m/>
    <s v="FaBiO Classes"/>
    <x v="0"/>
    <s v="blog post"/>
    <m/>
    <m/>
    <x v="232"/>
    <s v="Information manifested in a blog, one of a set of periodic sequential entries containing commentary, descriptions of events, or other material such as images or videos, usually displayed in reverse-chronological order and usually maintained by an individual, or comments on such a post."/>
    <m/>
    <m/>
    <m/>
    <s v="text"/>
    <s v="mixed or ambiguous"/>
    <s v="mixed or ambiguous"/>
    <x v="0"/>
    <s v="Text"/>
    <s v="Misc"/>
    <m/>
    <m/>
    <m/>
    <m/>
    <m/>
    <m/>
    <m/>
    <m/>
    <m/>
    <m/>
    <m/>
  </r>
  <r>
    <n v="851"/>
    <m/>
    <s v="VIVO"/>
    <s v="http://vivoweb.org/ontology/core#BlogPosting"/>
    <s v="VIVO_InfoRess"/>
    <x v="2"/>
    <s v="Blog Posting"/>
    <m/>
    <m/>
    <x v="232"/>
    <s v="An online article or commentary appearing on a blog"/>
    <m/>
    <m/>
    <m/>
    <m/>
    <m/>
    <m/>
    <x v="3"/>
    <m/>
    <m/>
    <m/>
    <m/>
    <m/>
    <m/>
    <m/>
    <m/>
    <m/>
    <m/>
    <m/>
    <m/>
    <m/>
  </r>
  <r>
    <n v="486"/>
    <s v="information product"/>
    <s v="Zotero"/>
    <m/>
    <s v="item type"/>
    <x v="1"/>
    <s v="Blog post"/>
    <m/>
    <s v="Blog Post"/>
    <x v="232"/>
    <m/>
    <m/>
    <n v="0.6"/>
    <d v="2015-11-20T00:00:00"/>
    <s v="text"/>
    <s v="mixed or ambiguous"/>
    <s v="Blog Post"/>
    <x v="0"/>
    <s v="Text"/>
    <s v="Misc"/>
    <m/>
    <m/>
    <s v="x"/>
    <m/>
    <m/>
    <m/>
    <m/>
    <m/>
    <m/>
    <m/>
    <m/>
  </r>
  <r>
    <n v="842"/>
    <m/>
    <s v="FaBiO"/>
    <m/>
    <s v="FaBiO Classes"/>
    <x v="0"/>
    <s v="wiki entry"/>
    <m/>
    <m/>
    <x v="233"/>
    <s v="Information manifested in a wiki."/>
    <m/>
    <m/>
    <m/>
    <s v="text"/>
    <s v="mixed or ambiguous"/>
    <s v="mixed or ambiguous"/>
    <x v="0"/>
    <s v="Text"/>
    <s v="Misc"/>
    <m/>
    <m/>
    <m/>
    <m/>
    <m/>
    <m/>
    <m/>
    <m/>
    <m/>
    <m/>
    <m/>
  </r>
  <r>
    <n v="415"/>
    <s v="information product"/>
    <s v="MARLO"/>
    <m/>
    <s v="MARLO Deliverable Sub-Types"/>
    <x v="2"/>
    <s v="Presentation/Poster"/>
    <m/>
    <s v="Presentation/Poster"/>
    <x v="234"/>
    <s v="Presentation/Poster"/>
    <m/>
    <n v="1"/>
    <d v="2017-10-07T00:00:00"/>
    <s v="text"/>
    <s v="mixed or ambiguous"/>
    <s v="mixed or ambiguous"/>
    <x v="0"/>
    <s v="Text"/>
    <s v="Misc"/>
    <m/>
    <m/>
    <s v="x"/>
    <m/>
    <m/>
    <m/>
    <s v="Presenation/Poster"/>
    <m/>
    <m/>
    <m/>
    <m/>
  </r>
  <r>
    <n v="117"/>
    <s v="information product"/>
    <s v="CGSpace"/>
    <m/>
    <s v="dc.type"/>
    <x v="2"/>
    <s v="Press Item"/>
    <m/>
    <s v="Press Item"/>
    <x v="235"/>
    <m/>
    <m/>
    <n v="0.8"/>
    <d v="2017-10-09T00:00:00"/>
    <s v="text"/>
    <s v="mixed or ambiguous"/>
    <s v="Press Item"/>
    <x v="0"/>
    <s v="Text"/>
    <s v="ambiguous"/>
    <m/>
    <s v="x"/>
    <m/>
    <m/>
    <m/>
    <m/>
    <m/>
    <m/>
    <n v="0"/>
    <s v="Press item is ambiguous. Can be a multimedia file. Definition doesn't clarify who is the author: institute or journalist?"/>
    <m/>
  </r>
  <r>
    <n v="153"/>
    <s v="information product"/>
    <s v="Citavi"/>
    <m/>
    <s v="types"/>
    <x v="2"/>
    <s v="press release"/>
    <m/>
    <s v="Press Release"/>
    <x v="236"/>
    <s v="Official text and image material provided to the press by a company, organization, government official, etc. "/>
    <m/>
    <n v="1"/>
    <d v="2015-11-20T00:00:00"/>
    <s v="text"/>
    <s v="mixed or ambiguous"/>
    <s v="Press Item"/>
    <x v="0"/>
    <s v="Text"/>
    <s v="Misc"/>
    <m/>
    <s v="x"/>
    <m/>
    <m/>
    <m/>
    <m/>
    <s v="Is 'Press Item' "/>
    <m/>
    <m/>
    <m/>
    <m/>
  </r>
  <r>
    <n v="775"/>
    <m/>
    <s v="FaBiO"/>
    <m/>
    <s v="FaBiO Classes"/>
    <x v="0"/>
    <s v="press release"/>
    <m/>
    <m/>
    <x v="236"/>
    <s v="A news report published by an organization to provide information to journalists."/>
    <m/>
    <m/>
    <m/>
    <s v="text"/>
    <s v="mixed or ambiguous"/>
    <s v="Press Item"/>
    <x v="0"/>
    <s v="Text"/>
    <s v="Misc"/>
    <m/>
    <m/>
    <m/>
    <m/>
    <m/>
    <m/>
    <m/>
    <m/>
    <m/>
    <m/>
    <m/>
  </r>
  <r>
    <n v="12"/>
    <s v="information product"/>
    <s v="BibTex"/>
    <m/>
    <s v="BibTeX_types"/>
    <x v="1"/>
    <s v="proceedings"/>
    <m/>
    <s v="Proceedings"/>
    <x v="237"/>
    <s v="A report published by a school or other institution, usually numbered within a series."/>
    <m/>
    <n v="1"/>
    <m/>
    <s v="text"/>
    <s v="Reports and other papers"/>
    <s v="Other"/>
    <x v="0"/>
    <s v="Text"/>
    <s v="Proceedings"/>
    <m/>
    <m/>
    <s v="x"/>
    <m/>
    <m/>
    <m/>
    <s v="is Conference Proceedings in CGSpace"/>
    <m/>
    <m/>
    <m/>
    <m/>
  </r>
  <r>
    <n v="607"/>
    <m/>
    <s v="FaBiO"/>
    <m/>
    <s v="FaBiO Classes"/>
    <x v="0"/>
    <s v="academic proceedings"/>
    <m/>
    <m/>
    <x v="237"/>
    <s v="A document containing the programme and collected papers, or their abstracts, presented at an academic meeting."/>
    <m/>
    <m/>
    <m/>
    <s v="text"/>
    <s v="Reports and other papers"/>
    <s v="Other"/>
    <x v="0"/>
    <s v="Text"/>
    <s v="Misc"/>
    <m/>
    <m/>
    <m/>
    <m/>
    <m/>
    <m/>
    <m/>
    <m/>
    <m/>
    <m/>
    <m/>
  </r>
  <r>
    <n v="850"/>
    <m/>
    <s v="FaBiO"/>
    <m/>
    <s v="FaBiO Classes"/>
    <x v="0"/>
    <s v="workshop proceedings"/>
    <m/>
    <m/>
    <x v="237"/>
    <s v="A document containing the programme and collected workshop papers, or their abstracts, presented at a workshop or similar event."/>
    <m/>
    <m/>
    <m/>
    <s v="text"/>
    <s v="Reports and other papers"/>
    <s v="Other"/>
    <x v="0"/>
    <s v="Text"/>
    <s v="Misc"/>
    <m/>
    <m/>
    <m/>
    <m/>
    <m/>
    <m/>
    <m/>
    <m/>
    <m/>
    <m/>
    <m/>
  </r>
  <r>
    <n v="375"/>
    <s v="information product"/>
    <s v="MARLO"/>
    <m/>
    <s v="MARLO Deliverable Sub-SubType"/>
    <x v="2"/>
    <s v="Research workshop report"/>
    <s v="proceedings"/>
    <s v="Proceedings"/>
    <x v="237"/>
    <m/>
    <m/>
    <n v="1"/>
    <d v="2017-10-07T00:00:00"/>
    <s v="text"/>
    <s v="Reports and other papers"/>
    <s v="Conference Proceedings"/>
    <x v="0"/>
    <s v="Text"/>
    <s v="Proceedings"/>
    <m/>
    <m/>
    <s v="x"/>
    <m/>
    <m/>
    <m/>
    <m/>
    <m/>
    <m/>
    <m/>
    <m/>
  </r>
  <r>
    <n v="851"/>
    <m/>
    <s v="VIVO"/>
    <s v="http://purl.org/ontology/bibo/Proceedings"/>
    <s v="VIVO_InfoRess"/>
    <x v="2"/>
    <s v="Proceedings"/>
    <m/>
    <m/>
    <x v="237"/>
    <s v="A compilation of documents published from an event, such as a conference|A compilation of documents published from an event, such as a conference."/>
    <m/>
    <m/>
    <m/>
    <m/>
    <m/>
    <m/>
    <x v="3"/>
    <m/>
    <m/>
    <m/>
    <m/>
    <m/>
    <m/>
    <m/>
    <m/>
    <m/>
    <m/>
    <m/>
    <m/>
    <m/>
  </r>
  <r>
    <n v="777"/>
    <m/>
    <s v="FaBiO"/>
    <m/>
    <s v="FaBiO Classes"/>
    <x v="0"/>
    <s v="proceedings paper"/>
    <m/>
    <m/>
    <x v="238"/>
    <s v="A paper, typically the realization of a research paper reporting original research findings, usually published within an academic proceedings volume."/>
    <m/>
    <m/>
    <m/>
    <s v="text"/>
    <s v="Reports and other papers"/>
    <s v="Other"/>
    <x v="0"/>
    <s v="Text"/>
    <s v="Misc"/>
    <m/>
    <m/>
    <m/>
    <m/>
    <m/>
    <m/>
    <m/>
    <m/>
    <m/>
    <m/>
    <m/>
  </r>
  <r>
    <n v="338"/>
    <s v="information product"/>
    <s v="MARLO"/>
    <m/>
    <s v="MARLO Deliverable Sub-SubType"/>
    <x v="2"/>
    <s v="Factsheet, Project Note"/>
    <s v="project note"/>
    <s v="Project Note"/>
    <x v="239"/>
    <m/>
    <m/>
    <n v="0.8"/>
    <d v="2017-10-07T00:00:00"/>
    <s v="text"/>
    <s v="mixed or ambiguous"/>
    <s v="Other"/>
    <x v="0"/>
    <s v="Text"/>
    <s v="Misc"/>
    <m/>
    <s v="x"/>
    <m/>
    <m/>
    <m/>
    <m/>
    <m/>
    <m/>
    <m/>
    <m/>
    <m/>
  </r>
  <r>
    <n v="690"/>
    <m/>
    <s v="FaBiO"/>
    <m/>
    <s v="FaBiO Classes"/>
    <x v="0"/>
    <s v="experimental protocol"/>
    <m/>
    <m/>
    <x v="240"/>
    <s v="A predefined written procedural method, designed to ensure successful replication of results by others in the same or other laboratories, that describes the overall objectives, organization and implementation of a scientific experiment, and specifies the experimental design, experimental methods, reagents, instrumentation, sampling schedules, data collection parameters, statistical analyses, image processing procedures, safety precautions, reporting standards, etc. employed in undertaking the experiment."/>
    <m/>
    <m/>
    <m/>
    <s v="text"/>
    <s v="Reports and other papers"/>
    <s v="Other"/>
    <x v="0"/>
    <s v="Text"/>
    <s v="Misc"/>
    <m/>
    <m/>
    <m/>
    <m/>
    <m/>
    <m/>
    <m/>
    <m/>
    <m/>
    <m/>
    <m/>
  </r>
  <r>
    <n v="783"/>
    <m/>
    <s v="FaBiO"/>
    <m/>
    <s v="FaBiO Classes"/>
    <x v="0"/>
    <s v="questionnaire"/>
    <m/>
    <m/>
    <x v="241"/>
    <s v="A set of questions on a particular topic, usually in the form of multiple choice questions requiring the respondent to select the correct answer, or providing the ability to indicate support for or against a proposal on a numerical scale, designed for rapid numerical analysis of responses and often used in surveying public opinion."/>
    <m/>
    <m/>
    <m/>
    <s v="text"/>
    <s v="mixed or ambiguous"/>
    <s v="Other"/>
    <x v="0"/>
    <s v="Text"/>
    <s v="Misc"/>
    <m/>
    <m/>
    <m/>
    <m/>
    <m/>
    <m/>
    <m/>
    <m/>
    <m/>
    <m/>
    <m/>
  </r>
  <r>
    <n v="294"/>
    <s v="information product"/>
    <s v="MARLO"/>
    <m/>
    <s v="MARLO Deliverable Sub-SubType"/>
    <x v="2"/>
    <s v="Article for media/Magazine/Other (not peer-reviewed)"/>
    <s v="Radio"/>
    <s v="Radio"/>
    <x v="242"/>
    <m/>
    <m/>
    <n v="0.6"/>
    <d v="2017-10-07T00:00:00"/>
    <s v="multimedia"/>
    <s v="Video, audio, images"/>
    <s v="Audio"/>
    <x v="1"/>
    <s v="Sound"/>
    <s v="Misc"/>
    <m/>
    <m/>
    <s v="x"/>
    <m/>
    <m/>
    <m/>
    <m/>
    <s v="should be Audio"/>
    <n v="1"/>
    <m/>
    <s v="audio"/>
  </r>
  <r>
    <n v="510"/>
    <s v="information product"/>
    <s v="Zotero"/>
    <m/>
    <s v="item type"/>
    <x v="1"/>
    <s v="radio broadcast"/>
    <m/>
    <s v="Radio Broadcast"/>
    <x v="242"/>
    <m/>
    <m/>
    <n v="0.6"/>
    <d v="2015-11-20T00:00:00"/>
    <s v="multimedia"/>
    <s v="Video, audio, images"/>
    <s v="Audio"/>
    <x v="1"/>
    <s v="Sound"/>
    <s v="Misc"/>
    <m/>
    <m/>
    <s v="x"/>
    <m/>
    <m/>
    <m/>
    <m/>
    <s v="should be Audio"/>
    <n v="1"/>
    <m/>
    <s v="audio"/>
  </r>
  <r>
    <n v="786"/>
    <m/>
    <s v="FaBiO"/>
    <m/>
    <s v="FaBiO Classes"/>
    <x v="0"/>
    <s v="reference book"/>
    <m/>
    <m/>
    <x v="243"/>
    <s v="A book containing authoritative factual information, such as a dictionary, encyclopaedia, handbook or field guide, which is a realisation of a certain reference work and may contain several reference entries."/>
    <m/>
    <m/>
    <m/>
    <s v="text"/>
    <s v="Books and Book chapters"/>
    <s v="Book"/>
    <x v="0"/>
    <s v="Text"/>
    <s v="Misc"/>
    <m/>
    <m/>
    <m/>
    <m/>
    <m/>
    <m/>
    <m/>
    <m/>
    <m/>
    <m/>
    <m/>
  </r>
  <r>
    <n v="788"/>
    <m/>
    <s v="FaBiO"/>
    <m/>
    <s v="FaBiO Classes"/>
    <x v="0"/>
    <s v="reference work"/>
    <m/>
    <m/>
    <x v="243"/>
    <s v="A work to which people refer for authoritative factual information, such as a dictionary, encyclopaedia, entry, handbook or field guide, or an informative web page such as an institutional, research group or project home page."/>
    <m/>
    <m/>
    <m/>
    <s v="text"/>
    <s v="Books and Book chapters"/>
    <s v="Book"/>
    <x v="0"/>
    <s v="Text"/>
    <s v="Misc"/>
    <m/>
    <m/>
    <m/>
    <m/>
    <m/>
    <m/>
    <m/>
    <m/>
    <m/>
    <m/>
    <m/>
  </r>
  <r>
    <n v="851"/>
    <m/>
    <s v="VIVO"/>
    <s v="http://purl.org/ontology/bibo/ReferenceSource"/>
    <s v="VIVO_InfoRess"/>
    <x v="1"/>
    <s v="Reference Source"/>
    <m/>
    <m/>
    <x v="243"/>
    <s v="A document that presents authoritative reference information, such as a dictionary or encylopedia|A document that presents authoritative reference information, such as a dictionary or encylopedia ."/>
    <m/>
    <m/>
    <m/>
    <m/>
    <m/>
    <m/>
    <x v="3"/>
    <m/>
    <m/>
    <m/>
    <m/>
    <m/>
    <m/>
    <m/>
    <m/>
    <m/>
    <m/>
    <m/>
    <m/>
    <m/>
  </r>
  <r>
    <n v="13"/>
    <s v="information product"/>
    <s v="BibTex"/>
    <m/>
    <s v="BibTeX_types"/>
    <x v="1"/>
    <s v="techreport"/>
    <m/>
    <s v="Techreport"/>
    <x v="244"/>
    <s v="A report published by a school or other institution, usually numbered within a series."/>
    <m/>
    <n v="1"/>
    <m/>
    <s v="text"/>
    <s v="Reports and other papers"/>
    <s v="Report"/>
    <x v="0"/>
    <s v="Text"/>
    <s v="Techreport"/>
    <s v="Report"/>
    <s v="x"/>
    <s v="x"/>
    <m/>
    <m/>
    <m/>
    <m/>
    <m/>
    <m/>
    <m/>
    <m/>
  </r>
  <r>
    <n v="52"/>
    <s v="information product"/>
    <s v="CASRAI"/>
    <m/>
    <s v="Output types"/>
    <x v="2"/>
    <s v="Report"/>
    <m/>
    <s v="Report"/>
    <x v="244"/>
    <s v="Reports disseminating the outcomes and deliverables of a research contract. May entail a contribution to public policy."/>
    <m/>
    <n v="1"/>
    <m/>
    <s v="text"/>
    <s v="Reports and other papers"/>
    <s v="Report"/>
    <x v="0"/>
    <s v="Text"/>
    <s v="ambiguous"/>
    <s v="Report"/>
    <m/>
    <s v="x"/>
    <m/>
    <m/>
    <m/>
    <m/>
    <m/>
    <m/>
    <m/>
    <m/>
  </r>
  <r>
    <n v="78"/>
    <s v="information product"/>
    <s v="CG Core v1.0"/>
    <m/>
    <s v="dc.type"/>
    <x v="1"/>
    <s v="Report"/>
    <m/>
    <s v="Report"/>
    <x v="244"/>
    <m/>
    <m/>
    <n v="1"/>
    <m/>
    <s v="text"/>
    <s v="Reports and other papers"/>
    <s v="Report"/>
    <x v="0"/>
    <s v="Text"/>
    <s v="ambiguous"/>
    <s v="Report"/>
    <m/>
    <s v="x"/>
    <m/>
    <m/>
    <m/>
    <m/>
    <m/>
    <m/>
    <m/>
    <m/>
  </r>
  <r>
    <n v="118"/>
    <s v="information product"/>
    <s v="CGSpace"/>
    <m/>
    <s v="dc.type"/>
    <x v="2"/>
    <s v="Report"/>
    <m/>
    <s v="Report"/>
    <x v="244"/>
    <m/>
    <m/>
    <n v="1"/>
    <d v="2017-10-09T00:00:00"/>
    <s v="text"/>
    <s v="Reports and other papers"/>
    <s v="Report"/>
    <x v="0"/>
    <s v="Text"/>
    <s v="Techreport"/>
    <s v="Report"/>
    <m/>
    <s v="x"/>
    <m/>
    <m/>
    <m/>
    <m/>
    <m/>
    <m/>
    <m/>
    <m/>
  </r>
  <r>
    <n v="576"/>
    <m/>
    <s v="COAR"/>
    <m/>
    <s v="COAR Resource Types"/>
    <x v="5"/>
    <s v="report"/>
    <m/>
    <s v="report"/>
    <x v="244"/>
    <s v="A report is a separately published record of research findings, research still in progress, or other technical findings, usually bearing a report number and sometimes a grant number assigned by the funding agency. Also, an official record of the activities of a committee or corporate entity, the proceedings of a government body, or an investigation by an agency, whether published or private, usually archived or submitted to a higher authority, voluntarily or under mandate. In a more general sense, any formal account of facts or information related to a specific event or phenomenon, sometimes given at regular intervals."/>
    <s v="111000001"/>
    <n v="11100000"/>
    <m/>
    <s v="text"/>
    <s v="Reports and other papers"/>
    <s v="Report"/>
    <x v="0"/>
    <s v="Text"/>
    <s v="Techreport"/>
    <s v="Report"/>
    <m/>
    <m/>
    <m/>
    <m/>
    <m/>
    <m/>
    <m/>
    <m/>
    <m/>
    <m/>
  </r>
  <r>
    <n v="580"/>
    <m/>
    <s v="COAR"/>
    <m/>
    <s v="COAR Resource Types"/>
    <x v="1"/>
    <s v="other type of report"/>
    <m/>
    <s v="other type of report"/>
    <x v="244"/>
    <s v="Other types of report may include Business Plans Technical Specifications, data management plans, recommendation reports, white papers, annual reports, auditor's reports, workplace reports, census reports, trip reports, progress reports, investigative reports, budget reports, policy reports, demographic reports, credit reports, appraisal reports, inspection reports, military reports, bound reports, etc."/>
    <s v="111040001"/>
    <n v="11104000"/>
    <m/>
    <s v="text"/>
    <m/>
    <s v="Report"/>
    <x v="0"/>
    <s v="Text"/>
    <s v="Techreport"/>
    <s v="Report"/>
    <m/>
    <m/>
    <m/>
    <m/>
    <m/>
    <m/>
    <m/>
    <m/>
    <m/>
    <m/>
  </r>
  <r>
    <n v="533"/>
    <m/>
    <s v="COAR"/>
    <m/>
    <s v="MEL Deliverable types and definitions"/>
    <x v="4"/>
    <s v="Report/Working Paper"/>
    <m/>
    <s v="Report/Working Paper"/>
    <x v="244"/>
    <s v="Report is a separately published record of research findings, research still in progress, or other technical findings, usually bearing a report number and sometimes a grant number assigned by the funding agency. Also, an official record of the activities of a committee or corporate entity, the proceedings of a government body, or an investigation by an agency, whether published or private, usually archived or submitted to a higher authority, voluntarily or under mandate. In a more general sense, any formal account of facts or information related to a specific event or phenomenon, sometimes given at regular intervals."/>
    <m/>
    <m/>
    <m/>
    <s v="text"/>
    <s v="Reports and other papers"/>
    <s v="Report"/>
    <x v="0"/>
    <s v="Text"/>
    <s v="Techreport"/>
    <s v="Report"/>
    <m/>
    <m/>
    <m/>
    <m/>
    <m/>
    <m/>
    <m/>
    <m/>
    <m/>
    <m/>
  </r>
  <r>
    <n v="190"/>
    <s v="information product"/>
    <s v="CSL codelists"/>
    <s v="Appendix II types"/>
    <s v="CSL type"/>
    <x v="2"/>
    <s v="report"/>
    <m/>
    <s v="report"/>
    <x v="244"/>
    <s v="&lt;no descr found&gt;"/>
    <m/>
    <n v="1"/>
    <d v="2017-10-10T00:00:00"/>
    <s v="text"/>
    <s v="Reports and other papers"/>
    <s v="Report"/>
    <x v="0"/>
    <s v="Text"/>
    <s v="Techreport"/>
    <s v="Report"/>
    <m/>
    <s v="x"/>
    <m/>
    <m/>
    <m/>
    <m/>
    <m/>
    <m/>
    <m/>
    <m/>
  </r>
  <r>
    <n v="242"/>
    <s v="information product"/>
    <s v="DataCite"/>
    <s v="ResourceType"/>
    <s v="resourceTypePublications"/>
    <x v="2"/>
    <s v="report"/>
    <m/>
    <s v="report"/>
    <x v="244"/>
    <s v="Reports disseminating the outcomes and deliverables of a research contract."/>
    <s v="https://members.orcid.org/api/supported-work-types"/>
    <n v="1"/>
    <m/>
    <s v="text"/>
    <s v="Reports and other papers"/>
    <s v="Report"/>
    <x v="0"/>
    <s v="Text"/>
    <s v="Techreport"/>
    <s v="Report"/>
    <m/>
    <s v="x"/>
    <m/>
    <m/>
    <m/>
    <m/>
    <m/>
    <m/>
    <m/>
    <m/>
  </r>
  <r>
    <n v="632"/>
    <m/>
    <s v="FaBiO"/>
    <m/>
    <s v="FaBiO Classes"/>
    <x v="0"/>
    <s v="brief report"/>
    <m/>
    <m/>
    <x v="244"/>
    <s v="A brief report document. This term may also be used synonymously with Rapid Communication to mean 'A short rapidly published research article or conference paper, typically reporting significant research results that have been recently discovered, or a brief news item reporting such discoveries.'"/>
    <m/>
    <m/>
    <m/>
    <s v="text"/>
    <s v="Reports and other papers"/>
    <s v="Report"/>
    <x v="0"/>
    <s v="Text"/>
    <s v="Techreport"/>
    <s v="Report"/>
    <m/>
    <m/>
    <m/>
    <m/>
    <m/>
    <m/>
    <m/>
    <m/>
    <m/>
    <m/>
  </r>
  <r>
    <n v="791"/>
    <m/>
    <s v="FaBiO"/>
    <m/>
    <s v="FaBiO Classes"/>
    <x v="0"/>
    <s v="report"/>
    <m/>
    <m/>
    <x v="244"/>
    <s v="A formal factual, methodological, statistical, technical or research report issued by an individual, group, agency, government body or other institution."/>
    <m/>
    <m/>
    <m/>
    <s v="text"/>
    <s v="Reports and other papers"/>
    <s v="Report"/>
    <x v="0"/>
    <s v="Text"/>
    <s v="Techreport"/>
    <s v="Report"/>
    <m/>
    <m/>
    <m/>
    <m/>
    <m/>
    <m/>
    <m/>
    <m/>
    <m/>
    <m/>
  </r>
  <r>
    <n v="792"/>
    <m/>
    <s v="FaBiO"/>
    <m/>
    <s v="FaBiO Classes"/>
    <x v="0"/>
    <s v="report document"/>
    <m/>
    <m/>
    <x v="244"/>
    <s v="The realization of a report, usually in printed form."/>
    <m/>
    <m/>
    <m/>
    <s v="text"/>
    <s v="Reports and other papers"/>
    <s v="Report"/>
    <x v="0"/>
    <s v="Text"/>
    <s v="Techreport"/>
    <s v="Report"/>
    <m/>
    <m/>
    <m/>
    <m/>
    <m/>
    <m/>
    <m/>
    <m/>
    <m/>
    <m/>
  </r>
  <r>
    <n v="474"/>
    <s v="information product"/>
    <s v="RIS"/>
    <s v="RIS_type"/>
    <s v="Reference types"/>
    <x v="1"/>
    <s v="RPRT"/>
    <s v="Report"/>
    <s v="Report"/>
    <x v="244"/>
    <m/>
    <m/>
    <n v="1"/>
    <m/>
    <s v="text"/>
    <s v="Reports and other papers"/>
    <s v="Report"/>
    <x v="0"/>
    <s v="Text"/>
    <s v="Techreport"/>
    <s v="Report"/>
    <m/>
    <s v="x"/>
    <m/>
    <m/>
    <m/>
    <m/>
    <m/>
    <m/>
    <m/>
    <m/>
  </r>
  <r>
    <n v="511"/>
    <s v="information product"/>
    <s v="Zotero"/>
    <m/>
    <s v="item type"/>
    <x v="1"/>
    <s v="Report"/>
    <m/>
    <s v="Report"/>
    <x v="244"/>
    <m/>
    <m/>
    <n v="1"/>
    <d v="2015-11-20T00:00:00"/>
    <s v="text"/>
    <s v="Reports and other papers"/>
    <s v="Report"/>
    <x v="0"/>
    <s v="Text"/>
    <s v="Techreport"/>
    <s v="Report"/>
    <m/>
    <s v="x"/>
    <m/>
    <m/>
    <m/>
    <m/>
    <m/>
    <m/>
    <m/>
    <m/>
  </r>
  <r>
    <n v="851"/>
    <m/>
    <s v="VIVO"/>
    <s v="http://purl.org/ontology/bibo/Report"/>
    <s v="VIVO_InfoRess"/>
    <x v="1"/>
    <s v="Report"/>
    <m/>
    <m/>
    <x v="244"/>
    <s v="A document describing an account or statement describing in detail an event, situation, or the like, usually as the result of observation, inquiry, etc.|A document describing an account or statement describing in detail an event, situation, or the like, usually as the result of observation, inquiry, etc.."/>
    <m/>
    <m/>
    <m/>
    <m/>
    <m/>
    <m/>
    <x v="3"/>
    <m/>
    <m/>
    <m/>
    <m/>
    <m/>
    <m/>
    <m/>
    <m/>
    <m/>
    <m/>
    <m/>
    <m/>
    <m/>
  </r>
  <r>
    <n v="334"/>
    <s v="information product"/>
    <s v="MARLO"/>
    <m/>
    <s v="MARLO Deliverable Sub-SubType"/>
    <x v="2"/>
    <s v="Donor report"/>
    <s v="annual report"/>
    <s v="Annual Report"/>
    <x v="245"/>
    <m/>
    <m/>
    <n v="1"/>
    <d v="2017-10-07T00:00:00"/>
    <s v="text"/>
    <s v="Reports and other papers"/>
    <s v="Report"/>
    <x v="0"/>
    <s v="Text"/>
    <s v="Misc"/>
    <s v="Report"/>
    <s v="x"/>
    <s v="x"/>
    <m/>
    <m/>
    <m/>
    <m/>
    <m/>
    <m/>
    <m/>
    <m/>
  </r>
  <r>
    <n v="331"/>
    <s v="information product"/>
    <s v="MARLO"/>
    <m/>
    <s v="MARLO Deliverable Sub-SubType"/>
    <x v="2"/>
    <s v="Discussion paper/Working paper/White paper"/>
    <s v="baseline report"/>
    <s v="Baseline Report"/>
    <x v="246"/>
    <m/>
    <m/>
    <n v="0.8"/>
    <d v="2017-10-07T00:00:00"/>
    <s v="text"/>
    <s v="Reports and other papers"/>
    <s v="Report"/>
    <x v="0"/>
    <s v="Text"/>
    <s v="Techreport"/>
    <s v="Report"/>
    <m/>
    <s v="x"/>
    <m/>
    <m/>
    <m/>
    <m/>
    <m/>
    <m/>
    <m/>
    <m/>
  </r>
  <r>
    <n v="540"/>
    <m/>
    <s v="MEL"/>
    <m/>
    <s v="MEL Deliverable types and definitions"/>
    <x v="4"/>
    <s v="Conference Report/Summary"/>
    <m/>
    <s v="Conference Report/Summary"/>
    <x v="247"/>
    <s v="Document providing an overview of a conference’s themes and content."/>
    <m/>
    <m/>
    <m/>
    <s v="text"/>
    <s v="Reports and other papers"/>
    <s v="Report"/>
    <x v="0"/>
    <s v="Text"/>
    <s v="Misc"/>
    <s v="Report"/>
    <m/>
    <m/>
    <m/>
    <m/>
    <m/>
    <m/>
    <m/>
    <m/>
    <m/>
    <m/>
  </r>
  <r>
    <n v="371"/>
    <s v="information product"/>
    <s v="MARLO"/>
    <m/>
    <s v="MARLO Deliverable Sub-SubType"/>
    <x v="2"/>
    <s v="Policy workshop/Dialogue report"/>
    <s v="dialogue report"/>
    <s v="Dialogue Report"/>
    <x v="248"/>
    <m/>
    <m/>
    <n v="0.6"/>
    <d v="2017-10-07T00:00:00"/>
    <s v="text"/>
    <s v="Reports and other papers"/>
    <s v="Report"/>
    <x v="0"/>
    <s v="Text"/>
    <s v="Misc"/>
    <s v="Report"/>
    <m/>
    <s v="x"/>
    <m/>
    <m/>
    <m/>
    <m/>
    <m/>
    <m/>
    <m/>
    <m/>
  </r>
  <r>
    <n v="583"/>
    <m/>
    <s v="COAR"/>
    <m/>
    <s v="COAR Resource Types"/>
    <x v="1"/>
    <s v="report to funding agency"/>
    <m/>
    <s v="report to funding agency"/>
    <x v="249"/>
    <s v="A report to a funding agency is a document written by beneficiaries of project grants. The reporting documents can be e.g. periodic reports about progress of scientific and technical work and final report. For deliverables use ‘Project deliverable’."/>
    <s v="111070001"/>
    <n v="11107000"/>
    <m/>
    <s v="text"/>
    <s v="Reports and other papers"/>
    <s v="Report"/>
    <x v="0"/>
    <s v="Text"/>
    <s v="Techreport"/>
    <s v="Report"/>
    <m/>
    <m/>
    <m/>
    <m/>
    <m/>
    <m/>
    <m/>
    <m/>
    <m/>
    <m/>
  </r>
  <r>
    <n v="526"/>
    <m/>
    <s v="COAR"/>
    <m/>
    <s v="MEL Deliverable types and definitions"/>
    <x v="4"/>
    <s v="Donor Report"/>
    <m/>
    <s v="Donor Report"/>
    <x v="249"/>
    <s v="Report to a funding agency is a document written by beneficiaries of project grants. The reporting documents can be e.g. periodic reports about progress of scientific and technical work and final report. For deliverables use ‘Project deliverable’."/>
    <m/>
    <m/>
    <m/>
    <s v="text"/>
    <s v="Reports and other papers"/>
    <s v="Report"/>
    <x v="0"/>
    <s v="Text"/>
    <s v="Techreport"/>
    <s v="Report"/>
    <m/>
    <m/>
    <m/>
    <m/>
    <m/>
    <m/>
    <m/>
    <m/>
    <m/>
    <m/>
  </r>
  <r>
    <n v="333"/>
    <s v="information product"/>
    <s v="MARLO"/>
    <m/>
    <s v="MARLO Deliverable Sub-SubType"/>
    <x v="2"/>
    <s v="Donor report"/>
    <s v="Donor report"/>
    <s v="Donor Report"/>
    <x v="249"/>
    <m/>
    <m/>
    <n v="0.8"/>
    <d v="2017-10-07T00:00:00"/>
    <s v="text"/>
    <s v="Reports and other papers"/>
    <s v="Report"/>
    <x v="0"/>
    <s v="Text"/>
    <s v="Techreport"/>
    <s v="Report"/>
    <s v="x"/>
    <s v="x"/>
    <m/>
    <m/>
    <m/>
    <m/>
    <m/>
    <m/>
    <m/>
    <m/>
  </r>
  <r>
    <n v="399"/>
    <s v="information product"/>
    <s v="MARLO"/>
    <m/>
    <s v="MARLO Deliverable Sub-Types"/>
    <x v="2"/>
    <s v="Donor report"/>
    <m/>
    <s v="Donor report"/>
    <x v="249"/>
    <s v="Donor report, annual report, project paper, project report"/>
    <m/>
    <n v="0.8"/>
    <d v="2017-10-07T00:00:00"/>
    <s v="text"/>
    <s v="Reports and other papers"/>
    <s v="Report"/>
    <x v="0"/>
    <s v="Text"/>
    <s v="Techreport"/>
    <s v="Report"/>
    <s v="x"/>
    <s v="x"/>
    <m/>
    <m/>
    <m/>
    <m/>
    <m/>
    <m/>
    <m/>
    <m/>
  </r>
  <r>
    <n v="578"/>
    <m/>
    <s v="COAR"/>
    <m/>
    <s v="COAR Resource Types"/>
    <x v="1"/>
    <s v="internal report"/>
    <m/>
    <s v="internal report"/>
    <x v="250"/>
    <s v="An internal report is a record of findings collected for internal use. It is not designed to be made public and may include confidential or proprietary information."/>
    <s v="111020001"/>
    <n v="11102000"/>
    <m/>
    <s v="text"/>
    <s v="Reports and other papers"/>
    <s v="Report"/>
    <x v="0"/>
    <s v="Text"/>
    <s v="Techreport"/>
    <s v="Report"/>
    <m/>
    <m/>
    <m/>
    <m/>
    <m/>
    <m/>
    <m/>
    <m/>
    <m/>
    <m/>
  </r>
  <r>
    <n v="702"/>
    <m/>
    <s v="FaBiO"/>
    <m/>
    <s v="FaBiO Classes"/>
    <x v="0"/>
    <s v="in-use paper"/>
    <m/>
    <m/>
    <x v="251"/>
    <s v="A report presenting existing research or technology that is actual use (or at least plans for deployment) outside the research group that conducted the research or that developed the technology."/>
    <m/>
    <m/>
    <m/>
    <s v="text"/>
    <s v="Reports and other papers"/>
    <s v="Report"/>
    <x v="0"/>
    <s v="Text"/>
    <s v="Techreport"/>
    <s v="Report"/>
    <m/>
    <m/>
    <m/>
    <m/>
    <m/>
    <m/>
    <m/>
    <m/>
    <m/>
    <m/>
  </r>
  <r>
    <n v="729"/>
    <m/>
    <s v="FaBiO"/>
    <m/>
    <s v="FaBiO Classes"/>
    <x v="0"/>
    <s v="meeting report"/>
    <m/>
    <m/>
    <x v="252"/>
    <s v="A report of a meeting of some kind."/>
    <m/>
    <m/>
    <m/>
    <s v="text"/>
    <s v="Reports and other papers"/>
    <s v="Report"/>
    <x v="0"/>
    <s v="Text"/>
    <s v="Misc"/>
    <s v="Report"/>
    <m/>
    <m/>
    <m/>
    <m/>
    <m/>
    <m/>
    <m/>
    <m/>
    <m/>
    <m/>
  </r>
  <r>
    <n v="741"/>
    <m/>
    <s v="FaBiO"/>
    <m/>
    <s v="FaBiO Classes"/>
    <x v="0"/>
    <s v="news report"/>
    <m/>
    <m/>
    <x v="253"/>
    <s v="A report of an item of news."/>
    <m/>
    <m/>
    <m/>
    <s v="text"/>
    <s v="Reports and other papers"/>
    <s v="Report"/>
    <x v="0"/>
    <s v="Text"/>
    <s v="Misc"/>
    <s v="Report"/>
    <m/>
    <m/>
    <m/>
    <m/>
    <m/>
    <m/>
    <m/>
    <m/>
    <m/>
    <m/>
  </r>
  <r>
    <n v="114"/>
    <s v="information product"/>
    <s v="CGSpace"/>
    <m/>
    <s v="dc.type"/>
    <x v="2"/>
    <s v="Photo Report"/>
    <m/>
    <s v="Photo Report"/>
    <x v="254"/>
    <m/>
    <m/>
    <n v="0.6"/>
    <d v="2017-10-09T00:00:00"/>
    <s v="text"/>
    <s v="Reports and other papers"/>
    <s v="Report"/>
    <x v="0"/>
    <s v="Text"/>
    <s v="Techreport"/>
    <s v="Report"/>
    <s v="x"/>
    <s v="x"/>
    <m/>
    <m/>
    <m/>
    <s v="We have output type 'Photo Report' in CGSpace"/>
    <m/>
    <m/>
    <m/>
    <m/>
  </r>
  <r>
    <n v="581"/>
    <m/>
    <s v="COAR"/>
    <m/>
    <s v="COAR Resource Types"/>
    <x v="1"/>
    <s v="policy report"/>
    <m/>
    <s v="policy report"/>
    <x v="255"/>
    <s v="A policy report is a type of report that provides an in-depth look at major policy developments and events"/>
    <s v="111050001"/>
    <n v="11105000"/>
    <m/>
    <s v="text"/>
    <s v="Reports and other papers"/>
    <s v="Report"/>
    <x v="0"/>
    <s v="Text"/>
    <s v="Techreport"/>
    <s v="Report"/>
    <m/>
    <m/>
    <m/>
    <m/>
    <m/>
    <m/>
    <m/>
    <m/>
    <m/>
    <m/>
  </r>
  <r>
    <n v="367"/>
    <s v="information product"/>
    <s v="MARLO"/>
    <m/>
    <s v="MARLO Deliverable Sub-SubType"/>
    <x v="2"/>
    <s v="Policy brief/policy note/briefing paper"/>
    <s v="policy report"/>
    <s v="Policy Report"/>
    <x v="255"/>
    <m/>
    <m/>
    <n v="0.8"/>
    <d v="2017-10-07T00:00:00"/>
    <s v="text"/>
    <s v="Reports and other papers"/>
    <s v="Other"/>
    <x v="0"/>
    <s v="Text"/>
    <s v="Techreport"/>
    <s v="Report"/>
    <m/>
    <s v="x"/>
    <m/>
    <m/>
    <m/>
    <m/>
    <m/>
    <m/>
    <m/>
    <m/>
  </r>
  <r>
    <n v="370"/>
    <s v="information product"/>
    <s v="MARLO"/>
    <m/>
    <s v="MARLO Deliverable Sub-SubType"/>
    <x v="2"/>
    <s v="Policy workshop/Dialogue report"/>
    <s v="Policy workshop report"/>
    <s v="Policy Workshop Report"/>
    <x v="256"/>
    <m/>
    <m/>
    <n v="0.8"/>
    <d v="2017-10-07T00:00:00"/>
    <s v="text"/>
    <s v="Reports and other papers"/>
    <s v="Report"/>
    <x v="0"/>
    <s v="Text"/>
    <s v="Misc"/>
    <s v="Report"/>
    <m/>
    <s v="x"/>
    <m/>
    <m/>
    <m/>
    <m/>
    <m/>
    <m/>
    <m/>
    <m/>
  </r>
  <r>
    <n v="323"/>
    <s v="information product"/>
    <s v="MARLO"/>
    <m/>
    <s v="MARLO Deliverable Sub-SubType"/>
    <x v="2"/>
    <s v="Discussion paper/Working paper/White paper"/>
    <s v="progress report"/>
    <s v="Progress Report"/>
    <x v="257"/>
    <m/>
    <m/>
    <n v="0.8"/>
    <d v="2017-10-07T00:00:00"/>
    <s v="text"/>
    <s v="Reports and other papers"/>
    <s v="Report"/>
    <x v="0"/>
    <s v="Text"/>
    <s v="Techreport"/>
    <s v="Report"/>
    <s v="x"/>
    <s v="x"/>
    <m/>
    <m/>
    <m/>
    <m/>
    <m/>
    <m/>
    <m/>
    <m/>
  </r>
  <r>
    <n v="582"/>
    <m/>
    <s v="COAR"/>
    <m/>
    <s v="COAR Resource Types"/>
    <x v="1"/>
    <s v="project deliverable"/>
    <m/>
    <s v="project deliverable"/>
    <x v="258"/>
    <s v="A project deliverable is an “outcome” as a result of a project that is intended to be delivered to a customer (e.g. funder). Examples of deliverable are report, document, work package or any other building block of an overall project."/>
    <s v="111060001"/>
    <n v="11106000"/>
    <m/>
    <s v="text"/>
    <m/>
    <s v="Report"/>
    <x v="0"/>
    <s v="Text"/>
    <s v="Techreport"/>
    <s v="Report"/>
    <m/>
    <m/>
    <m/>
    <m/>
    <m/>
    <m/>
    <m/>
    <m/>
    <m/>
    <m/>
  </r>
  <r>
    <n v="669"/>
    <m/>
    <s v="FaBiO"/>
    <m/>
    <s v="FaBiO Classes"/>
    <x v="0"/>
    <s v="deliverable"/>
    <m/>
    <m/>
    <x v="258"/>
    <s v="A document containing a project report, intended to be delivered to a customer or funding agency describing the results achieved within a specific project."/>
    <m/>
    <m/>
    <m/>
    <s v="text"/>
    <s v="Reports and other papers"/>
    <s v="Report"/>
    <x v="0"/>
    <s v="Text"/>
    <s v="Techreport"/>
    <s v="Report"/>
    <m/>
    <m/>
    <m/>
    <m/>
    <m/>
    <m/>
    <m/>
    <m/>
    <m/>
    <m/>
  </r>
  <r>
    <n v="670"/>
    <m/>
    <s v="FaBiO"/>
    <m/>
    <s v="FaBiO Classes"/>
    <x v="0"/>
    <s v="deliverable report"/>
    <m/>
    <m/>
    <x v="258"/>
    <s v="A report describing the outcomes of specific project, typically listing 'deliverables' created or 'milestones' achieved during the project."/>
    <m/>
    <m/>
    <m/>
    <s v="text"/>
    <s v="Reports and other papers"/>
    <s v="Report"/>
    <x v="0"/>
    <s v="Text"/>
    <s v="Techreport"/>
    <s v="Report"/>
    <m/>
    <m/>
    <m/>
    <m/>
    <m/>
    <m/>
    <m/>
    <m/>
    <m/>
    <m/>
  </r>
  <r>
    <n v="336"/>
    <s v="information product"/>
    <s v="MARLO"/>
    <m/>
    <s v="MARLO Deliverable Sub-SubType"/>
    <x v="2"/>
    <s v="Donor report"/>
    <s v="project report"/>
    <s v="Project Report"/>
    <x v="258"/>
    <m/>
    <m/>
    <n v="0.8"/>
    <d v="2017-10-07T00:00:00"/>
    <s v="text"/>
    <s v="Reports and other papers"/>
    <s v="Report"/>
    <x v="0"/>
    <s v="Text"/>
    <s v="Techreport"/>
    <s v="Report"/>
    <m/>
    <s v="x"/>
    <m/>
    <m/>
    <m/>
    <m/>
    <m/>
    <m/>
    <m/>
    <m/>
  </r>
  <r>
    <n v="577"/>
    <m/>
    <s v="COAR"/>
    <m/>
    <s v="COAR Resource Types"/>
    <x v="1"/>
    <s v="report part"/>
    <m/>
    <s v="report part"/>
    <x v="259"/>
    <s v="part of a report"/>
    <s v="111010001"/>
    <n v="11101000"/>
    <m/>
    <s v="text"/>
    <s v="Reports and other papers"/>
    <s v="mixed or ambiguous"/>
    <x v="0"/>
    <s v="Text"/>
    <s v="Misc"/>
    <s v="Report"/>
    <m/>
    <m/>
    <m/>
    <m/>
    <m/>
    <m/>
    <m/>
    <m/>
    <m/>
    <m/>
  </r>
  <r>
    <n v="584"/>
    <m/>
    <s v="COAR"/>
    <m/>
    <s v="COAR Resource Types"/>
    <x v="1"/>
    <s v="research report"/>
    <m/>
    <s v="research report"/>
    <x v="260"/>
    <s v="Research Reports are reports that typically provide an in-depth study of a particular topic or describe the results of a research project."/>
    <s v="111080001"/>
    <n v="11108000"/>
    <m/>
    <s v="text"/>
    <m/>
    <s v="Report"/>
    <x v="0"/>
    <s v="Text"/>
    <s v="Techreport"/>
    <s v="Report"/>
    <m/>
    <m/>
    <m/>
    <m/>
    <m/>
    <m/>
    <m/>
    <m/>
    <m/>
    <m/>
  </r>
  <r>
    <n v="325"/>
    <s v="information product"/>
    <s v="MARLO"/>
    <m/>
    <s v="MARLO Deliverable Sub-SubType"/>
    <x v="2"/>
    <s v="Discussion paper/Working paper/White paper"/>
    <s v="research report"/>
    <s v="Research Report"/>
    <x v="260"/>
    <m/>
    <m/>
    <n v="1"/>
    <d v="2017-10-07T00:00:00"/>
    <s v="text"/>
    <s v="Reports and other papers"/>
    <s v="Report"/>
    <x v="0"/>
    <s v="Text"/>
    <s v="Techreport"/>
    <s v="Report"/>
    <m/>
    <s v="x"/>
    <m/>
    <m/>
    <m/>
    <m/>
    <m/>
    <m/>
    <m/>
    <m/>
  </r>
  <r>
    <n v="374"/>
    <s v="information product"/>
    <s v="MARLO"/>
    <m/>
    <s v="MARLO Deliverable Sub-SubType"/>
    <x v="2"/>
    <s v="Research workshop report"/>
    <s v="Research workshop report"/>
    <s v="Research Workshop Report"/>
    <x v="261"/>
    <m/>
    <m/>
    <n v="0.8"/>
    <d v="2017-10-07T00:00:00"/>
    <s v="text"/>
    <s v="Reports and other papers"/>
    <s v="Report"/>
    <x v="0"/>
    <s v="Text"/>
    <s v="Techreport"/>
    <s v="Report"/>
    <s v="x"/>
    <s v="x"/>
    <s v="x"/>
    <m/>
    <m/>
    <m/>
    <m/>
    <m/>
    <m/>
    <m/>
  </r>
  <r>
    <n v="416"/>
    <s v="information product"/>
    <s v="MARLO"/>
    <m/>
    <s v="MARLO Deliverable Sub-Types"/>
    <x v="2"/>
    <s v="Research workshop report"/>
    <m/>
    <s v="Research workshop report"/>
    <x v="261"/>
    <s v="Research workshop report, proceedings, workshop summary paper."/>
    <m/>
    <n v="0.8"/>
    <d v="2017-10-07T00:00:00"/>
    <s v="text"/>
    <s v="Reports and other papers"/>
    <s v="Report"/>
    <x v="0"/>
    <s v="Text"/>
    <s v="Techreport"/>
    <s v="Report"/>
    <s v="x"/>
    <s v="x"/>
    <s v="x"/>
    <m/>
    <m/>
    <m/>
    <m/>
    <m/>
    <m/>
    <m/>
  </r>
  <r>
    <n v="88"/>
    <s v="information product"/>
    <s v="CGIAR OA Policy"/>
    <m/>
    <s v="listed Information products"/>
    <x v="8"/>
    <s v="Reports and other papers"/>
    <m/>
    <s v="Reports and other papers"/>
    <x v="262"/>
    <m/>
    <m/>
    <n v="1"/>
    <d v="2013-10-02T00:00:00"/>
    <s v="text"/>
    <s v="Reports and other papers"/>
    <s v="Report"/>
    <x v="0"/>
    <s v="Text"/>
    <s v="ambiguous"/>
    <s v="Report"/>
    <m/>
    <s v="x"/>
    <m/>
    <m/>
    <m/>
    <m/>
    <m/>
    <m/>
    <m/>
    <m/>
  </r>
  <r>
    <n v="585"/>
    <m/>
    <s v="COAR"/>
    <m/>
    <s v="COAR Resource Types"/>
    <x v="1"/>
    <s v="technical report"/>
    <m/>
    <s v="technical report"/>
    <x v="263"/>
    <s v="A technical report is a document that records the procedure adopted and results obtained from a scientific or technical activity or investigation."/>
    <s v="111090001"/>
    <n v="11109000"/>
    <m/>
    <s v="text"/>
    <s v="Reports and other papers"/>
    <s v="Report"/>
    <x v="0"/>
    <s v="Text"/>
    <s v="Techreport"/>
    <s v="Report"/>
    <m/>
    <m/>
    <m/>
    <m/>
    <m/>
    <m/>
    <m/>
    <m/>
    <m/>
    <m/>
  </r>
  <r>
    <n v="820"/>
    <m/>
    <s v="FaBiO"/>
    <m/>
    <s v="FaBiO Classes"/>
    <x v="0"/>
    <s v="technical report"/>
    <m/>
    <m/>
    <x v="263"/>
    <s v="A report of a technical nature."/>
    <m/>
    <m/>
    <m/>
    <s v="text"/>
    <s v="Reports and other papers"/>
    <s v="Report"/>
    <x v="0"/>
    <s v="Text"/>
    <s v="Techreport"/>
    <s v="Report"/>
    <m/>
    <m/>
    <m/>
    <m/>
    <m/>
    <m/>
    <m/>
    <m/>
    <m/>
    <m/>
  </r>
  <r>
    <n v="327"/>
    <s v="information product"/>
    <s v="MARLO"/>
    <m/>
    <s v="MARLO Deliverable Sub-SubType"/>
    <x v="2"/>
    <s v="Discussion paper/Working paper/White paper"/>
    <s v="technical report"/>
    <s v="Technical Report"/>
    <x v="263"/>
    <m/>
    <m/>
    <n v="0.8"/>
    <d v="2017-10-07T00:00:00"/>
    <s v="text"/>
    <s v="Reports and other papers"/>
    <s v="Report"/>
    <x v="0"/>
    <s v="Text"/>
    <s v="Techreport"/>
    <s v="Report"/>
    <s v="x"/>
    <s v="x"/>
    <m/>
    <m/>
    <m/>
    <m/>
    <m/>
    <m/>
    <m/>
    <m/>
  </r>
  <r>
    <n v="827"/>
    <m/>
    <s v="FaBiO"/>
    <m/>
    <s v="FaBiO Classes"/>
    <x v="0"/>
    <s v="trial report"/>
    <m/>
    <m/>
    <x v="264"/>
    <s v="The report of a trial, for example an experimental trial or a legal trial."/>
    <m/>
    <m/>
    <m/>
    <s v="text"/>
    <s v="Reports and other papers"/>
    <s v="Report"/>
    <x v="0"/>
    <s v="Text"/>
    <s v="Techreport"/>
    <s v="Report"/>
    <m/>
    <m/>
    <m/>
    <m/>
    <m/>
    <m/>
    <m/>
    <m/>
    <m/>
    <m/>
  </r>
  <r>
    <n v="320"/>
    <s v="information product"/>
    <s v="MARLO"/>
    <m/>
    <s v="MARLO Deliverable Sub-SubType"/>
    <x v="2"/>
    <s v="Database/Dataset/Data documentation"/>
    <s v="repository"/>
    <s v="Repository"/>
    <x v="265"/>
    <m/>
    <m/>
    <n v="1"/>
    <d v="2017-10-07T00:00:00"/>
    <s v="text"/>
    <s v="Computer software"/>
    <s v="Software"/>
    <x v="0"/>
    <s v="Text"/>
    <s v="Misc"/>
    <m/>
    <m/>
    <s v="x"/>
    <m/>
    <m/>
    <m/>
    <m/>
    <m/>
    <m/>
    <m/>
    <m/>
  </r>
  <r>
    <n v="586"/>
    <m/>
    <s v="COAR"/>
    <m/>
    <s v="COAR Resource Types"/>
    <x v="5"/>
    <s v="research proposal"/>
    <m/>
    <s v="research proposal"/>
    <x v="266"/>
    <s v="documentation for grant request"/>
    <s v="112000001"/>
    <n v="11200000"/>
    <m/>
    <s v="text"/>
    <s v="Reports and other papers"/>
    <s v="Other"/>
    <x v="0"/>
    <s v="Text"/>
    <s v="Misc"/>
    <m/>
    <m/>
    <m/>
    <m/>
    <m/>
    <m/>
    <m/>
    <m/>
    <m/>
    <m/>
    <m/>
  </r>
  <r>
    <n v="851"/>
    <m/>
    <s v="VIVO"/>
    <s v="http://vivoweb.org/ontology/core#ResearchProposal"/>
    <s v="VIVO_InfoRess"/>
    <x v="1"/>
    <s v="Research Proposal"/>
    <m/>
    <m/>
    <x v="266"/>
    <s v="A proposal for a research grant that has been submitted but not approved; does not represent an existing activity"/>
    <m/>
    <m/>
    <m/>
    <m/>
    <m/>
    <m/>
    <x v="3"/>
    <m/>
    <m/>
    <m/>
    <m/>
    <m/>
    <m/>
    <m/>
    <m/>
    <m/>
    <m/>
    <m/>
    <m/>
    <m/>
  </r>
  <r>
    <n v="49"/>
    <s v="information product"/>
    <s v="CASRAI"/>
    <m/>
    <s v="Output types"/>
    <x v="2"/>
    <s v="Online Resource"/>
    <m/>
    <s v="Online Resource"/>
    <x v="267"/>
    <s v="Information accessible only on the web via traditional technical methods (ie hyperlinks)."/>
    <m/>
    <n v="0.8"/>
    <m/>
    <s v="mixed"/>
    <s v="mixed or ambiguous"/>
    <s v="mixed or ambiguous"/>
    <x v="3"/>
    <m/>
    <s v="Misc"/>
    <m/>
    <m/>
    <s v="x"/>
    <s v="x"/>
    <m/>
    <m/>
    <s v="Website, Software, Source Code, Blog Post or Wiki"/>
    <m/>
    <n v="0"/>
    <s v="this is more about the mode/source rather than it is an information product in my view"/>
    <m/>
  </r>
  <r>
    <n v="241"/>
    <s v="information product"/>
    <s v="DataCite"/>
    <s v="ResourceType"/>
    <s v="resourceTypePublications"/>
    <x v="2"/>
    <s v="online-resource"/>
    <m/>
    <s v="online-resource"/>
    <x v="267"/>
    <s v="Information accessible only on the web via traditional technical methods"/>
    <s v="https://members.orcid.org/api/supported-work-types"/>
    <n v="0.8"/>
    <m/>
    <s v="mixed"/>
    <s v="mixed or ambiguous"/>
    <s v="mixed or ambiguous"/>
    <x v="3"/>
    <m/>
    <s v="Misc"/>
    <m/>
    <m/>
    <s v="x"/>
    <s v="x"/>
    <m/>
    <m/>
    <m/>
    <m/>
    <n v="0"/>
    <s v="this is more about the mode/source rather than it is an information product in my view"/>
    <m/>
  </r>
  <r>
    <n v="56"/>
    <s v="information product"/>
    <s v="CASRAI"/>
    <m/>
    <s v="Output types"/>
    <x v="2"/>
    <s v="Review"/>
    <m/>
    <s v="Review"/>
    <x v="268"/>
    <s v="An expert assessment of a scholarly output."/>
    <m/>
    <n v="0.8"/>
    <m/>
    <s v="text"/>
    <s v="Reports and other papers"/>
    <s v="Other"/>
    <x v="0"/>
    <s v="Text"/>
    <s v="Misc"/>
    <m/>
    <s v="x"/>
    <m/>
    <m/>
    <m/>
    <m/>
    <m/>
    <m/>
    <m/>
    <m/>
    <m/>
  </r>
  <r>
    <n v="564"/>
    <m/>
    <s v="COAR"/>
    <m/>
    <s v="COAR Resource Types"/>
    <x v="5"/>
    <s v="review"/>
    <m/>
    <s v="review"/>
    <x v="268"/>
    <s v="A review of others' published work."/>
    <s v="105000001"/>
    <n v="10500000"/>
    <m/>
    <s v="text"/>
    <s v="Reports and other papers"/>
    <s v="Other"/>
    <x v="0"/>
    <s v="Text"/>
    <s v="Misc"/>
    <m/>
    <m/>
    <m/>
    <m/>
    <m/>
    <m/>
    <m/>
    <m/>
    <m/>
    <m/>
    <m/>
  </r>
  <r>
    <n v="191"/>
    <s v="information product"/>
    <s v="CSL codelists"/>
    <s v="Appendix II types"/>
    <s v="CSL type"/>
    <x v="2"/>
    <s v="review"/>
    <m/>
    <s v="review"/>
    <x v="268"/>
    <s v="&lt;no descr found&gt;"/>
    <m/>
    <n v="0.8"/>
    <d v="2017-10-10T00:00:00"/>
    <s v="text"/>
    <s v="Reports and other papers"/>
    <s v="Other"/>
    <x v="0"/>
    <s v="Text"/>
    <s v="ambiguous"/>
    <m/>
    <s v="x"/>
    <m/>
    <m/>
    <m/>
    <m/>
    <m/>
    <m/>
    <m/>
    <m/>
    <m/>
  </r>
  <r>
    <n v="797"/>
    <m/>
    <s v="FaBiO"/>
    <m/>
    <s v="FaBiO Classes"/>
    <x v="0"/>
    <s v="review"/>
    <m/>
    <m/>
    <x v="268"/>
    <s v="A review of others' work."/>
    <m/>
    <m/>
    <m/>
    <s v="text"/>
    <s v="Reports and other papers"/>
    <s v="Other"/>
    <x v="0"/>
    <s v="Text"/>
    <s v="Misc"/>
    <m/>
    <m/>
    <m/>
    <m/>
    <m/>
    <m/>
    <m/>
    <m/>
    <m/>
    <m/>
    <m/>
  </r>
  <r>
    <n v="816"/>
    <m/>
    <s v="FaBiO"/>
    <m/>
    <s v="FaBiO Classes"/>
    <x v="0"/>
    <s v="systematic review"/>
    <m/>
    <m/>
    <x v="268"/>
    <s v="A literature review focused on a single question that tries to identify, appraise, select and synthesize all high quality research evidence relevant to that question. Systematic reviews of high-quality randomized controlled trials are crucial to evidence-based medicine. An understanding of systematic reviews and how to implement them in practice is becoming mandatory for all professionals involved in the delivery of health care. Systematic reviews are not limited to medicine, and are quite common in other sciences such as psychology, educational research and sociology."/>
    <m/>
    <m/>
    <m/>
    <s v="text"/>
    <s v="Reports and other papers"/>
    <s v="Other"/>
    <x v="0"/>
    <s v="Text"/>
    <s v="Misc"/>
    <m/>
    <m/>
    <m/>
    <m/>
    <m/>
    <m/>
    <m/>
    <m/>
    <m/>
    <m/>
    <m/>
  </r>
  <r>
    <n v="851"/>
    <m/>
    <s v="VIVO"/>
    <s v="http://vivoweb.org/ontology/core#Review"/>
    <s v="VIVO_InfoRess"/>
    <x v="2"/>
    <s v="Review"/>
    <m/>
    <m/>
    <x v="268"/>
    <s v="An article reviewing one or more other information resources (a book, one or more other articles, movies, etc)"/>
    <m/>
    <m/>
    <m/>
    <m/>
    <m/>
    <m/>
    <x v="3"/>
    <m/>
    <m/>
    <m/>
    <m/>
    <m/>
    <m/>
    <m/>
    <m/>
    <m/>
    <m/>
    <m/>
    <m/>
    <m/>
  </r>
  <r>
    <n v="20"/>
    <s v="information product"/>
    <s v="CASRAI"/>
    <m/>
    <s v="Output types"/>
    <x v="2"/>
    <s v="Book Review"/>
    <m/>
    <s v="Book Review"/>
    <x v="269"/>
    <s v="Critical review of works of fiction or non-fiction highlighting the contributions to an art, field or discipline."/>
    <m/>
    <n v="0.6"/>
    <m/>
    <s v="text"/>
    <s v="Reports and other papers"/>
    <s v="Other"/>
    <x v="0"/>
    <s v="Text"/>
    <s v="Misc"/>
    <s v="Generic"/>
    <s v="x"/>
    <m/>
    <m/>
    <m/>
    <m/>
    <m/>
    <m/>
    <m/>
    <m/>
    <m/>
  </r>
  <r>
    <n v="565"/>
    <m/>
    <s v="COAR"/>
    <m/>
    <s v="COAR Resource Types"/>
    <x v="1"/>
    <s v="book review"/>
    <m/>
    <s v="book review"/>
    <x v="269"/>
    <s v="A written review and critical analysis of the content, scope and quality of a book or other monographic work."/>
    <s v="105010001"/>
    <n v="10501000"/>
    <m/>
    <s v="text"/>
    <s v="Reports and other papers"/>
    <s v="Other"/>
    <x v="0"/>
    <s v="Text"/>
    <s v="Misc"/>
    <s v="Generic"/>
    <s v="x"/>
    <m/>
    <m/>
    <m/>
    <m/>
    <m/>
    <m/>
    <m/>
    <m/>
    <m/>
  </r>
  <r>
    <n v="192"/>
    <s v="information product"/>
    <s v="CSL codelists"/>
    <s v="Appendix II types"/>
    <s v="CSL type"/>
    <x v="2"/>
    <s v="review-book"/>
    <m/>
    <s v="review-book"/>
    <x v="269"/>
    <s v="&lt;no descr found&gt;"/>
    <m/>
    <n v="0.8"/>
    <d v="2017-10-10T00:00:00"/>
    <s v="text"/>
    <s v="Reports and other papers"/>
    <s v="Other"/>
    <x v="0"/>
    <s v="Text"/>
    <s v="Book"/>
    <s v="Generic"/>
    <s v="x"/>
    <m/>
    <m/>
    <m/>
    <m/>
    <m/>
    <m/>
    <m/>
    <m/>
    <m/>
  </r>
  <r>
    <n v="230"/>
    <s v="information product"/>
    <s v="DataCite"/>
    <s v="ResourceType"/>
    <s v="resourceTypePublications"/>
    <x v="2"/>
    <s v="book-review"/>
    <m/>
    <s v="book-review"/>
    <x v="269"/>
    <s v="Critical review of works of fiction or non-fiction highlighting the contributions to an art, field or discipline."/>
    <s v="https://members.orcid.org/api/supported-work-types"/>
    <n v="0.6"/>
    <m/>
    <s v="text"/>
    <s v="Reports and other papers"/>
    <s v="Other"/>
    <x v="0"/>
    <s v="Text"/>
    <s v="Misc"/>
    <s v="Generic"/>
    <s v="x"/>
    <m/>
    <m/>
    <m/>
    <m/>
    <m/>
    <m/>
    <m/>
    <m/>
    <m/>
  </r>
  <r>
    <n v="629"/>
    <m/>
    <s v="FaBiO"/>
    <m/>
    <s v="FaBiO Classes"/>
    <x v="0"/>
    <s v="book review"/>
    <m/>
    <m/>
    <x v="269"/>
    <s v="A written review and critical analysis of the content, scope and quality of a book or other monographic work."/>
    <m/>
    <m/>
    <m/>
    <s v="text"/>
    <s v="Reports and other papers"/>
    <s v="Other"/>
    <x v="0"/>
    <s v="Text"/>
    <s v="Misc"/>
    <s v="Generic"/>
    <s v="x"/>
    <m/>
    <m/>
    <m/>
    <m/>
    <m/>
    <m/>
    <m/>
    <m/>
    <m/>
  </r>
  <r>
    <n v="368"/>
    <s v="information product"/>
    <s v="MARLO"/>
    <m/>
    <s v="MARLO Deliverable Sub-SubType"/>
    <x v="2"/>
    <s v="Policy brief/policy note/briefing paper"/>
    <s v="policy review"/>
    <s v="Policy Review"/>
    <x v="270"/>
    <m/>
    <m/>
    <n v="0.8"/>
    <d v="2017-10-07T00:00:00"/>
    <s v="text"/>
    <s v="Reports and other papers"/>
    <s v="Other"/>
    <x v="0"/>
    <s v="Text"/>
    <s v="Misc"/>
    <s v="Generic"/>
    <s v="x"/>
    <m/>
    <m/>
    <m/>
    <m/>
    <m/>
    <m/>
    <m/>
    <m/>
    <m/>
  </r>
  <r>
    <n v="778"/>
    <m/>
    <s v="FaBiO"/>
    <m/>
    <s v="FaBiO Classes"/>
    <x v="0"/>
    <s v="product review"/>
    <m/>
    <m/>
    <x v="271"/>
    <s v="A written review and critical analysis of the purpose, features, performance and other qualities of a product."/>
    <m/>
    <m/>
    <m/>
    <s v="text"/>
    <s v="Reports and other papers"/>
    <s v="Other"/>
    <x v="0"/>
    <s v="Text"/>
    <s v="Misc"/>
    <s v="Generic"/>
    <m/>
    <m/>
    <m/>
    <m/>
    <m/>
    <m/>
    <m/>
    <m/>
    <m/>
    <m/>
  </r>
  <r>
    <n v="851"/>
    <m/>
    <s v="VIVO"/>
    <s v="http://vivoweb.org/ontology/core#Score"/>
    <s v="VIVO_InfoRess"/>
    <x v="1"/>
    <s v="Score"/>
    <m/>
    <m/>
    <x v="272"/>
    <s v="Written musical composition for voice or instruments or both"/>
    <m/>
    <n v="0"/>
    <m/>
    <m/>
    <m/>
    <m/>
    <x v="3"/>
    <m/>
    <m/>
    <m/>
    <m/>
    <m/>
    <m/>
    <m/>
    <m/>
    <m/>
    <m/>
    <m/>
    <m/>
    <m/>
  </r>
  <r>
    <n v="851"/>
    <m/>
    <s v="VIVO"/>
    <s v="http://vivoweb.org/ontology/core#Screenplay"/>
    <s v="VIVO_InfoRess"/>
    <x v="1"/>
    <s v="Screenplay"/>
    <m/>
    <m/>
    <x v="273"/>
    <s v="Written script for a film production, including dialogue and descriptions of gestures, actions, shooting directions"/>
    <m/>
    <n v="0"/>
    <m/>
    <m/>
    <m/>
    <m/>
    <x v="3"/>
    <m/>
    <m/>
    <m/>
    <m/>
    <m/>
    <m/>
    <m/>
    <m/>
    <m/>
    <m/>
    <m/>
    <m/>
    <m/>
  </r>
  <r>
    <n v="312"/>
    <s v="information product"/>
    <s v="MARLO"/>
    <m/>
    <s v="MARLO Deliverable Sub-SubType"/>
    <x v="2"/>
    <s v="Data portal/Tool/Model code/Computer software"/>
    <s v="search engine"/>
    <s v="Search Engine"/>
    <x v="274"/>
    <m/>
    <m/>
    <n v="0.6"/>
    <d v="2017-10-07T00:00:00"/>
    <s v="text"/>
    <s v="Computer software"/>
    <s v="Software"/>
    <x v="11"/>
    <s v="Software"/>
    <s v="Misc"/>
    <s v="Catalog"/>
    <m/>
    <m/>
    <m/>
    <s v="service"/>
    <m/>
    <m/>
    <m/>
    <m/>
    <m/>
    <m/>
  </r>
  <r>
    <n v="475"/>
    <s v="information product"/>
    <s v="RIS"/>
    <s v="RIS_type"/>
    <s v="Reference types"/>
    <x v="1"/>
    <s v="SER"/>
    <s v="Serial (Book, Monograph)"/>
    <s v="Serial (Book, Monograph)"/>
    <x v="275"/>
    <m/>
    <m/>
    <n v="1"/>
    <m/>
    <s v="text"/>
    <s v="Books and Book chapters"/>
    <s v="Book"/>
    <x v="0"/>
    <s v="Text"/>
    <s v="Book"/>
    <s v="Serial (Book, Monograph)"/>
    <m/>
    <s v="x"/>
    <m/>
    <m/>
    <m/>
    <m/>
    <m/>
    <m/>
    <m/>
    <m/>
  </r>
  <r>
    <n v="801"/>
    <m/>
    <s v="FaBiO"/>
    <m/>
    <s v="FaBiO Classes"/>
    <x v="0"/>
    <s v="series"/>
    <m/>
    <m/>
    <x v="276"/>
    <s v="A sequence of expressions having certain characteristics in common that are formally identified together as a group."/>
    <m/>
    <m/>
    <m/>
    <s v="mixed"/>
    <s v="mixed or ambiguous"/>
    <s v="mixed or ambiguous"/>
    <x v="6"/>
    <s v="Collection"/>
    <s v="Misc"/>
    <m/>
    <m/>
    <m/>
    <m/>
    <m/>
    <m/>
    <m/>
    <m/>
    <m/>
    <m/>
    <m/>
  </r>
  <r>
    <n v="851"/>
    <m/>
    <s v="VIVO"/>
    <s v="http://purl.org/ontology/bibo/Series"/>
    <s v="VIVO_InfoRess"/>
    <x v="1"/>
    <s v="Series"/>
    <m/>
    <m/>
    <x v="276"/>
    <s v="A thematic collection of documents, usually books, issued at regular or irregular intervals|A loose, thematic, collection of Documents, often Books."/>
    <m/>
    <m/>
    <m/>
    <m/>
    <m/>
    <m/>
    <x v="3"/>
    <m/>
    <m/>
    <m/>
    <m/>
    <m/>
    <m/>
    <m/>
    <m/>
    <m/>
    <m/>
    <m/>
    <m/>
    <m/>
  </r>
  <r>
    <n v="851"/>
    <m/>
    <s v="VIVO"/>
    <s v="http://purl.org/ontology/bibo/Slide"/>
    <s v="VIVO_InfoRess"/>
    <x v="2"/>
    <s v="Slide"/>
    <m/>
    <m/>
    <x v="277"/>
    <s v="A slide in a slideshow|A slide in a slideshow"/>
    <m/>
    <n v="0.5"/>
    <m/>
    <m/>
    <m/>
    <m/>
    <x v="3"/>
    <m/>
    <m/>
    <m/>
    <m/>
    <m/>
    <m/>
    <m/>
    <m/>
    <m/>
    <m/>
    <m/>
    <m/>
    <m/>
  </r>
  <r>
    <n v="116"/>
    <s v="information product"/>
    <s v="CGSpace"/>
    <m/>
    <s v="dc.type"/>
    <x v="2"/>
    <s v="Presentation"/>
    <m/>
    <s v="Presentation"/>
    <x v="278"/>
    <m/>
    <m/>
    <n v="1"/>
    <d v="2017-10-09T00:00:00"/>
    <s v="text"/>
    <s v="mixed or ambiguous"/>
    <s v="Presentation"/>
    <x v="0"/>
    <s v="Text"/>
    <s v="Misc"/>
    <s v="Slides"/>
    <m/>
    <s v="x"/>
    <m/>
    <m/>
    <m/>
    <m/>
    <m/>
    <m/>
    <m/>
    <m/>
  </r>
  <r>
    <n v="774"/>
    <m/>
    <s v="FaBiO"/>
    <m/>
    <s v="FaBiO Classes"/>
    <x v="0"/>
    <s v="presentation"/>
    <m/>
    <m/>
    <x v="278"/>
    <s v="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
    <m/>
    <m/>
    <m/>
    <s v="text"/>
    <s v="mixed or ambiguous"/>
    <s v="Presentation"/>
    <x v="0"/>
    <s v="Text"/>
    <s v="Misc"/>
    <s v="Slides"/>
    <m/>
    <m/>
    <m/>
    <m/>
    <m/>
    <m/>
    <m/>
    <m/>
    <m/>
    <m/>
  </r>
  <r>
    <n v="372"/>
    <s v="information product"/>
    <s v="MARLO"/>
    <m/>
    <s v="MARLO Deliverable Sub-SubType"/>
    <x v="2"/>
    <s v="Presentation/Poster"/>
    <s v="Presentation"/>
    <s v="Presentation"/>
    <x v="278"/>
    <m/>
    <m/>
    <n v="1"/>
    <d v="2017-10-07T00:00:00"/>
    <s v="text"/>
    <s v="mixed or ambiguous"/>
    <s v="Presentation"/>
    <x v="0"/>
    <s v="Text"/>
    <s v="Misc"/>
    <s v="Slides"/>
    <m/>
    <s v="x"/>
    <m/>
    <m/>
    <m/>
    <m/>
    <m/>
    <m/>
    <m/>
    <m/>
  </r>
  <r>
    <n v="544"/>
    <m/>
    <s v="MEL"/>
    <m/>
    <s v="MEL Deliverable types and definitions"/>
    <x v="4"/>
    <s v="Presentation"/>
    <m/>
    <s v="Presentation"/>
    <x v="278"/>
    <s v="Expositions and dissertations delivered by scientists or other staff given through Microsoft Power Point or other presentation software."/>
    <m/>
    <m/>
    <m/>
    <s v="text"/>
    <s v="mixed or ambiguous"/>
    <s v="Presentation"/>
    <x v="0"/>
    <s v="Text"/>
    <s v="Misc"/>
    <s v="Slides"/>
    <m/>
    <m/>
    <m/>
    <m/>
    <m/>
    <m/>
    <m/>
    <m/>
    <m/>
    <m/>
  </r>
  <r>
    <n v="476"/>
    <s v="information product"/>
    <s v="RIS"/>
    <s v="RIS_type"/>
    <s v="Reference types"/>
    <x v="1"/>
    <s v="SLIDE"/>
    <s v="Slide"/>
    <s v="Slide"/>
    <x v="278"/>
    <m/>
    <m/>
    <n v="1"/>
    <m/>
    <s v="text"/>
    <s v="mixed or ambiguous"/>
    <s v="Presentation"/>
    <x v="0"/>
    <s v="Text"/>
    <s v="Misc"/>
    <s v="Slides"/>
    <m/>
    <s v="x"/>
    <m/>
    <m/>
    <m/>
    <m/>
    <m/>
    <m/>
    <m/>
    <m/>
  </r>
  <r>
    <n v="509"/>
    <s v="information product"/>
    <s v="Zotero"/>
    <m/>
    <s v="item type"/>
    <x v="1"/>
    <s v="Presentation"/>
    <m/>
    <s v="Presentation"/>
    <x v="278"/>
    <m/>
    <m/>
    <n v="1"/>
    <d v="2015-11-20T00:00:00"/>
    <s v="text"/>
    <s v="mixed or ambiguous"/>
    <s v="Presentation"/>
    <x v="0"/>
    <s v="Text"/>
    <s v="Misc"/>
    <s v="Slides"/>
    <m/>
    <s v="x"/>
    <m/>
    <m/>
    <m/>
    <m/>
    <m/>
    <m/>
    <m/>
    <m/>
  </r>
  <r>
    <n v="851"/>
    <m/>
    <s v="VIVO"/>
    <s v="http://purl.org/ontology/bibo/Slideshow"/>
    <s v="VIVO_InfoRess"/>
    <x v="1"/>
    <s v="Slideshow"/>
    <m/>
    <m/>
    <x v="278"/>
    <s v="A presentation of a series of slides, usually presented in front of an audience with written text and images|A presentation of a series of slides, usually presented in front of an audience with written text and images."/>
    <m/>
    <m/>
    <m/>
    <m/>
    <m/>
    <m/>
    <x v="3"/>
    <m/>
    <m/>
    <m/>
    <m/>
    <m/>
    <m/>
    <m/>
    <m/>
    <m/>
    <m/>
    <m/>
    <m/>
    <m/>
  </r>
  <r>
    <n v="79"/>
    <s v="information product"/>
    <s v="CG Core v1.0"/>
    <m/>
    <s v="dc.type"/>
    <x v="1"/>
    <s v="Software"/>
    <m/>
    <s v="Software"/>
    <x v="279"/>
    <m/>
    <m/>
    <n v="0.8"/>
    <m/>
    <s v="text"/>
    <s v="Computer software"/>
    <s v="Software"/>
    <x v="11"/>
    <s v="Software"/>
    <s v="Misc"/>
    <s v="Software"/>
    <m/>
    <s v="x"/>
    <m/>
    <m/>
    <m/>
    <m/>
    <m/>
    <m/>
    <m/>
    <m/>
  </r>
  <r>
    <n v="85"/>
    <s v="information product"/>
    <s v="CGIAR OA Policy"/>
    <m/>
    <s v="listed Information products"/>
    <x v="8"/>
    <s v="Computer software"/>
    <m/>
    <s v="Computer software"/>
    <x v="279"/>
    <m/>
    <m/>
    <n v="0.8"/>
    <d v="2013-10-02T00:00:00"/>
    <s v="text"/>
    <s v="Computer software"/>
    <s v="Software"/>
    <x v="11"/>
    <s v="Software"/>
    <s v="Misc"/>
    <s v="Software"/>
    <m/>
    <s v="x"/>
    <s v="x"/>
    <m/>
    <m/>
    <m/>
    <m/>
    <m/>
    <m/>
    <m/>
  </r>
  <r>
    <n v="119"/>
    <s v="information product"/>
    <s v="CGSpace"/>
    <m/>
    <s v="dc.type"/>
    <x v="2"/>
    <s v="Software"/>
    <m/>
    <s v="Software"/>
    <x v="279"/>
    <m/>
    <m/>
    <n v="0.8"/>
    <d v="2017-10-09T00:00:00"/>
    <s v="text"/>
    <s v="Computer software"/>
    <s v="Software"/>
    <x v="11"/>
    <s v="Software"/>
    <s v="Misc"/>
    <s v="Software"/>
    <m/>
    <s v="x"/>
    <m/>
    <m/>
    <m/>
    <m/>
    <m/>
    <m/>
    <m/>
    <m/>
  </r>
  <r>
    <n v="156"/>
    <s v="information product"/>
    <s v="Citavi"/>
    <m/>
    <s v="types"/>
    <x v="2"/>
    <s v="software"/>
    <m/>
    <s v="Software"/>
    <x v="279"/>
    <s v="A computer program, whether published on a storage medium or available on the Internet."/>
    <s v="computer program, web-application"/>
    <n v="0.8"/>
    <d v="2015-11-20T00:00:00"/>
    <s v="text"/>
    <s v="Computer software"/>
    <s v="Software"/>
    <x v="11"/>
    <s v="Software"/>
    <s v="Misc"/>
    <s v="Software"/>
    <m/>
    <s v="x"/>
    <m/>
    <m/>
    <m/>
    <m/>
    <m/>
    <m/>
    <m/>
    <m/>
  </r>
  <r>
    <n v="597"/>
    <m/>
    <s v="COAR"/>
    <m/>
    <s v="COAR Resource Types"/>
    <x v="5"/>
    <s v="software"/>
    <m/>
    <s v="software"/>
    <x v="279"/>
    <s v="A computer program in source code (text) or compiled form."/>
    <s v="300000001"/>
    <n v="30000000"/>
    <m/>
    <s v="text"/>
    <s v="Computer software"/>
    <s v="Software"/>
    <x v="11"/>
    <s v="Software"/>
    <s v="Misc"/>
    <s v="Software"/>
    <m/>
    <m/>
    <m/>
    <m/>
    <m/>
    <m/>
    <m/>
    <m/>
    <m/>
    <m/>
  </r>
  <r>
    <n v="534"/>
    <m/>
    <s v="COAR"/>
    <m/>
    <s v="MEL Deliverable types and definitions"/>
    <x v="4"/>
    <s v="Software"/>
    <m/>
    <s v="Software"/>
    <x v="279"/>
    <s v="Computer program in source code (text) or compiled form."/>
    <m/>
    <m/>
    <m/>
    <s v="text"/>
    <s v="Computer software"/>
    <s v="Software"/>
    <x v="11"/>
    <s v="Software"/>
    <s v="Misc"/>
    <s v="Software"/>
    <m/>
    <m/>
    <m/>
    <m/>
    <m/>
    <m/>
    <m/>
    <m/>
    <m/>
    <m/>
  </r>
  <r>
    <n v="211"/>
    <s v="information product"/>
    <s v="DataCite"/>
    <m/>
    <s v="resourceTypeGen"/>
    <x v="5"/>
    <s v="Software"/>
    <m/>
    <s v="Software"/>
    <x v="279"/>
    <s v="A computer program in source code (text) or compiled form. "/>
    <m/>
    <n v="1"/>
    <m/>
    <s v="text"/>
    <s v="Computer software"/>
    <s v="Software"/>
    <x v="11"/>
    <s v="Software"/>
    <s v="Misc"/>
    <s v="Software"/>
    <m/>
    <s v="x"/>
    <m/>
    <m/>
    <m/>
    <m/>
    <m/>
    <m/>
    <m/>
    <m/>
  </r>
  <r>
    <n v="257"/>
    <s v="information product"/>
    <s v="DublinCore"/>
    <s v="DCMI_Type"/>
    <s v="DCMI type vocabulary"/>
    <x v="5"/>
    <s v="Software"/>
    <m/>
    <s v="Software"/>
    <x v="279"/>
    <s v="A computer program in source or compiled form."/>
    <s v="Examples include a C source file, MS-Windows .exe executable, or Perl script."/>
    <n v="0.8"/>
    <d v="2017-10-07T00:00:00"/>
    <s v="text"/>
    <s v="Computer software"/>
    <s v="Software"/>
    <x v="11"/>
    <s v="Software"/>
    <s v="Misc"/>
    <s v="Software"/>
    <m/>
    <s v="x"/>
    <m/>
    <m/>
    <m/>
    <m/>
    <m/>
    <m/>
    <m/>
    <m/>
  </r>
  <r>
    <n v="649"/>
    <m/>
    <s v="FaBiO"/>
    <m/>
    <s v="FaBiO Classes"/>
    <x v="0"/>
    <s v="computer program"/>
    <m/>
    <m/>
    <x v="279"/>
    <s v="A unit of computer code in source or compiled form, employing one or more algorithms to be executed by a digital computer to undertake a particular task. Computer programs are collectively called 'software' to distinguish them from the equipment ('hardware') upon which they run."/>
    <m/>
    <m/>
    <m/>
    <s v="text"/>
    <s v="Computer software"/>
    <s v="Software"/>
    <x v="11"/>
    <s v="Software"/>
    <s v="Misc"/>
    <s v="Software"/>
    <m/>
    <m/>
    <m/>
    <m/>
    <m/>
    <m/>
    <m/>
    <m/>
    <m/>
    <m/>
  </r>
  <r>
    <n v="266"/>
    <s v="information product"/>
    <s v="LOC Master Data Element List"/>
    <s v="typeOfResource"/>
    <s v="Type of Resource"/>
    <x v="5"/>
    <s v="software"/>
    <m/>
    <s v="software"/>
    <x v="279"/>
    <m/>
    <m/>
    <n v="0.8"/>
    <d v="2017-10-07T00:00:00"/>
    <s v="text"/>
    <s v="Computer software"/>
    <s v="Software"/>
    <x v="11"/>
    <s v="Software"/>
    <s v="Misc"/>
    <s v="Software"/>
    <m/>
    <s v="x"/>
    <m/>
    <m/>
    <m/>
    <m/>
    <m/>
    <m/>
    <m/>
    <m/>
  </r>
  <r>
    <n v="311"/>
    <s v="information product"/>
    <s v="MARLO"/>
    <m/>
    <s v="MARLO Deliverable Sub-SubType"/>
    <x v="2"/>
    <s v="Data portal/Tool/Model code/Computer software"/>
    <s v="computer software"/>
    <s v="Computer Software"/>
    <x v="279"/>
    <m/>
    <m/>
    <n v="0.8"/>
    <d v="2017-10-07T00:00:00"/>
    <s v="text"/>
    <s v="Computer software"/>
    <s v="Software"/>
    <x v="11"/>
    <s v="Software"/>
    <s v="Misc"/>
    <s v="Software"/>
    <m/>
    <s v="x"/>
    <s v="x"/>
    <m/>
    <m/>
    <m/>
    <m/>
    <m/>
    <m/>
    <m/>
  </r>
  <r>
    <n v="438"/>
    <s v="information product"/>
    <s v="ONIX 3.0"/>
    <s v="List 81"/>
    <s v="Product content type"/>
    <x v="1"/>
    <s v="Software"/>
    <n v="8"/>
    <s v="Software"/>
    <x v="279"/>
    <s v="Largely ‘content free’"/>
    <m/>
    <n v="0.8"/>
    <m/>
    <s v="text"/>
    <s v="Computer software"/>
    <s v="Software"/>
    <x v="11"/>
    <s v="Software"/>
    <s v="Misc"/>
    <s v="Software"/>
    <m/>
    <s v="x"/>
    <m/>
    <m/>
    <m/>
    <m/>
    <m/>
    <m/>
    <m/>
    <m/>
  </r>
  <r>
    <n v="455"/>
    <s v="information product"/>
    <s v="RIS"/>
    <s v="RIS_type"/>
    <s v="Reference types"/>
    <x v="1"/>
    <s v="COMP"/>
    <s v="Computer program"/>
    <s v="Computer program"/>
    <x v="279"/>
    <m/>
    <m/>
    <n v="1"/>
    <m/>
    <s v="text"/>
    <s v="Computer software"/>
    <s v="Software"/>
    <x v="11"/>
    <s v="Software"/>
    <s v="Misc"/>
    <s v="Software"/>
    <m/>
    <s v="x"/>
    <s v="x"/>
    <m/>
    <m/>
    <m/>
    <m/>
    <m/>
    <m/>
    <m/>
  </r>
  <r>
    <n v="490"/>
    <s v="information product"/>
    <s v="Zotero"/>
    <m/>
    <s v="item type"/>
    <x v="1"/>
    <s v="Computer program"/>
    <m/>
    <s v="Computer Program"/>
    <x v="279"/>
    <m/>
    <m/>
    <n v="0.8"/>
    <d v="2015-11-20T00:00:00"/>
    <s v="text"/>
    <s v="Computer software"/>
    <s v="Software"/>
    <x v="11"/>
    <s v="Software"/>
    <s v="Misc"/>
    <s v="Software"/>
    <m/>
    <s v="x"/>
    <s v="x"/>
    <m/>
    <m/>
    <m/>
    <m/>
    <m/>
    <m/>
    <m/>
  </r>
  <r>
    <n v="851"/>
    <m/>
    <s v="VIVO"/>
    <s v="http://vivoweb.org/ontology/core#Software"/>
    <s v="VIVO_InfoRess"/>
    <x v="5"/>
    <s v="Software"/>
    <m/>
    <m/>
    <x v="279"/>
    <s v="Computer program and its related documentation; directs the operation of a computer"/>
    <m/>
    <m/>
    <m/>
    <m/>
    <m/>
    <m/>
    <x v="3"/>
    <m/>
    <m/>
    <m/>
    <m/>
    <m/>
    <m/>
    <m/>
    <m/>
    <m/>
    <m/>
    <m/>
    <m/>
    <m/>
  </r>
  <r>
    <n v="615"/>
    <m/>
    <s v="FaBiO"/>
    <m/>
    <s v="FaBiO Classes"/>
    <x v="0"/>
    <s v="API"/>
    <m/>
    <m/>
    <x v="280"/>
    <s v="A computer program that enables a separate computer to interact programmatically with the computer running the API. (Commonly abbreviated 'API'.)"/>
    <m/>
    <m/>
    <m/>
    <s v="text"/>
    <s v="Computer software"/>
    <s v="Software"/>
    <x v="11"/>
    <s v="Software"/>
    <s v="Misc"/>
    <s v="Software"/>
    <m/>
    <m/>
    <m/>
    <m/>
    <m/>
    <m/>
    <m/>
    <m/>
    <m/>
    <m/>
  </r>
  <r>
    <n v="647"/>
    <m/>
    <s v="FaBiO"/>
    <m/>
    <s v="FaBiO Classes"/>
    <x v="0"/>
    <s v="computer application"/>
    <m/>
    <m/>
    <x v="281"/>
    <s v="A computer program designed to assist a human user to perform one or more goal-oriented tasks such as word processing or image processing. A computer application will typically save its output files in one or more specific formats, conforming either to proprietary or open standards."/>
    <m/>
    <m/>
    <m/>
    <s v="text"/>
    <s v="Computer software"/>
    <s v="Software"/>
    <x v="11"/>
    <s v="Software"/>
    <s v="Misc"/>
    <s v="Software"/>
    <m/>
    <m/>
    <m/>
    <m/>
    <m/>
    <m/>
    <m/>
    <m/>
    <m/>
    <m/>
  </r>
  <r>
    <n v="442"/>
    <s v="information product"/>
    <s v="ONIX 3.0"/>
    <s v="List 159"/>
    <s v="Resource mode"/>
    <x v="5"/>
    <s v="Application"/>
    <m/>
    <s v="Application"/>
    <x v="281"/>
    <s v="An executable together with data on which it operates"/>
    <m/>
    <n v="1"/>
    <m/>
    <s v="text"/>
    <s v="Computer software"/>
    <s v="Software"/>
    <x v="11"/>
    <s v="Software"/>
    <s v="Misc"/>
    <s v="Software"/>
    <m/>
    <s v="x"/>
    <s v="x"/>
    <m/>
    <m/>
    <m/>
    <m/>
    <m/>
    <m/>
    <m/>
  </r>
  <r>
    <n v="666"/>
    <m/>
    <s v="FaBiO"/>
    <m/>
    <s v="FaBiO Classes"/>
    <x v="0"/>
    <s v="database management system"/>
    <m/>
    <m/>
    <x v="282"/>
    <s v="The software used to create a database. (Commonly abbreviated 'DBMS'.)"/>
    <m/>
    <m/>
    <m/>
    <s v="data"/>
    <s v="Computer software"/>
    <s v="Software"/>
    <x v="11"/>
    <s v="Software"/>
    <s v="Misc"/>
    <m/>
    <m/>
    <m/>
    <m/>
    <m/>
    <m/>
    <m/>
    <m/>
    <m/>
    <m/>
    <m/>
  </r>
  <r>
    <n v="794"/>
    <m/>
    <s v="FaBiO"/>
    <m/>
    <s v="FaBiO Classes"/>
    <x v="0"/>
    <s v="repository"/>
    <m/>
    <m/>
    <x v="283"/>
    <s v="A computer system in which information may be stored."/>
    <m/>
    <m/>
    <m/>
    <s v="data"/>
    <s v="Computer software"/>
    <s v="Software"/>
    <x v="11"/>
    <s v="Software"/>
    <s v="Misc"/>
    <m/>
    <m/>
    <m/>
    <m/>
    <m/>
    <m/>
    <m/>
    <m/>
    <m/>
    <m/>
    <m/>
  </r>
  <r>
    <n v="212"/>
    <s v="information product"/>
    <s v="DataCite"/>
    <m/>
    <s v="resourceTypeGen"/>
    <x v="5"/>
    <s v="Sound"/>
    <m/>
    <s v="Sound"/>
    <x v="284"/>
    <s v="A resource primarily intended to be heard. "/>
    <m/>
    <n v="0.8"/>
    <m/>
    <s v="multimedia"/>
    <s v="Video, audio, images"/>
    <s v="Audio"/>
    <x v="1"/>
    <s v="Sound"/>
    <s v="Misc"/>
    <s v="Sound recording"/>
    <m/>
    <s v="x"/>
    <m/>
    <m/>
    <m/>
    <m/>
    <m/>
    <n v="1"/>
    <m/>
    <s v="audio"/>
  </r>
  <r>
    <n v="258"/>
    <s v="information product"/>
    <s v="DublinCore"/>
    <s v="DCMI_Type"/>
    <s v="DCMI type vocabulary"/>
    <x v="5"/>
    <s v="Sound"/>
    <m/>
    <s v="Sound"/>
    <x v="284"/>
    <s v="A resource primarily intended to be heard."/>
    <s v="Examples include a music playback file format, an audio compact disc, and recorded speech or sounds."/>
    <n v="1"/>
    <d v="2017-10-07T00:00:00"/>
    <s v="multimedia"/>
    <s v="Video, audio, images"/>
    <s v="Audio"/>
    <x v="1"/>
    <s v="Sound"/>
    <s v="Misc"/>
    <s v="Sound recording"/>
    <m/>
    <s v="x"/>
    <m/>
    <m/>
    <m/>
    <m/>
    <m/>
    <n v="1"/>
    <m/>
    <s v="audio"/>
  </r>
  <r>
    <n v="602"/>
    <m/>
    <s v="COAR"/>
    <m/>
    <s v="COAR Resource Types"/>
    <x v="7"/>
    <s v="sound"/>
    <m/>
    <s v="sound"/>
    <x v="284"/>
    <s v="A resource primarily intended to be heard. Examples include a music playback file format, an audio compact disc, and recorded speech or sounds."/>
    <s v="600000001"/>
    <n v="60000000"/>
    <m/>
    <s v="multimedia"/>
    <s v="Video, audio, images"/>
    <s v="Audio"/>
    <x v="1"/>
    <s v="Sound"/>
    <s v="Misc"/>
    <s v="Sound recording"/>
    <m/>
    <s v="x"/>
    <m/>
    <m/>
    <m/>
    <m/>
    <m/>
    <m/>
    <m/>
    <m/>
  </r>
  <r>
    <n v="267"/>
    <s v="information product"/>
    <s v="LOC Master Data Element List"/>
    <s v="typeOfResource"/>
    <s v="Type of Resource"/>
    <x v="5"/>
    <s v="sound recording"/>
    <m/>
    <s v="sound recording"/>
    <x v="285"/>
    <m/>
    <m/>
    <n v="0.7"/>
    <d v="2017-10-07T00:00:00"/>
    <s v="multimedia"/>
    <s v="Video, audio, images"/>
    <s v="Audio"/>
    <x v="1"/>
    <s v="Sound"/>
    <s v="Misc"/>
    <s v="Sound recording"/>
    <m/>
    <s v="x"/>
    <m/>
    <m/>
    <m/>
    <m/>
    <m/>
    <n v="1"/>
    <m/>
    <s v="audio"/>
  </r>
  <r>
    <n v="477"/>
    <s v="information product"/>
    <s v="RIS"/>
    <s v="RIS_type"/>
    <s v="Reference types"/>
    <x v="1"/>
    <s v="SOUND"/>
    <s v="Sound recording"/>
    <s v="Sound recording"/>
    <x v="285"/>
    <m/>
    <m/>
    <n v="0.7"/>
    <m/>
    <s v="multimedia"/>
    <s v="Video, audio, images"/>
    <s v="Audio"/>
    <x v="1"/>
    <s v="Sound"/>
    <s v="Misc"/>
    <s v="Sound recording"/>
    <m/>
    <s v="x"/>
    <m/>
    <m/>
    <m/>
    <m/>
    <m/>
    <n v="1"/>
    <m/>
    <s v="audio"/>
  </r>
  <r>
    <n v="619"/>
    <m/>
    <s v="FaBiO"/>
    <m/>
    <s v="FaBiO Classes"/>
    <x v="0"/>
    <s v="audio document"/>
    <m/>
    <m/>
    <x v="285"/>
    <s v="The realization of a sound recording."/>
    <m/>
    <m/>
    <m/>
    <s v="multimedia"/>
    <s v="Video, audio, images"/>
    <s v="Audio"/>
    <x v="1"/>
    <s v="Sound"/>
    <s v="Misc"/>
    <s v="Sound recording"/>
    <m/>
    <s v="x"/>
    <m/>
    <m/>
    <m/>
    <m/>
    <m/>
    <m/>
    <m/>
    <m/>
  </r>
  <r>
    <n v="804"/>
    <m/>
    <s v="FaBiO"/>
    <m/>
    <s v="FaBiO Classes"/>
    <x v="0"/>
    <s v="sound recording"/>
    <m/>
    <m/>
    <x v="285"/>
    <s v="The creative work of making an electrical or mechanical recording of sounds, such as the spoken voice, singing, instrumental music, animal vocalizations or sound effects."/>
    <m/>
    <m/>
    <m/>
    <s v="multimedia"/>
    <s v="Video, audio, images"/>
    <s v="Audio"/>
    <x v="1"/>
    <s v="Sound"/>
    <s v="Misc"/>
    <s v="Sound recording"/>
    <m/>
    <s v="x"/>
    <m/>
    <m/>
    <m/>
    <m/>
    <m/>
    <m/>
    <m/>
    <m/>
  </r>
  <r>
    <n v="851"/>
    <m/>
    <s v="VIVO"/>
    <s v="http://purl.org/ontology/bibo/AudioDocument"/>
    <s v="VIVO_InfoRess"/>
    <x v="1"/>
    <s v="Audio Document"/>
    <m/>
    <m/>
    <x v="285"/>
    <s v="Recorded audio in any format|An audio document; aka record."/>
    <m/>
    <m/>
    <m/>
    <m/>
    <m/>
    <m/>
    <x v="3"/>
    <m/>
    <m/>
    <m/>
    <m/>
    <m/>
    <m/>
    <m/>
    <m/>
    <m/>
    <m/>
    <m/>
    <m/>
    <m/>
  </r>
  <r>
    <n v="269"/>
    <s v="information product"/>
    <s v="LOC Master Data Element List"/>
    <s v="typeOfResource"/>
    <s v="Type of Resource"/>
    <x v="5"/>
    <s v="sound recording-nonmusical"/>
    <m/>
    <s v="sound recording-nonmusical"/>
    <x v="286"/>
    <m/>
    <m/>
    <n v="0.7"/>
    <d v="2017-10-07T00:00:00"/>
    <s v="multimedia"/>
    <s v="Video, audio, images"/>
    <s v="Audio"/>
    <x v="1"/>
    <s v="Sound"/>
    <s v="Misc"/>
    <s v="Sound recording"/>
    <m/>
    <s v="x"/>
    <m/>
    <m/>
    <m/>
    <m/>
    <m/>
    <n v="1"/>
    <m/>
    <s v="audio"/>
  </r>
  <r>
    <n v="80"/>
    <s v="information product"/>
    <s v="CG Core v1.0"/>
    <m/>
    <s v="dc.type"/>
    <x v="1"/>
    <s v="Source Code"/>
    <m/>
    <s v="Source Code"/>
    <x v="287"/>
    <m/>
    <m/>
    <n v="0.8"/>
    <m/>
    <s v="text"/>
    <s v="Computer software"/>
    <s v="Source Code"/>
    <x v="0"/>
    <s v="Text"/>
    <s v="Misc"/>
    <s v="Computer program"/>
    <m/>
    <s v="x"/>
    <m/>
    <m/>
    <m/>
    <m/>
    <m/>
    <m/>
    <m/>
    <m/>
  </r>
  <r>
    <n v="120"/>
    <s v="information product"/>
    <s v="CGSpace"/>
    <m/>
    <s v="dc.type"/>
    <x v="2"/>
    <s v="Source Code"/>
    <m/>
    <s v="Source Code"/>
    <x v="287"/>
    <m/>
    <m/>
    <n v="0.8"/>
    <d v="2017-10-09T00:00:00"/>
    <s v="text"/>
    <s v="Computer software"/>
    <s v="Source Code"/>
    <x v="0"/>
    <s v="Text"/>
    <s v="Misc"/>
    <s v="Computer program"/>
    <m/>
    <s v="x"/>
    <m/>
    <m/>
    <m/>
    <m/>
    <m/>
    <m/>
    <m/>
    <m/>
  </r>
  <r>
    <n v="545"/>
    <m/>
    <s v="MEL"/>
    <m/>
    <s v="MEL Deliverable types and definitions"/>
    <x v="4"/>
    <s v="Source Code"/>
    <m/>
    <s v="Source Code"/>
    <x v="287"/>
    <s v="Original sets of executable commands, code strings or text commands, constituting an executable computer program or to be compiled or assembled into an executable computer program."/>
    <m/>
    <m/>
    <m/>
    <s v="text"/>
    <s v="Computer software"/>
    <s v="Source Code"/>
    <x v="0"/>
    <s v="Text"/>
    <s v="Misc"/>
    <s v="Computer program"/>
    <m/>
    <m/>
    <m/>
    <m/>
    <m/>
    <m/>
    <m/>
    <m/>
    <m/>
    <m/>
  </r>
  <r>
    <n v="609"/>
    <m/>
    <s v="FaBiO"/>
    <m/>
    <s v="FaBiO Classes"/>
    <x v="0"/>
    <s v="algorithm"/>
    <m/>
    <m/>
    <x v="288"/>
    <s v="A precise sequential set of pre-defined logical rules or computational operations to be employed for solving a particular problem in a finite number of steps."/>
    <m/>
    <m/>
    <m/>
    <s v="text"/>
    <s v="Computer software"/>
    <s v="Source Code"/>
    <x v="0"/>
    <s v="Text"/>
    <s v="Misc"/>
    <s v="Computer program"/>
    <m/>
    <m/>
    <m/>
    <m/>
    <m/>
    <m/>
    <m/>
    <m/>
    <m/>
    <m/>
  </r>
  <r>
    <n v="800"/>
    <m/>
    <s v="FaBiO"/>
    <m/>
    <s v="FaBiO Classes"/>
    <x v="0"/>
    <s v="script"/>
    <m/>
    <m/>
    <x v="289"/>
    <s v="A small computer program written in a scripting language such as JavaScript, PHP or Perl that allows control of one or more software applications."/>
    <m/>
    <m/>
    <m/>
    <s v="text"/>
    <s v="Computer software"/>
    <s v="Source Code"/>
    <x v="0"/>
    <s v="Text"/>
    <s v="Misc"/>
    <s v="Computer program"/>
    <m/>
    <m/>
    <m/>
    <m/>
    <m/>
    <m/>
    <m/>
    <m/>
    <m/>
    <m/>
  </r>
  <r>
    <n v="157"/>
    <s v="information product"/>
    <s v="Citavi"/>
    <m/>
    <s v="types"/>
    <x v="2"/>
    <s v="special issue"/>
    <m/>
    <s v="Special Issue"/>
    <x v="290"/>
    <s v="An issue of a periodical published in addition to the regular issues, with its own editor, and typically devoted to a specific topic."/>
    <s v="periodical special"/>
    <n v="1"/>
    <d v="2015-11-20T00:00:00"/>
    <s v="text"/>
    <s v="Reports and other papers"/>
    <s v="Other"/>
    <x v="0"/>
    <s v="Text"/>
    <s v="Misc"/>
    <s v="Journal (full)"/>
    <m/>
    <s v="x"/>
    <m/>
    <m/>
    <m/>
    <m/>
    <m/>
    <m/>
    <m/>
    <m/>
  </r>
  <r>
    <n v="419"/>
    <s v="information product"/>
    <s v="MARLO"/>
    <m/>
    <s v="MARLO Deliverable Sub-Types"/>
    <x v="2"/>
    <s v="Special issue"/>
    <m/>
    <s v="Special issue"/>
    <x v="290"/>
    <s v="Special issue of scientific journal"/>
    <m/>
    <n v="1"/>
    <d v="2017-10-07T00:00:00"/>
    <s v="text"/>
    <s v="Reports and other papers"/>
    <s v="Other"/>
    <x v="0"/>
    <s v="Text"/>
    <s v="Misc"/>
    <s v="Journal (full)"/>
    <m/>
    <s v="x"/>
    <m/>
    <m/>
    <m/>
    <m/>
    <m/>
    <m/>
    <m/>
    <m/>
  </r>
  <r>
    <n v="805"/>
    <m/>
    <s v="FaBiO"/>
    <m/>
    <s v="FaBiO Classes"/>
    <x v="0"/>
    <s v="specification"/>
    <m/>
    <m/>
    <x v="291"/>
    <s v="An explicit description of, or set of requirements to be satisfied by, a material, product, resource, service or standard."/>
    <m/>
    <m/>
    <m/>
    <m/>
    <m/>
    <m/>
    <x v="0"/>
    <s v="Text"/>
    <s v="Misc"/>
    <s v="Generic"/>
    <m/>
    <m/>
    <m/>
    <m/>
    <m/>
    <m/>
    <m/>
    <m/>
    <m/>
    <m/>
  </r>
  <r>
    <n v="806"/>
    <m/>
    <s v="FaBiO"/>
    <m/>
    <s v="FaBiO Classes"/>
    <x v="0"/>
    <s v="specification document"/>
    <m/>
    <m/>
    <x v="291"/>
    <s v="The realization of a specification (a standard, a workflow, etc.)."/>
    <m/>
    <m/>
    <m/>
    <m/>
    <m/>
    <m/>
    <x v="0"/>
    <s v="Text"/>
    <s v="Misc"/>
    <s v="Generic"/>
    <m/>
    <m/>
    <m/>
    <m/>
    <m/>
    <m/>
    <m/>
    <m/>
    <m/>
    <m/>
  </r>
  <r>
    <n v="194"/>
    <s v="information product"/>
    <s v="CSL codelists"/>
    <s v="Appendix II types"/>
    <s v="CSL type"/>
    <x v="2"/>
    <s v="speech"/>
    <m/>
    <s v="speech"/>
    <x v="292"/>
    <s v="&lt;no descr found&gt;"/>
    <m/>
    <n v="0.8"/>
    <d v="2017-10-10T00:00:00"/>
    <s v="mixed"/>
    <s v="mixed or ambiguous"/>
    <s v="mixed or ambiguous"/>
    <x v="0"/>
    <s v="Text"/>
    <s v="Misc"/>
    <s v="Generic"/>
    <s v="x"/>
    <m/>
    <m/>
    <m/>
    <m/>
    <m/>
    <m/>
    <n v="0"/>
    <s v="depends only on mode: audio, audiovisual or text"/>
    <m/>
  </r>
  <r>
    <n v="851"/>
    <m/>
    <s v="VIVO"/>
    <s v="http://vivoweb.org/ontology/core#Speech"/>
    <s v="VIVO_InfoRess"/>
    <x v="1"/>
    <s v="Speech"/>
    <m/>
    <m/>
    <x v="292"/>
    <s v="Text of a speech written in preparation for delivery of the speech."/>
    <m/>
    <m/>
    <m/>
    <m/>
    <m/>
    <m/>
    <x v="3"/>
    <m/>
    <m/>
    <m/>
    <m/>
    <m/>
    <m/>
    <m/>
    <m/>
    <m/>
    <m/>
    <m/>
    <m/>
    <m/>
  </r>
  <r>
    <n v="222"/>
    <s v="information product"/>
    <s v="DataCite"/>
    <s v="ResourceType"/>
    <s v="resourceTypeOtherResources"/>
    <x v="2"/>
    <s v="lecture-speech"/>
    <m/>
    <s v="lecture-speech"/>
    <x v="293"/>
    <s v="Practical and original outputs arising from research."/>
    <s v="https://members.orcid.org/api/supported-work-types"/>
    <n v="0.6"/>
    <m/>
    <s v="mixed"/>
    <s v="mixed or ambiguous"/>
    <s v="mixed or ambiguous"/>
    <x v="0"/>
    <s v="Text"/>
    <s v="Misc"/>
    <s v="Generic"/>
    <s v="x"/>
    <m/>
    <m/>
    <m/>
    <m/>
    <m/>
    <m/>
    <n v="0"/>
    <s v="depends only on mode: audio, audiovisual or text"/>
    <m/>
  </r>
  <r>
    <n v="754"/>
    <m/>
    <s v="FaBiO"/>
    <m/>
    <s v="FaBiO Classes"/>
    <x v="0"/>
    <s v="oration"/>
    <m/>
    <m/>
    <x v="294"/>
    <s v="A formal speech, for example one delivered at a ceremonial occasion, or the written transcript of such a speech."/>
    <m/>
    <m/>
    <m/>
    <s v="mixed"/>
    <s v="mixed or ambiguous"/>
    <s v="mixed or ambiguous"/>
    <x v="0"/>
    <s v="Text"/>
    <s v="Misc"/>
    <s v="Generic"/>
    <s v="x"/>
    <m/>
    <m/>
    <m/>
    <m/>
    <m/>
    <m/>
    <m/>
    <m/>
    <m/>
  </r>
  <r>
    <n v="158"/>
    <s v="information product"/>
    <s v="Citavi"/>
    <m/>
    <s v="types"/>
    <x v="2"/>
    <s v="standard"/>
    <m/>
    <s v="Standard"/>
    <x v="295"/>
    <s v="A set of requirements and criteria (for example, quality, dimensions, materials, or protocols) agreed upon and passed by a standards body."/>
    <m/>
    <n v="1"/>
    <d v="2015-11-20T00:00:00"/>
    <s v="text"/>
    <s v="Reports and other papers"/>
    <s v="mixed or ambiguous"/>
    <x v="0"/>
    <s v="Text"/>
    <s v="Manual"/>
    <s v="Generic"/>
    <s v="x"/>
    <m/>
    <m/>
    <m/>
    <m/>
    <m/>
    <m/>
    <m/>
    <m/>
    <m/>
  </r>
  <r>
    <n v="851"/>
    <m/>
    <s v="VIVO"/>
    <s v="http://purl.org/ontology/bibo/Standard"/>
    <s v="VIVO_InfoRess"/>
    <x v="1"/>
    <s v="Standard"/>
    <m/>
    <m/>
    <x v="295"/>
    <s v="A specification giving a precise statement of a process or a service requirement, often sanctioned by a nation or industry|A document describing a standard"/>
    <m/>
    <m/>
    <m/>
    <m/>
    <m/>
    <m/>
    <x v="3"/>
    <m/>
    <m/>
    <m/>
    <m/>
    <m/>
    <m/>
    <m/>
    <m/>
    <m/>
    <m/>
    <m/>
    <m/>
    <m/>
  </r>
  <r>
    <n v="58"/>
    <s v="information product"/>
    <s v="CASRAI"/>
    <m/>
    <s v="Output types"/>
    <x v="2"/>
    <s v="Standard or Policy"/>
    <m/>
    <s v="Standard or Policy"/>
    <x v="296"/>
    <s v="The development of a rule or principle that is used as a basis for judgement."/>
    <m/>
    <n v="1"/>
    <m/>
    <s v="text"/>
    <s v="Reports and other papers"/>
    <s v="mixed or ambiguous"/>
    <x v="0"/>
    <s v="Text"/>
    <s v="Misc"/>
    <s v="Generic"/>
    <s v="x"/>
    <m/>
    <m/>
    <m/>
    <m/>
    <m/>
    <m/>
    <m/>
    <m/>
    <m/>
  </r>
  <r>
    <n v="226"/>
    <s v="information product"/>
    <s v="DataCite"/>
    <s v="ResourceType"/>
    <s v="resourceTypeOtherResources"/>
    <x v="2"/>
    <s v="standards-and-policy"/>
    <m/>
    <s v="standards-and-policy"/>
    <x v="296"/>
    <s v="The development of a rule or principle that is used as a basis for judgement."/>
    <s v="https://members.orcid.org/api/supported-work-types"/>
    <n v="1"/>
    <m/>
    <s v="text"/>
    <s v="Reports and other papers"/>
    <s v="mixed or ambiguous"/>
    <x v="0"/>
    <s v="Text"/>
    <s v="Manual"/>
    <s v="Generic"/>
    <m/>
    <m/>
    <m/>
    <m/>
    <m/>
    <m/>
    <m/>
    <m/>
    <m/>
    <m/>
  </r>
  <r>
    <n v="60"/>
    <s v="information product"/>
    <s v="CASRAI"/>
    <m/>
    <s v="Output types"/>
    <x v="2"/>
    <s v="Technical Standard"/>
    <m/>
    <s v="Technical Standard"/>
    <x v="297"/>
    <s v="Technical Standards (industrial or otherwise) that have originated from the research projects in which new protocols, methods or materials may be developed."/>
    <m/>
    <n v="0.8"/>
    <m/>
    <s v="text"/>
    <s v="Reports and other papers"/>
    <s v="mixed or ambiguous"/>
    <x v="0"/>
    <s v="Text"/>
    <s v="Misc"/>
    <s v="Generic"/>
    <s v="x"/>
    <m/>
    <m/>
    <m/>
    <m/>
    <m/>
    <m/>
    <m/>
    <m/>
    <m/>
  </r>
  <r>
    <n v="227"/>
    <s v="information product"/>
    <s v="DataCite"/>
    <s v="ResourceType"/>
    <s v="resourceTypeOtherResources"/>
    <x v="2"/>
    <s v="technical-standard"/>
    <m/>
    <s v="technical-standard"/>
    <x v="297"/>
    <s v="Technical Standards (industrial or otherwise) that have originated from the research projects in which new protocols, methods or materials may be developed."/>
    <s v="https://members.orcid.org/api/supported-work-types"/>
    <n v="0.8"/>
    <m/>
    <s v="text"/>
    <s v="Reports and other papers"/>
    <s v="mixed or ambiguous"/>
    <x v="0"/>
    <s v="Text"/>
    <s v="Manual"/>
    <s v="Generic"/>
    <s v="x"/>
    <m/>
    <m/>
    <m/>
    <m/>
    <m/>
    <m/>
    <m/>
    <m/>
    <m/>
  </r>
  <r>
    <n v="821"/>
    <m/>
    <s v="FaBiO"/>
    <m/>
    <s v="FaBiO Classes"/>
    <x v="0"/>
    <s v="technical standard"/>
    <m/>
    <m/>
    <x v="297"/>
    <s v="An official or public specification of, or requirement for, a technical method, practice, process or protocol that is involved in, for example, manufacturing, computation, electronic communication, or digital media."/>
    <m/>
    <m/>
    <m/>
    <s v="text"/>
    <s v="Reports and other papers"/>
    <s v="mixed or ambiguous"/>
    <x v="0"/>
    <s v="Text"/>
    <s v="Manual"/>
    <s v="Generic"/>
    <m/>
    <m/>
    <m/>
    <m/>
    <m/>
    <m/>
    <m/>
    <m/>
    <m/>
    <m/>
  </r>
  <r>
    <n v="793"/>
    <m/>
    <s v="FaBiO"/>
    <m/>
    <s v="FaBiO Classes"/>
    <x v="0"/>
    <s v="reporting standard"/>
    <m/>
    <m/>
    <x v="298"/>
    <s v="A set of recommendations for the minimum reporting requirements to be employed when reporting a particular type of investigation or project, for example a randomized clinical trial. A reporting standard may involve a checklist and a flow diagram, offers a standard way for authors to prepare a complete and transparent report of their findings, and aids their critical appraisal and interpretation of their data. [See also fabio:MinimalInformationStandard.]"/>
    <m/>
    <m/>
    <m/>
    <s v="text"/>
    <s v="Reports and other papers"/>
    <s v="mixed or ambiguous"/>
    <x v="0"/>
    <s v="Text"/>
    <s v="Misc"/>
    <s v="Generic"/>
    <m/>
    <m/>
    <m/>
    <m/>
    <m/>
    <m/>
    <m/>
    <m/>
    <m/>
    <m/>
  </r>
  <r>
    <n v="159"/>
    <s v="information product"/>
    <s v="Citavi"/>
    <m/>
    <s v="types"/>
    <x v="2"/>
    <s v="statute or regulation"/>
    <m/>
    <s v="Statute Or Regulation"/>
    <x v="299"/>
    <s v="An edict such as a law, ordinance, or regulation from a national or international legislative or administrative body."/>
    <s v="law; ordinance, regulation; statute"/>
    <n v="0.5"/>
    <d v="2015-11-20T00:00:00"/>
    <s v="text"/>
    <s v="Reports and other papers"/>
    <s v="mixed or ambiguous"/>
    <x v="0"/>
    <s v="Text"/>
    <s v="Misc"/>
    <s v="Statute"/>
    <m/>
    <m/>
    <m/>
    <m/>
    <m/>
    <m/>
    <m/>
    <m/>
    <m/>
    <m/>
  </r>
  <r>
    <n v="851"/>
    <m/>
    <s v="VIVO"/>
    <s v="http://purl.org/ontology/bibo/Statute"/>
    <s v="VIVO_InfoRess"/>
    <x v="6"/>
    <s v="Statute"/>
    <m/>
    <m/>
    <x v="300"/>
    <s v="A bill enacted into law|A bill enacted into law."/>
    <m/>
    <n v="0.5"/>
    <m/>
    <m/>
    <m/>
    <m/>
    <x v="3"/>
    <m/>
    <m/>
    <m/>
    <m/>
    <m/>
    <m/>
    <m/>
    <m/>
    <m/>
    <m/>
    <m/>
    <m/>
    <m/>
  </r>
  <r>
    <n v="851"/>
    <m/>
    <s v="VIVO"/>
    <s v="http://purl.org/ontology/bibo/Bill"/>
    <s v="VIVO_InfoRess"/>
    <x v="6"/>
    <s v="Bill"/>
    <m/>
    <m/>
    <x v="301"/>
    <s v="Draft legislation presented for discussion to a legal body|Draft legislation presented for discussion to a legal body."/>
    <m/>
    <m/>
    <m/>
    <m/>
    <m/>
    <m/>
    <x v="3"/>
    <m/>
    <m/>
    <m/>
    <m/>
    <m/>
    <m/>
    <m/>
    <m/>
    <m/>
    <m/>
    <m/>
    <m/>
    <m/>
  </r>
  <r>
    <n v="259"/>
    <s v="information product"/>
    <s v="DublinCore"/>
    <s v="DCMI_Type"/>
    <s v="DCMI type vocabulary"/>
    <x v="5"/>
    <s v="StillImage"/>
    <m/>
    <s v="Still Image"/>
    <x v="302"/>
    <s v="A static visual representation."/>
    <s v="Examples include paintings, drawings, graphic designs, plans and maps. Recommended best practice is to assign the type Text to images of textual materials. Instances of the type Still Image must also be describable as instances of the broader type Image."/>
    <n v="1"/>
    <d v="2017-10-07T00:00:00"/>
    <s v="multimedia"/>
    <s v="Video, audio, images"/>
    <s v="Image"/>
    <x v="8"/>
    <s v="Image"/>
    <s v="Misc"/>
    <s v="Generic"/>
    <m/>
    <s v="x"/>
    <m/>
    <m/>
    <m/>
    <m/>
    <m/>
    <n v="1"/>
    <m/>
    <s v="image"/>
  </r>
  <r>
    <n v="270"/>
    <s v="information product"/>
    <s v="LOC Master Data Element List"/>
    <s v="typeOfResource"/>
    <s v="Type of Resource"/>
    <x v="5"/>
    <s v="still image"/>
    <m/>
    <s v="still image"/>
    <x v="302"/>
    <m/>
    <m/>
    <n v="1"/>
    <d v="2017-10-07T00:00:00"/>
    <s v="multimedia"/>
    <s v="Video, audio, images"/>
    <s v="Image"/>
    <x v="8"/>
    <s v="Image"/>
    <s v="Misc"/>
    <s v="Generic"/>
    <m/>
    <s v="x"/>
    <m/>
    <m/>
    <m/>
    <m/>
    <m/>
    <n v="1"/>
    <m/>
    <s v="image"/>
  </r>
  <r>
    <n v="439"/>
    <s v="information product"/>
    <s v="ONIX 3.0"/>
    <s v="List 81"/>
    <s v="Product content type"/>
    <x v="1"/>
    <s v="Still images / graphics"/>
    <n v="7"/>
    <s v="Still images / graphics"/>
    <x v="302"/>
    <s v="Use only when no more detailed specification is provided"/>
    <m/>
    <n v="1"/>
    <m/>
    <s v="multimedia"/>
    <s v="Video, audio, images"/>
    <s v="Image"/>
    <x v="8"/>
    <s v="Image"/>
    <s v="Misc"/>
    <s v="Generic"/>
    <m/>
    <s v="x"/>
    <m/>
    <m/>
    <m/>
    <m/>
    <m/>
    <n v="1"/>
    <m/>
    <s v="image"/>
  </r>
  <r>
    <n v="596"/>
    <m/>
    <s v="COAR"/>
    <m/>
    <s v="COAR Resource Types"/>
    <x v="5"/>
    <s v="still image"/>
    <m/>
    <s v="still image"/>
    <x v="302"/>
    <s v="A recorded static visual representation. This class of image includes diagrams, drawings, graphs, graphic designs, plans, photographs and prints."/>
    <s v="202000001"/>
    <n v="20200000"/>
    <m/>
    <s v="multimedia"/>
    <s v="Video, audio, images"/>
    <s v="Image"/>
    <x v="8"/>
    <s v="Image"/>
    <s v="Misc"/>
    <s v="Generic"/>
    <m/>
    <s v="x"/>
    <m/>
    <m/>
    <m/>
    <m/>
    <m/>
    <m/>
    <m/>
    <m/>
  </r>
  <r>
    <n v="809"/>
    <m/>
    <s v="FaBiO"/>
    <m/>
    <s v="FaBiO Classes"/>
    <x v="0"/>
    <s v="still image"/>
    <m/>
    <m/>
    <x v="302"/>
    <s v="A recorded static visual representation. This class of image includes diagrams, drawings, graphs, graphic designs, plans, maps, photographs and prints."/>
    <m/>
    <m/>
    <m/>
    <s v="multimedia"/>
    <s v="Video, audio, images"/>
    <s v="Image"/>
    <x v="8"/>
    <s v="Image"/>
    <s v="Misc"/>
    <s v="Generic"/>
    <m/>
    <s v="x"/>
    <m/>
    <m/>
    <m/>
    <m/>
    <m/>
    <m/>
    <m/>
    <m/>
  </r>
  <r>
    <n v="59"/>
    <s v="information product"/>
    <s v="CASRAI"/>
    <m/>
    <s v="Output types"/>
    <x v="2"/>
    <s v="Supervised Student Publication"/>
    <m/>
    <s v="Supervised Student Publication"/>
    <x v="303"/>
    <s v="Articles on research findings published jointly with or supervised by the thesis advisor. The findings relate to research undertaken by the student or the supervisor’s program of research."/>
    <m/>
    <n v="0.8"/>
    <m/>
    <s v="text"/>
    <s v="Reports and other papers"/>
    <s v="mixed or ambiguous"/>
    <x v="0"/>
    <s v="Text"/>
    <s v="Mastersthesis"/>
    <s v="Thesis/Dissertation"/>
    <s v="x"/>
    <s v="x"/>
    <s v="x"/>
    <m/>
    <m/>
    <m/>
    <m/>
    <m/>
    <m/>
    <m/>
  </r>
  <r>
    <n v="244"/>
    <s v="information product"/>
    <s v="DataCite"/>
    <s v="ResourceType"/>
    <s v="resourceTypePublications"/>
    <x v="2"/>
    <s v="supervised-student-publication"/>
    <m/>
    <s v="supervised-student-publication"/>
    <x v="303"/>
    <s v="Articles on research findings published jointly with or supervised by the thesis adviser."/>
    <s v="https://members.orcid.org/api/supported-work-types"/>
    <n v="0.8"/>
    <m/>
    <s v="text"/>
    <s v="Reports and other papers"/>
    <s v="mixed or ambiguous"/>
    <x v="0"/>
    <s v="Text"/>
    <s v="masterthesis"/>
    <s v="Thesis/Dissertation"/>
    <s v="x"/>
    <s v="x"/>
    <s v="x"/>
    <m/>
    <m/>
    <m/>
    <m/>
    <m/>
    <m/>
    <m/>
  </r>
  <r>
    <n v="814"/>
    <m/>
    <s v="FaBiO"/>
    <m/>
    <s v="FaBiO Classes"/>
    <x v="0"/>
    <s v="supplement"/>
    <m/>
    <m/>
    <x v="304"/>
    <s v="A supplement to a publication such as a book, journal, magazine or newspaper, additional to the main publication. For example, a colour supplement to a sunday newspaper, or a special supplementary issue of a journal or a journal volume containing invited articles on a special topic, or abstracts or papers presented at a scientific conference."/>
    <m/>
    <m/>
    <m/>
    <s v="mixed"/>
    <s v="mixed or ambiguous"/>
    <s v="mixed or ambiguous"/>
    <x v="0"/>
    <s v="Text"/>
    <s v="Misc"/>
    <s v="Generic"/>
    <m/>
    <m/>
    <m/>
    <m/>
    <m/>
    <m/>
    <m/>
    <m/>
    <m/>
    <m/>
  </r>
  <r>
    <n v="363"/>
    <s v="information product"/>
    <s v="MARLO"/>
    <m/>
    <s v="MARLO Deliverable Sub-SubType"/>
    <x v="2"/>
    <s v="Policy brief/policy note/briefing paper"/>
    <s v="2020 synthesis"/>
    <s v="2020 Synthesis"/>
    <x v="305"/>
    <m/>
    <m/>
    <n v="0.6"/>
    <d v="2017-10-07T00:00:00"/>
    <s v="text"/>
    <s v="Reports and other papers"/>
    <s v="Other"/>
    <x v="0"/>
    <s v="Text"/>
    <s v="Misc"/>
    <s v="Generic"/>
    <s v="x"/>
    <s v="x"/>
    <m/>
    <m/>
    <m/>
    <m/>
    <m/>
    <m/>
    <m/>
    <m/>
  </r>
  <r>
    <n v="817"/>
    <m/>
    <s v="FaBiO"/>
    <m/>
    <s v="FaBiO Classes"/>
    <x v="0"/>
    <s v="table"/>
    <m/>
    <m/>
    <x v="306"/>
    <s v="A graphical means of presenting data in a grid of rows and columns, within which the cells usually contain alphanumeric text or numeric values. If included within a publication, a table typically appearing unaligned with the main body of text, with its own descriptive title."/>
    <m/>
    <m/>
    <m/>
    <s v="mixed"/>
    <s v="mixed or ambiguous"/>
    <s v="mixed or ambiguous"/>
    <x v="5"/>
    <s v="Dataset"/>
    <s v="Misc"/>
    <s v="Generic"/>
    <m/>
    <m/>
    <m/>
    <m/>
    <m/>
    <m/>
    <m/>
    <m/>
    <m/>
    <m/>
  </r>
  <r>
    <n v="811"/>
    <m/>
    <s v="FaBiO"/>
    <m/>
    <s v="FaBiO Classes"/>
    <x v="0"/>
    <s v="structured summary"/>
    <m/>
    <m/>
    <x v="307"/>
    <s v="A structured summary containing essential metadata describing a research investigation and/or the research outputs that have resulted from it, for example datasets and journal articles, structured according to some minimal information standard. Such a structured summary can be embodied in both human-readable and machine-readable manifestations, e.g. HTML and RDF. Such a structured summary differs from the Abstract of a journal article, in that the latter is written as a piece of continuous prose, but typically omits vital factual information about the investigation, such as when and where it was conducted, by whom, and on now many specimens or subjects."/>
    <m/>
    <m/>
    <m/>
    <s v="mixed"/>
    <s v="mixed or ambiguous"/>
    <s v="mixed or ambiguous"/>
    <x v="0"/>
    <s v="Text"/>
    <s v="Misc"/>
    <s v="Generic"/>
    <m/>
    <m/>
    <m/>
    <m/>
    <m/>
    <m/>
    <m/>
    <m/>
    <m/>
    <m/>
  </r>
  <r>
    <n v="818"/>
    <m/>
    <s v="FaBiO"/>
    <m/>
    <s v="FaBiO Classes"/>
    <x v="0"/>
    <s v="table of contents"/>
    <m/>
    <m/>
    <x v="308"/>
    <s v="A table listing the parts of publication such as a book or technical specification, and the pages on which these content elements start (if the publication is printed or otherwise organized into pages), usually listed in order of appearance. The Table of Contents typically includes first-level headers, such as the chapter titles of a book, and may also include second- and even third-level headers. In electronic works, the Table of Contents entries are often internally hyperlinked to the content items, so that clicking on the entry takes the reader to that item."/>
    <m/>
    <m/>
    <m/>
    <s v="text"/>
    <s v="not applicable"/>
    <s v="not applicable"/>
    <x v="0"/>
    <s v="Text"/>
    <s v="Misc"/>
    <s v="Generic"/>
    <m/>
    <s v="x"/>
    <s v="x"/>
    <m/>
    <m/>
    <m/>
    <m/>
    <m/>
    <m/>
    <m/>
  </r>
  <r>
    <n v="819"/>
    <m/>
    <s v="FaBiO"/>
    <m/>
    <s v="FaBiO Classes"/>
    <x v="0"/>
    <s v="taxonomy"/>
    <m/>
    <m/>
    <x v="309"/>
    <s v="A classification arranged in a hierarchical structure of classes and subclasses, showing parent-child isA relationships, or broader_than - narrower_than relationships."/>
    <m/>
    <m/>
    <m/>
    <s v="data"/>
    <s v="Data and Databases"/>
    <s v="Other"/>
    <x v="6"/>
    <s v="Collection"/>
    <s v="Misc"/>
    <s v="Generic"/>
    <s v="x"/>
    <m/>
    <m/>
    <m/>
    <m/>
    <m/>
    <m/>
    <m/>
    <m/>
    <m/>
  </r>
  <r>
    <n v="421"/>
    <s v="information product"/>
    <s v="MARLO"/>
    <m/>
    <s v="MARLO Deliverable Sub-Types"/>
    <x v="2"/>
    <s v="User manual/Technical Guide"/>
    <m/>
    <s v="User manual/Technical Guide"/>
    <x v="310"/>
    <s v="User manual, technical guide"/>
    <m/>
    <n v="0.8"/>
    <d v="2017-10-07T00:00:00"/>
    <s v="text"/>
    <s v="Reports and other papers"/>
    <s v="Manual"/>
    <x v="0"/>
    <s v="Text"/>
    <s v="Techreport"/>
    <s v="Report"/>
    <m/>
    <s v="x"/>
    <m/>
    <m/>
    <m/>
    <m/>
    <m/>
    <m/>
    <m/>
    <m/>
  </r>
  <r>
    <n v="326"/>
    <s v="information product"/>
    <s v="MARLO"/>
    <m/>
    <s v="MARLO Deliverable Sub-SubType"/>
    <x v="2"/>
    <s v="Discussion paper/Working paper/White paper"/>
    <s v="technical note"/>
    <s v="Technical Note"/>
    <x v="311"/>
    <m/>
    <m/>
    <n v="0.8"/>
    <d v="2017-10-07T00:00:00"/>
    <s v="text"/>
    <s v="Reports and other papers"/>
    <s v="mixed or ambiguous"/>
    <x v="0"/>
    <s v="Text"/>
    <s v="Misc"/>
    <s v="Generic"/>
    <s v="x"/>
    <m/>
    <m/>
    <m/>
    <m/>
    <m/>
    <m/>
    <m/>
    <m/>
    <m/>
  </r>
  <r>
    <n v="121"/>
    <s v="information product"/>
    <s v="CGSpace"/>
    <m/>
    <s v="dc.type"/>
    <x v="2"/>
    <s v="Template"/>
    <m/>
    <s v="Template"/>
    <x v="312"/>
    <m/>
    <m/>
    <n v="0.6"/>
    <d v="2017-10-09T00:00:00"/>
    <s v="text"/>
    <s v="Reports and other papers"/>
    <s v="Template"/>
    <x v="0"/>
    <s v="Text"/>
    <s v="Misc"/>
    <s v="Generic"/>
    <m/>
    <m/>
    <s v="x"/>
    <m/>
    <m/>
    <m/>
    <m/>
    <m/>
    <m/>
    <m/>
  </r>
  <r>
    <n v="546"/>
    <m/>
    <s v="MEL"/>
    <m/>
    <s v="MEL Deliverable types and definitions"/>
    <x v="4"/>
    <s v="Template"/>
    <m/>
    <s v="Template"/>
    <x v="312"/>
    <s v="Electronic files with a predesigned, customized format and structure, as for a fax, letter, or expense report, ready to be filled in. Also, questionnaires."/>
    <m/>
    <m/>
    <m/>
    <s v="text"/>
    <s v="Reports and other papers"/>
    <s v="Template"/>
    <x v="0"/>
    <s v="Text"/>
    <s v="Misc"/>
    <s v="Generic"/>
    <m/>
    <m/>
    <s v="x"/>
    <m/>
    <m/>
    <m/>
    <m/>
    <m/>
    <m/>
    <m/>
  </r>
  <r>
    <n v="822"/>
    <m/>
    <s v="FaBiO"/>
    <m/>
    <s v="FaBiO Classes"/>
    <x v="0"/>
    <s v="term dictionary"/>
    <m/>
    <m/>
    <x v="313"/>
    <s v="A controlled vocabulary, usually referring to terms within a particular classification system, such as the ACM Computing Classification System or MeSH, the Medical Subject Headings, or a controlled vocabulary of disciplines."/>
    <m/>
    <m/>
    <m/>
    <s v="text"/>
    <s v="Reports and other papers"/>
    <s v="Other"/>
    <x v="0"/>
    <s v="Text"/>
    <s v="Misc"/>
    <s v="Catalog"/>
    <m/>
    <m/>
    <m/>
    <m/>
    <m/>
    <m/>
    <m/>
    <m/>
    <m/>
    <m/>
  </r>
  <r>
    <n v="61"/>
    <s v="information product"/>
    <s v="CASRAI"/>
    <m/>
    <s v="Output types"/>
    <x v="2"/>
    <s v="Test"/>
    <m/>
    <s v="Test"/>
    <x v="314"/>
    <s v="Assessments that include tests designed for general university selection, selection into specific courses or other evaluation purposes."/>
    <m/>
    <n v="0.5"/>
    <m/>
    <s v="text"/>
    <s v="Reports and other papers"/>
    <s v="Other"/>
    <x v="0"/>
    <s v="Text"/>
    <s v="ambiguous"/>
    <s v="Generic"/>
    <m/>
    <m/>
    <s v="x"/>
    <m/>
    <m/>
    <m/>
    <m/>
    <m/>
    <m/>
    <m/>
  </r>
  <r>
    <n v="245"/>
    <s v="information product"/>
    <s v="DataCite"/>
    <s v="ResourceType"/>
    <s v="resourceTypePublications"/>
    <x v="2"/>
    <s v="test"/>
    <m/>
    <s v="test"/>
    <x v="314"/>
    <s v="Assessments that include tests designed for general university selection, selection into specific courses or other evaluation purposes."/>
    <s v="https://members.orcid.org/api/supported-work-types"/>
    <n v="0.6"/>
    <m/>
    <s v="text"/>
    <s v="Reports and other papers"/>
    <s v="Other"/>
    <x v="0"/>
    <s v="Text"/>
    <s v="ambiguous"/>
    <s v="Generic"/>
    <m/>
    <m/>
    <s v="x"/>
    <m/>
    <m/>
    <m/>
    <m/>
    <m/>
    <m/>
    <m/>
  </r>
  <r>
    <n v="687"/>
    <m/>
    <s v="FaBiO"/>
    <m/>
    <s v="FaBiO Classes"/>
    <x v="0"/>
    <s v="examination paper"/>
    <m/>
    <m/>
    <x v="314"/>
    <s v="A set of questions on a particular topic designed to test the academic, professional or technical ability of the person taking the examination, with achievement of a pass grade in the examination typically being a prerequisite for the award of an educational award such as a degree, or of a professional or technical qualification."/>
    <m/>
    <m/>
    <m/>
    <s v="text"/>
    <s v="Reports and other papers"/>
    <s v="Other"/>
    <x v="0"/>
    <s v="Text"/>
    <s v="ambiguous"/>
    <s v="Generic"/>
    <m/>
    <m/>
    <s v="x"/>
    <m/>
    <m/>
    <m/>
    <m/>
    <m/>
    <m/>
    <m/>
  </r>
  <r>
    <n v="551"/>
    <m/>
    <s v="COAR"/>
    <m/>
    <s v="COAR Resource Types"/>
    <x v="7"/>
    <s v="text"/>
    <m/>
    <s v="text"/>
    <x v="315"/>
    <s v="A resource consisting primarily of words for reading. Examples include books, letters, dissertations, poems, newspapers, articles, archives of mailing lists. Note that facsimiles or images of texts are still of the genre Text."/>
    <s v="100000001"/>
    <n v="10000000"/>
    <m/>
    <s v="text"/>
    <s v="mixed or ambiguous"/>
    <s v="mixed or ambiguous"/>
    <x v="0"/>
    <s v="Text"/>
    <s v="Misc"/>
    <s v="Generic"/>
    <m/>
    <m/>
    <m/>
    <m/>
    <m/>
    <m/>
    <m/>
    <m/>
    <m/>
    <m/>
  </r>
  <r>
    <n v="213"/>
    <s v="information product"/>
    <s v="DataCite"/>
    <m/>
    <s v="resourceTypeGen"/>
    <x v="5"/>
    <s v="Text"/>
    <m/>
    <s v="Text"/>
    <x v="315"/>
    <s v="A resource consisting primarily of words for reading. "/>
    <m/>
    <n v="1"/>
    <m/>
    <s v="text"/>
    <s v="mixed or ambiguous"/>
    <s v="mixed or ambiguous"/>
    <x v="0"/>
    <s v="Text"/>
    <s v="ambiguous"/>
    <s v="Generic"/>
    <m/>
    <m/>
    <s v="x"/>
    <m/>
    <m/>
    <m/>
    <m/>
    <m/>
    <m/>
    <m/>
  </r>
  <r>
    <n v="260"/>
    <s v="information product"/>
    <s v="DublinCore"/>
    <s v="DCMI_Type"/>
    <s v="DCMI type vocabulary"/>
    <x v="5"/>
    <s v="Text"/>
    <m/>
    <s v="Text"/>
    <x v="315"/>
    <s v="A resource consisting primarily of words for reading."/>
    <s v="Examples include books, letters, dissertations, poems, newspapers, articles, archives of mailing lists. Note that facsimiles or images of texts are still of the genre Text."/>
    <n v="1"/>
    <d v="2017-10-07T00:00:00"/>
    <s v="text"/>
    <s v="mixed or ambiguous"/>
    <s v="mixed or ambiguous"/>
    <x v="0"/>
    <s v="Text"/>
    <s v="ambiguous"/>
    <s v="Generic"/>
    <m/>
    <m/>
    <s v="x"/>
    <m/>
    <m/>
    <m/>
    <m/>
    <m/>
    <m/>
    <m/>
  </r>
  <r>
    <n v="271"/>
    <s v="information product"/>
    <s v="LOC Master Data Element List"/>
    <s v="typeOfResource"/>
    <s v="Type of Resource"/>
    <x v="5"/>
    <s v="text"/>
    <m/>
    <s v="text"/>
    <x v="315"/>
    <m/>
    <m/>
    <n v="1"/>
    <d v="2017-10-07T00:00:00"/>
    <s v="text"/>
    <s v="mixed or ambiguous"/>
    <s v="mixed or ambiguous"/>
    <x v="0"/>
    <s v="Text"/>
    <s v="ambiguous"/>
    <s v="Generic"/>
    <m/>
    <m/>
    <s v="x"/>
    <m/>
    <m/>
    <m/>
    <m/>
    <m/>
    <m/>
    <m/>
  </r>
  <r>
    <n v="446"/>
    <s v="information product"/>
    <s v="ONIX 3.0"/>
    <s v="List 159"/>
    <s v="Resource mode"/>
    <x v="5"/>
    <s v="Text"/>
    <m/>
    <s v="Text"/>
    <x v="315"/>
    <s v="Readable text, with or without associated images etc"/>
    <m/>
    <n v="1"/>
    <m/>
    <s v="text"/>
    <s v="mixed or ambiguous"/>
    <s v="mixed or ambiguous"/>
    <x v="0"/>
    <s v="Text"/>
    <s v="ambiguous"/>
    <s v="Generic"/>
    <m/>
    <m/>
    <s v="x"/>
    <m/>
    <m/>
    <m/>
    <m/>
    <m/>
    <m/>
    <m/>
  </r>
  <r>
    <n v="440"/>
    <s v="information product"/>
    <s v="ONIX 3.0"/>
    <s v="List 81"/>
    <s v="Product content type"/>
    <x v="1"/>
    <s v="Text (eye-readable)"/>
    <n v="10"/>
    <s v="Text (eye-readable)"/>
    <x v="316"/>
    <s v="Readable text of the main work: this value is required, together with applicable &lt;ProductForm&gt; and &lt;ProductFormDetail&gt; values, to designate an e-book or other digital product whose primary content is eye-readable text"/>
    <m/>
    <n v="1"/>
    <m/>
    <s v="text"/>
    <s v="mixed or ambiguous"/>
    <s v="mixed or ambiguous"/>
    <x v="0"/>
    <s v="Text"/>
    <s v="ambiguous"/>
    <s v="Generic"/>
    <m/>
    <m/>
    <s v="x"/>
    <m/>
    <m/>
    <m/>
    <m/>
    <m/>
    <m/>
    <m/>
  </r>
  <r>
    <n v="62"/>
    <s v="information product"/>
    <s v="CASRAI"/>
    <m/>
    <s v="Output types"/>
    <x v="2"/>
    <s v="Text Interview"/>
    <m/>
    <s v="Text Interview"/>
    <x v="317"/>
    <s v="Services contributed in the form of interview(s) with the person with a member of the print or online media."/>
    <m/>
    <n v="0.6"/>
    <m/>
    <s v="text"/>
    <s v="Reports and other papers"/>
    <s v="Other"/>
    <x v="0"/>
    <s v="Text"/>
    <s v="Misc"/>
    <s v="Generic"/>
    <s v="x"/>
    <m/>
    <m/>
    <m/>
    <m/>
    <m/>
    <m/>
    <m/>
    <m/>
    <m/>
  </r>
  <r>
    <n v="824"/>
    <m/>
    <s v="FaBiO"/>
    <m/>
    <s v="FaBiO Classes"/>
    <x v="0"/>
    <s v="thesaurus"/>
    <m/>
    <m/>
    <x v="318"/>
    <s v="A type of controlled vocabulary used in information retrieval applications for indexing or tagging purposes, in which relationships between terms are made explicit. These are normally hierarchical relationships (is-a, subsumption; e.g. a cow is a mammal), equivalency relationships relating non-preferred terms to preferred terms (e.g. pitch and frequency), or associative relationships, in which the relationship that exists is neither one of hierarchy or equivalence, but rather one of similarity (e.g. sports and leisure pursuits)."/>
    <m/>
    <m/>
    <m/>
    <s v="text"/>
    <s v="mixed or ambiguous"/>
    <s v="Other"/>
    <x v="6"/>
    <s v="Collection"/>
    <s v="Misc"/>
    <s v="Catalog"/>
    <m/>
    <m/>
    <m/>
    <m/>
    <m/>
    <m/>
    <m/>
    <m/>
    <m/>
    <m/>
  </r>
  <r>
    <n v="81"/>
    <s v="information product"/>
    <s v="CG Core v1.0"/>
    <m/>
    <s v="dc.type"/>
    <x v="1"/>
    <s v="Thesis"/>
    <m/>
    <s v="Thesis"/>
    <x v="319"/>
    <m/>
    <m/>
    <n v="1"/>
    <m/>
    <s v="text"/>
    <s v="Reports and other papers"/>
    <s v="Thesis"/>
    <x v="0"/>
    <s v="Text"/>
    <s v="ambiguous"/>
    <s v="Thesis-Dissertation"/>
    <s v="x"/>
    <s v="x"/>
    <m/>
    <m/>
    <m/>
    <m/>
    <m/>
    <n v="0"/>
    <m/>
    <m/>
  </r>
  <r>
    <n v="122"/>
    <s v="information product"/>
    <s v="CGSpace"/>
    <m/>
    <s v="dc.type"/>
    <x v="2"/>
    <s v="Thesis"/>
    <m/>
    <s v="Thesis"/>
    <x v="319"/>
    <m/>
    <m/>
    <n v="1"/>
    <d v="2017-10-09T00:00:00"/>
    <s v="text"/>
    <s v="Reports and other papers"/>
    <s v="Thesis"/>
    <x v="0"/>
    <s v="Text"/>
    <s v="ambiguous"/>
    <s v="Thesis-Dissertation"/>
    <s v="x"/>
    <s v="x"/>
    <m/>
    <m/>
    <m/>
    <m/>
    <m/>
    <n v="0"/>
    <m/>
    <m/>
  </r>
  <r>
    <n v="160"/>
    <s v="information product"/>
    <s v="Citavi"/>
    <m/>
    <s v="types"/>
    <x v="2"/>
    <s v="thesis"/>
    <m/>
    <s v="Thesis"/>
    <x v="319"/>
    <s v="A document, typically presenting original research, submitted to fulfill requirements of a degree. Depending on the degree and country, it may be called a thesis, dissertation, etc. If a thesis is available only at the university library (or database of theses), use the thesis reference type. A published thesis should be referenced as a Book."/>
    <s v="thesis (unpublished)"/>
    <n v="1"/>
    <d v="2015-11-20T00:00:00"/>
    <s v="text"/>
    <s v="Reports and other papers"/>
    <s v="Thesis"/>
    <x v="0"/>
    <s v="Text"/>
    <s v="Phdthesis"/>
    <s v="Thesis-Dissertation"/>
    <s v="x"/>
    <s v="x"/>
    <m/>
    <m/>
    <m/>
    <m/>
    <m/>
    <m/>
    <m/>
    <m/>
  </r>
  <r>
    <n v="589"/>
    <m/>
    <s v="COAR"/>
    <m/>
    <s v="COAR Resource Types"/>
    <x v="5"/>
    <s v="thesis"/>
    <m/>
    <s v="thesis"/>
    <x v="319"/>
    <s v="A thesis or dissertation is a document submitted in support of candidature for an academic degree or professional qualification presenting the author's research and findings."/>
    <s v="115000001"/>
    <n v="11500000"/>
    <m/>
    <s v="text"/>
    <s v="Reports and other papers"/>
    <s v="Thesis"/>
    <x v="0"/>
    <s v="Text"/>
    <s v="Misc"/>
    <s v="Thesis-Dissertation"/>
    <m/>
    <m/>
    <m/>
    <m/>
    <m/>
    <m/>
    <m/>
    <m/>
    <m/>
    <m/>
  </r>
  <r>
    <n v="535"/>
    <m/>
    <s v="COAR"/>
    <m/>
    <s v="MEL Deliverable types and definitions"/>
    <x v="4"/>
    <s v="Thesis"/>
    <m/>
    <s v="Thesis"/>
    <x v="319"/>
    <s v="Thesis or dissertation is a document submitted in support of candidature for an academic degree or professional qualification presenting the author's research and findings."/>
    <m/>
    <m/>
    <m/>
    <s v="text"/>
    <s v="Reports and other papers"/>
    <s v="Thesis"/>
    <x v="0"/>
    <s v="Text"/>
    <s v="Misc"/>
    <s v="Thesis-Dissertation"/>
    <m/>
    <m/>
    <m/>
    <m/>
    <m/>
    <m/>
    <m/>
    <m/>
    <m/>
    <m/>
  </r>
  <r>
    <n v="195"/>
    <s v="information product"/>
    <s v="CSL codelists"/>
    <s v="Appendix II types"/>
    <s v="CSL type"/>
    <x v="2"/>
    <s v="thesis"/>
    <m/>
    <s v="thesis"/>
    <x v="319"/>
    <s v="&lt;no descr found&gt;"/>
    <m/>
    <n v="1"/>
    <d v="2017-10-10T00:00:00"/>
    <s v="text"/>
    <s v="Reports and other papers"/>
    <s v="Thesis"/>
    <x v="0"/>
    <s v="Text"/>
    <s v="Phdthesis"/>
    <s v="Thesis-Dissertation"/>
    <s v="x"/>
    <s v="x"/>
    <m/>
    <m/>
    <m/>
    <m/>
    <m/>
    <m/>
    <m/>
    <m/>
  </r>
  <r>
    <n v="825"/>
    <m/>
    <s v="FaBiO"/>
    <m/>
    <s v="FaBiO Classes"/>
    <x v="0"/>
    <s v="thesis"/>
    <m/>
    <m/>
    <x v="319"/>
    <s v="A book authored by a student containing a formal presentations of research outputs submitted for examination in completion of a course of study at an institution of higher education, to fulfil the requirements for an academic degree. Also know as a dissertation. [For the alternative meaning of the word 'thesis', namely the formulation of a concept, hypothesis, idea, point of view or theory presented for review and/or discussion, use fabio:Proposition.]"/>
    <m/>
    <m/>
    <m/>
    <s v="text"/>
    <s v="Reports and other papers"/>
    <s v="Thesis"/>
    <x v="0"/>
    <s v="Text"/>
    <s v="Phdthesis"/>
    <s v="Thesis-Dissertation"/>
    <m/>
    <m/>
    <m/>
    <m/>
    <m/>
    <m/>
    <m/>
    <m/>
    <m/>
    <m/>
  </r>
  <r>
    <n v="332"/>
    <s v="information product"/>
    <s v="MARLO"/>
    <m/>
    <s v="MARLO Deliverable Sub-SubType"/>
    <x v="2"/>
    <s v="Discussion paper/Working paper/White paper"/>
    <s v="thesis"/>
    <s v="Thesis"/>
    <x v="319"/>
    <m/>
    <m/>
    <n v="1"/>
    <d v="2017-10-07T00:00:00"/>
    <s v="text"/>
    <s v="Reports and other papers"/>
    <s v="Thesis"/>
    <x v="0"/>
    <s v="Text"/>
    <s v="Phdthesis"/>
    <s v="Thesis-Dissertation"/>
    <s v="x"/>
    <s v="x"/>
    <m/>
    <m/>
    <m/>
    <m/>
    <m/>
    <m/>
    <m/>
    <m/>
  </r>
  <r>
    <n v="420"/>
    <s v="information product"/>
    <s v="MARLO"/>
    <m/>
    <s v="MARLO Deliverable Sub-Types"/>
    <x v="2"/>
    <s v="Thesis"/>
    <m/>
    <s v="Thesis"/>
    <x v="319"/>
    <s v="Student thesis"/>
    <m/>
    <n v="1"/>
    <d v="2017-10-07T00:00:00"/>
    <s v="text"/>
    <s v="Reports and other papers"/>
    <s v="Thesis"/>
    <x v="0"/>
    <s v="Text"/>
    <s v="masterthesis"/>
    <s v="Thesis-Dissertation"/>
    <s v="x"/>
    <s v="x"/>
    <m/>
    <m/>
    <m/>
    <m/>
    <m/>
    <m/>
    <m/>
    <m/>
  </r>
  <r>
    <n v="513"/>
    <s v="information product"/>
    <s v="Zotero"/>
    <m/>
    <s v="item type"/>
    <x v="1"/>
    <s v="thesis"/>
    <m/>
    <s v="Thesis"/>
    <x v="319"/>
    <m/>
    <m/>
    <n v="1"/>
    <d v="2015-11-20T00:00:00"/>
    <s v="text"/>
    <s v="Reports and other papers"/>
    <s v="Thesis"/>
    <x v="0"/>
    <s v="Text"/>
    <s v="Phdthesis"/>
    <s v="Thesis-Dissertation"/>
    <s v="x"/>
    <s v="x"/>
    <m/>
    <m/>
    <m/>
    <m/>
    <m/>
    <m/>
    <m/>
    <m/>
  </r>
  <r>
    <n v="851"/>
    <m/>
    <s v="VIVO"/>
    <s v="http://purl.org/ontology/bibo/Thesis"/>
    <s v="VIVO_InfoRess"/>
    <x v="1"/>
    <s v="Thesis"/>
    <m/>
    <m/>
    <x v="319"/>
    <s v="Works created to satisfy the requirements for an academic certification or degree; also called dissertation|A document created to summarize research findings associated with the completion of an academic degree."/>
    <m/>
    <m/>
    <m/>
    <m/>
    <m/>
    <m/>
    <x v="3"/>
    <m/>
    <m/>
    <m/>
    <m/>
    <m/>
    <m/>
    <m/>
    <m/>
    <m/>
    <m/>
    <m/>
    <m/>
    <m/>
  </r>
  <r>
    <n v="590"/>
    <m/>
    <s v="COAR"/>
    <m/>
    <s v="COAR Resource Types"/>
    <x v="1"/>
    <s v="bachelor thesis"/>
    <m/>
    <s v="bachelor thesis"/>
    <x v="320"/>
    <s v="A thesis reporting a research project undertaken as part of an undergraduate course of education leading to a bachelor's degree."/>
    <s v="115010001"/>
    <n v="11501000"/>
    <m/>
    <s v="text"/>
    <s v="Reports and other papers"/>
    <s v="Thesis"/>
    <x v="0"/>
    <s v="Text"/>
    <s v="Misc"/>
    <s v="Thesis-Dissertation"/>
    <m/>
    <m/>
    <m/>
    <m/>
    <m/>
    <m/>
    <m/>
    <m/>
    <m/>
    <m/>
  </r>
  <r>
    <n v="621"/>
    <m/>
    <s v="FaBiO"/>
    <m/>
    <s v="FaBiO Classes"/>
    <x v="0"/>
    <s v="bachelor's thesis"/>
    <m/>
    <m/>
    <x v="320"/>
    <s v="A thesis reporting a research project undertaken as part of an undergraduate course of education leading to a bachelor's degree."/>
    <m/>
    <m/>
    <m/>
    <s v="text"/>
    <s v="Reports and other papers"/>
    <s v="Thesis"/>
    <x v="0"/>
    <s v="Text"/>
    <s v="masterthesis"/>
    <s v="Thesis-Dissertation"/>
    <m/>
    <m/>
    <m/>
    <m/>
    <m/>
    <m/>
    <m/>
    <m/>
    <m/>
    <m/>
  </r>
  <r>
    <n v="11"/>
    <s v="information product"/>
    <s v="BibTex"/>
    <m/>
    <s v="BibTeX_types"/>
    <x v="1"/>
    <s v="phdthesis"/>
    <m/>
    <s v="Phdthesis"/>
    <x v="321"/>
    <s v="A Ph.D. thesis."/>
    <m/>
    <n v="1"/>
    <m/>
    <s v="text"/>
    <s v="Reports and other papers"/>
    <s v="Thesis"/>
    <x v="0"/>
    <s v="Text"/>
    <s v="Phdthesis"/>
    <s v="Thesis-Dissertation"/>
    <s v="x"/>
    <s v="x"/>
    <m/>
    <m/>
    <m/>
    <m/>
    <m/>
    <m/>
    <m/>
    <m/>
  </r>
  <r>
    <n v="32"/>
    <s v="information product"/>
    <s v="CASRAI"/>
    <m/>
    <s v="Output types"/>
    <x v="2"/>
    <s v="Dissertation"/>
    <m/>
    <s v="Dissertation"/>
    <x v="321"/>
    <s v="Treatise advancing an original point of view resulting from research: a requirement for a doctoral degree."/>
    <m/>
    <n v="1"/>
    <m/>
    <s v="text"/>
    <s v="Reports and other papers"/>
    <s v="Thesis"/>
    <x v="0"/>
    <s v="Text"/>
    <s v="ambiguous"/>
    <s v="Thesis-Dissertation"/>
    <s v="x"/>
    <s v="x"/>
    <m/>
    <m/>
    <m/>
    <m/>
    <m/>
    <m/>
    <m/>
    <m/>
  </r>
  <r>
    <n v="591"/>
    <m/>
    <s v="COAR"/>
    <m/>
    <s v="COAR Resource Types"/>
    <x v="1"/>
    <s v="doctoral thesis"/>
    <m/>
    <s v="doctoral thesis"/>
    <x v="321"/>
    <s v="A thesis reporting the research undertaken during a period of graduate study leading to a doctoral degree."/>
    <s v="115020001"/>
    <n v="11502000"/>
    <m/>
    <s v="text"/>
    <s v="Reports and other papers"/>
    <s v="Thesis"/>
    <x v="0"/>
    <s v="Text"/>
    <s v="Phdthesis"/>
    <s v="Thesis-Dissertation"/>
    <m/>
    <m/>
    <m/>
    <m/>
    <m/>
    <m/>
    <m/>
    <m/>
    <m/>
    <m/>
  </r>
  <r>
    <n v="232"/>
    <s v="information product"/>
    <s v="DataCite"/>
    <s v="ResourceType"/>
    <s v="resourceTypePublications"/>
    <x v="2"/>
    <s v="dissertation"/>
    <m/>
    <s v="dissertation"/>
    <x v="321"/>
    <s v="Treatise advancing an original point of view resulting from research: a requirement for a doctoral degree."/>
    <s v="https://members.orcid.org/api/supported-work-types"/>
    <n v="1"/>
    <m/>
    <s v="text"/>
    <s v="Reports and other papers"/>
    <s v="Thesis"/>
    <x v="0"/>
    <s v="Text"/>
    <s v="ambiguous"/>
    <s v="Thesis-Dissertation"/>
    <s v="x"/>
    <s v="x"/>
    <m/>
    <m/>
    <m/>
    <m/>
    <m/>
    <m/>
    <m/>
    <m/>
  </r>
  <r>
    <n v="678"/>
    <m/>
    <s v="FaBiO"/>
    <m/>
    <s v="FaBiO Classes"/>
    <x v="0"/>
    <s v="doctoral thesis"/>
    <m/>
    <m/>
    <x v="321"/>
    <s v="A thesis reporting the research undertaken during a period of graduate study leading to a doctoral degree."/>
    <m/>
    <m/>
    <m/>
    <s v="text"/>
    <s v="Reports and other papers"/>
    <s v="Thesis"/>
    <x v="0"/>
    <s v="Text"/>
    <s v="Phdthesis"/>
    <s v="Thesis-Dissertation"/>
    <m/>
    <m/>
    <m/>
    <m/>
    <m/>
    <m/>
    <m/>
    <m/>
    <m/>
    <m/>
  </r>
  <r>
    <n v="479"/>
    <s v="information product"/>
    <s v="RIS"/>
    <s v="RIS_type"/>
    <s v="Reference types"/>
    <x v="1"/>
    <s v="THES"/>
    <s v="Thesis/Dissertation"/>
    <s v="Thesis/Dissertation"/>
    <x v="321"/>
    <m/>
    <m/>
    <n v="1"/>
    <m/>
    <s v="text"/>
    <s v="Reports and other papers"/>
    <s v="Thesis"/>
    <x v="0"/>
    <s v="Text"/>
    <s v="Phdthesis"/>
    <s v="Thesis-Dissertation"/>
    <s v="x"/>
    <s v="x"/>
    <m/>
    <m/>
    <m/>
    <m/>
    <m/>
    <m/>
    <m/>
    <m/>
  </r>
  <r>
    <n v="9"/>
    <s v="information product"/>
    <s v="BibTex"/>
    <m/>
    <s v="BibTeX_types"/>
    <x v="1"/>
    <s v="mastersthesis"/>
    <m/>
    <s v="Mastersthesis"/>
    <x v="322"/>
    <s v="A Master's thesis."/>
    <m/>
    <n v="1"/>
    <m/>
    <s v="text"/>
    <s v="Reports and other papers"/>
    <s v="Thesis"/>
    <x v="0"/>
    <s v="Text"/>
    <s v="Mastersthesis"/>
    <s v="Thesis/Dissertation"/>
    <s v="x"/>
    <s v="x"/>
    <m/>
    <m/>
    <m/>
    <m/>
    <m/>
    <m/>
    <m/>
    <m/>
  </r>
  <r>
    <n v="592"/>
    <m/>
    <s v="COAR"/>
    <m/>
    <s v="COAR Resource Types"/>
    <x v="1"/>
    <s v="master thesis"/>
    <m/>
    <s v="master thesis"/>
    <x v="322"/>
    <s v="A thesis reporting a research project undertaken as part of a graduate course of education leading to a master's degree."/>
    <s v="115030001"/>
    <n v="11503000"/>
    <m/>
    <s v="text"/>
    <s v="Reports and other papers"/>
    <s v="Thesis"/>
    <x v="0"/>
    <s v="Text"/>
    <s v="Mastersthesis"/>
    <s v="Thesis/Dissertation"/>
    <m/>
    <m/>
    <m/>
    <m/>
    <m/>
    <m/>
    <m/>
    <m/>
    <m/>
    <m/>
  </r>
  <r>
    <n v="728"/>
    <m/>
    <s v="FaBiO"/>
    <m/>
    <s v="FaBiO Classes"/>
    <x v="0"/>
    <s v="master's thesis"/>
    <m/>
    <m/>
    <x v="322"/>
    <s v="A thesis reporting a research project undertaken as part of a graduate course of education leading to a master's degree."/>
    <m/>
    <m/>
    <m/>
    <m/>
    <m/>
    <m/>
    <x v="0"/>
    <s v="Text"/>
    <s v="masterthesis"/>
    <s v="Thesis/Dissertation"/>
    <m/>
    <m/>
    <m/>
    <m/>
    <m/>
    <m/>
    <m/>
    <m/>
    <m/>
    <m/>
  </r>
  <r>
    <n v="384"/>
    <s v="information product"/>
    <s v="MARLO"/>
    <m/>
    <s v="MARLO Deliverable Sub-SubType"/>
    <x v="2"/>
    <s v="Thesis"/>
    <s v="Student thesis"/>
    <s v="Student Thesis"/>
    <x v="322"/>
    <m/>
    <m/>
    <n v="1"/>
    <d v="2017-10-07T00:00:00"/>
    <s v="text"/>
    <s v="Reports and other papers"/>
    <s v="Thesis"/>
    <x v="0"/>
    <s v="Text"/>
    <s v="ambiguous"/>
    <s v="Thesis/Dissertation"/>
    <s v="x"/>
    <s v="x"/>
    <s v="x"/>
    <m/>
    <m/>
    <m/>
    <m/>
    <m/>
    <m/>
    <m/>
  </r>
  <r>
    <n v="548"/>
    <m/>
    <s v="Merriam-Webster"/>
    <m/>
    <s v="MEL Deliverable types and definitions"/>
    <x v="4"/>
    <s v="Tool"/>
    <m/>
    <s v="Tool"/>
    <x v="323"/>
    <s v="Material or digital resources with direct use, essential in performing an operation or necessary in the practice of a vocation or profession, such as corporate guidelines or programs supporting stakeholders’ decision-making processes (analysis tool)."/>
    <m/>
    <m/>
    <m/>
    <m/>
    <m/>
    <s v="mixed or ambiguous"/>
    <x v="10"/>
    <s v="InteractiveResource"/>
    <s v="Misc"/>
    <m/>
    <m/>
    <m/>
    <m/>
    <m/>
    <m/>
    <m/>
    <m/>
    <m/>
    <m/>
    <m/>
  </r>
  <r>
    <n v="55"/>
    <s v="information product"/>
    <s v="CASRAI"/>
    <m/>
    <s v="Output types"/>
    <x v="2"/>
    <s v="Research Tool"/>
    <m/>
    <s v="Research Tool"/>
    <x v="324"/>
    <s v="Series of observations, measurements or facts identified from the research. They include bibliographies, indices and catalogues of research collections; concordances and dictionaries; materials that facilitate access to archival holdings or collections such as repository guides, inventories of a group of manuscripts or of a body of archives, inventories or documentary materials, thematic guides to archival materials, records surveys and special indices; scholarly editions; and data series"/>
    <m/>
    <n v="0.8"/>
    <m/>
    <s v="mixed"/>
    <s v="mixed or ambiguous"/>
    <s v="mixed or ambiguous"/>
    <x v="10"/>
    <s v="InteractiveResource"/>
    <s v="Misc"/>
    <m/>
    <m/>
    <m/>
    <s v="x"/>
    <m/>
    <m/>
    <m/>
    <m/>
    <n v="0"/>
    <s v="only clear when reading the description. Then justified."/>
    <m/>
  </r>
  <r>
    <n v="243"/>
    <s v="information product"/>
    <s v="DataCite"/>
    <s v="ResourceType"/>
    <s v="resourceTypePublications"/>
    <x v="2"/>
    <s v="research-tool"/>
    <m/>
    <s v="research-tool"/>
    <x v="324"/>
    <s v="Series of observations, measurements or facts identified from the research."/>
    <s v="https://members.orcid.org/api/supported-work-types"/>
    <n v="0.8"/>
    <m/>
    <s v="mixed"/>
    <s v="mixed or ambiguous"/>
    <s v="mixed or ambiguous"/>
    <x v="10"/>
    <s v="InteractiveResource"/>
    <s v="Misc"/>
    <m/>
    <m/>
    <m/>
    <s v="x"/>
    <m/>
    <m/>
    <m/>
    <m/>
    <n v="0"/>
    <s v="only clear when reading the description. Then justified."/>
    <m/>
  </r>
  <r>
    <n v="63"/>
    <s v="information product"/>
    <s v="CASRAI"/>
    <m/>
    <s v="Output types"/>
    <x v="2"/>
    <s v="Trademark"/>
    <m/>
    <s v="Trademark"/>
    <x v="325"/>
    <s v="Marks such as a name, word, phrase, logo, symbol, design, image of a product or service that indicates the source and provides the right to control the use of the identifier."/>
    <m/>
    <n v="0.8"/>
    <m/>
    <s v="text"/>
    <s v="Reports and other papers"/>
    <s v="Other"/>
    <x v="0"/>
    <s v="Text"/>
    <s v="Misc"/>
    <m/>
    <m/>
    <m/>
    <m/>
    <s v="IP"/>
    <m/>
    <m/>
    <m/>
    <m/>
    <m/>
    <m/>
  </r>
  <r>
    <n v="406"/>
    <s v="information product"/>
    <s v="MARLO"/>
    <m/>
    <s v="MARLO Deliverable Sub-Types"/>
    <x v="2"/>
    <s v="long-term training"/>
    <m/>
    <s v="long-term training"/>
    <x v="326"/>
    <m/>
    <m/>
    <n v="0.8"/>
    <d v="2017-10-07T00:00:00"/>
    <s v="text"/>
    <s v="not applicable"/>
    <s v="not applicable"/>
    <x v="9"/>
    <s v="Service"/>
    <s v="ambiguous"/>
    <m/>
    <m/>
    <m/>
    <m/>
    <s v="capacity development"/>
    <m/>
    <m/>
    <m/>
    <m/>
    <m/>
    <m/>
  </r>
  <r>
    <n v="417"/>
    <s v="information product"/>
    <s v="MARLO"/>
    <m/>
    <s v="MARLO Deliverable Sub-Types"/>
    <x v="2"/>
    <s v="short-term training"/>
    <m/>
    <s v="short-term training"/>
    <x v="327"/>
    <m/>
    <m/>
    <n v="0.8"/>
    <d v="2017-10-07T00:00:00"/>
    <s v="text"/>
    <s v="not applicable"/>
    <s v="not applicable"/>
    <x v="9"/>
    <s v="Service"/>
    <s v="Misc"/>
    <m/>
    <m/>
    <m/>
    <m/>
    <s v="capacity development"/>
    <m/>
    <m/>
    <m/>
    <m/>
    <m/>
    <m/>
  </r>
  <r>
    <n v="64"/>
    <s v="information product"/>
    <s v="CASRAI"/>
    <m/>
    <s v="Output types"/>
    <x v="2"/>
    <s v="Translation"/>
    <m/>
    <s v="Translation"/>
    <x v="328"/>
    <s v="Translations of books and articles that identify modifications to the original edition, such as a new or revised preface."/>
    <m/>
    <n v="0.6"/>
    <m/>
    <s v="text"/>
    <s v="Reports and other papers"/>
    <s v="Other"/>
    <x v="9"/>
    <s v="Service"/>
    <s v="ambiguous"/>
    <m/>
    <m/>
    <m/>
    <s v="x"/>
    <m/>
    <m/>
    <m/>
    <m/>
    <m/>
    <m/>
    <m/>
  </r>
  <r>
    <n v="246"/>
    <s v="information product"/>
    <s v="DataCite"/>
    <s v="ResourceType"/>
    <s v="resourceTypePublications"/>
    <x v="2"/>
    <s v="translation"/>
    <m/>
    <s v="translation"/>
    <x v="328"/>
    <s v="Translations of books and articles that identify modifications to the original edition, such as a new or revised preface."/>
    <s v="https://members.orcid.org/api/supported-work-types"/>
    <n v="0.6"/>
    <m/>
    <s v="text"/>
    <s v="mixed or ambiguous"/>
    <s v="Other"/>
    <x v="0"/>
    <s v="Text"/>
    <s v="Misc"/>
    <m/>
    <m/>
    <m/>
    <s v="x"/>
    <m/>
    <m/>
    <m/>
    <m/>
    <m/>
    <m/>
    <m/>
  </r>
  <r>
    <n v="295"/>
    <s v="information product"/>
    <s v="MARLO"/>
    <m/>
    <s v="MARLO Deliverable Sub-SubType"/>
    <x v="2"/>
    <s v="Article for media/Magazine/Other (not peer-reviewed)"/>
    <s v="TV"/>
    <s v="TV"/>
    <x v="329"/>
    <m/>
    <m/>
    <n v="0.6"/>
    <d v="2017-10-07T00:00:00"/>
    <s v="multimedia"/>
    <s v="Video, audio, images"/>
    <s v="Video"/>
    <x v="2"/>
    <s v="Audiovisual"/>
    <s v="Misc"/>
    <m/>
    <m/>
    <s v="x"/>
    <m/>
    <m/>
    <m/>
    <m/>
    <s v="should be Video recording"/>
    <n v="1"/>
    <m/>
    <s v="video recording"/>
  </r>
  <r>
    <n v="514"/>
    <s v="information product"/>
    <s v="Zotero"/>
    <m/>
    <s v="item type"/>
    <x v="1"/>
    <s v="TV Broadcast"/>
    <m/>
    <s v="Tv Broadcast"/>
    <x v="329"/>
    <m/>
    <m/>
    <n v="0.6"/>
    <d v="2015-11-20T00:00:00"/>
    <s v="multimedia"/>
    <s v="Video, audio, images"/>
    <s v="Video"/>
    <x v="2"/>
    <s v="Audiovisual"/>
    <s v="Misc"/>
    <m/>
    <m/>
    <s v="x"/>
    <m/>
    <m/>
    <m/>
    <m/>
    <s v="should be Video recording"/>
    <n v="1"/>
    <m/>
    <s v="video recording"/>
  </r>
  <r>
    <n v="480"/>
    <s v="information product"/>
    <s v="RIS"/>
    <s v="RIS_type"/>
    <s v="Reference types"/>
    <x v="1"/>
    <s v="UNBILl"/>
    <s v="Unenacted bill/resolution"/>
    <s v="Unenacted bill/resolution"/>
    <x v="330"/>
    <m/>
    <m/>
    <n v="0.5"/>
    <m/>
    <s v="text"/>
    <s v="not applicable"/>
    <s v="Other"/>
    <x v="0"/>
    <s v="Text"/>
    <s v="Misc"/>
    <s v="Unenacted bill/resolution"/>
    <s v="x"/>
    <m/>
    <m/>
    <m/>
    <m/>
    <m/>
    <m/>
    <m/>
    <m/>
    <m/>
  </r>
  <r>
    <n v="161"/>
    <s v="information product"/>
    <s v="Citavi"/>
    <m/>
    <s v="types"/>
    <x v="2"/>
    <s v="unknown"/>
    <m/>
    <s v="Unknown"/>
    <x v="331"/>
    <s v="Use this reference type as a stopgap when you have unclear or incomplete bibliographic information from another source that doesn't clearly indicate the reference type. Check the original source as soon as possible and then assign the appropriate reference type."/>
    <m/>
    <n v="1"/>
    <d v="2015-11-20T00:00:00"/>
    <s v="mixed"/>
    <s v="mixed or ambiguous"/>
    <s v="Other"/>
    <x v="0"/>
    <s v="Text"/>
    <s v="Misc"/>
    <m/>
    <s v="x"/>
    <m/>
    <m/>
    <m/>
    <m/>
    <m/>
    <m/>
    <n v="0"/>
    <s v="could be under &quot;other&quot;"/>
    <m/>
  </r>
  <r>
    <n v="481"/>
    <s v="information product"/>
    <s v="RIS"/>
    <s v="RIS_type"/>
    <s v="Reference types"/>
    <x v="1"/>
    <s v="UNPB"/>
    <s v="Unpublished work"/>
    <s v="Unpublished work"/>
    <x v="332"/>
    <m/>
    <m/>
    <n v="1"/>
    <m/>
    <s v="text"/>
    <s v="Reports and other papers"/>
    <s v="Manuscript-unpublished"/>
    <x v="0"/>
    <s v="Text"/>
    <s v="Unpublished"/>
    <s v="Unpublished Work"/>
    <m/>
    <m/>
    <s v="x"/>
    <m/>
    <m/>
    <m/>
    <m/>
    <m/>
    <m/>
    <m/>
  </r>
  <r>
    <n v="14"/>
    <s v="information product"/>
    <s v="BibTex"/>
    <m/>
    <s v="BibTeX_types"/>
    <x v="1"/>
    <s v="unpublished"/>
    <m/>
    <s v="Unpublished"/>
    <x v="332"/>
    <s v="A document having an author and title, but not formally published."/>
    <m/>
    <n v="1"/>
    <m/>
    <s v="text"/>
    <s v="Reports and other papers"/>
    <s v="Manuscript-unpublished"/>
    <x v="0"/>
    <s v="Text"/>
    <s v="Unpublished"/>
    <m/>
    <m/>
    <m/>
    <s v="x"/>
    <m/>
    <m/>
    <m/>
    <m/>
    <m/>
    <m/>
    <m/>
  </r>
  <r>
    <n v="162"/>
    <s v="information product"/>
    <s v="Citavi"/>
    <m/>
    <s v="types"/>
    <x v="2"/>
    <s v="unpublished work"/>
    <m/>
    <s v="Unpublished Work"/>
    <x v="332"/>
    <s v="Printed matter not published by a commercial publisher and not available from a bookseller, but instead published and distributed by the authors or editors themselves. "/>
    <s v="Such papers are often solely or additionally published on the Internet as a PDF document. However, they should not be be cited in the bibliography as an Internet Document, but as Unpublished Work (including its Internet address).Examples: Reports from universities and research institutions; papers from organizations, agencies or companies; flyers; and advertising brochures."/>
    <n v="1"/>
    <d v="2015-11-20T00:00:00"/>
    <s v="text"/>
    <s v="Reports and other papers"/>
    <s v="Manuscript-unpublished"/>
    <x v="0"/>
    <s v="Text"/>
    <s v="Unpublished"/>
    <m/>
    <m/>
    <m/>
    <s v="x"/>
    <m/>
    <m/>
    <m/>
    <m/>
    <m/>
    <m/>
    <m/>
  </r>
  <r>
    <n v="328"/>
    <s v="information product"/>
    <s v="MARLO"/>
    <m/>
    <s v="MARLO Deliverable Sub-SubType"/>
    <x v="2"/>
    <s v="Discussion paper/Working paper/White paper"/>
    <s v="unpublished paper"/>
    <s v="Unpublished Paper"/>
    <x v="332"/>
    <m/>
    <m/>
    <n v="1"/>
    <d v="2017-10-07T00:00:00"/>
    <s v="text"/>
    <s v="Reports and other papers"/>
    <s v="Manuscript-unpublished"/>
    <x v="0"/>
    <s v="Text"/>
    <s v="Unpublished"/>
    <m/>
    <m/>
    <s v="x"/>
    <s v="x"/>
    <m/>
    <m/>
    <m/>
    <m/>
    <m/>
    <m/>
    <m/>
  </r>
  <r>
    <n v="385"/>
    <s v="information product"/>
    <s v="MARLO"/>
    <m/>
    <s v="MARLO Deliverable Sub-SubType"/>
    <x v="2"/>
    <s v="User manual/Technical Guide"/>
    <s v="User manual"/>
    <s v="User Manual"/>
    <x v="333"/>
    <m/>
    <m/>
    <n v="0.8"/>
    <d v="2017-10-07T00:00:00"/>
    <s v="text"/>
    <s v="Reports and other papers"/>
    <s v="Manual"/>
    <x v="0"/>
    <s v="Text"/>
    <s v="Manual"/>
    <m/>
    <m/>
    <s v="x"/>
    <m/>
    <m/>
    <m/>
    <m/>
    <m/>
    <m/>
    <m/>
    <m/>
  </r>
  <r>
    <n v="441"/>
    <s v="information product"/>
    <s v="ONIX 3.0"/>
    <s v="List 81"/>
    <s v="Product content type"/>
    <x v="1"/>
    <s v="Video"/>
    <n v="6"/>
    <s v="Video"/>
    <x v="334"/>
    <s v="Includes Film, video, animation etc. Use only when no more detailed specification is provided. Formerly ‘Moving images’"/>
    <m/>
    <n v="1"/>
    <m/>
    <s v="multimedia"/>
    <s v="Video, audio, images"/>
    <s v="Video"/>
    <x v="2"/>
    <s v="Audiovisual"/>
    <s v="Misc"/>
    <s v="Audiovisual material"/>
    <m/>
    <s v="x"/>
    <m/>
    <m/>
    <m/>
    <m/>
    <m/>
    <n v="1"/>
    <m/>
    <s v="video"/>
  </r>
  <r>
    <n v="694"/>
    <m/>
    <s v="FaBiO"/>
    <m/>
    <s v="FaBiO Classes"/>
    <x v="0"/>
    <s v="film"/>
    <m/>
    <m/>
    <x v="334"/>
    <s v="A movie with an accompanying soundtrack, typically created by a professional film studio, designed to communicate a fictional story, record an artistic event, or impart information that is scientific or documentary in nature."/>
    <m/>
    <m/>
    <m/>
    <s v="multimedia"/>
    <s v="Video, audio, images"/>
    <s v="Video"/>
    <x v="2"/>
    <s v="Audiovisual"/>
    <s v="Misc"/>
    <s v="Audiovisual material"/>
    <m/>
    <s v="x"/>
    <m/>
    <m/>
    <m/>
    <m/>
    <m/>
    <m/>
    <m/>
    <m/>
  </r>
  <r>
    <n v="83"/>
    <s v="information product"/>
    <s v="CG Core v1.0"/>
    <m/>
    <s v="dc.type"/>
    <x v="1"/>
    <s v="Video"/>
    <m/>
    <s v="Video"/>
    <x v="334"/>
    <m/>
    <m/>
    <n v="1"/>
    <m/>
    <s v="multimedia"/>
    <s v="Video, audio, images"/>
    <s v="Video"/>
    <x v="2"/>
    <s v="Audiovisual"/>
    <s v="Misc"/>
    <s v="Video Recording"/>
    <m/>
    <s v="x"/>
    <m/>
    <m/>
    <m/>
    <m/>
    <m/>
    <n v="1"/>
    <m/>
    <s v="video"/>
  </r>
  <r>
    <n v="124"/>
    <s v="information product"/>
    <s v="CGSpace"/>
    <m/>
    <s v="dc.type"/>
    <x v="2"/>
    <s v="Video"/>
    <m/>
    <s v="Video"/>
    <x v="334"/>
    <m/>
    <m/>
    <n v="1"/>
    <d v="2017-10-09T00:00:00"/>
    <s v="multimedia"/>
    <s v="Video, audio, images"/>
    <s v="Video"/>
    <x v="2"/>
    <s v="Audiovisual"/>
    <s v="Misc"/>
    <s v="Video Recording"/>
    <m/>
    <s v="x"/>
    <m/>
    <m/>
    <m/>
    <m/>
    <m/>
    <n v="1"/>
    <m/>
    <s v="video"/>
  </r>
  <r>
    <n v="353"/>
    <s v="information product"/>
    <s v="MARLO"/>
    <m/>
    <s v="MARLO Deliverable Sub-SubType"/>
    <x v="2"/>
    <s v="Multimedia"/>
    <s v="Video"/>
    <s v="Video"/>
    <x v="334"/>
    <m/>
    <m/>
    <n v="1"/>
    <d v="2017-10-07T00:00:00"/>
    <s v="multimedia"/>
    <s v="Video, audio, images"/>
    <s v="Video"/>
    <x v="2"/>
    <s v="Audiovisual"/>
    <s v="Misc"/>
    <s v="Video Recording"/>
    <m/>
    <s v="x"/>
    <m/>
    <m/>
    <m/>
    <m/>
    <m/>
    <n v="1"/>
    <m/>
    <s v="video"/>
  </r>
  <r>
    <n v="447"/>
    <s v="information product"/>
    <s v="ONIX 3.0"/>
    <s v="List 159"/>
    <s v="Resource mode"/>
    <x v="5"/>
    <s v="Video"/>
    <m/>
    <s v="Video"/>
    <x v="334"/>
    <s v="Moving images, with or without accompanying sound"/>
    <m/>
    <n v="1"/>
    <m/>
    <s v="multimedia"/>
    <s v="Video, audio, images"/>
    <s v="Video"/>
    <x v="2"/>
    <s v="Audiovisual"/>
    <s v="Misc"/>
    <s v="Video Recording"/>
    <m/>
    <s v="x"/>
    <m/>
    <m/>
    <m/>
    <m/>
    <m/>
    <n v="1"/>
    <m/>
    <s v="video"/>
  </r>
  <r>
    <n v="536"/>
    <m/>
    <s v="COAR"/>
    <m/>
    <s v="MEL Deliverable types and definitions"/>
    <x v="4"/>
    <s v="Video"/>
    <m/>
    <s v="Video"/>
    <x v="334"/>
    <s v="Moving display, either generated dynamically by a computer program or formed from a series of pre-recorded still images imparting an impression of motion when shown in succession. "/>
    <m/>
    <m/>
    <m/>
    <s v="multimedia"/>
    <s v="Video, audio, images"/>
    <s v="Video"/>
    <x v="2"/>
    <s v="Audiovisual"/>
    <s v="Misc"/>
    <s v="Video Recording"/>
    <m/>
    <s v="x"/>
    <m/>
    <m/>
    <m/>
    <m/>
    <m/>
    <m/>
    <m/>
    <m/>
  </r>
  <r>
    <n v="65"/>
    <s v="information product"/>
    <s v="CASRAI"/>
    <m/>
    <s v="Output types"/>
    <x v="2"/>
    <s v="Video Recording"/>
    <m/>
    <s v="Video Recording"/>
    <x v="335"/>
    <s v="Works such as film, video, or new media developed as a result of an research work or agricultural event. May serve for commercial purposes."/>
    <m/>
    <n v="1"/>
    <m/>
    <s v="multimedia"/>
    <s v="Video, audio, images"/>
    <s v="Video"/>
    <x v="2"/>
    <s v="Audiovisual"/>
    <s v="Misc"/>
    <s v="Video Recording"/>
    <m/>
    <s v="x"/>
    <m/>
    <m/>
    <m/>
    <m/>
    <s v="Video-recording understood in our context should have a separate resource type"/>
    <n v="1"/>
    <m/>
    <s v="video recording"/>
  </r>
  <r>
    <n v="482"/>
    <s v="information product"/>
    <s v="RIS"/>
    <s v="RIS_type"/>
    <s v="Reference types"/>
    <x v="1"/>
    <s v="Video"/>
    <s v="Video recording"/>
    <s v="Video recording"/>
    <x v="335"/>
    <m/>
    <m/>
    <n v="1"/>
    <m/>
    <s v="multimedia"/>
    <s v="Video, audio, images"/>
    <s v="Video"/>
    <x v="2"/>
    <s v="Audiovisual"/>
    <s v="Misc"/>
    <s v="Video Recording"/>
    <m/>
    <s v="x"/>
    <m/>
    <m/>
    <m/>
    <m/>
    <s v="Video-recording understood in our context should have a separate resource type"/>
    <n v="1"/>
    <m/>
    <s v="video recording"/>
  </r>
  <r>
    <n v="515"/>
    <s v="information product"/>
    <s v="Zotero"/>
    <m/>
    <s v="item type"/>
    <x v="1"/>
    <s v="Video Recording"/>
    <m/>
    <s v="Video Recording"/>
    <x v="335"/>
    <m/>
    <m/>
    <n v="1"/>
    <d v="2015-11-20T00:00:00"/>
    <s v="multimedia"/>
    <s v="Video, audio, images"/>
    <s v="Video"/>
    <x v="2"/>
    <s v="Audiovisual"/>
    <s v="Misc"/>
    <s v="Video Recording"/>
    <m/>
    <s v="x"/>
    <m/>
    <m/>
    <m/>
    <m/>
    <s v="Video-recording understood in our context should have a separate resource type"/>
    <n v="1"/>
    <m/>
    <s v="video recording"/>
  </r>
  <r>
    <n v="595"/>
    <m/>
    <s v="COAR"/>
    <m/>
    <s v="COAR Resource Types"/>
    <x v="1"/>
    <s v="video"/>
    <m/>
    <s v="video"/>
    <x v="335"/>
    <s v="A recording of visual images, usually in motion and with sound accompaniment."/>
    <s v="201010001"/>
    <n v="20101000"/>
    <m/>
    <s v="multimedia"/>
    <s v="Video, audio, images"/>
    <s v="Video"/>
    <x v="2"/>
    <s v="Audiovisual"/>
    <s v="Misc"/>
    <s v="Video Recording"/>
    <m/>
    <s v="x"/>
    <m/>
    <m/>
    <m/>
    <m/>
    <m/>
    <m/>
    <m/>
    <m/>
  </r>
  <r>
    <n v="851"/>
    <m/>
    <s v="VIVO"/>
    <s v="http://vivoweb.org/ontology/core#Video"/>
    <s v="VIVO_InfoRess"/>
    <x v="2"/>
    <s v="Video"/>
    <m/>
    <m/>
    <x v="335"/>
    <s v="Audiovisual recording in video format"/>
    <m/>
    <m/>
    <m/>
    <m/>
    <m/>
    <m/>
    <x v="3"/>
    <m/>
    <m/>
    <m/>
    <m/>
    <m/>
    <m/>
    <m/>
    <m/>
    <m/>
    <m/>
    <m/>
    <m/>
    <m/>
  </r>
  <r>
    <n v="436"/>
    <s v="information product"/>
    <s v="ONIX 3.0"/>
    <s v="List 81"/>
    <s v="Product content type"/>
    <x v="1"/>
    <s v="Other video"/>
    <n v="28"/>
    <s v="Other video"/>
    <x v="336"/>
    <s v="Other video content eg interview, not a reading or performance"/>
    <m/>
    <n v="0.8"/>
    <m/>
    <s v="multimedia"/>
    <s v="Video, audio, images"/>
    <s v="Video"/>
    <x v="2"/>
    <s v="Audiovisual"/>
    <s v="Misc"/>
    <s v="Video Recording"/>
    <m/>
    <s v="x"/>
    <m/>
    <m/>
    <m/>
    <m/>
    <m/>
    <n v="1"/>
    <m/>
    <s v="video"/>
  </r>
  <r>
    <n v="364"/>
    <s v="information product"/>
    <s v="MARLO"/>
    <m/>
    <s v="MARLO Deliverable Sub-SubType"/>
    <x v="2"/>
    <s v="Policy brief/policy note/briefing paper"/>
    <s v="2020 Vision focus"/>
    <s v="2020 Vision Focus"/>
    <x v="337"/>
    <m/>
    <m/>
    <n v="0.6"/>
    <d v="2017-10-07T00:00:00"/>
    <s v="text"/>
    <s v="Reports and other papers"/>
    <s v="Other"/>
    <x v="0"/>
    <s v="Text"/>
    <s v="Misc"/>
    <s v="Generic"/>
    <s v="x"/>
    <s v="x"/>
    <m/>
    <m/>
    <m/>
    <m/>
    <m/>
    <m/>
    <m/>
    <m/>
  </r>
  <r>
    <n v="831"/>
    <m/>
    <s v="FaBiO"/>
    <m/>
    <s v="FaBiO Classes"/>
    <x v="0"/>
    <s v="vocabulary"/>
    <m/>
    <m/>
    <x v="338"/>
    <s v="A set of words, either constituting a language, or more specifically used to describe a particular domain of knowledge."/>
    <m/>
    <m/>
    <m/>
    <s v="text"/>
    <s v="mixed or ambiguous"/>
    <s v="Other"/>
    <x v="6"/>
    <s v="Collection"/>
    <s v="Misc"/>
    <s v="Catalog"/>
    <s v="x"/>
    <m/>
    <m/>
    <m/>
    <m/>
    <m/>
    <m/>
    <m/>
    <m/>
    <m/>
  </r>
  <r>
    <n v="832"/>
    <m/>
    <s v="FaBiO"/>
    <m/>
    <s v="FaBiO Classes"/>
    <x v="0"/>
    <s v="vocabulary document"/>
    <m/>
    <m/>
    <x v="338"/>
    <s v="A document containing a vocabulary"/>
    <m/>
    <m/>
    <m/>
    <s v="text"/>
    <s v="mixed or ambiguous"/>
    <s v="Other"/>
    <x v="6"/>
    <s v="Collection"/>
    <s v="Misc"/>
    <s v="Catalog"/>
    <s v="x"/>
    <m/>
    <m/>
    <m/>
    <m/>
    <m/>
    <m/>
    <m/>
    <m/>
    <m/>
  </r>
  <r>
    <n v="655"/>
    <m/>
    <s v="FaBiO"/>
    <m/>
    <s v="FaBiO Classes"/>
    <x v="0"/>
    <s v="controlled vocabulary"/>
    <m/>
    <m/>
    <x v="339"/>
    <s v="A collection of selected words and phrases related to a particular domain of knowledge used to permit consistency of metadata annotation and improved retrieval following a search, in which homonyms, synonyms and similar ambiguities of meaning present in natural language are disambiguated."/>
    <m/>
    <m/>
    <m/>
    <s v="text"/>
    <s v="mixed or ambiguous"/>
    <s v="Other"/>
    <x v="6"/>
    <s v="Collection"/>
    <s v="Misc"/>
    <s v="Catalog"/>
    <s v="x"/>
    <m/>
    <m/>
    <m/>
    <m/>
    <m/>
    <m/>
    <m/>
    <m/>
    <m/>
  </r>
  <r>
    <n v="830"/>
    <m/>
    <s v="FaBiO"/>
    <m/>
    <s v="FaBiO Classes"/>
    <x v="0"/>
    <s v="uncontrolled vocabulary"/>
    <m/>
    <m/>
    <x v="340"/>
    <s v="A non-defined collection of words and phrases relating to a particular domain of knowledge, usually added freely by a community, in which homonyms, synonyms and similar ambiguities of meaning present in natural language are not formally disambiguated."/>
    <m/>
    <m/>
    <m/>
    <s v="text"/>
    <s v="mixed or ambiguous"/>
    <s v="Other"/>
    <x v="6"/>
    <s v="Collection"/>
    <s v="Misc"/>
    <s v="Catalog"/>
    <s v="x"/>
    <m/>
    <m/>
    <m/>
    <m/>
    <m/>
    <m/>
    <m/>
    <m/>
    <m/>
  </r>
  <r>
    <n v="836"/>
    <m/>
    <s v="FaBiO"/>
    <m/>
    <s v="FaBiO Classes"/>
    <x v="0"/>
    <s v="web content"/>
    <m/>
    <m/>
    <x v="341"/>
    <s v="Information prepared specifically and primarily for manifestation in a web page, comprising text, images, datasets and/or other works."/>
    <m/>
    <m/>
    <m/>
    <s v="mixed"/>
    <s v="mixed or ambiguous"/>
    <s v="mixed or ambiguous"/>
    <x v="3"/>
    <s v="Other"/>
    <s v="Misc"/>
    <s v="Generic"/>
    <m/>
    <m/>
    <m/>
    <m/>
    <m/>
    <m/>
    <m/>
    <m/>
    <m/>
    <m/>
  </r>
  <r>
    <n v="66"/>
    <s v="information product"/>
    <s v="CASRAI"/>
    <m/>
    <s v="Output types"/>
    <x v="2"/>
    <s v="Website"/>
    <m/>
    <s v="Website"/>
    <x v="342"/>
    <s v="Stand-alone locations on the web where multiple types of information on a specific theme are available. May include interactive features for contributions from readers."/>
    <m/>
    <n v="1"/>
    <m/>
    <s v="text"/>
    <s v="mixed or ambiguous"/>
    <s v="Website"/>
    <x v="10"/>
    <s v="InteractiveResource"/>
    <s v="Misc"/>
    <m/>
    <m/>
    <s v="x"/>
    <m/>
    <m/>
    <m/>
    <m/>
    <m/>
    <m/>
    <m/>
    <m/>
  </r>
  <r>
    <n v="125"/>
    <s v="information product"/>
    <s v="CGSpace"/>
    <m/>
    <s v="dc.type"/>
    <x v="2"/>
    <s v="Website"/>
    <m/>
    <s v="Website"/>
    <x v="342"/>
    <m/>
    <m/>
    <n v="1"/>
    <d v="2017-10-09T00:00:00"/>
    <s v="text"/>
    <s v="mixed or ambiguous"/>
    <s v="Website"/>
    <x v="10"/>
    <s v="InteractiveResource"/>
    <s v="Misc"/>
    <m/>
    <m/>
    <s v="x"/>
    <m/>
    <m/>
    <m/>
    <m/>
    <m/>
    <m/>
    <m/>
    <m/>
  </r>
  <r>
    <n v="601"/>
    <m/>
    <s v="COAR"/>
    <m/>
    <s v="COAR Resource Types"/>
    <x v="5"/>
    <s v="website"/>
    <m/>
    <s v="website"/>
    <x v="342"/>
    <s v="A website, also written as web site or simply site, is a set of related web pages typically served from a single web domain. A website is hosted on at least one web server, accessible via a network such as the Internet or a private local area network through an Internet address known as a uniform resource locator (URL). All publicly accessible websites collectively constitute the World Wide Web."/>
    <s v="501000001"/>
    <n v="50100000"/>
    <m/>
    <s v="text"/>
    <s v="mixed or ambiguous"/>
    <s v="Website"/>
    <x v="10"/>
    <s v="InteractiveResource"/>
    <s v="Misc"/>
    <m/>
    <m/>
    <m/>
    <m/>
    <m/>
    <m/>
    <m/>
    <m/>
    <m/>
    <m/>
    <m/>
  </r>
  <r>
    <n v="537"/>
    <m/>
    <s v="COAR"/>
    <m/>
    <s v="MEL Deliverable types and definitions"/>
    <x v="4"/>
    <s v="Website"/>
    <m/>
    <s v="Website"/>
    <x v="342"/>
    <s v="Website, also written as web site or simply site, is a set of related web pages typically served from a single web domain. A website is hosted on at least one web server, accessible via a network such as the Internet or a private local area network through an Internet address known as a uniform resource locator (URL). All publicly accessible websites collectively constitute the World Wide Web."/>
    <m/>
    <m/>
    <m/>
    <s v="text"/>
    <s v="mixed or ambiguous"/>
    <s v="Website"/>
    <x v="10"/>
    <s v="InteractiveResource"/>
    <s v="Misc"/>
    <m/>
    <m/>
    <s v="x"/>
    <m/>
    <m/>
    <m/>
    <m/>
    <m/>
    <m/>
    <m/>
    <m/>
  </r>
  <r>
    <n v="197"/>
    <s v="information product"/>
    <s v="CSL codelists"/>
    <s v="Appendix II types"/>
    <s v="CSL type"/>
    <x v="2"/>
    <s v="webpage"/>
    <m/>
    <s v="webpage"/>
    <x v="342"/>
    <s v="&lt;no descr found&gt;"/>
    <m/>
    <n v="1"/>
    <d v="2017-10-10T00:00:00"/>
    <s v="text"/>
    <s v="mixed or ambiguous"/>
    <s v="Website"/>
    <x v="10"/>
    <s v="InteractiveResource"/>
    <s v="Misc"/>
    <m/>
    <m/>
    <s v="x"/>
    <m/>
    <m/>
    <m/>
    <m/>
    <m/>
    <m/>
    <m/>
    <m/>
  </r>
  <r>
    <n v="247"/>
    <s v="information product"/>
    <s v="DataCite"/>
    <s v="ResourceType"/>
    <s v="resourceTypePublications"/>
    <x v="2"/>
    <s v="website"/>
    <m/>
    <s v="website"/>
    <x v="342"/>
    <s v="Stand-alone locations on the web where multiple types of information on a specific theme are available."/>
    <s v="https://members.orcid.org/api/supported-work-types"/>
    <n v="1"/>
    <m/>
    <s v="text"/>
    <s v="mixed or ambiguous"/>
    <s v="Website"/>
    <x v="10"/>
    <s v="InteractiveResource"/>
    <s v="Misc"/>
    <m/>
    <m/>
    <s v="x"/>
    <m/>
    <m/>
    <m/>
    <m/>
    <m/>
    <m/>
    <m/>
    <m/>
  </r>
  <r>
    <n v="837"/>
    <m/>
    <s v="FaBiO"/>
    <m/>
    <s v="FaBiO Classes"/>
    <x v="0"/>
    <s v="web manifestation"/>
    <m/>
    <m/>
    <x v="342"/>
    <s v="A digital manifestation on the Web, such as a wiki, a web site, a web page or a blog."/>
    <m/>
    <m/>
    <m/>
    <s v="text"/>
    <s v="mixed or ambiguous"/>
    <s v="Website"/>
    <x v="10"/>
    <s v="InteractiveResource"/>
    <s v="Misc"/>
    <m/>
    <m/>
    <s v="x"/>
    <m/>
    <m/>
    <m/>
    <m/>
    <m/>
    <m/>
    <m/>
    <m/>
  </r>
  <r>
    <n v="838"/>
    <m/>
    <s v="FaBiO"/>
    <m/>
    <s v="FaBiO Classes"/>
    <x v="0"/>
    <s v="web page"/>
    <m/>
    <m/>
    <x v="342"/>
    <s v="A Web manifestation usually identified by a Uniform Resource Identifier (URI), and made accessible to a user by means of the Hypertext Transport Protocol (HTTP) in a Web browser window. Several interlinked web pages hosted together on a Web server and accessed through a single domain name or IP address constitute a web site."/>
    <m/>
    <m/>
    <m/>
    <s v="text"/>
    <s v="mixed or ambiguous"/>
    <s v="Website"/>
    <x v="10"/>
    <s v="InteractiveResource"/>
    <s v="Misc"/>
    <m/>
    <m/>
    <s v="x"/>
    <m/>
    <m/>
    <m/>
    <m/>
    <m/>
    <m/>
    <m/>
    <m/>
  </r>
  <r>
    <n v="387"/>
    <s v="information product"/>
    <s v="MARLO"/>
    <m/>
    <s v="MARLO Deliverable Sub-SubType"/>
    <x v="2"/>
    <s v="Website"/>
    <s v="Website"/>
    <s v="Website"/>
    <x v="342"/>
    <m/>
    <m/>
    <n v="1"/>
    <d v="2017-10-07T00:00:00"/>
    <s v="text"/>
    <s v="mixed or ambiguous"/>
    <s v="Website"/>
    <x v="10"/>
    <s v="InteractiveResource"/>
    <s v="Misc"/>
    <m/>
    <m/>
    <s v="x"/>
    <m/>
    <m/>
    <m/>
    <m/>
    <m/>
    <m/>
    <m/>
    <m/>
  </r>
  <r>
    <n v="422"/>
    <s v="information product"/>
    <s v="MARLO"/>
    <m/>
    <s v="MARLO Deliverable Sub-Types"/>
    <x v="2"/>
    <s v="Website"/>
    <m/>
    <s v="Website"/>
    <x v="342"/>
    <s v="Website"/>
    <m/>
    <n v="1"/>
    <d v="2017-10-07T00:00:00"/>
    <s v="text"/>
    <s v="mixed or ambiguous"/>
    <s v="Website"/>
    <x v="10"/>
    <s v="InteractiveResource"/>
    <s v="Misc"/>
    <m/>
    <m/>
    <s v="x"/>
    <m/>
    <m/>
    <m/>
    <m/>
    <m/>
    <m/>
    <m/>
    <m/>
  </r>
  <r>
    <n v="851"/>
    <m/>
    <s v="VIVO"/>
    <s v="http://purl.org/ontology/bibo/Website"/>
    <s v="VIVO_InfoRess"/>
    <x v="1"/>
    <s v="Website"/>
    <m/>
    <m/>
    <x v="342"/>
    <s v="A group of webpages available within a specific parent address or URL on the World Wide Web|A group of Webpages accessible on the Web."/>
    <m/>
    <m/>
    <m/>
    <m/>
    <m/>
    <m/>
    <x v="3"/>
    <m/>
    <m/>
    <m/>
    <m/>
    <m/>
    <m/>
    <m/>
    <m/>
    <m/>
    <m/>
    <m/>
    <m/>
    <m/>
  </r>
  <r>
    <n v="679"/>
    <m/>
    <s v="FaBiO"/>
    <m/>
    <s v="FaBiO Classes"/>
    <x v="0"/>
    <s v="document repository"/>
    <m/>
    <m/>
    <x v="343"/>
    <s v="A repository for storing documents."/>
    <m/>
    <m/>
    <m/>
    <s v="mixed"/>
    <s v="mixed or ambiguous"/>
    <s v="Website"/>
    <x v="6"/>
    <s v="Collection"/>
    <s v="Misc"/>
    <m/>
    <m/>
    <s v="x"/>
    <s v="x"/>
    <m/>
    <m/>
    <m/>
    <m/>
    <m/>
    <m/>
    <m/>
  </r>
  <r>
    <n v="308"/>
    <s v="information product"/>
    <s v="MARLO"/>
    <m/>
    <s v="MARLO Deliverable Sub-SubType"/>
    <x v="2"/>
    <s v="Data portal/Tool/Model code/Computer software"/>
    <s v="Data Portals for dissemination"/>
    <s v="Data Portals For Dissemination"/>
    <x v="343"/>
    <m/>
    <m/>
    <n v="0.6"/>
    <d v="2017-10-07T00:00:00"/>
    <s v="mixed"/>
    <s v="mixed or ambiguous"/>
    <s v="Website"/>
    <x v="10"/>
    <s v="InteractiveResource"/>
    <s v="Misc"/>
    <m/>
    <m/>
    <s v="x"/>
    <s v="x"/>
    <m/>
    <m/>
    <m/>
    <m/>
    <n v="0"/>
    <s v="website as a container or as a software application?"/>
    <m/>
  </r>
  <r>
    <n v="839"/>
    <m/>
    <s v="FaBiO"/>
    <m/>
    <s v="FaBiO Classes"/>
    <x v="0"/>
    <s v="web site"/>
    <m/>
    <m/>
    <x v="344"/>
    <s v="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
    <m/>
    <m/>
    <m/>
    <s v="text"/>
    <s v="mixed or ambiguous"/>
    <s v="Website"/>
    <x v="10"/>
    <s v="InteractiveResource"/>
    <s v="Misc"/>
    <m/>
    <m/>
    <s v="x"/>
    <m/>
    <m/>
    <m/>
    <m/>
    <m/>
    <m/>
    <m/>
    <m/>
  </r>
  <r>
    <n v="851"/>
    <m/>
    <s v="VIVO"/>
    <s v="http://purl.org/ontology/bibo/Webpage"/>
    <s v="VIVO_InfoRess"/>
    <x v="1"/>
    <s v="Webpage"/>
    <m/>
    <m/>
    <x v="344"/>
    <s v="One section of a website that appears at a unique address within the parent site's address or URL on the World Wide Web |A web page is an online document available (at least initially) on the world wide web. A web page is written first and foremost to appear on the web, as distinct from other online resources such as books, manuscripts or audio documents which use the web primarily as a distribution mechanism alongside other more traditional methods such as print."/>
    <m/>
    <m/>
    <m/>
    <m/>
    <m/>
    <m/>
    <x v="3"/>
    <m/>
    <m/>
    <m/>
    <m/>
    <m/>
    <m/>
    <m/>
    <m/>
    <m/>
    <m/>
    <m/>
    <m/>
    <m/>
  </r>
  <r>
    <n v="516"/>
    <m/>
    <s v="Britannica "/>
    <m/>
    <s v="MEL Deliverable types and definitions"/>
    <x v="4"/>
    <s v="Wiki"/>
    <m/>
    <s v="Wiki"/>
    <x v="345"/>
    <s v="World Wide Web (WWW) site that can be modified or contributed to by users. In addition to encyclopaedias, wiki software is used in a wide variety of contexts to facilitate interaction and cooperation in projects at various scales. "/>
    <m/>
    <m/>
    <m/>
    <s v="text"/>
    <s v="mixed or ambiguous"/>
    <s v="Wiki"/>
    <x v="10"/>
    <s v="InteractiveResource"/>
    <s v="Misc"/>
    <m/>
    <m/>
    <m/>
    <m/>
    <m/>
    <m/>
    <m/>
    <m/>
    <m/>
    <m/>
    <m/>
  </r>
  <r>
    <n v="126"/>
    <s v="information product"/>
    <s v="CGSpace"/>
    <m/>
    <s v="dc.type"/>
    <x v="2"/>
    <s v="Wiki"/>
    <m/>
    <s v="Wiki"/>
    <x v="345"/>
    <m/>
    <m/>
    <n v="0.6"/>
    <d v="2017-10-09T00:00:00"/>
    <s v="text"/>
    <s v="mixed or ambiguous"/>
    <s v="Wiki"/>
    <x v="10"/>
    <s v="InteractiveResource"/>
    <s v="Misc"/>
    <m/>
    <m/>
    <s v="x"/>
    <s v="x"/>
    <m/>
    <m/>
    <m/>
    <m/>
    <m/>
    <m/>
    <m/>
  </r>
  <r>
    <n v="841"/>
    <m/>
    <s v="FaBiO"/>
    <m/>
    <s v="FaBiO Classes"/>
    <x v="0"/>
    <s v="wiki"/>
    <m/>
    <m/>
    <x v="345"/>
    <s v="A collaborative Web manifestation, usually maintained by a project team or group, providing easy-to-edit pages that can be used to accumulate related information for shared use by the group and/or publication."/>
    <m/>
    <m/>
    <m/>
    <s v="text"/>
    <s v="mixed or ambiguous"/>
    <s v="Wiki"/>
    <x v="10"/>
    <s v="InteractiveResource"/>
    <s v="Misc"/>
    <m/>
    <m/>
    <m/>
    <m/>
    <m/>
    <m/>
    <m/>
    <m/>
    <m/>
    <m/>
    <m/>
  </r>
  <r>
    <n v="379"/>
    <s v="information product"/>
    <s v="MARLO"/>
    <m/>
    <s v="MARLO Deliverable Sub-SubType"/>
    <x v="2"/>
    <s v="Social Media Output"/>
    <s v="Wiki"/>
    <s v="Wiki"/>
    <x v="345"/>
    <m/>
    <m/>
    <n v="0.6"/>
    <d v="2017-10-07T00:00:00"/>
    <s v="text"/>
    <s v="mixed or ambiguous"/>
    <s v="Wiki"/>
    <x v="10"/>
    <s v="InteractiveResource"/>
    <s v="Misc"/>
    <m/>
    <m/>
    <s v="x"/>
    <s v="x"/>
    <m/>
    <m/>
    <m/>
    <m/>
    <m/>
    <m/>
    <m/>
  </r>
  <r>
    <n v="844"/>
    <m/>
    <s v="FaBiO"/>
    <m/>
    <s v="FaBiO Classes"/>
    <x v="7"/>
    <s v="work"/>
    <m/>
    <m/>
    <x v="346"/>
    <s v="A subclass of FRBR work, restricted to works that are published or potentially publishable, and that contain or are referred to by bibliographic references, or entities used to define bibliographic references. FaBiO works, and their expressions and manifestations, are primarily textual publications such as books, magazines, newspapers and journals, and items of their content. However, they also include datasets, computer algorithms, experimental protocols, formal specifications and vocabularies, legal records, governmental papers, technical and commercial reports and similar publications, and also bibliographies, reference lists, library catalogues and similar collections. For this reason, fabio:Work is not an equivalent class to frbr:ScholarlyWork. An example of a fabio:Work is your latest research paper."/>
    <m/>
    <m/>
    <m/>
    <s v="mixed"/>
    <s v="not applicable"/>
    <s v="not applicable"/>
    <x v="3"/>
    <s v="Other"/>
    <s v="Misc"/>
    <s v="Generic"/>
    <m/>
    <m/>
    <m/>
    <m/>
    <m/>
    <m/>
    <m/>
    <m/>
    <m/>
    <m/>
  </r>
  <r>
    <n v="603"/>
    <m/>
    <s v="COAR"/>
    <m/>
    <s v="COAR Resource Types"/>
    <x v="7"/>
    <s v="workflow"/>
    <m/>
    <s v="workflow"/>
    <x v="347"/>
    <s v="A recorded sequence of connected steps, which may be automated, specifying a reliably repeatable sequence of operations to be undertaken when conducting a particular job, for example an in silico investigation that extracts and processes information from a number of bioinformatics databases."/>
    <s v="700000001"/>
    <n v="70000000"/>
    <m/>
    <s v="mixed"/>
    <s v="mixed or ambiguous"/>
    <s v="Other"/>
    <x v="6"/>
    <s v="Collection"/>
    <s v="Misc"/>
    <s v="Generic"/>
    <m/>
    <m/>
    <m/>
    <m/>
    <m/>
    <m/>
    <m/>
    <m/>
    <m/>
    <m/>
  </r>
  <r>
    <n v="847"/>
    <m/>
    <s v="FaBiO"/>
    <m/>
    <s v="FaBiO Classes"/>
    <x v="0"/>
    <s v="workflow"/>
    <m/>
    <m/>
    <x v="347"/>
    <s v="A recorded sequence of connected steps, which may be automated, specifying a reliably repeatable sequence of operations to be undertaken when conducting a particular job, for example an in silico investigation that extracts and processes information from a number of bioinformatics databases."/>
    <m/>
    <m/>
    <m/>
    <s v="mixed"/>
    <s v="mixed or ambiguous"/>
    <s v="Other"/>
    <x v="6"/>
    <s v="Collection"/>
    <s v="Misc"/>
    <s v="Generic"/>
    <m/>
    <m/>
    <m/>
    <m/>
    <m/>
    <m/>
    <m/>
    <m/>
    <m/>
    <m/>
  </r>
  <r>
    <n v="67"/>
    <s v="information product"/>
    <s v="CASRAI"/>
    <m/>
    <s v="Output types"/>
    <x v="2"/>
    <s v="Working Paper"/>
    <m/>
    <s v="Working Paper"/>
    <x v="348"/>
    <s v="Preliminary versions of articles that have not undergone review but that may be shared for comment."/>
    <m/>
    <n v="1"/>
    <m/>
    <s v="text"/>
    <s v="Reports and other papers"/>
    <s v="Working Paper"/>
    <x v="0"/>
    <s v="Text"/>
    <s v="Unpublished"/>
    <s v="Unpublished work"/>
    <s v="x"/>
    <s v="x"/>
    <s v="x"/>
    <m/>
    <m/>
    <m/>
    <m/>
    <m/>
    <m/>
    <m/>
  </r>
  <r>
    <n v="127"/>
    <s v="information product"/>
    <s v="CGSpace"/>
    <m/>
    <s v="dc.type"/>
    <x v="2"/>
    <s v="Working Paper"/>
    <m/>
    <s v="Working Paper"/>
    <x v="348"/>
    <m/>
    <m/>
    <n v="1"/>
    <d v="2017-10-09T00:00:00"/>
    <s v="text"/>
    <s v="Reports and other papers"/>
    <s v="Working Paper"/>
    <x v="0"/>
    <s v="Text"/>
    <s v="Misc"/>
    <s v="Unpublished work"/>
    <s v="?"/>
    <s v="x"/>
    <s v="x"/>
    <m/>
    <s v="definition like CASRAI?"/>
    <m/>
    <m/>
    <m/>
    <m/>
    <m/>
  </r>
  <r>
    <n v="588"/>
    <m/>
    <s v="COAR"/>
    <m/>
    <s v="COAR Resource Types"/>
    <x v="5"/>
    <s v="working paper"/>
    <m/>
    <s v="working paper"/>
    <x v="348"/>
    <s v="A working paper or preprint is a report on research that is still on-going or which has not yet been accepted for publication."/>
    <s v="114000001"/>
    <n v="11400000"/>
    <m/>
    <s v="text"/>
    <s v="Reports and other papers"/>
    <s v="Working Paper"/>
    <x v="0"/>
    <s v="Text"/>
    <s v="Unpublished"/>
    <s v="Unpublished work"/>
    <m/>
    <m/>
    <m/>
    <m/>
    <m/>
    <m/>
    <m/>
    <m/>
    <m/>
    <m/>
  </r>
  <r>
    <n v="671"/>
    <m/>
    <s v="FaBiO"/>
    <m/>
    <s v="FaBiO Classes"/>
    <x v="0"/>
    <s v="demo paper"/>
    <m/>
    <m/>
    <x v="348"/>
    <s v="A demonstration paper, typically describing a new product, service or system created as a result of research, usually presented during a conference or workshop."/>
    <m/>
    <m/>
    <m/>
    <s v="text"/>
    <s v="Reports and other papers"/>
    <s v="Working Paper"/>
    <x v="0"/>
    <s v="Text"/>
    <s v="Misc"/>
    <s v="Unpublished work"/>
    <m/>
    <s v="x"/>
    <s v="x"/>
    <m/>
    <m/>
    <m/>
    <m/>
    <m/>
    <m/>
    <m/>
  </r>
  <r>
    <n v="848"/>
    <m/>
    <s v="FaBiO"/>
    <m/>
    <s v="FaBiO Classes"/>
    <x v="0"/>
    <s v="working paper"/>
    <m/>
    <m/>
    <x v="348"/>
    <s v="An unpublished paper, usually circulated privately among a small group of peers, to provide information or with a request for comments or editorial improvement."/>
    <m/>
    <m/>
    <m/>
    <s v="text"/>
    <s v="Reports and other papers"/>
    <s v="Working Paper"/>
    <x v="0"/>
    <s v="Text"/>
    <s v="Unpublished"/>
    <s v="Unpublished work"/>
    <m/>
    <s v="x"/>
    <s v="x"/>
    <m/>
    <m/>
    <m/>
    <m/>
    <m/>
    <m/>
    <m/>
  </r>
  <r>
    <n v="330"/>
    <s v="information product"/>
    <s v="MARLO"/>
    <m/>
    <s v="MARLO Deliverable Sub-SubType"/>
    <x v="2"/>
    <s v="Discussion paper/Working paper/White paper"/>
    <s v="working paper"/>
    <s v="Working Paper"/>
    <x v="348"/>
    <m/>
    <m/>
    <n v="1"/>
    <d v="2017-10-07T00:00:00"/>
    <s v="text"/>
    <s v="Reports and other papers"/>
    <s v="Working Paper"/>
    <x v="0"/>
    <s v="Text"/>
    <s v="Misc"/>
    <s v="Unpublished work"/>
    <m/>
    <s v="x"/>
    <s v="x"/>
    <m/>
    <s v="definition like CASRAI?"/>
    <m/>
    <m/>
    <m/>
    <m/>
    <m/>
  </r>
  <r>
    <n v="851"/>
    <m/>
    <s v="VIVO"/>
    <s v="http://vivoweb.org/ontology/core#WorkingPaper"/>
    <s v="VIVO_InfoRess"/>
    <x v="1"/>
    <s v="Working Paper"/>
    <m/>
    <m/>
    <x v="348"/>
    <s v="A document created as a basis for discussion or a very early draft of a formal paper"/>
    <m/>
    <m/>
    <m/>
    <m/>
    <m/>
    <m/>
    <x v="3"/>
    <m/>
    <m/>
    <m/>
    <m/>
    <m/>
    <m/>
    <m/>
    <m/>
    <m/>
    <m/>
    <m/>
    <m/>
    <m/>
  </r>
  <r>
    <m/>
    <m/>
    <m/>
    <m/>
    <m/>
    <x v="0"/>
    <m/>
    <m/>
    <m/>
    <x v="349"/>
    <m/>
    <m/>
    <m/>
    <m/>
    <m/>
    <m/>
    <m/>
    <x v="3"/>
    <m/>
    <m/>
    <m/>
    <m/>
    <m/>
    <m/>
    <m/>
    <m/>
    <m/>
    <m/>
    <m/>
    <m/>
    <m/>
  </r>
  <r>
    <m/>
    <m/>
    <m/>
    <m/>
    <m/>
    <x v="0"/>
    <m/>
    <m/>
    <m/>
    <x v="349"/>
    <m/>
    <m/>
    <m/>
    <m/>
    <m/>
    <m/>
    <m/>
    <x v="3"/>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N357" firstHeaderRow="1" firstDataRow="2" firstDataCol="1" rowPageCount="1" colPageCount="1"/>
  <pivotFields count="31">
    <pivotField dataField="1" showAll="0"/>
    <pivotField subtotalTop="0" showAll="0"/>
    <pivotField subtotalTop="0" showAll="0"/>
    <pivotField subtotalTop="0" showAll="0"/>
    <pivotField subtotalTop="0" showAll="0"/>
    <pivotField axis="axisPage" multipleItemSelectionAllowed="1" showAll="0">
      <items count="10">
        <item x="5"/>
        <item x="8"/>
        <item x="1"/>
        <item x="2"/>
        <item x="0"/>
        <item x="3"/>
        <item x="4"/>
        <item x="7"/>
        <item x="6"/>
        <item t="default"/>
      </items>
    </pivotField>
    <pivotField subtotalTop="0" showAll="0"/>
    <pivotField subtotalTop="0" showAll="0"/>
    <pivotField subtotalTop="0" showAll="0"/>
    <pivotField axis="axisRow" showAll="0" sortType="ascending">
      <items count="351">
        <item sd="0" x="0"/>
        <item sd="0" x="1"/>
        <item sd="0" x="2"/>
        <item x="3"/>
        <item x="4"/>
        <item sd="0" x="5"/>
        <item sd="0" x="6"/>
        <item sd="0" x="7"/>
        <item sd="0" x="8"/>
        <item x="9"/>
        <item sd="0" x="10"/>
        <item sd="0" x="11"/>
        <item sd="0" x="12"/>
        <item sd="0" x="13"/>
        <item sd="0" x="14"/>
        <item x="15"/>
        <item sd="0" x="16"/>
        <item x="17"/>
        <item x="18"/>
        <item sd="0" x="19"/>
        <item sd="0" x="20"/>
        <item sd="0" x="21"/>
        <item sd="0" x="22"/>
        <item sd="0" x="23"/>
        <item sd="0" x="24"/>
        <item sd="0" x="25"/>
        <item sd="0" x="26"/>
        <item sd="0" x="27"/>
        <item sd="0" x="28"/>
        <item x="29"/>
        <item x="30"/>
        <item x="31"/>
        <item x="32"/>
        <item x="33"/>
        <item x="34"/>
        <item x="35"/>
        <item x="36"/>
        <item x="37"/>
        <item sd="0" x="38"/>
        <item sd="0" x="39"/>
        <item x="40"/>
        <item sd="0" x="41"/>
        <item x="42"/>
        <item x="43"/>
        <item sd="0" x="44"/>
        <item x="45"/>
        <item sd="0" x="46"/>
        <item sd="0" x="47"/>
        <item sd="0" x="48"/>
        <item sd="0" x="49"/>
        <item sd="0" x="50"/>
        <item x="51"/>
        <item x="52"/>
        <item sd="0" x="53"/>
        <item x="54"/>
        <item sd="0" x="55"/>
        <item x="56"/>
        <item sd="0" x="57"/>
        <item sd="0" x="58"/>
        <item x="59"/>
        <item x="60"/>
        <item x="61"/>
        <item x="62"/>
        <item x="63"/>
        <item x="64"/>
        <item x="65"/>
        <item sd="0" x="66"/>
        <item sd="0" x="67"/>
        <item x="68"/>
        <item sd="0" x="69"/>
        <item x="70"/>
        <item x="71"/>
        <item x="72"/>
        <item x="73"/>
        <item sd="0" x="74"/>
        <item x="75"/>
        <item x="76"/>
        <item sd="0" x="77"/>
        <item x="78"/>
        <item x="79"/>
        <item x="80"/>
        <item x="81"/>
        <item x="82"/>
        <item x="83"/>
        <item x="84"/>
        <item x="85"/>
        <item x="86"/>
        <item x="87"/>
        <item x="88"/>
        <item x="89"/>
        <item x="90"/>
        <item x="91"/>
        <item sd="0" x="92"/>
        <item sd="0" x="93"/>
        <item x="94"/>
        <item sd="0" x="95"/>
        <item sd="0" x="96"/>
        <item sd="0" x="97"/>
        <item x="98"/>
        <item x="99"/>
        <item sd="0" x="100"/>
        <item x="101"/>
        <item x="102"/>
        <item x="103"/>
        <item sd="0" x="104"/>
        <item x="105"/>
        <item sd="0" x="106"/>
        <item x="107"/>
        <item sd="0" x="108"/>
        <item sd="0" x="109"/>
        <item sd="0" x="110"/>
        <item sd="0" x="111"/>
        <item sd="0" x="112"/>
        <item sd="0" x="113"/>
        <item x="114"/>
        <item x="115"/>
        <item sd="0" x="116"/>
        <item sd="0" x="117"/>
        <item sd="0" x="118"/>
        <item sd="0" x="119"/>
        <item sd="0" x="120"/>
        <item sd="0" x="121"/>
        <item sd="0" x="122"/>
        <item sd="0" x="123"/>
        <item sd="0" x="124"/>
        <item sd="0" x="125"/>
        <item x="126"/>
        <item sd="0" x="127"/>
        <item sd="0" x="128"/>
        <item x="129"/>
        <item x="130"/>
        <item sd="0" x="131"/>
        <item x="132"/>
        <item x="133"/>
        <item x="134"/>
        <item sd="0" x="135"/>
        <item sd="0" x="136"/>
        <item sd="0" x="137"/>
        <item sd="0" x="138"/>
        <item sd="0" x="139"/>
        <item sd="0" x="140"/>
        <item x="141"/>
        <item sd="0" x="142"/>
        <item x="143"/>
        <item sd="0" x="144"/>
        <item sd="0" x="145"/>
        <item x="146"/>
        <item x="147"/>
        <item x="148"/>
        <item sd="0" x="149"/>
        <item x="150"/>
        <item x="151"/>
        <item x="152"/>
        <item sd="0" x="153"/>
        <item x="154"/>
        <item sd="0" x="155"/>
        <item sd="0" x="156"/>
        <item x="157"/>
        <item sd="0" x="158"/>
        <item x="159"/>
        <item x="160"/>
        <item x="161"/>
        <item sd="0" x="162"/>
        <item sd="0" x="163"/>
        <item sd="0" x="164"/>
        <item sd="0" x="165"/>
        <item sd="0" x="166"/>
        <item sd="0" x="167"/>
        <item sd="0" x="168"/>
        <item x="169"/>
        <item x="170"/>
        <item sd="0" x="171"/>
        <item sd="0" x="172"/>
        <item sd="0" x="173"/>
        <item sd="0" x="174"/>
        <item sd="0" x="175"/>
        <item sd="0" x="176"/>
        <item sd="0" x="177"/>
        <item sd="0" x="178"/>
        <item x="179"/>
        <item sd="0" x="180"/>
        <item x="181"/>
        <item x="182"/>
        <item x="183"/>
        <item sd="0" x="184"/>
        <item sd="0" x="185"/>
        <item sd="0" x="186"/>
        <item sd="0" x="187"/>
        <item sd="0" x="188"/>
        <item x="189"/>
        <item x="190"/>
        <item x="191"/>
        <item x="192"/>
        <item x="193"/>
        <item x="194"/>
        <item x="195"/>
        <item x="196"/>
        <item x="197"/>
        <item x="198"/>
        <item sd="0" x="199"/>
        <item sd="0" x="200"/>
        <item sd="0" x="201"/>
        <item sd="0" x="202"/>
        <item x="203"/>
        <item sd="0" x="204"/>
        <item sd="0" x="205"/>
        <item sd="0" x="206"/>
        <item sd="0" x="207"/>
        <item sd="0" x="208"/>
        <item x="209"/>
        <item sd="0" x="210"/>
        <item sd="0" x="211"/>
        <item sd="0" x="212"/>
        <item sd="0" x="213"/>
        <item x="214"/>
        <item sd="0" x="215"/>
        <item x="216"/>
        <item x="217"/>
        <item x="218"/>
        <item x="219"/>
        <item sd="0" x="220"/>
        <item sd="0" x="221"/>
        <item sd="0" x="222"/>
        <item x="223"/>
        <item sd="0" x="224"/>
        <item sd="0" x="225"/>
        <item sd="0" x="226"/>
        <item x="227"/>
        <item sd="0" x="228"/>
        <item sd="0" x="229"/>
        <item x="230"/>
        <item x="231"/>
        <item sd="0" x="232"/>
        <item x="233"/>
        <item sd="0" x="234"/>
        <item sd="0" x="235"/>
        <item sd="0" x="236"/>
        <item sd="0" x="237"/>
        <item x="238"/>
        <item sd="0" x="239"/>
        <item x="240"/>
        <item x="241"/>
        <item sd="0" x="242"/>
        <item x="243"/>
        <item sd="0" x="244"/>
        <item sd="0" x="245"/>
        <item sd="0" x="246"/>
        <item x="247"/>
        <item sd="0" x="248"/>
        <item sd="0" x="249"/>
        <item x="250"/>
        <item x="251"/>
        <item x="252"/>
        <item x="253"/>
        <item sd="0" x="254"/>
        <item sd="0" x="255"/>
        <item sd="0" x="256"/>
        <item sd="0" x="257"/>
        <item sd="0" x="258"/>
        <item x="259"/>
        <item sd="0" x="260"/>
        <item sd="0" x="261"/>
        <item sd="0" x="262"/>
        <item sd="0" x="263"/>
        <item x="264"/>
        <item sd="0" x="265"/>
        <item x="266"/>
        <item sd="0" x="267"/>
        <item sd="0" x="268"/>
        <item sd="0" x="269"/>
        <item sd="0" x="270"/>
        <item x="271"/>
        <item x="272"/>
        <item x="273"/>
        <item sd="0" x="274"/>
        <item sd="0" x="275"/>
        <item x="276"/>
        <item x="277"/>
        <item x="278"/>
        <item sd="0" x="279"/>
        <item x="280"/>
        <item x="281"/>
        <item x="282"/>
        <item x="283"/>
        <item sd="0" x="284"/>
        <item sd="0" x="285"/>
        <item sd="0" x="286"/>
        <item sd="0" x="287"/>
        <item x="288"/>
        <item x="289"/>
        <item sd="0" x="290"/>
        <item x="291"/>
        <item sd="0" x="292"/>
        <item sd="0" x="293"/>
        <item x="294"/>
        <item sd="0" x="295"/>
        <item sd="0" x="296"/>
        <item x="297"/>
        <item x="298"/>
        <item sd="0" x="299"/>
        <item x="300"/>
        <item x="301"/>
        <item sd="0" x="302"/>
        <item sd="0" x="303"/>
        <item x="304"/>
        <item sd="0" x="305"/>
        <item x="306"/>
        <item x="307"/>
        <item x="308"/>
        <item x="309"/>
        <item sd="0" x="310"/>
        <item sd="0" x="311"/>
        <item sd="0" x="312"/>
        <item x="313"/>
        <item sd="0" x="314"/>
        <item sd="0" x="315"/>
        <item sd="0" x="316"/>
        <item sd="0" x="317"/>
        <item x="318"/>
        <item sd="0" x="319"/>
        <item x="320"/>
        <item sd="0" x="321"/>
        <item sd="0" x="322"/>
        <item x="323"/>
        <item x="324"/>
        <item sd="0" x="325"/>
        <item sd="0" x="326"/>
        <item sd="0" x="327"/>
        <item sd="0" x="328"/>
        <item sd="0" x="329"/>
        <item sd="0" x="330"/>
        <item sd="0" x="331"/>
        <item sd="0" x="332"/>
        <item sd="0" x="333"/>
        <item sd="0" x="334"/>
        <item sd="0" x="335"/>
        <item sd="0" x="336"/>
        <item sd="0" x="337"/>
        <item x="338"/>
        <item x="339"/>
        <item x="340"/>
        <item x="341"/>
        <item sd="0" x="342"/>
        <item sd="0" x="343"/>
        <item x="344"/>
        <item sd="0" x="345"/>
        <item x="346"/>
        <item sd="0" x="347"/>
        <item sd="0" x="348"/>
        <item sd="0" x="349"/>
        <item t="default" sd="0"/>
      </items>
    </pivotField>
    <pivotField subtotalTop="0" showAll="0"/>
    <pivotField subtotalTop="0" showAll="0"/>
    <pivotField subtotalTop="0" multipleItemSelectionAllowed="1" showAll="0"/>
    <pivotField subtotalTop="0" showAll="0"/>
    <pivotField subtotalTop="0" showAll="0"/>
    <pivotField showAll="0"/>
    <pivotField showAll="0"/>
    <pivotField axis="axisCol" showAll="0">
      <items count="13">
        <item x="6"/>
        <item x="5"/>
        <item x="7"/>
        <item x="4"/>
        <item x="10"/>
        <item x="2"/>
        <item x="9"/>
        <item x="11"/>
        <item x="1"/>
        <item x="8"/>
        <item x="0"/>
        <item x="3"/>
        <item t="default"/>
      </items>
    </pivotField>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s>
  <rowFields count="1">
    <field x="9"/>
  </rowFields>
  <rowItems count="3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t="grand">
      <x/>
    </i>
  </rowItems>
  <colFields count="1">
    <field x="17"/>
  </colFields>
  <colItems count="13">
    <i>
      <x/>
    </i>
    <i>
      <x v="1"/>
    </i>
    <i>
      <x v="2"/>
    </i>
    <i>
      <x v="3"/>
    </i>
    <i>
      <x v="4"/>
    </i>
    <i>
      <x v="5"/>
    </i>
    <i>
      <x v="6"/>
    </i>
    <i>
      <x v="7"/>
    </i>
    <i>
      <x v="8"/>
    </i>
    <i>
      <x v="9"/>
    </i>
    <i>
      <x v="10"/>
    </i>
    <i>
      <x v="11"/>
    </i>
    <i t="grand">
      <x/>
    </i>
  </colItems>
  <pageFields count="1">
    <pageField fld="5" hier="-1"/>
  </pageFields>
  <dataFields count="1">
    <dataField name="Count of ID" fld="0" subtotal="count" baseField="9" baseItem="11"/>
  </dataFields>
  <formats count="3">
    <format dxfId="253">
      <pivotArea dataOnly="0" labelOnly="1" fieldPosition="0">
        <references count="1">
          <reference field="17" count="0"/>
        </references>
      </pivotArea>
    </format>
    <format dxfId="252">
      <pivotArea outline="0" fieldPosition="0">
        <references count="1">
          <reference field="4294967294" count="1">
            <x v="0"/>
          </reference>
        </references>
      </pivotArea>
    </format>
    <format dxfId="251">
      <pivotArea outline="0" fieldPosition="0">
        <references count="1">
          <reference field="4294967294" count="1">
            <x v="0"/>
          </reference>
        </references>
      </pivotArea>
    </format>
  </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I62"/>
  <sheetViews>
    <sheetView workbookViewId="0">
      <pane ySplit="1" topLeftCell="A2" activePane="bottomLeft" state="frozen"/>
      <selection pane="bottomLeft" activeCell="B25" sqref="B25"/>
    </sheetView>
  </sheetViews>
  <sheetFormatPr baseColWidth="10" defaultColWidth="9.1640625" defaultRowHeight="15"/>
  <cols>
    <col min="1" max="1" width="16.5" bestFit="1" customWidth="1"/>
    <col min="2" max="2" width="23.5" bestFit="1" customWidth="1"/>
    <col min="3" max="3" width="27" customWidth="1"/>
    <col min="4" max="4" width="11.83203125" bestFit="1" customWidth="1"/>
    <col min="5" max="5" width="16.1640625" bestFit="1" customWidth="1"/>
  </cols>
  <sheetData>
    <row r="1" spans="1:9">
      <c r="A1" t="s">
        <v>0</v>
      </c>
      <c r="B1" t="s">
        <v>1</v>
      </c>
      <c r="C1" t="s">
        <v>2</v>
      </c>
      <c r="D1" t="s">
        <v>3</v>
      </c>
      <c r="E1" t="s">
        <v>4</v>
      </c>
      <c r="F1" t="s">
        <v>5</v>
      </c>
      <c r="G1" t="s">
        <v>6</v>
      </c>
      <c r="H1" t="s">
        <v>7</v>
      </c>
      <c r="I1" t="s">
        <v>8</v>
      </c>
    </row>
    <row r="2" spans="1:9">
      <c r="A2" t="s">
        <v>9</v>
      </c>
      <c r="B2" s="6">
        <v>0</v>
      </c>
    </row>
    <row r="3" spans="1:9">
      <c r="B3" s="6">
        <v>0</v>
      </c>
      <c r="C3" s="6">
        <v>0</v>
      </c>
      <c r="D3" s="6"/>
    </row>
    <row r="4" spans="1:9">
      <c r="B4" s="6" t="s">
        <v>10</v>
      </c>
      <c r="C4" s="6" t="s">
        <v>10</v>
      </c>
      <c r="D4" s="6"/>
    </row>
    <row r="5" spans="1:9">
      <c r="B5" s="7" t="s">
        <v>11</v>
      </c>
      <c r="C5" s="7" t="s">
        <v>11</v>
      </c>
      <c r="D5" s="7"/>
    </row>
    <row r="6" spans="1:9">
      <c r="B6" s="7" t="s">
        <v>12</v>
      </c>
      <c r="C6" s="7" t="s">
        <v>12</v>
      </c>
      <c r="D6" s="7"/>
    </row>
    <row r="7" spans="1:9">
      <c r="B7" s="7" t="s">
        <v>13</v>
      </c>
      <c r="C7" s="7" t="s">
        <v>13</v>
      </c>
      <c r="D7" s="7"/>
    </row>
    <row r="8" spans="1:9">
      <c r="B8" s="7" t="s">
        <v>14</v>
      </c>
      <c r="C8" s="7" t="s">
        <v>14</v>
      </c>
      <c r="D8" s="7"/>
    </row>
    <row r="9" spans="1:9">
      <c r="B9" s="7" t="s">
        <v>15</v>
      </c>
      <c r="C9" s="7" t="s">
        <v>15</v>
      </c>
      <c r="D9" s="7"/>
    </row>
    <row r="10" spans="1:9">
      <c r="B10" s="7" t="s">
        <v>16</v>
      </c>
      <c r="C10" s="7" t="s">
        <v>16</v>
      </c>
      <c r="D10" s="7"/>
    </row>
    <row r="11" spans="1:9">
      <c r="B11" s="7" t="s">
        <v>17</v>
      </c>
      <c r="C11" s="47" t="s">
        <v>17</v>
      </c>
      <c r="D11" s="47"/>
    </row>
    <row r="12" spans="1:9">
      <c r="B12" s="1" t="s">
        <v>18</v>
      </c>
      <c r="E12" t="s">
        <v>19</v>
      </c>
    </row>
    <row r="13" spans="1:9">
      <c r="B13" s="27" t="s">
        <v>20</v>
      </c>
      <c r="C13" s="1" t="s">
        <v>18</v>
      </c>
      <c r="D13" s="1"/>
      <c r="E13" t="s">
        <v>21</v>
      </c>
    </row>
    <row r="14" spans="1:9">
      <c r="B14" s="51" t="s">
        <v>22</v>
      </c>
      <c r="C14" s="27" t="s">
        <v>20</v>
      </c>
      <c r="D14" s="27"/>
      <c r="E14" t="s">
        <v>23</v>
      </c>
    </row>
    <row r="15" spans="1:9">
      <c r="B15" s="51" t="s">
        <v>24</v>
      </c>
      <c r="C15" s="2" t="s">
        <v>22</v>
      </c>
      <c r="D15" s="2"/>
      <c r="E15" t="s">
        <v>23</v>
      </c>
    </row>
    <row r="16" spans="1:9">
      <c r="B16" s="27" t="s">
        <v>25</v>
      </c>
      <c r="C16" s="27" t="s">
        <v>25</v>
      </c>
      <c r="D16" s="27"/>
      <c r="E16" t="s">
        <v>23</v>
      </c>
    </row>
    <row r="17" spans="2:6">
      <c r="B17" s="28" t="s">
        <v>26</v>
      </c>
      <c r="C17" s="30" t="s">
        <v>26</v>
      </c>
      <c r="D17" s="30"/>
      <c r="E17" t="s">
        <v>27</v>
      </c>
    </row>
    <row r="18" spans="2:6">
      <c r="B18" s="15" t="s">
        <v>28</v>
      </c>
      <c r="C18" s="37" t="s">
        <v>29</v>
      </c>
      <c r="D18" s="37"/>
      <c r="E18" t="s">
        <v>30</v>
      </c>
    </row>
    <row r="19" spans="2:6">
      <c r="B19" s="1" t="s">
        <v>29</v>
      </c>
      <c r="C19" s="15" t="s">
        <v>28</v>
      </c>
      <c r="D19" s="15"/>
      <c r="E19" t="s">
        <v>29</v>
      </c>
    </row>
    <row r="20" spans="2:6">
      <c r="B20" s="2" t="s">
        <v>31</v>
      </c>
      <c r="C20" s="2" t="s">
        <v>31</v>
      </c>
      <c r="D20" s="2"/>
      <c r="E20" t="s">
        <v>32</v>
      </c>
    </row>
    <row r="21" spans="2:6">
      <c r="B21" s="2" t="s">
        <v>33</v>
      </c>
      <c r="C21" s="2" t="s">
        <v>33</v>
      </c>
      <c r="D21" s="2"/>
      <c r="E21" t="s">
        <v>34</v>
      </c>
    </row>
    <row r="22" spans="2:6">
      <c r="B22" s="27" t="s">
        <v>35</v>
      </c>
      <c r="C22" s="27" t="s">
        <v>35</v>
      </c>
      <c r="D22" s="27"/>
      <c r="E22" t="s">
        <v>36</v>
      </c>
    </row>
    <row r="23" spans="2:6">
      <c r="B23" s="27" t="s">
        <v>37</v>
      </c>
      <c r="C23" s="27" t="s">
        <v>37</v>
      </c>
      <c r="D23" s="27"/>
      <c r="E23" t="s">
        <v>38</v>
      </c>
    </row>
    <row r="24" spans="2:6">
      <c r="B24" s="2" t="s">
        <v>39</v>
      </c>
      <c r="C24" s="2" t="s">
        <v>39</v>
      </c>
      <c r="D24" s="2"/>
      <c r="E24" t="s">
        <v>38</v>
      </c>
    </row>
    <row r="25" spans="2:6">
      <c r="B25" s="2" t="s">
        <v>40</v>
      </c>
      <c r="C25" s="2" t="s">
        <v>40</v>
      </c>
      <c r="D25" s="2"/>
      <c r="E25" t="s">
        <v>41</v>
      </c>
    </row>
    <row r="26" spans="2:6">
      <c r="B26" s="2" t="s">
        <v>42</v>
      </c>
      <c r="C26" s="2" t="s">
        <v>42</v>
      </c>
      <c r="D26" s="2"/>
      <c r="E26" t="s">
        <v>41</v>
      </c>
    </row>
    <row r="27" spans="2:6">
      <c r="B27" s="2" t="s">
        <v>43</v>
      </c>
      <c r="C27" s="2" t="s">
        <v>43</v>
      </c>
      <c r="D27" s="2"/>
      <c r="E27" t="s">
        <v>44</v>
      </c>
    </row>
    <row r="28" spans="2:6">
      <c r="B28" s="2" t="s">
        <v>45</v>
      </c>
      <c r="C28" s="2" t="s">
        <v>45</v>
      </c>
      <c r="D28" s="2"/>
      <c r="E28" t="s">
        <v>44</v>
      </c>
    </row>
    <row r="29" spans="2:6">
      <c r="B29" s="19" t="s">
        <v>46</v>
      </c>
      <c r="C29" s="19" t="s">
        <v>46</v>
      </c>
      <c r="D29" s="19"/>
      <c r="E29" t="s">
        <v>47</v>
      </c>
    </row>
    <row r="30" spans="2:6">
      <c r="B30" s="20" t="s">
        <v>48</v>
      </c>
      <c r="C30" s="20" t="s">
        <v>48</v>
      </c>
      <c r="D30" s="20"/>
    </row>
    <row r="31" spans="2:6">
      <c r="B31" t="s">
        <v>49</v>
      </c>
      <c r="D31" t="s">
        <v>50</v>
      </c>
      <c r="F31" t="s">
        <v>51</v>
      </c>
    </row>
    <row r="32" spans="2:6">
      <c r="B32" s="2" t="s">
        <v>52</v>
      </c>
      <c r="C32" s="2" t="s">
        <v>52</v>
      </c>
      <c r="D32" s="2"/>
    </row>
    <row r="33" spans="1:2">
      <c r="A33" t="s">
        <v>53</v>
      </c>
    </row>
    <row r="34" spans="1:2">
      <c r="B34" s="6">
        <v>0</v>
      </c>
    </row>
    <row r="35" spans="1:2">
      <c r="B35" s="6" t="s">
        <v>10</v>
      </c>
    </row>
    <row r="36" spans="1:2">
      <c r="B36" s="7" t="s">
        <v>11</v>
      </c>
    </row>
    <row r="37" spans="1:2">
      <c r="B37" s="7" t="s">
        <v>12</v>
      </c>
    </row>
    <row r="38" spans="1:2">
      <c r="B38" s="7" t="s">
        <v>13</v>
      </c>
    </row>
    <row r="39" spans="1:2">
      <c r="B39" s="7" t="s">
        <v>14</v>
      </c>
    </row>
    <row r="40" spans="1:2">
      <c r="B40" s="7" t="s">
        <v>15</v>
      </c>
    </row>
    <row r="41" spans="1:2">
      <c r="B41" s="7" t="s">
        <v>16</v>
      </c>
    </row>
    <row r="42" spans="1:2">
      <c r="B42" s="7" t="s">
        <v>54</v>
      </c>
    </row>
    <row r="43" spans="1:2">
      <c r="B43" s="47" t="s">
        <v>17</v>
      </c>
    </row>
    <row r="44" spans="1:2">
      <c r="B44" s="1" t="s">
        <v>18</v>
      </c>
    </row>
    <row r="45" spans="1:2">
      <c r="B45" s="27" t="s">
        <v>20</v>
      </c>
    </row>
    <row r="46" spans="1:2">
      <c r="B46" s="2" t="s">
        <v>22</v>
      </c>
    </row>
    <row r="47" spans="1:2">
      <c r="B47" s="27" t="s">
        <v>25</v>
      </c>
    </row>
    <row r="48" spans="1:2">
      <c r="B48" s="30" t="s">
        <v>26</v>
      </c>
    </row>
    <row r="49" spans="2:2">
      <c r="B49" s="37" t="s">
        <v>29</v>
      </c>
    </row>
    <row r="50" spans="2:2">
      <c r="B50" s="15" t="s">
        <v>28</v>
      </c>
    </row>
    <row r="51" spans="2:2">
      <c r="B51" s="2" t="s">
        <v>31</v>
      </c>
    </row>
    <row r="52" spans="2:2">
      <c r="B52" s="2" t="s">
        <v>33</v>
      </c>
    </row>
    <row r="53" spans="2:2">
      <c r="B53" s="27" t="s">
        <v>35</v>
      </c>
    </row>
    <row r="54" spans="2:2">
      <c r="B54" s="27" t="s">
        <v>37</v>
      </c>
    </row>
    <row r="55" spans="2:2">
      <c r="B55" s="2" t="s">
        <v>39</v>
      </c>
    </row>
    <row r="56" spans="2:2">
      <c r="B56" s="2" t="s">
        <v>40</v>
      </c>
    </row>
    <row r="57" spans="2:2">
      <c r="B57" s="2" t="s">
        <v>42</v>
      </c>
    </row>
    <row r="58" spans="2:2">
      <c r="B58" s="2" t="s">
        <v>43</v>
      </c>
    </row>
    <row r="59" spans="2:2">
      <c r="B59" s="2" t="s">
        <v>45</v>
      </c>
    </row>
    <row r="60" spans="2:2">
      <c r="B60" s="19" t="s">
        <v>46</v>
      </c>
    </row>
    <row r="61" spans="2:2">
      <c r="B61" s="20" t="s">
        <v>48</v>
      </c>
    </row>
    <row r="62" spans="2:2">
      <c r="B62" s="2" t="s">
        <v>52</v>
      </c>
    </row>
  </sheetData>
  <conditionalFormatting sqref="B5:B11">
    <cfRule type="dataBar" priority="10">
      <dataBar>
        <cfvo type="min"/>
        <cfvo type="max"/>
        <color rgb="FFFFB628"/>
      </dataBar>
      <extLst>
        <ext xmlns:x14="http://schemas.microsoft.com/office/spreadsheetml/2009/9/main" uri="{B025F937-C7B1-47D3-B67F-A62EFF666E3E}">
          <x14:id>{27DFED58-90CF-4FF3-8C65-C3FCCF814B39}</x14:id>
        </ext>
      </extLst>
    </cfRule>
  </conditionalFormatting>
  <conditionalFormatting sqref="B21">
    <cfRule type="duplicateValues" dxfId="248" priority="11"/>
  </conditionalFormatting>
  <conditionalFormatting sqref="B36:B43">
    <cfRule type="dataBar" priority="8">
      <dataBar>
        <cfvo type="min"/>
        <cfvo type="max"/>
        <color rgb="FFFFB628"/>
      </dataBar>
      <extLst>
        <ext xmlns:x14="http://schemas.microsoft.com/office/spreadsheetml/2009/9/main" uri="{B025F937-C7B1-47D3-B67F-A62EFF666E3E}">
          <x14:id>{C08C4BE1-300D-4A57-849E-A1C5D06EC4DB}</x14:id>
        </ext>
      </extLst>
    </cfRule>
  </conditionalFormatting>
  <conditionalFormatting sqref="B52">
    <cfRule type="duplicateValues" dxfId="247" priority="9"/>
  </conditionalFormatting>
  <conditionalFormatting sqref="B49">
    <cfRule type="uniqueValues" dxfId="246" priority="7"/>
  </conditionalFormatting>
  <conditionalFormatting sqref="B48">
    <cfRule type="duplicateValues" dxfId="245" priority="6"/>
  </conditionalFormatting>
  <conditionalFormatting sqref="C21:D21">
    <cfRule type="duplicateValues" dxfId="244" priority="5"/>
  </conditionalFormatting>
  <conditionalFormatting sqref="C18:D18">
    <cfRule type="uniqueValues" dxfId="243" priority="3"/>
  </conditionalFormatting>
  <conditionalFormatting sqref="C17:D17">
    <cfRule type="duplicateValues" dxfId="242" priority="2"/>
  </conditionalFormatting>
  <conditionalFormatting sqref="C5:D11">
    <cfRule type="dataBar" priority="179">
      <dataBar>
        <cfvo type="min"/>
        <cfvo type="max"/>
        <color rgb="FFFFB628"/>
      </dataBar>
      <extLst>
        <ext xmlns:x14="http://schemas.microsoft.com/office/spreadsheetml/2009/9/main" uri="{B025F937-C7B1-47D3-B67F-A62EFF666E3E}">
          <x14:id>{46597839-6DBA-46F4-8774-36299AA31993}</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27DFED58-90CF-4FF3-8C65-C3FCCF814B39}">
            <x14:dataBar minLength="0" maxLength="100" gradient="0">
              <x14:cfvo type="autoMin"/>
              <x14:cfvo type="autoMax"/>
              <x14:negativeFillColor rgb="FFFF0000"/>
              <x14:axisColor rgb="FF000000"/>
            </x14:dataBar>
          </x14:cfRule>
          <xm:sqref>B5:B11</xm:sqref>
        </x14:conditionalFormatting>
        <x14:conditionalFormatting xmlns:xm="http://schemas.microsoft.com/office/excel/2006/main">
          <x14:cfRule type="dataBar" id="{C08C4BE1-300D-4A57-849E-A1C5D06EC4DB}">
            <x14:dataBar minLength="0" maxLength="100" gradient="0">
              <x14:cfvo type="autoMin"/>
              <x14:cfvo type="autoMax"/>
              <x14:negativeFillColor rgb="FFFF0000"/>
              <x14:axisColor rgb="FF000000"/>
            </x14:dataBar>
          </x14:cfRule>
          <xm:sqref>B36:B43</xm:sqref>
        </x14:conditionalFormatting>
        <x14:conditionalFormatting xmlns:xm="http://schemas.microsoft.com/office/excel/2006/main">
          <x14:cfRule type="dataBar" id="{46597839-6DBA-46F4-8774-36299AA31993}">
            <x14:dataBar minLength="0" maxLength="100" gradient="0">
              <x14:cfvo type="autoMin"/>
              <x14:cfvo type="autoMax"/>
              <x14:negativeFillColor rgb="FFFF0000"/>
              <x14:axisColor rgb="FF000000"/>
            </x14:dataBar>
          </x14:cfRule>
          <xm:sqref>C5:D11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A1:BB794"/>
  <sheetViews>
    <sheetView zoomScale="90" zoomScaleNormal="90" workbookViewId="0">
      <pane xSplit="5" ySplit="1" topLeftCell="G17" activePane="bottomRight" state="frozen"/>
      <selection pane="topRight" activeCell="B1" sqref="B1"/>
      <selection pane="bottomLeft" activeCell="A2" sqref="A2"/>
      <selection pane="bottomRight" activeCell="J24" sqref="J24"/>
    </sheetView>
  </sheetViews>
  <sheetFormatPr baseColWidth="10" defaultColWidth="8.83203125" defaultRowHeight="15"/>
  <cols>
    <col min="1" max="1" width="5.1640625" style="61" hidden="1" customWidth="1"/>
    <col min="2" max="2" width="25.83203125" style="59" hidden="1" customWidth="1"/>
    <col min="3" max="3" width="6.5" style="66" customWidth="1"/>
    <col min="4" max="4" width="2.5" style="59" customWidth="1"/>
    <col min="5" max="5" width="5.6640625" style="61" customWidth="1"/>
    <col min="6" max="6" width="8.83203125" style="61" hidden="1" customWidth="1"/>
    <col min="7" max="7" width="21.83203125" style="60" customWidth="1"/>
    <col min="8" max="8" width="4.33203125" style="61" hidden="1" customWidth="1"/>
    <col min="9" max="9" width="18.5" style="69" hidden="1" customWidth="1"/>
    <col min="10" max="10" width="32.5" style="62" customWidth="1"/>
    <col min="11" max="11" width="22" style="61" customWidth="1"/>
    <col min="12" max="12" width="2.6640625" style="61" customWidth="1"/>
    <col min="13" max="13" width="12.5" style="61" customWidth="1"/>
    <col min="14" max="14" width="5.5" style="61" customWidth="1"/>
    <col min="15" max="15" width="4.83203125" style="61" customWidth="1"/>
    <col min="16" max="16" width="5" style="61" customWidth="1"/>
    <col min="17" max="17" width="3.1640625" style="61" customWidth="1"/>
    <col min="18" max="18" width="1.6640625" style="63" customWidth="1"/>
    <col min="19" max="19" width="1.6640625" style="64" customWidth="1"/>
    <col min="20" max="20" width="8" style="61" customWidth="1"/>
    <col min="21" max="21" width="2" style="67" customWidth="1"/>
    <col min="22" max="22" width="8.6640625" style="68" customWidth="1"/>
    <col min="23" max="23" width="1.6640625" style="74" customWidth="1"/>
    <col min="24" max="24" width="1.6640625" style="115" customWidth="1"/>
    <col min="25" max="26" width="1.6640625" style="121" customWidth="1"/>
    <col min="27" max="29" width="1.6640625" style="61" customWidth="1"/>
    <col min="30" max="30" width="1.6640625" style="72" customWidth="1"/>
    <col min="31" max="31" width="1.6640625" style="7" customWidth="1"/>
    <col min="32" max="33" width="1.6640625" style="61" customWidth="1"/>
    <col min="34" max="34" width="1.6640625" style="66" customWidth="1"/>
    <col min="35" max="35" width="17.83203125" style="70" customWidth="1"/>
    <col min="36" max="36" width="6.33203125" style="70" customWidth="1"/>
    <col min="37" max="37" width="2.33203125" style="70" customWidth="1"/>
    <col min="38" max="38" width="9.83203125" style="70" customWidth="1"/>
    <col min="39" max="50" width="3.5" style="61" customWidth="1"/>
    <col min="51" max="51" width="4.1640625" style="61" customWidth="1"/>
    <col min="52" max="53" width="4" style="61" customWidth="1"/>
    <col min="54" max="16384" width="8.83203125" style="61"/>
  </cols>
  <sheetData>
    <row r="1" spans="1:54" ht="45" customHeight="1">
      <c r="A1" s="52" t="s">
        <v>578</v>
      </c>
      <c r="B1" s="52" t="s">
        <v>579</v>
      </c>
      <c r="C1" s="66" t="s">
        <v>5</v>
      </c>
      <c r="D1" s="52" t="s">
        <v>580</v>
      </c>
      <c r="E1" s="52" t="s">
        <v>581</v>
      </c>
      <c r="F1" s="52" t="s">
        <v>3026</v>
      </c>
      <c r="G1" s="50" t="s">
        <v>583</v>
      </c>
      <c r="H1" s="77" t="s">
        <v>584</v>
      </c>
      <c r="I1" s="69" t="s">
        <v>585</v>
      </c>
      <c r="J1" s="70" t="s">
        <v>586</v>
      </c>
      <c r="K1" s="77" t="s">
        <v>587</v>
      </c>
      <c r="L1" s="69" t="s">
        <v>2976</v>
      </c>
      <c r="M1" s="69" t="s">
        <v>3333</v>
      </c>
      <c r="N1" s="69" t="s">
        <v>3366</v>
      </c>
      <c r="O1" s="69" t="s">
        <v>3370</v>
      </c>
      <c r="P1" s="69" t="s">
        <v>3371</v>
      </c>
      <c r="Q1" s="77" t="s">
        <v>588</v>
      </c>
      <c r="R1" s="6" t="s">
        <v>589</v>
      </c>
      <c r="S1" s="55" t="s">
        <v>590</v>
      </c>
      <c r="T1" s="69" t="s">
        <v>591</v>
      </c>
      <c r="U1" s="67" t="s">
        <v>592</v>
      </c>
      <c r="V1" s="68" t="s">
        <v>593</v>
      </c>
      <c r="W1" s="74" t="s">
        <v>2362</v>
      </c>
      <c r="X1" s="115" t="s">
        <v>2400</v>
      </c>
      <c r="Y1" s="121" t="s">
        <v>594</v>
      </c>
      <c r="Z1" s="121" t="s">
        <v>2405</v>
      </c>
      <c r="AA1" s="21" t="s">
        <v>2375</v>
      </c>
      <c r="AB1" s="21" t="s">
        <v>2382</v>
      </c>
      <c r="AC1" s="21" t="s">
        <v>597</v>
      </c>
      <c r="AD1" s="72" t="s">
        <v>598</v>
      </c>
      <c r="AE1" s="47" t="s">
        <v>600</v>
      </c>
      <c r="AF1" s="69" t="s">
        <v>603</v>
      </c>
      <c r="AG1" s="69" t="s">
        <v>1783</v>
      </c>
      <c r="AH1" s="7" t="s">
        <v>177</v>
      </c>
      <c r="AI1" s="70" t="s">
        <v>3056</v>
      </c>
      <c r="AJ1" s="70" t="s">
        <v>3261</v>
      </c>
      <c r="AK1" s="70" t="s">
        <v>3080</v>
      </c>
      <c r="AL1" s="70" t="s">
        <v>3091</v>
      </c>
      <c r="AM1" s="69" t="s">
        <v>62</v>
      </c>
      <c r="AN1" s="61" t="s">
        <v>2655</v>
      </c>
      <c r="AO1" s="61" t="s">
        <v>2658</v>
      </c>
      <c r="AP1" s="61" t="s">
        <v>2652</v>
      </c>
      <c r="AQ1" s="61" t="s">
        <v>2601</v>
      </c>
      <c r="AR1" s="61" t="s">
        <v>2602</v>
      </c>
      <c r="AS1" s="61" t="s">
        <v>2752</v>
      </c>
      <c r="AT1" s="69" t="s">
        <v>2879</v>
      </c>
      <c r="AU1" s="61" t="s">
        <v>2603</v>
      </c>
      <c r="AV1" s="61" t="s">
        <v>2662</v>
      </c>
      <c r="AW1" s="61" t="s">
        <v>2604</v>
      </c>
      <c r="AX1" s="61" t="s">
        <v>2663</v>
      </c>
      <c r="AY1" s="69" t="s">
        <v>3112</v>
      </c>
      <c r="AZ1" s="69" t="s">
        <v>3110</v>
      </c>
      <c r="BA1" s="69" t="s">
        <v>3111</v>
      </c>
      <c r="BB1" s="69" t="s">
        <v>3107</v>
      </c>
    </row>
    <row r="2" spans="1:54">
      <c r="A2" s="52">
        <v>448</v>
      </c>
      <c r="B2" s="52" t="s">
        <v>13</v>
      </c>
      <c r="C2" s="66" t="s">
        <v>29</v>
      </c>
      <c r="D2" s="52" t="s">
        <v>1159</v>
      </c>
      <c r="E2" s="77" t="s">
        <v>1160</v>
      </c>
      <c r="F2" s="50">
        <v>3</v>
      </c>
      <c r="G2" s="50" t="s">
        <v>1161</v>
      </c>
      <c r="H2" s="77" t="s">
        <v>371</v>
      </c>
      <c r="I2" s="69" t="s">
        <v>371</v>
      </c>
      <c r="J2" s="70" t="s">
        <v>371</v>
      </c>
      <c r="K2" s="77"/>
      <c r="L2" s="77">
        <v>0</v>
      </c>
      <c r="M2" s="69" t="s">
        <v>371</v>
      </c>
      <c r="N2" s="69" t="s">
        <v>371</v>
      </c>
      <c r="O2" s="77" t="str">
        <f t="shared" ref="O2:O33" si="0">IF(L2=1,J2,"")</f>
        <v/>
      </c>
      <c r="P2" s="77" t="str">
        <f t="shared" ref="P2:P33" si="1">IF(L2=1,"Definition from "&amp;C2&amp;": "&amp;K2,"")</f>
        <v/>
      </c>
      <c r="Q2" s="77"/>
      <c r="R2" s="6">
        <v>0.8</v>
      </c>
      <c r="S2" s="55"/>
      <c r="T2" s="77" t="s">
        <v>65</v>
      </c>
      <c r="U2" s="67" t="s">
        <v>608</v>
      </c>
      <c r="V2" s="68" t="s">
        <v>145</v>
      </c>
      <c r="W2" s="74" t="s">
        <v>66</v>
      </c>
      <c r="X2" s="115" t="s">
        <v>66</v>
      </c>
      <c r="Y2" s="121" t="s">
        <v>171</v>
      </c>
      <c r="Z2" s="121" t="s">
        <v>371</v>
      </c>
      <c r="AA2" s="69" t="s">
        <v>609</v>
      </c>
      <c r="AB2" s="77"/>
      <c r="AC2" s="77"/>
      <c r="AD2" s="69"/>
      <c r="AF2" s="69" t="s">
        <v>2994</v>
      </c>
      <c r="AG2" s="77">
        <v>0</v>
      </c>
      <c r="AH2" s="7" t="s">
        <v>2777</v>
      </c>
      <c r="AI2" s="129" t="s">
        <v>2823</v>
      </c>
      <c r="AJ2" s="194" t="str">
        <f>VLOOKUP($J2,context!$K$2:$M$348,2,FALSE)</f>
        <v>Definition from FaBiO: A brief summary of a work on a particular subject, designed to act as the point-of-entry that will help the reader quickly to obtain an overview of the work's contents. The abstract may be an integral part of the work itself, written by the same author(s) and appearing at the beginning of a work such as a research paper, report, review or thesis. Alternatively it may be separate from the published work itself, and written by someone other than the author(s) of the published work, for example by a member of a professional abstracting service such as CAB Abstracts.</v>
      </c>
      <c r="AK2" s="70">
        <v>3</v>
      </c>
      <c r="AL2" s="70" t="s">
        <v>3098</v>
      </c>
      <c r="AM2" s="149">
        <f>VLOOKUP($J2,context!$K$2:$AC$348,5,FALSE)</f>
        <v>0</v>
      </c>
      <c r="AN2" s="149">
        <f>VLOOKUP($J2,context!$K$2:$AC$348,6,FALSE)</f>
        <v>0</v>
      </c>
      <c r="AO2" s="149">
        <f>VLOOKUP($J2,context!$K$2:$AC$348,7,FALSE)</f>
        <v>0</v>
      </c>
      <c r="AP2" s="149">
        <f>VLOOKUP($J2,context!$K$2:$AC$348,8,FALSE)</f>
        <v>1</v>
      </c>
      <c r="AQ2" s="149">
        <f>VLOOKUP($J2,context!$K$2:$AC$348,9,FALSE)</f>
        <v>1</v>
      </c>
      <c r="AR2" s="149">
        <f>VLOOKUP($J2,context!$K$2:$AC$348,10,FALSE)</f>
        <v>1</v>
      </c>
      <c r="AS2" s="149">
        <f>VLOOKUP($J2,context!$K$2:$AC$348,11,FALSE)</f>
        <v>0.4</v>
      </c>
      <c r="AT2" s="149">
        <f>VLOOKUP($J2,context!$K$2:$AC$348,12,FALSE)</f>
        <v>0.2</v>
      </c>
      <c r="AU2" s="149">
        <f>VLOOKUP($J2,context!$K$2:$AC$348,13,FALSE)</f>
        <v>0.2</v>
      </c>
      <c r="AV2" s="149">
        <f>VLOOKUP($J2,context!$K$2:$AC$348,14,FALSE)</f>
        <v>0.4</v>
      </c>
      <c r="AW2" s="149">
        <f>VLOOKUP($J2,context!$K$2:$AC$348,15,FALSE)</f>
        <v>0</v>
      </c>
      <c r="AX2" s="149">
        <f>VLOOKUP($J2,context!$K$2:$AC$348,16,FALSE)</f>
        <v>0.2</v>
      </c>
      <c r="AY2" s="149">
        <f t="shared" ref="AY2:AY65" si="2">SUM(AM2:AX2)</f>
        <v>4.4000000000000004</v>
      </c>
      <c r="AZ2" s="149">
        <f t="shared" ref="AZ2:AZ65" si="3">MAX(AM2:AX2)</f>
        <v>1</v>
      </c>
      <c r="BA2" s="149">
        <f t="shared" ref="BA2:BA65" si="4">MIN(AM2:AX2)</f>
        <v>0</v>
      </c>
    </row>
    <row r="3" spans="1:54">
      <c r="A3" s="52">
        <v>606</v>
      </c>
      <c r="B3" s="52" t="s">
        <v>13</v>
      </c>
      <c r="C3" s="117" t="s">
        <v>1902</v>
      </c>
      <c r="E3" s="69" t="s">
        <v>2271</v>
      </c>
      <c r="G3" s="62" t="s">
        <v>1903</v>
      </c>
      <c r="J3" s="70" t="s">
        <v>371</v>
      </c>
      <c r="K3" s="61" t="s">
        <v>1904</v>
      </c>
      <c r="L3" s="61">
        <v>1</v>
      </c>
      <c r="M3" s="69" t="s">
        <v>371</v>
      </c>
      <c r="N3" s="69" t="s">
        <v>371</v>
      </c>
      <c r="O3" s="77" t="str">
        <f t="shared" si="0"/>
        <v>Abstract</v>
      </c>
      <c r="P3" s="77" t="str">
        <f t="shared" si="1"/>
        <v>Definition from FaBiO: A brief summary of a work on a particular subject, designed to act as the point-of-entry that will help the reader quickly to obtain an overview of the work's contents. The abstract may be an integral part of the work itself, written by the same author(s) and appearing at the beginning of a work such as a research paper, report, review or thesis. Alternatively it may be separate from the published work itself, and written by someone other than the author(s) of the published work, for example by a member of a professional abstracting service such as CAB Abstracts.</v>
      </c>
      <c r="R3" s="63">
        <v>0.8</v>
      </c>
      <c r="T3" s="77" t="s">
        <v>65</v>
      </c>
      <c r="U3" s="67" t="s">
        <v>608</v>
      </c>
      <c r="V3" s="68" t="s">
        <v>145</v>
      </c>
      <c r="W3" s="74" t="s">
        <v>66</v>
      </c>
      <c r="X3" s="115" t="s">
        <v>66</v>
      </c>
      <c r="Y3" s="121" t="s">
        <v>171</v>
      </c>
      <c r="Z3" s="121" t="s">
        <v>371</v>
      </c>
      <c r="AF3" s="69" t="s">
        <v>2994</v>
      </c>
      <c r="AG3" s="77">
        <v>0</v>
      </c>
      <c r="AH3" s="7" t="s">
        <v>2777</v>
      </c>
      <c r="AI3" s="129" t="s">
        <v>2823</v>
      </c>
      <c r="AJ3" s="194" t="str">
        <f>VLOOKUP($J3,context!$K$2:$M$348,2,FALSE)</f>
        <v>Definition from FaBiO: A brief summary of a work on a particular subject, designed to act as the point-of-entry that will help the reader quickly to obtain an overview of the work's contents. The abstract may be an integral part of the work itself, written by the same author(s) and appearing at the beginning of a work such as a research paper, report, review or thesis. Alternatively it may be separate from the published work itself, and written by someone other than the author(s) of the published work, for example by a member of a professional abstracting service such as CAB Abstracts.</v>
      </c>
      <c r="AK3" s="70">
        <v>3</v>
      </c>
      <c r="AM3" s="149">
        <f>VLOOKUP($J3,context!$K$2:$AC$348,5,FALSE)</f>
        <v>0</v>
      </c>
      <c r="AN3" s="149">
        <f>VLOOKUP($J3,context!$K$2:$AC$348,6,FALSE)</f>
        <v>0</v>
      </c>
      <c r="AO3" s="149">
        <f>VLOOKUP($J3,context!$K$2:$AC$348,7,FALSE)</f>
        <v>0</v>
      </c>
      <c r="AP3" s="149">
        <f>VLOOKUP($J3,context!$K$2:$AC$348,8,FALSE)</f>
        <v>1</v>
      </c>
      <c r="AQ3" s="149">
        <f>VLOOKUP($J3,context!$K$2:$AC$348,9,FALSE)</f>
        <v>1</v>
      </c>
      <c r="AR3" s="149">
        <f>VLOOKUP($J3,context!$K$2:$AC$348,10,FALSE)</f>
        <v>1</v>
      </c>
      <c r="AS3" s="149">
        <f>VLOOKUP($J3,context!$K$2:$AC$348,11,FALSE)</f>
        <v>0.4</v>
      </c>
      <c r="AT3" s="149">
        <f>VLOOKUP($J3,context!$K$2:$AC$348,12,FALSE)</f>
        <v>0.2</v>
      </c>
      <c r="AU3" s="149">
        <f>VLOOKUP($J3,context!$K$2:$AC$348,13,FALSE)</f>
        <v>0.2</v>
      </c>
      <c r="AV3" s="149">
        <f>VLOOKUP($J3,context!$K$2:$AC$348,14,FALSE)</f>
        <v>0.4</v>
      </c>
      <c r="AW3" s="149">
        <f>VLOOKUP($J3,context!$K$2:$AC$348,15,FALSE)</f>
        <v>0</v>
      </c>
      <c r="AX3" s="149">
        <f>VLOOKUP($J3,context!$K$2:$AC$348,16,FALSE)</f>
        <v>0.2</v>
      </c>
      <c r="AY3" s="149">
        <f t="shared" si="2"/>
        <v>4.4000000000000004</v>
      </c>
      <c r="AZ3" s="149">
        <f t="shared" si="3"/>
        <v>1</v>
      </c>
      <c r="BA3" s="149">
        <f t="shared" si="4"/>
        <v>0</v>
      </c>
    </row>
    <row r="4" spans="1:54">
      <c r="A4" s="52">
        <v>689</v>
      </c>
      <c r="B4" s="52" t="s">
        <v>13</v>
      </c>
      <c r="C4" s="117" t="s">
        <v>1902</v>
      </c>
      <c r="E4" s="69" t="s">
        <v>2271</v>
      </c>
      <c r="G4" s="62" t="s">
        <v>2020</v>
      </c>
      <c r="J4" s="70" t="s">
        <v>371</v>
      </c>
      <c r="K4" s="61" t="s">
        <v>2021</v>
      </c>
      <c r="L4" s="61">
        <v>0</v>
      </c>
      <c r="M4" s="69" t="s">
        <v>371</v>
      </c>
      <c r="N4" s="69" t="s">
        <v>371</v>
      </c>
      <c r="O4" s="77" t="str">
        <f t="shared" si="0"/>
        <v/>
      </c>
      <c r="P4" s="77" t="str">
        <f t="shared" si="1"/>
        <v/>
      </c>
      <c r="R4" s="63">
        <v>0.8</v>
      </c>
      <c r="T4" s="77" t="s">
        <v>65</v>
      </c>
      <c r="U4" s="67" t="s">
        <v>608</v>
      </c>
      <c r="V4" s="68" t="s">
        <v>145</v>
      </c>
      <c r="W4" s="74" t="s">
        <v>66</v>
      </c>
      <c r="X4" s="115" t="s">
        <v>66</v>
      </c>
      <c r="Y4" s="121" t="s">
        <v>171</v>
      </c>
      <c r="Z4" s="121" t="s">
        <v>371</v>
      </c>
      <c r="AF4" s="69" t="s">
        <v>2994</v>
      </c>
      <c r="AG4" s="77">
        <v>0</v>
      </c>
      <c r="AH4" s="7" t="s">
        <v>2777</v>
      </c>
      <c r="AI4" s="129" t="s">
        <v>2823</v>
      </c>
      <c r="AJ4" s="194" t="str">
        <f>VLOOKUP($J4,context!$K$2:$M$348,2,FALSE)</f>
        <v>Definition from FaBiO: A brief summary of a work on a particular subject, designed to act as the point-of-entry that will help the reader quickly to obtain an overview of the work's contents. The abstract may be an integral part of the work itself, written by the same author(s) and appearing at the beginning of a work such as a research paper, report, review or thesis. Alternatively it may be separate from the published work itself, and written by someone other than the author(s) of the published work, for example by a member of a professional abstracting service such as CAB Abstracts.</v>
      </c>
      <c r="AK4" s="70">
        <v>3</v>
      </c>
      <c r="AM4" s="149">
        <f>VLOOKUP($J4,context!$K$2:$AC$348,5,FALSE)</f>
        <v>0</v>
      </c>
      <c r="AN4" s="149">
        <f>VLOOKUP($J4,context!$K$2:$AC$348,6,FALSE)</f>
        <v>0</v>
      </c>
      <c r="AO4" s="149">
        <f>VLOOKUP($J4,context!$K$2:$AC$348,7,FALSE)</f>
        <v>0</v>
      </c>
      <c r="AP4" s="149">
        <f>VLOOKUP($J4,context!$K$2:$AC$348,8,FALSE)</f>
        <v>1</v>
      </c>
      <c r="AQ4" s="149">
        <f>VLOOKUP($J4,context!$K$2:$AC$348,9,FALSE)</f>
        <v>1</v>
      </c>
      <c r="AR4" s="149">
        <f>VLOOKUP($J4,context!$K$2:$AC$348,10,FALSE)</f>
        <v>1</v>
      </c>
      <c r="AS4" s="149">
        <f>VLOOKUP($J4,context!$K$2:$AC$348,11,FALSE)</f>
        <v>0.4</v>
      </c>
      <c r="AT4" s="149">
        <f>VLOOKUP($J4,context!$K$2:$AC$348,12,FALSE)</f>
        <v>0.2</v>
      </c>
      <c r="AU4" s="149">
        <f>VLOOKUP($J4,context!$K$2:$AC$348,13,FALSE)</f>
        <v>0.2</v>
      </c>
      <c r="AV4" s="149">
        <f>VLOOKUP($J4,context!$K$2:$AC$348,14,FALSE)</f>
        <v>0.4</v>
      </c>
      <c r="AW4" s="149">
        <f>VLOOKUP($J4,context!$K$2:$AC$348,15,FALSE)</f>
        <v>0</v>
      </c>
      <c r="AX4" s="149">
        <f>VLOOKUP($J4,context!$K$2:$AC$348,16,FALSE)</f>
        <v>0.2</v>
      </c>
      <c r="AY4" s="149">
        <f t="shared" si="2"/>
        <v>4.4000000000000004</v>
      </c>
      <c r="AZ4" s="149">
        <f t="shared" si="3"/>
        <v>1</v>
      </c>
      <c r="BA4" s="149">
        <f t="shared" si="4"/>
        <v>0</v>
      </c>
    </row>
    <row r="5" spans="1:54">
      <c r="A5" s="52">
        <v>314</v>
      </c>
      <c r="B5" s="52" t="s">
        <v>2708</v>
      </c>
      <c r="C5" s="66" t="s">
        <v>905</v>
      </c>
      <c r="D5" s="52"/>
      <c r="E5" s="77" t="s">
        <v>906</v>
      </c>
      <c r="F5" s="50">
        <v>5</v>
      </c>
      <c r="G5" s="50" t="s">
        <v>938</v>
      </c>
      <c r="H5" s="77" t="s">
        <v>951</v>
      </c>
      <c r="I5" s="69" t="s">
        <v>952</v>
      </c>
      <c r="J5" s="70" t="s">
        <v>952</v>
      </c>
      <c r="K5" s="77"/>
      <c r="L5" s="69">
        <v>1</v>
      </c>
      <c r="M5" s="69" t="s">
        <v>952</v>
      </c>
      <c r="N5" s="69" t="s">
        <v>952</v>
      </c>
      <c r="O5" s="77" t="str">
        <f t="shared" si="0"/>
        <v>Algorithms</v>
      </c>
      <c r="P5" s="77" t="str">
        <f t="shared" si="1"/>
        <v xml:space="preserve">Definition from MARLO: </v>
      </c>
      <c r="Q5" s="77"/>
      <c r="R5" s="6">
        <v>1</v>
      </c>
      <c r="S5" s="55">
        <v>43015</v>
      </c>
      <c r="T5" s="77" t="s">
        <v>65</v>
      </c>
      <c r="U5" s="67" t="s">
        <v>184</v>
      </c>
      <c r="V5" s="68" t="s">
        <v>608</v>
      </c>
      <c r="W5" s="74" t="s">
        <v>66</v>
      </c>
      <c r="X5" s="115" t="s">
        <v>66</v>
      </c>
      <c r="Y5" s="121" t="s">
        <v>171</v>
      </c>
      <c r="Z5" s="121" t="s">
        <v>167</v>
      </c>
      <c r="AA5" s="69" t="s">
        <v>609</v>
      </c>
      <c r="AB5" s="77"/>
      <c r="AC5" s="77"/>
      <c r="AD5" s="77"/>
      <c r="AF5" s="69" t="s">
        <v>2872</v>
      </c>
      <c r="AG5" s="77">
        <v>0</v>
      </c>
      <c r="AH5" s="7" t="s">
        <v>2863</v>
      </c>
      <c r="AI5" s="131" t="s">
        <v>372</v>
      </c>
      <c r="AJ5" s="194" t="str">
        <f>VLOOKUP($J5,context!$K$2:$M$348,2,FALSE)</f>
        <v xml:space="preserve">Definition from MARLO: </v>
      </c>
      <c r="AK5" s="131">
        <v>2</v>
      </c>
      <c r="AL5" s="70" t="s">
        <v>3098</v>
      </c>
      <c r="AM5" s="149">
        <f>VLOOKUP($J5,context!$K$2:$AC$348,5,FALSE)</f>
        <v>0</v>
      </c>
      <c r="AN5" s="149">
        <f>VLOOKUP($J5,context!$K$2:$AC$348,6,FALSE)</f>
        <v>0</v>
      </c>
      <c r="AO5" s="149">
        <f>VLOOKUP($J5,context!$K$2:$AC$348,7,FALSE)</f>
        <v>0</v>
      </c>
      <c r="AP5" s="149">
        <f>VLOOKUP($J5,context!$K$2:$AC$348,8,FALSE)</f>
        <v>1</v>
      </c>
      <c r="AQ5" s="149">
        <f>VLOOKUP($J5,context!$K$2:$AC$348,9,FALSE)</f>
        <v>0.8</v>
      </c>
      <c r="AR5" s="149">
        <f>VLOOKUP($J5,context!$K$2:$AC$348,10,FALSE)</f>
        <v>0</v>
      </c>
      <c r="AS5" s="149">
        <f>VLOOKUP($J5,context!$K$2:$AC$348,11,FALSE)</f>
        <v>1</v>
      </c>
      <c r="AT5" s="149">
        <f>VLOOKUP($J5,context!$K$2:$AC$348,12,FALSE)</f>
        <v>0</v>
      </c>
      <c r="AU5" s="149">
        <f>VLOOKUP($J5,context!$K$2:$AC$348,13,FALSE)</f>
        <v>0.2</v>
      </c>
      <c r="AV5" s="149">
        <f>VLOOKUP($J5,context!$K$2:$AC$348,14,FALSE)</f>
        <v>0</v>
      </c>
      <c r="AW5" s="149">
        <f>VLOOKUP($J5,context!$K$2:$AC$348,15,FALSE)</f>
        <v>0</v>
      </c>
      <c r="AX5" s="149">
        <f>VLOOKUP($J5,context!$K$2:$AC$348,16,FALSE)</f>
        <v>0.2</v>
      </c>
      <c r="AY5" s="149">
        <f t="shared" si="2"/>
        <v>3.2</v>
      </c>
      <c r="AZ5" s="149">
        <f t="shared" si="3"/>
        <v>1</v>
      </c>
      <c r="BA5" s="149">
        <f t="shared" si="4"/>
        <v>0</v>
      </c>
    </row>
    <row r="6" spans="1:54">
      <c r="A6" s="52">
        <v>1</v>
      </c>
      <c r="B6" s="52" t="s">
        <v>13</v>
      </c>
      <c r="C6" s="66" t="s">
        <v>21</v>
      </c>
      <c r="D6" s="52"/>
      <c r="E6" s="50" t="s">
        <v>605</v>
      </c>
      <c r="F6" s="50">
        <v>3</v>
      </c>
      <c r="G6" s="50" t="s">
        <v>85</v>
      </c>
      <c r="H6" s="77"/>
      <c r="I6" s="69" t="s">
        <v>95</v>
      </c>
      <c r="J6" s="70" t="s">
        <v>95</v>
      </c>
      <c r="K6" s="77" t="s">
        <v>606</v>
      </c>
      <c r="L6" s="69">
        <v>0</v>
      </c>
      <c r="M6" s="69" t="s">
        <v>95</v>
      </c>
      <c r="N6" s="69" t="s">
        <v>95</v>
      </c>
      <c r="O6" s="77" t="str">
        <f t="shared" si="0"/>
        <v/>
      </c>
      <c r="P6" s="77" t="str">
        <f t="shared" si="1"/>
        <v/>
      </c>
      <c r="Q6" s="77"/>
      <c r="R6" s="6">
        <v>1</v>
      </c>
      <c r="S6" s="55"/>
      <c r="T6" s="77" t="s">
        <v>65</v>
      </c>
      <c r="U6" s="67" t="s">
        <v>608</v>
      </c>
      <c r="V6" s="68" t="s">
        <v>608</v>
      </c>
      <c r="W6" s="74" t="s">
        <v>66</v>
      </c>
      <c r="X6" s="115" t="s">
        <v>66</v>
      </c>
      <c r="Y6" s="121" t="s">
        <v>95</v>
      </c>
      <c r="Z6" s="121" t="s">
        <v>89</v>
      </c>
      <c r="AA6" s="77"/>
      <c r="AB6" s="69" t="s">
        <v>609</v>
      </c>
      <c r="AC6" s="77"/>
      <c r="AD6" s="77"/>
      <c r="AE6" s="7" t="s">
        <v>610</v>
      </c>
      <c r="AF6" s="69" t="s">
        <v>2968</v>
      </c>
      <c r="AG6" s="77">
        <v>1</v>
      </c>
      <c r="AH6" s="7" t="s">
        <v>2775</v>
      </c>
      <c r="AI6" s="70" t="s">
        <v>3000</v>
      </c>
      <c r="AJ6" s="194" t="str">
        <f>VLOOKUP($J6,context!$K$2:$M$348,2,FALSE)</f>
        <v>Definition from FaBiO: The realization of a piece of writing on a particular topic, usually published within a periodical publication (e.g. journal, magazine and newspaper).</v>
      </c>
      <c r="AK6" s="70">
        <v>1</v>
      </c>
      <c r="AL6" s="191" t="s">
        <v>3092</v>
      </c>
      <c r="AM6" s="149">
        <f>VLOOKUP($J6,context!$K$2:$AC$348,5,FALSE)</f>
        <v>0</v>
      </c>
      <c r="AN6" s="149">
        <f>VLOOKUP($J6,context!$K$2:$AC$348,6,FALSE)</f>
        <v>0</v>
      </c>
      <c r="AO6" s="149">
        <f>VLOOKUP($J6,context!$K$2:$AC$348,7,FALSE)</f>
        <v>0</v>
      </c>
      <c r="AP6" s="149">
        <f>VLOOKUP($J6,context!$K$2:$AC$348,8,FALSE)</f>
        <v>1</v>
      </c>
      <c r="AQ6" s="149">
        <f>VLOOKUP($J6,context!$K$2:$AC$348,9,FALSE)</f>
        <v>0</v>
      </c>
      <c r="AR6" s="149">
        <f>VLOOKUP($J6,context!$K$2:$AC$348,10,FALSE)</f>
        <v>0</v>
      </c>
      <c r="AS6" s="149">
        <f>VLOOKUP($J6,context!$K$2:$AC$348,11,FALSE)</f>
        <v>0.2</v>
      </c>
      <c r="AT6" s="149">
        <f>VLOOKUP($J6,context!$K$2:$AC$348,12,FALSE)</f>
        <v>0.2</v>
      </c>
      <c r="AU6" s="149">
        <f>VLOOKUP($J6,context!$K$2:$AC$348,13,FALSE)</f>
        <v>0.6</v>
      </c>
      <c r="AV6" s="149">
        <f>VLOOKUP($J6,context!$K$2:$AC$348,14,FALSE)</f>
        <v>0.8</v>
      </c>
      <c r="AW6" s="149">
        <f>VLOOKUP($J6,context!$K$2:$AC$348,15,FALSE)</f>
        <v>0</v>
      </c>
      <c r="AX6" s="149">
        <f>VLOOKUP($J6,context!$K$2:$AC$348,16,FALSE)</f>
        <v>0.2</v>
      </c>
      <c r="AY6" s="149">
        <f t="shared" si="2"/>
        <v>3</v>
      </c>
      <c r="AZ6" s="149">
        <f t="shared" si="3"/>
        <v>1</v>
      </c>
      <c r="BA6" s="149">
        <f t="shared" si="4"/>
        <v>0</v>
      </c>
    </row>
    <row r="7" spans="1:54">
      <c r="A7" s="52">
        <v>163</v>
      </c>
      <c r="B7" s="52" t="s">
        <v>13</v>
      </c>
      <c r="C7" s="66" t="s">
        <v>800</v>
      </c>
      <c r="D7" s="52" t="s">
        <v>801</v>
      </c>
      <c r="E7" s="77" t="s">
        <v>802</v>
      </c>
      <c r="F7" s="50">
        <v>4</v>
      </c>
      <c r="G7" s="50" t="s">
        <v>85</v>
      </c>
      <c r="H7" s="77"/>
      <c r="I7" s="69" t="s">
        <v>85</v>
      </c>
      <c r="J7" s="70" t="s">
        <v>95</v>
      </c>
      <c r="K7" s="77" t="s">
        <v>803</v>
      </c>
      <c r="L7" s="69">
        <v>0</v>
      </c>
      <c r="M7" s="69" t="s">
        <v>95</v>
      </c>
      <c r="N7" s="69" t="s">
        <v>95</v>
      </c>
      <c r="O7" s="77" t="str">
        <f t="shared" si="0"/>
        <v/>
      </c>
      <c r="P7" s="77" t="str">
        <f t="shared" si="1"/>
        <v/>
      </c>
      <c r="Q7" s="77"/>
      <c r="R7" s="6">
        <v>1</v>
      </c>
      <c r="S7" s="55">
        <v>43018</v>
      </c>
      <c r="T7" s="77" t="s">
        <v>65</v>
      </c>
      <c r="U7" s="67" t="s">
        <v>108</v>
      </c>
      <c r="V7" s="68" t="s">
        <v>608</v>
      </c>
      <c r="W7" s="74" t="s">
        <v>66</v>
      </c>
      <c r="X7" s="115" t="s">
        <v>66</v>
      </c>
      <c r="Y7" s="121" t="s">
        <v>95</v>
      </c>
      <c r="Z7" s="121" t="s">
        <v>89</v>
      </c>
      <c r="AA7" s="69" t="s">
        <v>609</v>
      </c>
      <c r="AB7" s="69" t="s">
        <v>609</v>
      </c>
      <c r="AC7" s="77"/>
      <c r="AD7" s="77"/>
      <c r="AE7" s="7" t="s">
        <v>1784</v>
      </c>
      <c r="AF7" s="77"/>
      <c r="AG7" s="77">
        <v>1</v>
      </c>
      <c r="AH7" s="7" t="s">
        <v>2775</v>
      </c>
      <c r="AI7" s="70" t="s">
        <v>94</v>
      </c>
      <c r="AJ7" s="194" t="str">
        <f>VLOOKUP($J7,context!$K$2:$M$348,2,FALSE)</f>
        <v>Definition from FaBiO: The realization of a piece of writing on a particular topic, usually published within a periodical publication (e.g. journal, magazine and newspaper).</v>
      </c>
      <c r="AK7" s="70">
        <v>1</v>
      </c>
      <c r="AL7" s="70" t="s">
        <v>3096</v>
      </c>
      <c r="AM7" s="149">
        <f>VLOOKUP($J7,context!$K$2:$AC$348,5,FALSE)</f>
        <v>0</v>
      </c>
      <c r="AN7" s="149">
        <f>VLOOKUP($J7,context!$K$2:$AC$348,6,FALSE)</f>
        <v>0</v>
      </c>
      <c r="AO7" s="149">
        <f>VLOOKUP($J7,context!$K$2:$AC$348,7,FALSE)</f>
        <v>0</v>
      </c>
      <c r="AP7" s="149">
        <f>VLOOKUP($J7,context!$K$2:$AC$348,8,FALSE)</f>
        <v>1</v>
      </c>
      <c r="AQ7" s="149">
        <f>VLOOKUP($J7,context!$K$2:$AC$348,9,FALSE)</f>
        <v>0</v>
      </c>
      <c r="AR7" s="149">
        <f>VLOOKUP($J7,context!$K$2:$AC$348,10,FALSE)</f>
        <v>0</v>
      </c>
      <c r="AS7" s="149">
        <f>VLOOKUP($J7,context!$K$2:$AC$348,11,FALSE)</f>
        <v>0.2</v>
      </c>
      <c r="AT7" s="149">
        <f>VLOOKUP($J7,context!$K$2:$AC$348,12,FALSE)</f>
        <v>0.2</v>
      </c>
      <c r="AU7" s="149">
        <f>VLOOKUP($J7,context!$K$2:$AC$348,13,FALSE)</f>
        <v>0.6</v>
      </c>
      <c r="AV7" s="149">
        <f>VLOOKUP($J7,context!$K$2:$AC$348,14,FALSE)</f>
        <v>0.8</v>
      </c>
      <c r="AW7" s="149">
        <f>VLOOKUP($J7,context!$K$2:$AC$348,15,FALSE)</f>
        <v>0</v>
      </c>
      <c r="AX7" s="149">
        <f>VLOOKUP($J7,context!$K$2:$AC$348,16,FALSE)</f>
        <v>0.2</v>
      </c>
      <c r="AY7" s="149">
        <f t="shared" si="2"/>
        <v>3</v>
      </c>
      <c r="AZ7" s="149">
        <f t="shared" si="3"/>
        <v>1</v>
      </c>
      <c r="BA7" s="149">
        <f t="shared" si="4"/>
        <v>0</v>
      </c>
    </row>
    <row r="8" spans="1:54" s="7" customFormat="1">
      <c r="A8" s="52">
        <v>617</v>
      </c>
      <c r="B8" s="52" t="s">
        <v>13</v>
      </c>
      <c r="C8" s="117" t="s">
        <v>1902</v>
      </c>
      <c r="D8" s="59"/>
      <c r="E8" s="69" t="s">
        <v>2271</v>
      </c>
      <c r="F8" s="61"/>
      <c r="G8" s="62" t="s">
        <v>85</v>
      </c>
      <c r="H8" s="61"/>
      <c r="I8" s="69"/>
      <c r="J8" s="70" t="s">
        <v>95</v>
      </c>
      <c r="K8" s="61" t="s">
        <v>1917</v>
      </c>
      <c r="L8" s="69">
        <v>1</v>
      </c>
      <c r="M8" s="69" t="s">
        <v>95</v>
      </c>
      <c r="N8" s="69" t="s">
        <v>95</v>
      </c>
      <c r="O8" s="77" t="str">
        <f t="shared" si="0"/>
        <v>Article</v>
      </c>
      <c r="P8" s="77" t="str">
        <f t="shared" si="1"/>
        <v>Definition from FaBiO: The realization of a piece of writing on a particular topic, usually published within a periodical publication (e.g. journal, magazine and newspaper).</v>
      </c>
      <c r="Q8" s="61"/>
      <c r="R8" s="6">
        <v>1</v>
      </c>
      <c r="S8" s="64"/>
      <c r="T8" s="77" t="s">
        <v>65</v>
      </c>
      <c r="U8" s="67" t="s">
        <v>608</v>
      </c>
      <c r="V8" s="68" t="s">
        <v>608</v>
      </c>
      <c r="W8" s="74" t="s">
        <v>66</v>
      </c>
      <c r="X8" s="115" t="s">
        <v>66</v>
      </c>
      <c r="Y8" s="121" t="s">
        <v>95</v>
      </c>
      <c r="Z8" s="121" t="s">
        <v>89</v>
      </c>
      <c r="AA8" s="61"/>
      <c r="AB8" s="61"/>
      <c r="AC8" s="61"/>
      <c r="AD8" s="72"/>
      <c r="AF8" s="69" t="s">
        <v>2968</v>
      </c>
      <c r="AG8" s="77">
        <v>1</v>
      </c>
      <c r="AH8" s="7" t="s">
        <v>2775</v>
      </c>
      <c r="AI8" s="70" t="s">
        <v>3001</v>
      </c>
      <c r="AJ8" s="194" t="str">
        <f>VLOOKUP($J8,context!$K$2:$M$348,2,FALSE)</f>
        <v>Definition from FaBiO: The realization of a piece of writing on a particular topic, usually published within a periodical publication (e.g. journal, magazine and newspaper).</v>
      </c>
      <c r="AK8" s="70">
        <v>1</v>
      </c>
      <c r="AL8" s="70" t="s">
        <v>3096</v>
      </c>
      <c r="AM8" s="149">
        <f>VLOOKUP($J8,context!$K$2:$AC$348,5,FALSE)</f>
        <v>0</v>
      </c>
      <c r="AN8" s="149">
        <f>VLOOKUP($J8,context!$K$2:$AC$348,6,FALSE)</f>
        <v>0</v>
      </c>
      <c r="AO8" s="149">
        <f>VLOOKUP($J8,context!$K$2:$AC$348,7,FALSE)</f>
        <v>0</v>
      </c>
      <c r="AP8" s="149">
        <f>VLOOKUP($J8,context!$K$2:$AC$348,8,FALSE)</f>
        <v>1</v>
      </c>
      <c r="AQ8" s="149">
        <f>VLOOKUP($J8,context!$K$2:$AC$348,9,FALSE)</f>
        <v>0</v>
      </c>
      <c r="AR8" s="149">
        <f>VLOOKUP($J8,context!$K$2:$AC$348,10,FALSE)</f>
        <v>0</v>
      </c>
      <c r="AS8" s="149">
        <f>VLOOKUP($J8,context!$K$2:$AC$348,11,FALSE)</f>
        <v>0.2</v>
      </c>
      <c r="AT8" s="149">
        <f>VLOOKUP($J8,context!$K$2:$AC$348,12,FALSE)</f>
        <v>0.2</v>
      </c>
      <c r="AU8" s="149">
        <f>VLOOKUP($J8,context!$K$2:$AC$348,13,FALSE)</f>
        <v>0.6</v>
      </c>
      <c r="AV8" s="149">
        <f>VLOOKUP($J8,context!$K$2:$AC$348,14,FALSE)</f>
        <v>0.8</v>
      </c>
      <c r="AW8" s="149">
        <f>VLOOKUP($J8,context!$K$2:$AC$348,15,FALSE)</f>
        <v>0</v>
      </c>
      <c r="AX8" s="149">
        <f>VLOOKUP($J8,context!$K$2:$AC$348,16,FALSE)</f>
        <v>0.2</v>
      </c>
      <c r="AY8" s="149">
        <f t="shared" si="2"/>
        <v>3</v>
      </c>
      <c r="AZ8" s="149">
        <f t="shared" si="3"/>
        <v>1</v>
      </c>
      <c r="BA8" s="149">
        <f t="shared" si="4"/>
        <v>0</v>
      </c>
    </row>
    <row r="9" spans="1:54">
      <c r="A9" s="122">
        <v>851</v>
      </c>
      <c r="B9" s="52" t="s">
        <v>13</v>
      </c>
      <c r="C9" s="66" t="s">
        <v>2413</v>
      </c>
      <c r="D9" s="66" t="s">
        <v>2433</v>
      </c>
      <c r="E9" s="7" t="s">
        <v>2414</v>
      </c>
      <c r="F9" s="122">
        <v>3</v>
      </c>
      <c r="G9" s="50" t="s">
        <v>95</v>
      </c>
      <c r="H9" s="122"/>
      <c r="I9" s="122"/>
      <c r="J9" s="70" t="s">
        <v>95</v>
      </c>
      <c r="K9" s="7" t="s">
        <v>2962</v>
      </c>
      <c r="L9" s="7">
        <v>0</v>
      </c>
      <c r="M9" s="69" t="s">
        <v>95</v>
      </c>
      <c r="N9" s="69" t="s">
        <v>95</v>
      </c>
      <c r="O9" s="77" t="str">
        <f t="shared" si="0"/>
        <v/>
      </c>
      <c r="P9" s="77" t="str">
        <f t="shared" si="1"/>
        <v/>
      </c>
      <c r="Q9" s="7"/>
      <c r="R9" s="66">
        <v>1</v>
      </c>
      <c r="S9" s="126"/>
      <c r="T9" s="122" t="s">
        <v>65</v>
      </c>
      <c r="U9" s="127" t="s">
        <v>607</v>
      </c>
      <c r="V9" s="47" t="s">
        <v>608</v>
      </c>
      <c r="W9" s="47" t="s">
        <v>66</v>
      </c>
      <c r="X9" s="66" t="s">
        <v>66</v>
      </c>
      <c r="Y9" s="184" t="s">
        <v>95</v>
      </c>
      <c r="Z9" s="184" t="s">
        <v>89</v>
      </c>
      <c r="AA9" s="7"/>
      <c r="AB9" s="7"/>
      <c r="AC9" s="7"/>
      <c r="AD9" s="7"/>
      <c r="AF9" s="7" t="s">
        <v>2968</v>
      </c>
      <c r="AG9" s="77">
        <v>1</v>
      </c>
      <c r="AH9" s="7" t="s">
        <v>2775</v>
      </c>
      <c r="AI9" s="47" t="s">
        <v>3002</v>
      </c>
      <c r="AJ9" s="194" t="str">
        <f>VLOOKUP($J9,context!$K$2:$M$348,2,FALSE)</f>
        <v>Definition from FaBiO: The realization of a piece of writing on a particular topic, usually published within a periodical publication (e.g. journal, magazine and newspaper).</v>
      </c>
      <c r="AK9" s="47">
        <v>1</v>
      </c>
      <c r="AL9" s="70" t="s">
        <v>3096</v>
      </c>
      <c r="AM9" s="185">
        <f>VLOOKUP($J9,context!$K$2:$AC$348,5,FALSE)</f>
        <v>0</v>
      </c>
      <c r="AN9" s="185">
        <f>VLOOKUP($J9,context!$K$2:$AC$348,6,FALSE)</f>
        <v>0</v>
      </c>
      <c r="AO9" s="185">
        <f>VLOOKUP($J9,context!$K$2:$AC$348,7,FALSE)</f>
        <v>0</v>
      </c>
      <c r="AP9" s="185">
        <f>VLOOKUP($J9,context!$K$2:$AC$348,8,FALSE)</f>
        <v>1</v>
      </c>
      <c r="AQ9" s="185">
        <f>VLOOKUP($J9,context!$K$2:$AC$348,9,FALSE)</f>
        <v>0</v>
      </c>
      <c r="AR9" s="185">
        <f>VLOOKUP($J9,context!$K$2:$AC$348,10,FALSE)</f>
        <v>0</v>
      </c>
      <c r="AS9" s="185">
        <f>VLOOKUP($J9,context!$K$2:$AC$348,11,FALSE)</f>
        <v>0.2</v>
      </c>
      <c r="AT9" s="185">
        <f>VLOOKUP($J9,context!$K$2:$AC$348,12,FALSE)</f>
        <v>0.2</v>
      </c>
      <c r="AU9" s="185">
        <f>VLOOKUP($J9,context!$K$2:$AC$348,13,FALSE)</f>
        <v>0.6</v>
      </c>
      <c r="AV9" s="185">
        <f>VLOOKUP($J9,context!$K$2:$AC$348,14,FALSE)</f>
        <v>0.8</v>
      </c>
      <c r="AW9" s="185">
        <f>VLOOKUP($J9,context!$K$2:$AC$348,15,FALSE)</f>
        <v>0</v>
      </c>
      <c r="AX9" s="185">
        <f>VLOOKUP($J9,context!$K$2:$AC$348,16,FALSE)</f>
        <v>0.2</v>
      </c>
      <c r="AY9" s="185">
        <f t="shared" si="2"/>
        <v>3</v>
      </c>
      <c r="AZ9" s="149">
        <f t="shared" si="3"/>
        <v>1</v>
      </c>
      <c r="BA9" s="149">
        <f t="shared" si="4"/>
        <v>0</v>
      </c>
    </row>
    <row r="10" spans="1:54">
      <c r="A10" s="52">
        <v>499</v>
      </c>
      <c r="B10" s="52" t="s">
        <v>13</v>
      </c>
      <c r="C10" s="66" t="s">
        <v>29</v>
      </c>
      <c r="D10" s="52" t="s">
        <v>1159</v>
      </c>
      <c r="E10" s="77" t="s">
        <v>1160</v>
      </c>
      <c r="F10" s="50">
        <v>3</v>
      </c>
      <c r="G10" s="50" t="s">
        <v>2623</v>
      </c>
      <c r="H10" s="77"/>
      <c r="J10" s="70" t="s">
        <v>3334</v>
      </c>
      <c r="K10" s="77" t="s">
        <v>2637</v>
      </c>
      <c r="L10" s="69">
        <v>1</v>
      </c>
      <c r="M10" s="69" t="s">
        <v>95</v>
      </c>
      <c r="N10" s="69" t="s">
        <v>2644</v>
      </c>
      <c r="O10" s="77" t="str">
        <f t="shared" si="0"/>
        <v>electronic article</v>
      </c>
      <c r="P10" s="77" t="str">
        <f t="shared" si="1"/>
        <v xml:space="preserve">Definition from RIS: Electronic Article </v>
      </c>
      <c r="Q10" s="77"/>
      <c r="R10" s="6">
        <v>0.8</v>
      </c>
      <c r="S10" s="55"/>
      <c r="T10" s="69" t="s">
        <v>65</v>
      </c>
      <c r="U10" s="67" t="s">
        <v>608</v>
      </c>
      <c r="V10" s="68" t="s">
        <v>608</v>
      </c>
      <c r="W10" s="74" t="s">
        <v>66</v>
      </c>
      <c r="X10" s="115" t="s">
        <v>66</v>
      </c>
      <c r="Y10" s="121" t="s">
        <v>95</v>
      </c>
      <c r="Z10" s="121" t="s">
        <v>2637</v>
      </c>
      <c r="AA10" s="77"/>
      <c r="AB10" s="69"/>
      <c r="AC10" s="77"/>
      <c r="AD10" s="77"/>
      <c r="AF10" s="69" t="s">
        <v>2988</v>
      </c>
      <c r="AG10" s="69">
        <v>1</v>
      </c>
      <c r="AH10" s="7" t="s">
        <v>2775</v>
      </c>
      <c r="AI10" s="70" t="s">
        <v>94</v>
      </c>
      <c r="AJ10" s="194" t="e">
        <f>VLOOKUP($J10,context!$K$2:$M$348,2,FALSE)</f>
        <v>#N/A</v>
      </c>
      <c r="AK10" s="70">
        <v>1</v>
      </c>
      <c r="AL10" s="70" t="s">
        <v>3096</v>
      </c>
      <c r="AM10" s="149" t="e">
        <f>VLOOKUP($J10,context!$K$2:$AC$348,5,FALSE)</f>
        <v>#N/A</v>
      </c>
      <c r="AN10" s="149" t="e">
        <f>VLOOKUP($J10,context!$K$2:$AC$348,6,FALSE)</f>
        <v>#N/A</v>
      </c>
      <c r="AO10" s="149" t="e">
        <f>VLOOKUP($J10,context!$K$2:$AC$348,7,FALSE)</f>
        <v>#N/A</v>
      </c>
      <c r="AP10" s="149" t="e">
        <f>VLOOKUP($J10,context!$K$2:$AC$348,8,FALSE)</f>
        <v>#N/A</v>
      </c>
      <c r="AQ10" s="149" t="e">
        <f>VLOOKUP($J10,context!$K$2:$AC$348,9,FALSE)</f>
        <v>#N/A</v>
      </c>
      <c r="AR10" s="149" t="e">
        <f>VLOOKUP($J10,context!$K$2:$AC$348,10,FALSE)</f>
        <v>#N/A</v>
      </c>
      <c r="AS10" s="149" t="e">
        <f>VLOOKUP($J10,context!$K$2:$AC$348,11,FALSE)</f>
        <v>#N/A</v>
      </c>
      <c r="AT10" s="149" t="e">
        <f>VLOOKUP($J10,context!$K$2:$AC$348,12,FALSE)</f>
        <v>#N/A</v>
      </c>
      <c r="AU10" s="149" t="e">
        <f>VLOOKUP($J10,context!$K$2:$AC$348,13,FALSE)</f>
        <v>#N/A</v>
      </c>
      <c r="AV10" s="149" t="e">
        <f>VLOOKUP($J10,context!$K$2:$AC$348,14,FALSE)</f>
        <v>#N/A</v>
      </c>
      <c r="AW10" s="149" t="e">
        <f>VLOOKUP($J10,context!$K$2:$AC$348,15,FALSE)</f>
        <v>#N/A</v>
      </c>
      <c r="AX10" s="149" t="e">
        <f>VLOOKUP($J10,context!$K$2:$AC$348,16,FALSE)</f>
        <v>#N/A</v>
      </c>
      <c r="AY10" s="149" t="e">
        <f t="shared" si="2"/>
        <v>#N/A</v>
      </c>
      <c r="AZ10" s="149" t="e">
        <f t="shared" si="3"/>
        <v>#N/A</v>
      </c>
      <c r="BA10" s="149" t="e">
        <f t="shared" si="4"/>
        <v>#N/A</v>
      </c>
    </row>
    <row r="11" spans="1:54">
      <c r="A11" s="52">
        <v>557</v>
      </c>
      <c r="B11" s="52" t="s">
        <v>13</v>
      </c>
      <c r="C11" s="114" t="s">
        <v>1732</v>
      </c>
      <c r="E11" s="69" t="s">
        <v>1891</v>
      </c>
      <c r="F11" s="61">
        <v>6</v>
      </c>
      <c r="G11" s="69" t="s">
        <v>1725</v>
      </c>
      <c r="I11" s="69" t="s">
        <v>1725</v>
      </c>
      <c r="J11" s="70" t="s">
        <v>1725</v>
      </c>
      <c r="K11" s="61" t="s">
        <v>1797</v>
      </c>
      <c r="L11" s="69">
        <v>1</v>
      </c>
      <c r="M11" s="69" t="s">
        <v>95</v>
      </c>
      <c r="N11" s="69" t="s">
        <v>1899</v>
      </c>
      <c r="O11" s="77" t="str">
        <f t="shared" si="0"/>
        <v>research article</v>
      </c>
      <c r="P11" s="77" t="str">
        <f t="shared" si="1"/>
        <v>Definition from COAR: A research article is a primary source, that is, it reports the methods and results of an original study performed by the authors. (adapted from http://apus.libanswers.com/faq/2324)</v>
      </c>
      <c r="Q11" s="61" t="s">
        <v>1798</v>
      </c>
      <c r="R11" s="63">
        <v>1</v>
      </c>
      <c r="T11" s="77" t="s">
        <v>65</v>
      </c>
      <c r="U11" s="67" t="s">
        <v>608</v>
      </c>
      <c r="V11" s="68" t="s">
        <v>87</v>
      </c>
      <c r="W11" s="74" t="s">
        <v>66</v>
      </c>
      <c r="X11" s="115" t="s">
        <v>66</v>
      </c>
      <c r="Y11" s="121" t="s">
        <v>95</v>
      </c>
      <c r="Z11" s="121" t="s">
        <v>89</v>
      </c>
      <c r="AG11" s="69">
        <v>1</v>
      </c>
      <c r="AH11" s="7" t="s">
        <v>2775</v>
      </c>
      <c r="AI11" s="70" t="s">
        <v>94</v>
      </c>
      <c r="AJ11" s="194" t="e">
        <f>VLOOKUP($J11,context!$K$2:$M$348,2,FALSE)</f>
        <v>#N/A</v>
      </c>
      <c r="AK11" s="70">
        <v>1</v>
      </c>
      <c r="AL11" s="70" t="s">
        <v>3093</v>
      </c>
      <c r="AM11" s="149" t="e">
        <f>VLOOKUP($J11,context!$K$2:$AC$348,5,FALSE)</f>
        <v>#N/A</v>
      </c>
      <c r="AN11" s="149" t="e">
        <f>VLOOKUP($J11,context!$K$2:$AC$348,6,FALSE)</f>
        <v>#N/A</v>
      </c>
      <c r="AO11" s="149" t="e">
        <f>VLOOKUP($J11,context!$K$2:$AC$348,7,FALSE)</f>
        <v>#N/A</v>
      </c>
      <c r="AP11" s="149" t="e">
        <f>VLOOKUP($J11,context!$K$2:$AC$348,8,FALSE)</f>
        <v>#N/A</v>
      </c>
      <c r="AQ11" s="149" t="e">
        <f>VLOOKUP($J11,context!$K$2:$AC$348,9,FALSE)</f>
        <v>#N/A</v>
      </c>
      <c r="AR11" s="149" t="e">
        <f>VLOOKUP($J11,context!$K$2:$AC$348,10,FALSE)</f>
        <v>#N/A</v>
      </c>
      <c r="AS11" s="149" t="e">
        <f>VLOOKUP($J11,context!$K$2:$AC$348,11,FALSE)</f>
        <v>#N/A</v>
      </c>
      <c r="AT11" s="149" t="e">
        <f>VLOOKUP($J11,context!$K$2:$AC$348,12,FALSE)</f>
        <v>#N/A</v>
      </c>
      <c r="AU11" s="149" t="e">
        <f>VLOOKUP($J11,context!$K$2:$AC$348,13,FALSE)</f>
        <v>#N/A</v>
      </c>
      <c r="AV11" s="149" t="e">
        <f>VLOOKUP($J11,context!$K$2:$AC$348,14,FALSE)</f>
        <v>#N/A</v>
      </c>
      <c r="AW11" s="149" t="e">
        <f>VLOOKUP($J11,context!$K$2:$AC$348,15,FALSE)</f>
        <v>#N/A</v>
      </c>
      <c r="AX11" s="149" t="e">
        <f>VLOOKUP($J11,context!$K$2:$AC$348,16,FALSE)</f>
        <v>#N/A</v>
      </c>
      <c r="AY11" s="149" t="e">
        <f t="shared" si="2"/>
        <v>#N/A</v>
      </c>
      <c r="AZ11" s="149" t="e">
        <f t="shared" si="3"/>
        <v>#N/A</v>
      </c>
      <c r="BA11" s="149" t="e">
        <f t="shared" si="4"/>
        <v>#N/A</v>
      </c>
    </row>
    <row r="12" spans="1:54">
      <c r="A12" s="52">
        <v>556</v>
      </c>
      <c r="B12" s="52" t="s">
        <v>13</v>
      </c>
      <c r="C12" s="114" t="s">
        <v>1732</v>
      </c>
      <c r="E12" s="69" t="s">
        <v>1891</v>
      </c>
      <c r="F12" s="61">
        <v>6</v>
      </c>
      <c r="G12" s="69" t="s">
        <v>1724</v>
      </c>
      <c r="I12" s="69" t="s">
        <v>1724</v>
      </c>
      <c r="J12" s="70" t="s">
        <v>1724</v>
      </c>
      <c r="K12" s="61" t="s">
        <v>1795</v>
      </c>
      <c r="L12" s="69">
        <v>0</v>
      </c>
      <c r="M12" s="69" t="s">
        <v>95</v>
      </c>
      <c r="N12" s="69" t="s">
        <v>1898</v>
      </c>
      <c r="O12" s="77" t="str">
        <f t="shared" si="0"/>
        <v/>
      </c>
      <c r="P12" s="77" t="str">
        <f t="shared" si="1"/>
        <v/>
      </c>
      <c r="Q12" s="61" t="s">
        <v>1796</v>
      </c>
      <c r="R12" s="63">
        <v>0.6</v>
      </c>
      <c r="T12" s="77" t="s">
        <v>65</v>
      </c>
      <c r="U12" s="67" t="s">
        <v>608</v>
      </c>
      <c r="V12" s="68" t="s">
        <v>145</v>
      </c>
      <c r="W12" s="74" t="s">
        <v>66</v>
      </c>
      <c r="X12" s="115" t="s">
        <v>66</v>
      </c>
      <c r="Y12" s="121" t="s">
        <v>95</v>
      </c>
      <c r="Z12" s="121" t="s">
        <v>89</v>
      </c>
      <c r="AA12" s="69" t="s">
        <v>609</v>
      </c>
      <c r="AB12" s="69" t="s">
        <v>609</v>
      </c>
      <c r="AF12" s="61" t="s">
        <v>2837</v>
      </c>
      <c r="AG12" s="69">
        <v>0</v>
      </c>
      <c r="AH12" s="66" t="s">
        <v>2864</v>
      </c>
      <c r="AI12" s="131" t="s">
        <v>3057</v>
      </c>
      <c r="AJ12" s="194" t="e">
        <f>VLOOKUP($J12,context!$K$2:$M$348,2,FALSE)</f>
        <v>#N/A</v>
      </c>
      <c r="AK12" s="131">
        <v>2</v>
      </c>
      <c r="AL12" s="131" t="s">
        <v>3097</v>
      </c>
      <c r="AM12" s="149" t="e">
        <f>VLOOKUP($J12,context!$K$2:$AC$348,5,FALSE)</f>
        <v>#N/A</v>
      </c>
      <c r="AN12" s="149" t="e">
        <f>VLOOKUP($J12,context!$K$2:$AC$348,6,FALSE)</f>
        <v>#N/A</v>
      </c>
      <c r="AO12" s="149" t="e">
        <f>VLOOKUP($J12,context!$K$2:$AC$348,7,FALSE)</f>
        <v>#N/A</v>
      </c>
      <c r="AP12" s="149" t="e">
        <f>VLOOKUP($J12,context!$K$2:$AC$348,8,FALSE)</f>
        <v>#N/A</v>
      </c>
      <c r="AQ12" s="149" t="e">
        <f>VLOOKUP($J12,context!$K$2:$AC$348,9,FALSE)</f>
        <v>#N/A</v>
      </c>
      <c r="AR12" s="149" t="e">
        <f>VLOOKUP($J12,context!$K$2:$AC$348,10,FALSE)</f>
        <v>#N/A</v>
      </c>
      <c r="AS12" s="149" t="e">
        <f>VLOOKUP($J12,context!$K$2:$AC$348,11,FALSE)</f>
        <v>#N/A</v>
      </c>
      <c r="AT12" s="149" t="e">
        <f>VLOOKUP($J12,context!$K$2:$AC$348,12,FALSE)</f>
        <v>#N/A</v>
      </c>
      <c r="AU12" s="149" t="e">
        <f>VLOOKUP($J12,context!$K$2:$AC$348,13,FALSE)</f>
        <v>#N/A</v>
      </c>
      <c r="AV12" s="149" t="e">
        <f>VLOOKUP($J12,context!$K$2:$AC$348,14,FALSE)</f>
        <v>#N/A</v>
      </c>
      <c r="AW12" s="149" t="e">
        <f>VLOOKUP($J12,context!$K$2:$AC$348,15,FALSE)</f>
        <v>#N/A</v>
      </c>
      <c r="AX12" s="149" t="e">
        <f>VLOOKUP($J12,context!$K$2:$AC$348,16,FALSE)</f>
        <v>#N/A</v>
      </c>
      <c r="AY12" s="149" t="e">
        <f t="shared" si="2"/>
        <v>#N/A</v>
      </c>
      <c r="AZ12" s="149" t="e">
        <f t="shared" si="3"/>
        <v>#N/A</v>
      </c>
      <c r="BA12" s="149" t="e">
        <f t="shared" si="4"/>
        <v>#N/A</v>
      </c>
    </row>
    <row r="13" spans="1:54">
      <c r="A13" s="52">
        <v>798</v>
      </c>
      <c r="B13" s="52" t="s">
        <v>13</v>
      </c>
      <c r="C13" s="117" t="s">
        <v>1902</v>
      </c>
      <c r="E13" s="69" t="s">
        <v>2271</v>
      </c>
      <c r="G13" s="62" t="s">
        <v>1724</v>
      </c>
      <c r="J13" s="70" t="s">
        <v>1724</v>
      </c>
      <c r="K13" s="61" t="s">
        <v>2187</v>
      </c>
      <c r="L13" s="69">
        <v>1</v>
      </c>
      <c r="M13" s="69" t="s">
        <v>95</v>
      </c>
      <c r="N13" s="69" t="s">
        <v>1898</v>
      </c>
      <c r="O13" s="77" t="str">
        <f t="shared" si="0"/>
        <v>review article</v>
      </c>
      <c r="P13" s="77" t="str">
        <f t="shared" si="1"/>
        <v>Definition from FaBiO: An article that contains a review.</v>
      </c>
      <c r="R13" s="63">
        <v>0.6</v>
      </c>
      <c r="T13" s="77" t="s">
        <v>65</v>
      </c>
      <c r="U13" s="67" t="s">
        <v>108</v>
      </c>
      <c r="V13" s="68" t="s">
        <v>145</v>
      </c>
      <c r="W13" s="74" t="s">
        <v>66</v>
      </c>
      <c r="X13" s="115" t="s">
        <v>66</v>
      </c>
      <c r="Y13" s="121" t="s">
        <v>95</v>
      </c>
      <c r="Z13" s="121" t="s">
        <v>89</v>
      </c>
      <c r="AA13" s="69" t="s">
        <v>609</v>
      </c>
      <c r="AB13" s="69" t="s">
        <v>609</v>
      </c>
      <c r="AF13" s="61" t="s">
        <v>2837</v>
      </c>
      <c r="AG13" s="69">
        <v>0</v>
      </c>
      <c r="AI13" s="131" t="s">
        <v>3057</v>
      </c>
      <c r="AJ13" s="194" t="e">
        <f>VLOOKUP($J13,context!$K$2:$M$348,2,FALSE)</f>
        <v>#N/A</v>
      </c>
      <c r="AK13" s="131">
        <v>2</v>
      </c>
      <c r="AL13" s="131" t="s">
        <v>3097</v>
      </c>
      <c r="AM13" s="149" t="e">
        <f>VLOOKUP($J13,context!$K$2:$AC$348,5,FALSE)</f>
        <v>#N/A</v>
      </c>
      <c r="AN13" s="149" t="e">
        <f>VLOOKUP($J13,context!$K$2:$AC$348,6,FALSE)</f>
        <v>#N/A</v>
      </c>
      <c r="AO13" s="149" t="e">
        <f>VLOOKUP($J13,context!$K$2:$AC$348,7,FALSE)</f>
        <v>#N/A</v>
      </c>
      <c r="AP13" s="149" t="e">
        <f>VLOOKUP($J13,context!$K$2:$AC$348,8,FALSE)</f>
        <v>#N/A</v>
      </c>
      <c r="AQ13" s="149" t="e">
        <f>VLOOKUP($J13,context!$K$2:$AC$348,9,FALSE)</f>
        <v>#N/A</v>
      </c>
      <c r="AR13" s="149" t="e">
        <f>VLOOKUP($J13,context!$K$2:$AC$348,10,FALSE)</f>
        <v>#N/A</v>
      </c>
      <c r="AS13" s="149" t="e">
        <f>VLOOKUP($J13,context!$K$2:$AC$348,11,FALSE)</f>
        <v>#N/A</v>
      </c>
      <c r="AT13" s="149" t="e">
        <f>VLOOKUP($J13,context!$K$2:$AC$348,12,FALSE)</f>
        <v>#N/A</v>
      </c>
      <c r="AU13" s="149" t="e">
        <f>VLOOKUP($J13,context!$K$2:$AC$348,13,FALSE)</f>
        <v>#N/A</v>
      </c>
      <c r="AV13" s="149" t="e">
        <f>VLOOKUP($J13,context!$K$2:$AC$348,14,FALSE)</f>
        <v>#N/A</v>
      </c>
      <c r="AW13" s="149" t="e">
        <f>VLOOKUP($J13,context!$K$2:$AC$348,15,FALSE)</f>
        <v>#N/A</v>
      </c>
      <c r="AX13" s="149" t="e">
        <f>VLOOKUP($J13,context!$K$2:$AC$348,16,FALSE)</f>
        <v>#N/A</v>
      </c>
      <c r="AY13" s="149" t="e">
        <f t="shared" si="2"/>
        <v>#N/A</v>
      </c>
      <c r="AZ13" s="149" t="e">
        <f t="shared" si="3"/>
        <v>#N/A</v>
      </c>
      <c r="BA13" s="149" t="e">
        <f t="shared" si="4"/>
        <v>#N/A</v>
      </c>
    </row>
    <row r="14" spans="1:54">
      <c r="A14" s="52">
        <v>68</v>
      </c>
      <c r="B14" s="52" t="s">
        <v>13</v>
      </c>
      <c r="C14" s="66" t="s">
        <v>721</v>
      </c>
      <c r="D14" s="52"/>
      <c r="E14" s="77" t="s">
        <v>722</v>
      </c>
      <c r="F14" s="50">
        <v>3</v>
      </c>
      <c r="G14" s="50" t="s">
        <v>227</v>
      </c>
      <c r="H14" s="77"/>
      <c r="I14" s="69" t="s">
        <v>227</v>
      </c>
      <c r="J14" s="70" t="s">
        <v>227</v>
      </c>
      <c r="K14" s="77"/>
      <c r="L14" s="77">
        <v>0</v>
      </c>
      <c r="M14" s="69" t="s">
        <v>227</v>
      </c>
      <c r="N14" s="69" t="s">
        <v>227</v>
      </c>
      <c r="O14" s="77" t="str">
        <f t="shared" si="0"/>
        <v/>
      </c>
      <c r="P14" s="77" t="str">
        <f t="shared" si="1"/>
        <v/>
      </c>
      <c r="Q14" s="77"/>
      <c r="R14" s="6">
        <v>1</v>
      </c>
      <c r="S14" s="55"/>
      <c r="T14" s="77" t="s">
        <v>189</v>
      </c>
      <c r="U14" s="67" t="s">
        <v>717</v>
      </c>
      <c r="V14" s="68" t="s">
        <v>227</v>
      </c>
      <c r="W14" s="74" t="s">
        <v>231</v>
      </c>
      <c r="X14" s="115" t="s">
        <v>231</v>
      </c>
      <c r="Y14" s="121" t="s">
        <v>171</v>
      </c>
      <c r="Z14" s="121" t="s">
        <v>230</v>
      </c>
      <c r="AA14" s="77"/>
      <c r="AB14" s="69" t="s">
        <v>609</v>
      </c>
      <c r="AC14" s="77"/>
      <c r="AD14" s="77"/>
      <c r="AF14" s="77"/>
      <c r="AG14" s="77">
        <v>1</v>
      </c>
      <c r="AH14" s="7"/>
      <c r="AI14" s="70" t="s">
        <v>732</v>
      </c>
      <c r="AJ14" s="194" t="str">
        <f>VLOOKUP($J14,context!$K$2:$M$348,2,FALSE)</f>
        <v>Definition from COAR: Resource primarily intended to be heard. Examples include a music playback file format, an audio compact disc, and recorded speech or sounds.</v>
      </c>
      <c r="AK14" s="70">
        <v>1</v>
      </c>
      <c r="AL14" s="70" t="s">
        <v>3093</v>
      </c>
      <c r="AM14" s="149">
        <f>VLOOKUP($J14,context!$K$2:$AC$348,5,FALSE)</f>
        <v>0</v>
      </c>
      <c r="AN14" s="149">
        <f>VLOOKUP($J14,context!$K$2:$AC$348,6,FALSE)</f>
        <v>0</v>
      </c>
      <c r="AO14" s="149">
        <f>VLOOKUP($J14,context!$K$2:$AC$348,7,FALSE)</f>
        <v>1</v>
      </c>
      <c r="AP14" s="149">
        <f>VLOOKUP($J14,context!$K$2:$AC$348,8,FALSE)</f>
        <v>0.4</v>
      </c>
      <c r="AQ14" s="149">
        <f>VLOOKUP($J14,context!$K$2:$AC$348,9,FALSE)</f>
        <v>0</v>
      </c>
      <c r="AR14" s="149">
        <f>VLOOKUP($J14,context!$K$2:$AC$348,10,FALSE)</f>
        <v>0</v>
      </c>
      <c r="AS14" s="149">
        <f>VLOOKUP($J14,context!$K$2:$AC$348,11,FALSE)</f>
        <v>0.6</v>
      </c>
      <c r="AT14" s="149">
        <f>VLOOKUP($J14,context!$K$2:$AC$348,12,FALSE)</f>
        <v>0.6</v>
      </c>
      <c r="AU14" s="149">
        <f>VLOOKUP($J14,context!$K$2:$AC$348,13,FALSE)</f>
        <v>0</v>
      </c>
      <c r="AV14" s="149">
        <f>VLOOKUP($J14,context!$K$2:$AC$348,14,FALSE)</f>
        <v>1</v>
      </c>
      <c r="AW14" s="149">
        <f>VLOOKUP($J14,context!$K$2:$AC$348,15,FALSE)</f>
        <v>0</v>
      </c>
      <c r="AX14" s="149">
        <f>VLOOKUP($J14,context!$K$2:$AC$348,16,FALSE)</f>
        <v>0.2</v>
      </c>
      <c r="AY14" s="149">
        <f t="shared" si="2"/>
        <v>3.8000000000000003</v>
      </c>
      <c r="AZ14" s="149">
        <f t="shared" si="3"/>
        <v>1</v>
      </c>
      <c r="BA14" s="149">
        <f t="shared" si="4"/>
        <v>0</v>
      </c>
      <c r="BB14" s="61">
        <v>661</v>
      </c>
    </row>
    <row r="15" spans="1:54">
      <c r="A15" s="52">
        <v>90</v>
      </c>
      <c r="B15" s="52" t="s">
        <v>13</v>
      </c>
      <c r="C15" s="66" t="s">
        <v>730</v>
      </c>
      <c r="D15" s="52"/>
      <c r="E15" s="77" t="s">
        <v>722</v>
      </c>
      <c r="F15" s="50">
        <v>4</v>
      </c>
      <c r="G15" s="50" t="s">
        <v>227</v>
      </c>
      <c r="H15" s="77"/>
      <c r="I15" s="69" t="s">
        <v>227</v>
      </c>
      <c r="J15" s="70" t="s">
        <v>227</v>
      </c>
      <c r="K15" s="77"/>
      <c r="L15" s="77">
        <v>0</v>
      </c>
      <c r="M15" s="69" t="s">
        <v>227</v>
      </c>
      <c r="N15" s="69" t="s">
        <v>227</v>
      </c>
      <c r="O15" s="77" t="str">
        <f t="shared" si="0"/>
        <v/>
      </c>
      <c r="P15" s="77" t="str">
        <f t="shared" si="1"/>
        <v/>
      </c>
      <c r="Q15" s="77"/>
      <c r="R15" s="63">
        <v>1</v>
      </c>
      <c r="S15" s="55">
        <v>43017</v>
      </c>
      <c r="T15" s="77" t="s">
        <v>189</v>
      </c>
      <c r="U15" s="67" t="s">
        <v>717</v>
      </c>
      <c r="V15" s="68" t="s">
        <v>227</v>
      </c>
      <c r="W15" s="74" t="s">
        <v>231</v>
      </c>
      <c r="X15" s="115" t="s">
        <v>231</v>
      </c>
      <c r="Y15" s="121" t="s">
        <v>171</v>
      </c>
      <c r="Z15" s="121" t="s">
        <v>230</v>
      </c>
      <c r="AA15" s="77"/>
      <c r="AB15" s="69" t="s">
        <v>609</v>
      </c>
      <c r="AC15" s="77"/>
      <c r="AD15" s="77"/>
      <c r="AF15" s="77"/>
      <c r="AG15" s="77">
        <v>1</v>
      </c>
      <c r="AH15" s="7" t="s">
        <v>2751</v>
      </c>
      <c r="AI15" s="70" t="s">
        <v>732</v>
      </c>
      <c r="AJ15" s="194" t="str">
        <f>VLOOKUP($J15,context!$K$2:$M$348,2,FALSE)</f>
        <v>Definition from COAR: Resource primarily intended to be heard. Examples include a music playback file format, an audio compact disc, and recorded speech or sounds.</v>
      </c>
      <c r="AK15" s="70">
        <v>1</v>
      </c>
      <c r="AL15" s="70" t="s">
        <v>3093</v>
      </c>
      <c r="AM15" s="149">
        <f>VLOOKUP($J15,context!$K$2:$AC$348,5,FALSE)</f>
        <v>0</v>
      </c>
      <c r="AN15" s="149">
        <f>VLOOKUP($J15,context!$K$2:$AC$348,6,FALSE)</f>
        <v>0</v>
      </c>
      <c r="AO15" s="149">
        <f>VLOOKUP($J15,context!$K$2:$AC$348,7,FALSE)</f>
        <v>1</v>
      </c>
      <c r="AP15" s="149">
        <f>VLOOKUP($J15,context!$K$2:$AC$348,8,FALSE)</f>
        <v>0.4</v>
      </c>
      <c r="AQ15" s="149">
        <f>VLOOKUP($J15,context!$K$2:$AC$348,9,FALSE)</f>
        <v>0</v>
      </c>
      <c r="AR15" s="149">
        <f>VLOOKUP($J15,context!$K$2:$AC$348,10,FALSE)</f>
        <v>0</v>
      </c>
      <c r="AS15" s="149">
        <f>VLOOKUP($J15,context!$K$2:$AC$348,11,FALSE)</f>
        <v>0.6</v>
      </c>
      <c r="AT15" s="149">
        <f>VLOOKUP($J15,context!$K$2:$AC$348,12,FALSE)</f>
        <v>0.6</v>
      </c>
      <c r="AU15" s="149">
        <f>VLOOKUP($J15,context!$K$2:$AC$348,13,FALSE)</f>
        <v>0</v>
      </c>
      <c r="AV15" s="149">
        <f>VLOOKUP($J15,context!$K$2:$AC$348,14,FALSE)</f>
        <v>1</v>
      </c>
      <c r="AW15" s="149">
        <f>VLOOKUP($J15,context!$K$2:$AC$348,15,FALSE)</f>
        <v>0</v>
      </c>
      <c r="AX15" s="149">
        <f>VLOOKUP($J15,context!$K$2:$AC$348,16,FALSE)</f>
        <v>0.2</v>
      </c>
      <c r="AY15" s="149">
        <f t="shared" si="2"/>
        <v>3.8000000000000003</v>
      </c>
      <c r="AZ15" s="149">
        <f t="shared" si="3"/>
        <v>1</v>
      </c>
      <c r="BA15" s="149">
        <f t="shared" si="4"/>
        <v>0</v>
      </c>
    </row>
    <row r="16" spans="1:54">
      <c r="A16" s="52">
        <v>354</v>
      </c>
      <c r="B16" s="52" t="s">
        <v>2708</v>
      </c>
      <c r="C16" s="66" t="s">
        <v>905</v>
      </c>
      <c r="D16" s="52"/>
      <c r="E16" s="77" t="s">
        <v>906</v>
      </c>
      <c r="F16" s="50">
        <v>5</v>
      </c>
      <c r="G16" s="50" t="s">
        <v>889</v>
      </c>
      <c r="H16" s="77" t="s">
        <v>732</v>
      </c>
      <c r="I16" s="69" t="s">
        <v>227</v>
      </c>
      <c r="J16" s="70" t="s">
        <v>227</v>
      </c>
      <c r="K16" s="77"/>
      <c r="L16" s="77">
        <v>0</v>
      </c>
      <c r="M16" s="69" t="s">
        <v>227</v>
      </c>
      <c r="N16" s="69" t="s">
        <v>227</v>
      </c>
      <c r="O16" s="77" t="str">
        <f t="shared" si="0"/>
        <v/>
      </c>
      <c r="P16" s="77" t="str">
        <f t="shared" si="1"/>
        <v/>
      </c>
      <c r="Q16" s="77"/>
      <c r="R16" s="6">
        <v>1</v>
      </c>
      <c r="S16" s="55">
        <v>43015</v>
      </c>
      <c r="T16" s="77" t="s">
        <v>189</v>
      </c>
      <c r="U16" s="67" t="s">
        <v>717</v>
      </c>
      <c r="V16" s="68" t="s">
        <v>227</v>
      </c>
      <c r="W16" s="74" t="s">
        <v>231</v>
      </c>
      <c r="X16" s="115" t="s">
        <v>231</v>
      </c>
      <c r="Y16" s="121" t="s">
        <v>171</v>
      </c>
      <c r="Z16" s="121" t="s">
        <v>230</v>
      </c>
      <c r="AA16" s="77"/>
      <c r="AB16" s="69" t="s">
        <v>609</v>
      </c>
      <c r="AC16" s="77"/>
      <c r="AD16" s="77"/>
      <c r="AF16" s="77"/>
      <c r="AG16" s="69">
        <v>1</v>
      </c>
      <c r="AH16" s="7"/>
      <c r="AI16" s="70" t="s">
        <v>732</v>
      </c>
      <c r="AJ16" s="194" t="str">
        <f>VLOOKUP($J16,context!$K$2:$M$348,2,FALSE)</f>
        <v>Definition from COAR: Resource primarily intended to be heard. Examples include a music playback file format, an audio compact disc, and recorded speech or sounds.</v>
      </c>
      <c r="AK16" s="70">
        <v>1</v>
      </c>
      <c r="AL16" s="70" t="s">
        <v>3105</v>
      </c>
      <c r="AM16" s="149">
        <f>VLOOKUP($J16,context!$K$2:$AC$348,5,FALSE)</f>
        <v>0</v>
      </c>
      <c r="AN16" s="149">
        <f>VLOOKUP($J16,context!$K$2:$AC$348,6,FALSE)</f>
        <v>0</v>
      </c>
      <c r="AO16" s="149">
        <f>VLOOKUP($J16,context!$K$2:$AC$348,7,FALSE)</f>
        <v>1</v>
      </c>
      <c r="AP16" s="149">
        <f>VLOOKUP($J16,context!$K$2:$AC$348,8,FALSE)</f>
        <v>0.4</v>
      </c>
      <c r="AQ16" s="149">
        <f>VLOOKUP($J16,context!$K$2:$AC$348,9,FALSE)</f>
        <v>0</v>
      </c>
      <c r="AR16" s="149">
        <f>VLOOKUP($J16,context!$K$2:$AC$348,10,FALSE)</f>
        <v>0</v>
      </c>
      <c r="AS16" s="149">
        <f>VLOOKUP($J16,context!$K$2:$AC$348,11,FALSE)</f>
        <v>0.6</v>
      </c>
      <c r="AT16" s="149">
        <f>VLOOKUP($J16,context!$K$2:$AC$348,12,FALSE)</f>
        <v>0.6</v>
      </c>
      <c r="AU16" s="149">
        <f>VLOOKUP($J16,context!$K$2:$AC$348,13,FALSE)</f>
        <v>0</v>
      </c>
      <c r="AV16" s="149">
        <f>VLOOKUP($J16,context!$K$2:$AC$348,14,FALSE)</f>
        <v>1</v>
      </c>
      <c r="AW16" s="149">
        <f>VLOOKUP($J16,context!$K$2:$AC$348,15,FALSE)</f>
        <v>0</v>
      </c>
      <c r="AX16" s="149">
        <f>VLOOKUP($J16,context!$K$2:$AC$348,16,FALSE)</f>
        <v>0.2</v>
      </c>
      <c r="AY16" s="149">
        <f t="shared" si="2"/>
        <v>3.8000000000000003</v>
      </c>
      <c r="AZ16" s="149">
        <f t="shared" si="3"/>
        <v>1</v>
      </c>
      <c r="BA16" s="149">
        <f t="shared" si="4"/>
        <v>0</v>
      </c>
    </row>
    <row r="17" spans="1:54">
      <c r="A17" s="52">
        <v>519</v>
      </c>
      <c r="B17" s="52" t="s">
        <v>13</v>
      </c>
      <c r="C17" s="114" t="s">
        <v>1732</v>
      </c>
      <c r="E17" s="69" t="s">
        <v>1778</v>
      </c>
      <c r="F17" s="69" t="s">
        <v>1779</v>
      </c>
      <c r="G17" s="61" t="s">
        <v>227</v>
      </c>
      <c r="I17" s="61" t="s">
        <v>227</v>
      </c>
      <c r="J17" s="70" t="s">
        <v>227</v>
      </c>
      <c r="K17" s="70" t="s">
        <v>1739</v>
      </c>
      <c r="L17" s="69">
        <v>1</v>
      </c>
      <c r="M17" s="69" t="s">
        <v>227</v>
      </c>
      <c r="N17" s="69" t="s">
        <v>227</v>
      </c>
      <c r="O17" s="77" t="str">
        <f t="shared" si="0"/>
        <v>Audio</v>
      </c>
      <c r="P17" s="77" t="str">
        <f t="shared" si="1"/>
        <v>Definition from COAR: Resource primarily intended to be heard. Examples include a music playback file format, an audio compact disc, and recorded speech or sounds.</v>
      </c>
      <c r="R17" s="63">
        <v>1</v>
      </c>
      <c r="T17" s="77" t="s">
        <v>189</v>
      </c>
      <c r="U17" s="67" t="s">
        <v>717</v>
      </c>
      <c r="V17" s="68" t="s">
        <v>227</v>
      </c>
      <c r="W17" s="74" t="s">
        <v>231</v>
      </c>
      <c r="X17" s="115" t="s">
        <v>231</v>
      </c>
      <c r="Y17" s="121" t="s">
        <v>171</v>
      </c>
      <c r="Z17" s="121" t="s">
        <v>230</v>
      </c>
      <c r="AF17" s="69"/>
      <c r="AG17" s="7">
        <v>1</v>
      </c>
      <c r="AI17" s="70" t="s">
        <v>732</v>
      </c>
      <c r="AJ17" s="194" t="str">
        <f>VLOOKUP($J17,context!$K$2:$M$348,2,FALSE)</f>
        <v>Definition from COAR: Resource primarily intended to be heard. Examples include a music playback file format, an audio compact disc, and recorded speech or sounds.</v>
      </c>
      <c r="AK17" s="70">
        <v>1</v>
      </c>
      <c r="AL17" s="70" t="s">
        <v>3093</v>
      </c>
      <c r="AM17" s="149">
        <f>VLOOKUP($J17,context!$K$2:$AC$348,5,FALSE)</f>
        <v>0</v>
      </c>
      <c r="AN17" s="149">
        <f>VLOOKUP($J17,context!$K$2:$AC$348,6,FALSE)</f>
        <v>0</v>
      </c>
      <c r="AO17" s="149">
        <f>VLOOKUP($J17,context!$K$2:$AC$348,7,FALSE)</f>
        <v>1</v>
      </c>
      <c r="AP17" s="149">
        <f>VLOOKUP($J17,context!$K$2:$AC$348,8,FALSE)</f>
        <v>0.4</v>
      </c>
      <c r="AQ17" s="149">
        <f>VLOOKUP($J17,context!$K$2:$AC$348,9,FALSE)</f>
        <v>0</v>
      </c>
      <c r="AR17" s="149">
        <f>VLOOKUP($J17,context!$K$2:$AC$348,10,FALSE)</f>
        <v>0</v>
      </c>
      <c r="AS17" s="149">
        <f>VLOOKUP($J17,context!$K$2:$AC$348,11,FALSE)</f>
        <v>0.6</v>
      </c>
      <c r="AT17" s="149">
        <f>VLOOKUP($J17,context!$K$2:$AC$348,12,FALSE)</f>
        <v>0.6</v>
      </c>
      <c r="AU17" s="149">
        <f>VLOOKUP($J17,context!$K$2:$AC$348,13,FALSE)</f>
        <v>0</v>
      </c>
      <c r="AV17" s="149">
        <f>VLOOKUP($J17,context!$K$2:$AC$348,14,FALSE)</f>
        <v>1</v>
      </c>
      <c r="AW17" s="149">
        <f>VLOOKUP($J17,context!$K$2:$AC$348,15,FALSE)</f>
        <v>0</v>
      </c>
      <c r="AX17" s="149">
        <f>VLOOKUP($J17,context!$K$2:$AC$348,16,FALSE)</f>
        <v>0.2</v>
      </c>
      <c r="AY17" s="149">
        <f t="shared" si="2"/>
        <v>3.8000000000000003</v>
      </c>
      <c r="AZ17" s="149">
        <f t="shared" si="3"/>
        <v>1</v>
      </c>
      <c r="BA17" s="149">
        <f t="shared" si="4"/>
        <v>0</v>
      </c>
    </row>
    <row r="18" spans="1:54">
      <c r="A18" s="122">
        <v>919</v>
      </c>
      <c r="B18" s="52" t="s">
        <v>13</v>
      </c>
      <c r="C18" s="66" t="s">
        <v>32</v>
      </c>
      <c r="D18" s="52"/>
      <c r="E18" s="77" t="s">
        <v>1190</v>
      </c>
      <c r="F18" s="50">
        <v>3</v>
      </c>
      <c r="G18" s="50" t="s">
        <v>1191</v>
      </c>
      <c r="H18" s="77"/>
      <c r="I18" s="69" t="s">
        <v>1191</v>
      </c>
      <c r="J18" s="70" t="s">
        <v>3277</v>
      </c>
      <c r="K18" s="77"/>
      <c r="L18" s="69">
        <v>0</v>
      </c>
      <c r="M18" s="69" t="s">
        <v>3277</v>
      </c>
      <c r="N18" s="69" t="s">
        <v>3277</v>
      </c>
      <c r="O18" s="77" t="str">
        <f t="shared" si="0"/>
        <v/>
      </c>
      <c r="P18" s="77" t="str">
        <f t="shared" si="1"/>
        <v/>
      </c>
      <c r="Q18" s="77"/>
      <c r="R18" s="63">
        <v>1</v>
      </c>
      <c r="S18" s="55">
        <v>42328</v>
      </c>
      <c r="T18" s="77" t="s">
        <v>189</v>
      </c>
      <c r="U18" s="67" t="s">
        <v>717</v>
      </c>
      <c r="V18" s="68" t="s">
        <v>227</v>
      </c>
      <c r="W18" s="74" t="s">
        <v>231</v>
      </c>
      <c r="X18" s="115" t="s">
        <v>231</v>
      </c>
      <c r="Y18" s="121" t="s">
        <v>171</v>
      </c>
      <c r="Z18" s="121" t="s">
        <v>230</v>
      </c>
      <c r="AA18" s="77"/>
      <c r="AB18" s="69" t="s">
        <v>609</v>
      </c>
      <c r="AC18" s="77"/>
      <c r="AD18" s="77"/>
      <c r="AF18" s="69" t="s">
        <v>2851</v>
      </c>
      <c r="AG18" s="69">
        <v>1</v>
      </c>
      <c r="AH18" s="7"/>
      <c r="AI18" s="70" t="s">
        <v>732</v>
      </c>
      <c r="AJ18" s="194" t="str">
        <f>VLOOKUP($J18,context!$K$2:$M$348,2,FALSE)</f>
        <v>Definition from VIVO: Recorded audio in any format|An audio document; aka record.</v>
      </c>
      <c r="AK18" s="70">
        <v>1</v>
      </c>
      <c r="AL18" s="70" t="s">
        <v>3093</v>
      </c>
      <c r="AM18" s="149">
        <f>VLOOKUP($J18,context!$K$2:$AC$348,5,FALSE)</f>
        <v>0</v>
      </c>
      <c r="AN18" s="149">
        <f>VLOOKUP($J18,context!$K$2:$AC$348,6,FALSE)</f>
        <v>0</v>
      </c>
      <c r="AO18" s="149">
        <f>VLOOKUP($J18,context!$K$2:$AC$348,7,FALSE)</f>
        <v>1</v>
      </c>
      <c r="AP18" s="149">
        <f>VLOOKUP($J18,context!$K$2:$AC$348,8,FALSE)</f>
        <v>0.5</v>
      </c>
      <c r="AQ18" s="149">
        <f>VLOOKUP($J18,context!$K$2:$AC$348,9,FALSE)</f>
        <v>0</v>
      </c>
      <c r="AR18" s="149">
        <f>VLOOKUP($J18,context!$K$2:$AC$348,10,FALSE)</f>
        <v>0</v>
      </c>
      <c r="AS18" s="149">
        <f>VLOOKUP($J18,context!$K$2:$AC$348,11,FALSE)</f>
        <v>0.6</v>
      </c>
      <c r="AT18" s="149">
        <f>VLOOKUP($J18,context!$K$2:$AC$348,12,FALSE)</f>
        <v>0.6</v>
      </c>
      <c r="AU18" s="149">
        <f>VLOOKUP($J18,context!$K$2:$AC$348,13,FALSE)</f>
        <v>0.8</v>
      </c>
      <c r="AV18" s="149">
        <f>VLOOKUP($J18,context!$K$2:$AC$348,14,FALSE)</f>
        <v>0.8</v>
      </c>
      <c r="AW18" s="149">
        <f>VLOOKUP($J18,context!$K$2:$AC$348,15,FALSE)</f>
        <v>0</v>
      </c>
      <c r="AX18" s="149">
        <f>VLOOKUP($J18,context!$K$2:$AC$348,16,FALSE)</f>
        <v>0.4</v>
      </c>
      <c r="AY18" s="149">
        <f t="shared" si="2"/>
        <v>4.7</v>
      </c>
      <c r="AZ18" s="149">
        <f t="shared" si="3"/>
        <v>1</v>
      </c>
      <c r="BA18" s="149">
        <f t="shared" si="4"/>
        <v>0</v>
      </c>
    </row>
    <row r="19" spans="1:54">
      <c r="A19" s="52">
        <v>130</v>
      </c>
      <c r="B19" s="52" t="s">
        <v>13</v>
      </c>
      <c r="C19" s="66" t="s">
        <v>38</v>
      </c>
      <c r="D19" s="52"/>
      <c r="E19" s="77" t="s">
        <v>744</v>
      </c>
      <c r="F19" s="50">
        <v>4</v>
      </c>
      <c r="G19" s="50" t="s">
        <v>199</v>
      </c>
      <c r="H19" s="77"/>
      <c r="I19" s="69" t="s">
        <v>749</v>
      </c>
      <c r="J19" s="70" t="s">
        <v>195</v>
      </c>
      <c r="K19" s="77" t="s">
        <v>750</v>
      </c>
      <c r="L19" s="69">
        <v>0</v>
      </c>
      <c r="M19" s="69" t="s">
        <v>195</v>
      </c>
      <c r="N19" s="69" t="s">
        <v>195</v>
      </c>
      <c r="O19" s="77" t="str">
        <f t="shared" si="0"/>
        <v/>
      </c>
      <c r="P19" s="77" t="str">
        <f t="shared" si="1"/>
        <v/>
      </c>
      <c r="Q19" s="77"/>
      <c r="R19" s="6">
        <v>1</v>
      </c>
      <c r="S19" s="55">
        <v>42328</v>
      </c>
      <c r="T19" s="77" t="s">
        <v>189</v>
      </c>
      <c r="U19" s="67" t="s">
        <v>717</v>
      </c>
      <c r="V19" s="68" t="s">
        <v>190</v>
      </c>
      <c r="W19" s="74" t="s">
        <v>866</v>
      </c>
      <c r="X19" s="115" t="s">
        <v>195</v>
      </c>
      <c r="Y19" s="121" t="s">
        <v>171</v>
      </c>
      <c r="Z19" s="121" t="s">
        <v>335</v>
      </c>
      <c r="AA19" s="77"/>
      <c r="AB19" s="69" t="s">
        <v>609</v>
      </c>
      <c r="AC19" s="77"/>
      <c r="AD19" s="77"/>
      <c r="AF19" s="77"/>
      <c r="AG19" s="69">
        <v>1</v>
      </c>
      <c r="AH19" s="7"/>
      <c r="AI19" s="70" t="s">
        <v>811</v>
      </c>
      <c r="AJ19" s="194" t="str">
        <f>VLOOKUP($J19,context!$K$2:$M$348,2,FALSE)</f>
        <v xml:space="preserve">Definition from DataCite: A series of visual representations imparting an impression of motion when shown in succession. May or may not include sound. </v>
      </c>
      <c r="AK19" s="70">
        <v>1</v>
      </c>
      <c r="AL19" s="70" t="s">
        <v>3095</v>
      </c>
      <c r="AM19" s="149">
        <f>VLOOKUP($J19,context!$K$2:$AC$348,5,FALSE)</f>
        <v>0</v>
      </c>
      <c r="AN19" s="149">
        <f>VLOOKUP($J19,context!$K$2:$AC$348,6,FALSE)</f>
        <v>0</v>
      </c>
      <c r="AO19" s="149">
        <f>VLOOKUP($J19,context!$K$2:$AC$348,7,FALSE)</f>
        <v>1</v>
      </c>
      <c r="AP19" s="149">
        <f>VLOOKUP($J19,context!$K$2:$AC$348,8,FALSE)</f>
        <v>0.4</v>
      </c>
      <c r="AQ19" s="149">
        <f>VLOOKUP($J19,context!$K$2:$AC$348,9,FALSE)</f>
        <v>0</v>
      </c>
      <c r="AR19" s="149">
        <f>VLOOKUP($J19,context!$K$2:$AC$348,10,FALSE)</f>
        <v>0</v>
      </c>
      <c r="AS19" s="149">
        <f>VLOOKUP($J19,context!$K$2:$AC$348,11,FALSE)</f>
        <v>0.4</v>
      </c>
      <c r="AT19" s="149">
        <f>VLOOKUP($J19,context!$K$2:$AC$348,12,FALSE)</f>
        <v>0.8</v>
      </c>
      <c r="AU19" s="149">
        <f>VLOOKUP($J19,context!$K$2:$AC$348,13,FALSE)</f>
        <v>0.6</v>
      </c>
      <c r="AV19" s="149">
        <f>VLOOKUP($J19,context!$K$2:$AC$348,14,FALSE)</f>
        <v>0.8</v>
      </c>
      <c r="AW19" s="149">
        <f>VLOOKUP($J19,context!$K$2:$AC$348,15,FALSE)</f>
        <v>0</v>
      </c>
      <c r="AX19" s="149">
        <f>VLOOKUP($J19,context!$K$2:$AC$348,16,FALSE)</f>
        <v>0.2</v>
      </c>
      <c r="AY19" s="149">
        <f t="shared" si="2"/>
        <v>4.2</v>
      </c>
      <c r="AZ19" s="149">
        <f t="shared" si="3"/>
        <v>1</v>
      </c>
      <c r="BA19" s="149">
        <f t="shared" si="4"/>
        <v>0</v>
      </c>
    </row>
    <row r="20" spans="1:54">
      <c r="A20" s="66">
        <v>201</v>
      </c>
      <c r="B20" s="66" t="s">
        <v>13</v>
      </c>
      <c r="C20" s="66" t="s">
        <v>41</v>
      </c>
      <c r="D20" s="66"/>
      <c r="E20" s="7" t="s">
        <v>817</v>
      </c>
      <c r="F20" s="50">
        <v>2</v>
      </c>
      <c r="G20" s="50" t="s">
        <v>195</v>
      </c>
      <c r="H20" s="7"/>
      <c r="I20" s="7" t="s">
        <v>195</v>
      </c>
      <c r="J20" s="47" t="s">
        <v>195</v>
      </c>
      <c r="K20" s="7" t="s">
        <v>818</v>
      </c>
      <c r="L20" s="7">
        <v>1</v>
      </c>
      <c r="M20" s="69" t="s">
        <v>195</v>
      </c>
      <c r="N20" s="69" t="s">
        <v>195</v>
      </c>
      <c r="O20" s="77" t="str">
        <f t="shared" si="0"/>
        <v>Audiovisual</v>
      </c>
      <c r="P20" s="77" t="str">
        <f t="shared" si="1"/>
        <v xml:space="preserve">Definition from DataCite: A series of visual representations imparting an impression of motion when shown in succession. May or may not include sound. </v>
      </c>
      <c r="Q20" s="7"/>
      <c r="R20" s="66">
        <v>1</v>
      </c>
      <c r="S20" s="189"/>
      <c r="T20" s="7" t="s">
        <v>189</v>
      </c>
      <c r="U20" s="184" t="s">
        <v>717</v>
      </c>
      <c r="V20" s="47" t="s">
        <v>190</v>
      </c>
      <c r="W20" s="47" t="s">
        <v>866</v>
      </c>
      <c r="X20" s="66" t="s">
        <v>195</v>
      </c>
      <c r="Y20" s="184" t="s">
        <v>171</v>
      </c>
      <c r="Z20" s="184" t="s">
        <v>335</v>
      </c>
      <c r="AA20" s="7"/>
      <c r="AB20" s="7" t="s">
        <v>609</v>
      </c>
      <c r="AC20" s="7"/>
      <c r="AD20" s="7"/>
      <c r="AF20" s="7"/>
      <c r="AG20" s="7">
        <v>1</v>
      </c>
      <c r="AH20" s="7"/>
      <c r="AI20" s="47" t="s">
        <v>811</v>
      </c>
      <c r="AJ20" s="194" t="str">
        <f>VLOOKUP($J20,context!$K$2:$M$348,2,FALSE)</f>
        <v xml:space="preserve">Definition from DataCite: A series of visual representations imparting an impression of motion when shown in succession. May or may not include sound. </v>
      </c>
      <c r="AK20" s="47">
        <v>1</v>
      </c>
      <c r="AL20" s="70" t="s">
        <v>3106</v>
      </c>
      <c r="AM20" s="185">
        <f>VLOOKUP($J20,context!$K$2:$AC$348,5,FALSE)</f>
        <v>0</v>
      </c>
      <c r="AN20" s="185">
        <f>VLOOKUP($J20,context!$K$2:$AC$348,6,FALSE)</f>
        <v>0</v>
      </c>
      <c r="AO20" s="185">
        <f>VLOOKUP($J20,context!$K$2:$AC$348,7,FALSE)</f>
        <v>1</v>
      </c>
      <c r="AP20" s="185">
        <f>VLOOKUP($J20,context!$K$2:$AC$348,8,FALSE)</f>
        <v>0.4</v>
      </c>
      <c r="AQ20" s="185">
        <f>VLOOKUP($J20,context!$K$2:$AC$348,9,FALSE)</f>
        <v>0</v>
      </c>
      <c r="AR20" s="185">
        <f>VLOOKUP($J20,context!$K$2:$AC$348,10,FALSE)</f>
        <v>0</v>
      </c>
      <c r="AS20" s="185">
        <f>VLOOKUP($J20,context!$K$2:$AC$348,11,FALSE)</f>
        <v>0.4</v>
      </c>
      <c r="AT20" s="185">
        <f>VLOOKUP($J20,context!$K$2:$AC$348,12,FALSE)</f>
        <v>0.8</v>
      </c>
      <c r="AU20" s="185">
        <f>VLOOKUP($J20,context!$K$2:$AC$348,13,FALSE)</f>
        <v>0.6</v>
      </c>
      <c r="AV20" s="185">
        <f>VLOOKUP($J20,context!$K$2:$AC$348,14,FALSE)</f>
        <v>0.8</v>
      </c>
      <c r="AW20" s="185">
        <f>VLOOKUP($J20,context!$K$2:$AC$348,15,FALSE)</f>
        <v>0</v>
      </c>
      <c r="AX20" s="185">
        <f>VLOOKUP($J20,context!$K$2:$AC$348,16,FALSE)</f>
        <v>0.2</v>
      </c>
      <c r="AY20" s="185">
        <f t="shared" si="2"/>
        <v>4.2</v>
      </c>
      <c r="AZ20" s="149">
        <f t="shared" si="3"/>
        <v>1</v>
      </c>
      <c r="BA20" s="149">
        <f t="shared" si="4"/>
        <v>0</v>
      </c>
      <c r="BB20" s="7"/>
    </row>
    <row r="21" spans="1:54">
      <c r="A21" s="52">
        <v>449</v>
      </c>
      <c r="B21" s="52" t="s">
        <v>13</v>
      </c>
      <c r="C21" s="66" t="s">
        <v>29</v>
      </c>
      <c r="D21" s="52" t="s">
        <v>1159</v>
      </c>
      <c r="E21" s="77" t="s">
        <v>1160</v>
      </c>
      <c r="F21" s="50">
        <v>2</v>
      </c>
      <c r="G21" s="50" t="s">
        <v>1162</v>
      </c>
      <c r="H21" s="77" t="s">
        <v>335</v>
      </c>
      <c r="I21" s="69" t="s">
        <v>335</v>
      </c>
      <c r="J21" s="70" t="s">
        <v>195</v>
      </c>
      <c r="K21" s="77"/>
      <c r="L21" s="69">
        <v>0</v>
      </c>
      <c r="M21" s="69" t="s">
        <v>195</v>
      </c>
      <c r="N21" s="69" t="s">
        <v>195</v>
      </c>
      <c r="O21" s="77" t="str">
        <f t="shared" si="0"/>
        <v/>
      </c>
      <c r="P21" s="77" t="str">
        <f t="shared" si="1"/>
        <v/>
      </c>
      <c r="Q21" s="77"/>
      <c r="R21" s="6">
        <v>1</v>
      </c>
      <c r="S21" s="55"/>
      <c r="T21" s="77" t="s">
        <v>189</v>
      </c>
      <c r="U21" s="67" t="s">
        <v>717</v>
      </c>
      <c r="V21" s="68" t="s">
        <v>190</v>
      </c>
      <c r="W21" s="74" t="s">
        <v>866</v>
      </c>
      <c r="X21" s="115" t="s">
        <v>195</v>
      </c>
      <c r="Y21" s="121" t="s">
        <v>171</v>
      </c>
      <c r="Z21" s="121" t="s">
        <v>335</v>
      </c>
      <c r="AA21" s="77"/>
      <c r="AB21" s="69" t="s">
        <v>609</v>
      </c>
      <c r="AC21" s="77"/>
      <c r="AD21" s="77"/>
      <c r="AF21" s="77"/>
      <c r="AG21" s="69">
        <v>1</v>
      </c>
      <c r="AH21" s="7" t="s">
        <v>810</v>
      </c>
      <c r="AI21" s="70" t="s">
        <v>811</v>
      </c>
      <c r="AJ21" s="194" t="str">
        <f>VLOOKUP($J21,context!$K$2:$M$348,2,FALSE)</f>
        <v xml:space="preserve">Definition from DataCite: A series of visual representations imparting an impression of motion when shown in succession. May or may not include sound. </v>
      </c>
      <c r="AK21" s="70">
        <v>1</v>
      </c>
      <c r="AL21" s="70" t="s">
        <v>3095</v>
      </c>
      <c r="AM21" s="149">
        <f>VLOOKUP($J21,context!$K$2:$AC$348,5,FALSE)</f>
        <v>0</v>
      </c>
      <c r="AN21" s="149">
        <f>VLOOKUP($J21,context!$K$2:$AC$348,6,FALSE)</f>
        <v>0</v>
      </c>
      <c r="AO21" s="149">
        <f>VLOOKUP($J21,context!$K$2:$AC$348,7,FALSE)</f>
        <v>1</v>
      </c>
      <c r="AP21" s="149">
        <f>VLOOKUP($J21,context!$K$2:$AC$348,8,FALSE)</f>
        <v>0.4</v>
      </c>
      <c r="AQ21" s="149">
        <f>VLOOKUP($J21,context!$K$2:$AC$348,9,FALSE)</f>
        <v>0</v>
      </c>
      <c r="AR21" s="149">
        <f>VLOOKUP($J21,context!$K$2:$AC$348,10,FALSE)</f>
        <v>0</v>
      </c>
      <c r="AS21" s="149">
        <f>VLOOKUP($J21,context!$K$2:$AC$348,11,FALSE)</f>
        <v>0.4</v>
      </c>
      <c r="AT21" s="149">
        <f>VLOOKUP($J21,context!$K$2:$AC$348,12,FALSE)</f>
        <v>0.8</v>
      </c>
      <c r="AU21" s="149">
        <f>VLOOKUP($J21,context!$K$2:$AC$348,13,FALSE)</f>
        <v>0.6</v>
      </c>
      <c r="AV21" s="149">
        <f>VLOOKUP($J21,context!$K$2:$AC$348,14,FALSE)</f>
        <v>0.8</v>
      </c>
      <c r="AW21" s="149">
        <f>VLOOKUP($J21,context!$K$2:$AC$348,15,FALSE)</f>
        <v>0</v>
      </c>
      <c r="AX21" s="149">
        <f>VLOOKUP($J21,context!$K$2:$AC$348,16,FALSE)</f>
        <v>0.2</v>
      </c>
      <c r="AY21" s="149">
        <f t="shared" si="2"/>
        <v>4.2</v>
      </c>
      <c r="AZ21" s="149">
        <f t="shared" si="3"/>
        <v>1</v>
      </c>
      <c r="BA21" s="149">
        <f t="shared" si="4"/>
        <v>0</v>
      </c>
    </row>
    <row r="22" spans="1:54" s="7" customFormat="1">
      <c r="A22" s="122">
        <v>852</v>
      </c>
      <c r="B22" s="52" t="s">
        <v>13</v>
      </c>
      <c r="C22" s="66" t="s">
        <v>2413</v>
      </c>
      <c r="D22" s="66" t="s">
        <v>2456</v>
      </c>
      <c r="E22" s="7" t="s">
        <v>2414</v>
      </c>
      <c r="F22" s="122">
        <v>3</v>
      </c>
      <c r="G22" s="50" t="s">
        <v>2457</v>
      </c>
      <c r="H22" s="122"/>
      <c r="I22" s="122"/>
      <c r="J22" s="47" t="s">
        <v>195</v>
      </c>
      <c r="K22" s="7" t="s">
        <v>2458</v>
      </c>
      <c r="L22" s="7">
        <v>0</v>
      </c>
      <c r="M22" s="69" t="s">
        <v>195</v>
      </c>
      <c r="N22" s="69" t="s">
        <v>195</v>
      </c>
      <c r="O22" s="77" t="str">
        <f t="shared" si="0"/>
        <v/>
      </c>
      <c r="P22" s="77" t="str">
        <f t="shared" si="1"/>
        <v/>
      </c>
      <c r="R22" s="66">
        <v>1</v>
      </c>
      <c r="S22" s="126"/>
      <c r="T22" s="122" t="s">
        <v>65</v>
      </c>
      <c r="U22" s="127" t="s">
        <v>717</v>
      </c>
      <c r="V22" s="47" t="s">
        <v>190</v>
      </c>
      <c r="W22" s="47" t="s">
        <v>866</v>
      </c>
      <c r="X22" s="66" t="s">
        <v>195</v>
      </c>
      <c r="Y22" s="184" t="s">
        <v>171</v>
      </c>
      <c r="Z22" s="184" t="s">
        <v>335</v>
      </c>
      <c r="AB22" s="7" t="s">
        <v>609</v>
      </c>
      <c r="AG22" s="7">
        <v>1</v>
      </c>
      <c r="AH22" s="66"/>
      <c r="AI22" s="47" t="s">
        <v>811</v>
      </c>
      <c r="AJ22" s="194" t="str">
        <f>VLOOKUP($J22,context!$K$2:$M$348,2,FALSE)</f>
        <v xml:space="preserve">Definition from DataCite: A series of visual representations imparting an impression of motion when shown in succession. May or may not include sound. </v>
      </c>
      <c r="AK22" s="70">
        <v>1</v>
      </c>
      <c r="AL22" s="70" t="s">
        <v>3095</v>
      </c>
      <c r="AM22" s="185">
        <f>VLOOKUP($J22,context!$K$2:$AC$348,5,FALSE)</f>
        <v>0</v>
      </c>
      <c r="AN22" s="185">
        <f>VLOOKUP($J22,context!$K$2:$AC$348,6,FALSE)</f>
        <v>0</v>
      </c>
      <c r="AO22" s="185">
        <f>VLOOKUP($J22,context!$K$2:$AC$348,7,FALSE)</f>
        <v>1</v>
      </c>
      <c r="AP22" s="185">
        <f>VLOOKUP($J22,context!$K$2:$AC$348,8,FALSE)</f>
        <v>0.4</v>
      </c>
      <c r="AQ22" s="185">
        <f>VLOOKUP($J22,context!$K$2:$AC$348,9,FALSE)</f>
        <v>0</v>
      </c>
      <c r="AR22" s="185">
        <f>VLOOKUP($J22,context!$K$2:$AC$348,10,FALSE)</f>
        <v>0</v>
      </c>
      <c r="AS22" s="185">
        <f>VLOOKUP($J22,context!$K$2:$AC$348,11,FALSE)</f>
        <v>0.4</v>
      </c>
      <c r="AT22" s="185">
        <f>VLOOKUP($J22,context!$K$2:$AC$348,12,FALSE)</f>
        <v>0.8</v>
      </c>
      <c r="AU22" s="185">
        <f>VLOOKUP($J22,context!$K$2:$AC$348,13,FALSE)</f>
        <v>0.6</v>
      </c>
      <c r="AV22" s="185">
        <f>VLOOKUP($J22,context!$K$2:$AC$348,14,FALSE)</f>
        <v>0.8</v>
      </c>
      <c r="AW22" s="185">
        <f>VLOOKUP($J22,context!$K$2:$AC$348,15,FALSE)</f>
        <v>0</v>
      </c>
      <c r="AX22" s="185">
        <f>VLOOKUP($J22,context!$K$2:$AC$348,16,FALSE)</f>
        <v>0.2</v>
      </c>
      <c r="AY22" s="185">
        <f t="shared" si="2"/>
        <v>4.2</v>
      </c>
      <c r="AZ22" s="149">
        <f t="shared" si="3"/>
        <v>1</v>
      </c>
      <c r="BA22" s="149">
        <f t="shared" si="4"/>
        <v>0</v>
      </c>
    </row>
    <row r="23" spans="1:54">
      <c r="A23" s="52">
        <v>561</v>
      </c>
      <c r="B23" s="52" t="s">
        <v>13</v>
      </c>
      <c r="C23" s="114" t="s">
        <v>1732</v>
      </c>
      <c r="E23" s="69" t="s">
        <v>1891</v>
      </c>
      <c r="F23" s="61">
        <v>2</v>
      </c>
      <c r="G23" s="69" t="s">
        <v>1699</v>
      </c>
      <c r="I23" s="69" t="s">
        <v>1699</v>
      </c>
      <c r="J23" s="70" t="s">
        <v>1699</v>
      </c>
      <c r="K23" s="69" t="s">
        <v>1805</v>
      </c>
      <c r="L23" s="69">
        <v>1</v>
      </c>
      <c r="M23" s="69" t="s">
        <v>1699</v>
      </c>
      <c r="N23" s="69" t="s">
        <v>1699</v>
      </c>
      <c r="O23" s="77" t="str">
        <f t="shared" si="0"/>
        <v>bibliography</v>
      </c>
      <c r="P23" s="77" t="str">
        <f t="shared" si="1"/>
        <v>Definition from COAR: A systematic list or enumeration of written works by a specific author or on a given subject.</v>
      </c>
      <c r="R23" s="63">
        <v>0.6</v>
      </c>
      <c r="T23" s="61" t="s">
        <v>65</v>
      </c>
      <c r="U23" s="67" t="s">
        <v>608</v>
      </c>
      <c r="V23" s="68" t="s">
        <v>145</v>
      </c>
      <c r="W23" s="74" t="s">
        <v>66</v>
      </c>
      <c r="X23" s="115" t="s">
        <v>66</v>
      </c>
      <c r="Y23" s="121" t="s">
        <v>171</v>
      </c>
      <c r="Z23" s="121" t="s">
        <v>390</v>
      </c>
      <c r="AG23" s="61">
        <v>-1</v>
      </c>
      <c r="AH23" s="7" t="s">
        <v>2777</v>
      </c>
      <c r="AI23" s="70" t="s">
        <v>2823</v>
      </c>
      <c r="AJ23" s="194" t="str">
        <f>VLOOKUP($J23,context!$K$2:$M$348,2,FALSE)</f>
        <v>Definition from COAR: A systematic list or enumeration of written works by a specific author or on a given subject.</v>
      </c>
      <c r="AK23" s="70">
        <v>1</v>
      </c>
      <c r="AL23" s="70" t="s">
        <v>3098</v>
      </c>
      <c r="AM23" s="149">
        <f>VLOOKUP($J23,context!$K$2:$AC$348,5,FALSE)</f>
        <v>0</v>
      </c>
      <c r="AN23" s="149">
        <f>VLOOKUP($J23,context!$K$2:$AC$348,6,FALSE)</f>
        <v>0</v>
      </c>
      <c r="AO23" s="149">
        <f>VLOOKUP($J23,context!$K$2:$AC$348,7,FALSE)</f>
        <v>0</v>
      </c>
      <c r="AP23" s="149">
        <f>VLOOKUP($J23,context!$K$2:$AC$348,8,FALSE)</f>
        <v>0.6</v>
      </c>
      <c r="AQ23" s="149">
        <f>VLOOKUP($J23,context!$K$2:$AC$348,9,FALSE)</f>
        <v>0</v>
      </c>
      <c r="AR23" s="149">
        <f>VLOOKUP($J23,context!$K$2:$AC$348,10,FALSE)</f>
        <v>0</v>
      </c>
      <c r="AS23" s="149">
        <f>VLOOKUP($J23,context!$K$2:$AC$348,11,FALSE)</f>
        <v>0.2</v>
      </c>
      <c r="AT23" s="149">
        <f>VLOOKUP($J23,context!$K$2:$AC$348,12,FALSE)</f>
        <v>0.2</v>
      </c>
      <c r="AU23" s="149">
        <f>VLOOKUP($J23,context!$K$2:$AC$348,13,FALSE)</f>
        <v>0</v>
      </c>
      <c r="AV23" s="149">
        <f>VLOOKUP($J23,context!$K$2:$AC$348,14,FALSE)</f>
        <v>0</v>
      </c>
      <c r="AW23" s="149">
        <f>VLOOKUP($J23,context!$K$2:$AC$348,15,FALSE)</f>
        <v>0</v>
      </c>
      <c r="AX23" s="149">
        <f>VLOOKUP($J23,context!$K$2:$AC$348,16,FALSE)</f>
        <v>0.2</v>
      </c>
      <c r="AY23" s="149">
        <f t="shared" si="2"/>
        <v>1.2</v>
      </c>
      <c r="AZ23" s="149">
        <f t="shared" si="3"/>
        <v>0.6</v>
      </c>
      <c r="BA23" s="149">
        <f t="shared" si="4"/>
        <v>0</v>
      </c>
      <c r="BB23" s="7"/>
    </row>
    <row r="24" spans="1:54">
      <c r="A24" s="52">
        <v>2</v>
      </c>
      <c r="B24" s="52" t="s">
        <v>13</v>
      </c>
      <c r="C24" s="66" t="s">
        <v>21</v>
      </c>
      <c r="D24" s="52"/>
      <c r="E24" s="50" t="s">
        <v>605</v>
      </c>
      <c r="F24" s="50">
        <v>3</v>
      </c>
      <c r="G24" s="50" t="s">
        <v>98</v>
      </c>
      <c r="H24" s="77"/>
      <c r="I24" s="69" t="s">
        <v>97</v>
      </c>
      <c r="J24" s="70" t="s">
        <v>97</v>
      </c>
      <c r="K24" s="77" t="s">
        <v>611</v>
      </c>
      <c r="L24" s="77">
        <v>0</v>
      </c>
      <c r="M24" s="69" t="s">
        <v>97</v>
      </c>
      <c r="N24" s="69" t="s">
        <v>97</v>
      </c>
      <c r="O24" s="77" t="str">
        <f t="shared" si="0"/>
        <v/>
      </c>
      <c r="P24" s="77" t="str">
        <f t="shared" si="1"/>
        <v/>
      </c>
      <c r="Q24" s="77"/>
      <c r="R24" s="6">
        <v>1</v>
      </c>
      <c r="S24" s="55"/>
      <c r="T24" s="77" t="s">
        <v>65</v>
      </c>
      <c r="U24" s="67" t="s">
        <v>612</v>
      </c>
      <c r="V24" s="68" t="s">
        <v>97</v>
      </c>
      <c r="W24" s="74" t="s">
        <v>66</v>
      </c>
      <c r="X24" s="115" t="s">
        <v>66</v>
      </c>
      <c r="Y24" s="121" t="s">
        <v>97</v>
      </c>
      <c r="Z24" s="121" t="s">
        <v>100</v>
      </c>
      <c r="AA24" s="77"/>
      <c r="AB24" s="69" t="s">
        <v>609</v>
      </c>
      <c r="AC24" s="77"/>
      <c r="AD24" s="77"/>
      <c r="AF24" s="77"/>
      <c r="AG24" s="77">
        <v>1</v>
      </c>
      <c r="AH24" s="7"/>
      <c r="AI24" s="70" t="s">
        <v>97</v>
      </c>
      <c r="AJ24" s="194" t="str">
        <f>VLOOKUP($J24,context!$K$2:$M$348,2,FALSE)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24" s="70">
        <v>1</v>
      </c>
      <c r="AL24" s="70" t="s">
        <v>3093</v>
      </c>
      <c r="AM24" s="149">
        <f>VLOOKUP($J24,context!$K$2:$AC$348,5,FALSE)</f>
        <v>0</v>
      </c>
      <c r="AN24" s="149">
        <f>VLOOKUP($J24,context!$K$2:$AC$348,6,FALSE)</f>
        <v>0</v>
      </c>
      <c r="AO24" s="149">
        <f>VLOOKUP($J24,context!$K$2:$AC$348,7,FALSE)</f>
        <v>0</v>
      </c>
      <c r="AP24" s="149">
        <f>VLOOKUP($J24,context!$K$2:$AC$348,8,FALSE)</f>
        <v>1</v>
      </c>
      <c r="AQ24" s="149">
        <f>VLOOKUP($J24,context!$K$2:$AC$348,9,FALSE)</f>
        <v>0.2</v>
      </c>
      <c r="AR24" s="149">
        <f>VLOOKUP($J24,context!$K$2:$AC$348,10,FALSE)</f>
        <v>1</v>
      </c>
      <c r="AS24" s="149">
        <f>VLOOKUP($J24,context!$K$2:$AC$348,11,FALSE)</f>
        <v>0.4</v>
      </c>
      <c r="AT24" s="149">
        <f>VLOOKUP($J24,context!$K$2:$AC$348,12,FALSE)</f>
        <v>0.4</v>
      </c>
      <c r="AU24" s="149">
        <f>VLOOKUP($J24,context!$K$2:$AC$348,13,FALSE)</f>
        <v>0.2</v>
      </c>
      <c r="AV24" s="149">
        <f>VLOOKUP($J24,context!$K$2:$AC$348,14,FALSE)</f>
        <v>0</v>
      </c>
      <c r="AW24" s="149">
        <f>VLOOKUP($J24,context!$K$2:$AC$348,15,FALSE)</f>
        <v>0</v>
      </c>
      <c r="AX24" s="149">
        <f>VLOOKUP($J24,context!$K$2:$AC$348,16,FALSE)</f>
        <v>0</v>
      </c>
      <c r="AY24" s="149">
        <f t="shared" si="2"/>
        <v>3.2</v>
      </c>
      <c r="AZ24" s="149">
        <f t="shared" si="3"/>
        <v>1</v>
      </c>
      <c r="BA24" s="149">
        <f t="shared" si="4"/>
        <v>0</v>
      </c>
    </row>
    <row r="25" spans="1:54">
      <c r="A25" s="52">
        <v>17</v>
      </c>
      <c r="B25" s="52" t="s">
        <v>13</v>
      </c>
      <c r="C25" s="66" t="s">
        <v>44</v>
      </c>
      <c r="D25" s="52"/>
      <c r="E25" s="77" t="s">
        <v>629</v>
      </c>
      <c r="F25" s="50">
        <v>4</v>
      </c>
      <c r="G25" s="77" t="s">
        <v>97</v>
      </c>
      <c r="H25" s="77"/>
      <c r="I25" s="69" t="s">
        <v>97</v>
      </c>
      <c r="J25" s="70" t="s">
        <v>97</v>
      </c>
      <c r="K25" s="77" t="s">
        <v>633</v>
      </c>
      <c r="L25" s="77">
        <v>0</v>
      </c>
      <c r="M25" s="69" t="s">
        <v>97</v>
      </c>
      <c r="N25" s="69" t="s">
        <v>97</v>
      </c>
      <c r="O25" s="77" t="str">
        <f t="shared" si="0"/>
        <v/>
      </c>
      <c r="P25" s="77" t="str">
        <f t="shared" si="1"/>
        <v/>
      </c>
      <c r="Q25" s="77"/>
      <c r="R25" s="6">
        <v>1</v>
      </c>
      <c r="S25" s="55"/>
      <c r="T25" s="77" t="s">
        <v>65</v>
      </c>
      <c r="U25" s="67" t="s">
        <v>612</v>
      </c>
      <c r="V25" s="68" t="s">
        <v>97</v>
      </c>
      <c r="W25" s="74" t="s">
        <v>66</v>
      </c>
      <c r="X25" s="115" t="s">
        <v>66</v>
      </c>
      <c r="Y25" s="121" t="s">
        <v>97</v>
      </c>
      <c r="Z25" s="121" t="s">
        <v>100</v>
      </c>
      <c r="AA25" s="77"/>
      <c r="AB25" s="69" t="s">
        <v>609</v>
      </c>
      <c r="AC25" s="77"/>
      <c r="AD25" s="77"/>
      <c r="AF25" s="77"/>
      <c r="AG25" s="69">
        <v>1</v>
      </c>
      <c r="AH25" s="7"/>
      <c r="AI25" s="70" t="s">
        <v>97</v>
      </c>
      <c r="AJ25" s="194" t="str">
        <f>VLOOKUP($J25,context!$K$2:$M$348,2,FALSE)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25" s="70">
        <v>1</v>
      </c>
      <c r="AL25" s="70" t="s">
        <v>3093</v>
      </c>
      <c r="AM25" s="149">
        <f>VLOOKUP($J25,context!$K$2:$AC$348,5,FALSE)</f>
        <v>0</v>
      </c>
      <c r="AN25" s="149">
        <f>VLOOKUP($J25,context!$K$2:$AC$348,6,FALSE)</f>
        <v>0</v>
      </c>
      <c r="AO25" s="149">
        <f>VLOOKUP($J25,context!$K$2:$AC$348,7,FALSE)</f>
        <v>0</v>
      </c>
      <c r="AP25" s="149">
        <f>VLOOKUP($J25,context!$K$2:$AC$348,8,FALSE)</f>
        <v>1</v>
      </c>
      <c r="AQ25" s="149">
        <f>VLOOKUP($J25,context!$K$2:$AC$348,9,FALSE)</f>
        <v>0.2</v>
      </c>
      <c r="AR25" s="149">
        <f>VLOOKUP($J25,context!$K$2:$AC$348,10,FALSE)</f>
        <v>1</v>
      </c>
      <c r="AS25" s="149">
        <f>VLOOKUP($J25,context!$K$2:$AC$348,11,FALSE)</f>
        <v>0.4</v>
      </c>
      <c r="AT25" s="149">
        <f>VLOOKUP($J25,context!$K$2:$AC$348,12,FALSE)</f>
        <v>0.4</v>
      </c>
      <c r="AU25" s="149">
        <f>VLOOKUP($J25,context!$K$2:$AC$348,13,FALSE)</f>
        <v>0.2</v>
      </c>
      <c r="AV25" s="149">
        <f>VLOOKUP($J25,context!$K$2:$AC$348,14,FALSE)</f>
        <v>0</v>
      </c>
      <c r="AW25" s="149">
        <f>VLOOKUP($J25,context!$K$2:$AC$348,15,FALSE)</f>
        <v>0</v>
      </c>
      <c r="AX25" s="149">
        <f>VLOOKUP($J25,context!$K$2:$AC$348,16,FALSE)</f>
        <v>0</v>
      </c>
      <c r="AY25" s="149">
        <f t="shared" si="2"/>
        <v>3.2</v>
      </c>
      <c r="AZ25" s="149">
        <f t="shared" si="3"/>
        <v>1</v>
      </c>
      <c r="BA25" s="149">
        <f t="shared" si="4"/>
        <v>0</v>
      </c>
      <c r="BB25" s="7"/>
    </row>
    <row r="26" spans="1:54">
      <c r="A26" s="52">
        <v>69</v>
      </c>
      <c r="B26" s="52" t="s">
        <v>13</v>
      </c>
      <c r="C26" s="66" t="s">
        <v>721</v>
      </c>
      <c r="D26" s="52"/>
      <c r="E26" s="77" t="s">
        <v>722</v>
      </c>
      <c r="F26" s="50">
        <v>3</v>
      </c>
      <c r="G26" s="50" t="s">
        <v>97</v>
      </c>
      <c r="H26" s="77"/>
      <c r="I26" s="69" t="s">
        <v>97</v>
      </c>
      <c r="J26" s="70" t="s">
        <v>97</v>
      </c>
      <c r="K26" s="77"/>
      <c r="L26" s="77">
        <v>0</v>
      </c>
      <c r="M26" s="69" t="s">
        <v>97</v>
      </c>
      <c r="N26" s="69" t="s">
        <v>97</v>
      </c>
      <c r="O26" s="77" t="str">
        <f t="shared" si="0"/>
        <v/>
      </c>
      <c r="P26" s="77" t="str">
        <f t="shared" si="1"/>
        <v/>
      </c>
      <c r="Q26" s="77"/>
      <c r="R26" s="6">
        <v>1</v>
      </c>
      <c r="S26" s="55"/>
      <c r="T26" s="77" t="s">
        <v>65</v>
      </c>
      <c r="U26" s="67" t="s">
        <v>612</v>
      </c>
      <c r="V26" s="68" t="s">
        <v>97</v>
      </c>
      <c r="W26" s="74" t="s">
        <v>66</v>
      </c>
      <c r="X26" s="115" t="s">
        <v>66</v>
      </c>
      <c r="Y26" s="121" t="s">
        <v>97</v>
      </c>
      <c r="Z26" s="121" t="s">
        <v>100</v>
      </c>
      <c r="AA26" s="77"/>
      <c r="AB26" s="69" t="s">
        <v>609</v>
      </c>
      <c r="AC26" s="77"/>
      <c r="AD26" s="77"/>
      <c r="AF26" s="77"/>
      <c r="AG26" s="77">
        <v>1</v>
      </c>
      <c r="AH26" s="7"/>
      <c r="AI26" s="70" t="s">
        <v>97</v>
      </c>
      <c r="AJ26" s="194" t="str">
        <f>VLOOKUP($J26,context!$K$2:$M$348,2,FALSE)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26" s="70">
        <v>1</v>
      </c>
      <c r="AL26" s="70" t="s">
        <v>3093</v>
      </c>
      <c r="AM26" s="149">
        <f>VLOOKUP($J26,context!$K$2:$AC$348,5,FALSE)</f>
        <v>0</v>
      </c>
      <c r="AN26" s="149">
        <f>VLOOKUP($J26,context!$K$2:$AC$348,6,FALSE)</f>
        <v>0</v>
      </c>
      <c r="AO26" s="149">
        <f>VLOOKUP($J26,context!$K$2:$AC$348,7,FALSE)</f>
        <v>0</v>
      </c>
      <c r="AP26" s="149">
        <f>VLOOKUP($J26,context!$K$2:$AC$348,8,FALSE)</f>
        <v>1</v>
      </c>
      <c r="AQ26" s="149">
        <f>VLOOKUP($J26,context!$K$2:$AC$348,9,FALSE)</f>
        <v>0.2</v>
      </c>
      <c r="AR26" s="149">
        <f>VLOOKUP($J26,context!$K$2:$AC$348,10,FALSE)</f>
        <v>1</v>
      </c>
      <c r="AS26" s="149">
        <f>VLOOKUP($J26,context!$K$2:$AC$348,11,FALSE)</f>
        <v>0.4</v>
      </c>
      <c r="AT26" s="149">
        <f>VLOOKUP($J26,context!$K$2:$AC$348,12,FALSE)</f>
        <v>0.4</v>
      </c>
      <c r="AU26" s="149">
        <f>VLOOKUP($J26,context!$K$2:$AC$348,13,FALSE)</f>
        <v>0.2</v>
      </c>
      <c r="AV26" s="149">
        <f>VLOOKUP($J26,context!$K$2:$AC$348,14,FALSE)</f>
        <v>0</v>
      </c>
      <c r="AW26" s="149">
        <f>VLOOKUP($J26,context!$K$2:$AC$348,15,FALSE)</f>
        <v>0</v>
      </c>
      <c r="AX26" s="149">
        <f>VLOOKUP($J26,context!$K$2:$AC$348,16,FALSE)</f>
        <v>0</v>
      </c>
      <c r="AY26" s="149">
        <f t="shared" si="2"/>
        <v>3.2</v>
      </c>
      <c r="AZ26" s="149">
        <f t="shared" si="3"/>
        <v>1</v>
      </c>
      <c r="BA26" s="149">
        <f t="shared" si="4"/>
        <v>0</v>
      </c>
      <c r="BB26" s="61">
        <v>3581</v>
      </c>
    </row>
    <row r="27" spans="1:54" s="7" customFormat="1">
      <c r="A27" s="52">
        <v>92</v>
      </c>
      <c r="B27" s="52" t="s">
        <v>13</v>
      </c>
      <c r="C27" s="66" t="s">
        <v>730</v>
      </c>
      <c r="D27" s="52"/>
      <c r="E27" s="77" t="s">
        <v>722</v>
      </c>
      <c r="F27" s="50">
        <v>4</v>
      </c>
      <c r="G27" s="50" t="s">
        <v>97</v>
      </c>
      <c r="H27" s="77"/>
      <c r="I27" s="69" t="s">
        <v>97</v>
      </c>
      <c r="J27" s="70" t="s">
        <v>97</v>
      </c>
      <c r="K27" s="77"/>
      <c r="L27" s="77">
        <v>0</v>
      </c>
      <c r="M27" s="69" t="s">
        <v>97</v>
      </c>
      <c r="N27" s="69" t="s">
        <v>97</v>
      </c>
      <c r="O27" s="77" t="str">
        <f t="shared" si="0"/>
        <v/>
      </c>
      <c r="P27" s="77" t="str">
        <f t="shared" si="1"/>
        <v/>
      </c>
      <c r="Q27" s="77"/>
      <c r="R27" s="6">
        <v>1</v>
      </c>
      <c r="S27" s="55">
        <v>43017</v>
      </c>
      <c r="T27" s="77" t="s">
        <v>65</v>
      </c>
      <c r="U27" s="67" t="s">
        <v>612</v>
      </c>
      <c r="V27" s="68" t="s">
        <v>97</v>
      </c>
      <c r="W27" s="74" t="s">
        <v>66</v>
      </c>
      <c r="X27" s="115" t="s">
        <v>66</v>
      </c>
      <c r="Y27" s="121" t="s">
        <v>97</v>
      </c>
      <c r="Z27" s="121" t="s">
        <v>100</v>
      </c>
      <c r="AA27" s="77"/>
      <c r="AB27" s="69" t="s">
        <v>609</v>
      </c>
      <c r="AC27" s="77"/>
      <c r="AD27" s="77"/>
      <c r="AF27" s="77"/>
      <c r="AG27" s="69">
        <v>1</v>
      </c>
      <c r="AI27" s="70" t="s">
        <v>97</v>
      </c>
      <c r="AJ27" s="194" t="str">
        <f>VLOOKUP($J27,context!$K$2:$M$348,2,FALSE)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27" s="70">
        <v>1</v>
      </c>
      <c r="AL27" s="70" t="s">
        <v>3093</v>
      </c>
      <c r="AM27" s="149">
        <f>VLOOKUP($J27,context!$K$2:$AC$348,5,FALSE)</f>
        <v>0</v>
      </c>
      <c r="AN27" s="149">
        <f>VLOOKUP($J27,context!$K$2:$AC$348,6,FALSE)</f>
        <v>0</v>
      </c>
      <c r="AO27" s="149">
        <f>VLOOKUP($J27,context!$K$2:$AC$348,7,FALSE)</f>
        <v>0</v>
      </c>
      <c r="AP27" s="149">
        <f>VLOOKUP($J27,context!$K$2:$AC$348,8,FALSE)</f>
        <v>1</v>
      </c>
      <c r="AQ27" s="149">
        <f>VLOOKUP($J27,context!$K$2:$AC$348,9,FALSE)</f>
        <v>0.2</v>
      </c>
      <c r="AR27" s="149">
        <f>VLOOKUP($J27,context!$K$2:$AC$348,10,FALSE)</f>
        <v>1</v>
      </c>
      <c r="AS27" s="149">
        <f>VLOOKUP($J27,context!$K$2:$AC$348,11,FALSE)</f>
        <v>0.4</v>
      </c>
      <c r="AT27" s="149">
        <f>VLOOKUP($J27,context!$K$2:$AC$348,12,FALSE)</f>
        <v>0.4</v>
      </c>
      <c r="AU27" s="149">
        <f>VLOOKUP($J27,context!$K$2:$AC$348,13,FALSE)</f>
        <v>0.2</v>
      </c>
      <c r="AV27" s="149">
        <f>VLOOKUP($J27,context!$K$2:$AC$348,14,FALSE)</f>
        <v>0</v>
      </c>
      <c r="AW27" s="149">
        <f>VLOOKUP($J27,context!$K$2:$AC$348,15,FALSE)</f>
        <v>0</v>
      </c>
      <c r="AX27" s="149">
        <f>VLOOKUP($J27,context!$K$2:$AC$348,16,FALSE)</f>
        <v>0</v>
      </c>
      <c r="AY27" s="149">
        <f t="shared" si="2"/>
        <v>3.2</v>
      </c>
      <c r="AZ27" s="149">
        <f t="shared" si="3"/>
        <v>1</v>
      </c>
      <c r="BA27" s="149">
        <f t="shared" si="4"/>
        <v>0</v>
      </c>
    </row>
    <row r="28" spans="1:54">
      <c r="A28" s="52">
        <v>131</v>
      </c>
      <c r="B28" s="52" t="s">
        <v>13</v>
      </c>
      <c r="C28" s="66" t="s">
        <v>38</v>
      </c>
      <c r="D28" s="52"/>
      <c r="E28" s="77" t="s">
        <v>744</v>
      </c>
      <c r="F28" s="50">
        <v>4</v>
      </c>
      <c r="G28" s="50" t="s">
        <v>98</v>
      </c>
      <c r="H28" s="77"/>
      <c r="I28" s="69" t="s">
        <v>97</v>
      </c>
      <c r="J28" s="70" t="s">
        <v>97</v>
      </c>
      <c r="K28" s="77" t="s">
        <v>751</v>
      </c>
      <c r="L28" s="77">
        <v>0</v>
      </c>
      <c r="M28" s="69" t="s">
        <v>97</v>
      </c>
      <c r="N28" s="69" t="s">
        <v>97</v>
      </c>
      <c r="O28" s="77" t="str">
        <f t="shared" si="0"/>
        <v/>
      </c>
      <c r="P28" s="77" t="str">
        <f t="shared" si="1"/>
        <v/>
      </c>
      <c r="Q28" s="77"/>
      <c r="R28" s="6">
        <v>1</v>
      </c>
      <c r="S28" s="55">
        <v>42328</v>
      </c>
      <c r="T28" s="77" t="s">
        <v>65</v>
      </c>
      <c r="U28" s="67" t="s">
        <v>612</v>
      </c>
      <c r="V28" s="68" t="s">
        <v>97</v>
      </c>
      <c r="W28" s="74" t="s">
        <v>66</v>
      </c>
      <c r="X28" s="115" t="s">
        <v>66</v>
      </c>
      <c r="Y28" s="121" t="s">
        <v>97</v>
      </c>
      <c r="Z28" s="121" t="s">
        <v>100</v>
      </c>
      <c r="AA28" s="77"/>
      <c r="AB28" s="69" t="s">
        <v>609</v>
      </c>
      <c r="AC28" s="77"/>
      <c r="AD28" s="77"/>
      <c r="AF28" s="77"/>
      <c r="AG28" s="69">
        <v>1</v>
      </c>
      <c r="AH28" s="7"/>
      <c r="AI28" s="70" t="s">
        <v>97</v>
      </c>
      <c r="AJ28" s="194" t="str">
        <f>VLOOKUP($J28,context!$K$2:$M$348,2,FALSE)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28" s="70">
        <v>1</v>
      </c>
      <c r="AL28" s="70" t="s">
        <v>3093</v>
      </c>
      <c r="AM28" s="149">
        <f>VLOOKUP($J28,context!$K$2:$AC$348,5,FALSE)</f>
        <v>0</v>
      </c>
      <c r="AN28" s="149">
        <f>VLOOKUP($J28,context!$K$2:$AC$348,6,FALSE)</f>
        <v>0</v>
      </c>
      <c r="AO28" s="149">
        <f>VLOOKUP($J28,context!$K$2:$AC$348,7,FALSE)</f>
        <v>0</v>
      </c>
      <c r="AP28" s="149">
        <f>VLOOKUP($J28,context!$K$2:$AC$348,8,FALSE)</f>
        <v>1</v>
      </c>
      <c r="AQ28" s="149">
        <f>VLOOKUP($J28,context!$K$2:$AC$348,9,FALSE)</f>
        <v>0.2</v>
      </c>
      <c r="AR28" s="149">
        <f>VLOOKUP($J28,context!$K$2:$AC$348,10,FALSE)</f>
        <v>1</v>
      </c>
      <c r="AS28" s="149">
        <f>VLOOKUP($J28,context!$K$2:$AC$348,11,FALSE)</f>
        <v>0.4</v>
      </c>
      <c r="AT28" s="149">
        <f>VLOOKUP($J28,context!$K$2:$AC$348,12,FALSE)</f>
        <v>0.4</v>
      </c>
      <c r="AU28" s="149">
        <f>VLOOKUP($J28,context!$K$2:$AC$348,13,FALSE)</f>
        <v>0.2</v>
      </c>
      <c r="AV28" s="149">
        <f>VLOOKUP($J28,context!$K$2:$AC$348,14,FALSE)</f>
        <v>0</v>
      </c>
      <c r="AW28" s="149">
        <f>VLOOKUP($J28,context!$K$2:$AC$348,15,FALSE)</f>
        <v>0</v>
      </c>
      <c r="AX28" s="149">
        <f>VLOOKUP($J28,context!$K$2:$AC$348,16,FALSE)</f>
        <v>0</v>
      </c>
      <c r="AY28" s="149">
        <f t="shared" si="2"/>
        <v>3.2</v>
      </c>
      <c r="AZ28" s="149">
        <f t="shared" si="3"/>
        <v>1</v>
      </c>
      <c r="BA28" s="149">
        <f t="shared" si="4"/>
        <v>0</v>
      </c>
    </row>
    <row r="29" spans="1:54">
      <c r="A29" s="52">
        <v>168</v>
      </c>
      <c r="B29" s="52" t="s">
        <v>13</v>
      </c>
      <c r="C29" s="66" t="s">
        <v>800</v>
      </c>
      <c r="D29" s="52" t="s">
        <v>801</v>
      </c>
      <c r="E29" s="77" t="s">
        <v>802</v>
      </c>
      <c r="F29" s="50">
        <v>4</v>
      </c>
      <c r="G29" s="50" t="s">
        <v>98</v>
      </c>
      <c r="H29" s="77"/>
      <c r="I29" s="69" t="s">
        <v>98</v>
      </c>
      <c r="J29" s="70" t="s">
        <v>97</v>
      </c>
      <c r="K29" s="77" t="s">
        <v>803</v>
      </c>
      <c r="L29" s="77">
        <v>0</v>
      </c>
      <c r="M29" s="69" t="s">
        <v>97</v>
      </c>
      <c r="N29" s="69" t="s">
        <v>97</v>
      </c>
      <c r="O29" s="77" t="str">
        <f t="shared" si="0"/>
        <v/>
      </c>
      <c r="P29" s="77" t="str">
        <f t="shared" si="1"/>
        <v/>
      </c>
      <c r="Q29" s="77"/>
      <c r="R29" s="6">
        <v>1</v>
      </c>
      <c r="S29" s="55">
        <v>43018</v>
      </c>
      <c r="T29" s="77" t="s">
        <v>65</v>
      </c>
      <c r="U29" s="67" t="s">
        <v>108</v>
      </c>
      <c r="V29" s="68" t="s">
        <v>97</v>
      </c>
      <c r="W29" s="74" t="s">
        <v>66</v>
      </c>
      <c r="X29" s="115" t="s">
        <v>66</v>
      </c>
      <c r="Y29" s="121" t="s">
        <v>97</v>
      </c>
      <c r="Z29" s="121" t="s">
        <v>100</v>
      </c>
      <c r="AA29" s="77"/>
      <c r="AB29" s="69" t="s">
        <v>609</v>
      </c>
      <c r="AC29" s="77"/>
      <c r="AD29" s="77"/>
      <c r="AF29" s="77"/>
      <c r="AG29" s="69">
        <v>1</v>
      </c>
      <c r="AH29" s="7"/>
      <c r="AI29" s="70" t="s">
        <v>97</v>
      </c>
      <c r="AJ29" s="194" t="str">
        <f>VLOOKUP($J29,context!$K$2:$M$348,2,FALSE)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29" s="70">
        <v>1</v>
      </c>
      <c r="AL29" s="70" t="s">
        <v>3093</v>
      </c>
      <c r="AM29" s="149">
        <f>VLOOKUP($J29,context!$K$2:$AC$348,5,FALSE)</f>
        <v>0</v>
      </c>
      <c r="AN29" s="149">
        <f>VLOOKUP($J29,context!$K$2:$AC$348,6,FALSE)</f>
        <v>0</v>
      </c>
      <c r="AO29" s="149">
        <f>VLOOKUP($J29,context!$K$2:$AC$348,7,FALSE)</f>
        <v>0</v>
      </c>
      <c r="AP29" s="149">
        <f>VLOOKUP($J29,context!$K$2:$AC$348,8,FALSE)</f>
        <v>1</v>
      </c>
      <c r="AQ29" s="149">
        <f>VLOOKUP($J29,context!$K$2:$AC$348,9,FALSE)</f>
        <v>0.2</v>
      </c>
      <c r="AR29" s="149">
        <f>VLOOKUP($J29,context!$K$2:$AC$348,10,FALSE)</f>
        <v>1</v>
      </c>
      <c r="AS29" s="149">
        <f>VLOOKUP($J29,context!$K$2:$AC$348,11,FALSE)</f>
        <v>0.4</v>
      </c>
      <c r="AT29" s="149">
        <f>VLOOKUP($J29,context!$K$2:$AC$348,12,FALSE)</f>
        <v>0.4</v>
      </c>
      <c r="AU29" s="149">
        <f>VLOOKUP($J29,context!$K$2:$AC$348,13,FALSE)</f>
        <v>0.2</v>
      </c>
      <c r="AV29" s="149">
        <f>VLOOKUP($J29,context!$K$2:$AC$348,14,FALSE)</f>
        <v>0</v>
      </c>
      <c r="AW29" s="149">
        <f>VLOOKUP($J29,context!$K$2:$AC$348,15,FALSE)</f>
        <v>0</v>
      </c>
      <c r="AX29" s="149">
        <f>VLOOKUP($J29,context!$K$2:$AC$348,16,FALSE)</f>
        <v>0</v>
      </c>
      <c r="AY29" s="149">
        <f t="shared" si="2"/>
        <v>3.2</v>
      </c>
      <c r="AZ29" s="149">
        <f t="shared" si="3"/>
        <v>1</v>
      </c>
      <c r="BA29" s="149">
        <f t="shared" si="4"/>
        <v>0</v>
      </c>
    </row>
    <row r="30" spans="1:54">
      <c r="A30" s="66">
        <v>228</v>
      </c>
      <c r="B30" s="66" t="s">
        <v>13</v>
      </c>
      <c r="C30" s="66" t="s">
        <v>41</v>
      </c>
      <c r="D30" s="66" t="s">
        <v>812</v>
      </c>
      <c r="E30" s="7" t="s">
        <v>842</v>
      </c>
      <c r="F30" s="50">
        <v>4</v>
      </c>
      <c r="G30" s="50" t="s">
        <v>98</v>
      </c>
      <c r="H30" s="50"/>
      <c r="I30" s="7" t="s">
        <v>98</v>
      </c>
      <c r="J30" s="47" t="s">
        <v>97</v>
      </c>
      <c r="K30" s="7" t="s">
        <v>633</v>
      </c>
      <c r="L30" s="7">
        <v>0</v>
      </c>
      <c r="M30" s="69" t="s">
        <v>97</v>
      </c>
      <c r="N30" s="69" t="s">
        <v>97</v>
      </c>
      <c r="O30" s="77" t="str">
        <f t="shared" si="0"/>
        <v/>
      </c>
      <c r="P30" s="77" t="str">
        <f t="shared" si="1"/>
        <v/>
      </c>
      <c r="Q30" s="7" t="s">
        <v>815</v>
      </c>
      <c r="R30" s="66">
        <v>1</v>
      </c>
      <c r="S30" s="66"/>
      <c r="T30" s="7" t="s">
        <v>65</v>
      </c>
      <c r="U30" s="184" t="s">
        <v>612</v>
      </c>
      <c r="V30" s="47" t="s">
        <v>97</v>
      </c>
      <c r="W30" s="47" t="s">
        <v>66</v>
      </c>
      <c r="X30" s="66" t="s">
        <v>66</v>
      </c>
      <c r="Y30" s="184" t="s">
        <v>97</v>
      </c>
      <c r="Z30" s="184" t="s">
        <v>100</v>
      </c>
      <c r="AA30" s="7"/>
      <c r="AB30" s="7" t="s">
        <v>609</v>
      </c>
      <c r="AC30" s="7"/>
      <c r="AD30" s="7"/>
      <c r="AF30" s="7"/>
      <c r="AG30" s="7">
        <v>1</v>
      </c>
      <c r="AH30" s="7"/>
      <c r="AI30" s="47" t="s">
        <v>97</v>
      </c>
      <c r="AJ30" s="194" t="str">
        <f>VLOOKUP($J30,context!$K$2:$M$348,2,FALSE)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30" s="47">
        <v>1</v>
      </c>
      <c r="AL30" s="47" t="s">
        <v>3093</v>
      </c>
      <c r="AM30" s="185">
        <f>VLOOKUP($J30,context!$K$2:$AC$348,5,FALSE)</f>
        <v>0</v>
      </c>
      <c r="AN30" s="185">
        <f>VLOOKUP($J30,context!$K$2:$AC$348,6,FALSE)</f>
        <v>0</v>
      </c>
      <c r="AO30" s="185">
        <f>VLOOKUP($J30,context!$K$2:$AC$348,7,FALSE)</f>
        <v>0</v>
      </c>
      <c r="AP30" s="185">
        <f>VLOOKUP($J30,context!$K$2:$AC$348,8,FALSE)</f>
        <v>1</v>
      </c>
      <c r="AQ30" s="185">
        <f>VLOOKUP($J30,context!$K$2:$AC$348,9,FALSE)</f>
        <v>0.2</v>
      </c>
      <c r="AR30" s="185">
        <f>VLOOKUP($J30,context!$K$2:$AC$348,10,FALSE)</f>
        <v>1</v>
      </c>
      <c r="AS30" s="185">
        <f>VLOOKUP($J30,context!$K$2:$AC$348,11,FALSE)</f>
        <v>0.4</v>
      </c>
      <c r="AT30" s="185">
        <f>VLOOKUP($J30,context!$K$2:$AC$348,12,FALSE)</f>
        <v>0.4</v>
      </c>
      <c r="AU30" s="185">
        <f>VLOOKUP($J30,context!$K$2:$AC$348,13,FALSE)</f>
        <v>0.2</v>
      </c>
      <c r="AV30" s="185">
        <f>VLOOKUP($J30,context!$K$2:$AC$348,14,FALSE)</f>
        <v>0</v>
      </c>
      <c r="AW30" s="185">
        <f>VLOOKUP($J30,context!$K$2:$AC$348,15,FALSE)</f>
        <v>0</v>
      </c>
      <c r="AX30" s="185">
        <f>VLOOKUP($J30,context!$K$2:$AC$348,16,FALSE)</f>
        <v>0</v>
      </c>
      <c r="AY30" s="185">
        <f t="shared" si="2"/>
        <v>3.2</v>
      </c>
      <c r="AZ30" s="149">
        <f t="shared" si="3"/>
        <v>1</v>
      </c>
      <c r="BA30" s="149">
        <f t="shared" si="4"/>
        <v>0</v>
      </c>
    </row>
    <row r="31" spans="1:54">
      <c r="A31" s="52">
        <v>390</v>
      </c>
      <c r="B31" s="52" t="s">
        <v>2708</v>
      </c>
      <c r="C31" s="52" t="s">
        <v>905</v>
      </c>
      <c r="D31" s="52"/>
      <c r="E31" s="175" t="s">
        <v>1104</v>
      </c>
      <c r="F31" s="176">
        <v>4</v>
      </c>
      <c r="G31" s="175" t="s">
        <v>97</v>
      </c>
      <c r="H31" s="77"/>
      <c r="I31" s="69" t="s">
        <v>97</v>
      </c>
      <c r="J31" s="177" t="s">
        <v>97</v>
      </c>
      <c r="K31" s="175"/>
      <c r="L31" s="175">
        <v>0</v>
      </c>
      <c r="M31" s="69" t="s">
        <v>97</v>
      </c>
      <c r="N31" s="69" t="s">
        <v>97</v>
      </c>
      <c r="O31" s="77" t="str">
        <f t="shared" si="0"/>
        <v/>
      </c>
      <c r="P31" s="77" t="str">
        <f t="shared" si="1"/>
        <v/>
      </c>
      <c r="Q31" s="175"/>
      <c r="R31" s="52">
        <v>1</v>
      </c>
      <c r="S31" s="55">
        <v>43015</v>
      </c>
      <c r="T31" s="77" t="s">
        <v>65</v>
      </c>
      <c r="U31" s="67" t="s">
        <v>612</v>
      </c>
      <c r="V31" s="177" t="s">
        <v>97</v>
      </c>
      <c r="W31" s="177" t="s">
        <v>66</v>
      </c>
      <c r="X31" s="52" t="s">
        <v>66</v>
      </c>
      <c r="Y31" s="178" t="s">
        <v>97</v>
      </c>
      <c r="Z31" s="178" t="s">
        <v>100</v>
      </c>
      <c r="AA31" s="175"/>
      <c r="AB31" s="175" t="s">
        <v>609</v>
      </c>
      <c r="AC31" s="175"/>
      <c r="AD31" s="175"/>
      <c r="AE31" s="175"/>
      <c r="AF31" s="175"/>
      <c r="AG31" s="175">
        <v>1</v>
      </c>
      <c r="AH31" s="175"/>
      <c r="AI31" s="177" t="s">
        <v>97</v>
      </c>
      <c r="AJ31" s="194" t="str">
        <f>VLOOKUP($J31,context!$K$2:$M$348,2,FALSE)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31" s="70">
        <v>1</v>
      </c>
      <c r="AL31" s="70" t="s">
        <v>3093</v>
      </c>
      <c r="AM31" s="179">
        <f>VLOOKUP($J31,context!$K$2:$AC$348,5,FALSE)</f>
        <v>0</v>
      </c>
      <c r="AN31" s="179">
        <f>VLOOKUP($J31,context!$K$2:$AC$348,6,FALSE)</f>
        <v>0</v>
      </c>
      <c r="AO31" s="179">
        <f>VLOOKUP($J31,context!$K$2:$AC$348,7,FALSE)</f>
        <v>0</v>
      </c>
      <c r="AP31" s="179">
        <f>VLOOKUP($J31,context!$K$2:$AC$348,8,FALSE)</f>
        <v>1</v>
      </c>
      <c r="AQ31" s="179">
        <f>VLOOKUP($J31,context!$K$2:$AC$348,9,FALSE)</f>
        <v>0.2</v>
      </c>
      <c r="AR31" s="179">
        <f>VLOOKUP($J31,context!$K$2:$AC$348,10,FALSE)</f>
        <v>1</v>
      </c>
      <c r="AS31" s="179">
        <f>VLOOKUP($J31,context!$K$2:$AC$348,11,FALSE)</f>
        <v>0.4</v>
      </c>
      <c r="AT31" s="179">
        <f>VLOOKUP($J31,context!$K$2:$AC$348,12,FALSE)</f>
        <v>0.4</v>
      </c>
      <c r="AU31" s="179">
        <f>VLOOKUP($J31,context!$K$2:$AC$348,13,FALSE)</f>
        <v>0.2</v>
      </c>
      <c r="AV31" s="179">
        <f>VLOOKUP($J31,context!$K$2:$AC$348,14,FALSE)</f>
        <v>0</v>
      </c>
      <c r="AW31" s="179">
        <f>VLOOKUP($J31,context!$K$2:$AC$348,15,FALSE)</f>
        <v>0</v>
      </c>
      <c r="AX31" s="179">
        <f>VLOOKUP($J31,context!$K$2:$AC$348,16,FALSE)</f>
        <v>0</v>
      </c>
      <c r="AY31" s="149">
        <f t="shared" si="2"/>
        <v>3.2</v>
      </c>
      <c r="AZ31" s="149">
        <f t="shared" si="3"/>
        <v>1</v>
      </c>
      <c r="BA31" s="149">
        <f t="shared" si="4"/>
        <v>0</v>
      </c>
    </row>
    <row r="32" spans="1:54">
      <c r="A32" s="52">
        <v>452</v>
      </c>
      <c r="B32" s="52" t="s">
        <v>13</v>
      </c>
      <c r="C32" s="66" t="s">
        <v>29</v>
      </c>
      <c r="D32" s="52" t="s">
        <v>1159</v>
      </c>
      <c r="E32" s="77" t="s">
        <v>1160</v>
      </c>
      <c r="F32" s="50">
        <v>3</v>
      </c>
      <c r="G32" s="50" t="s">
        <v>1163</v>
      </c>
      <c r="H32" s="77" t="s">
        <v>100</v>
      </c>
      <c r="I32" s="69" t="s">
        <v>100</v>
      </c>
      <c r="J32" s="70" t="s">
        <v>97</v>
      </c>
      <c r="K32" s="77"/>
      <c r="L32" s="77">
        <v>0</v>
      </c>
      <c r="M32" s="69" t="s">
        <v>97</v>
      </c>
      <c r="N32" s="69" t="s">
        <v>97</v>
      </c>
      <c r="O32" s="77" t="str">
        <f t="shared" si="0"/>
        <v/>
      </c>
      <c r="P32" s="77" t="str">
        <f t="shared" si="1"/>
        <v/>
      </c>
      <c r="Q32" s="77"/>
      <c r="R32" s="6">
        <v>1</v>
      </c>
      <c r="S32" s="55"/>
      <c r="T32" s="77" t="s">
        <v>65</v>
      </c>
      <c r="U32" s="67" t="s">
        <v>612</v>
      </c>
      <c r="V32" s="68" t="s">
        <v>97</v>
      </c>
      <c r="W32" s="74" t="s">
        <v>66</v>
      </c>
      <c r="X32" s="115" t="s">
        <v>66</v>
      </c>
      <c r="Y32" s="121" t="s">
        <v>97</v>
      </c>
      <c r="Z32" s="121" t="s">
        <v>100</v>
      </c>
      <c r="AA32" s="77"/>
      <c r="AB32" s="69" t="s">
        <v>609</v>
      </c>
      <c r="AC32" s="77"/>
      <c r="AD32" s="77"/>
      <c r="AF32" s="77"/>
      <c r="AG32" s="77">
        <v>1</v>
      </c>
      <c r="AH32" s="7" t="s">
        <v>3018</v>
      </c>
      <c r="AI32" s="70" t="s">
        <v>97</v>
      </c>
      <c r="AJ32" s="194" t="str">
        <f>VLOOKUP($J32,context!$K$2:$M$348,2,FALSE)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32" s="70">
        <v>1</v>
      </c>
      <c r="AL32" s="70" t="s">
        <v>3093</v>
      </c>
      <c r="AM32" s="149">
        <f>VLOOKUP($J32,context!$K$2:$AC$348,5,FALSE)</f>
        <v>0</v>
      </c>
      <c r="AN32" s="149">
        <f>VLOOKUP($J32,context!$K$2:$AC$348,6,FALSE)</f>
        <v>0</v>
      </c>
      <c r="AO32" s="149">
        <f>VLOOKUP($J32,context!$K$2:$AC$348,7,FALSE)</f>
        <v>0</v>
      </c>
      <c r="AP32" s="149">
        <f>VLOOKUP($J32,context!$K$2:$AC$348,8,FALSE)</f>
        <v>1</v>
      </c>
      <c r="AQ32" s="149">
        <f>VLOOKUP($J32,context!$K$2:$AC$348,9,FALSE)</f>
        <v>0.2</v>
      </c>
      <c r="AR32" s="149">
        <f>VLOOKUP($J32,context!$K$2:$AC$348,10,FALSE)</f>
        <v>1</v>
      </c>
      <c r="AS32" s="149">
        <f>VLOOKUP($J32,context!$K$2:$AC$348,11,FALSE)</f>
        <v>0.4</v>
      </c>
      <c r="AT32" s="149">
        <f>VLOOKUP($J32,context!$K$2:$AC$348,12,FALSE)</f>
        <v>0.4</v>
      </c>
      <c r="AU32" s="149">
        <f>VLOOKUP($J32,context!$K$2:$AC$348,13,FALSE)</f>
        <v>0.2</v>
      </c>
      <c r="AV32" s="149">
        <f>VLOOKUP($J32,context!$K$2:$AC$348,14,FALSE)</f>
        <v>0</v>
      </c>
      <c r="AW32" s="149">
        <f>VLOOKUP($J32,context!$K$2:$AC$348,15,FALSE)</f>
        <v>0</v>
      </c>
      <c r="AX32" s="149">
        <f>VLOOKUP($J32,context!$K$2:$AC$348,16,FALSE)</f>
        <v>0</v>
      </c>
      <c r="AY32" s="149">
        <f t="shared" si="2"/>
        <v>3.2</v>
      </c>
      <c r="AZ32" s="149">
        <f t="shared" si="3"/>
        <v>1</v>
      </c>
      <c r="BA32" s="149">
        <f t="shared" si="4"/>
        <v>0</v>
      </c>
    </row>
    <row r="33" spans="1:54">
      <c r="A33" s="52">
        <v>520</v>
      </c>
      <c r="B33" s="52" t="s">
        <v>13</v>
      </c>
      <c r="C33" s="114" t="s">
        <v>1732</v>
      </c>
      <c r="E33" s="69" t="s">
        <v>1778</v>
      </c>
      <c r="F33" s="69" t="s">
        <v>1779</v>
      </c>
      <c r="G33" s="61" t="s">
        <v>97</v>
      </c>
      <c r="I33" s="61" t="s">
        <v>97</v>
      </c>
      <c r="J33" s="70" t="s">
        <v>97</v>
      </c>
      <c r="K33" s="69" t="s">
        <v>1740</v>
      </c>
      <c r="L33" s="77">
        <v>0</v>
      </c>
      <c r="M33" s="69" t="s">
        <v>97</v>
      </c>
      <c r="N33" s="69" t="s">
        <v>97</v>
      </c>
      <c r="O33" s="77" t="str">
        <f t="shared" si="0"/>
        <v/>
      </c>
      <c r="P33" s="77" t="str">
        <f t="shared" si="1"/>
        <v/>
      </c>
      <c r="R33" s="6">
        <v>1</v>
      </c>
      <c r="T33" s="69" t="s">
        <v>65</v>
      </c>
      <c r="U33" s="67" t="s">
        <v>612</v>
      </c>
      <c r="V33" s="68" t="s">
        <v>97</v>
      </c>
      <c r="W33" s="74" t="s">
        <v>66</v>
      </c>
      <c r="X33" s="115" t="s">
        <v>66</v>
      </c>
      <c r="Y33" s="121" t="s">
        <v>97</v>
      </c>
      <c r="Z33" s="121" t="s">
        <v>100</v>
      </c>
      <c r="AB33" s="69" t="s">
        <v>609</v>
      </c>
      <c r="AG33" s="69">
        <v>1</v>
      </c>
      <c r="AI33" s="70" t="s">
        <v>97</v>
      </c>
      <c r="AJ33" s="194" t="str">
        <f>VLOOKUP($J33,context!$K$2:$M$348,2,FALSE)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33" s="70">
        <v>1</v>
      </c>
      <c r="AL33" s="70" t="s">
        <v>3093</v>
      </c>
      <c r="AM33" s="149">
        <f>VLOOKUP($J33,context!$K$2:$AC$348,5,FALSE)</f>
        <v>0</v>
      </c>
      <c r="AN33" s="149">
        <f>VLOOKUP($J33,context!$K$2:$AC$348,6,FALSE)</f>
        <v>0</v>
      </c>
      <c r="AO33" s="149">
        <f>VLOOKUP($J33,context!$K$2:$AC$348,7,FALSE)</f>
        <v>0</v>
      </c>
      <c r="AP33" s="149">
        <f>VLOOKUP($J33,context!$K$2:$AC$348,8,FALSE)</f>
        <v>1</v>
      </c>
      <c r="AQ33" s="149">
        <f>VLOOKUP($J33,context!$K$2:$AC$348,9,FALSE)</f>
        <v>0.2</v>
      </c>
      <c r="AR33" s="149">
        <f>VLOOKUP($J33,context!$K$2:$AC$348,10,FALSE)</f>
        <v>1</v>
      </c>
      <c r="AS33" s="149">
        <f>VLOOKUP($J33,context!$K$2:$AC$348,11,FALSE)</f>
        <v>0.4</v>
      </c>
      <c r="AT33" s="149">
        <f>VLOOKUP($J33,context!$K$2:$AC$348,12,FALSE)</f>
        <v>0.4</v>
      </c>
      <c r="AU33" s="149">
        <f>VLOOKUP($J33,context!$K$2:$AC$348,13,FALSE)</f>
        <v>0.2</v>
      </c>
      <c r="AV33" s="149">
        <f>VLOOKUP($J33,context!$K$2:$AC$348,14,FALSE)</f>
        <v>0</v>
      </c>
      <c r="AW33" s="149">
        <f>VLOOKUP($J33,context!$K$2:$AC$348,15,FALSE)</f>
        <v>0</v>
      </c>
      <c r="AX33" s="149">
        <f>VLOOKUP($J33,context!$K$2:$AC$348,16,FALSE)</f>
        <v>0</v>
      </c>
      <c r="AY33" s="179">
        <f t="shared" si="2"/>
        <v>3.2</v>
      </c>
      <c r="AZ33" s="149">
        <f t="shared" si="3"/>
        <v>1</v>
      </c>
      <c r="BA33" s="149">
        <f t="shared" si="4"/>
        <v>0</v>
      </c>
    </row>
    <row r="34" spans="1:54">
      <c r="A34" s="52">
        <v>562</v>
      </c>
      <c r="B34" s="52" t="s">
        <v>13</v>
      </c>
      <c r="C34" s="114" t="s">
        <v>1732</v>
      </c>
      <c r="E34" s="69" t="s">
        <v>1891</v>
      </c>
      <c r="F34" s="61">
        <v>2</v>
      </c>
      <c r="G34" s="69" t="s">
        <v>98</v>
      </c>
      <c r="I34" s="69" t="s">
        <v>98</v>
      </c>
      <c r="J34" s="70" t="s">
        <v>97</v>
      </c>
      <c r="K34" s="61" t="s">
        <v>1807</v>
      </c>
      <c r="L34" s="77">
        <v>0</v>
      </c>
      <c r="M34" s="69" t="s">
        <v>97</v>
      </c>
      <c r="N34" s="69" t="s">
        <v>97</v>
      </c>
      <c r="O34" s="77" t="str">
        <f t="shared" ref="O34:O65" si="5">IF(L34=1,J34,"")</f>
        <v/>
      </c>
      <c r="P34" s="77" t="str">
        <f t="shared" ref="P34:P65" si="6">IF(L34=1,"Definition from "&amp;C34&amp;": "&amp;K34,"")</f>
        <v/>
      </c>
      <c r="Q34" s="61" t="s">
        <v>1808</v>
      </c>
      <c r="R34" s="6">
        <v>1</v>
      </c>
      <c r="T34" s="69" t="s">
        <v>65</v>
      </c>
      <c r="U34" s="67" t="s">
        <v>612</v>
      </c>
      <c r="V34" s="68" t="s">
        <v>97</v>
      </c>
      <c r="W34" s="74" t="s">
        <v>66</v>
      </c>
      <c r="X34" s="115" t="s">
        <v>66</v>
      </c>
      <c r="Y34" s="121" t="s">
        <v>97</v>
      </c>
      <c r="Z34" s="121" t="s">
        <v>100</v>
      </c>
      <c r="AB34" s="69" t="s">
        <v>609</v>
      </c>
      <c r="AG34" s="69">
        <v>1</v>
      </c>
      <c r="AI34" s="70" t="s">
        <v>97</v>
      </c>
      <c r="AJ34" s="194" t="str">
        <f>VLOOKUP($J34,context!$K$2:$M$348,2,FALSE)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34" s="70">
        <v>1</v>
      </c>
      <c r="AL34" s="70" t="s">
        <v>3093</v>
      </c>
      <c r="AM34" s="149">
        <f>VLOOKUP($J34,context!$K$2:$AC$348,5,FALSE)</f>
        <v>0</v>
      </c>
      <c r="AN34" s="149">
        <f>VLOOKUP($J34,context!$K$2:$AC$348,6,FALSE)</f>
        <v>0</v>
      </c>
      <c r="AO34" s="149">
        <f>VLOOKUP($J34,context!$K$2:$AC$348,7,FALSE)</f>
        <v>0</v>
      </c>
      <c r="AP34" s="149">
        <f>VLOOKUP($J34,context!$K$2:$AC$348,8,FALSE)</f>
        <v>1</v>
      </c>
      <c r="AQ34" s="149">
        <f>VLOOKUP($J34,context!$K$2:$AC$348,9,FALSE)</f>
        <v>0.2</v>
      </c>
      <c r="AR34" s="149">
        <f>VLOOKUP($J34,context!$K$2:$AC$348,10,FALSE)</f>
        <v>1</v>
      </c>
      <c r="AS34" s="149">
        <f>VLOOKUP($J34,context!$K$2:$AC$348,11,FALSE)</f>
        <v>0.4</v>
      </c>
      <c r="AT34" s="149">
        <f>VLOOKUP($J34,context!$K$2:$AC$348,12,FALSE)</f>
        <v>0.4</v>
      </c>
      <c r="AU34" s="149">
        <f>VLOOKUP($J34,context!$K$2:$AC$348,13,FALSE)</f>
        <v>0.2</v>
      </c>
      <c r="AV34" s="149">
        <f>VLOOKUP($J34,context!$K$2:$AC$348,14,FALSE)</f>
        <v>0</v>
      </c>
      <c r="AW34" s="149">
        <f>VLOOKUP($J34,context!$K$2:$AC$348,15,FALSE)</f>
        <v>0</v>
      </c>
      <c r="AX34" s="149">
        <f>VLOOKUP($J34,context!$K$2:$AC$348,16,FALSE)</f>
        <v>0</v>
      </c>
      <c r="AY34" s="149">
        <f t="shared" si="2"/>
        <v>3.2</v>
      </c>
      <c r="AZ34" s="149">
        <f t="shared" si="3"/>
        <v>1</v>
      </c>
      <c r="BA34" s="149">
        <f t="shared" si="4"/>
        <v>0</v>
      </c>
    </row>
    <row r="35" spans="1:54">
      <c r="A35" s="52">
        <v>627</v>
      </c>
      <c r="B35" s="52" t="s">
        <v>13</v>
      </c>
      <c r="C35" s="117" t="s">
        <v>1902</v>
      </c>
      <c r="E35" s="69" t="s">
        <v>2271</v>
      </c>
      <c r="G35" s="62" t="s">
        <v>98</v>
      </c>
      <c r="J35" s="70" t="s">
        <v>97</v>
      </c>
      <c r="K35" s="70" t="s">
        <v>1932</v>
      </c>
      <c r="L35" s="77">
        <v>1</v>
      </c>
      <c r="M35" s="69" t="s">
        <v>97</v>
      </c>
      <c r="N35" s="69" t="s">
        <v>97</v>
      </c>
      <c r="O35" s="77" t="str">
        <f t="shared" si="5"/>
        <v>Book</v>
      </c>
      <c r="P35" s="77" t="str">
        <f t="shared" si="6"/>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R35" s="6">
        <v>1</v>
      </c>
      <c r="T35" s="69" t="s">
        <v>65</v>
      </c>
      <c r="U35" s="67" t="s">
        <v>612</v>
      </c>
      <c r="V35" s="68" t="s">
        <v>97</v>
      </c>
      <c r="W35" s="74" t="s">
        <v>66</v>
      </c>
      <c r="X35" s="115" t="s">
        <v>66</v>
      </c>
      <c r="Y35" s="121" t="s">
        <v>97</v>
      </c>
      <c r="Z35" s="121" t="s">
        <v>100</v>
      </c>
      <c r="AB35" s="69" t="s">
        <v>609</v>
      </c>
      <c r="AG35" s="69">
        <v>1</v>
      </c>
      <c r="AI35" s="70" t="s">
        <v>97</v>
      </c>
      <c r="AJ35" s="194" t="str">
        <f>VLOOKUP($J35,context!$K$2:$M$348,2,FALSE)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35" s="70">
        <v>1</v>
      </c>
      <c r="AL35" s="70" t="s">
        <v>3093</v>
      </c>
      <c r="AM35" s="149">
        <f>VLOOKUP($J35,context!$K$2:$AC$348,5,FALSE)</f>
        <v>0</v>
      </c>
      <c r="AN35" s="149">
        <f>VLOOKUP($J35,context!$K$2:$AC$348,6,FALSE)</f>
        <v>0</v>
      </c>
      <c r="AO35" s="149">
        <f>VLOOKUP($J35,context!$K$2:$AC$348,7,FALSE)</f>
        <v>0</v>
      </c>
      <c r="AP35" s="149">
        <f>VLOOKUP($J35,context!$K$2:$AC$348,8,FALSE)</f>
        <v>1</v>
      </c>
      <c r="AQ35" s="149">
        <f>VLOOKUP($J35,context!$K$2:$AC$348,9,FALSE)</f>
        <v>0.2</v>
      </c>
      <c r="AR35" s="149">
        <f>VLOOKUP($J35,context!$K$2:$AC$348,10,FALSE)</f>
        <v>1</v>
      </c>
      <c r="AS35" s="149">
        <f>VLOOKUP($J35,context!$K$2:$AC$348,11,FALSE)</f>
        <v>0.4</v>
      </c>
      <c r="AT35" s="149">
        <f>VLOOKUP($J35,context!$K$2:$AC$348,12,FALSE)</f>
        <v>0.4</v>
      </c>
      <c r="AU35" s="149">
        <f>VLOOKUP($J35,context!$K$2:$AC$348,13,FALSE)</f>
        <v>0.2</v>
      </c>
      <c r="AV35" s="149">
        <f>VLOOKUP($J35,context!$K$2:$AC$348,14,FALSE)</f>
        <v>0</v>
      </c>
      <c r="AW35" s="149">
        <f>VLOOKUP($J35,context!$K$2:$AC$348,15,FALSE)</f>
        <v>0</v>
      </c>
      <c r="AX35" s="149">
        <f>VLOOKUP($J35,context!$K$2:$AC$348,16,FALSE)</f>
        <v>0</v>
      </c>
      <c r="AY35" s="149">
        <f t="shared" si="2"/>
        <v>3.2</v>
      </c>
      <c r="AZ35" s="149">
        <f t="shared" si="3"/>
        <v>1</v>
      </c>
      <c r="BA35" s="149">
        <f t="shared" si="4"/>
        <v>0</v>
      </c>
    </row>
    <row r="36" spans="1:54">
      <c r="A36" s="122">
        <v>854</v>
      </c>
      <c r="B36" s="52" t="s">
        <v>13</v>
      </c>
      <c r="C36" s="66" t="s">
        <v>2413</v>
      </c>
      <c r="D36" s="66" t="s">
        <v>2454</v>
      </c>
      <c r="E36" s="7" t="s">
        <v>2414</v>
      </c>
      <c r="F36" s="122">
        <v>3</v>
      </c>
      <c r="G36" s="50" t="s">
        <v>97</v>
      </c>
      <c r="H36" s="122"/>
      <c r="I36" s="122"/>
      <c r="J36" s="47" t="s">
        <v>97</v>
      </c>
      <c r="K36" s="7" t="s">
        <v>2455</v>
      </c>
      <c r="L36" s="7">
        <v>0</v>
      </c>
      <c r="M36" s="69" t="s">
        <v>97</v>
      </c>
      <c r="N36" s="69" t="s">
        <v>97</v>
      </c>
      <c r="O36" s="77" t="str">
        <f t="shared" si="5"/>
        <v/>
      </c>
      <c r="P36" s="77" t="str">
        <f t="shared" si="6"/>
        <v/>
      </c>
      <c r="Q36" s="7"/>
      <c r="R36" s="66">
        <v>1</v>
      </c>
      <c r="S36" s="126"/>
      <c r="T36" s="122" t="s">
        <v>65</v>
      </c>
      <c r="U36" s="127" t="s">
        <v>612</v>
      </c>
      <c r="V36" s="47" t="s">
        <v>97</v>
      </c>
      <c r="W36" s="47" t="s">
        <v>66</v>
      </c>
      <c r="X36" s="66" t="s">
        <v>66</v>
      </c>
      <c r="Y36" s="184" t="s">
        <v>97</v>
      </c>
      <c r="Z36" s="184" t="s">
        <v>100</v>
      </c>
      <c r="AA36" s="7"/>
      <c r="AB36" s="7" t="s">
        <v>609</v>
      </c>
      <c r="AC36" s="7"/>
      <c r="AD36" s="7"/>
      <c r="AF36" s="7"/>
      <c r="AG36" s="7">
        <v>1</v>
      </c>
      <c r="AI36" s="47" t="s">
        <v>97</v>
      </c>
      <c r="AJ36" s="194" t="str">
        <f>VLOOKUP($J36,context!$K$2:$M$348,2,FALSE)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36" s="70">
        <v>1</v>
      </c>
      <c r="AL36" s="70" t="s">
        <v>3093</v>
      </c>
      <c r="AM36" s="185">
        <f>VLOOKUP($J36,context!$K$2:$AC$348,5,FALSE)</f>
        <v>0</v>
      </c>
      <c r="AN36" s="185">
        <f>VLOOKUP($J36,context!$K$2:$AC$348,6,FALSE)</f>
        <v>0</v>
      </c>
      <c r="AO36" s="185">
        <f>VLOOKUP($J36,context!$K$2:$AC$348,7,FALSE)</f>
        <v>0</v>
      </c>
      <c r="AP36" s="185">
        <f>VLOOKUP($J36,context!$K$2:$AC$348,8,FALSE)</f>
        <v>1</v>
      </c>
      <c r="AQ36" s="185">
        <f>VLOOKUP($J36,context!$K$2:$AC$348,9,FALSE)</f>
        <v>0.2</v>
      </c>
      <c r="AR36" s="185">
        <f>VLOOKUP($J36,context!$K$2:$AC$348,10,FALSE)</f>
        <v>1</v>
      </c>
      <c r="AS36" s="185">
        <f>VLOOKUP($J36,context!$K$2:$AC$348,11,FALSE)</f>
        <v>0.4</v>
      </c>
      <c r="AT36" s="185">
        <f>VLOOKUP($J36,context!$K$2:$AC$348,12,FALSE)</f>
        <v>0.4</v>
      </c>
      <c r="AU36" s="185">
        <f>VLOOKUP($J36,context!$K$2:$AC$348,13,FALSE)</f>
        <v>0.2</v>
      </c>
      <c r="AV36" s="185">
        <f>VLOOKUP($J36,context!$K$2:$AC$348,14,FALSE)</f>
        <v>0</v>
      </c>
      <c r="AW36" s="185">
        <f>VLOOKUP($J36,context!$K$2:$AC$348,15,FALSE)</f>
        <v>0</v>
      </c>
      <c r="AX36" s="185">
        <f>VLOOKUP($J36,context!$K$2:$AC$348,16,FALSE)</f>
        <v>0</v>
      </c>
      <c r="AY36" s="185">
        <f t="shared" si="2"/>
        <v>3.2</v>
      </c>
      <c r="AZ36" s="149">
        <f t="shared" si="3"/>
        <v>1</v>
      </c>
      <c r="BA36" s="149">
        <f t="shared" si="4"/>
        <v>0</v>
      </c>
    </row>
    <row r="37" spans="1:54" s="175" customFormat="1">
      <c r="A37" s="122">
        <v>920</v>
      </c>
      <c r="B37" s="52" t="s">
        <v>13</v>
      </c>
      <c r="C37" s="66" t="s">
        <v>32</v>
      </c>
      <c r="D37" s="52"/>
      <c r="E37" s="77" t="s">
        <v>1190</v>
      </c>
      <c r="F37" s="50">
        <v>3</v>
      </c>
      <c r="G37" s="50" t="s">
        <v>98</v>
      </c>
      <c r="H37" s="77"/>
      <c r="I37" s="69" t="s">
        <v>97</v>
      </c>
      <c r="J37" s="70" t="s">
        <v>97</v>
      </c>
      <c r="K37" s="77"/>
      <c r="L37" s="77">
        <v>0</v>
      </c>
      <c r="M37" s="69" t="s">
        <v>97</v>
      </c>
      <c r="N37" s="69" t="s">
        <v>97</v>
      </c>
      <c r="O37" s="77" t="str">
        <f t="shared" si="5"/>
        <v/>
      </c>
      <c r="P37" s="77" t="str">
        <f t="shared" si="6"/>
        <v/>
      </c>
      <c r="Q37" s="77"/>
      <c r="R37" s="6">
        <v>1</v>
      </c>
      <c r="S37" s="55">
        <v>42328</v>
      </c>
      <c r="T37" s="77" t="s">
        <v>65</v>
      </c>
      <c r="U37" s="67" t="s">
        <v>612</v>
      </c>
      <c r="V37" s="68" t="s">
        <v>97</v>
      </c>
      <c r="W37" s="74" t="s">
        <v>66</v>
      </c>
      <c r="X37" s="115" t="s">
        <v>66</v>
      </c>
      <c r="Y37" s="121" t="s">
        <v>97</v>
      </c>
      <c r="Z37" s="121" t="s">
        <v>100</v>
      </c>
      <c r="AA37" s="77"/>
      <c r="AB37" s="69" t="s">
        <v>609</v>
      </c>
      <c r="AC37" s="77"/>
      <c r="AD37" s="77"/>
      <c r="AE37" s="7"/>
      <c r="AF37" s="77"/>
      <c r="AG37" s="69">
        <v>1</v>
      </c>
      <c r="AH37" s="7"/>
      <c r="AI37" s="70" t="s">
        <v>97</v>
      </c>
      <c r="AJ37" s="194" t="str">
        <f>VLOOKUP($J37,context!$K$2:$M$348,2,FALSE)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AK37" s="70">
        <v>1</v>
      </c>
      <c r="AL37" s="70" t="s">
        <v>3093</v>
      </c>
      <c r="AM37" s="149">
        <f>VLOOKUP($J37,context!$K$2:$AC$348,5,FALSE)</f>
        <v>0</v>
      </c>
      <c r="AN37" s="149">
        <f>VLOOKUP($J37,context!$K$2:$AC$348,6,FALSE)</f>
        <v>0</v>
      </c>
      <c r="AO37" s="149">
        <f>VLOOKUP($J37,context!$K$2:$AC$348,7,FALSE)</f>
        <v>0</v>
      </c>
      <c r="AP37" s="149">
        <f>VLOOKUP($J37,context!$K$2:$AC$348,8,FALSE)</f>
        <v>1</v>
      </c>
      <c r="AQ37" s="149">
        <f>VLOOKUP($J37,context!$K$2:$AC$348,9,FALSE)</f>
        <v>0.2</v>
      </c>
      <c r="AR37" s="149">
        <f>VLOOKUP($J37,context!$K$2:$AC$348,10,FALSE)</f>
        <v>1</v>
      </c>
      <c r="AS37" s="149">
        <f>VLOOKUP($J37,context!$K$2:$AC$348,11,FALSE)</f>
        <v>0.4</v>
      </c>
      <c r="AT37" s="149">
        <f>VLOOKUP($J37,context!$K$2:$AC$348,12,FALSE)</f>
        <v>0.4</v>
      </c>
      <c r="AU37" s="149">
        <f>VLOOKUP($J37,context!$K$2:$AC$348,13,FALSE)</f>
        <v>0.2</v>
      </c>
      <c r="AV37" s="149">
        <f>VLOOKUP($J37,context!$K$2:$AC$348,14,FALSE)</f>
        <v>0</v>
      </c>
      <c r="AW37" s="149">
        <f>VLOOKUP($J37,context!$K$2:$AC$348,15,FALSE)</f>
        <v>0</v>
      </c>
      <c r="AX37" s="149">
        <f>VLOOKUP($J37,context!$K$2:$AC$348,16,FALSE)</f>
        <v>0</v>
      </c>
      <c r="AY37" s="149">
        <f t="shared" si="2"/>
        <v>3.2</v>
      </c>
      <c r="AZ37" s="149">
        <f t="shared" si="3"/>
        <v>1</v>
      </c>
      <c r="BA37" s="149">
        <f t="shared" si="4"/>
        <v>0</v>
      </c>
      <c r="BB37" s="61"/>
    </row>
    <row r="38" spans="1:54">
      <c r="A38" s="52">
        <v>5</v>
      </c>
      <c r="B38" s="52" t="s">
        <v>13</v>
      </c>
      <c r="C38" s="66" t="s">
        <v>21</v>
      </c>
      <c r="D38" s="52"/>
      <c r="E38" s="50" t="s">
        <v>605</v>
      </c>
      <c r="F38" s="50">
        <v>3</v>
      </c>
      <c r="G38" s="50" t="s">
        <v>69</v>
      </c>
      <c r="H38" s="77"/>
      <c r="I38" s="69" t="s">
        <v>83</v>
      </c>
      <c r="J38" s="70" t="s">
        <v>83</v>
      </c>
      <c r="K38" s="69" t="s">
        <v>616</v>
      </c>
      <c r="L38" s="77">
        <v>1</v>
      </c>
      <c r="M38" s="69" t="s">
        <v>83</v>
      </c>
      <c r="N38" s="69" t="s">
        <v>83</v>
      </c>
      <c r="O38" s="77" t="str">
        <f t="shared" si="5"/>
        <v>Inbook</v>
      </c>
      <c r="P38" s="77" t="str">
        <f t="shared" si="6"/>
        <v>Definition from BibTex: A part of a book, usually untitled. May be a chapter (or section, etc.) and/or a range of pages.</v>
      </c>
      <c r="Q38" s="77"/>
      <c r="R38" s="6">
        <v>1</v>
      </c>
      <c r="S38" s="55"/>
      <c r="T38" s="77" t="s">
        <v>65</v>
      </c>
      <c r="U38" s="67" t="s">
        <v>612</v>
      </c>
      <c r="V38" s="68" t="s">
        <v>71</v>
      </c>
      <c r="W38" s="74" t="s">
        <v>66</v>
      </c>
      <c r="X38" s="115" t="s">
        <v>66</v>
      </c>
      <c r="Y38" s="121" t="s">
        <v>83</v>
      </c>
      <c r="Z38" s="121" t="s">
        <v>72</v>
      </c>
      <c r="AA38" s="77"/>
      <c r="AB38" s="69" t="s">
        <v>609</v>
      </c>
      <c r="AC38" s="77"/>
      <c r="AD38" s="77"/>
      <c r="AF38" s="69" t="s">
        <v>2397</v>
      </c>
      <c r="AG38" s="77">
        <v>1</v>
      </c>
      <c r="AH38" s="66" t="s">
        <v>2867</v>
      </c>
      <c r="AI38" s="70" t="s">
        <v>1894</v>
      </c>
      <c r="AJ38" s="194" t="str">
        <f>VLOOKUP($J38,context!$K$2:$M$348,2,FALSE)</f>
        <v>Definition from BibTex: A part of a book, usually untitled. May be a chapter (or section, etc.) and/or a range of pages.</v>
      </c>
      <c r="AK38" s="70">
        <v>1</v>
      </c>
      <c r="AL38" s="70" t="s">
        <v>3093</v>
      </c>
      <c r="AM38" s="149">
        <f>VLOOKUP($J38,context!$K$2:$AC$348,5,FALSE)</f>
        <v>0</v>
      </c>
      <c r="AN38" s="149">
        <f>VLOOKUP($J38,context!$K$2:$AC$348,6,FALSE)</f>
        <v>0</v>
      </c>
      <c r="AO38" s="149">
        <f>VLOOKUP($J38,context!$K$2:$AC$348,7,FALSE)</f>
        <v>0</v>
      </c>
      <c r="AP38" s="149">
        <f>VLOOKUP($J38,context!$K$2:$AC$348,8,FALSE)</f>
        <v>1</v>
      </c>
      <c r="AQ38" s="149">
        <f>VLOOKUP($J38,context!$K$2:$AC$348,9,FALSE)</f>
        <v>0.2</v>
      </c>
      <c r="AR38" s="149">
        <f>VLOOKUP($J38,context!$K$2:$AC$348,10,FALSE)</f>
        <v>0</v>
      </c>
      <c r="AS38" s="149">
        <f>VLOOKUP($J38,context!$K$2:$AC$348,11,FALSE)</f>
        <v>0.2</v>
      </c>
      <c r="AT38" s="149">
        <f>VLOOKUP($J38,context!$K$2:$AC$348,12,FALSE)</f>
        <v>0.4</v>
      </c>
      <c r="AU38" s="149">
        <f>VLOOKUP($J38,context!$K$2:$AC$348,13,FALSE)</f>
        <v>0.2</v>
      </c>
      <c r="AV38" s="149">
        <f>VLOOKUP($J38,context!$K$2:$AC$348,14,FALSE)</f>
        <v>0</v>
      </c>
      <c r="AW38" s="149">
        <f>VLOOKUP($J38,context!$K$2:$AC$348,15,FALSE)</f>
        <v>0</v>
      </c>
      <c r="AX38" s="149">
        <f>VLOOKUP($J38,context!$K$2:$AC$348,16,FALSE)</f>
        <v>0.2</v>
      </c>
      <c r="AY38" s="149">
        <f t="shared" si="2"/>
        <v>2.1999999999999997</v>
      </c>
      <c r="AZ38" s="149">
        <f t="shared" si="3"/>
        <v>1</v>
      </c>
      <c r="BA38" s="149">
        <f t="shared" si="4"/>
        <v>0</v>
      </c>
    </row>
    <row r="39" spans="1:54">
      <c r="A39" s="52">
        <v>18</v>
      </c>
      <c r="B39" s="52" t="s">
        <v>13</v>
      </c>
      <c r="C39" s="66" t="s">
        <v>44</v>
      </c>
      <c r="D39" s="52"/>
      <c r="E39" s="77" t="s">
        <v>629</v>
      </c>
      <c r="F39" s="50">
        <v>4</v>
      </c>
      <c r="G39" s="77" t="s">
        <v>71</v>
      </c>
      <c r="H39" s="77"/>
      <c r="I39" s="69" t="s">
        <v>71</v>
      </c>
      <c r="J39" s="70" t="s">
        <v>71</v>
      </c>
      <c r="K39" s="77" t="s">
        <v>634</v>
      </c>
      <c r="L39" s="77">
        <v>0</v>
      </c>
      <c r="M39" s="69" t="s">
        <v>71</v>
      </c>
      <c r="N39" s="69" t="s">
        <v>71</v>
      </c>
      <c r="O39" s="77" t="str">
        <f t="shared" si="5"/>
        <v/>
      </c>
      <c r="P39" s="77" t="str">
        <f t="shared" si="6"/>
        <v/>
      </c>
      <c r="Q39" s="77"/>
      <c r="R39" s="6">
        <v>1</v>
      </c>
      <c r="S39" s="55"/>
      <c r="T39" s="77" t="s">
        <v>65</v>
      </c>
      <c r="U39" s="67" t="s">
        <v>612</v>
      </c>
      <c r="V39" s="68" t="s">
        <v>71</v>
      </c>
      <c r="W39" s="74" t="s">
        <v>66</v>
      </c>
      <c r="X39" s="115" t="s">
        <v>66</v>
      </c>
      <c r="Y39" s="121" t="s">
        <v>83</v>
      </c>
      <c r="Z39" s="121" t="s">
        <v>72</v>
      </c>
      <c r="AA39" s="77"/>
      <c r="AB39" s="69" t="s">
        <v>609</v>
      </c>
      <c r="AC39" s="77"/>
      <c r="AD39" s="77"/>
      <c r="AF39" s="77"/>
      <c r="AG39" s="69">
        <v>1</v>
      </c>
      <c r="AH39" s="7"/>
      <c r="AI39" s="70" t="s">
        <v>72</v>
      </c>
      <c r="AJ39" s="194" t="str">
        <f>VLOOKUP($J39,context!$K$2:$M$348,2,FALSE)</f>
        <v>Definition from COAR: A defined chapter or section of a book, usually with a separate title or number.</v>
      </c>
      <c r="AK39" s="70">
        <v>1</v>
      </c>
      <c r="AL39" s="70" t="s">
        <v>3093</v>
      </c>
      <c r="AM39" s="149">
        <f>VLOOKUP($J39,context!$K$2:$AC$348,5,FALSE)</f>
        <v>0</v>
      </c>
      <c r="AN39" s="149">
        <f>VLOOKUP($J39,context!$K$2:$AC$348,6,FALSE)</f>
        <v>0</v>
      </c>
      <c r="AO39" s="149">
        <f>VLOOKUP($J39,context!$K$2:$AC$348,7,FALSE)</f>
        <v>0</v>
      </c>
      <c r="AP39" s="149">
        <f>VLOOKUP($J39,context!$K$2:$AC$348,8,FALSE)</f>
        <v>1</v>
      </c>
      <c r="AQ39" s="149">
        <f>VLOOKUP($J39,context!$K$2:$AC$348,9,FALSE)</f>
        <v>0</v>
      </c>
      <c r="AR39" s="149">
        <f>VLOOKUP($J39,context!$K$2:$AC$348,10,FALSE)</f>
        <v>1</v>
      </c>
      <c r="AS39" s="149">
        <f>VLOOKUP($J39,context!$K$2:$AC$348,11,FALSE)</f>
        <v>0.4</v>
      </c>
      <c r="AT39" s="149">
        <f>VLOOKUP($J39,context!$K$2:$AC$348,12,FALSE)</f>
        <v>0.2</v>
      </c>
      <c r="AU39" s="149">
        <f>VLOOKUP($J39,context!$K$2:$AC$348,13,FALSE)</f>
        <v>0.2</v>
      </c>
      <c r="AV39" s="149">
        <f>VLOOKUP($J39,context!$K$2:$AC$348,14,FALSE)</f>
        <v>0</v>
      </c>
      <c r="AW39" s="149">
        <f>VLOOKUP($J39,context!$K$2:$AC$348,15,FALSE)</f>
        <v>0</v>
      </c>
      <c r="AX39" s="149">
        <f>VLOOKUP($J39,context!$K$2:$AC$348,16,FALSE)</f>
        <v>0</v>
      </c>
      <c r="AY39" s="149">
        <f t="shared" si="2"/>
        <v>2.8000000000000003</v>
      </c>
      <c r="AZ39" s="149">
        <f t="shared" si="3"/>
        <v>1</v>
      </c>
      <c r="BA39" s="149">
        <f t="shared" si="4"/>
        <v>0</v>
      </c>
    </row>
    <row r="40" spans="1:54" s="7" customFormat="1">
      <c r="A40" s="52">
        <v>70</v>
      </c>
      <c r="B40" s="52" t="s">
        <v>13</v>
      </c>
      <c r="C40" s="66" t="s">
        <v>721</v>
      </c>
      <c r="D40" s="52"/>
      <c r="E40" s="77" t="s">
        <v>722</v>
      </c>
      <c r="F40" s="50">
        <v>3</v>
      </c>
      <c r="G40" s="50" t="s">
        <v>71</v>
      </c>
      <c r="H40" s="77"/>
      <c r="I40" s="69" t="s">
        <v>71</v>
      </c>
      <c r="J40" s="70" t="s">
        <v>71</v>
      </c>
      <c r="K40" s="77"/>
      <c r="L40" s="77">
        <v>0</v>
      </c>
      <c r="M40" s="69" t="s">
        <v>71</v>
      </c>
      <c r="N40" s="69" t="s">
        <v>71</v>
      </c>
      <c r="O40" s="77" t="str">
        <f t="shared" si="5"/>
        <v/>
      </c>
      <c r="P40" s="77" t="str">
        <f t="shared" si="6"/>
        <v/>
      </c>
      <c r="Q40" s="77"/>
      <c r="R40" s="6">
        <v>1</v>
      </c>
      <c r="S40" s="55"/>
      <c r="T40" s="77" t="s">
        <v>65</v>
      </c>
      <c r="U40" s="67" t="s">
        <v>612</v>
      </c>
      <c r="V40" s="68" t="s">
        <v>71</v>
      </c>
      <c r="W40" s="74" t="s">
        <v>66</v>
      </c>
      <c r="X40" s="115" t="s">
        <v>66</v>
      </c>
      <c r="Y40" s="121" t="s">
        <v>83</v>
      </c>
      <c r="Z40" s="121" t="s">
        <v>72</v>
      </c>
      <c r="AA40" s="77"/>
      <c r="AB40" s="69" t="s">
        <v>609</v>
      </c>
      <c r="AC40" s="77"/>
      <c r="AD40" s="77"/>
      <c r="AF40" s="77"/>
      <c r="AG40" s="69">
        <v>1</v>
      </c>
      <c r="AI40" s="70" t="s">
        <v>72</v>
      </c>
      <c r="AJ40" s="194" t="str">
        <f>VLOOKUP($J40,context!$K$2:$M$348,2,FALSE)</f>
        <v>Definition from COAR: A defined chapter or section of a book, usually with a separate title or number.</v>
      </c>
      <c r="AK40" s="70">
        <v>1</v>
      </c>
      <c r="AL40" s="70" t="s">
        <v>3093</v>
      </c>
      <c r="AM40" s="149">
        <f>VLOOKUP($J40,context!$K$2:$AC$348,5,FALSE)</f>
        <v>0</v>
      </c>
      <c r="AN40" s="149">
        <f>VLOOKUP($J40,context!$K$2:$AC$348,6,FALSE)</f>
        <v>0</v>
      </c>
      <c r="AO40" s="149">
        <f>VLOOKUP($J40,context!$K$2:$AC$348,7,FALSE)</f>
        <v>0</v>
      </c>
      <c r="AP40" s="149">
        <f>VLOOKUP($J40,context!$K$2:$AC$348,8,FALSE)</f>
        <v>1</v>
      </c>
      <c r="AQ40" s="149">
        <f>VLOOKUP($J40,context!$K$2:$AC$348,9,FALSE)</f>
        <v>0</v>
      </c>
      <c r="AR40" s="149">
        <f>VLOOKUP($J40,context!$K$2:$AC$348,10,FALSE)</f>
        <v>1</v>
      </c>
      <c r="AS40" s="149">
        <f>VLOOKUP($J40,context!$K$2:$AC$348,11,FALSE)</f>
        <v>0.4</v>
      </c>
      <c r="AT40" s="149">
        <f>VLOOKUP($J40,context!$K$2:$AC$348,12,FALSE)</f>
        <v>0.2</v>
      </c>
      <c r="AU40" s="149">
        <f>VLOOKUP($J40,context!$K$2:$AC$348,13,FALSE)</f>
        <v>0.2</v>
      </c>
      <c r="AV40" s="149">
        <f>VLOOKUP($J40,context!$K$2:$AC$348,14,FALSE)</f>
        <v>0</v>
      </c>
      <c r="AW40" s="149">
        <f>VLOOKUP($J40,context!$K$2:$AC$348,15,FALSE)</f>
        <v>0</v>
      </c>
      <c r="AX40" s="149">
        <f>VLOOKUP($J40,context!$K$2:$AC$348,16,FALSE)</f>
        <v>0</v>
      </c>
      <c r="AY40" s="149">
        <f t="shared" si="2"/>
        <v>2.8000000000000003</v>
      </c>
      <c r="AZ40" s="149">
        <f t="shared" si="3"/>
        <v>1</v>
      </c>
      <c r="BA40" s="149">
        <f t="shared" si="4"/>
        <v>0</v>
      </c>
      <c r="BB40" s="61">
        <v>6205</v>
      </c>
    </row>
    <row r="41" spans="1:54">
      <c r="A41" s="52">
        <v>93</v>
      </c>
      <c r="B41" s="52" t="s">
        <v>13</v>
      </c>
      <c r="C41" s="66" t="s">
        <v>730</v>
      </c>
      <c r="D41" s="52"/>
      <c r="E41" s="77" t="s">
        <v>722</v>
      </c>
      <c r="F41" s="50">
        <v>4</v>
      </c>
      <c r="G41" s="50" t="s">
        <v>71</v>
      </c>
      <c r="H41" s="77"/>
      <c r="I41" s="69" t="s">
        <v>71</v>
      </c>
      <c r="J41" s="70" t="s">
        <v>71</v>
      </c>
      <c r="K41" s="77"/>
      <c r="L41" s="77">
        <v>0</v>
      </c>
      <c r="M41" s="69" t="s">
        <v>71</v>
      </c>
      <c r="N41" s="69" t="s">
        <v>71</v>
      </c>
      <c r="O41" s="77" t="str">
        <f t="shared" si="5"/>
        <v/>
      </c>
      <c r="P41" s="77" t="str">
        <f t="shared" si="6"/>
        <v/>
      </c>
      <c r="Q41" s="77"/>
      <c r="R41" s="6">
        <v>1</v>
      </c>
      <c r="S41" s="55">
        <v>43017</v>
      </c>
      <c r="T41" s="77" t="s">
        <v>65</v>
      </c>
      <c r="U41" s="67" t="s">
        <v>612</v>
      </c>
      <c r="V41" s="68" t="s">
        <v>71</v>
      </c>
      <c r="W41" s="74" t="s">
        <v>66</v>
      </c>
      <c r="X41" s="115" t="s">
        <v>66</v>
      </c>
      <c r="Y41" s="121" t="s">
        <v>83</v>
      </c>
      <c r="Z41" s="121" t="s">
        <v>72</v>
      </c>
      <c r="AA41" s="77"/>
      <c r="AB41" s="69" t="s">
        <v>609</v>
      </c>
      <c r="AC41" s="77"/>
      <c r="AD41" s="77"/>
      <c r="AF41" s="77"/>
      <c r="AG41" s="69">
        <v>1</v>
      </c>
      <c r="AH41" s="7"/>
      <c r="AI41" s="70" t="s">
        <v>72</v>
      </c>
      <c r="AJ41" s="194" t="str">
        <f>VLOOKUP($J41,context!$K$2:$M$348,2,FALSE)</f>
        <v>Definition from COAR: A defined chapter or section of a book, usually with a separate title or number.</v>
      </c>
      <c r="AK41" s="70">
        <v>1</v>
      </c>
      <c r="AL41" s="70" t="s">
        <v>3093</v>
      </c>
      <c r="AM41" s="149">
        <f>VLOOKUP($J41,context!$K$2:$AC$348,5,FALSE)</f>
        <v>0</v>
      </c>
      <c r="AN41" s="149">
        <f>VLOOKUP($J41,context!$K$2:$AC$348,6,FALSE)</f>
        <v>0</v>
      </c>
      <c r="AO41" s="149">
        <f>VLOOKUP($J41,context!$K$2:$AC$348,7,FALSE)</f>
        <v>0</v>
      </c>
      <c r="AP41" s="149">
        <f>VLOOKUP($J41,context!$K$2:$AC$348,8,FALSE)</f>
        <v>1</v>
      </c>
      <c r="AQ41" s="149">
        <f>VLOOKUP($J41,context!$K$2:$AC$348,9,FALSE)</f>
        <v>0</v>
      </c>
      <c r="AR41" s="149">
        <f>VLOOKUP($J41,context!$K$2:$AC$348,10,FALSE)</f>
        <v>1</v>
      </c>
      <c r="AS41" s="149">
        <f>VLOOKUP($J41,context!$K$2:$AC$348,11,FALSE)</f>
        <v>0.4</v>
      </c>
      <c r="AT41" s="149">
        <f>VLOOKUP($J41,context!$K$2:$AC$348,12,FALSE)</f>
        <v>0.2</v>
      </c>
      <c r="AU41" s="149">
        <f>VLOOKUP($J41,context!$K$2:$AC$348,13,FALSE)</f>
        <v>0.2</v>
      </c>
      <c r="AV41" s="149">
        <f>VLOOKUP($J41,context!$K$2:$AC$348,14,FALSE)</f>
        <v>0</v>
      </c>
      <c r="AW41" s="149">
        <f>VLOOKUP($J41,context!$K$2:$AC$348,15,FALSE)</f>
        <v>0</v>
      </c>
      <c r="AX41" s="149">
        <f>VLOOKUP($J41,context!$K$2:$AC$348,16,FALSE)</f>
        <v>0</v>
      </c>
      <c r="AY41" s="149">
        <f t="shared" si="2"/>
        <v>2.8000000000000003</v>
      </c>
      <c r="AZ41" s="149">
        <f t="shared" si="3"/>
        <v>1</v>
      </c>
      <c r="BA41" s="149">
        <f t="shared" si="4"/>
        <v>0</v>
      </c>
    </row>
    <row r="42" spans="1:54">
      <c r="A42" s="66">
        <v>229</v>
      </c>
      <c r="B42" s="66" t="s">
        <v>13</v>
      </c>
      <c r="C42" s="66" t="s">
        <v>41</v>
      </c>
      <c r="D42" s="66" t="s">
        <v>812</v>
      </c>
      <c r="E42" s="7" t="s">
        <v>842</v>
      </c>
      <c r="F42" s="50">
        <v>4</v>
      </c>
      <c r="G42" s="50" t="s">
        <v>76</v>
      </c>
      <c r="H42" s="50"/>
      <c r="I42" s="7" t="s">
        <v>76</v>
      </c>
      <c r="J42" s="47" t="s">
        <v>71</v>
      </c>
      <c r="K42" s="7" t="s">
        <v>634</v>
      </c>
      <c r="L42" s="7">
        <v>0</v>
      </c>
      <c r="M42" s="69" t="s">
        <v>71</v>
      </c>
      <c r="N42" s="69" t="s">
        <v>71</v>
      </c>
      <c r="O42" s="77" t="str">
        <f t="shared" si="5"/>
        <v/>
      </c>
      <c r="P42" s="77" t="str">
        <f t="shared" si="6"/>
        <v/>
      </c>
      <c r="Q42" s="7" t="s">
        <v>815</v>
      </c>
      <c r="R42" s="66">
        <v>1</v>
      </c>
      <c r="S42" s="66"/>
      <c r="T42" s="7" t="s">
        <v>65</v>
      </c>
      <c r="U42" s="184" t="s">
        <v>612</v>
      </c>
      <c r="V42" s="47" t="s">
        <v>71</v>
      </c>
      <c r="W42" s="47" t="s">
        <v>66</v>
      </c>
      <c r="X42" s="66" t="s">
        <v>66</v>
      </c>
      <c r="Y42" s="184" t="s">
        <v>83</v>
      </c>
      <c r="Z42" s="184" t="s">
        <v>72</v>
      </c>
      <c r="AA42" s="7"/>
      <c r="AB42" s="7" t="s">
        <v>609</v>
      </c>
      <c r="AC42" s="7"/>
      <c r="AD42" s="7"/>
      <c r="AF42" s="7"/>
      <c r="AG42" s="7">
        <v>1</v>
      </c>
      <c r="AH42" s="7"/>
      <c r="AI42" s="47" t="s">
        <v>72</v>
      </c>
      <c r="AJ42" s="194" t="str">
        <f>VLOOKUP($J42,context!$K$2:$M$348,2,FALSE)</f>
        <v>Definition from COAR: A defined chapter or section of a book, usually with a separate title or number.</v>
      </c>
      <c r="AK42" s="47">
        <v>1</v>
      </c>
      <c r="AL42" s="47" t="s">
        <v>3093</v>
      </c>
      <c r="AM42" s="185">
        <f>VLOOKUP($J42,context!$K$2:$AC$348,5,FALSE)</f>
        <v>0</v>
      </c>
      <c r="AN42" s="185">
        <f>VLOOKUP($J42,context!$K$2:$AC$348,6,FALSE)</f>
        <v>0</v>
      </c>
      <c r="AO42" s="185">
        <f>VLOOKUP($J42,context!$K$2:$AC$348,7,FALSE)</f>
        <v>0</v>
      </c>
      <c r="AP42" s="185">
        <f>VLOOKUP($J42,context!$K$2:$AC$348,8,FALSE)</f>
        <v>1</v>
      </c>
      <c r="AQ42" s="185">
        <f>VLOOKUP($J42,context!$K$2:$AC$348,9,FALSE)</f>
        <v>0</v>
      </c>
      <c r="AR42" s="185">
        <f>VLOOKUP($J42,context!$K$2:$AC$348,10,FALSE)</f>
        <v>1</v>
      </c>
      <c r="AS42" s="185">
        <f>VLOOKUP($J42,context!$K$2:$AC$348,11,FALSE)</f>
        <v>0.4</v>
      </c>
      <c r="AT42" s="185">
        <f>VLOOKUP($J42,context!$K$2:$AC$348,12,FALSE)</f>
        <v>0.2</v>
      </c>
      <c r="AU42" s="185">
        <f>VLOOKUP($J42,context!$K$2:$AC$348,13,FALSE)</f>
        <v>0.2</v>
      </c>
      <c r="AV42" s="185">
        <f>VLOOKUP($J42,context!$K$2:$AC$348,14,FALSE)</f>
        <v>0</v>
      </c>
      <c r="AW42" s="185">
        <f>VLOOKUP($J42,context!$K$2:$AC$348,15,FALSE)</f>
        <v>0</v>
      </c>
      <c r="AX42" s="185">
        <f>VLOOKUP($J42,context!$K$2:$AC$348,16,FALSE)</f>
        <v>0</v>
      </c>
      <c r="AY42" s="185">
        <f t="shared" si="2"/>
        <v>2.8000000000000003</v>
      </c>
      <c r="AZ42" s="149">
        <f t="shared" si="3"/>
        <v>1</v>
      </c>
      <c r="BA42" s="149">
        <f t="shared" si="4"/>
        <v>0</v>
      </c>
    </row>
    <row r="43" spans="1:54">
      <c r="A43" s="52">
        <v>391</v>
      </c>
      <c r="B43" s="52" t="s">
        <v>2708</v>
      </c>
      <c r="C43" s="52" t="s">
        <v>905</v>
      </c>
      <c r="D43" s="52"/>
      <c r="E43" s="175" t="s">
        <v>1104</v>
      </c>
      <c r="F43" s="176">
        <v>4</v>
      </c>
      <c r="G43" s="175" t="s">
        <v>72</v>
      </c>
      <c r="H43" s="77"/>
      <c r="I43" s="69" t="s">
        <v>72</v>
      </c>
      <c r="J43" s="177" t="s">
        <v>71</v>
      </c>
      <c r="K43" s="175"/>
      <c r="L43" s="175">
        <v>0</v>
      </c>
      <c r="M43" s="69" t="s">
        <v>71</v>
      </c>
      <c r="N43" s="69" t="s">
        <v>71</v>
      </c>
      <c r="O43" s="77" t="str">
        <f t="shared" si="5"/>
        <v/>
      </c>
      <c r="P43" s="77" t="str">
        <f t="shared" si="6"/>
        <v/>
      </c>
      <c r="Q43" s="175"/>
      <c r="R43" s="52">
        <v>1</v>
      </c>
      <c r="S43" s="55">
        <v>43015</v>
      </c>
      <c r="T43" s="77" t="s">
        <v>65</v>
      </c>
      <c r="U43" s="67" t="s">
        <v>612</v>
      </c>
      <c r="V43" s="177" t="s">
        <v>71</v>
      </c>
      <c r="W43" s="177" t="s">
        <v>66</v>
      </c>
      <c r="X43" s="52" t="s">
        <v>66</v>
      </c>
      <c r="Y43" s="178" t="s">
        <v>83</v>
      </c>
      <c r="Z43" s="178" t="s">
        <v>72</v>
      </c>
      <c r="AA43" s="175"/>
      <c r="AB43" s="175" t="s">
        <v>609</v>
      </c>
      <c r="AC43" s="175"/>
      <c r="AD43" s="175"/>
      <c r="AE43" s="175"/>
      <c r="AF43" s="175"/>
      <c r="AG43" s="175">
        <v>1</v>
      </c>
      <c r="AH43" s="175"/>
      <c r="AI43" s="177" t="s">
        <v>72</v>
      </c>
      <c r="AJ43" s="194" t="str">
        <f>VLOOKUP($J43,context!$K$2:$M$348,2,FALSE)</f>
        <v>Definition from COAR: A defined chapter or section of a book, usually with a separate title or number.</v>
      </c>
      <c r="AK43" s="70">
        <v>1</v>
      </c>
      <c r="AL43" s="70" t="s">
        <v>3093</v>
      </c>
      <c r="AM43" s="179">
        <f>VLOOKUP($J43,context!$K$2:$AC$348,5,FALSE)</f>
        <v>0</v>
      </c>
      <c r="AN43" s="179">
        <f>VLOOKUP($J43,context!$K$2:$AC$348,6,FALSE)</f>
        <v>0</v>
      </c>
      <c r="AO43" s="179">
        <f>VLOOKUP($J43,context!$K$2:$AC$348,7,FALSE)</f>
        <v>0</v>
      </c>
      <c r="AP43" s="179">
        <f>VLOOKUP($J43,context!$K$2:$AC$348,8,FALSE)</f>
        <v>1</v>
      </c>
      <c r="AQ43" s="179">
        <f>VLOOKUP($J43,context!$K$2:$AC$348,9,FALSE)</f>
        <v>0</v>
      </c>
      <c r="AR43" s="179">
        <f>VLOOKUP($J43,context!$K$2:$AC$348,10,FALSE)</f>
        <v>1</v>
      </c>
      <c r="AS43" s="179">
        <f>VLOOKUP($J43,context!$K$2:$AC$348,11,FALSE)</f>
        <v>0.4</v>
      </c>
      <c r="AT43" s="179">
        <f>VLOOKUP($J43,context!$K$2:$AC$348,12,FALSE)</f>
        <v>0.2</v>
      </c>
      <c r="AU43" s="179">
        <f>VLOOKUP($J43,context!$K$2:$AC$348,13,FALSE)</f>
        <v>0.2</v>
      </c>
      <c r="AV43" s="179">
        <f>VLOOKUP($J43,context!$K$2:$AC$348,14,FALSE)</f>
        <v>0</v>
      </c>
      <c r="AW43" s="179">
        <f>VLOOKUP($J43,context!$K$2:$AC$348,15,FALSE)</f>
        <v>0</v>
      </c>
      <c r="AX43" s="179">
        <f>VLOOKUP($J43,context!$K$2:$AC$348,16,FALSE)</f>
        <v>0</v>
      </c>
      <c r="AY43" s="149">
        <f t="shared" si="2"/>
        <v>2.8000000000000003</v>
      </c>
      <c r="AZ43" s="149">
        <f t="shared" si="3"/>
        <v>1</v>
      </c>
      <c r="BA43" s="149">
        <f t="shared" si="4"/>
        <v>0</v>
      </c>
    </row>
    <row r="44" spans="1:54">
      <c r="A44" s="52">
        <v>454</v>
      </c>
      <c r="B44" s="52" t="s">
        <v>13</v>
      </c>
      <c r="C44" s="66" t="s">
        <v>29</v>
      </c>
      <c r="D44" s="52" t="s">
        <v>1159</v>
      </c>
      <c r="E44" s="77" t="s">
        <v>1160</v>
      </c>
      <c r="F44" s="50">
        <v>3</v>
      </c>
      <c r="G44" s="50" t="s">
        <v>1164</v>
      </c>
      <c r="H44" s="77" t="s">
        <v>72</v>
      </c>
      <c r="I44" s="69" t="s">
        <v>72</v>
      </c>
      <c r="J44" s="70" t="s">
        <v>71</v>
      </c>
      <c r="K44" s="77"/>
      <c r="L44" s="77">
        <v>0</v>
      </c>
      <c r="M44" s="69" t="s">
        <v>71</v>
      </c>
      <c r="N44" s="69" t="s">
        <v>71</v>
      </c>
      <c r="O44" s="77" t="str">
        <f t="shared" si="5"/>
        <v/>
      </c>
      <c r="P44" s="77" t="str">
        <f t="shared" si="6"/>
        <v/>
      </c>
      <c r="Q44" s="77"/>
      <c r="R44" s="6">
        <v>1</v>
      </c>
      <c r="S44" s="55"/>
      <c r="T44" s="77" t="s">
        <v>65</v>
      </c>
      <c r="U44" s="67" t="s">
        <v>612</v>
      </c>
      <c r="V44" s="68" t="s">
        <v>71</v>
      </c>
      <c r="W44" s="74" t="s">
        <v>66</v>
      </c>
      <c r="X44" s="115" t="s">
        <v>66</v>
      </c>
      <c r="Y44" s="121" t="s">
        <v>83</v>
      </c>
      <c r="Z44" s="121" t="s">
        <v>72</v>
      </c>
      <c r="AA44" s="77"/>
      <c r="AB44" s="69" t="s">
        <v>609</v>
      </c>
      <c r="AC44" s="77"/>
      <c r="AD44" s="77"/>
      <c r="AF44" s="77"/>
      <c r="AG44" s="69">
        <v>1</v>
      </c>
      <c r="AH44" s="7" t="s">
        <v>3019</v>
      </c>
      <c r="AI44" s="70" t="s">
        <v>72</v>
      </c>
      <c r="AJ44" s="194" t="str">
        <f>VLOOKUP($J44,context!$K$2:$M$348,2,FALSE)</f>
        <v>Definition from COAR: A defined chapter or section of a book, usually with a separate title or number.</v>
      </c>
      <c r="AK44" s="70">
        <v>1</v>
      </c>
      <c r="AL44" s="70" t="s">
        <v>3093</v>
      </c>
      <c r="AM44" s="149">
        <f>VLOOKUP($J44,context!$K$2:$AC$348,5,FALSE)</f>
        <v>0</v>
      </c>
      <c r="AN44" s="149">
        <f>VLOOKUP($J44,context!$K$2:$AC$348,6,FALSE)</f>
        <v>0</v>
      </c>
      <c r="AO44" s="149">
        <f>VLOOKUP($J44,context!$K$2:$AC$348,7,FALSE)</f>
        <v>0</v>
      </c>
      <c r="AP44" s="149">
        <f>VLOOKUP($J44,context!$K$2:$AC$348,8,FALSE)</f>
        <v>1</v>
      </c>
      <c r="AQ44" s="149">
        <f>VLOOKUP($J44,context!$K$2:$AC$348,9,FALSE)</f>
        <v>0</v>
      </c>
      <c r="AR44" s="149">
        <f>VLOOKUP($J44,context!$K$2:$AC$348,10,FALSE)</f>
        <v>1</v>
      </c>
      <c r="AS44" s="149">
        <f>VLOOKUP($J44,context!$K$2:$AC$348,11,FALSE)</f>
        <v>0.4</v>
      </c>
      <c r="AT44" s="149">
        <f>VLOOKUP($J44,context!$K$2:$AC$348,12,FALSE)</f>
        <v>0.2</v>
      </c>
      <c r="AU44" s="149">
        <f>VLOOKUP($J44,context!$K$2:$AC$348,13,FALSE)</f>
        <v>0.2</v>
      </c>
      <c r="AV44" s="149">
        <f>VLOOKUP($J44,context!$K$2:$AC$348,14,FALSE)</f>
        <v>0</v>
      </c>
      <c r="AW44" s="149">
        <f>VLOOKUP($J44,context!$K$2:$AC$348,15,FALSE)</f>
        <v>0</v>
      </c>
      <c r="AX44" s="149">
        <f>VLOOKUP($J44,context!$K$2:$AC$348,16,FALSE)</f>
        <v>0</v>
      </c>
      <c r="AY44" s="149">
        <f t="shared" si="2"/>
        <v>2.8000000000000003</v>
      </c>
      <c r="AZ44" s="149">
        <f t="shared" si="3"/>
        <v>1</v>
      </c>
      <c r="BA44" s="149">
        <f t="shared" si="4"/>
        <v>0</v>
      </c>
    </row>
    <row r="45" spans="1:54">
      <c r="A45" s="52">
        <v>521</v>
      </c>
      <c r="B45" s="52" t="s">
        <v>13</v>
      </c>
      <c r="C45" s="114" t="s">
        <v>1732</v>
      </c>
      <c r="E45" s="69" t="s">
        <v>1778</v>
      </c>
      <c r="F45" s="69" t="s">
        <v>1779</v>
      </c>
      <c r="G45" s="61" t="s">
        <v>71</v>
      </c>
      <c r="I45" s="61" t="s">
        <v>71</v>
      </c>
      <c r="J45" s="70" t="s">
        <v>71</v>
      </c>
      <c r="K45" s="61" t="s">
        <v>1809</v>
      </c>
      <c r="L45" s="77">
        <v>1</v>
      </c>
      <c r="M45" s="69" t="s">
        <v>71</v>
      </c>
      <c r="N45" s="69" t="s">
        <v>71</v>
      </c>
      <c r="O45" s="77" t="str">
        <f t="shared" si="5"/>
        <v>Book Chapter</v>
      </c>
      <c r="P45" s="77" t="str">
        <f t="shared" si="6"/>
        <v>Definition from COAR: A defined chapter or section of a book, usually with a separate title or number.</v>
      </c>
      <c r="R45" s="63">
        <v>1</v>
      </c>
      <c r="T45" s="69" t="s">
        <v>65</v>
      </c>
      <c r="U45" s="67" t="s">
        <v>612</v>
      </c>
      <c r="V45" s="68" t="s">
        <v>71</v>
      </c>
      <c r="W45" s="74" t="s">
        <v>66</v>
      </c>
      <c r="X45" s="115" t="s">
        <v>66</v>
      </c>
      <c r="Y45" s="121" t="s">
        <v>83</v>
      </c>
      <c r="Z45" s="121" t="s">
        <v>72</v>
      </c>
      <c r="AA45" s="77"/>
      <c r="AB45" s="69" t="s">
        <v>609</v>
      </c>
      <c r="AG45" s="69">
        <v>1</v>
      </c>
      <c r="AI45" s="70" t="s">
        <v>72</v>
      </c>
      <c r="AJ45" s="194" t="str">
        <f>VLOOKUP($J45,context!$K$2:$M$348,2,FALSE)</f>
        <v>Definition from COAR: A defined chapter or section of a book, usually with a separate title or number.</v>
      </c>
      <c r="AK45" s="70">
        <v>1</v>
      </c>
      <c r="AL45" s="70" t="s">
        <v>3093</v>
      </c>
      <c r="AM45" s="149">
        <f>VLOOKUP($J45,context!$K$2:$AC$348,5,FALSE)</f>
        <v>0</v>
      </c>
      <c r="AN45" s="149">
        <f>VLOOKUP($J45,context!$K$2:$AC$348,6,FALSE)</f>
        <v>0</v>
      </c>
      <c r="AO45" s="149">
        <f>VLOOKUP($J45,context!$K$2:$AC$348,7,FALSE)</f>
        <v>0</v>
      </c>
      <c r="AP45" s="149">
        <f>VLOOKUP($J45,context!$K$2:$AC$348,8,FALSE)</f>
        <v>1</v>
      </c>
      <c r="AQ45" s="149">
        <f>VLOOKUP($J45,context!$K$2:$AC$348,9,FALSE)</f>
        <v>0</v>
      </c>
      <c r="AR45" s="149">
        <f>VLOOKUP($J45,context!$K$2:$AC$348,10,FALSE)</f>
        <v>1</v>
      </c>
      <c r="AS45" s="149">
        <f>VLOOKUP($J45,context!$K$2:$AC$348,11,FALSE)</f>
        <v>0.4</v>
      </c>
      <c r="AT45" s="149">
        <f>VLOOKUP($J45,context!$K$2:$AC$348,12,FALSE)</f>
        <v>0.2</v>
      </c>
      <c r="AU45" s="149">
        <f>VLOOKUP($J45,context!$K$2:$AC$348,13,FALSE)</f>
        <v>0.2</v>
      </c>
      <c r="AV45" s="149">
        <f>VLOOKUP($J45,context!$K$2:$AC$348,14,FALSE)</f>
        <v>0</v>
      </c>
      <c r="AW45" s="149">
        <f>VLOOKUP($J45,context!$K$2:$AC$348,15,FALSE)</f>
        <v>0</v>
      </c>
      <c r="AX45" s="149">
        <f>VLOOKUP($J45,context!$K$2:$AC$348,16,FALSE)</f>
        <v>0</v>
      </c>
      <c r="AY45" s="179">
        <f t="shared" si="2"/>
        <v>2.8000000000000003</v>
      </c>
      <c r="AZ45" s="149">
        <f t="shared" si="3"/>
        <v>1</v>
      </c>
      <c r="BA45" s="149">
        <f t="shared" si="4"/>
        <v>0</v>
      </c>
    </row>
    <row r="46" spans="1:54">
      <c r="A46" s="52">
        <v>563</v>
      </c>
      <c r="B46" s="52" t="s">
        <v>13</v>
      </c>
      <c r="C46" s="114" t="s">
        <v>1732</v>
      </c>
      <c r="E46" s="69" t="s">
        <v>1891</v>
      </c>
      <c r="F46" s="61">
        <v>3</v>
      </c>
      <c r="G46" s="69" t="s">
        <v>1700</v>
      </c>
      <c r="I46" s="69" t="s">
        <v>1700</v>
      </c>
      <c r="J46" s="129" t="s">
        <v>71</v>
      </c>
      <c r="K46" s="70" t="s">
        <v>1809</v>
      </c>
      <c r="L46" s="77">
        <v>1</v>
      </c>
      <c r="M46" s="69" t="s">
        <v>71</v>
      </c>
      <c r="N46" s="69" t="s">
        <v>71</v>
      </c>
      <c r="O46" s="77" t="str">
        <f t="shared" si="5"/>
        <v>Book Chapter</v>
      </c>
      <c r="P46" s="77" t="str">
        <f t="shared" si="6"/>
        <v>Definition from COAR: A defined chapter or section of a book, usually with a separate title or number.</v>
      </c>
      <c r="Q46" s="61" t="s">
        <v>1810</v>
      </c>
      <c r="R46" s="63">
        <v>1</v>
      </c>
      <c r="T46" s="69" t="s">
        <v>65</v>
      </c>
      <c r="U46" s="67" t="s">
        <v>612</v>
      </c>
      <c r="V46" s="68" t="s">
        <v>71</v>
      </c>
      <c r="W46" s="74" t="s">
        <v>66</v>
      </c>
      <c r="X46" s="115" t="s">
        <v>66</v>
      </c>
      <c r="Y46" s="121" t="s">
        <v>83</v>
      </c>
      <c r="Z46" s="121" t="s">
        <v>72</v>
      </c>
      <c r="AB46" s="69" t="s">
        <v>609</v>
      </c>
      <c r="AG46" s="69">
        <v>1</v>
      </c>
      <c r="AI46" s="70" t="s">
        <v>72</v>
      </c>
      <c r="AJ46" s="194" t="str">
        <f>VLOOKUP($J46,context!$K$2:$M$348,2,FALSE)</f>
        <v>Definition from COAR: A defined chapter or section of a book, usually with a separate title or number.</v>
      </c>
      <c r="AK46" s="70">
        <v>1</v>
      </c>
      <c r="AL46" s="70" t="s">
        <v>3096</v>
      </c>
      <c r="AM46" s="149">
        <f>VLOOKUP($J46,context!$K$2:$AC$348,5,FALSE)</f>
        <v>0</v>
      </c>
      <c r="AN46" s="149">
        <f>VLOOKUP($J46,context!$K$2:$AC$348,6,FALSE)</f>
        <v>0</v>
      </c>
      <c r="AO46" s="149">
        <f>VLOOKUP($J46,context!$K$2:$AC$348,7,FALSE)</f>
        <v>0</v>
      </c>
      <c r="AP46" s="149">
        <f>VLOOKUP($J46,context!$K$2:$AC$348,8,FALSE)</f>
        <v>1</v>
      </c>
      <c r="AQ46" s="149">
        <f>VLOOKUP($J46,context!$K$2:$AC$348,9,FALSE)</f>
        <v>0</v>
      </c>
      <c r="AR46" s="149">
        <f>VLOOKUP($J46,context!$K$2:$AC$348,10,FALSE)</f>
        <v>1</v>
      </c>
      <c r="AS46" s="149">
        <f>VLOOKUP($J46,context!$K$2:$AC$348,11,FALSE)</f>
        <v>0.4</v>
      </c>
      <c r="AT46" s="149">
        <f>VLOOKUP($J46,context!$K$2:$AC$348,12,FALSE)</f>
        <v>0.2</v>
      </c>
      <c r="AU46" s="149">
        <f>VLOOKUP($J46,context!$K$2:$AC$348,13,FALSE)</f>
        <v>0.2</v>
      </c>
      <c r="AV46" s="149">
        <f>VLOOKUP($J46,context!$K$2:$AC$348,14,FALSE)</f>
        <v>0</v>
      </c>
      <c r="AW46" s="149">
        <f>VLOOKUP($J46,context!$K$2:$AC$348,15,FALSE)</f>
        <v>0</v>
      </c>
      <c r="AX46" s="149">
        <f>VLOOKUP($J46,context!$K$2:$AC$348,16,FALSE)</f>
        <v>0</v>
      </c>
      <c r="AY46" s="149">
        <f t="shared" si="2"/>
        <v>2.8000000000000003</v>
      </c>
      <c r="AZ46" s="149">
        <f t="shared" si="3"/>
        <v>1</v>
      </c>
      <c r="BA46" s="149">
        <f t="shared" si="4"/>
        <v>0</v>
      </c>
    </row>
    <row r="47" spans="1:54">
      <c r="A47" s="52">
        <v>628</v>
      </c>
      <c r="B47" s="52" t="s">
        <v>13</v>
      </c>
      <c r="C47" s="117" t="s">
        <v>1902</v>
      </c>
      <c r="E47" s="69" t="s">
        <v>2271</v>
      </c>
      <c r="G47" s="62" t="s">
        <v>1894</v>
      </c>
      <c r="J47" s="70" t="s">
        <v>71</v>
      </c>
      <c r="K47" s="61" t="s">
        <v>1933</v>
      </c>
      <c r="L47" s="77">
        <v>0</v>
      </c>
      <c r="M47" s="69" t="s">
        <v>71</v>
      </c>
      <c r="N47" s="69" t="s">
        <v>71</v>
      </c>
      <c r="O47" s="77" t="str">
        <f t="shared" si="5"/>
        <v/>
      </c>
      <c r="P47" s="77" t="str">
        <f t="shared" si="6"/>
        <v/>
      </c>
      <c r="R47" s="63">
        <v>1</v>
      </c>
      <c r="T47" s="69" t="s">
        <v>65</v>
      </c>
      <c r="U47" s="67" t="s">
        <v>612</v>
      </c>
      <c r="V47" s="68" t="s">
        <v>71</v>
      </c>
      <c r="W47" s="74" t="s">
        <v>66</v>
      </c>
      <c r="X47" s="115" t="s">
        <v>66</v>
      </c>
      <c r="Y47" s="121" t="s">
        <v>83</v>
      </c>
      <c r="Z47" s="121" t="s">
        <v>72</v>
      </c>
      <c r="AA47" s="77"/>
      <c r="AB47" s="69" t="s">
        <v>609</v>
      </c>
      <c r="AG47" s="69">
        <v>1</v>
      </c>
      <c r="AI47" s="70" t="s">
        <v>72</v>
      </c>
      <c r="AJ47" s="194" t="str">
        <f>VLOOKUP($J47,context!$K$2:$M$348,2,FALSE)</f>
        <v>Definition from COAR: A defined chapter or section of a book, usually with a separate title or number.</v>
      </c>
      <c r="AK47" s="70">
        <v>1</v>
      </c>
      <c r="AL47" s="70" t="s">
        <v>3093</v>
      </c>
      <c r="AM47" s="149">
        <f>VLOOKUP($J47,context!$K$2:$AC$348,5,FALSE)</f>
        <v>0</v>
      </c>
      <c r="AN47" s="149">
        <f>VLOOKUP($J47,context!$K$2:$AC$348,6,FALSE)</f>
        <v>0</v>
      </c>
      <c r="AO47" s="149">
        <f>VLOOKUP($J47,context!$K$2:$AC$348,7,FALSE)</f>
        <v>0</v>
      </c>
      <c r="AP47" s="149">
        <f>VLOOKUP($J47,context!$K$2:$AC$348,8,FALSE)</f>
        <v>1</v>
      </c>
      <c r="AQ47" s="149">
        <f>VLOOKUP($J47,context!$K$2:$AC$348,9,FALSE)</f>
        <v>0</v>
      </c>
      <c r="AR47" s="149">
        <f>VLOOKUP($J47,context!$K$2:$AC$348,10,FALSE)</f>
        <v>1</v>
      </c>
      <c r="AS47" s="149">
        <f>VLOOKUP($J47,context!$K$2:$AC$348,11,FALSE)</f>
        <v>0.4</v>
      </c>
      <c r="AT47" s="149">
        <f>VLOOKUP($J47,context!$K$2:$AC$348,12,FALSE)</f>
        <v>0.2</v>
      </c>
      <c r="AU47" s="149">
        <f>VLOOKUP($J47,context!$K$2:$AC$348,13,FALSE)</f>
        <v>0.2</v>
      </c>
      <c r="AV47" s="149">
        <f>VLOOKUP($J47,context!$K$2:$AC$348,14,FALSE)</f>
        <v>0</v>
      </c>
      <c r="AW47" s="149">
        <f>VLOOKUP($J47,context!$K$2:$AC$348,15,FALSE)</f>
        <v>0</v>
      </c>
      <c r="AX47" s="149">
        <f>VLOOKUP($J47,context!$K$2:$AC$348,16,FALSE)</f>
        <v>0</v>
      </c>
      <c r="AY47" s="149">
        <f t="shared" si="2"/>
        <v>2.8000000000000003</v>
      </c>
      <c r="AZ47" s="149">
        <f t="shared" si="3"/>
        <v>1</v>
      </c>
      <c r="BA47" s="149">
        <f t="shared" si="4"/>
        <v>0</v>
      </c>
    </row>
    <row r="48" spans="1:54" s="175" customFormat="1">
      <c r="A48" s="122">
        <v>855</v>
      </c>
      <c r="B48" s="52" t="s">
        <v>13</v>
      </c>
      <c r="C48" s="66" t="s">
        <v>2413</v>
      </c>
      <c r="D48" s="66" t="s">
        <v>2482</v>
      </c>
      <c r="E48" s="7" t="s">
        <v>2414</v>
      </c>
      <c r="F48" s="122">
        <v>4</v>
      </c>
      <c r="G48" s="50" t="s">
        <v>1194</v>
      </c>
      <c r="H48" s="122"/>
      <c r="I48" s="122"/>
      <c r="J48" s="186" t="s">
        <v>71</v>
      </c>
      <c r="K48" s="7" t="s">
        <v>2788</v>
      </c>
      <c r="L48" s="7">
        <v>0</v>
      </c>
      <c r="M48" s="69" t="s">
        <v>71</v>
      </c>
      <c r="N48" s="69" t="s">
        <v>71</v>
      </c>
      <c r="O48" s="77" t="str">
        <f t="shared" si="5"/>
        <v/>
      </c>
      <c r="P48" s="77" t="str">
        <f t="shared" si="6"/>
        <v/>
      </c>
      <c r="Q48" s="7"/>
      <c r="R48" s="66">
        <v>1</v>
      </c>
      <c r="S48" s="55">
        <v>42329</v>
      </c>
      <c r="T48" s="77" t="s">
        <v>65</v>
      </c>
      <c r="U48" s="67" t="s">
        <v>612</v>
      </c>
      <c r="V48" s="47" t="s">
        <v>71</v>
      </c>
      <c r="W48" s="47" t="s">
        <v>66</v>
      </c>
      <c r="X48" s="66" t="s">
        <v>66</v>
      </c>
      <c r="Y48" s="184" t="s">
        <v>83</v>
      </c>
      <c r="Z48" s="184" t="s">
        <v>72</v>
      </c>
      <c r="AA48" s="7"/>
      <c r="AB48" s="7" t="s">
        <v>609</v>
      </c>
      <c r="AC48" s="7"/>
      <c r="AD48" s="7"/>
      <c r="AE48" s="7"/>
      <c r="AF48" s="7"/>
      <c r="AG48" s="7">
        <v>0</v>
      </c>
      <c r="AH48" s="7"/>
      <c r="AI48" s="47" t="s">
        <v>72</v>
      </c>
      <c r="AJ48" s="194" t="str">
        <f>VLOOKUP($J48,context!$K$2:$M$348,2,FALSE)</f>
        <v>Definition from COAR: A defined chapter or section of a book, usually with a separate title or number.</v>
      </c>
      <c r="AK48" s="70">
        <v>1</v>
      </c>
      <c r="AL48" s="70" t="s">
        <v>3096</v>
      </c>
      <c r="AM48" s="185">
        <f>VLOOKUP($J48,context!$K$2:$AC$348,5,FALSE)</f>
        <v>0</v>
      </c>
      <c r="AN48" s="185">
        <f>VLOOKUP($J48,context!$K$2:$AC$348,6,FALSE)</f>
        <v>0</v>
      </c>
      <c r="AO48" s="185">
        <f>VLOOKUP($J48,context!$K$2:$AC$348,7,FALSE)</f>
        <v>0</v>
      </c>
      <c r="AP48" s="185">
        <f>VLOOKUP($J48,context!$K$2:$AC$348,8,FALSE)</f>
        <v>1</v>
      </c>
      <c r="AQ48" s="185">
        <f>VLOOKUP($J48,context!$K$2:$AC$348,9,FALSE)</f>
        <v>0</v>
      </c>
      <c r="AR48" s="185">
        <f>VLOOKUP($J48,context!$K$2:$AC$348,10,FALSE)</f>
        <v>1</v>
      </c>
      <c r="AS48" s="185">
        <f>VLOOKUP($J48,context!$K$2:$AC$348,11,FALSE)</f>
        <v>0.4</v>
      </c>
      <c r="AT48" s="185">
        <f>VLOOKUP($J48,context!$K$2:$AC$348,12,FALSE)</f>
        <v>0.2</v>
      </c>
      <c r="AU48" s="185">
        <f>VLOOKUP($J48,context!$K$2:$AC$348,13,FALSE)</f>
        <v>0.2</v>
      </c>
      <c r="AV48" s="185">
        <f>VLOOKUP($J48,context!$K$2:$AC$348,14,FALSE)</f>
        <v>0</v>
      </c>
      <c r="AW48" s="185">
        <f>VLOOKUP($J48,context!$K$2:$AC$348,15,FALSE)</f>
        <v>0</v>
      </c>
      <c r="AX48" s="185">
        <f>VLOOKUP($J48,context!$K$2:$AC$348,16,FALSE)</f>
        <v>0</v>
      </c>
      <c r="AY48" s="185">
        <f t="shared" si="2"/>
        <v>2.8000000000000003</v>
      </c>
      <c r="AZ48" s="149">
        <f t="shared" si="3"/>
        <v>1</v>
      </c>
      <c r="BA48" s="149">
        <f t="shared" si="4"/>
        <v>0</v>
      </c>
      <c r="BB48" s="61"/>
    </row>
    <row r="49" spans="1:54">
      <c r="A49" s="122">
        <v>856</v>
      </c>
      <c r="B49" s="52" t="s">
        <v>13</v>
      </c>
      <c r="C49" s="66" t="s">
        <v>2413</v>
      </c>
      <c r="D49" s="66" t="s">
        <v>2513</v>
      </c>
      <c r="E49" s="7" t="s">
        <v>2414</v>
      </c>
      <c r="F49" s="122">
        <v>5</v>
      </c>
      <c r="G49" s="50" t="s">
        <v>806</v>
      </c>
      <c r="H49" s="122"/>
      <c r="I49" s="122"/>
      <c r="J49" s="47" t="s">
        <v>72</v>
      </c>
      <c r="K49" s="7" t="s">
        <v>2514</v>
      </c>
      <c r="L49" s="7">
        <v>0</v>
      </c>
      <c r="M49" s="69" t="s">
        <v>72</v>
      </c>
      <c r="N49" s="69" t="s">
        <v>72</v>
      </c>
      <c r="O49" s="77" t="str">
        <f t="shared" si="5"/>
        <v/>
      </c>
      <c r="P49" s="77" t="str">
        <f t="shared" si="6"/>
        <v/>
      </c>
      <c r="Q49" s="7"/>
      <c r="R49" s="66">
        <v>1</v>
      </c>
      <c r="S49" s="55">
        <v>42330</v>
      </c>
      <c r="T49" s="77" t="s">
        <v>65</v>
      </c>
      <c r="U49" s="67" t="s">
        <v>612</v>
      </c>
      <c r="V49" s="47" t="s">
        <v>71</v>
      </c>
      <c r="W49" s="47" t="s">
        <v>66</v>
      </c>
      <c r="X49" s="66" t="s">
        <v>66</v>
      </c>
      <c r="Y49" s="184" t="s">
        <v>83</v>
      </c>
      <c r="Z49" s="184" t="s">
        <v>72</v>
      </c>
      <c r="AA49" s="7"/>
      <c r="AB49" s="7" t="s">
        <v>609</v>
      </c>
      <c r="AC49" s="7"/>
      <c r="AD49" s="7"/>
      <c r="AF49" s="7"/>
      <c r="AG49" s="7">
        <v>1</v>
      </c>
      <c r="AH49" s="7"/>
      <c r="AI49" s="47" t="s">
        <v>72</v>
      </c>
      <c r="AJ49" s="194" t="str">
        <f>VLOOKUP($J49,context!$K$2:$M$348,2,FALSE)</f>
        <v>Definition from COAR: A defined chapter or section of a book, usually with a separate title or number.</v>
      </c>
      <c r="AK49" s="70">
        <v>1</v>
      </c>
      <c r="AL49" s="70" t="s">
        <v>3093</v>
      </c>
      <c r="AM49" s="185">
        <f>VLOOKUP($J49,context!$K$2:$AC$348,5,FALSE)</f>
        <v>0</v>
      </c>
      <c r="AN49" s="185">
        <f>VLOOKUP($J49,context!$K$2:$AC$348,6,FALSE)</f>
        <v>0</v>
      </c>
      <c r="AO49" s="185">
        <f>VLOOKUP($J49,context!$K$2:$AC$348,7,FALSE)</f>
        <v>0</v>
      </c>
      <c r="AP49" s="185">
        <f>VLOOKUP($J49,context!$K$2:$AC$348,8,FALSE)</f>
        <v>1</v>
      </c>
      <c r="AQ49" s="185">
        <f>VLOOKUP($J49,context!$K$2:$AC$348,9,FALSE)</f>
        <v>0</v>
      </c>
      <c r="AR49" s="185">
        <f>VLOOKUP($J49,context!$K$2:$AC$348,10,FALSE)</f>
        <v>1</v>
      </c>
      <c r="AS49" s="185">
        <f>VLOOKUP($J49,context!$K$2:$AC$348,11,FALSE)</f>
        <v>0.4</v>
      </c>
      <c r="AT49" s="185">
        <f>VLOOKUP($J49,context!$K$2:$AC$348,12,FALSE)</f>
        <v>0.2</v>
      </c>
      <c r="AU49" s="185">
        <f>VLOOKUP($J49,context!$K$2:$AC$348,13,FALSE)</f>
        <v>0.2</v>
      </c>
      <c r="AV49" s="185">
        <f>VLOOKUP($J49,context!$K$2:$AC$348,14,FALSE)</f>
        <v>0</v>
      </c>
      <c r="AW49" s="185">
        <f>VLOOKUP($J49,context!$K$2:$AC$348,15,FALSE)</f>
        <v>0</v>
      </c>
      <c r="AX49" s="185">
        <f>VLOOKUP($J49,context!$K$2:$AC$348,16,FALSE)</f>
        <v>0</v>
      </c>
      <c r="AY49" s="185">
        <f t="shared" si="2"/>
        <v>2.8000000000000003</v>
      </c>
      <c r="AZ49" s="149">
        <f t="shared" si="3"/>
        <v>1</v>
      </c>
      <c r="BA49" s="149">
        <f t="shared" si="4"/>
        <v>0</v>
      </c>
    </row>
    <row r="50" spans="1:54">
      <c r="A50" s="122">
        <v>921</v>
      </c>
      <c r="B50" s="52" t="s">
        <v>13</v>
      </c>
      <c r="C50" s="66" t="s">
        <v>32</v>
      </c>
      <c r="D50" s="52"/>
      <c r="E50" s="77" t="s">
        <v>1190</v>
      </c>
      <c r="F50" s="50">
        <v>3</v>
      </c>
      <c r="G50" s="50" t="s">
        <v>1193</v>
      </c>
      <c r="H50" s="77"/>
      <c r="I50" s="69" t="s">
        <v>1194</v>
      </c>
      <c r="J50" s="70" t="s">
        <v>71</v>
      </c>
      <c r="K50" s="77"/>
      <c r="L50" s="77">
        <v>0</v>
      </c>
      <c r="M50" s="69" t="s">
        <v>71</v>
      </c>
      <c r="N50" s="69" t="s">
        <v>71</v>
      </c>
      <c r="O50" s="77" t="str">
        <f t="shared" si="5"/>
        <v/>
      </c>
      <c r="P50" s="77" t="str">
        <f t="shared" si="6"/>
        <v/>
      </c>
      <c r="Q50" s="77"/>
      <c r="R50" s="6">
        <v>1</v>
      </c>
      <c r="S50" s="55">
        <v>42328</v>
      </c>
      <c r="T50" s="77" t="s">
        <v>65</v>
      </c>
      <c r="U50" s="67" t="s">
        <v>612</v>
      </c>
      <c r="V50" s="68" t="s">
        <v>71</v>
      </c>
      <c r="W50" s="74" t="s">
        <v>66</v>
      </c>
      <c r="X50" s="115" t="s">
        <v>66</v>
      </c>
      <c r="Y50" s="121" t="s">
        <v>83</v>
      </c>
      <c r="Z50" s="121" t="s">
        <v>72</v>
      </c>
      <c r="AA50" s="77"/>
      <c r="AB50" s="69" t="s">
        <v>609</v>
      </c>
      <c r="AC50" s="77"/>
      <c r="AD50" s="77"/>
      <c r="AF50" s="77"/>
      <c r="AG50" s="69">
        <v>1</v>
      </c>
      <c r="AH50" s="7"/>
      <c r="AI50" s="70" t="s">
        <v>72</v>
      </c>
      <c r="AJ50" s="194" t="str">
        <f>VLOOKUP($J50,context!$K$2:$M$348,2,FALSE)</f>
        <v>Definition from COAR: A defined chapter or section of a book, usually with a separate title or number.</v>
      </c>
      <c r="AK50" s="70">
        <v>1</v>
      </c>
      <c r="AL50" s="70" t="s">
        <v>3096</v>
      </c>
      <c r="AM50" s="149">
        <f>VLOOKUP($J50,context!$K$2:$AC$348,5,FALSE)</f>
        <v>0</v>
      </c>
      <c r="AN50" s="149">
        <f>VLOOKUP($J50,context!$K$2:$AC$348,6,FALSE)</f>
        <v>0</v>
      </c>
      <c r="AO50" s="149">
        <f>VLOOKUP($J50,context!$K$2:$AC$348,7,FALSE)</f>
        <v>0</v>
      </c>
      <c r="AP50" s="149">
        <f>VLOOKUP($J50,context!$K$2:$AC$348,8,FALSE)</f>
        <v>1</v>
      </c>
      <c r="AQ50" s="149">
        <f>VLOOKUP($J50,context!$K$2:$AC$348,9,FALSE)</f>
        <v>0</v>
      </c>
      <c r="AR50" s="149">
        <f>VLOOKUP($J50,context!$K$2:$AC$348,10,FALSE)</f>
        <v>1</v>
      </c>
      <c r="AS50" s="149">
        <f>VLOOKUP($J50,context!$K$2:$AC$348,11,FALSE)</f>
        <v>0.4</v>
      </c>
      <c r="AT50" s="149">
        <f>VLOOKUP($J50,context!$K$2:$AC$348,12,FALSE)</f>
        <v>0.2</v>
      </c>
      <c r="AU50" s="149">
        <f>VLOOKUP($J50,context!$K$2:$AC$348,13,FALSE)</f>
        <v>0.2</v>
      </c>
      <c r="AV50" s="149">
        <f>VLOOKUP($J50,context!$K$2:$AC$348,14,FALSE)</f>
        <v>0</v>
      </c>
      <c r="AW50" s="149">
        <f>VLOOKUP($J50,context!$K$2:$AC$348,15,FALSE)</f>
        <v>0</v>
      </c>
      <c r="AX50" s="149">
        <f>VLOOKUP($J50,context!$K$2:$AC$348,16,FALSE)</f>
        <v>0</v>
      </c>
      <c r="AY50" s="149">
        <f t="shared" si="2"/>
        <v>2.8000000000000003</v>
      </c>
      <c r="AZ50" s="149">
        <f t="shared" si="3"/>
        <v>1</v>
      </c>
      <c r="BA50" s="149">
        <f t="shared" si="4"/>
        <v>0</v>
      </c>
    </row>
    <row r="51" spans="1:54" s="7" customFormat="1">
      <c r="A51" s="52">
        <v>487</v>
      </c>
      <c r="B51" s="52" t="s">
        <v>13</v>
      </c>
      <c r="C51" s="66" t="s">
        <v>29</v>
      </c>
      <c r="D51" s="52" t="s">
        <v>1159</v>
      </c>
      <c r="E51" s="77" t="s">
        <v>1160</v>
      </c>
      <c r="F51" s="50">
        <v>3</v>
      </c>
      <c r="G51" s="50" t="s">
        <v>2611</v>
      </c>
      <c r="H51" s="77"/>
      <c r="I51" s="69"/>
      <c r="J51" s="70" t="s">
        <v>2638</v>
      </c>
      <c r="K51" s="69" t="s">
        <v>2626</v>
      </c>
      <c r="L51" s="77">
        <v>1</v>
      </c>
      <c r="M51" s="69" t="s">
        <v>71</v>
      </c>
      <c r="N51" s="69" t="s">
        <v>2638</v>
      </c>
      <c r="O51" s="77" t="str">
        <f t="shared" si="5"/>
        <v>Book Chapter-electronic</v>
      </c>
      <c r="P51" s="77" t="str">
        <f t="shared" si="6"/>
        <v>Definition from RIS: Electronic Book Section</v>
      </c>
      <c r="Q51" s="77"/>
      <c r="R51" s="6">
        <v>1</v>
      </c>
      <c r="S51" s="55"/>
      <c r="T51" s="69" t="s">
        <v>65</v>
      </c>
      <c r="U51" s="67" t="s">
        <v>612</v>
      </c>
      <c r="V51" s="68" t="s">
        <v>71</v>
      </c>
      <c r="W51" s="74" t="s">
        <v>66</v>
      </c>
      <c r="X51" s="115" t="s">
        <v>66</v>
      </c>
      <c r="Y51" s="121" t="s">
        <v>98</v>
      </c>
      <c r="Z51" s="121" t="s">
        <v>2626</v>
      </c>
      <c r="AA51" s="77"/>
      <c r="AB51" s="69"/>
      <c r="AC51" s="77"/>
      <c r="AD51" s="77"/>
      <c r="AF51" s="77"/>
      <c r="AG51" s="69">
        <v>1</v>
      </c>
      <c r="AH51" s="7" t="s">
        <v>3019</v>
      </c>
      <c r="AI51" s="70" t="s">
        <v>72</v>
      </c>
      <c r="AJ51" s="194" t="str">
        <f>VLOOKUP($J51,context!$K$2:$M$348,2,FALSE)</f>
        <v>Definition from RIS: Electronic Book Section</v>
      </c>
      <c r="AK51" s="70">
        <v>1</v>
      </c>
      <c r="AL51" s="70" t="s">
        <v>3097</v>
      </c>
      <c r="AM51" s="149">
        <f>VLOOKUP($J51,context!$K$2:$AC$348,5,FALSE)</f>
        <v>0</v>
      </c>
      <c r="AN51" s="149">
        <f>VLOOKUP($J51,context!$K$2:$AC$348,6,FALSE)</f>
        <v>0</v>
      </c>
      <c r="AO51" s="149">
        <f>VLOOKUP($J51,context!$K$2:$AC$348,7,FALSE)</f>
        <v>0</v>
      </c>
      <c r="AP51" s="149">
        <f>VLOOKUP($J51,context!$K$2:$AC$348,8,FALSE)</f>
        <v>1</v>
      </c>
      <c r="AQ51" s="149">
        <f>VLOOKUP($J51,context!$K$2:$AC$348,9,FALSE)</f>
        <v>0</v>
      </c>
      <c r="AR51" s="149">
        <f>VLOOKUP($J51,context!$K$2:$AC$348,10,FALSE)</f>
        <v>1</v>
      </c>
      <c r="AS51" s="149">
        <f>VLOOKUP($J51,context!$K$2:$AC$348,11,FALSE)</f>
        <v>0.4</v>
      </c>
      <c r="AT51" s="149">
        <f>VLOOKUP($J51,context!$K$2:$AC$348,12,FALSE)</f>
        <v>0.2</v>
      </c>
      <c r="AU51" s="149">
        <f>VLOOKUP($J51,context!$K$2:$AC$348,13,FALSE)</f>
        <v>0.2</v>
      </c>
      <c r="AV51" s="149">
        <f>VLOOKUP($J51,context!$K$2:$AC$348,14,FALSE)</f>
        <v>0</v>
      </c>
      <c r="AW51" s="149">
        <f>VLOOKUP($J51,context!$K$2:$AC$348,15,FALSE)</f>
        <v>0</v>
      </c>
      <c r="AX51" s="149">
        <f>VLOOKUP($J51,context!$K$2:$AC$348,16,FALSE)</f>
        <v>0</v>
      </c>
      <c r="AY51" s="149">
        <f t="shared" si="2"/>
        <v>2.8000000000000003</v>
      </c>
      <c r="AZ51" s="149">
        <f t="shared" si="3"/>
        <v>1</v>
      </c>
      <c r="BA51" s="149">
        <f t="shared" si="4"/>
        <v>0</v>
      </c>
      <c r="BB51" s="61"/>
    </row>
    <row r="52" spans="1:54" s="7" customFormat="1">
      <c r="A52" s="52">
        <v>301</v>
      </c>
      <c r="B52" s="52" t="s">
        <v>2708</v>
      </c>
      <c r="C52" s="66" t="s">
        <v>905</v>
      </c>
      <c r="D52" s="52"/>
      <c r="E52" s="77" t="s">
        <v>906</v>
      </c>
      <c r="F52" s="50">
        <v>5</v>
      </c>
      <c r="G52" s="50" t="s">
        <v>72</v>
      </c>
      <c r="H52" s="77" t="s">
        <v>926</v>
      </c>
      <c r="I52" s="69" t="s">
        <v>927</v>
      </c>
      <c r="J52" s="70" t="s">
        <v>928</v>
      </c>
      <c r="K52" s="175" t="s">
        <v>926</v>
      </c>
      <c r="L52" s="77">
        <v>1</v>
      </c>
      <c r="M52" s="69" t="s">
        <v>71</v>
      </c>
      <c r="N52" s="69" t="s">
        <v>928</v>
      </c>
      <c r="O52" s="77" t="str">
        <f t="shared" si="5"/>
        <v>Book Chapter-Peer-Reviewed</v>
      </c>
      <c r="P52" s="77" t="str">
        <f t="shared" si="6"/>
        <v>Definition from MARLO: Peer-reviewed book chapters</v>
      </c>
      <c r="Q52" s="77"/>
      <c r="R52" s="6">
        <v>1</v>
      </c>
      <c r="S52" s="55">
        <v>43015</v>
      </c>
      <c r="T52" s="69" t="s">
        <v>65</v>
      </c>
      <c r="U52" s="67" t="s">
        <v>612</v>
      </c>
      <c r="V52" s="68" t="s">
        <v>71</v>
      </c>
      <c r="W52" s="74" t="s">
        <v>66</v>
      </c>
      <c r="X52" s="115" t="s">
        <v>66</v>
      </c>
      <c r="Y52" s="121" t="s">
        <v>83</v>
      </c>
      <c r="Z52" s="121" t="s">
        <v>72</v>
      </c>
      <c r="AA52" s="69"/>
      <c r="AB52" s="69" t="s">
        <v>609</v>
      </c>
      <c r="AC52" s="77"/>
      <c r="AD52" s="77"/>
      <c r="AF52" s="69" t="s">
        <v>1212</v>
      </c>
      <c r="AG52" s="69">
        <v>0</v>
      </c>
      <c r="AH52" s="7" t="s">
        <v>2778</v>
      </c>
      <c r="AI52" s="70" t="s">
        <v>72</v>
      </c>
      <c r="AJ52" s="194" t="str">
        <f>VLOOKUP($J52,context!$K$2:$M$348,2,FALSE)</f>
        <v>Definition from MARLO: Peer-reviewed book chapters</v>
      </c>
      <c r="AK52" s="70">
        <v>1</v>
      </c>
      <c r="AL52" s="70" t="s">
        <v>3093</v>
      </c>
      <c r="AM52" s="149">
        <f>VLOOKUP($J52,context!$K$2:$AC$348,5,FALSE)</f>
        <v>0</v>
      </c>
      <c r="AN52" s="149">
        <f>VLOOKUP($J52,context!$K$2:$AC$348,6,FALSE)</f>
        <v>0</v>
      </c>
      <c r="AO52" s="149">
        <f>VLOOKUP($J52,context!$K$2:$AC$348,7,FALSE)</f>
        <v>0</v>
      </c>
      <c r="AP52" s="149">
        <f>VLOOKUP($J52,context!$K$2:$AC$348,8,FALSE)</f>
        <v>1</v>
      </c>
      <c r="AQ52" s="149">
        <f>VLOOKUP($J52,context!$K$2:$AC$348,9,FALSE)</f>
        <v>0</v>
      </c>
      <c r="AR52" s="149">
        <f>VLOOKUP($J52,context!$K$2:$AC$348,10,FALSE)</f>
        <v>1</v>
      </c>
      <c r="AS52" s="149">
        <f>VLOOKUP($J52,context!$K$2:$AC$348,11,FALSE)</f>
        <v>0.4</v>
      </c>
      <c r="AT52" s="149">
        <f>VLOOKUP($J52,context!$K$2:$AC$348,12,FALSE)</f>
        <v>0</v>
      </c>
      <c r="AU52" s="149">
        <f>VLOOKUP($J52,context!$K$2:$AC$348,13,FALSE)</f>
        <v>0</v>
      </c>
      <c r="AV52" s="149">
        <f>VLOOKUP($J52,context!$K$2:$AC$348,14,FALSE)</f>
        <v>0</v>
      </c>
      <c r="AW52" s="149">
        <f>VLOOKUP($J52,context!$K$2:$AC$348,15,FALSE)</f>
        <v>0</v>
      </c>
      <c r="AX52" s="149">
        <f>VLOOKUP($J52,context!$K$2:$AC$348,16,FALSE)</f>
        <v>0</v>
      </c>
      <c r="AY52" s="149">
        <f t="shared" si="2"/>
        <v>2.4</v>
      </c>
      <c r="AZ52" s="149">
        <f t="shared" si="3"/>
        <v>1</v>
      </c>
      <c r="BA52" s="149">
        <f t="shared" si="4"/>
        <v>0</v>
      </c>
      <c r="BB52" s="61"/>
    </row>
    <row r="53" spans="1:54">
      <c r="A53" s="52">
        <v>33</v>
      </c>
      <c r="B53" s="52" t="s">
        <v>13</v>
      </c>
      <c r="C53" s="66" t="s">
        <v>44</v>
      </c>
      <c r="D53" s="52"/>
      <c r="E53" s="77" t="s">
        <v>629</v>
      </c>
      <c r="F53" s="50">
        <v>4</v>
      </c>
      <c r="G53" s="77" t="s">
        <v>77</v>
      </c>
      <c r="H53" s="77"/>
      <c r="I53" s="69" t="s">
        <v>77</v>
      </c>
      <c r="J53" s="70" t="s">
        <v>77</v>
      </c>
      <c r="K53" s="77" t="s">
        <v>662</v>
      </c>
      <c r="L53" s="77">
        <v>0</v>
      </c>
      <c r="M53" s="69" t="s">
        <v>97</v>
      </c>
      <c r="N53" s="69" t="s">
        <v>2341</v>
      </c>
      <c r="O53" s="77" t="str">
        <f t="shared" si="5"/>
        <v/>
      </c>
      <c r="P53" s="77" t="str">
        <f t="shared" si="6"/>
        <v/>
      </c>
      <c r="Q53" s="77"/>
      <c r="R53" s="6">
        <v>0.8</v>
      </c>
      <c r="S53" s="55"/>
      <c r="T53" s="77" t="s">
        <v>65</v>
      </c>
      <c r="U53" s="67" t="s">
        <v>612</v>
      </c>
      <c r="V53" s="68" t="s">
        <v>97</v>
      </c>
      <c r="W53" s="74" t="s">
        <v>66</v>
      </c>
      <c r="X53" s="115" t="s">
        <v>66</v>
      </c>
      <c r="Y53" s="121" t="s">
        <v>97</v>
      </c>
      <c r="Z53" s="121" t="s">
        <v>100</v>
      </c>
      <c r="AA53" s="77"/>
      <c r="AB53" s="69" t="s">
        <v>609</v>
      </c>
      <c r="AC53" s="69" t="s">
        <v>609</v>
      </c>
      <c r="AD53" s="77"/>
      <c r="AF53" s="69" t="s">
        <v>1226</v>
      </c>
      <c r="AG53" s="77">
        <v>0</v>
      </c>
      <c r="AH53" s="7"/>
      <c r="AI53" s="70" t="s">
        <v>97</v>
      </c>
      <c r="AJ53" s="194" t="e">
        <f>VLOOKUP($J53,context!$K$2:$M$348,2,FALSE)</f>
        <v>#N/A</v>
      </c>
      <c r="AK53" s="70">
        <v>1</v>
      </c>
      <c r="AL53" s="70" t="s">
        <v>3097</v>
      </c>
      <c r="AM53" s="149" t="e">
        <f>VLOOKUP($J53,context!$K$2:$AC$348,5,FALSE)</f>
        <v>#N/A</v>
      </c>
      <c r="AN53" s="149" t="e">
        <f>VLOOKUP($J53,context!$K$2:$AC$348,6,FALSE)</f>
        <v>#N/A</v>
      </c>
      <c r="AO53" s="149" t="e">
        <f>VLOOKUP($J53,context!$K$2:$AC$348,7,FALSE)</f>
        <v>#N/A</v>
      </c>
      <c r="AP53" s="149" t="e">
        <f>VLOOKUP($J53,context!$K$2:$AC$348,8,FALSE)</f>
        <v>#N/A</v>
      </c>
      <c r="AQ53" s="149" t="e">
        <f>VLOOKUP($J53,context!$K$2:$AC$348,9,FALSE)</f>
        <v>#N/A</v>
      </c>
      <c r="AR53" s="149" t="e">
        <f>VLOOKUP($J53,context!$K$2:$AC$348,10,FALSE)</f>
        <v>#N/A</v>
      </c>
      <c r="AS53" s="149" t="e">
        <f>VLOOKUP($J53,context!$K$2:$AC$348,11,FALSE)</f>
        <v>#N/A</v>
      </c>
      <c r="AT53" s="149" t="e">
        <f>VLOOKUP($J53,context!$K$2:$AC$348,12,FALSE)</f>
        <v>#N/A</v>
      </c>
      <c r="AU53" s="149" t="e">
        <f>VLOOKUP($J53,context!$K$2:$AC$348,13,FALSE)</f>
        <v>#N/A</v>
      </c>
      <c r="AV53" s="149" t="e">
        <f>VLOOKUP($J53,context!$K$2:$AC$348,14,FALSE)</f>
        <v>#N/A</v>
      </c>
      <c r="AW53" s="149" t="e">
        <f>VLOOKUP($J53,context!$K$2:$AC$348,15,FALSE)</f>
        <v>#N/A</v>
      </c>
      <c r="AX53" s="149" t="e">
        <f>VLOOKUP($J53,context!$K$2:$AC$348,16,FALSE)</f>
        <v>#N/A</v>
      </c>
      <c r="AY53" s="149" t="e">
        <f t="shared" si="2"/>
        <v>#N/A</v>
      </c>
      <c r="AZ53" s="149" t="e">
        <f t="shared" si="3"/>
        <v>#N/A</v>
      </c>
      <c r="BA53" s="149" t="e">
        <f t="shared" si="4"/>
        <v>#N/A</v>
      </c>
    </row>
    <row r="54" spans="1:54">
      <c r="A54" s="52">
        <v>132</v>
      </c>
      <c r="B54" s="52" t="s">
        <v>13</v>
      </c>
      <c r="C54" s="66" t="s">
        <v>38</v>
      </c>
      <c r="D54" s="52"/>
      <c r="E54" s="77" t="s">
        <v>744</v>
      </c>
      <c r="F54" s="50">
        <v>4</v>
      </c>
      <c r="G54" s="50" t="s">
        <v>82</v>
      </c>
      <c r="H54" s="77"/>
      <c r="I54" s="69" t="s">
        <v>752</v>
      </c>
      <c r="J54" s="70" t="s">
        <v>77</v>
      </c>
      <c r="K54" s="69" t="s">
        <v>753</v>
      </c>
      <c r="L54" s="77">
        <v>0</v>
      </c>
      <c r="M54" s="69" t="s">
        <v>97</v>
      </c>
      <c r="N54" s="69" t="s">
        <v>2341</v>
      </c>
      <c r="O54" s="77" t="str">
        <f t="shared" si="5"/>
        <v/>
      </c>
      <c r="P54" s="77" t="str">
        <f t="shared" si="6"/>
        <v/>
      </c>
      <c r="Q54" s="77" t="s">
        <v>754</v>
      </c>
      <c r="R54" s="6">
        <v>1</v>
      </c>
      <c r="S54" s="55">
        <v>42328</v>
      </c>
      <c r="T54" s="77" t="s">
        <v>65</v>
      </c>
      <c r="U54" s="67" t="s">
        <v>612</v>
      </c>
      <c r="V54" s="68" t="s">
        <v>97</v>
      </c>
      <c r="W54" s="74" t="s">
        <v>66</v>
      </c>
      <c r="X54" s="115" t="s">
        <v>66</v>
      </c>
      <c r="Y54" s="121" t="s">
        <v>97</v>
      </c>
      <c r="Z54" s="121" t="s">
        <v>100</v>
      </c>
      <c r="AA54" s="77"/>
      <c r="AB54" s="69" t="s">
        <v>609</v>
      </c>
      <c r="AC54" s="77"/>
      <c r="AD54" s="77"/>
      <c r="AE54" s="7" t="s">
        <v>755</v>
      </c>
      <c r="AF54" s="69" t="s">
        <v>1226</v>
      </c>
      <c r="AG54" s="77">
        <v>0</v>
      </c>
      <c r="AH54" s="7"/>
      <c r="AI54" s="70" t="s">
        <v>97</v>
      </c>
      <c r="AJ54" s="194" t="e">
        <f>VLOOKUP($J54,context!$K$2:$M$348,2,FALSE)</f>
        <v>#N/A</v>
      </c>
      <c r="AK54" s="70">
        <v>1</v>
      </c>
      <c r="AL54" s="70" t="s">
        <v>3097</v>
      </c>
      <c r="AM54" s="149" t="e">
        <f>VLOOKUP($J54,context!$K$2:$AC$348,5,FALSE)</f>
        <v>#N/A</v>
      </c>
      <c r="AN54" s="149" t="e">
        <f>VLOOKUP($J54,context!$K$2:$AC$348,6,FALSE)</f>
        <v>#N/A</v>
      </c>
      <c r="AO54" s="149" t="e">
        <f>VLOOKUP($J54,context!$K$2:$AC$348,7,FALSE)</f>
        <v>#N/A</v>
      </c>
      <c r="AP54" s="149" t="e">
        <f>VLOOKUP($J54,context!$K$2:$AC$348,8,FALSE)</f>
        <v>#N/A</v>
      </c>
      <c r="AQ54" s="149" t="e">
        <f>VLOOKUP($J54,context!$K$2:$AC$348,9,FALSE)</f>
        <v>#N/A</v>
      </c>
      <c r="AR54" s="149" t="e">
        <f>VLOOKUP($J54,context!$K$2:$AC$348,10,FALSE)</f>
        <v>#N/A</v>
      </c>
      <c r="AS54" s="149" t="e">
        <f>VLOOKUP($J54,context!$K$2:$AC$348,11,FALSE)</f>
        <v>#N/A</v>
      </c>
      <c r="AT54" s="149" t="e">
        <f>VLOOKUP($J54,context!$K$2:$AC$348,12,FALSE)</f>
        <v>#N/A</v>
      </c>
      <c r="AU54" s="149" t="e">
        <f>VLOOKUP($J54,context!$K$2:$AC$348,13,FALSE)</f>
        <v>#N/A</v>
      </c>
      <c r="AV54" s="149" t="e">
        <f>VLOOKUP($J54,context!$K$2:$AC$348,14,FALSE)</f>
        <v>#N/A</v>
      </c>
      <c r="AW54" s="149" t="e">
        <f>VLOOKUP($J54,context!$K$2:$AC$348,15,FALSE)</f>
        <v>#N/A</v>
      </c>
      <c r="AX54" s="149" t="e">
        <f>VLOOKUP($J54,context!$K$2:$AC$348,16,FALSE)</f>
        <v>#N/A</v>
      </c>
      <c r="AY54" s="149" t="e">
        <f t="shared" si="2"/>
        <v>#N/A</v>
      </c>
      <c r="AZ54" s="149" t="e">
        <f t="shared" si="3"/>
        <v>#N/A</v>
      </c>
      <c r="BA54" s="149" t="e">
        <f t="shared" si="4"/>
        <v>#N/A</v>
      </c>
    </row>
    <row r="55" spans="1:54">
      <c r="A55" s="66">
        <v>233</v>
      </c>
      <c r="B55" s="66" t="s">
        <v>13</v>
      </c>
      <c r="C55" s="66" t="s">
        <v>41</v>
      </c>
      <c r="D55" s="66" t="s">
        <v>812</v>
      </c>
      <c r="E55" s="7" t="s">
        <v>842</v>
      </c>
      <c r="F55" s="50">
        <v>4</v>
      </c>
      <c r="G55" s="50" t="s">
        <v>236</v>
      </c>
      <c r="H55" s="50"/>
      <c r="I55" s="7" t="s">
        <v>236</v>
      </c>
      <c r="J55" s="70" t="s">
        <v>77</v>
      </c>
      <c r="K55" s="7" t="s">
        <v>662</v>
      </c>
      <c r="L55" s="7">
        <v>0</v>
      </c>
      <c r="M55" s="69" t="s">
        <v>97</v>
      </c>
      <c r="N55" s="69" t="s">
        <v>2341</v>
      </c>
      <c r="O55" s="77" t="str">
        <f t="shared" si="5"/>
        <v/>
      </c>
      <c r="P55" s="77" t="str">
        <f t="shared" si="6"/>
        <v/>
      </c>
      <c r="Q55" s="7" t="s">
        <v>815</v>
      </c>
      <c r="R55" s="66">
        <v>0.8</v>
      </c>
      <c r="S55" s="66"/>
      <c r="T55" s="7" t="s">
        <v>65</v>
      </c>
      <c r="U55" s="184" t="s">
        <v>612</v>
      </c>
      <c r="V55" s="47" t="s">
        <v>97</v>
      </c>
      <c r="W55" s="47" t="s">
        <v>66</v>
      </c>
      <c r="X55" s="66" t="s">
        <v>66</v>
      </c>
      <c r="Y55" s="184" t="s">
        <v>97</v>
      </c>
      <c r="Z55" s="184" t="s">
        <v>100</v>
      </c>
      <c r="AA55" s="7"/>
      <c r="AB55" s="7" t="s">
        <v>609</v>
      </c>
      <c r="AC55" s="7" t="s">
        <v>609</v>
      </c>
      <c r="AD55" s="7"/>
      <c r="AF55" s="7" t="s">
        <v>1226</v>
      </c>
      <c r="AG55" s="7">
        <v>0</v>
      </c>
      <c r="AH55" s="7"/>
      <c r="AI55" s="47" t="s">
        <v>97</v>
      </c>
      <c r="AJ55" s="194" t="e">
        <f>VLOOKUP($J55,context!$K$2:$M$348,2,FALSE)</f>
        <v>#N/A</v>
      </c>
      <c r="AK55" s="47">
        <v>1</v>
      </c>
      <c r="AL55" s="47" t="s">
        <v>3097</v>
      </c>
      <c r="AM55" s="185" t="e">
        <f>VLOOKUP($J55,context!$K$2:$AC$348,5,FALSE)</f>
        <v>#N/A</v>
      </c>
      <c r="AN55" s="185" t="e">
        <f>VLOOKUP($J55,context!$K$2:$AC$348,6,FALSE)</f>
        <v>#N/A</v>
      </c>
      <c r="AO55" s="185" t="e">
        <f>VLOOKUP($J55,context!$K$2:$AC$348,7,FALSE)</f>
        <v>#N/A</v>
      </c>
      <c r="AP55" s="185" t="e">
        <f>VLOOKUP($J55,context!$K$2:$AC$348,8,FALSE)</f>
        <v>#N/A</v>
      </c>
      <c r="AQ55" s="185" t="e">
        <f>VLOOKUP($J55,context!$K$2:$AC$348,9,FALSE)</f>
        <v>#N/A</v>
      </c>
      <c r="AR55" s="185" t="e">
        <f>VLOOKUP($J55,context!$K$2:$AC$348,10,FALSE)</f>
        <v>#N/A</v>
      </c>
      <c r="AS55" s="185" t="e">
        <f>VLOOKUP($J55,context!$K$2:$AC$348,11,FALSE)</f>
        <v>#N/A</v>
      </c>
      <c r="AT55" s="185" t="e">
        <f>VLOOKUP($J55,context!$K$2:$AC$348,12,FALSE)</f>
        <v>#N/A</v>
      </c>
      <c r="AU55" s="185" t="e">
        <f>VLOOKUP($J55,context!$K$2:$AC$348,13,FALSE)</f>
        <v>#N/A</v>
      </c>
      <c r="AV55" s="185" t="e">
        <f>VLOOKUP($J55,context!$K$2:$AC$348,14,FALSE)</f>
        <v>#N/A</v>
      </c>
      <c r="AW55" s="185" t="e">
        <f>VLOOKUP($J55,context!$K$2:$AC$348,15,FALSE)</f>
        <v>#N/A</v>
      </c>
      <c r="AX55" s="185" t="e">
        <f>VLOOKUP($J55,context!$K$2:$AC$348,16,FALSE)</f>
        <v>#N/A</v>
      </c>
      <c r="AY55" s="185" t="e">
        <f t="shared" si="2"/>
        <v>#N/A</v>
      </c>
      <c r="AZ55" s="149" t="e">
        <f t="shared" si="3"/>
        <v>#N/A</v>
      </c>
      <c r="BA55" s="149" t="e">
        <f t="shared" si="4"/>
        <v>#N/A</v>
      </c>
    </row>
    <row r="56" spans="1:54">
      <c r="A56" s="52">
        <v>488</v>
      </c>
      <c r="B56" s="52" t="s">
        <v>13</v>
      </c>
      <c r="C56" s="66" t="s">
        <v>29</v>
      </c>
      <c r="D56" s="52" t="s">
        <v>1159</v>
      </c>
      <c r="E56" s="77" t="s">
        <v>1160</v>
      </c>
      <c r="F56" s="50">
        <v>3</v>
      </c>
      <c r="G56" s="50" t="s">
        <v>2612</v>
      </c>
      <c r="H56" s="77"/>
      <c r="J56" s="70" t="s">
        <v>77</v>
      </c>
      <c r="K56" s="77" t="s">
        <v>2627</v>
      </c>
      <c r="L56" s="77">
        <v>0</v>
      </c>
      <c r="M56" s="69" t="s">
        <v>97</v>
      </c>
      <c r="N56" s="69" t="s">
        <v>2341</v>
      </c>
      <c r="O56" s="77" t="str">
        <f t="shared" si="5"/>
        <v/>
      </c>
      <c r="P56" s="77" t="str">
        <f t="shared" si="6"/>
        <v/>
      </c>
      <c r="Q56" s="77"/>
      <c r="R56" s="6">
        <v>1</v>
      </c>
      <c r="S56" s="55"/>
      <c r="T56" s="69" t="s">
        <v>65</v>
      </c>
      <c r="U56" s="67" t="s">
        <v>612</v>
      </c>
      <c r="V56" s="68" t="s">
        <v>97</v>
      </c>
      <c r="W56" s="74" t="s">
        <v>66</v>
      </c>
      <c r="X56" s="115" t="s">
        <v>66</v>
      </c>
      <c r="Y56" s="121" t="s">
        <v>98</v>
      </c>
      <c r="Z56" s="121" t="s">
        <v>2627</v>
      </c>
      <c r="AA56" s="77"/>
      <c r="AB56" s="69"/>
      <c r="AC56" s="77"/>
      <c r="AD56" s="77"/>
      <c r="AF56" s="77"/>
      <c r="AG56" s="69">
        <v>1</v>
      </c>
      <c r="AH56" s="7" t="s">
        <v>3018</v>
      </c>
      <c r="AI56" s="70" t="s">
        <v>97</v>
      </c>
      <c r="AJ56" s="194" t="e">
        <f>VLOOKUP($J56,context!$K$2:$M$348,2,FALSE)</f>
        <v>#N/A</v>
      </c>
      <c r="AK56" s="70">
        <v>1</v>
      </c>
      <c r="AL56" s="70" t="s">
        <v>3097</v>
      </c>
      <c r="AM56" s="149" t="e">
        <f>VLOOKUP($J56,context!$K$2:$AC$348,5,FALSE)</f>
        <v>#N/A</v>
      </c>
      <c r="AN56" s="149" t="e">
        <f>VLOOKUP($J56,context!$K$2:$AC$348,6,FALSE)</f>
        <v>#N/A</v>
      </c>
      <c r="AO56" s="149" t="e">
        <f>VLOOKUP($J56,context!$K$2:$AC$348,7,FALSE)</f>
        <v>#N/A</v>
      </c>
      <c r="AP56" s="149" t="e">
        <f>VLOOKUP($J56,context!$K$2:$AC$348,8,FALSE)</f>
        <v>#N/A</v>
      </c>
      <c r="AQ56" s="149" t="e">
        <f>VLOOKUP($J56,context!$K$2:$AC$348,9,FALSE)</f>
        <v>#N/A</v>
      </c>
      <c r="AR56" s="149" t="e">
        <f>VLOOKUP($J56,context!$K$2:$AC$348,10,FALSE)</f>
        <v>#N/A</v>
      </c>
      <c r="AS56" s="149" t="e">
        <f>VLOOKUP($J56,context!$K$2:$AC$348,11,FALSE)</f>
        <v>#N/A</v>
      </c>
      <c r="AT56" s="149" t="e">
        <f>VLOOKUP($J56,context!$K$2:$AC$348,12,FALSE)</f>
        <v>#N/A</v>
      </c>
      <c r="AU56" s="149" t="e">
        <f>VLOOKUP($J56,context!$K$2:$AC$348,13,FALSE)</f>
        <v>#N/A</v>
      </c>
      <c r="AV56" s="149" t="e">
        <f>VLOOKUP($J56,context!$K$2:$AC$348,14,FALSE)</f>
        <v>#N/A</v>
      </c>
      <c r="AW56" s="149" t="e">
        <f>VLOOKUP($J56,context!$K$2:$AC$348,15,FALSE)</f>
        <v>#N/A</v>
      </c>
      <c r="AX56" s="149" t="e">
        <f>VLOOKUP($J56,context!$K$2:$AC$348,16,FALSE)</f>
        <v>#N/A</v>
      </c>
      <c r="AY56" s="149" t="e">
        <f t="shared" si="2"/>
        <v>#N/A</v>
      </c>
      <c r="AZ56" s="149" t="e">
        <f t="shared" si="3"/>
        <v>#N/A</v>
      </c>
      <c r="BA56" s="149" t="e">
        <f t="shared" si="4"/>
        <v>#N/A</v>
      </c>
    </row>
    <row r="57" spans="1:54">
      <c r="A57" s="122">
        <v>857</v>
      </c>
      <c r="B57" s="52" t="s">
        <v>13</v>
      </c>
      <c r="C57" s="66" t="s">
        <v>2413</v>
      </c>
      <c r="D57" s="66" t="s">
        <v>2502</v>
      </c>
      <c r="E57" s="7" t="s">
        <v>2414</v>
      </c>
      <c r="F57" s="122">
        <v>4</v>
      </c>
      <c r="G57" s="50" t="s">
        <v>77</v>
      </c>
      <c r="H57" s="122"/>
      <c r="I57" s="122"/>
      <c r="J57" s="70" t="s">
        <v>77</v>
      </c>
      <c r="K57" s="7" t="s">
        <v>2503</v>
      </c>
      <c r="L57" s="7">
        <v>1</v>
      </c>
      <c r="M57" s="69" t="s">
        <v>97</v>
      </c>
      <c r="N57" s="69" t="s">
        <v>2341</v>
      </c>
      <c r="O57" s="77" t="str">
        <f t="shared" si="5"/>
        <v>Edited Book</v>
      </c>
      <c r="P57" s="77" t="str">
        <f t="shared" si="6"/>
        <v>Definition from VIVO: An edited collection of stand-alone articles published as a book|An edited book.</v>
      </c>
      <c r="Q57" s="7"/>
      <c r="R57" s="66">
        <v>1</v>
      </c>
      <c r="S57" s="126"/>
      <c r="T57" s="122" t="s">
        <v>65</v>
      </c>
      <c r="U57" s="127" t="s">
        <v>612</v>
      </c>
      <c r="V57" s="47" t="s">
        <v>97</v>
      </c>
      <c r="W57" s="47" t="s">
        <v>66</v>
      </c>
      <c r="X57" s="66" t="s">
        <v>66</v>
      </c>
      <c r="Y57" s="184" t="s">
        <v>97</v>
      </c>
      <c r="Z57" s="184" t="s">
        <v>100</v>
      </c>
      <c r="AA57" s="7"/>
      <c r="AB57" s="7" t="s">
        <v>609</v>
      </c>
      <c r="AC57" s="7" t="s">
        <v>609</v>
      </c>
      <c r="AD57" s="7"/>
      <c r="AF57" s="7" t="s">
        <v>1226</v>
      </c>
      <c r="AG57" s="7">
        <v>0</v>
      </c>
      <c r="AI57" s="47" t="s">
        <v>97</v>
      </c>
      <c r="AJ57" s="194" t="e">
        <f>VLOOKUP($J57,context!$K$2:$M$348,2,FALSE)</f>
        <v>#N/A</v>
      </c>
      <c r="AK57" s="70">
        <v>1</v>
      </c>
      <c r="AL57" s="70" t="s">
        <v>3097</v>
      </c>
      <c r="AM57" s="185" t="e">
        <f>VLOOKUP($J57,context!$K$2:$AC$348,5,FALSE)</f>
        <v>#N/A</v>
      </c>
      <c r="AN57" s="185" t="e">
        <f>VLOOKUP($J57,context!$K$2:$AC$348,6,FALSE)</f>
        <v>#N/A</v>
      </c>
      <c r="AO57" s="185" t="e">
        <f>VLOOKUP($J57,context!$K$2:$AC$348,7,FALSE)</f>
        <v>#N/A</v>
      </c>
      <c r="AP57" s="185" t="e">
        <f>VLOOKUP($J57,context!$K$2:$AC$348,8,FALSE)</f>
        <v>#N/A</v>
      </c>
      <c r="AQ57" s="185" t="e">
        <f>VLOOKUP($J57,context!$K$2:$AC$348,9,FALSE)</f>
        <v>#N/A</v>
      </c>
      <c r="AR57" s="185" t="e">
        <f>VLOOKUP($J57,context!$K$2:$AC$348,10,FALSE)</f>
        <v>#N/A</v>
      </c>
      <c r="AS57" s="185" t="e">
        <f>VLOOKUP($J57,context!$K$2:$AC$348,11,FALSE)</f>
        <v>#N/A</v>
      </c>
      <c r="AT57" s="185" t="e">
        <f>VLOOKUP($J57,context!$K$2:$AC$348,12,FALSE)</f>
        <v>#N/A</v>
      </c>
      <c r="AU57" s="185" t="e">
        <f>VLOOKUP($J57,context!$K$2:$AC$348,13,FALSE)</f>
        <v>#N/A</v>
      </c>
      <c r="AV57" s="185" t="e">
        <f>VLOOKUP($J57,context!$K$2:$AC$348,14,FALSE)</f>
        <v>#N/A</v>
      </c>
      <c r="AW57" s="185" t="e">
        <f>VLOOKUP($J57,context!$K$2:$AC$348,15,FALSE)</f>
        <v>#N/A</v>
      </c>
      <c r="AX57" s="185" t="e">
        <f>VLOOKUP($J57,context!$K$2:$AC$348,16,FALSE)</f>
        <v>#N/A</v>
      </c>
      <c r="AY57" s="185" t="e">
        <f t="shared" si="2"/>
        <v>#N/A</v>
      </c>
      <c r="AZ57" s="149" t="e">
        <f t="shared" si="3"/>
        <v>#N/A</v>
      </c>
      <c r="BA57" s="149" t="e">
        <f t="shared" si="4"/>
        <v>#N/A</v>
      </c>
    </row>
    <row r="58" spans="1:54">
      <c r="A58" s="52">
        <v>498</v>
      </c>
      <c r="B58" s="52" t="s">
        <v>13</v>
      </c>
      <c r="C58" s="66" t="s">
        <v>29</v>
      </c>
      <c r="D58" s="52" t="s">
        <v>1159</v>
      </c>
      <c r="E58" s="77" t="s">
        <v>1160</v>
      </c>
      <c r="F58" s="50">
        <v>3</v>
      </c>
      <c r="G58" s="50" t="s">
        <v>2622</v>
      </c>
      <c r="H58" s="77"/>
      <c r="J58" s="70" t="s">
        <v>3335</v>
      </c>
      <c r="K58" s="77" t="s">
        <v>2636</v>
      </c>
      <c r="L58" s="77">
        <v>1</v>
      </c>
      <c r="M58" s="69" t="s">
        <v>97</v>
      </c>
      <c r="N58" s="69" t="s">
        <v>2641</v>
      </c>
      <c r="O58" s="77" t="str">
        <f t="shared" si="5"/>
        <v>Electronic Book</v>
      </c>
      <c r="P58" s="77" t="str">
        <f t="shared" si="6"/>
        <v xml:space="preserve">Definition from RIS: Electronic Book </v>
      </c>
      <c r="Q58" s="77"/>
      <c r="R58" s="6">
        <v>0.8</v>
      </c>
      <c r="S58" s="55"/>
      <c r="T58" s="69" t="s">
        <v>65</v>
      </c>
      <c r="U58" s="67" t="s">
        <v>612</v>
      </c>
      <c r="V58" s="68" t="s">
        <v>97</v>
      </c>
      <c r="W58" s="74" t="s">
        <v>66</v>
      </c>
      <c r="X58" s="115" t="s">
        <v>66</v>
      </c>
      <c r="Y58" s="121" t="s">
        <v>98</v>
      </c>
      <c r="Z58" s="121" t="s">
        <v>2636</v>
      </c>
      <c r="AA58" s="77"/>
      <c r="AB58" s="69"/>
      <c r="AC58" s="77"/>
      <c r="AD58" s="77"/>
      <c r="AF58" s="77"/>
      <c r="AG58" s="69">
        <v>1</v>
      </c>
      <c r="AH58" s="7" t="s">
        <v>3018</v>
      </c>
      <c r="AI58" s="70" t="s">
        <v>97</v>
      </c>
      <c r="AJ58" s="194" t="e">
        <f>VLOOKUP($J58,context!$K$2:$M$348,2,FALSE)</f>
        <v>#N/A</v>
      </c>
      <c r="AK58" s="70">
        <v>1</v>
      </c>
      <c r="AL58" s="70" t="s">
        <v>3097</v>
      </c>
      <c r="AM58" s="149" t="e">
        <f>VLOOKUP($J58,context!$K$2:$AC$348,5,FALSE)</f>
        <v>#N/A</v>
      </c>
      <c r="AN58" s="149" t="e">
        <f>VLOOKUP($J58,context!$K$2:$AC$348,6,FALSE)</f>
        <v>#N/A</v>
      </c>
      <c r="AO58" s="149" t="e">
        <f>VLOOKUP($J58,context!$K$2:$AC$348,7,FALSE)</f>
        <v>#N/A</v>
      </c>
      <c r="AP58" s="149" t="e">
        <f>VLOOKUP($J58,context!$K$2:$AC$348,8,FALSE)</f>
        <v>#N/A</v>
      </c>
      <c r="AQ58" s="149" t="e">
        <f>VLOOKUP($J58,context!$K$2:$AC$348,9,FALSE)</f>
        <v>#N/A</v>
      </c>
      <c r="AR58" s="149" t="e">
        <f>VLOOKUP($J58,context!$K$2:$AC$348,10,FALSE)</f>
        <v>#N/A</v>
      </c>
      <c r="AS58" s="149" t="e">
        <f>VLOOKUP($J58,context!$K$2:$AC$348,11,FALSE)</f>
        <v>#N/A</v>
      </c>
      <c r="AT58" s="149" t="e">
        <f>VLOOKUP($J58,context!$K$2:$AC$348,12,FALSE)</f>
        <v>#N/A</v>
      </c>
      <c r="AU58" s="149" t="e">
        <f>VLOOKUP($J58,context!$K$2:$AC$348,13,FALSE)</f>
        <v>#N/A</v>
      </c>
      <c r="AV58" s="149" t="e">
        <f>VLOOKUP($J58,context!$K$2:$AC$348,14,FALSE)</f>
        <v>#N/A</v>
      </c>
      <c r="AW58" s="149" t="e">
        <f>VLOOKUP($J58,context!$K$2:$AC$348,15,FALSE)</f>
        <v>#N/A</v>
      </c>
      <c r="AX58" s="149" t="e">
        <f>VLOOKUP($J58,context!$K$2:$AC$348,16,FALSE)</f>
        <v>#N/A</v>
      </c>
      <c r="AY58" s="149" t="e">
        <f t="shared" si="2"/>
        <v>#N/A</v>
      </c>
      <c r="AZ58" s="149" t="e">
        <f t="shared" si="3"/>
        <v>#N/A</v>
      </c>
      <c r="BA58" s="149" t="e">
        <f t="shared" si="4"/>
        <v>#N/A</v>
      </c>
      <c r="BB58" s="7"/>
    </row>
    <row r="59" spans="1:54">
      <c r="A59" s="52">
        <v>3</v>
      </c>
      <c r="B59" s="52" t="s">
        <v>13</v>
      </c>
      <c r="C59" s="66" t="s">
        <v>21</v>
      </c>
      <c r="D59" s="52"/>
      <c r="E59" s="50" t="s">
        <v>605</v>
      </c>
      <c r="F59" s="50">
        <v>3</v>
      </c>
      <c r="G59" s="50" t="s">
        <v>201</v>
      </c>
      <c r="H59" s="77"/>
      <c r="I59" s="69" t="s">
        <v>202</v>
      </c>
      <c r="J59" s="70" t="s">
        <v>202</v>
      </c>
      <c r="K59" s="69" t="s">
        <v>613</v>
      </c>
      <c r="L59" s="69">
        <v>1</v>
      </c>
      <c r="M59" s="69" t="s">
        <v>202</v>
      </c>
      <c r="N59" s="69" t="s">
        <v>202</v>
      </c>
      <c r="O59" s="77" t="str">
        <f t="shared" si="5"/>
        <v>Booklet</v>
      </c>
      <c r="P59" s="77" t="str">
        <f t="shared" si="6"/>
        <v>Definition from BibTex: A work that is printed and bound, but without a named publisher or sponsoring institution.</v>
      </c>
      <c r="Q59" s="77"/>
      <c r="R59" s="6">
        <v>0.8</v>
      </c>
      <c r="S59" s="55"/>
      <c r="T59" s="77" t="s">
        <v>65</v>
      </c>
      <c r="U59" s="67" t="s">
        <v>612</v>
      </c>
      <c r="V59" s="68" t="s">
        <v>97</v>
      </c>
      <c r="W59" s="74" t="s">
        <v>66</v>
      </c>
      <c r="X59" s="115" t="s">
        <v>66</v>
      </c>
      <c r="Y59" s="121" t="s">
        <v>202</v>
      </c>
      <c r="Z59" s="121" t="s">
        <v>297</v>
      </c>
      <c r="AA59" s="77"/>
      <c r="AB59" s="69" t="s">
        <v>609</v>
      </c>
      <c r="AC59" s="77"/>
      <c r="AD59" s="77"/>
      <c r="AF59" s="69" t="s">
        <v>3007</v>
      </c>
      <c r="AG59" s="69">
        <v>-1</v>
      </c>
      <c r="AH59" s="7" t="s">
        <v>3006</v>
      </c>
      <c r="AI59" s="70" t="s">
        <v>282</v>
      </c>
      <c r="AJ59" s="194" t="str">
        <f>VLOOKUP($J59,context!$K$2:$M$348,2,FALSE)</f>
        <v>Definition from BibTex: A work that is printed and bound, but without a named publisher or sponsoring institution.</v>
      </c>
      <c r="AK59" s="70">
        <v>1</v>
      </c>
      <c r="AL59" s="70" t="s">
        <v>3097</v>
      </c>
      <c r="AM59" s="149">
        <f>VLOOKUP($J59,context!$K$2:$AC$348,5,FALSE)</f>
        <v>0</v>
      </c>
      <c r="AN59" s="149">
        <f>VLOOKUP($J59,context!$K$2:$AC$348,6,FALSE)</f>
        <v>0</v>
      </c>
      <c r="AO59" s="149">
        <f>VLOOKUP($J59,context!$K$2:$AC$348,7,FALSE)</f>
        <v>0</v>
      </c>
      <c r="AP59" s="149">
        <f>VLOOKUP($J59,context!$K$2:$AC$348,8,FALSE)</f>
        <v>0.6</v>
      </c>
      <c r="AQ59" s="149">
        <f>VLOOKUP($J59,context!$K$2:$AC$348,9,FALSE)</f>
        <v>0.2</v>
      </c>
      <c r="AR59" s="149">
        <f>VLOOKUP($J59,context!$K$2:$AC$348,10,FALSE)</f>
        <v>1</v>
      </c>
      <c r="AS59" s="149">
        <f>VLOOKUP($J59,context!$K$2:$AC$348,11,FALSE)</f>
        <v>0.4</v>
      </c>
      <c r="AT59" s="149">
        <f>VLOOKUP($J59,context!$K$2:$AC$348,12,FALSE)</f>
        <v>0.4</v>
      </c>
      <c r="AU59" s="149">
        <f>VLOOKUP($J59,context!$K$2:$AC$348,13,FALSE)</f>
        <v>0.6</v>
      </c>
      <c r="AV59" s="149">
        <f>VLOOKUP($J59,context!$K$2:$AC$348,14,FALSE)</f>
        <v>0</v>
      </c>
      <c r="AW59" s="149">
        <f>VLOOKUP($J59,context!$K$2:$AC$348,15,FALSE)</f>
        <v>0</v>
      </c>
      <c r="AX59" s="149">
        <f>VLOOKUP($J59,context!$K$2:$AC$348,16,FALSE)</f>
        <v>0</v>
      </c>
      <c r="AY59" s="149">
        <f t="shared" si="2"/>
        <v>3.2</v>
      </c>
      <c r="AZ59" s="149">
        <f t="shared" si="3"/>
        <v>1</v>
      </c>
      <c r="BA59" s="149">
        <f t="shared" si="4"/>
        <v>0</v>
      </c>
      <c r="BB59" s="7"/>
    </row>
    <row r="60" spans="1:54">
      <c r="A60" s="52">
        <v>303</v>
      </c>
      <c r="B60" s="52" t="s">
        <v>2708</v>
      </c>
      <c r="C60" s="66" t="s">
        <v>905</v>
      </c>
      <c r="D60" s="52"/>
      <c r="E60" s="77" t="s">
        <v>906</v>
      </c>
      <c r="F60" s="50">
        <v>5</v>
      </c>
      <c r="G60" s="50" t="s">
        <v>282</v>
      </c>
      <c r="H60" s="77" t="s">
        <v>202</v>
      </c>
      <c r="I60" s="69" t="s">
        <v>202</v>
      </c>
      <c r="J60" s="70" t="s">
        <v>202</v>
      </c>
      <c r="K60" s="77"/>
      <c r="L60" s="77">
        <v>0</v>
      </c>
      <c r="M60" s="69" t="s">
        <v>202</v>
      </c>
      <c r="N60" s="69" t="s">
        <v>202</v>
      </c>
      <c r="O60" s="77" t="str">
        <f t="shared" si="5"/>
        <v/>
      </c>
      <c r="P60" s="77" t="str">
        <f t="shared" si="6"/>
        <v/>
      </c>
      <c r="Q60" s="77"/>
      <c r="R60" s="6">
        <v>0.8</v>
      </c>
      <c r="S60" s="55">
        <v>43015</v>
      </c>
      <c r="T60" s="77" t="s">
        <v>65</v>
      </c>
      <c r="U60" s="67" t="s">
        <v>612</v>
      </c>
      <c r="V60" s="68" t="s">
        <v>97</v>
      </c>
      <c r="W60" s="74" t="s">
        <v>66</v>
      </c>
      <c r="X60" s="115" t="s">
        <v>66</v>
      </c>
      <c r="Y60" s="121" t="s">
        <v>202</v>
      </c>
      <c r="Z60" s="121" t="s">
        <v>297</v>
      </c>
      <c r="AA60" s="77"/>
      <c r="AB60" s="69" t="s">
        <v>609</v>
      </c>
      <c r="AC60" s="77"/>
      <c r="AD60" s="77"/>
      <c r="AF60" s="69" t="s">
        <v>3007</v>
      </c>
      <c r="AG60" s="69">
        <v>-1</v>
      </c>
      <c r="AH60" s="7" t="s">
        <v>3006</v>
      </c>
      <c r="AI60" s="70" t="s">
        <v>282</v>
      </c>
      <c r="AJ60" s="194" t="str">
        <f>VLOOKUP($J60,context!$K$2:$M$348,2,FALSE)</f>
        <v>Definition from BibTex: A work that is printed and bound, but without a named publisher or sponsoring institution.</v>
      </c>
      <c r="AK60" s="70">
        <v>1</v>
      </c>
      <c r="AL60" s="70" t="s">
        <v>3093</v>
      </c>
      <c r="AM60" s="149">
        <f>VLOOKUP($J60,context!$K$2:$AC$348,5,FALSE)</f>
        <v>0</v>
      </c>
      <c r="AN60" s="149">
        <f>VLOOKUP($J60,context!$K$2:$AC$348,6,FALSE)</f>
        <v>0</v>
      </c>
      <c r="AO60" s="149">
        <f>VLOOKUP($J60,context!$K$2:$AC$348,7,FALSE)</f>
        <v>0</v>
      </c>
      <c r="AP60" s="149">
        <f>VLOOKUP($J60,context!$K$2:$AC$348,8,FALSE)</f>
        <v>0.6</v>
      </c>
      <c r="AQ60" s="149">
        <f>VLOOKUP($J60,context!$K$2:$AC$348,9,FALSE)</f>
        <v>0.2</v>
      </c>
      <c r="AR60" s="149">
        <f>VLOOKUP($J60,context!$K$2:$AC$348,10,FALSE)</f>
        <v>1</v>
      </c>
      <c r="AS60" s="149">
        <f>VLOOKUP($J60,context!$K$2:$AC$348,11,FALSE)</f>
        <v>0.4</v>
      </c>
      <c r="AT60" s="149">
        <f>VLOOKUP($J60,context!$K$2:$AC$348,12,FALSE)</f>
        <v>0.4</v>
      </c>
      <c r="AU60" s="149">
        <f>VLOOKUP($J60,context!$K$2:$AC$348,13,FALSE)</f>
        <v>0.6</v>
      </c>
      <c r="AV60" s="149">
        <f>VLOOKUP($J60,context!$K$2:$AC$348,14,FALSE)</f>
        <v>0</v>
      </c>
      <c r="AW60" s="149">
        <f>VLOOKUP($J60,context!$K$2:$AC$348,15,FALSE)</f>
        <v>0</v>
      </c>
      <c r="AX60" s="149">
        <f>VLOOKUP($J60,context!$K$2:$AC$348,16,FALSE)</f>
        <v>0</v>
      </c>
      <c r="AY60" s="149">
        <f t="shared" si="2"/>
        <v>3.2</v>
      </c>
      <c r="AZ60" s="149">
        <f t="shared" si="3"/>
        <v>1</v>
      </c>
      <c r="BA60" s="149">
        <f t="shared" si="4"/>
        <v>0</v>
      </c>
    </row>
    <row r="61" spans="1:54" s="7" customFormat="1">
      <c r="A61" s="52">
        <v>300</v>
      </c>
      <c r="B61" s="52" t="s">
        <v>2708</v>
      </c>
      <c r="C61" s="66" t="s">
        <v>905</v>
      </c>
      <c r="D61" s="52"/>
      <c r="E61" s="77" t="s">
        <v>906</v>
      </c>
      <c r="F61" s="50">
        <v>5</v>
      </c>
      <c r="G61" s="157" t="s">
        <v>97</v>
      </c>
      <c r="H61" s="77" t="s">
        <v>923</v>
      </c>
      <c r="I61" s="69" t="s">
        <v>924</v>
      </c>
      <c r="J61" s="156" t="s">
        <v>2340</v>
      </c>
      <c r="K61" s="175" t="s">
        <v>923</v>
      </c>
      <c r="L61" s="77">
        <v>1</v>
      </c>
      <c r="M61" s="69" t="s">
        <v>97</v>
      </c>
      <c r="N61" s="69" t="s">
        <v>2340</v>
      </c>
      <c r="O61" s="77" t="str">
        <f t="shared" si="5"/>
        <v>Book-Peer-Reviewed</v>
      </c>
      <c r="P61" s="77" t="str">
        <f t="shared" si="6"/>
        <v>Definition from MARLO: Peer-reviewed books</v>
      </c>
      <c r="Q61" s="77"/>
      <c r="R61" s="6">
        <v>1</v>
      </c>
      <c r="S61" s="55">
        <v>43015</v>
      </c>
      <c r="T61" s="77" t="s">
        <v>65</v>
      </c>
      <c r="U61" s="67" t="s">
        <v>612</v>
      </c>
      <c r="V61" s="68" t="s">
        <v>97</v>
      </c>
      <c r="W61" s="74" t="s">
        <v>66</v>
      </c>
      <c r="X61" s="115" t="s">
        <v>66</v>
      </c>
      <c r="Y61" s="121" t="s">
        <v>97</v>
      </c>
      <c r="Z61" s="121" t="s">
        <v>100</v>
      </c>
      <c r="AA61" s="77"/>
      <c r="AB61" s="69" t="s">
        <v>609</v>
      </c>
      <c r="AC61" s="77"/>
      <c r="AD61" s="77"/>
      <c r="AF61" s="69" t="s">
        <v>1212</v>
      </c>
      <c r="AG61" s="69">
        <v>0</v>
      </c>
      <c r="AH61" s="7" t="s">
        <v>2778</v>
      </c>
      <c r="AI61" s="70" t="s">
        <v>97</v>
      </c>
      <c r="AJ61" s="194" t="str">
        <f>VLOOKUP($J61,context!$K$2:$M$348,2,FALSE)</f>
        <v>Definition from MARLO: Peer-reviewed books</v>
      </c>
      <c r="AK61" s="70">
        <v>1</v>
      </c>
      <c r="AL61" s="70" t="s">
        <v>3093</v>
      </c>
      <c r="AM61" s="149">
        <f>VLOOKUP($J61,context!$K$2:$AC$348,5,FALSE)</f>
        <v>0</v>
      </c>
      <c r="AN61" s="149">
        <f>VLOOKUP($J61,context!$K$2:$AC$348,6,FALSE)</f>
        <v>0</v>
      </c>
      <c r="AO61" s="149">
        <f>VLOOKUP($J61,context!$K$2:$AC$348,7,FALSE)</f>
        <v>0</v>
      </c>
      <c r="AP61" s="149">
        <f>VLOOKUP($J61,context!$K$2:$AC$348,8,FALSE)</f>
        <v>1</v>
      </c>
      <c r="AQ61" s="149">
        <f>VLOOKUP($J61,context!$K$2:$AC$348,9,FALSE)</f>
        <v>0</v>
      </c>
      <c r="AR61" s="149">
        <f>VLOOKUP($J61,context!$K$2:$AC$348,10,FALSE)</f>
        <v>1</v>
      </c>
      <c r="AS61" s="149">
        <f>VLOOKUP($J61,context!$K$2:$AC$348,11,FALSE)</f>
        <v>0.4</v>
      </c>
      <c r="AT61" s="149">
        <f>VLOOKUP($J61,context!$K$2:$AC$348,12,FALSE)</f>
        <v>0</v>
      </c>
      <c r="AU61" s="149">
        <f>VLOOKUP($J61,context!$K$2:$AC$348,13,FALSE)</f>
        <v>0</v>
      </c>
      <c r="AV61" s="149">
        <f>VLOOKUP($J61,context!$K$2:$AC$348,14,FALSE)</f>
        <v>0</v>
      </c>
      <c r="AW61" s="149">
        <f>VLOOKUP($J61,context!$K$2:$AC$348,15,FALSE)</f>
        <v>0</v>
      </c>
      <c r="AX61" s="149">
        <f>VLOOKUP($J61,context!$K$2:$AC$348,16,FALSE)</f>
        <v>0</v>
      </c>
      <c r="AY61" s="149">
        <f t="shared" si="2"/>
        <v>2.4</v>
      </c>
      <c r="AZ61" s="149">
        <f t="shared" si="3"/>
        <v>1</v>
      </c>
      <c r="BA61" s="149">
        <f t="shared" si="4"/>
        <v>0</v>
      </c>
    </row>
    <row r="62" spans="1:54">
      <c r="A62" s="52">
        <v>823</v>
      </c>
      <c r="B62" s="52" t="s">
        <v>13</v>
      </c>
      <c r="C62" s="117" t="s">
        <v>1902</v>
      </c>
      <c r="E62" s="69" t="s">
        <v>2271</v>
      </c>
      <c r="G62" s="62" t="s">
        <v>2223</v>
      </c>
      <c r="J62" s="70" t="s">
        <v>2223</v>
      </c>
      <c r="K62" s="69" t="s">
        <v>2332</v>
      </c>
      <c r="L62" s="69">
        <v>1</v>
      </c>
      <c r="M62" s="69" t="s">
        <v>97</v>
      </c>
      <c r="N62" s="69" t="s">
        <v>2277</v>
      </c>
      <c r="O62" s="77" t="str">
        <f t="shared" si="5"/>
        <v>textbook</v>
      </c>
      <c r="P62" s="77" t="str">
        <f t="shared" si="6"/>
        <v>Definition from FaBiO: A book containing instructional material relating to a particular topic of academic study, designed to be read by students.</v>
      </c>
      <c r="R62" s="63">
        <v>1</v>
      </c>
      <c r="T62" s="69" t="s">
        <v>65</v>
      </c>
      <c r="U62" s="67" t="s">
        <v>612</v>
      </c>
      <c r="V62" s="68" t="s">
        <v>97</v>
      </c>
      <c r="W62" s="74" t="s">
        <v>66</v>
      </c>
      <c r="X62" s="115" t="s">
        <v>66</v>
      </c>
      <c r="Y62" s="121" t="s">
        <v>97</v>
      </c>
      <c r="Z62" s="121" t="s">
        <v>100</v>
      </c>
      <c r="AA62" s="69" t="s">
        <v>609</v>
      </c>
      <c r="AB62" s="69" t="s">
        <v>609</v>
      </c>
      <c r="AC62" s="69" t="s">
        <v>609</v>
      </c>
      <c r="AF62" s="69" t="s">
        <v>2779</v>
      </c>
      <c r="AG62" s="61">
        <v>-1</v>
      </c>
      <c r="AH62" s="66" t="s">
        <v>2882</v>
      </c>
      <c r="AI62" s="70" t="s">
        <v>2776</v>
      </c>
      <c r="AJ62" s="194" t="e">
        <f>VLOOKUP($J62,context!$K$2:$M$348,2,FALSE)</f>
        <v>#N/A</v>
      </c>
      <c r="AK62" s="70">
        <v>1</v>
      </c>
      <c r="AL62" s="70" t="s">
        <v>3098</v>
      </c>
      <c r="AM62" s="149" t="e">
        <f>VLOOKUP($J62,context!$K$2:$AC$348,5,FALSE)</f>
        <v>#N/A</v>
      </c>
      <c r="AN62" s="149" t="e">
        <f>VLOOKUP($J62,context!$K$2:$AC$348,6,FALSE)</f>
        <v>#N/A</v>
      </c>
      <c r="AO62" s="149" t="e">
        <f>VLOOKUP($J62,context!$K$2:$AC$348,7,FALSE)</f>
        <v>#N/A</v>
      </c>
      <c r="AP62" s="149" t="e">
        <f>VLOOKUP($J62,context!$K$2:$AC$348,8,FALSE)</f>
        <v>#N/A</v>
      </c>
      <c r="AQ62" s="149" t="e">
        <f>VLOOKUP($J62,context!$K$2:$AC$348,9,FALSE)</f>
        <v>#N/A</v>
      </c>
      <c r="AR62" s="149" t="e">
        <f>VLOOKUP($J62,context!$K$2:$AC$348,10,FALSE)</f>
        <v>#N/A</v>
      </c>
      <c r="AS62" s="149" t="e">
        <f>VLOOKUP($J62,context!$K$2:$AC$348,11,FALSE)</f>
        <v>#N/A</v>
      </c>
      <c r="AT62" s="149" t="e">
        <f>VLOOKUP($J62,context!$K$2:$AC$348,12,FALSE)</f>
        <v>#N/A</v>
      </c>
      <c r="AU62" s="149" t="e">
        <f>VLOOKUP($J62,context!$K$2:$AC$348,13,FALSE)</f>
        <v>#N/A</v>
      </c>
      <c r="AV62" s="149" t="e">
        <f>VLOOKUP($J62,context!$K$2:$AC$348,14,FALSE)</f>
        <v>#N/A</v>
      </c>
      <c r="AW62" s="149" t="e">
        <f>VLOOKUP($J62,context!$K$2:$AC$348,15,FALSE)</f>
        <v>#N/A</v>
      </c>
      <c r="AX62" s="149" t="e">
        <f>VLOOKUP($J62,context!$K$2:$AC$348,16,FALSE)</f>
        <v>#N/A</v>
      </c>
      <c r="AY62" s="149" t="e">
        <f t="shared" si="2"/>
        <v>#N/A</v>
      </c>
      <c r="AZ62" s="149" t="e">
        <f t="shared" si="3"/>
        <v>#N/A</v>
      </c>
      <c r="BA62" s="149" t="e">
        <f t="shared" si="4"/>
        <v>#N/A</v>
      </c>
    </row>
    <row r="63" spans="1:54">
      <c r="A63" s="52">
        <v>94</v>
      </c>
      <c r="B63" s="52" t="s">
        <v>13</v>
      </c>
      <c r="C63" s="66" t="s">
        <v>730</v>
      </c>
      <c r="D63" s="52"/>
      <c r="E63" s="77" t="s">
        <v>722</v>
      </c>
      <c r="F63" s="50">
        <v>4</v>
      </c>
      <c r="G63" s="50" t="s">
        <v>734</v>
      </c>
      <c r="H63" s="77"/>
      <c r="I63" s="69" t="s">
        <v>734</v>
      </c>
      <c r="J63" s="159" t="s">
        <v>734</v>
      </c>
      <c r="K63" s="192"/>
      <c r="L63" s="77">
        <v>0</v>
      </c>
      <c r="M63" s="69" t="s">
        <v>734</v>
      </c>
      <c r="N63" s="69" t="s">
        <v>734</v>
      </c>
      <c r="O63" s="77" t="str">
        <f t="shared" si="5"/>
        <v/>
      </c>
      <c r="P63" s="77" t="str">
        <f t="shared" si="6"/>
        <v/>
      </c>
      <c r="Q63" s="77"/>
      <c r="R63" s="6">
        <v>0.8</v>
      </c>
      <c r="S63" s="55">
        <v>43017</v>
      </c>
      <c r="T63" s="77" t="s">
        <v>65</v>
      </c>
      <c r="U63" s="67" t="s">
        <v>108</v>
      </c>
      <c r="V63" s="68" t="s">
        <v>734</v>
      </c>
      <c r="W63" s="74" t="s">
        <v>66</v>
      </c>
      <c r="X63" s="115" t="s">
        <v>66</v>
      </c>
      <c r="Y63" s="121" t="s">
        <v>171</v>
      </c>
      <c r="Z63" s="121" t="s">
        <v>371</v>
      </c>
      <c r="AA63" s="69" t="s">
        <v>609</v>
      </c>
      <c r="AB63" s="69" t="s">
        <v>372</v>
      </c>
      <c r="AC63" s="77"/>
      <c r="AD63" s="77"/>
      <c r="AF63" s="69" t="s">
        <v>2884</v>
      </c>
      <c r="AG63" s="69">
        <v>0</v>
      </c>
      <c r="AH63" s="7" t="s">
        <v>2863</v>
      </c>
      <c r="AI63" s="131" t="s">
        <v>3035</v>
      </c>
      <c r="AJ63" s="194" t="str">
        <f>VLOOKUP($J63,context!$K$2:$M$348,2,FALSE)</f>
        <v>Definition from COAR: Brief description of important new research, also known as “communication”.</v>
      </c>
      <c r="AK63" s="131">
        <v>2</v>
      </c>
      <c r="AL63" s="70" t="s">
        <v>3097</v>
      </c>
      <c r="AM63" s="149">
        <f>VLOOKUP($J63,context!$K$2:$AC$348,5,FALSE)</f>
        <v>0</v>
      </c>
      <c r="AN63" s="149">
        <f>VLOOKUP($J63,context!$K$2:$AC$348,6,FALSE)</f>
        <v>0</v>
      </c>
      <c r="AO63" s="149">
        <f>VLOOKUP($J63,context!$K$2:$AC$348,7,FALSE)</f>
        <v>0</v>
      </c>
      <c r="AP63" s="149">
        <f>VLOOKUP($J63,context!$K$2:$AC$348,8,FALSE)</f>
        <v>0</v>
      </c>
      <c r="AQ63" s="149">
        <f>VLOOKUP($J63,context!$K$2:$AC$348,9,FALSE)</f>
        <v>0</v>
      </c>
      <c r="AR63" s="149">
        <f>VLOOKUP($J63,context!$K$2:$AC$348,10,FALSE)</f>
        <v>0</v>
      </c>
      <c r="AS63" s="149">
        <f>VLOOKUP($J63,context!$K$2:$AC$348,11,FALSE)</f>
        <v>0.4</v>
      </c>
      <c r="AT63" s="149">
        <f>VLOOKUP($J63,context!$K$2:$AC$348,12,FALSE)</f>
        <v>0.2</v>
      </c>
      <c r="AU63" s="149">
        <f>VLOOKUP($J63,context!$K$2:$AC$348,13,FALSE)</f>
        <v>0.4</v>
      </c>
      <c r="AV63" s="149">
        <f>VLOOKUP($J63,context!$K$2:$AC$348,14,FALSE)</f>
        <v>0.6</v>
      </c>
      <c r="AW63" s="149">
        <f>VLOOKUP($J63,context!$K$2:$AC$348,15,FALSE)</f>
        <v>0.4</v>
      </c>
      <c r="AX63" s="149">
        <f>VLOOKUP($J63,context!$K$2:$AC$348,16,FALSE)</f>
        <v>1</v>
      </c>
      <c r="AY63" s="149">
        <f t="shared" si="2"/>
        <v>3</v>
      </c>
      <c r="AZ63" s="149">
        <f t="shared" si="3"/>
        <v>1</v>
      </c>
      <c r="BA63" s="149">
        <f t="shared" si="4"/>
        <v>0</v>
      </c>
    </row>
    <row r="64" spans="1:54">
      <c r="A64" s="52">
        <v>365</v>
      </c>
      <c r="B64" s="52" t="s">
        <v>2708</v>
      </c>
      <c r="C64" s="66" t="s">
        <v>905</v>
      </c>
      <c r="D64" s="52"/>
      <c r="E64" s="77" t="s">
        <v>906</v>
      </c>
      <c r="F64" s="50">
        <v>5</v>
      </c>
      <c r="G64" s="50" t="s">
        <v>1044</v>
      </c>
      <c r="H64" s="77" t="s">
        <v>1057</v>
      </c>
      <c r="I64" s="69" t="s">
        <v>734</v>
      </c>
      <c r="J64" s="70" t="s">
        <v>734</v>
      </c>
      <c r="K64" s="77"/>
      <c r="L64" s="77">
        <v>0</v>
      </c>
      <c r="M64" s="69" t="s">
        <v>734</v>
      </c>
      <c r="N64" s="69" t="s">
        <v>734</v>
      </c>
      <c r="O64" s="77" t="str">
        <f t="shared" si="5"/>
        <v/>
      </c>
      <c r="P64" s="77" t="str">
        <f t="shared" si="6"/>
        <v/>
      </c>
      <c r="Q64" s="77"/>
      <c r="R64" s="6">
        <v>0.8</v>
      </c>
      <c r="S64" s="55">
        <v>43015</v>
      </c>
      <c r="T64" s="77" t="s">
        <v>65</v>
      </c>
      <c r="U64" s="67" t="s">
        <v>108</v>
      </c>
      <c r="V64" s="68" t="s">
        <v>734</v>
      </c>
      <c r="W64" s="74" t="s">
        <v>66</v>
      </c>
      <c r="X64" s="115" t="s">
        <v>66</v>
      </c>
      <c r="Y64" s="121" t="s">
        <v>171</v>
      </c>
      <c r="Z64" s="121" t="s">
        <v>371</v>
      </c>
      <c r="AA64" s="69" t="s">
        <v>609</v>
      </c>
      <c r="AB64" s="69" t="s">
        <v>372</v>
      </c>
      <c r="AC64" s="77"/>
      <c r="AD64" s="77"/>
      <c r="AF64" s="69" t="s">
        <v>2884</v>
      </c>
      <c r="AG64" s="69">
        <v>0</v>
      </c>
      <c r="AH64" s="7" t="s">
        <v>2863</v>
      </c>
      <c r="AI64" s="131" t="s">
        <v>3035</v>
      </c>
      <c r="AJ64" s="194" t="str">
        <f>VLOOKUP($J64,context!$K$2:$M$348,2,FALSE)</f>
        <v>Definition from COAR: Brief description of important new research, also known as “communication”.</v>
      </c>
      <c r="AK64" s="131">
        <v>2</v>
      </c>
      <c r="AL64" s="70" t="s">
        <v>3097</v>
      </c>
      <c r="AM64" s="149">
        <f>VLOOKUP($J64,context!$K$2:$AC$348,5,FALSE)</f>
        <v>0</v>
      </c>
      <c r="AN64" s="149">
        <f>VLOOKUP($J64,context!$K$2:$AC$348,6,FALSE)</f>
        <v>0</v>
      </c>
      <c r="AO64" s="149">
        <f>VLOOKUP($J64,context!$K$2:$AC$348,7,FALSE)</f>
        <v>0</v>
      </c>
      <c r="AP64" s="149">
        <f>VLOOKUP($J64,context!$K$2:$AC$348,8,FALSE)</f>
        <v>0</v>
      </c>
      <c r="AQ64" s="149">
        <f>VLOOKUP($J64,context!$K$2:$AC$348,9,FALSE)</f>
        <v>0</v>
      </c>
      <c r="AR64" s="149">
        <f>VLOOKUP($J64,context!$K$2:$AC$348,10,FALSE)</f>
        <v>0</v>
      </c>
      <c r="AS64" s="149">
        <f>VLOOKUP($J64,context!$K$2:$AC$348,11,FALSE)</f>
        <v>0.4</v>
      </c>
      <c r="AT64" s="149">
        <f>VLOOKUP($J64,context!$K$2:$AC$348,12,FALSE)</f>
        <v>0.2</v>
      </c>
      <c r="AU64" s="149">
        <f>VLOOKUP($J64,context!$K$2:$AC$348,13,FALSE)</f>
        <v>0.4</v>
      </c>
      <c r="AV64" s="149">
        <f>VLOOKUP($J64,context!$K$2:$AC$348,14,FALSE)</f>
        <v>0.6</v>
      </c>
      <c r="AW64" s="149">
        <f>VLOOKUP($J64,context!$K$2:$AC$348,15,FALSE)</f>
        <v>0.4</v>
      </c>
      <c r="AX64" s="149">
        <f>VLOOKUP($J64,context!$K$2:$AC$348,16,FALSE)</f>
        <v>1</v>
      </c>
      <c r="AY64" s="149">
        <f t="shared" si="2"/>
        <v>3</v>
      </c>
      <c r="AZ64" s="149">
        <f t="shared" si="3"/>
        <v>1</v>
      </c>
      <c r="BA64" s="149">
        <f t="shared" si="4"/>
        <v>0</v>
      </c>
      <c r="BB64" s="122"/>
    </row>
    <row r="65" spans="1:54">
      <c r="A65" s="52">
        <v>522</v>
      </c>
      <c r="B65" s="52" t="s">
        <v>13</v>
      </c>
      <c r="C65" s="114" t="s">
        <v>1732</v>
      </c>
      <c r="E65" s="69" t="s">
        <v>1778</v>
      </c>
      <c r="F65" s="69" t="s">
        <v>1779</v>
      </c>
      <c r="G65" s="61" t="s">
        <v>734</v>
      </c>
      <c r="I65" s="61" t="s">
        <v>734</v>
      </c>
      <c r="J65" s="70" t="s">
        <v>734</v>
      </c>
      <c r="K65" s="69" t="s">
        <v>2885</v>
      </c>
      <c r="L65" s="69">
        <v>1</v>
      </c>
      <c r="M65" s="69" t="s">
        <v>734</v>
      </c>
      <c r="N65" s="69" t="s">
        <v>734</v>
      </c>
      <c r="O65" s="77" t="str">
        <f t="shared" si="5"/>
        <v>Brief</v>
      </c>
      <c r="P65" s="77" t="str">
        <f t="shared" si="6"/>
        <v>Definition from COAR: Brief description of important new research, also known as “communication”.</v>
      </c>
      <c r="R65" s="63">
        <v>0.8</v>
      </c>
      <c r="T65" s="69" t="s">
        <v>65</v>
      </c>
      <c r="U65" s="67" t="s">
        <v>108</v>
      </c>
      <c r="V65" s="68" t="s">
        <v>734</v>
      </c>
      <c r="W65" s="74" t="s">
        <v>66</v>
      </c>
      <c r="X65" s="115" t="s">
        <v>66</v>
      </c>
      <c r="Y65" s="121" t="s">
        <v>171</v>
      </c>
      <c r="Z65" s="121" t="s">
        <v>371</v>
      </c>
      <c r="AF65" s="69" t="s">
        <v>2884</v>
      </c>
      <c r="AG65" s="69">
        <v>0</v>
      </c>
      <c r="AH65" s="7" t="s">
        <v>2863</v>
      </c>
      <c r="AI65" s="131" t="s">
        <v>3035</v>
      </c>
      <c r="AJ65" s="194" t="str">
        <f>VLOOKUP($J65,context!$K$2:$M$348,2,FALSE)</f>
        <v>Definition from COAR: Brief description of important new research, also known as “communication”.</v>
      </c>
      <c r="AK65" s="131">
        <v>2</v>
      </c>
      <c r="AL65" s="70" t="s">
        <v>3097</v>
      </c>
      <c r="AM65" s="149">
        <f>VLOOKUP($J65,context!$K$2:$AC$348,5,FALSE)</f>
        <v>0</v>
      </c>
      <c r="AN65" s="149">
        <f>VLOOKUP($J65,context!$K$2:$AC$348,6,FALSE)</f>
        <v>0</v>
      </c>
      <c r="AO65" s="149">
        <f>VLOOKUP($J65,context!$K$2:$AC$348,7,FALSE)</f>
        <v>0</v>
      </c>
      <c r="AP65" s="149">
        <f>VLOOKUP($J65,context!$K$2:$AC$348,8,FALSE)</f>
        <v>0</v>
      </c>
      <c r="AQ65" s="149">
        <f>VLOOKUP($J65,context!$K$2:$AC$348,9,FALSE)</f>
        <v>0</v>
      </c>
      <c r="AR65" s="149">
        <f>VLOOKUP($J65,context!$K$2:$AC$348,10,FALSE)</f>
        <v>0</v>
      </c>
      <c r="AS65" s="149">
        <f>VLOOKUP($J65,context!$K$2:$AC$348,11,FALSE)</f>
        <v>0.4</v>
      </c>
      <c r="AT65" s="149">
        <f>VLOOKUP($J65,context!$K$2:$AC$348,12,FALSE)</f>
        <v>0.2</v>
      </c>
      <c r="AU65" s="149">
        <f>VLOOKUP($J65,context!$K$2:$AC$348,13,FALSE)</f>
        <v>0.4</v>
      </c>
      <c r="AV65" s="149">
        <f>VLOOKUP($J65,context!$K$2:$AC$348,14,FALSE)</f>
        <v>0.6</v>
      </c>
      <c r="AW65" s="149">
        <f>VLOOKUP($J65,context!$K$2:$AC$348,15,FALSE)</f>
        <v>0.4</v>
      </c>
      <c r="AX65" s="149">
        <f>VLOOKUP($J65,context!$K$2:$AC$348,16,FALSE)</f>
        <v>1</v>
      </c>
      <c r="AY65" s="149">
        <f t="shared" si="2"/>
        <v>3</v>
      </c>
      <c r="AZ65" s="149">
        <f t="shared" si="3"/>
        <v>1</v>
      </c>
      <c r="BA65" s="149">
        <f t="shared" si="4"/>
        <v>0</v>
      </c>
    </row>
    <row r="66" spans="1:54">
      <c r="A66" s="52">
        <v>169</v>
      </c>
      <c r="B66" s="52" t="s">
        <v>13</v>
      </c>
      <c r="C66" s="66" t="s">
        <v>800</v>
      </c>
      <c r="D66" s="52" t="s">
        <v>801</v>
      </c>
      <c r="E66" s="77" t="s">
        <v>802</v>
      </c>
      <c r="F66" s="50">
        <v>4</v>
      </c>
      <c r="G66" s="50" t="s">
        <v>251</v>
      </c>
      <c r="H66" s="77"/>
      <c r="I66" s="69" t="s">
        <v>251</v>
      </c>
      <c r="J66" s="70" t="s">
        <v>251</v>
      </c>
      <c r="K66" s="77" t="s">
        <v>803</v>
      </c>
      <c r="L66" s="69">
        <v>1</v>
      </c>
      <c r="M66" s="69" t="s">
        <v>251</v>
      </c>
      <c r="N66" s="69" t="s">
        <v>251</v>
      </c>
      <c r="O66" s="77" t="str">
        <f t="shared" ref="O66:O97" si="7">IF(L66=1,J66,"")</f>
        <v>broadcast</v>
      </c>
      <c r="P66" s="77" t="str">
        <f t="shared" ref="P66:P97" si="8">IF(L66=1,"Definition from "&amp;C66&amp;": "&amp;K66,"")</f>
        <v>Definition from CSL codelists: &lt;no descr found&gt;</v>
      </c>
      <c r="Q66" s="77"/>
      <c r="R66" s="6">
        <v>0.6</v>
      </c>
      <c r="S66" s="55">
        <v>43018</v>
      </c>
      <c r="T66" s="77" t="s">
        <v>189</v>
      </c>
      <c r="U66" s="67" t="s">
        <v>608</v>
      </c>
      <c r="V66" s="68" t="s">
        <v>608</v>
      </c>
      <c r="W66" s="74" t="s">
        <v>866</v>
      </c>
      <c r="X66" s="115" t="s">
        <v>195</v>
      </c>
      <c r="Y66" s="121" t="s">
        <v>171</v>
      </c>
      <c r="Z66" s="121" t="s">
        <v>335</v>
      </c>
      <c r="AA66" s="77"/>
      <c r="AB66" s="69" t="s">
        <v>609</v>
      </c>
      <c r="AC66" s="77"/>
      <c r="AD66" s="77"/>
      <c r="AF66" s="77"/>
      <c r="AG66" s="69">
        <v>0</v>
      </c>
      <c r="AH66" s="7" t="s">
        <v>805</v>
      </c>
      <c r="AI66" s="70" t="s">
        <v>3012</v>
      </c>
      <c r="AJ66" s="194" t="str">
        <f>VLOOKUP($J66,context!$K$2:$M$348,2,FALSE)</f>
        <v>Definition from CSL codelists: &lt;no descr found&gt;</v>
      </c>
      <c r="AK66" s="70">
        <v>1</v>
      </c>
      <c r="AL66" s="70" t="s">
        <v>3105</v>
      </c>
      <c r="AM66" s="149">
        <f>VLOOKUP($J66,context!$K$2:$AC$348,5,FALSE)</f>
        <v>0</v>
      </c>
      <c r="AN66" s="149">
        <f>VLOOKUP($J66,context!$K$2:$AC$348,6,FALSE)</f>
        <v>0</v>
      </c>
      <c r="AO66" s="149">
        <f>VLOOKUP($J66,context!$K$2:$AC$348,7,FALSE)</f>
        <v>0</v>
      </c>
      <c r="AP66" s="149">
        <f>VLOOKUP($J66,context!$K$2:$AC$348,8,FALSE)</f>
        <v>0</v>
      </c>
      <c r="AQ66" s="149">
        <f>VLOOKUP($J66,context!$K$2:$AC$348,9,FALSE)</f>
        <v>0</v>
      </c>
      <c r="AR66" s="149">
        <f>VLOOKUP($J66,context!$K$2:$AC$348,10,FALSE)</f>
        <v>0</v>
      </c>
      <c r="AS66" s="149">
        <f>VLOOKUP($J66,context!$K$2:$AC$348,11,FALSE)</f>
        <v>0.2</v>
      </c>
      <c r="AT66" s="149">
        <f>VLOOKUP($J66,context!$K$2:$AC$348,12,FALSE)</f>
        <v>0.4</v>
      </c>
      <c r="AU66" s="149">
        <f>VLOOKUP($J66,context!$K$2:$AC$348,13,FALSE)</f>
        <v>0.8</v>
      </c>
      <c r="AV66" s="149">
        <f>VLOOKUP($J66,context!$K$2:$AC$348,14,FALSE)</f>
        <v>1</v>
      </c>
      <c r="AW66" s="149">
        <f>VLOOKUP($J66,context!$K$2:$AC$348,15,FALSE)</f>
        <v>0</v>
      </c>
      <c r="AX66" s="149">
        <f>VLOOKUP($J66,context!$K$2:$AC$348,16,FALSE)</f>
        <v>0</v>
      </c>
      <c r="AY66" s="149">
        <f t="shared" ref="AY66:AY129" si="9">SUM(AM66:AX66)</f>
        <v>2.4000000000000004</v>
      </c>
      <c r="AZ66" s="149">
        <f t="shared" ref="AZ66:AZ129" si="10">MAX(AM66:AX66)</f>
        <v>1</v>
      </c>
      <c r="BA66" s="149">
        <f t="shared" ref="BA66:BA129" si="11">MIN(AM66:AX66)</f>
        <v>0</v>
      </c>
    </row>
    <row r="67" spans="1:54">
      <c r="A67" s="52">
        <v>21</v>
      </c>
      <c r="B67" s="52" t="s">
        <v>13</v>
      </c>
      <c r="C67" s="66" t="s">
        <v>44</v>
      </c>
      <c r="D67" s="52"/>
      <c r="E67" s="77" t="s">
        <v>629</v>
      </c>
      <c r="F67" s="50">
        <v>4</v>
      </c>
      <c r="G67" s="77" t="s">
        <v>638</v>
      </c>
      <c r="H67" s="77"/>
      <c r="I67" s="69" t="s">
        <v>638</v>
      </c>
      <c r="J67" s="70" t="s">
        <v>638</v>
      </c>
      <c r="K67" s="69" t="s">
        <v>639</v>
      </c>
      <c r="L67" s="69">
        <v>1</v>
      </c>
      <c r="M67" s="69" t="s">
        <v>638</v>
      </c>
      <c r="N67" s="69" t="s">
        <v>638</v>
      </c>
      <c r="O67" s="77" t="str">
        <f t="shared" si="7"/>
        <v>Broadcast Interview</v>
      </c>
      <c r="P67" s="77" t="str">
        <f t="shared" si="8"/>
        <v>Definition from CASRAI: Services contributed in the form of interview(s) with the person with a member of the broadcast (TV or radio) media.</v>
      </c>
      <c r="Q67" s="77"/>
      <c r="R67" s="6">
        <v>0.6</v>
      </c>
      <c r="S67" s="55"/>
      <c r="T67" s="77" t="s">
        <v>688</v>
      </c>
      <c r="U67" s="67" t="s">
        <v>608</v>
      </c>
      <c r="V67" s="68" t="s">
        <v>190</v>
      </c>
      <c r="W67" s="74" t="s">
        <v>866</v>
      </c>
      <c r="X67" s="115" t="s">
        <v>195</v>
      </c>
      <c r="Y67" s="121" t="s">
        <v>171</v>
      </c>
      <c r="Z67" s="121" t="s">
        <v>335</v>
      </c>
      <c r="AA67" s="69" t="s">
        <v>609</v>
      </c>
      <c r="AB67" s="77"/>
      <c r="AC67" s="69" t="s">
        <v>609</v>
      </c>
      <c r="AD67" s="77"/>
      <c r="AE67" s="7" t="s">
        <v>640</v>
      </c>
      <c r="AF67" s="69" t="s">
        <v>2965</v>
      </c>
      <c r="AG67" s="69">
        <v>0</v>
      </c>
      <c r="AH67" s="7" t="s">
        <v>805</v>
      </c>
      <c r="AI67" s="70" t="s">
        <v>3012</v>
      </c>
      <c r="AJ67" s="194" t="str">
        <f>VLOOKUP($J67,context!$K$2:$M$348,2,FALSE)</f>
        <v>Definition from CASRAI: Services contributed in the form of interview(s) with the person with a member of the broadcast (TV or radio) media.</v>
      </c>
      <c r="AK67" s="70">
        <v>1</v>
      </c>
      <c r="AL67" s="70" t="s">
        <v>3097</v>
      </c>
      <c r="AM67" s="149">
        <f>VLOOKUP($J67,context!$K$2:$AC$348,5,FALSE)</f>
        <v>1</v>
      </c>
      <c r="AN67" s="149">
        <f>VLOOKUP($J67,context!$K$2:$AC$348,6,FALSE)</f>
        <v>1</v>
      </c>
      <c r="AO67" s="149">
        <f>VLOOKUP($J67,context!$K$2:$AC$348,7,FALSE)</f>
        <v>1</v>
      </c>
      <c r="AP67" s="149">
        <f>VLOOKUP($J67,context!$K$2:$AC$348,8,FALSE)</f>
        <v>0</v>
      </c>
      <c r="AQ67" s="149">
        <f>VLOOKUP($J67,context!$K$2:$AC$348,9,FALSE)</f>
        <v>0</v>
      </c>
      <c r="AR67" s="149">
        <f>VLOOKUP($J67,context!$K$2:$AC$348,10,FALSE)</f>
        <v>0</v>
      </c>
      <c r="AS67" s="149">
        <f>VLOOKUP($J67,context!$K$2:$AC$348,11,FALSE)</f>
        <v>0.2</v>
      </c>
      <c r="AT67" s="149">
        <f>VLOOKUP($J67,context!$K$2:$AC$348,12,FALSE)</f>
        <v>0.2</v>
      </c>
      <c r="AU67" s="149">
        <f>VLOOKUP($J67,context!$K$2:$AC$348,13,FALSE)</f>
        <v>0.8</v>
      </c>
      <c r="AV67" s="149">
        <f>VLOOKUP($J67,context!$K$2:$AC$348,14,FALSE)</f>
        <v>1</v>
      </c>
      <c r="AW67" s="149">
        <f>VLOOKUP($J67,context!$K$2:$AC$348,15,FALSE)</f>
        <v>0</v>
      </c>
      <c r="AX67" s="149">
        <f>VLOOKUP($J67,context!$K$2:$AC$348,16,FALSE)</f>
        <v>0</v>
      </c>
      <c r="AY67" s="149">
        <f t="shared" si="9"/>
        <v>5.2</v>
      </c>
      <c r="AZ67" s="149">
        <f t="shared" si="10"/>
        <v>1</v>
      </c>
      <c r="BA67" s="149">
        <f t="shared" si="11"/>
        <v>0</v>
      </c>
    </row>
    <row r="68" spans="1:54">
      <c r="A68" s="52">
        <v>95</v>
      </c>
      <c r="B68" s="52" t="s">
        <v>13</v>
      </c>
      <c r="C68" s="66" t="s">
        <v>730</v>
      </c>
      <c r="D68" s="52"/>
      <c r="E68" s="77" t="s">
        <v>722</v>
      </c>
      <c r="F68" s="50">
        <v>4</v>
      </c>
      <c r="G68" s="50" t="s">
        <v>282</v>
      </c>
      <c r="H68" s="77"/>
      <c r="I68" s="69" t="s">
        <v>282</v>
      </c>
      <c r="J68" s="70" t="s">
        <v>282</v>
      </c>
      <c r="K68" s="77"/>
      <c r="L68" s="77">
        <v>0</v>
      </c>
      <c r="M68" s="69" t="s">
        <v>282</v>
      </c>
      <c r="N68" s="69" t="s">
        <v>282</v>
      </c>
      <c r="O68" s="77" t="str">
        <f t="shared" si="7"/>
        <v/>
      </c>
      <c r="P68" s="77" t="str">
        <f t="shared" si="8"/>
        <v/>
      </c>
      <c r="Q68" s="77"/>
      <c r="R68" s="6">
        <v>0.8</v>
      </c>
      <c r="S68" s="55">
        <v>43017</v>
      </c>
      <c r="T68" s="77" t="s">
        <v>65</v>
      </c>
      <c r="U68" s="67" t="s">
        <v>108</v>
      </c>
      <c r="V68" s="68" t="s">
        <v>282</v>
      </c>
      <c r="W68" s="74" t="s">
        <v>66</v>
      </c>
      <c r="X68" s="115" t="s">
        <v>66</v>
      </c>
      <c r="Y68" s="121" t="s">
        <v>202</v>
      </c>
      <c r="Z68" s="121" t="s">
        <v>297</v>
      </c>
      <c r="AA68" s="77"/>
      <c r="AB68" s="69" t="s">
        <v>609</v>
      </c>
      <c r="AC68" s="77"/>
      <c r="AD68" s="77"/>
      <c r="AF68" s="69" t="s">
        <v>2884</v>
      </c>
      <c r="AG68" s="69">
        <v>0</v>
      </c>
      <c r="AH68" s="7" t="s">
        <v>2863</v>
      </c>
      <c r="AI68" s="131" t="s">
        <v>282</v>
      </c>
      <c r="AJ68" s="194" t="str">
        <f>VLOOKUP($J68,context!$K$2:$M$348,2,FALSE)</f>
        <v>Definition from MEL: Pamphlet, booklet, leaflets and other pocket, foldable graphic and informative products containing summarized or introductory information or advertising.</v>
      </c>
      <c r="AK68" s="131">
        <v>2</v>
      </c>
      <c r="AL68" s="70" t="s">
        <v>3093</v>
      </c>
      <c r="AM68" s="149">
        <f>VLOOKUP($J68,context!$K$2:$AC$348,5,FALSE)</f>
        <v>0</v>
      </c>
      <c r="AN68" s="149">
        <f>VLOOKUP($J68,context!$K$2:$AC$348,6,FALSE)</f>
        <v>0</v>
      </c>
      <c r="AO68" s="149">
        <f>VLOOKUP($J68,context!$K$2:$AC$348,7,FALSE)</f>
        <v>0</v>
      </c>
      <c r="AP68" s="149">
        <f>VLOOKUP($J68,context!$K$2:$AC$348,8,FALSE)</f>
        <v>0.6</v>
      </c>
      <c r="AQ68" s="149">
        <f>VLOOKUP($J68,context!$K$2:$AC$348,9,FALSE)</f>
        <v>0.2</v>
      </c>
      <c r="AR68" s="149">
        <f>VLOOKUP($J68,context!$K$2:$AC$348,10,FALSE)</f>
        <v>0</v>
      </c>
      <c r="AS68" s="149">
        <f>VLOOKUP($J68,context!$K$2:$AC$348,11,FALSE)</f>
        <v>0.2</v>
      </c>
      <c r="AT68" s="149">
        <f>VLOOKUP($J68,context!$K$2:$AC$348,12,FALSE)</f>
        <v>0.4</v>
      </c>
      <c r="AU68" s="149">
        <f>VLOOKUP($J68,context!$K$2:$AC$348,13,FALSE)</f>
        <v>1</v>
      </c>
      <c r="AV68" s="149">
        <f>VLOOKUP($J68,context!$K$2:$AC$348,14,FALSE)</f>
        <v>0</v>
      </c>
      <c r="AW68" s="149">
        <f>VLOOKUP($J68,context!$K$2:$AC$348,15,FALSE)</f>
        <v>0</v>
      </c>
      <c r="AX68" s="149">
        <f>VLOOKUP($J68,context!$K$2:$AC$348,16,FALSE)</f>
        <v>0.8</v>
      </c>
      <c r="AY68" s="149">
        <f t="shared" si="9"/>
        <v>3.2</v>
      </c>
      <c r="AZ68" s="149">
        <f t="shared" si="10"/>
        <v>1</v>
      </c>
      <c r="BA68" s="149">
        <f t="shared" si="11"/>
        <v>0</v>
      </c>
      <c r="BB68" s="7"/>
    </row>
    <row r="69" spans="1:54">
      <c r="A69" s="52">
        <v>302</v>
      </c>
      <c r="B69" s="52" t="s">
        <v>2708</v>
      </c>
      <c r="C69" s="66" t="s">
        <v>905</v>
      </c>
      <c r="D69" s="52"/>
      <c r="E69" s="77" t="s">
        <v>906</v>
      </c>
      <c r="F69" s="50">
        <v>5</v>
      </c>
      <c r="G69" s="50" t="s">
        <v>282</v>
      </c>
      <c r="H69" s="77" t="s">
        <v>282</v>
      </c>
      <c r="I69" s="69" t="s">
        <v>282</v>
      </c>
      <c r="J69" s="70" t="s">
        <v>282</v>
      </c>
      <c r="K69" s="77"/>
      <c r="L69" s="77">
        <v>0</v>
      </c>
      <c r="M69" s="69" t="s">
        <v>282</v>
      </c>
      <c r="N69" s="69" t="s">
        <v>282</v>
      </c>
      <c r="O69" s="77" t="str">
        <f t="shared" si="7"/>
        <v/>
      </c>
      <c r="P69" s="77" t="str">
        <f t="shared" si="8"/>
        <v/>
      </c>
      <c r="Q69" s="77"/>
      <c r="R69" s="6">
        <v>0.8</v>
      </c>
      <c r="S69" s="55">
        <v>43015</v>
      </c>
      <c r="T69" s="77" t="s">
        <v>65</v>
      </c>
      <c r="U69" s="67" t="s">
        <v>108</v>
      </c>
      <c r="V69" s="68" t="s">
        <v>282</v>
      </c>
      <c r="W69" s="74" t="s">
        <v>66</v>
      </c>
      <c r="X69" s="115" t="s">
        <v>66</v>
      </c>
      <c r="Y69" s="121" t="s">
        <v>202</v>
      </c>
      <c r="Z69" s="121" t="s">
        <v>297</v>
      </c>
      <c r="AA69" s="77"/>
      <c r="AB69" s="69" t="s">
        <v>609</v>
      </c>
      <c r="AC69" s="77"/>
      <c r="AD69" s="77"/>
      <c r="AF69" s="69" t="s">
        <v>2884</v>
      </c>
      <c r="AG69" s="69">
        <v>0</v>
      </c>
      <c r="AH69" s="7" t="s">
        <v>2863</v>
      </c>
      <c r="AI69" s="131" t="s">
        <v>282</v>
      </c>
      <c r="AJ69" s="194" t="str">
        <f>VLOOKUP($J69,context!$K$2:$M$348,2,FALSE)</f>
        <v>Definition from MEL: Pamphlet, booklet, leaflets and other pocket, foldable graphic and informative products containing summarized or introductory information or advertising.</v>
      </c>
      <c r="AK69" s="131">
        <v>2</v>
      </c>
      <c r="AL69" s="70" t="s">
        <v>3093</v>
      </c>
      <c r="AM69" s="149">
        <f>VLOOKUP($J69,context!$K$2:$AC$348,5,FALSE)</f>
        <v>0</v>
      </c>
      <c r="AN69" s="149">
        <f>VLOOKUP($J69,context!$K$2:$AC$348,6,FALSE)</f>
        <v>0</v>
      </c>
      <c r="AO69" s="149">
        <f>VLOOKUP($J69,context!$K$2:$AC$348,7,FALSE)</f>
        <v>0</v>
      </c>
      <c r="AP69" s="149">
        <f>VLOOKUP($J69,context!$K$2:$AC$348,8,FALSE)</f>
        <v>0.6</v>
      </c>
      <c r="AQ69" s="149">
        <f>VLOOKUP($J69,context!$K$2:$AC$348,9,FALSE)</f>
        <v>0.2</v>
      </c>
      <c r="AR69" s="149">
        <f>VLOOKUP($J69,context!$K$2:$AC$348,10,FALSE)</f>
        <v>0</v>
      </c>
      <c r="AS69" s="149">
        <f>VLOOKUP($J69,context!$K$2:$AC$348,11,FALSE)</f>
        <v>0.2</v>
      </c>
      <c r="AT69" s="149">
        <f>VLOOKUP($J69,context!$K$2:$AC$348,12,FALSE)</f>
        <v>0.4</v>
      </c>
      <c r="AU69" s="149">
        <f>VLOOKUP($J69,context!$K$2:$AC$348,13,FALSE)</f>
        <v>1</v>
      </c>
      <c r="AV69" s="149">
        <f>VLOOKUP($J69,context!$K$2:$AC$348,14,FALSE)</f>
        <v>0</v>
      </c>
      <c r="AW69" s="149">
        <f>VLOOKUP($J69,context!$K$2:$AC$348,15,FALSE)</f>
        <v>0</v>
      </c>
      <c r="AX69" s="149">
        <f>VLOOKUP($J69,context!$K$2:$AC$348,16,FALSE)</f>
        <v>0.8</v>
      </c>
      <c r="AY69" s="149">
        <f t="shared" si="9"/>
        <v>3.2</v>
      </c>
      <c r="AZ69" s="149">
        <f t="shared" si="10"/>
        <v>1</v>
      </c>
      <c r="BA69" s="149">
        <f t="shared" si="11"/>
        <v>0</v>
      </c>
      <c r="BB69" s="7"/>
    </row>
    <row r="70" spans="1:54">
      <c r="A70" s="52">
        <v>539</v>
      </c>
      <c r="B70" s="52" t="s">
        <v>2708</v>
      </c>
      <c r="C70" s="66" t="s">
        <v>1760</v>
      </c>
      <c r="E70" s="69" t="s">
        <v>1778</v>
      </c>
      <c r="F70" s="69" t="s">
        <v>1779</v>
      </c>
      <c r="G70" s="61" t="s">
        <v>282</v>
      </c>
      <c r="I70" s="61" t="s">
        <v>282</v>
      </c>
      <c r="J70" s="70" t="s">
        <v>282</v>
      </c>
      <c r="K70" s="70" t="s">
        <v>1761</v>
      </c>
      <c r="L70" s="69">
        <v>1</v>
      </c>
      <c r="M70" s="69" t="s">
        <v>282</v>
      </c>
      <c r="N70" s="69" t="s">
        <v>282</v>
      </c>
      <c r="O70" s="77" t="str">
        <f t="shared" si="7"/>
        <v>Brochure</v>
      </c>
      <c r="P70" s="77" t="str">
        <f t="shared" si="8"/>
        <v>Definition from MEL: Pamphlet, booklet, leaflets and other pocket, foldable graphic and informative products containing summarized or introductory information or advertising.</v>
      </c>
      <c r="R70" s="63">
        <v>0.8</v>
      </c>
      <c r="T70" s="69" t="s">
        <v>65</v>
      </c>
      <c r="U70" s="67" t="s">
        <v>108</v>
      </c>
      <c r="V70" s="68" t="s">
        <v>282</v>
      </c>
      <c r="W70" s="74" t="s">
        <v>66</v>
      </c>
      <c r="X70" s="115" t="s">
        <v>66</v>
      </c>
      <c r="Y70" s="121" t="s">
        <v>202</v>
      </c>
      <c r="Z70" s="121" t="s">
        <v>297</v>
      </c>
      <c r="AA70" s="69" t="s">
        <v>609</v>
      </c>
      <c r="AB70" s="69" t="s">
        <v>609</v>
      </c>
      <c r="AF70" s="69" t="s">
        <v>2884</v>
      </c>
      <c r="AG70" s="69">
        <v>0</v>
      </c>
      <c r="AH70" s="7" t="s">
        <v>2863</v>
      </c>
      <c r="AI70" s="131" t="s">
        <v>282</v>
      </c>
      <c r="AJ70" s="194" t="str">
        <f>VLOOKUP($J70,context!$K$2:$M$348,2,FALSE)</f>
        <v>Definition from MEL: Pamphlet, booklet, leaflets and other pocket, foldable graphic and informative products containing summarized or introductory information or advertising.</v>
      </c>
      <c r="AK70" s="131">
        <v>2</v>
      </c>
      <c r="AL70" s="70" t="s">
        <v>3093</v>
      </c>
      <c r="AM70" s="149">
        <f>VLOOKUP($J70,context!$K$2:$AC$348,5,FALSE)</f>
        <v>0</v>
      </c>
      <c r="AN70" s="149">
        <f>VLOOKUP($J70,context!$K$2:$AC$348,6,FALSE)</f>
        <v>0</v>
      </c>
      <c r="AO70" s="149">
        <f>VLOOKUP($J70,context!$K$2:$AC$348,7,FALSE)</f>
        <v>0</v>
      </c>
      <c r="AP70" s="149">
        <f>VLOOKUP($J70,context!$K$2:$AC$348,8,FALSE)</f>
        <v>0.6</v>
      </c>
      <c r="AQ70" s="149">
        <f>VLOOKUP($J70,context!$K$2:$AC$348,9,FALSE)</f>
        <v>0.2</v>
      </c>
      <c r="AR70" s="149">
        <f>VLOOKUP($J70,context!$K$2:$AC$348,10,FALSE)</f>
        <v>0</v>
      </c>
      <c r="AS70" s="149">
        <f>VLOOKUP($J70,context!$K$2:$AC$348,11,FALSE)</f>
        <v>0.2</v>
      </c>
      <c r="AT70" s="149">
        <f>VLOOKUP($J70,context!$K$2:$AC$348,12,FALSE)</f>
        <v>0.4</v>
      </c>
      <c r="AU70" s="149">
        <f>VLOOKUP($J70,context!$K$2:$AC$348,13,FALSE)</f>
        <v>1</v>
      </c>
      <c r="AV70" s="149">
        <f>VLOOKUP($J70,context!$K$2:$AC$348,14,FALSE)</f>
        <v>0</v>
      </c>
      <c r="AW70" s="149">
        <f>VLOOKUP($J70,context!$K$2:$AC$348,15,FALSE)</f>
        <v>0</v>
      </c>
      <c r="AX70" s="149">
        <f>VLOOKUP($J70,context!$K$2:$AC$348,16,FALSE)</f>
        <v>0.8</v>
      </c>
      <c r="AY70" s="149">
        <f t="shared" si="9"/>
        <v>3.2</v>
      </c>
      <c r="AZ70" s="149">
        <f t="shared" si="10"/>
        <v>1</v>
      </c>
      <c r="BA70" s="149">
        <f t="shared" si="11"/>
        <v>0</v>
      </c>
    </row>
    <row r="71" spans="1:54">
      <c r="A71" s="52">
        <v>261</v>
      </c>
      <c r="B71" s="52" t="s">
        <v>13</v>
      </c>
      <c r="C71" s="66" t="s">
        <v>885</v>
      </c>
      <c r="D71" s="52" t="s">
        <v>886</v>
      </c>
      <c r="E71" s="77" t="s">
        <v>887</v>
      </c>
      <c r="F71" s="50">
        <v>2</v>
      </c>
      <c r="G71" s="50" t="s">
        <v>214</v>
      </c>
      <c r="H71" s="77"/>
      <c r="I71" s="50" t="s">
        <v>214</v>
      </c>
      <c r="J71" s="75" t="s">
        <v>214</v>
      </c>
      <c r="K71" s="77"/>
      <c r="L71" s="77">
        <v>0</v>
      </c>
      <c r="M71" s="69" t="s">
        <v>214</v>
      </c>
      <c r="N71" s="69" t="s">
        <v>214</v>
      </c>
      <c r="O71" s="77" t="str">
        <f t="shared" si="7"/>
        <v/>
      </c>
      <c r="P71" s="77" t="str">
        <f t="shared" si="8"/>
        <v/>
      </c>
      <c r="Q71" s="77"/>
      <c r="R71" s="6">
        <v>0.8</v>
      </c>
      <c r="S71" s="55">
        <v>43015</v>
      </c>
      <c r="T71" s="77" t="s">
        <v>688</v>
      </c>
      <c r="U71" s="67" t="s">
        <v>608</v>
      </c>
      <c r="V71" s="68" t="s">
        <v>608</v>
      </c>
      <c r="W71" s="74" t="s">
        <v>210</v>
      </c>
      <c r="X71" s="115" t="s">
        <v>210</v>
      </c>
      <c r="Y71" s="121" t="s">
        <v>171</v>
      </c>
      <c r="Z71" s="121" t="s">
        <v>213</v>
      </c>
      <c r="AA71" s="69" t="s">
        <v>609</v>
      </c>
      <c r="AB71" s="77"/>
      <c r="AC71" s="77"/>
      <c r="AD71" s="77"/>
      <c r="AF71" s="69" t="s">
        <v>1221</v>
      </c>
      <c r="AG71" s="77">
        <v>0</v>
      </c>
      <c r="AH71" s="7" t="s">
        <v>2865</v>
      </c>
      <c r="AI71" s="131" t="s">
        <v>3036</v>
      </c>
      <c r="AJ71" s="194" t="str">
        <f>VLOOKUP($J71,context!$K$2:$M$348,2,FALSE)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v>
      </c>
      <c r="AK71" s="131">
        <v>3</v>
      </c>
      <c r="AL71" s="70" t="s">
        <v>3105</v>
      </c>
      <c r="AM71" s="149">
        <f>VLOOKUP($J71,context!$K$2:$AC$348,5,FALSE)</f>
        <v>1</v>
      </c>
      <c r="AN71" s="149">
        <f>VLOOKUP($J71,context!$K$2:$AC$348,6,FALSE)</f>
        <v>0</v>
      </c>
      <c r="AO71" s="149">
        <f>VLOOKUP($J71,context!$K$2:$AC$348,7,FALSE)</f>
        <v>0</v>
      </c>
      <c r="AP71" s="149">
        <f>VLOOKUP($J71,context!$K$2:$AC$348,8,FALSE)</f>
        <v>0.6</v>
      </c>
      <c r="AQ71" s="149">
        <f>VLOOKUP($J71,context!$K$2:$AC$348,9,FALSE)</f>
        <v>1</v>
      </c>
      <c r="AR71" s="149">
        <f>VLOOKUP($J71,context!$K$2:$AC$348,10,FALSE)</f>
        <v>0.6</v>
      </c>
      <c r="AS71" s="149">
        <f>VLOOKUP($J71,context!$K$2:$AC$348,11,FALSE)</f>
        <v>0.8</v>
      </c>
      <c r="AT71" s="149">
        <f>VLOOKUP($J71,context!$K$2:$AC$348,12,FALSE)</f>
        <v>0.6</v>
      </c>
      <c r="AU71" s="149">
        <f>VLOOKUP($J71,context!$K$2:$AC$348,13,FALSE)</f>
        <v>0.6</v>
      </c>
      <c r="AV71" s="149">
        <f>VLOOKUP($J71,context!$K$2:$AC$348,14,FALSE)</f>
        <v>0.6</v>
      </c>
      <c r="AW71" s="149">
        <f>VLOOKUP($J71,context!$K$2:$AC$348,15,FALSE)</f>
        <v>0</v>
      </c>
      <c r="AX71" s="149">
        <f>VLOOKUP($J71,context!$K$2:$AC$348,16,FALSE)</f>
        <v>0.4</v>
      </c>
      <c r="AY71" s="149">
        <f t="shared" si="9"/>
        <v>6.1999999999999993</v>
      </c>
      <c r="AZ71" s="149">
        <f t="shared" si="10"/>
        <v>1</v>
      </c>
      <c r="BA71" s="149">
        <f t="shared" si="11"/>
        <v>0</v>
      </c>
    </row>
    <row r="72" spans="1:54">
      <c r="A72" s="52">
        <v>598</v>
      </c>
      <c r="B72" s="52" t="s">
        <v>13</v>
      </c>
      <c r="C72" s="114" t="s">
        <v>1732</v>
      </c>
      <c r="E72" s="69" t="s">
        <v>1891</v>
      </c>
      <c r="F72" s="61">
        <v>1</v>
      </c>
      <c r="G72" s="69" t="s">
        <v>1713</v>
      </c>
      <c r="I72" s="69" t="s">
        <v>1713</v>
      </c>
      <c r="J72" s="70" t="s">
        <v>214</v>
      </c>
      <c r="K72" s="61" t="s">
        <v>1752</v>
      </c>
      <c r="L72" s="69">
        <v>1</v>
      </c>
      <c r="M72" s="69" t="s">
        <v>214</v>
      </c>
      <c r="N72" s="69" t="s">
        <v>214</v>
      </c>
      <c r="O72" s="77" t="str">
        <f t="shared" si="7"/>
        <v>cartographic</v>
      </c>
      <c r="P72" s="77" t="str">
        <f t="shared" si="8"/>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v>
      </c>
      <c r="Q72" s="61" t="s">
        <v>1876</v>
      </c>
      <c r="R72" s="63">
        <v>1</v>
      </c>
      <c r="T72" s="77" t="s">
        <v>688</v>
      </c>
      <c r="U72" s="67" t="s">
        <v>608</v>
      </c>
      <c r="V72" s="68" t="s">
        <v>608</v>
      </c>
      <c r="W72" s="74" t="s">
        <v>210</v>
      </c>
      <c r="X72" s="115" t="s">
        <v>210</v>
      </c>
      <c r="Y72" s="121" t="s">
        <v>171</v>
      </c>
      <c r="Z72" s="121" t="s">
        <v>213</v>
      </c>
      <c r="AF72" s="69" t="s">
        <v>1221</v>
      </c>
      <c r="AG72" s="77">
        <v>0</v>
      </c>
      <c r="AH72" s="7" t="s">
        <v>2865</v>
      </c>
      <c r="AI72" s="131" t="s">
        <v>3036</v>
      </c>
      <c r="AJ72" s="194" t="str">
        <f>VLOOKUP($J72,context!$K$2:$M$348,2,FALSE)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v>
      </c>
      <c r="AK72" s="131">
        <v>3</v>
      </c>
      <c r="AL72" s="70" t="s">
        <v>3105</v>
      </c>
      <c r="AM72" s="149">
        <f>VLOOKUP($J72,context!$K$2:$AC$348,5,FALSE)</f>
        <v>1</v>
      </c>
      <c r="AN72" s="149">
        <f>VLOOKUP($J72,context!$K$2:$AC$348,6,FALSE)</f>
        <v>0</v>
      </c>
      <c r="AO72" s="149">
        <f>VLOOKUP($J72,context!$K$2:$AC$348,7,FALSE)</f>
        <v>0</v>
      </c>
      <c r="AP72" s="149">
        <f>VLOOKUP($J72,context!$K$2:$AC$348,8,FALSE)</f>
        <v>0.6</v>
      </c>
      <c r="AQ72" s="149">
        <f>VLOOKUP($J72,context!$K$2:$AC$348,9,FALSE)</f>
        <v>1</v>
      </c>
      <c r="AR72" s="149">
        <f>VLOOKUP($J72,context!$K$2:$AC$348,10,FALSE)</f>
        <v>0.6</v>
      </c>
      <c r="AS72" s="149">
        <f>VLOOKUP($J72,context!$K$2:$AC$348,11,FALSE)</f>
        <v>0.8</v>
      </c>
      <c r="AT72" s="149">
        <f>VLOOKUP($J72,context!$K$2:$AC$348,12,FALSE)</f>
        <v>0.6</v>
      </c>
      <c r="AU72" s="149">
        <f>VLOOKUP($J72,context!$K$2:$AC$348,13,FALSE)</f>
        <v>0.6</v>
      </c>
      <c r="AV72" s="149">
        <f>VLOOKUP($J72,context!$K$2:$AC$348,14,FALSE)</f>
        <v>0.6</v>
      </c>
      <c r="AW72" s="149">
        <f>VLOOKUP($J72,context!$K$2:$AC$348,15,FALSE)</f>
        <v>0</v>
      </c>
      <c r="AX72" s="149">
        <f>VLOOKUP($J72,context!$K$2:$AC$348,16,FALSE)</f>
        <v>0.4</v>
      </c>
      <c r="AY72" s="149">
        <f t="shared" si="9"/>
        <v>6.1999999999999993</v>
      </c>
      <c r="AZ72" s="149">
        <f t="shared" si="10"/>
        <v>1</v>
      </c>
      <c r="BA72" s="149">
        <f t="shared" si="11"/>
        <v>0</v>
      </c>
      <c r="BB72" s="7"/>
    </row>
    <row r="73" spans="1:54">
      <c r="A73" s="52">
        <v>96</v>
      </c>
      <c r="B73" s="52" t="s">
        <v>13</v>
      </c>
      <c r="C73" s="66" t="s">
        <v>730</v>
      </c>
      <c r="D73" s="52"/>
      <c r="E73" s="77" t="s">
        <v>722</v>
      </c>
      <c r="F73" s="50">
        <v>4</v>
      </c>
      <c r="G73" s="50" t="s">
        <v>374</v>
      </c>
      <c r="H73" s="77"/>
      <c r="I73" s="69" t="s">
        <v>374</v>
      </c>
      <c r="J73" s="70" t="s">
        <v>374</v>
      </c>
      <c r="K73" s="77"/>
      <c r="L73" s="77">
        <v>0</v>
      </c>
      <c r="M73" s="69" t="s">
        <v>374</v>
      </c>
      <c r="N73" s="69" t="s">
        <v>374</v>
      </c>
      <c r="O73" s="77" t="str">
        <f t="shared" si="7"/>
        <v/>
      </c>
      <c r="P73" s="77" t="str">
        <f t="shared" si="8"/>
        <v/>
      </c>
      <c r="Q73" s="77"/>
      <c r="R73" s="6">
        <v>0.8</v>
      </c>
      <c r="S73" s="55">
        <v>43017</v>
      </c>
      <c r="T73" s="77" t="s">
        <v>65</v>
      </c>
      <c r="U73" s="67" t="s">
        <v>108</v>
      </c>
      <c r="V73" s="68" t="s">
        <v>374</v>
      </c>
      <c r="W73" s="74" t="s">
        <v>66</v>
      </c>
      <c r="X73" s="115" t="s">
        <v>66</v>
      </c>
      <c r="Y73" s="121" t="s">
        <v>171</v>
      </c>
      <c r="Z73" s="121" t="s">
        <v>475</v>
      </c>
      <c r="AA73" s="69" t="s">
        <v>609</v>
      </c>
      <c r="AB73" s="77"/>
      <c r="AC73" s="77"/>
      <c r="AD73" s="77"/>
      <c r="AF73" s="69" t="s">
        <v>1216</v>
      </c>
      <c r="AG73" s="77">
        <v>-1</v>
      </c>
      <c r="AH73" s="7" t="s">
        <v>2863</v>
      </c>
      <c r="AI73" s="131" t="s">
        <v>3034</v>
      </c>
      <c r="AJ73" s="194" t="str">
        <f>VLOOKUP($J73,context!$K$2:$M$348,2,FALSE)</f>
        <v xml:space="preserve">Definition from FAO Learning resources MD application profile: A detailed description and analysis of a single project in a specific location or region. It may contain lessons learned which are likely to help modify and improve future activities. </v>
      </c>
      <c r="AK73" s="131">
        <v>2</v>
      </c>
      <c r="AL73" s="70" t="s">
        <v>3097</v>
      </c>
      <c r="AM73" s="149">
        <f>VLOOKUP($J73,context!$K$2:$AC$348,5,FALSE)</f>
        <v>0</v>
      </c>
      <c r="AN73" s="149">
        <f>VLOOKUP($J73,context!$K$2:$AC$348,6,FALSE)</f>
        <v>0</v>
      </c>
      <c r="AO73" s="149">
        <f>VLOOKUP($J73,context!$K$2:$AC$348,7,FALSE)</f>
        <v>0</v>
      </c>
      <c r="AP73" s="149">
        <f>VLOOKUP($J73,context!$K$2:$AC$348,8,FALSE)</f>
        <v>0.6</v>
      </c>
      <c r="AQ73" s="149">
        <f>VLOOKUP($J73,context!$K$2:$AC$348,9,FALSE)</f>
        <v>0</v>
      </c>
      <c r="AR73" s="149">
        <f>VLOOKUP($J73,context!$K$2:$AC$348,10,FALSE)</f>
        <v>0</v>
      </c>
      <c r="AS73" s="149">
        <f>VLOOKUP($J73,context!$K$2:$AC$348,11,FALSE)</f>
        <v>0.6</v>
      </c>
      <c r="AT73" s="149">
        <f>VLOOKUP($J73,context!$K$2:$AC$348,12,FALSE)</f>
        <v>0.4</v>
      </c>
      <c r="AU73" s="149">
        <f>VLOOKUP($J73,context!$K$2:$AC$348,13,FALSE)</f>
        <v>0.4</v>
      </c>
      <c r="AV73" s="149">
        <f>VLOOKUP($J73,context!$K$2:$AC$348,14,FALSE)</f>
        <v>0.2</v>
      </c>
      <c r="AW73" s="149">
        <f>VLOOKUP($J73,context!$K$2:$AC$348,15,FALSE)</f>
        <v>0</v>
      </c>
      <c r="AX73" s="149">
        <f>VLOOKUP($J73,context!$K$2:$AC$348,16,FALSE)</f>
        <v>0</v>
      </c>
      <c r="AY73" s="149">
        <f t="shared" si="9"/>
        <v>2.2000000000000002</v>
      </c>
      <c r="AZ73" s="149">
        <f t="shared" si="10"/>
        <v>0.6</v>
      </c>
      <c r="BA73" s="149">
        <f t="shared" si="11"/>
        <v>0</v>
      </c>
      <c r="BB73" s="7"/>
    </row>
    <row r="74" spans="1:54">
      <c r="A74" s="52">
        <v>636</v>
      </c>
      <c r="B74" s="52" t="s">
        <v>13</v>
      </c>
      <c r="C74" s="117" t="s">
        <v>1902</v>
      </c>
      <c r="E74" s="69" t="s">
        <v>2271</v>
      </c>
      <c r="G74" s="62" t="s">
        <v>1946</v>
      </c>
      <c r="J74" s="70" t="s">
        <v>374</v>
      </c>
      <c r="K74" s="69" t="s">
        <v>2599</v>
      </c>
      <c r="L74" s="77">
        <v>0</v>
      </c>
      <c r="M74" s="69" t="s">
        <v>374</v>
      </c>
      <c r="N74" s="69" t="s">
        <v>374</v>
      </c>
      <c r="O74" s="77" t="str">
        <f t="shared" si="7"/>
        <v/>
      </c>
      <c r="P74" s="77" t="str">
        <f t="shared" si="8"/>
        <v/>
      </c>
      <c r="R74" s="63">
        <v>0.8</v>
      </c>
      <c r="T74" s="69" t="s">
        <v>65</v>
      </c>
      <c r="U74" s="67" t="s">
        <v>108</v>
      </c>
      <c r="V74" s="68" t="s">
        <v>374</v>
      </c>
      <c r="W74" s="74" t="s">
        <v>66</v>
      </c>
      <c r="X74" s="115" t="s">
        <v>66</v>
      </c>
      <c r="Y74" s="121" t="s">
        <v>262</v>
      </c>
      <c r="Z74" s="121" t="s">
        <v>475</v>
      </c>
      <c r="AF74" s="69" t="s">
        <v>1216</v>
      </c>
      <c r="AG74" s="77">
        <v>0</v>
      </c>
      <c r="AH74" s="7" t="s">
        <v>2863</v>
      </c>
      <c r="AI74" s="131" t="s">
        <v>3034</v>
      </c>
      <c r="AJ74" s="194" t="str">
        <f>VLOOKUP($J74,context!$K$2:$M$348,2,FALSE)</f>
        <v xml:space="preserve">Definition from FAO Learning resources MD application profile: A detailed description and analysis of a single project in a specific location or region. It may contain lessons learned which are likely to help modify and improve future activities. </v>
      </c>
      <c r="AK74" s="131">
        <v>2</v>
      </c>
      <c r="AL74" s="70" t="s">
        <v>3097</v>
      </c>
      <c r="AM74" s="149">
        <f>VLOOKUP($J74,context!$K$2:$AC$348,5,FALSE)</f>
        <v>0</v>
      </c>
      <c r="AN74" s="149">
        <f>VLOOKUP($J74,context!$K$2:$AC$348,6,FALSE)</f>
        <v>0</v>
      </c>
      <c r="AO74" s="149">
        <f>VLOOKUP($J74,context!$K$2:$AC$348,7,FALSE)</f>
        <v>0</v>
      </c>
      <c r="AP74" s="149">
        <f>VLOOKUP($J74,context!$K$2:$AC$348,8,FALSE)</f>
        <v>0.6</v>
      </c>
      <c r="AQ74" s="149">
        <f>VLOOKUP($J74,context!$K$2:$AC$348,9,FALSE)</f>
        <v>0</v>
      </c>
      <c r="AR74" s="149">
        <f>VLOOKUP($J74,context!$K$2:$AC$348,10,FALSE)</f>
        <v>0</v>
      </c>
      <c r="AS74" s="149">
        <f>VLOOKUP($J74,context!$K$2:$AC$348,11,FALSE)</f>
        <v>0.6</v>
      </c>
      <c r="AT74" s="149">
        <f>VLOOKUP($J74,context!$K$2:$AC$348,12,FALSE)</f>
        <v>0.4</v>
      </c>
      <c r="AU74" s="149">
        <f>VLOOKUP($J74,context!$K$2:$AC$348,13,FALSE)</f>
        <v>0.4</v>
      </c>
      <c r="AV74" s="149">
        <f>VLOOKUP($J74,context!$K$2:$AC$348,14,FALSE)</f>
        <v>0.2</v>
      </c>
      <c r="AW74" s="149">
        <f>VLOOKUP($J74,context!$K$2:$AC$348,15,FALSE)</f>
        <v>0</v>
      </c>
      <c r="AX74" s="149">
        <f>VLOOKUP($J74,context!$K$2:$AC$348,16,FALSE)</f>
        <v>0</v>
      </c>
      <c r="AY74" s="149">
        <f t="shared" si="9"/>
        <v>2.2000000000000002</v>
      </c>
      <c r="AZ74" s="149">
        <f t="shared" si="10"/>
        <v>0.6</v>
      </c>
      <c r="BA74" s="149">
        <f t="shared" si="11"/>
        <v>0</v>
      </c>
    </row>
    <row r="75" spans="1:54">
      <c r="A75" s="122">
        <v>858</v>
      </c>
      <c r="B75" s="52" t="s">
        <v>13</v>
      </c>
      <c r="C75" s="66" t="s">
        <v>2413</v>
      </c>
      <c r="D75" s="66" t="s">
        <v>2541</v>
      </c>
      <c r="E75" s="7" t="s">
        <v>2414</v>
      </c>
      <c r="F75" s="122">
        <v>3</v>
      </c>
      <c r="G75" s="50" t="s">
        <v>374</v>
      </c>
      <c r="H75" s="122"/>
      <c r="I75" s="122"/>
      <c r="J75" s="47" t="s">
        <v>374</v>
      </c>
      <c r="K75" s="7" t="s">
        <v>2542</v>
      </c>
      <c r="L75" s="7">
        <v>0</v>
      </c>
      <c r="M75" s="69" t="s">
        <v>374</v>
      </c>
      <c r="N75" s="69" t="s">
        <v>374</v>
      </c>
      <c r="O75" s="77" t="str">
        <f t="shared" si="7"/>
        <v/>
      </c>
      <c r="P75" s="77" t="str">
        <f t="shared" si="8"/>
        <v/>
      </c>
      <c r="Q75" s="7"/>
      <c r="R75" s="66">
        <v>0.8</v>
      </c>
      <c r="S75" s="126"/>
      <c r="T75" s="122" t="s">
        <v>65</v>
      </c>
      <c r="U75" s="127" t="s">
        <v>108</v>
      </c>
      <c r="V75" s="47" t="s">
        <v>374</v>
      </c>
      <c r="W75" s="47" t="s">
        <v>66</v>
      </c>
      <c r="X75" s="66" t="s">
        <v>66</v>
      </c>
      <c r="Y75" s="184" t="s">
        <v>171</v>
      </c>
      <c r="Z75" s="184" t="s">
        <v>475</v>
      </c>
      <c r="AA75" s="7"/>
      <c r="AB75" s="7"/>
      <c r="AC75" s="7"/>
      <c r="AD75" s="7"/>
      <c r="AF75" s="7" t="s">
        <v>1216</v>
      </c>
      <c r="AG75" s="7">
        <v>1</v>
      </c>
      <c r="AH75" s="7" t="s">
        <v>2863</v>
      </c>
      <c r="AI75" s="48" t="s">
        <v>3034</v>
      </c>
      <c r="AJ75" s="194" t="str">
        <f>VLOOKUP($J75,context!$K$2:$M$348,2,FALSE)</f>
        <v xml:space="preserve">Definition from FAO Learning resources MD application profile: A detailed description and analysis of a single project in a specific location or region. It may contain lessons learned which are likely to help modify and improve future activities. </v>
      </c>
      <c r="AK75" s="131">
        <v>2</v>
      </c>
      <c r="AL75" s="70" t="s">
        <v>3097</v>
      </c>
      <c r="AM75" s="185">
        <f>VLOOKUP($J75,context!$K$2:$AC$348,5,FALSE)</f>
        <v>0</v>
      </c>
      <c r="AN75" s="185">
        <f>VLOOKUP($J75,context!$K$2:$AC$348,6,FALSE)</f>
        <v>0</v>
      </c>
      <c r="AO75" s="185">
        <f>VLOOKUP($J75,context!$K$2:$AC$348,7,FALSE)</f>
        <v>0</v>
      </c>
      <c r="AP75" s="185">
        <f>VLOOKUP($J75,context!$K$2:$AC$348,8,FALSE)</f>
        <v>0.6</v>
      </c>
      <c r="AQ75" s="185">
        <f>VLOOKUP($J75,context!$K$2:$AC$348,9,FALSE)</f>
        <v>0</v>
      </c>
      <c r="AR75" s="185">
        <f>VLOOKUP($J75,context!$K$2:$AC$348,10,FALSE)</f>
        <v>0</v>
      </c>
      <c r="AS75" s="185">
        <f>VLOOKUP($J75,context!$K$2:$AC$348,11,FALSE)</f>
        <v>0.6</v>
      </c>
      <c r="AT75" s="185">
        <f>VLOOKUP($J75,context!$K$2:$AC$348,12,FALSE)</f>
        <v>0.4</v>
      </c>
      <c r="AU75" s="185">
        <f>VLOOKUP($J75,context!$K$2:$AC$348,13,FALSE)</f>
        <v>0.4</v>
      </c>
      <c r="AV75" s="185">
        <f>VLOOKUP($J75,context!$K$2:$AC$348,14,FALSE)</f>
        <v>0.2</v>
      </c>
      <c r="AW75" s="185">
        <f>VLOOKUP($J75,context!$K$2:$AC$348,15,FALSE)</f>
        <v>0</v>
      </c>
      <c r="AX75" s="185">
        <f>VLOOKUP($J75,context!$K$2:$AC$348,16,FALSE)</f>
        <v>0</v>
      </c>
      <c r="AY75" s="185">
        <f t="shared" si="9"/>
        <v>2.2000000000000002</v>
      </c>
      <c r="AZ75" s="149">
        <f t="shared" si="10"/>
        <v>0.6</v>
      </c>
      <c r="BA75" s="149">
        <f t="shared" si="11"/>
        <v>0</v>
      </c>
    </row>
    <row r="76" spans="1:54">
      <c r="A76" s="122">
        <v>948</v>
      </c>
      <c r="B76" s="52" t="s">
        <v>13</v>
      </c>
      <c r="C76" s="66" t="s">
        <v>2709</v>
      </c>
      <c r="E76" s="69" t="s">
        <v>2740</v>
      </c>
      <c r="G76" s="60" t="s">
        <v>2711</v>
      </c>
      <c r="J76" s="70" t="s">
        <v>374</v>
      </c>
      <c r="K76" s="69" t="s">
        <v>2722</v>
      </c>
      <c r="L76" s="77">
        <v>1</v>
      </c>
      <c r="M76" s="69" t="s">
        <v>374</v>
      </c>
      <c r="N76" s="69" t="s">
        <v>374</v>
      </c>
      <c r="O76" s="77" t="str">
        <f t="shared" si="7"/>
        <v>Case Study</v>
      </c>
      <c r="P76" s="77" t="str">
        <f t="shared" si="8"/>
        <v xml:space="preserve">Definition from FAO Learning resources MD application profile: A detailed description and analysis of a single project in a specific location or region. It may contain lessons learned which are likely to help modify and improve future activities. </v>
      </c>
      <c r="R76" s="63">
        <v>0.8</v>
      </c>
      <c r="T76" s="69" t="s">
        <v>65</v>
      </c>
      <c r="U76" s="67" t="s">
        <v>108</v>
      </c>
      <c r="V76" s="68" t="s">
        <v>176</v>
      </c>
      <c r="W76" s="74" t="s">
        <v>66</v>
      </c>
      <c r="X76" s="115" t="s">
        <v>66</v>
      </c>
      <c r="AF76" s="69" t="s">
        <v>1216</v>
      </c>
      <c r="AG76" s="7">
        <v>1</v>
      </c>
      <c r="AH76" s="7" t="s">
        <v>2863</v>
      </c>
      <c r="AI76" s="131" t="s">
        <v>3034</v>
      </c>
      <c r="AJ76" s="194" t="str">
        <f>VLOOKUP($J76,context!$K$2:$M$348,2,FALSE)</f>
        <v xml:space="preserve">Definition from FAO Learning resources MD application profile: A detailed description and analysis of a single project in a specific location or region. It may contain lessons learned which are likely to help modify and improve future activities. </v>
      </c>
      <c r="AK76" s="131">
        <v>2</v>
      </c>
      <c r="AL76" s="70" t="s">
        <v>3097</v>
      </c>
      <c r="AM76" s="149">
        <f>VLOOKUP($J76,context!$K$2:$AC$348,5,FALSE)</f>
        <v>0</v>
      </c>
      <c r="AN76" s="149">
        <f>VLOOKUP($J76,context!$K$2:$AC$348,6,FALSE)</f>
        <v>0</v>
      </c>
      <c r="AO76" s="149">
        <f>VLOOKUP($J76,context!$K$2:$AC$348,7,FALSE)</f>
        <v>0</v>
      </c>
      <c r="AP76" s="149">
        <f>VLOOKUP($J76,context!$K$2:$AC$348,8,FALSE)</f>
        <v>0.6</v>
      </c>
      <c r="AQ76" s="149">
        <f>VLOOKUP($J76,context!$K$2:$AC$348,9,FALSE)</f>
        <v>0</v>
      </c>
      <c r="AR76" s="149">
        <f>VLOOKUP($J76,context!$K$2:$AC$348,10,FALSE)</f>
        <v>0</v>
      </c>
      <c r="AS76" s="149">
        <f>VLOOKUP($J76,context!$K$2:$AC$348,11,FALSE)</f>
        <v>0.6</v>
      </c>
      <c r="AT76" s="149">
        <f>VLOOKUP($J76,context!$K$2:$AC$348,12,FALSE)</f>
        <v>0.4</v>
      </c>
      <c r="AU76" s="149">
        <f>VLOOKUP($J76,context!$K$2:$AC$348,13,FALSE)</f>
        <v>0.4</v>
      </c>
      <c r="AV76" s="149">
        <f>VLOOKUP($J76,context!$K$2:$AC$348,14,FALSE)</f>
        <v>0.2</v>
      </c>
      <c r="AW76" s="149">
        <f>VLOOKUP($J76,context!$K$2:$AC$348,15,FALSE)</f>
        <v>0</v>
      </c>
      <c r="AX76" s="149">
        <f>VLOOKUP($J76,context!$K$2:$AC$348,16,FALSE)</f>
        <v>0</v>
      </c>
      <c r="AY76" s="149">
        <f t="shared" si="9"/>
        <v>2.2000000000000002</v>
      </c>
      <c r="AZ76" s="149">
        <f t="shared" si="10"/>
        <v>0.6</v>
      </c>
      <c r="BA76" s="149">
        <f t="shared" si="11"/>
        <v>0</v>
      </c>
    </row>
    <row r="77" spans="1:54">
      <c r="A77" s="52">
        <v>411</v>
      </c>
      <c r="B77" s="52" t="s">
        <v>2708</v>
      </c>
      <c r="C77" s="52" t="s">
        <v>905</v>
      </c>
      <c r="D77" s="52"/>
      <c r="E77" s="175" t="s">
        <v>1104</v>
      </c>
      <c r="F77" s="176">
        <v>4</v>
      </c>
      <c r="G77" s="175" t="s">
        <v>1040</v>
      </c>
      <c r="H77" s="77"/>
      <c r="I77" s="69" t="s">
        <v>1040</v>
      </c>
      <c r="J77" s="177" t="s">
        <v>1041</v>
      </c>
      <c r="K77" s="175" t="s">
        <v>1040</v>
      </c>
      <c r="L77" s="77">
        <v>1</v>
      </c>
      <c r="M77" s="69" t="s">
        <v>374</v>
      </c>
      <c r="N77" s="69" t="s">
        <v>2909</v>
      </c>
      <c r="O77" s="77" t="str">
        <f t="shared" si="7"/>
        <v>Outcome Case Study</v>
      </c>
      <c r="P77" s="77" t="str">
        <f t="shared" si="8"/>
        <v>Definition from MARLO: Outcome case study</v>
      </c>
      <c r="Q77" s="175"/>
      <c r="R77" s="52">
        <v>0.6</v>
      </c>
      <c r="S77" s="55">
        <v>43015</v>
      </c>
      <c r="T77" s="77" t="s">
        <v>65</v>
      </c>
      <c r="U77" s="67" t="s">
        <v>108</v>
      </c>
      <c r="V77" s="177" t="s">
        <v>374</v>
      </c>
      <c r="W77" s="177" t="s">
        <v>66</v>
      </c>
      <c r="X77" s="52" t="s">
        <v>66</v>
      </c>
      <c r="Y77" s="178" t="s">
        <v>171</v>
      </c>
      <c r="Z77" s="178"/>
      <c r="AA77" s="175" t="s">
        <v>609</v>
      </c>
      <c r="AB77" s="175"/>
      <c r="AC77" s="175"/>
      <c r="AD77" s="175"/>
      <c r="AE77" s="175"/>
      <c r="AF77" s="175" t="s">
        <v>2908</v>
      </c>
      <c r="AG77" s="175">
        <v>-1</v>
      </c>
      <c r="AH77" s="175" t="s">
        <v>2863</v>
      </c>
      <c r="AI77" s="131" t="s">
        <v>3034</v>
      </c>
      <c r="AJ77" s="194" t="e">
        <f>VLOOKUP($J77,context!$K$2:$M$348,2,FALSE)</f>
        <v>#N/A</v>
      </c>
      <c r="AK77" s="131">
        <v>2</v>
      </c>
      <c r="AL77" s="70" t="s">
        <v>3097</v>
      </c>
      <c r="AM77" s="179" t="e">
        <f>VLOOKUP($J77,context!$K$2:$AC$348,5,FALSE)</f>
        <v>#N/A</v>
      </c>
      <c r="AN77" s="179" t="e">
        <f>VLOOKUP($J77,context!$K$2:$AC$348,6,FALSE)</f>
        <v>#N/A</v>
      </c>
      <c r="AO77" s="179" t="e">
        <f>VLOOKUP($J77,context!$K$2:$AC$348,7,FALSE)</f>
        <v>#N/A</v>
      </c>
      <c r="AP77" s="179" t="e">
        <f>VLOOKUP($J77,context!$K$2:$AC$348,8,FALSE)</f>
        <v>#N/A</v>
      </c>
      <c r="AQ77" s="179" t="e">
        <f>VLOOKUP($J77,context!$K$2:$AC$348,9,FALSE)</f>
        <v>#N/A</v>
      </c>
      <c r="AR77" s="179" t="e">
        <f>VLOOKUP($J77,context!$K$2:$AC$348,10,FALSE)</f>
        <v>#N/A</v>
      </c>
      <c r="AS77" s="179" t="e">
        <f>VLOOKUP($J77,context!$K$2:$AC$348,11,FALSE)</f>
        <v>#N/A</v>
      </c>
      <c r="AT77" s="179" t="e">
        <f>VLOOKUP($J77,context!$K$2:$AC$348,12,FALSE)</f>
        <v>#N/A</v>
      </c>
      <c r="AU77" s="179" t="e">
        <f>VLOOKUP($J77,context!$K$2:$AC$348,13,FALSE)</f>
        <v>#N/A</v>
      </c>
      <c r="AV77" s="179" t="e">
        <f>VLOOKUP($J77,context!$K$2:$AC$348,14,FALSE)</f>
        <v>#N/A</v>
      </c>
      <c r="AW77" s="179" t="e">
        <f>VLOOKUP($J77,context!$K$2:$AC$348,15,FALSE)</f>
        <v>#N/A</v>
      </c>
      <c r="AX77" s="179" t="e">
        <f>VLOOKUP($J77,context!$K$2:$AC$348,16,FALSE)</f>
        <v>#N/A</v>
      </c>
      <c r="AY77" s="149" t="e">
        <f t="shared" si="9"/>
        <v>#N/A</v>
      </c>
      <c r="AZ77" s="149" t="e">
        <f t="shared" si="10"/>
        <v>#N/A</v>
      </c>
      <c r="BA77" s="149" t="e">
        <f t="shared" si="11"/>
        <v>#N/A</v>
      </c>
      <c r="BB77" s="7"/>
    </row>
    <row r="78" spans="1:54">
      <c r="A78" s="52">
        <v>457</v>
      </c>
      <c r="B78" s="52" t="s">
        <v>13</v>
      </c>
      <c r="C78" s="66" t="s">
        <v>29</v>
      </c>
      <c r="D78" s="52" t="s">
        <v>1159</v>
      </c>
      <c r="E78" s="77" t="s">
        <v>1160</v>
      </c>
      <c r="F78" s="50">
        <v>3</v>
      </c>
      <c r="G78" s="50" t="s">
        <v>1167</v>
      </c>
      <c r="H78" s="77" t="s">
        <v>390</v>
      </c>
      <c r="I78" s="69" t="s">
        <v>390</v>
      </c>
      <c r="J78" s="70" t="s">
        <v>390</v>
      </c>
      <c r="K78" s="77"/>
      <c r="L78" s="77">
        <v>0</v>
      </c>
      <c r="M78" s="69" t="s">
        <v>390</v>
      </c>
      <c r="N78" s="69" t="s">
        <v>390</v>
      </c>
      <c r="O78" s="77" t="str">
        <f t="shared" si="7"/>
        <v/>
      </c>
      <c r="P78" s="77" t="str">
        <f t="shared" si="8"/>
        <v/>
      </c>
      <c r="Q78" s="77"/>
      <c r="R78" s="6">
        <v>1</v>
      </c>
      <c r="S78" s="55"/>
      <c r="T78" s="77" t="s">
        <v>65</v>
      </c>
      <c r="U78" s="67" t="s">
        <v>108</v>
      </c>
      <c r="V78" s="68" t="s">
        <v>269</v>
      </c>
      <c r="W78" s="74" t="s">
        <v>266</v>
      </c>
      <c r="X78" s="115" t="s">
        <v>266</v>
      </c>
      <c r="Y78" s="121" t="s">
        <v>171</v>
      </c>
      <c r="Z78" s="121" t="s">
        <v>390</v>
      </c>
      <c r="AA78" s="77"/>
      <c r="AB78" s="77"/>
      <c r="AC78" s="77" t="s">
        <v>609</v>
      </c>
      <c r="AD78" s="77"/>
      <c r="AF78" s="69" t="s">
        <v>3016</v>
      </c>
      <c r="AG78" s="69">
        <v>1</v>
      </c>
      <c r="AH78" s="7" t="s">
        <v>3017</v>
      </c>
      <c r="AI78" s="70" t="s">
        <v>959</v>
      </c>
      <c r="AJ78" s="194" t="str">
        <f>VLOOKUP($J78,context!$K$2:$M$348,2,FALSE)</f>
        <v>Definition from FaBiO: A list of items describing the content of a resource, for example items in an exhibition, items offered for sale by a vendor, or entities contained within a library or collection. Ideally, catalogs are created according to specific and uniform principles of construction and are under the control of an authority file.</v>
      </c>
      <c r="AK78" s="70">
        <v>1</v>
      </c>
      <c r="AL78" s="70" t="s">
        <v>3097</v>
      </c>
      <c r="AM78" s="149">
        <f>VLOOKUP($J78,context!$K$2:$AC$348,5,FALSE)</f>
        <v>0</v>
      </c>
      <c r="AN78" s="149">
        <f>VLOOKUP($J78,context!$K$2:$AC$348,6,FALSE)</f>
        <v>0</v>
      </c>
      <c r="AO78" s="149">
        <f>VLOOKUP($J78,context!$K$2:$AC$348,7,FALSE)</f>
        <v>0</v>
      </c>
      <c r="AP78" s="149">
        <f>VLOOKUP($J78,context!$K$2:$AC$348,8,FALSE)</f>
        <v>0.4</v>
      </c>
      <c r="AQ78" s="149">
        <f>VLOOKUP($J78,context!$K$2:$AC$348,9,FALSE)</f>
        <v>1</v>
      </c>
      <c r="AR78" s="149">
        <f>VLOOKUP($J78,context!$K$2:$AC$348,10,FALSE)</f>
        <v>1</v>
      </c>
      <c r="AS78" s="149">
        <f>VLOOKUP($J78,context!$K$2:$AC$348,11,FALSE)</f>
        <v>0.4</v>
      </c>
      <c r="AT78" s="149">
        <f>VLOOKUP($J78,context!$K$2:$AC$348,12,FALSE)</f>
        <v>0.2</v>
      </c>
      <c r="AU78" s="149">
        <f>VLOOKUP($J78,context!$K$2:$AC$348,13,FALSE)</f>
        <v>0.6</v>
      </c>
      <c r="AV78" s="149">
        <f>VLOOKUP($J78,context!$K$2:$AC$348,14,FALSE)</f>
        <v>0</v>
      </c>
      <c r="AW78" s="149">
        <f>VLOOKUP($J78,context!$K$2:$AC$348,15,FALSE)</f>
        <v>0</v>
      </c>
      <c r="AX78" s="149">
        <f>VLOOKUP($J78,context!$K$2:$AC$348,16,FALSE)</f>
        <v>0.8</v>
      </c>
      <c r="AY78" s="149">
        <f t="shared" si="9"/>
        <v>4.4000000000000004</v>
      </c>
      <c r="AZ78" s="149">
        <f t="shared" si="10"/>
        <v>1</v>
      </c>
      <c r="BA78" s="149">
        <f t="shared" si="11"/>
        <v>0</v>
      </c>
    </row>
    <row r="79" spans="1:54" s="7" customFormat="1">
      <c r="A79" s="52">
        <v>637</v>
      </c>
      <c r="B79" s="52" t="s">
        <v>13</v>
      </c>
      <c r="C79" s="117" t="s">
        <v>1902</v>
      </c>
      <c r="D79" s="59"/>
      <c r="E79" s="69" t="s">
        <v>2271</v>
      </c>
      <c r="F79" s="61"/>
      <c r="G79" s="62" t="s">
        <v>1947</v>
      </c>
      <c r="H79" s="61"/>
      <c r="I79" s="69"/>
      <c r="J79" s="70" t="s">
        <v>390</v>
      </c>
      <c r="K79" s="69" t="s">
        <v>1948</v>
      </c>
      <c r="L79" s="77">
        <v>1</v>
      </c>
      <c r="M79" s="69" t="s">
        <v>390</v>
      </c>
      <c r="N79" s="69" t="s">
        <v>390</v>
      </c>
      <c r="O79" s="77" t="str">
        <f t="shared" si="7"/>
        <v>Catalog</v>
      </c>
      <c r="P79" s="77" t="str">
        <f t="shared" si="8"/>
        <v>Definition from FaBiO: A list of items describing the content of a resource, for example items in an exhibition, items offered for sale by a vendor, or entities contained within a library or collection. Ideally, catalogs are created according to specific and uniform principles of construction and are under the control of an authority file.</v>
      </c>
      <c r="Q79" s="61"/>
      <c r="R79" s="63">
        <v>0.8</v>
      </c>
      <c r="S79" s="64"/>
      <c r="T79" s="69" t="s">
        <v>65</v>
      </c>
      <c r="U79" s="67" t="s">
        <v>108</v>
      </c>
      <c r="V79" s="68" t="s">
        <v>269</v>
      </c>
      <c r="W79" s="74" t="s">
        <v>266</v>
      </c>
      <c r="X79" s="115" t="s">
        <v>266</v>
      </c>
      <c r="Y79" s="121" t="s">
        <v>171</v>
      </c>
      <c r="Z79" s="121" t="s">
        <v>390</v>
      </c>
      <c r="AA79" s="61"/>
      <c r="AB79" s="61"/>
      <c r="AC79" s="61"/>
      <c r="AD79" s="72"/>
      <c r="AF79" s="69" t="s">
        <v>3014</v>
      </c>
      <c r="AG79" s="69">
        <v>1</v>
      </c>
      <c r="AH79" s="66"/>
      <c r="AI79" s="70" t="s">
        <v>959</v>
      </c>
      <c r="AJ79" s="194" t="str">
        <f>VLOOKUP($J79,context!$K$2:$M$348,2,FALSE)</f>
        <v>Definition from FaBiO: A list of items describing the content of a resource, for example items in an exhibition, items offered for sale by a vendor, or entities contained within a library or collection. Ideally, catalogs are created according to specific and uniform principles of construction and are under the control of an authority file.</v>
      </c>
      <c r="AK79" s="70">
        <v>1</v>
      </c>
      <c r="AL79" s="70" t="s">
        <v>3093</v>
      </c>
      <c r="AM79" s="149">
        <f>VLOOKUP($J79,context!$K$2:$AC$348,5,FALSE)</f>
        <v>0</v>
      </c>
      <c r="AN79" s="149">
        <f>VLOOKUP($J79,context!$K$2:$AC$348,6,FALSE)</f>
        <v>0</v>
      </c>
      <c r="AO79" s="149">
        <f>VLOOKUP($J79,context!$K$2:$AC$348,7,FALSE)</f>
        <v>0</v>
      </c>
      <c r="AP79" s="149">
        <f>VLOOKUP($J79,context!$K$2:$AC$348,8,FALSE)</f>
        <v>0.4</v>
      </c>
      <c r="AQ79" s="149">
        <f>VLOOKUP($J79,context!$K$2:$AC$348,9,FALSE)</f>
        <v>1</v>
      </c>
      <c r="AR79" s="149">
        <f>VLOOKUP($J79,context!$K$2:$AC$348,10,FALSE)</f>
        <v>1</v>
      </c>
      <c r="AS79" s="149">
        <f>VLOOKUP($J79,context!$K$2:$AC$348,11,FALSE)</f>
        <v>0.4</v>
      </c>
      <c r="AT79" s="149">
        <f>VLOOKUP($J79,context!$K$2:$AC$348,12,FALSE)</f>
        <v>0.2</v>
      </c>
      <c r="AU79" s="149">
        <f>VLOOKUP($J79,context!$K$2:$AC$348,13,FALSE)</f>
        <v>0.6</v>
      </c>
      <c r="AV79" s="149">
        <f>VLOOKUP($J79,context!$K$2:$AC$348,14,FALSE)</f>
        <v>0</v>
      </c>
      <c r="AW79" s="149">
        <f>VLOOKUP($J79,context!$K$2:$AC$348,15,FALSE)</f>
        <v>0</v>
      </c>
      <c r="AX79" s="149">
        <f>VLOOKUP($J79,context!$K$2:$AC$348,16,FALSE)</f>
        <v>0.8</v>
      </c>
      <c r="AY79" s="179">
        <f t="shared" si="9"/>
        <v>4.4000000000000004</v>
      </c>
      <c r="AZ79" s="149">
        <f t="shared" si="10"/>
        <v>1</v>
      </c>
      <c r="BA79" s="149">
        <f t="shared" si="11"/>
        <v>0</v>
      </c>
      <c r="BB79" s="61"/>
    </row>
    <row r="80" spans="1:54">
      <c r="A80" s="52">
        <v>718</v>
      </c>
      <c r="B80" s="52" t="s">
        <v>13</v>
      </c>
      <c r="C80" s="117" t="s">
        <v>1902</v>
      </c>
      <c r="E80" s="69" t="s">
        <v>2271</v>
      </c>
      <c r="G80" s="62" t="s">
        <v>2063</v>
      </c>
      <c r="J80" s="70" t="s">
        <v>390</v>
      </c>
      <c r="K80" s="61" t="s">
        <v>2064</v>
      </c>
      <c r="L80" s="77">
        <v>0</v>
      </c>
      <c r="M80" s="69" t="s">
        <v>390</v>
      </c>
      <c r="N80" s="69" t="s">
        <v>390</v>
      </c>
      <c r="O80" s="77" t="str">
        <f t="shared" si="7"/>
        <v/>
      </c>
      <c r="P80" s="77" t="str">
        <f t="shared" si="8"/>
        <v/>
      </c>
      <c r="R80" s="63">
        <v>0.8</v>
      </c>
      <c r="T80" s="69" t="s">
        <v>263</v>
      </c>
      <c r="U80" s="67" t="s">
        <v>655</v>
      </c>
      <c r="V80" s="68" t="s">
        <v>269</v>
      </c>
      <c r="W80" s="74" t="s">
        <v>266</v>
      </c>
      <c r="X80" s="115" t="s">
        <v>266</v>
      </c>
      <c r="Y80" s="121" t="s">
        <v>171</v>
      </c>
      <c r="Z80" s="121" t="s">
        <v>390</v>
      </c>
      <c r="AA80" s="77"/>
      <c r="AB80" s="69" t="s">
        <v>609</v>
      </c>
      <c r="AC80" s="69" t="s">
        <v>609</v>
      </c>
      <c r="AF80" s="69" t="s">
        <v>3014</v>
      </c>
      <c r="AG80" s="69">
        <v>1</v>
      </c>
      <c r="AI80" s="70" t="s">
        <v>959</v>
      </c>
      <c r="AJ80" s="194" t="str">
        <f>VLOOKUP($J80,context!$K$2:$M$348,2,FALSE)</f>
        <v>Definition from FaBiO: A list of items describing the content of a resource, for example items in an exhibition, items offered for sale by a vendor, or entities contained within a library or collection. Ideally, catalogs are created according to specific and uniform principles of construction and are under the control of an authority file.</v>
      </c>
      <c r="AK80" s="70">
        <v>1</v>
      </c>
      <c r="AL80" s="70" t="s">
        <v>3097</v>
      </c>
      <c r="AM80" s="149">
        <f>VLOOKUP($J80,context!$K$2:$AC$348,5,FALSE)</f>
        <v>0</v>
      </c>
      <c r="AN80" s="149">
        <f>VLOOKUP($J80,context!$K$2:$AC$348,6,FALSE)</f>
        <v>0</v>
      </c>
      <c r="AO80" s="149">
        <f>VLOOKUP($J80,context!$K$2:$AC$348,7,FALSE)</f>
        <v>0</v>
      </c>
      <c r="AP80" s="149">
        <f>VLOOKUP($J80,context!$K$2:$AC$348,8,FALSE)</f>
        <v>0.4</v>
      </c>
      <c r="AQ80" s="149">
        <f>VLOOKUP($J80,context!$K$2:$AC$348,9,FALSE)</f>
        <v>1</v>
      </c>
      <c r="AR80" s="149">
        <f>VLOOKUP($J80,context!$K$2:$AC$348,10,FALSE)</f>
        <v>1</v>
      </c>
      <c r="AS80" s="149">
        <f>VLOOKUP($J80,context!$K$2:$AC$348,11,FALSE)</f>
        <v>0.4</v>
      </c>
      <c r="AT80" s="149">
        <f>VLOOKUP($J80,context!$K$2:$AC$348,12,FALSE)</f>
        <v>0.2</v>
      </c>
      <c r="AU80" s="149">
        <f>VLOOKUP($J80,context!$K$2:$AC$348,13,FALSE)</f>
        <v>0.6</v>
      </c>
      <c r="AV80" s="149">
        <f>VLOOKUP($J80,context!$K$2:$AC$348,14,FALSE)</f>
        <v>0</v>
      </c>
      <c r="AW80" s="149">
        <f>VLOOKUP($J80,context!$K$2:$AC$348,15,FALSE)</f>
        <v>0</v>
      </c>
      <c r="AX80" s="149">
        <f>VLOOKUP($J80,context!$K$2:$AC$348,16,FALSE)</f>
        <v>0.8</v>
      </c>
      <c r="AY80" s="149">
        <f t="shared" si="9"/>
        <v>4.4000000000000004</v>
      </c>
      <c r="AZ80" s="149">
        <f t="shared" si="10"/>
        <v>1</v>
      </c>
      <c r="BA80" s="149">
        <f t="shared" si="11"/>
        <v>0</v>
      </c>
    </row>
    <row r="81" spans="1:54">
      <c r="A81" s="122">
        <v>859</v>
      </c>
      <c r="B81" s="52" t="s">
        <v>13</v>
      </c>
      <c r="C81" s="66" t="s">
        <v>2413</v>
      </c>
      <c r="D81" s="66" t="s">
        <v>2543</v>
      </c>
      <c r="E81" s="7" t="s">
        <v>2414</v>
      </c>
      <c r="F81" s="122">
        <v>3</v>
      </c>
      <c r="G81" s="50" t="s">
        <v>390</v>
      </c>
      <c r="H81" s="122"/>
      <c r="I81" s="122"/>
      <c r="J81" s="47" t="s">
        <v>390</v>
      </c>
      <c r="K81" s="7" t="s">
        <v>2544</v>
      </c>
      <c r="L81" s="7">
        <v>0</v>
      </c>
      <c r="M81" s="69" t="s">
        <v>390</v>
      </c>
      <c r="N81" s="69" t="s">
        <v>390</v>
      </c>
      <c r="O81" s="77" t="str">
        <f t="shared" si="7"/>
        <v/>
      </c>
      <c r="P81" s="77" t="str">
        <f t="shared" si="8"/>
        <v/>
      </c>
      <c r="Q81" s="7"/>
      <c r="R81" s="66">
        <v>0.8</v>
      </c>
      <c r="S81" s="126"/>
      <c r="T81" s="122" t="s">
        <v>263</v>
      </c>
      <c r="U81" s="127" t="s">
        <v>655</v>
      </c>
      <c r="V81" s="47" t="s">
        <v>269</v>
      </c>
      <c r="W81" s="47" t="s">
        <v>266</v>
      </c>
      <c r="X81" s="66" t="s">
        <v>266</v>
      </c>
      <c r="Y81" s="184" t="s">
        <v>171</v>
      </c>
      <c r="Z81" s="184" t="s">
        <v>390</v>
      </c>
      <c r="AA81" s="7"/>
      <c r="AB81" s="7"/>
      <c r="AC81" s="7" t="s">
        <v>609</v>
      </c>
      <c r="AD81" s="7"/>
      <c r="AF81" s="7" t="s">
        <v>3014</v>
      </c>
      <c r="AG81" s="7">
        <v>1</v>
      </c>
      <c r="AI81" s="47" t="s">
        <v>959</v>
      </c>
      <c r="AJ81" s="194" t="str">
        <f>VLOOKUP($J81,context!$K$2:$M$348,2,FALSE)</f>
        <v>Definition from FaBiO: A list of items describing the content of a resource, for example items in an exhibition, items offered for sale by a vendor, or entities contained within a library or collection. Ideally, catalogs are created according to specific and uniform principles of construction and are under the control of an authority file.</v>
      </c>
      <c r="AK81" s="70">
        <v>1</v>
      </c>
      <c r="AL81" s="70" t="s">
        <v>3097</v>
      </c>
      <c r="AM81" s="185">
        <f>VLOOKUP($J81,context!$K$2:$AC$348,5,FALSE)</f>
        <v>0</v>
      </c>
      <c r="AN81" s="185">
        <f>VLOOKUP($J81,context!$K$2:$AC$348,6,FALSE)</f>
        <v>0</v>
      </c>
      <c r="AO81" s="185">
        <f>VLOOKUP($J81,context!$K$2:$AC$348,7,FALSE)</f>
        <v>0</v>
      </c>
      <c r="AP81" s="185">
        <f>VLOOKUP($J81,context!$K$2:$AC$348,8,FALSE)</f>
        <v>0.4</v>
      </c>
      <c r="AQ81" s="185">
        <f>VLOOKUP($J81,context!$K$2:$AC$348,9,FALSE)</f>
        <v>1</v>
      </c>
      <c r="AR81" s="185">
        <f>VLOOKUP($J81,context!$K$2:$AC$348,10,FALSE)</f>
        <v>1</v>
      </c>
      <c r="AS81" s="185">
        <f>VLOOKUP($J81,context!$K$2:$AC$348,11,FALSE)</f>
        <v>0.4</v>
      </c>
      <c r="AT81" s="185">
        <f>VLOOKUP($J81,context!$K$2:$AC$348,12,FALSE)</f>
        <v>0.2</v>
      </c>
      <c r="AU81" s="185">
        <f>VLOOKUP($J81,context!$K$2:$AC$348,13,FALSE)</f>
        <v>0.6</v>
      </c>
      <c r="AV81" s="185">
        <f>VLOOKUP($J81,context!$K$2:$AC$348,14,FALSE)</f>
        <v>0</v>
      </c>
      <c r="AW81" s="185">
        <f>VLOOKUP($J81,context!$K$2:$AC$348,15,FALSE)</f>
        <v>0</v>
      </c>
      <c r="AX81" s="185">
        <f>VLOOKUP($J81,context!$K$2:$AC$348,16,FALSE)</f>
        <v>0.8</v>
      </c>
      <c r="AY81" s="185">
        <f t="shared" si="9"/>
        <v>4.4000000000000004</v>
      </c>
      <c r="AZ81" s="149">
        <f t="shared" si="10"/>
        <v>1</v>
      </c>
      <c r="BA81" s="149">
        <f t="shared" si="11"/>
        <v>0</v>
      </c>
    </row>
    <row r="82" spans="1:54">
      <c r="A82" s="52">
        <v>170</v>
      </c>
      <c r="B82" s="52" t="s">
        <v>13</v>
      </c>
      <c r="C82" s="66" t="s">
        <v>800</v>
      </c>
      <c r="D82" s="52" t="s">
        <v>801</v>
      </c>
      <c r="E82" s="77" t="s">
        <v>802</v>
      </c>
      <c r="F82" s="50">
        <v>4</v>
      </c>
      <c r="G82" s="50" t="s">
        <v>80</v>
      </c>
      <c r="H82" s="77"/>
      <c r="I82" s="69" t="s">
        <v>80</v>
      </c>
      <c r="J82" s="70" t="s">
        <v>806</v>
      </c>
      <c r="K82" s="77" t="s">
        <v>803</v>
      </c>
      <c r="L82" s="69">
        <v>0</v>
      </c>
      <c r="M82" s="69" t="s">
        <v>806</v>
      </c>
      <c r="N82" s="69" t="s">
        <v>806</v>
      </c>
      <c r="O82" s="77" t="str">
        <f t="shared" si="7"/>
        <v/>
      </c>
      <c r="P82" s="77" t="str">
        <f t="shared" si="8"/>
        <v/>
      </c>
      <c r="Q82" s="77"/>
      <c r="R82" s="6">
        <v>0.8</v>
      </c>
      <c r="S82" s="55">
        <v>43018</v>
      </c>
      <c r="T82" s="77" t="s">
        <v>65</v>
      </c>
      <c r="U82" s="67" t="s">
        <v>612</v>
      </c>
      <c r="V82" s="68" t="s">
        <v>608</v>
      </c>
      <c r="W82" s="74" t="s">
        <v>66</v>
      </c>
      <c r="X82" s="115" t="s">
        <v>66</v>
      </c>
      <c r="Y82" s="121" t="s">
        <v>83</v>
      </c>
      <c r="Z82" s="121" t="s">
        <v>72</v>
      </c>
      <c r="AA82" s="77"/>
      <c r="AB82" s="77" t="s">
        <v>609</v>
      </c>
      <c r="AC82" s="77"/>
      <c r="AD82" s="77"/>
      <c r="AE82" s="7" t="s">
        <v>807</v>
      </c>
      <c r="AF82" s="69" t="s">
        <v>1218</v>
      </c>
      <c r="AG82" s="77">
        <v>-1</v>
      </c>
      <c r="AH82" s="7"/>
      <c r="AI82" s="70" t="s">
        <v>2776</v>
      </c>
      <c r="AJ82" s="194" t="str">
        <f>VLOOKUP($J82,context!$K$2:$M$348,2,FALSE)</f>
        <v>Definition from FaBiO: A defined document section, forming part of or intended for inclusion within a larger document, usually with its own title or chapter number. Different chapters within a document such as a book or a report may each be independently authored, or may all be authored by a single individual or group of authors.</v>
      </c>
      <c r="AK82" s="70">
        <v>3</v>
      </c>
      <c r="AL82" s="70" t="s">
        <v>3098</v>
      </c>
      <c r="AM82" s="149">
        <f>VLOOKUP($J82,context!$K$2:$AC$348,5,FALSE)</f>
        <v>0</v>
      </c>
      <c r="AN82" s="149">
        <f>VLOOKUP($J82,context!$K$2:$AC$348,6,FALSE)</f>
        <v>0</v>
      </c>
      <c r="AO82" s="149">
        <f>VLOOKUP($J82,context!$K$2:$AC$348,7,FALSE)</f>
        <v>0</v>
      </c>
      <c r="AP82" s="149">
        <f>VLOOKUP($J82,context!$K$2:$AC$348,8,FALSE)</f>
        <v>0.6</v>
      </c>
      <c r="AQ82" s="149">
        <f>VLOOKUP($J82,context!$K$2:$AC$348,9,FALSE)</f>
        <v>0</v>
      </c>
      <c r="AR82" s="149">
        <f>VLOOKUP($J82,context!$K$2:$AC$348,10,FALSE)</f>
        <v>0</v>
      </c>
      <c r="AS82" s="149">
        <f>VLOOKUP($J82,context!$K$2:$AC$348,11,FALSE)</f>
        <v>0.2</v>
      </c>
      <c r="AT82" s="149">
        <f>VLOOKUP($J82,context!$K$2:$AC$348,12,FALSE)</f>
        <v>0.2</v>
      </c>
      <c r="AU82" s="149">
        <f>VLOOKUP($J82,context!$K$2:$AC$348,13,FALSE)</f>
        <v>0.2</v>
      </c>
      <c r="AV82" s="149">
        <f>VLOOKUP($J82,context!$K$2:$AC$348,14,FALSE)</f>
        <v>0</v>
      </c>
      <c r="AW82" s="149">
        <f>VLOOKUP($J82,context!$K$2:$AC$348,15,FALSE)</f>
        <v>0</v>
      </c>
      <c r="AX82" s="149">
        <f>VLOOKUP($J82,context!$K$2:$AC$348,16,FALSE)</f>
        <v>0.2</v>
      </c>
      <c r="AY82" s="149">
        <f t="shared" si="9"/>
        <v>1.4</v>
      </c>
      <c r="AZ82" s="149">
        <f t="shared" si="10"/>
        <v>0.6</v>
      </c>
      <c r="BA82" s="149">
        <f t="shared" si="11"/>
        <v>0</v>
      </c>
    </row>
    <row r="83" spans="1:54" s="175" customFormat="1">
      <c r="A83" s="52">
        <v>638</v>
      </c>
      <c r="B83" s="52" t="s">
        <v>13</v>
      </c>
      <c r="C83" s="117" t="s">
        <v>1902</v>
      </c>
      <c r="D83" s="59"/>
      <c r="E83" s="69" t="s">
        <v>2271</v>
      </c>
      <c r="F83" s="61"/>
      <c r="G83" s="62" t="s">
        <v>80</v>
      </c>
      <c r="H83" s="61"/>
      <c r="I83" s="69"/>
      <c r="J83" s="70" t="s">
        <v>806</v>
      </c>
      <c r="K83" s="61" t="s">
        <v>1949</v>
      </c>
      <c r="L83" s="69">
        <v>1</v>
      </c>
      <c r="M83" s="69" t="s">
        <v>806</v>
      </c>
      <c r="N83" s="69" t="s">
        <v>806</v>
      </c>
      <c r="O83" s="77" t="str">
        <f t="shared" si="7"/>
        <v>Chapter</v>
      </c>
      <c r="P83" s="77" t="str">
        <f t="shared" si="8"/>
        <v>Definition from FaBiO: A defined document section, forming part of or intended for inclusion within a larger document, usually with its own title or chapter number. Different chapters within a document such as a book or a report may each be independently authored, or may all be authored by a single individual or group of authors.</v>
      </c>
      <c r="Q83" s="61"/>
      <c r="R83" s="63">
        <v>1</v>
      </c>
      <c r="S83" s="64"/>
      <c r="T83" s="69" t="s">
        <v>65</v>
      </c>
      <c r="U83" s="67" t="s">
        <v>612</v>
      </c>
      <c r="V83" s="68" t="s">
        <v>608</v>
      </c>
      <c r="W83" s="74" t="s">
        <v>66</v>
      </c>
      <c r="X83" s="115" t="s">
        <v>66</v>
      </c>
      <c r="Y83" s="121" t="s">
        <v>69</v>
      </c>
      <c r="Z83" s="121" t="s">
        <v>72</v>
      </c>
      <c r="AA83" s="61"/>
      <c r="AB83" s="61"/>
      <c r="AC83" s="61"/>
      <c r="AD83" s="72"/>
      <c r="AE83" s="7"/>
      <c r="AF83" s="69" t="s">
        <v>2782</v>
      </c>
      <c r="AG83" s="77">
        <v>-1</v>
      </c>
      <c r="AH83" s="66"/>
      <c r="AI83" s="70" t="s">
        <v>2776</v>
      </c>
      <c r="AJ83" s="194" t="str">
        <f>VLOOKUP($J83,context!$K$2:$M$348,2,FALSE)</f>
        <v>Definition from FaBiO: A defined document section, forming part of or intended for inclusion within a larger document, usually with its own title or chapter number. Different chapters within a document such as a book or a report may each be independently authored, or may all be authored by a single individual or group of authors.</v>
      </c>
      <c r="AK83" s="70">
        <v>3</v>
      </c>
      <c r="AL83" s="70" t="s">
        <v>3098</v>
      </c>
      <c r="AM83" s="149">
        <f>VLOOKUP($J83,context!$K$2:$AC$348,5,FALSE)</f>
        <v>0</v>
      </c>
      <c r="AN83" s="149">
        <f>VLOOKUP($J83,context!$K$2:$AC$348,6,FALSE)</f>
        <v>0</v>
      </c>
      <c r="AO83" s="149">
        <f>VLOOKUP($J83,context!$K$2:$AC$348,7,FALSE)</f>
        <v>0</v>
      </c>
      <c r="AP83" s="149">
        <f>VLOOKUP($J83,context!$K$2:$AC$348,8,FALSE)</f>
        <v>0.6</v>
      </c>
      <c r="AQ83" s="149">
        <f>VLOOKUP($J83,context!$K$2:$AC$348,9,FALSE)</f>
        <v>0</v>
      </c>
      <c r="AR83" s="149">
        <f>VLOOKUP($J83,context!$K$2:$AC$348,10,FALSE)</f>
        <v>0</v>
      </c>
      <c r="AS83" s="149">
        <f>VLOOKUP($J83,context!$K$2:$AC$348,11,FALSE)</f>
        <v>0.2</v>
      </c>
      <c r="AT83" s="149">
        <f>VLOOKUP($J83,context!$K$2:$AC$348,12,FALSE)</f>
        <v>0.2</v>
      </c>
      <c r="AU83" s="149">
        <f>VLOOKUP($J83,context!$K$2:$AC$348,13,FALSE)</f>
        <v>0.2</v>
      </c>
      <c r="AV83" s="149">
        <f>VLOOKUP($J83,context!$K$2:$AC$348,14,FALSE)</f>
        <v>0</v>
      </c>
      <c r="AW83" s="149">
        <f>VLOOKUP($J83,context!$K$2:$AC$348,15,FALSE)</f>
        <v>0</v>
      </c>
      <c r="AX83" s="149">
        <f>VLOOKUP($J83,context!$K$2:$AC$348,16,FALSE)</f>
        <v>0.2</v>
      </c>
      <c r="AY83" s="149">
        <f t="shared" si="9"/>
        <v>1.4</v>
      </c>
      <c r="AZ83" s="149">
        <f t="shared" si="10"/>
        <v>0.6</v>
      </c>
      <c r="BA83" s="149">
        <f t="shared" si="11"/>
        <v>0</v>
      </c>
      <c r="BB83" s="61"/>
    </row>
    <row r="84" spans="1:54">
      <c r="A84" s="52">
        <v>133</v>
      </c>
      <c r="B84" s="52" t="s">
        <v>13</v>
      </c>
      <c r="C84" s="66" t="s">
        <v>38</v>
      </c>
      <c r="D84" s="52"/>
      <c r="E84" s="77" t="s">
        <v>744</v>
      </c>
      <c r="F84" s="50">
        <v>4</v>
      </c>
      <c r="G84" s="50" t="s">
        <v>466</v>
      </c>
      <c r="H84" s="77"/>
      <c r="I84" s="69" t="s">
        <v>756</v>
      </c>
      <c r="J84" s="70" t="s">
        <v>756</v>
      </c>
      <c r="K84" s="77" t="s">
        <v>757</v>
      </c>
      <c r="L84" s="69">
        <v>0</v>
      </c>
      <c r="M84" s="69" t="s">
        <v>756</v>
      </c>
      <c r="N84" s="69" t="s">
        <v>756</v>
      </c>
      <c r="O84" s="77" t="str">
        <f t="shared" si="7"/>
        <v/>
      </c>
      <c r="P84" s="77" t="str">
        <f t="shared" si="8"/>
        <v/>
      </c>
      <c r="Q84" s="77"/>
      <c r="R84" s="6">
        <v>0.5</v>
      </c>
      <c r="S84" s="55">
        <v>42328</v>
      </c>
      <c r="T84" s="77" t="s">
        <v>65</v>
      </c>
      <c r="U84" s="67" t="s">
        <v>608</v>
      </c>
      <c r="V84" s="68" t="s">
        <v>608</v>
      </c>
      <c r="W84" s="74" t="s">
        <v>235</v>
      </c>
      <c r="X84" s="115" t="s">
        <v>235</v>
      </c>
      <c r="Y84" s="121" t="s">
        <v>171</v>
      </c>
      <c r="Z84" s="121" t="s">
        <v>167</v>
      </c>
      <c r="AA84" s="77"/>
      <c r="AB84" s="77"/>
      <c r="AC84" s="77"/>
      <c r="AD84" s="77"/>
      <c r="AF84" s="56" t="s">
        <v>1217</v>
      </c>
      <c r="AG84" s="77">
        <v>0</v>
      </c>
      <c r="AH84" s="7" t="s">
        <v>2863</v>
      </c>
      <c r="AI84" s="131" t="s">
        <v>3037</v>
      </c>
      <c r="AJ84" s="194" t="str">
        <f>VLOOKUP($J84,context!$K$2:$M$348,2,FALSE)</f>
        <v>Definition from FaBiO: A collection of the literary or scholastic works of a single person.</v>
      </c>
      <c r="AK84" s="131">
        <v>2</v>
      </c>
      <c r="AL84" s="70" t="s">
        <v>3097</v>
      </c>
      <c r="AM84" s="149">
        <f>VLOOKUP($J84,context!$K$2:$AC$348,5,FALSE)</f>
        <v>0</v>
      </c>
      <c r="AN84" s="149">
        <f>VLOOKUP($J84,context!$K$2:$AC$348,6,FALSE)</f>
        <v>1</v>
      </c>
      <c r="AO84" s="149">
        <f>VLOOKUP($J84,context!$K$2:$AC$348,7,FALSE)</f>
        <v>0</v>
      </c>
      <c r="AP84" s="149">
        <f>VLOOKUP($J84,context!$K$2:$AC$348,8,FALSE)</f>
        <v>0.6</v>
      </c>
      <c r="AQ84" s="149">
        <f>VLOOKUP($J84,context!$K$2:$AC$348,9,FALSE)</f>
        <v>0</v>
      </c>
      <c r="AR84" s="149">
        <f>VLOOKUP($J84,context!$K$2:$AC$348,10,FALSE)</f>
        <v>0</v>
      </c>
      <c r="AS84" s="149">
        <f>VLOOKUP($J84,context!$K$2:$AC$348,11,FALSE)</f>
        <v>0.4</v>
      </c>
      <c r="AT84" s="149">
        <f>VLOOKUP($J84,context!$K$2:$AC$348,12,FALSE)</f>
        <v>0.2</v>
      </c>
      <c r="AU84" s="149">
        <f>VLOOKUP($J84,context!$K$2:$AC$348,13,FALSE)</f>
        <v>0</v>
      </c>
      <c r="AV84" s="149">
        <f>VLOOKUP($J84,context!$K$2:$AC$348,14,FALSE)</f>
        <v>0.2</v>
      </c>
      <c r="AW84" s="149">
        <f>VLOOKUP($J84,context!$K$2:$AC$348,15,FALSE)</f>
        <v>0</v>
      </c>
      <c r="AX84" s="149">
        <f>VLOOKUP($J84,context!$K$2:$AC$348,16,FALSE)</f>
        <v>0.4</v>
      </c>
      <c r="AY84" s="149">
        <f t="shared" si="9"/>
        <v>2.8000000000000003</v>
      </c>
      <c r="AZ84" s="149">
        <f t="shared" si="10"/>
        <v>1</v>
      </c>
      <c r="BA84" s="149">
        <f t="shared" si="11"/>
        <v>0</v>
      </c>
      <c r="BB84" s="7"/>
    </row>
    <row r="85" spans="1:54" s="7" customFormat="1">
      <c r="A85" s="52">
        <v>644</v>
      </c>
      <c r="B85" s="52" t="s">
        <v>13</v>
      </c>
      <c r="C85" s="117" t="s">
        <v>1902</v>
      </c>
      <c r="D85" s="59"/>
      <c r="E85" s="69" t="s">
        <v>2271</v>
      </c>
      <c r="F85" s="61"/>
      <c r="G85" s="62" t="s">
        <v>1952</v>
      </c>
      <c r="H85" s="61"/>
      <c r="I85" s="69"/>
      <c r="J85" s="70" t="s">
        <v>756</v>
      </c>
      <c r="K85" s="69" t="s">
        <v>1953</v>
      </c>
      <c r="L85" s="69">
        <v>1</v>
      </c>
      <c r="M85" s="69" t="s">
        <v>756</v>
      </c>
      <c r="N85" s="69" t="s">
        <v>756</v>
      </c>
      <c r="O85" s="77" t="str">
        <f t="shared" si="7"/>
        <v>Collected Work</v>
      </c>
      <c r="P85" s="77" t="str">
        <f t="shared" si="8"/>
        <v>Definition from FaBiO: A collection of the literary or scholastic works of a single person.</v>
      </c>
      <c r="Q85" s="61"/>
      <c r="R85" s="63">
        <v>0.8</v>
      </c>
      <c r="S85" s="64"/>
      <c r="T85" s="69" t="s">
        <v>65</v>
      </c>
      <c r="U85" s="67" t="s">
        <v>608</v>
      </c>
      <c r="V85" s="68" t="s">
        <v>608</v>
      </c>
      <c r="W85" s="74" t="s">
        <v>235</v>
      </c>
      <c r="X85" s="115" t="s">
        <v>235</v>
      </c>
      <c r="Y85" s="121" t="s">
        <v>171</v>
      </c>
      <c r="Z85" s="121" t="s">
        <v>167</v>
      </c>
      <c r="AA85" s="61"/>
      <c r="AB85" s="61"/>
      <c r="AC85" s="61"/>
      <c r="AD85" s="72"/>
      <c r="AF85" s="56" t="s">
        <v>1217</v>
      </c>
      <c r="AG85" s="77">
        <v>0</v>
      </c>
      <c r="AH85" s="7" t="s">
        <v>2863</v>
      </c>
      <c r="AI85" s="131" t="s">
        <v>3037</v>
      </c>
      <c r="AJ85" s="194" t="str">
        <f>VLOOKUP($J85,context!$K$2:$M$348,2,FALSE)</f>
        <v>Definition from FaBiO: A collection of the literary or scholastic works of a single person.</v>
      </c>
      <c r="AK85" s="131">
        <v>2</v>
      </c>
      <c r="AL85" s="70" t="s">
        <v>3097</v>
      </c>
      <c r="AM85" s="149">
        <f>VLOOKUP($J85,context!$K$2:$AC$348,5,FALSE)</f>
        <v>0</v>
      </c>
      <c r="AN85" s="149">
        <f>VLOOKUP($J85,context!$K$2:$AC$348,6,FALSE)</f>
        <v>1</v>
      </c>
      <c r="AO85" s="149">
        <f>VLOOKUP($J85,context!$K$2:$AC$348,7,FALSE)</f>
        <v>0</v>
      </c>
      <c r="AP85" s="149">
        <f>VLOOKUP($J85,context!$K$2:$AC$348,8,FALSE)</f>
        <v>0.6</v>
      </c>
      <c r="AQ85" s="149">
        <f>VLOOKUP($J85,context!$K$2:$AC$348,9,FALSE)</f>
        <v>0</v>
      </c>
      <c r="AR85" s="149">
        <f>VLOOKUP($J85,context!$K$2:$AC$348,10,FALSE)</f>
        <v>0</v>
      </c>
      <c r="AS85" s="149">
        <f>VLOOKUP($J85,context!$K$2:$AC$348,11,FALSE)</f>
        <v>0.4</v>
      </c>
      <c r="AT85" s="149">
        <f>VLOOKUP($J85,context!$K$2:$AC$348,12,FALSE)</f>
        <v>0.2</v>
      </c>
      <c r="AU85" s="149">
        <f>VLOOKUP($J85,context!$K$2:$AC$348,13,FALSE)</f>
        <v>0</v>
      </c>
      <c r="AV85" s="149">
        <f>VLOOKUP($J85,context!$K$2:$AC$348,14,FALSE)</f>
        <v>0.2</v>
      </c>
      <c r="AW85" s="149">
        <f>VLOOKUP($J85,context!$K$2:$AC$348,15,FALSE)</f>
        <v>0</v>
      </c>
      <c r="AX85" s="149">
        <f>VLOOKUP($J85,context!$K$2:$AC$348,16,FALSE)</f>
        <v>0.4</v>
      </c>
      <c r="AY85" s="149">
        <f t="shared" si="9"/>
        <v>2.8000000000000003</v>
      </c>
      <c r="AZ85" s="149">
        <f t="shared" si="10"/>
        <v>1</v>
      </c>
      <c r="BA85" s="149">
        <f t="shared" si="11"/>
        <v>0</v>
      </c>
    </row>
    <row r="86" spans="1:54">
      <c r="A86" s="52">
        <v>845</v>
      </c>
      <c r="B86" s="52" t="s">
        <v>13</v>
      </c>
      <c r="C86" s="117" t="s">
        <v>1902</v>
      </c>
      <c r="E86" s="69" t="s">
        <v>2271</v>
      </c>
      <c r="G86" s="62" t="s">
        <v>2263</v>
      </c>
      <c r="J86" s="70" t="s">
        <v>756</v>
      </c>
      <c r="K86" s="7" t="s">
        <v>2274</v>
      </c>
      <c r="L86" s="69">
        <v>0</v>
      </c>
      <c r="M86" s="69" t="s">
        <v>756</v>
      </c>
      <c r="N86" s="69" t="s">
        <v>756</v>
      </c>
      <c r="O86" s="77" t="str">
        <f t="shared" si="7"/>
        <v/>
      </c>
      <c r="P86" s="77" t="str">
        <f t="shared" si="8"/>
        <v/>
      </c>
      <c r="R86" s="63">
        <v>1</v>
      </c>
      <c r="T86" s="69" t="s">
        <v>65</v>
      </c>
      <c r="U86" s="67" t="s">
        <v>608</v>
      </c>
      <c r="V86" s="68" t="s">
        <v>608</v>
      </c>
      <c r="W86" s="74" t="s">
        <v>235</v>
      </c>
      <c r="X86" s="115" t="s">
        <v>235</v>
      </c>
      <c r="Y86" s="121" t="s">
        <v>171</v>
      </c>
      <c r="Z86" s="121" t="s">
        <v>167</v>
      </c>
      <c r="AF86" s="56" t="s">
        <v>1217</v>
      </c>
      <c r="AG86" s="77">
        <v>0</v>
      </c>
      <c r="AH86" s="7" t="s">
        <v>2863</v>
      </c>
      <c r="AI86" s="131" t="s">
        <v>3037</v>
      </c>
      <c r="AJ86" s="194" t="str">
        <f>VLOOKUP($J86,context!$K$2:$M$348,2,FALSE)</f>
        <v>Definition from FaBiO: A collection of the literary or scholastic works of a single person.</v>
      </c>
      <c r="AK86" s="131">
        <v>2</v>
      </c>
      <c r="AL86" s="70" t="s">
        <v>3097</v>
      </c>
      <c r="AM86" s="149">
        <f>VLOOKUP($J86,context!$K$2:$AC$348,5,FALSE)</f>
        <v>0</v>
      </c>
      <c r="AN86" s="149">
        <f>VLOOKUP($J86,context!$K$2:$AC$348,6,FALSE)</f>
        <v>1</v>
      </c>
      <c r="AO86" s="149">
        <f>VLOOKUP($J86,context!$K$2:$AC$348,7,FALSE)</f>
        <v>0</v>
      </c>
      <c r="AP86" s="149">
        <f>VLOOKUP($J86,context!$K$2:$AC$348,8,FALSE)</f>
        <v>0.6</v>
      </c>
      <c r="AQ86" s="149">
        <f>VLOOKUP($J86,context!$K$2:$AC$348,9,FALSE)</f>
        <v>0</v>
      </c>
      <c r="AR86" s="149">
        <f>VLOOKUP($J86,context!$K$2:$AC$348,10,FALSE)</f>
        <v>0</v>
      </c>
      <c r="AS86" s="149">
        <f>VLOOKUP($J86,context!$K$2:$AC$348,11,FALSE)</f>
        <v>0.4</v>
      </c>
      <c r="AT86" s="149">
        <f>VLOOKUP($J86,context!$K$2:$AC$348,12,FALSE)</f>
        <v>0.2</v>
      </c>
      <c r="AU86" s="149">
        <f>VLOOKUP($J86,context!$K$2:$AC$348,13,FALSE)</f>
        <v>0</v>
      </c>
      <c r="AV86" s="149">
        <f>VLOOKUP($J86,context!$K$2:$AC$348,14,FALSE)</f>
        <v>0.2</v>
      </c>
      <c r="AW86" s="149">
        <f>VLOOKUP($J86,context!$K$2:$AC$348,15,FALSE)</f>
        <v>0</v>
      </c>
      <c r="AX86" s="149">
        <f>VLOOKUP($J86,context!$K$2:$AC$348,16,FALSE)</f>
        <v>0.4</v>
      </c>
      <c r="AY86" s="149">
        <f t="shared" si="9"/>
        <v>2.8000000000000003</v>
      </c>
      <c r="AZ86" s="149">
        <f t="shared" si="10"/>
        <v>1</v>
      </c>
      <c r="BA86" s="149">
        <f t="shared" si="11"/>
        <v>0</v>
      </c>
    </row>
    <row r="87" spans="1:54">
      <c r="A87" s="122">
        <v>860</v>
      </c>
      <c r="B87" s="52" t="s">
        <v>13</v>
      </c>
      <c r="C87" s="66" t="s">
        <v>2413</v>
      </c>
      <c r="D87" s="66" t="s">
        <v>2437</v>
      </c>
      <c r="E87" s="7" t="s">
        <v>2414</v>
      </c>
      <c r="F87" s="122">
        <v>3</v>
      </c>
      <c r="G87" s="50" t="s">
        <v>2438</v>
      </c>
      <c r="H87" s="122"/>
      <c r="I87" s="122"/>
      <c r="J87" s="47" t="s">
        <v>756</v>
      </c>
      <c r="K87" s="7" t="s">
        <v>2439</v>
      </c>
      <c r="L87" s="7">
        <v>0</v>
      </c>
      <c r="M87" s="69" t="s">
        <v>756</v>
      </c>
      <c r="N87" s="69" t="s">
        <v>756</v>
      </c>
      <c r="O87" s="77" t="str">
        <f t="shared" si="7"/>
        <v/>
      </c>
      <c r="P87" s="77" t="str">
        <f t="shared" si="8"/>
        <v/>
      </c>
      <c r="Q87" s="7"/>
      <c r="R87" s="66">
        <v>0.8</v>
      </c>
      <c r="S87" s="126"/>
      <c r="T87" s="122" t="s">
        <v>688</v>
      </c>
      <c r="U87" s="127" t="s">
        <v>608</v>
      </c>
      <c r="V87" s="47" t="s">
        <v>608</v>
      </c>
      <c r="W87" s="47" t="s">
        <v>235</v>
      </c>
      <c r="X87" s="66" t="s">
        <v>235</v>
      </c>
      <c r="Y87" s="184" t="s">
        <v>171</v>
      </c>
      <c r="Z87" s="184" t="s">
        <v>167</v>
      </c>
      <c r="AA87" s="7"/>
      <c r="AB87" s="7"/>
      <c r="AC87" s="7"/>
      <c r="AD87" s="7"/>
      <c r="AF87" s="184" t="s">
        <v>1217</v>
      </c>
      <c r="AG87" s="7">
        <v>0</v>
      </c>
      <c r="AH87" s="7" t="s">
        <v>2863</v>
      </c>
      <c r="AI87" s="48" t="s">
        <v>3037</v>
      </c>
      <c r="AJ87" s="194" t="str">
        <f>VLOOKUP($J87,context!$K$2:$M$348,2,FALSE)</f>
        <v>Definition from FaBiO: A collection of the literary or scholastic works of a single person.</v>
      </c>
      <c r="AK87" s="131">
        <v>2</v>
      </c>
      <c r="AL87" s="70" t="s">
        <v>3097</v>
      </c>
      <c r="AM87" s="185">
        <f>VLOOKUP($J87,context!$K$2:$AC$348,5,FALSE)</f>
        <v>0</v>
      </c>
      <c r="AN87" s="185">
        <f>VLOOKUP($J87,context!$K$2:$AC$348,6,FALSE)</f>
        <v>1</v>
      </c>
      <c r="AO87" s="185">
        <f>VLOOKUP($J87,context!$K$2:$AC$348,7,FALSE)</f>
        <v>0</v>
      </c>
      <c r="AP87" s="185">
        <f>VLOOKUP($J87,context!$K$2:$AC$348,8,FALSE)</f>
        <v>0.6</v>
      </c>
      <c r="AQ87" s="185">
        <f>VLOOKUP($J87,context!$K$2:$AC$348,9,FALSE)</f>
        <v>0</v>
      </c>
      <c r="AR87" s="185">
        <f>VLOOKUP($J87,context!$K$2:$AC$348,10,FALSE)</f>
        <v>0</v>
      </c>
      <c r="AS87" s="185">
        <f>VLOOKUP($J87,context!$K$2:$AC$348,11,FALSE)</f>
        <v>0.4</v>
      </c>
      <c r="AT87" s="185">
        <f>VLOOKUP($J87,context!$K$2:$AC$348,12,FALSE)</f>
        <v>0.2</v>
      </c>
      <c r="AU87" s="185">
        <f>VLOOKUP($J87,context!$K$2:$AC$348,13,FALSE)</f>
        <v>0</v>
      </c>
      <c r="AV87" s="185">
        <f>VLOOKUP($J87,context!$K$2:$AC$348,14,FALSE)</f>
        <v>0.2</v>
      </c>
      <c r="AW87" s="185">
        <f>VLOOKUP($J87,context!$K$2:$AC$348,15,FALSE)</f>
        <v>0</v>
      </c>
      <c r="AX87" s="185">
        <f>VLOOKUP($J87,context!$K$2:$AC$348,16,FALSE)</f>
        <v>0.4</v>
      </c>
      <c r="AY87" s="185">
        <f t="shared" si="9"/>
        <v>2.8000000000000003</v>
      </c>
      <c r="AZ87" s="149">
        <f t="shared" si="10"/>
        <v>1</v>
      </c>
      <c r="BA87" s="149">
        <f t="shared" si="11"/>
        <v>0</v>
      </c>
      <c r="BB87" s="7"/>
    </row>
    <row r="88" spans="1:54">
      <c r="A88" s="66">
        <v>202</v>
      </c>
      <c r="B88" s="66" t="s">
        <v>13</v>
      </c>
      <c r="C88" s="66" t="s">
        <v>41</v>
      </c>
      <c r="D88" s="66"/>
      <c r="E88" s="7" t="s">
        <v>817</v>
      </c>
      <c r="F88" s="50">
        <v>2</v>
      </c>
      <c r="G88" s="50" t="s">
        <v>235</v>
      </c>
      <c r="H88" s="7"/>
      <c r="I88" s="7" t="s">
        <v>235</v>
      </c>
      <c r="J88" s="47" t="s">
        <v>235</v>
      </c>
      <c r="K88" s="47" t="s">
        <v>819</v>
      </c>
      <c r="L88" s="47">
        <v>0</v>
      </c>
      <c r="M88" s="69" t="s">
        <v>235</v>
      </c>
      <c r="N88" s="69" t="s">
        <v>235</v>
      </c>
      <c r="O88" s="77" t="str">
        <f t="shared" si="7"/>
        <v/>
      </c>
      <c r="P88" s="77" t="str">
        <f t="shared" si="8"/>
        <v/>
      </c>
      <c r="Q88" s="7"/>
      <c r="R88" s="66">
        <v>1</v>
      </c>
      <c r="S88" s="189"/>
      <c r="T88" s="7" t="s">
        <v>688</v>
      </c>
      <c r="U88" s="184" t="s">
        <v>608</v>
      </c>
      <c r="V88" s="47" t="s">
        <v>608</v>
      </c>
      <c r="W88" s="47" t="s">
        <v>235</v>
      </c>
      <c r="X88" s="66" t="s">
        <v>235</v>
      </c>
      <c r="Y88" s="184" t="s">
        <v>171</v>
      </c>
      <c r="Z88" s="184" t="s">
        <v>167</v>
      </c>
      <c r="AA88" s="7"/>
      <c r="AB88" s="7"/>
      <c r="AC88" s="7"/>
      <c r="AD88" s="7"/>
      <c r="AF88" s="184" t="s">
        <v>1217</v>
      </c>
      <c r="AG88" s="7">
        <v>0</v>
      </c>
      <c r="AH88" s="7" t="s">
        <v>2866</v>
      </c>
      <c r="AI88" s="48" t="s">
        <v>3037</v>
      </c>
      <c r="AJ88" s="194" t="str">
        <f>VLOOKUP($J88,context!$K$2:$M$348,2,FALSE)</f>
        <v>Definition from DublinCore: An aggregation of resources.</v>
      </c>
      <c r="AK88" s="48">
        <v>2</v>
      </c>
      <c r="AL88" s="70" t="s">
        <v>3093</v>
      </c>
      <c r="AM88" s="185">
        <f>VLOOKUP($J88,context!$K$2:$AC$348,5,FALSE)</f>
        <v>0</v>
      </c>
      <c r="AN88" s="185">
        <f>VLOOKUP($J88,context!$K$2:$AC$348,6,FALSE)</f>
        <v>1</v>
      </c>
      <c r="AO88" s="185">
        <f>VLOOKUP($J88,context!$K$2:$AC$348,7,FALSE)</f>
        <v>0</v>
      </c>
      <c r="AP88" s="185">
        <f>VLOOKUP($J88,context!$K$2:$AC$348,8,FALSE)</f>
        <v>0.4</v>
      </c>
      <c r="AQ88" s="185">
        <f>VLOOKUP($J88,context!$K$2:$AC$348,9,FALSE)</f>
        <v>0.8</v>
      </c>
      <c r="AR88" s="185">
        <f>VLOOKUP($J88,context!$K$2:$AC$348,10,FALSE)</f>
        <v>0</v>
      </c>
      <c r="AS88" s="185">
        <f>VLOOKUP($J88,context!$K$2:$AC$348,11,FALSE)</f>
        <v>0.8</v>
      </c>
      <c r="AT88" s="185">
        <f>VLOOKUP($J88,context!$K$2:$AC$348,12,FALSE)</f>
        <v>0.5</v>
      </c>
      <c r="AU88" s="185">
        <f>VLOOKUP($J88,context!$K$2:$AC$348,13,FALSE)</f>
        <v>0</v>
      </c>
      <c r="AV88" s="185">
        <f>VLOOKUP($J88,context!$K$2:$AC$348,14,FALSE)</f>
        <v>0.4</v>
      </c>
      <c r="AW88" s="185">
        <f>VLOOKUP($J88,context!$K$2:$AC$348,15,FALSE)</f>
        <v>0</v>
      </c>
      <c r="AX88" s="185">
        <f>VLOOKUP($J88,context!$K$2:$AC$348,16,FALSE)</f>
        <v>0.4</v>
      </c>
      <c r="AY88" s="185">
        <f t="shared" si="9"/>
        <v>4.3</v>
      </c>
      <c r="AZ88" s="149">
        <f t="shared" si="10"/>
        <v>1</v>
      </c>
      <c r="BA88" s="149">
        <f t="shared" si="11"/>
        <v>0</v>
      </c>
    </row>
    <row r="89" spans="1:54">
      <c r="A89" s="52">
        <v>249</v>
      </c>
      <c r="B89" s="52" t="s">
        <v>13</v>
      </c>
      <c r="C89" s="116" t="s">
        <v>851</v>
      </c>
      <c r="D89" s="52" t="s">
        <v>852</v>
      </c>
      <c r="E89" s="118" t="s">
        <v>853</v>
      </c>
      <c r="F89" s="50">
        <v>2</v>
      </c>
      <c r="G89" s="77" t="s">
        <v>235</v>
      </c>
      <c r="H89" s="77"/>
      <c r="I89" s="69" t="s">
        <v>235</v>
      </c>
      <c r="J89" s="74" t="s">
        <v>235</v>
      </c>
      <c r="K89" s="70" t="s">
        <v>854</v>
      </c>
      <c r="L89" s="70">
        <v>1</v>
      </c>
      <c r="M89" s="69" t="s">
        <v>235</v>
      </c>
      <c r="N89" s="69" t="s">
        <v>235</v>
      </c>
      <c r="O89" s="77" t="str">
        <f t="shared" si="7"/>
        <v>Collection</v>
      </c>
      <c r="P89" s="77" t="str">
        <f t="shared" si="8"/>
        <v>Definition from DublinCore: An aggregation of resources.</v>
      </c>
      <c r="Q89" s="77" t="s">
        <v>855</v>
      </c>
      <c r="R89" s="6">
        <v>0.6</v>
      </c>
      <c r="S89" s="55">
        <v>43015</v>
      </c>
      <c r="T89" s="77" t="s">
        <v>688</v>
      </c>
      <c r="U89" s="67" t="s">
        <v>608</v>
      </c>
      <c r="V89" s="68" t="s">
        <v>608</v>
      </c>
      <c r="W89" s="74" t="s">
        <v>235</v>
      </c>
      <c r="X89" s="115" t="s">
        <v>235</v>
      </c>
      <c r="Y89" s="121" t="s">
        <v>171</v>
      </c>
      <c r="Z89" s="121" t="s">
        <v>167</v>
      </c>
      <c r="AA89" s="77"/>
      <c r="AB89" s="69" t="s">
        <v>609</v>
      </c>
      <c r="AC89" s="69"/>
      <c r="AD89" s="77"/>
      <c r="AF89" s="56" t="s">
        <v>1217</v>
      </c>
      <c r="AG89" s="77">
        <v>0</v>
      </c>
      <c r="AH89" s="7" t="s">
        <v>2866</v>
      </c>
      <c r="AI89" s="131" t="s">
        <v>3037</v>
      </c>
      <c r="AJ89" s="194" t="str">
        <f>VLOOKUP($J89,context!$K$2:$M$348,2,FALSE)</f>
        <v>Definition from DublinCore: An aggregation of resources.</v>
      </c>
      <c r="AK89" s="131">
        <v>2</v>
      </c>
      <c r="AL89" s="70" t="s">
        <v>3093</v>
      </c>
      <c r="AM89" s="149">
        <f>VLOOKUP($J89,context!$K$2:$AC$348,5,FALSE)</f>
        <v>0</v>
      </c>
      <c r="AN89" s="149">
        <f>VLOOKUP($J89,context!$K$2:$AC$348,6,FALSE)</f>
        <v>1</v>
      </c>
      <c r="AO89" s="149">
        <f>VLOOKUP($J89,context!$K$2:$AC$348,7,FALSE)</f>
        <v>0</v>
      </c>
      <c r="AP89" s="149">
        <f>VLOOKUP($J89,context!$K$2:$AC$348,8,FALSE)</f>
        <v>0.4</v>
      </c>
      <c r="AQ89" s="149">
        <f>VLOOKUP($J89,context!$K$2:$AC$348,9,FALSE)</f>
        <v>0.8</v>
      </c>
      <c r="AR89" s="149">
        <f>VLOOKUP($J89,context!$K$2:$AC$348,10,FALSE)</f>
        <v>0</v>
      </c>
      <c r="AS89" s="149">
        <f>VLOOKUP($J89,context!$K$2:$AC$348,11,FALSE)</f>
        <v>0.8</v>
      </c>
      <c r="AT89" s="149">
        <f>VLOOKUP($J89,context!$K$2:$AC$348,12,FALSE)</f>
        <v>0.5</v>
      </c>
      <c r="AU89" s="149">
        <f>VLOOKUP($J89,context!$K$2:$AC$348,13,FALSE)</f>
        <v>0</v>
      </c>
      <c r="AV89" s="149">
        <f>VLOOKUP($J89,context!$K$2:$AC$348,14,FALSE)</f>
        <v>0.4</v>
      </c>
      <c r="AW89" s="149">
        <f>VLOOKUP($J89,context!$K$2:$AC$348,15,FALSE)</f>
        <v>0</v>
      </c>
      <c r="AX89" s="149">
        <f>VLOOKUP($J89,context!$K$2:$AC$348,16,FALSE)</f>
        <v>0.4</v>
      </c>
      <c r="AY89" s="149">
        <f t="shared" si="9"/>
        <v>4.3</v>
      </c>
      <c r="AZ89" s="149">
        <f t="shared" si="10"/>
        <v>1</v>
      </c>
      <c r="BA89" s="149">
        <f t="shared" si="11"/>
        <v>0</v>
      </c>
    </row>
    <row r="90" spans="1:54">
      <c r="A90" s="52">
        <v>707</v>
      </c>
      <c r="B90" s="52" t="s">
        <v>13</v>
      </c>
      <c r="C90" s="117" t="s">
        <v>1902</v>
      </c>
      <c r="E90" s="69" t="s">
        <v>2271</v>
      </c>
      <c r="G90" s="62" t="s">
        <v>2049</v>
      </c>
      <c r="J90" s="70" t="s">
        <v>235</v>
      </c>
      <c r="K90" s="61" t="s">
        <v>2050</v>
      </c>
      <c r="L90" s="70">
        <v>0</v>
      </c>
      <c r="M90" s="69" t="s">
        <v>235</v>
      </c>
      <c r="N90" s="69" t="s">
        <v>235</v>
      </c>
      <c r="O90" s="77" t="str">
        <f t="shared" si="7"/>
        <v/>
      </c>
      <c r="P90" s="77" t="str">
        <f t="shared" si="8"/>
        <v/>
      </c>
      <c r="R90" s="63">
        <v>1</v>
      </c>
      <c r="T90" s="69" t="s">
        <v>688</v>
      </c>
      <c r="U90" s="67" t="s">
        <v>608</v>
      </c>
      <c r="V90" s="68" t="s">
        <v>608</v>
      </c>
      <c r="W90" s="74" t="s">
        <v>235</v>
      </c>
      <c r="X90" s="115" t="s">
        <v>235</v>
      </c>
      <c r="Y90" s="121" t="s">
        <v>171</v>
      </c>
      <c r="Z90" s="121" t="s">
        <v>167</v>
      </c>
      <c r="AF90" s="56" t="s">
        <v>1217</v>
      </c>
      <c r="AG90" s="77">
        <v>0</v>
      </c>
      <c r="AH90" s="7" t="s">
        <v>2866</v>
      </c>
      <c r="AI90" s="131" t="s">
        <v>3037</v>
      </c>
      <c r="AJ90" s="194" t="str">
        <f>VLOOKUP($J90,context!$K$2:$M$348,2,FALSE)</f>
        <v>Definition from DublinCore: An aggregation of resources.</v>
      </c>
      <c r="AK90" s="131">
        <v>2</v>
      </c>
      <c r="AL90" s="70" t="s">
        <v>3093</v>
      </c>
      <c r="AM90" s="149">
        <f>VLOOKUP($J90,context!$K$2:$AC$348,5,FALSE)</f>
        <v>0</v>
      </c>
      <c r="AN90" s="149">
        <f>VLOOKUP($J90,context!$K$2:$AC$348,6,FALSE)</f>
        <v>1</v>
      </c>
      <c r="AO90" s="149">
        <f>VLOOKUP($J90,context!$K$2:$AC$348,7,FALSE)</f>
        <v>0</v>
      </c>
      <c r="AP90" s="149">
        <f>VLOOKUP($J90,context!$K$2:$AC$348,8,FALSE)</f>
        <v>0.4</v>
      </c>
      <c r="AQ90" s="149">
        <f>VLOOKUP($J90,context!$K$2:$AC$348,9,FALSE)</f>
        <v>0.8</v>
      </c>
      <c r="AR90" s="149">
        <f>VLOOKUP($J90,context!$K$2:$AC$348,10,FALSE)</f>
        <v>0</v>
      </c>
      <c r="AS90" s="149">
        <f>VLOOKUP($J90,context!$K$2:$AC$348,11,FALSE)</f>
        <v>0.8</v>
      </c>
      <c r="AT90" s="149">
        <f>VLOOKUP($J90,context!$K$2:$AC$348,12,FALSE)</f>
        <v>0.5</v>
      </c>
      <c r="AU90" s="149">
        <f>VLOOKUP($J90,context!$K$2:$AC$348,13,FALSE)</f>
        <v>0</v>
      </c>
      <c r="AV90" s="149">
        <f>VLOOKUP($J90,context!$K$2:$AC$348,14,FALSE)</f>
        <v>0.4</v>
      </c>
      <c r="AW90" s="149">
        <f>VLOOKUP($J90,context!$K$2:$AC$348,15,FALSE)</f>
        <v>0</v>
      </c>
      <c r="AX90" s="149">
        <f>VLOOKUP($J90,context!$K$2:$AC$348,16,FALSE)</f>
        <v>0.4</v>
      </c>
      <c r="AY90" s="149">
        <f t="shared" si="9"/>
        <v>4.3</v>
      </c>
      <c r="AZ90" s="149">
        <f t="shared" si="10"/>
        <v>1</v>
      </c>
      <c r="BA90" s="149">
        <f t="shared" si="11"/>
        <v>0</v>
      </c>
    </row>
    <row r="91" spans="1:54" s="7" customFormat="1">
      <c r="A91" s="122">
        <v>861</v>
      </c>
      <c r="B91" s="52" t="s">
        <v>13</v>
      </c>
      <c r="C91" s="66" t="s">
        <v>2413</v>
      </c>
      <c r="D91" s="66" t="s">
        <v>2428</v>
      </c>
      <c r="E91" s="7" t="s">
        <v>2414</v>
      </c>
      <c r="F91" s="122">
        <v>2</v>
      </c>
      <c r="G91" s="50" t="s">
        <v>235</v>
      </c>
      <c r="H91" s="122"/>
      <c r="I91" s="122"/>
      <c r="J91" s="47" t="s">
        <v>235</v>
      </c>
      <c r="K91" s="7" t="s">
        <v>2429</v>
      </c>
      <c r="L91" s="47">
        <v>0</v>
      </c>
      <c r="M91" s="69" t="s">
        <v>235</v>
      </c>
      <c r="N91" s="69" t="s">
        <v>235</v>
      </c>
      <c r="O91" s="77" t="str">
        <f t="shared" si="7"/>
        <v/>
      </c>
      <c r="P91" s="77" t="str">
        <f t="shared" si="8"/>
        <v/>
      </c>
      <c r="R91" s="66">
        <v>0.8</v>
      </c>
      <c r="S91" s="126"/>
      <c r="T91" s="122" t="s">
        <v>688</v>
      </c>
      <c r="U91" s="67" t="s">
        <v>608</v>
      </c>
      <c r="V91" s="47" t="s">
        <v>608</v>
      </c>
      <c r="W91" s="47" t="s">
        <v>235</v>
      </c>
      <c r="X91" s="66" t="s">
        <v>235</v>
      </c>
      <c r="Y91" s="184" t="s">
        <v>171</v>
      </c>
      <c r="Z91" s="184" t="s">
        <v>167</v>
      </c>
      <c r="AF91" s="184" t="s">
        <v>1217</v>
      </c>
      <c r="AG91" s="7">
        <v>0</v>
      </c>
      <c r="AH91" s="7" t="s">
        <v>2866</v>
      </c>
      <c r="AI91" s="48" t="s">
        <v>3037</v>
      </c>
      <c r="AJ91" s="194" t="str">
        <f>VLOOKUP($J91,context!$K$2:$M$348,2,FALSE)</f>
        <v>Definition from DublinCore: An aggregation of resources.</v>
      </c>
      <c r="AK91" s="131">
        <v>2</v>
      </c>
      <c r="AL91" s="70" t="s">
        <v>3093</v>
      </c>
      <c r="AM91" s="185">
        <f>VLOOKUP($J91,context!$K$2:$AC$348,5,FALSE)</f>
        <v>0</v>
      </c>
      <c r="AN91" s="185">
        <f>VLOOKUP($J91,context!$K$2:$AC$348,6,FALSE)</f>
        <v>1</v>
      </c>
      <c r="AO91" s="185">
        <f>VLOOKUP($J91,context!$K$2:$AC$348,7,FALSE)</f>
        <v>0</v>
      </c>
      <c r="AP91" s="185">
        <f>VLOOKUP($J91,context!$K$2:$AC$348,8,FALSE)</f>
        <v>0.4</v>
      </c>
      <c r="AQ91" s="185">
        <f>VLOOKUP($J91,context!$K$2:$AC$348,9,FALSE)</f>
        <v>0.8</v>
      </c>
      <c r="AR91" s="185">
        <f>VLOOKUP($J91,context!$K$2:$AC$348,10,FALSE)</f>
        <v>0</v>
      </c>
      <c r="AS91" s="185">
        <f>VLOOKUP($J91,context!$K$2:$AC$348,11,FALSE)</f>
        <v>0.8</v>
      </c>
      <c r="AT91" s="185">
        <f>VLOOKUP($J91,context!$K$2:$AC$348,12,FALSE)</f>
        <v>0.5</v>
      </c>
      <c r="AU91" s="185">
        <f>VLOOKUP($J91,context!$K$2:$AC$348,13,FALSE)</f>
        <v>0</v>
      </c>
      <c r="AV91" s="185">
        <f>VLOOKUP($J91,context!$K$2:$AC$348,14,FALSE)</f>
        <v>0.4</v>
      </c>
      <c r="AW91" s="185">
        <f>VLOOKUP($J91,context!$K$2:$AC$348,15,FALSE)</f>
        <v>0</v>
      </c>
      <c r="AX91" s="185">
        <f>VLOOKUP($J91,context!$K$2:$AC$348,16,FALSE)</f>
        <v>0.4</v>
      </c>
      <c r="AY91" s="185">
        <f t="shared" si="9"/>
        <v>4.3</v>
      </c>
      <c r="AZ91" s="149">
        <f t="shared" si="10"/>
        <v>1</v>
      </c>
      <c r="BA91" s="149">
        <f t="shared" si="11"/>
        <v>0</v>
      </c>
      <c r="BB91" s="61"/>
    </row>
    <row r="92" spans="1:54">
      <c r="A92" s="52">
        <v>614</v>
      </c>
      <c r="B92" s="52" t="s">
        <v>13</v>
      </c>
      <c r="C92" s="117" t="s">
        <v>1902</v>
      </c>
      <c r="E92" s="69" t="s">
        <v>2271</v>
      </c>
      <c r="G92" s="62" t="s">
        <v>1911</v>
      </c>
      <c r="J92" s="70" t="s">
        <v>1911</v>
      </c>
      <c r="K92" s="69" t="s">
        <v>1912</v>
      </c>
      <c r="L92" s="69">
        <v>1</v>
      </c>
      <c r="M92" s="69" t="s">
        <v>235</v>
      </c>
      <c r="N92" s="69" t="s">
        <v>2311</v>
      </c>
      <c r="O92" s="77" t="str">
        <f t="shared" si="7"/>
        <v>anthology</v>
      </c>
      <c r="P92" s="77" t="str">
        <f t="shared" si="8"/>
        <v>Definition from FaBiO: A collection of selected literary or scholastics works, for example poems, short stories, plays or research papers.</v>
      </c>
      <c r="R92" s="63">
        <v>0.5</v>
      </c>
      <c r="T92" s="77" t="s">
        <v>65</v>
      </c>
      <c r="U92" s="67" t="s">
        <v>608</v>
      </c>
      <c r="V92" s="68" t="s">
        <v>608</v>
      </c>
      <c r="W92" s="74" t="s">
        <v>235</v>
      </c>
      <c r="X92" s="115" t="s">
        <v>235</v>
      </c>
      <c r="Y92" s="121" t="s">
        <v>171</v>
      </c>
      <c r="Z92" s="121" t="s">
        <v>167</v>
      </c>
      <c r="AF92" s="69" t="s">
        <v>2869</v>
      </c>
      <c r="AG92" s="61">
        <v>-1</v>
      </c>
      <c r="AH92" s="7" t="s">
        <v>2866</v>
      </c>
      <c r="AI92" s="131" t="s">
        <v>3037</v>
      </c>
      <c r="AJ92" s="194" t="e">
        <f>VLOOKUP($J92,context!$K$2:$M$348,2,FALSE)</f>
        <v>#N/A</v>
      </c>
      <c r="AK92" s="131">
        <v>2</v>
      </c>
      <c r="AL92" s="70" t="s">
        <v>3097</v>
      </c>
      <c r="AM92" s="149" t="e">
        <f>VLOOKUP($J92,context!$K$2:$AC$348,5,FALSE)</f>
        <v>#N/A</v>
      </c>
      <c r="AN92" s="149" t="e">
        <f>VLOOKUP($J92,context!$K$2:$AC$348,6,FALSE)</f>
        <v>#N/A</v>
      </c>
      <c r="AO92" s="149" t="e">
        <f>VLOOKUP($J92,context!$K$2:$AC$348,7,FALSE)</f>
        <v>#N/A</v>
      </c>
      <c r="AP92" s="149" t="e">
        <f>VLOOKUP($J92,context!$K$2:$AC$348,8,FALSE)</f>
        <v>#N/A</v>
      </c>
      <c r="AQ92" s="149" t="e">
        <f>VLOOKUP($J92,context!$K$2:$AC$348,9,FALSE)</f>
        <v>#N/A</v>
      </c>
      <c r="AR92" s="149" t="e">
        <f>VLOOKUP($J92,context!$K$2:$AC$348,10,FALSE)</f>
        <v>#N/A</v>
      </c>
      <c r="AS92" s="149" t="e">
        <f>VLOOKUP($J92,context!$K$2:$AC$348,11,FALSE)</f>
        <v>#N/A</v>
      </c>
      <c r="AT92" s="149" t="e">
        <f>VLOOKUP($J92,context!$K$2:$AC$348,12,FALSE)</f>
        <v>#N/A</v>
      </c>
      <c r="AU92" s="149" t="e">
        <f>VLOOKUP($J92,context!$K$2:$AC$348,13,FALSE)</f>
        <v>#N/A</v>
      </c>
      <c r="AV92" s="149" t="e">
        <f>VLOOKUP($J92,context!$K$2:$AC$348,14,FALSE)</f>
        <v>#N/A</v>
      </c>
      <c r="AW92" s="149" t="e">
        <f>VLOOKUP($J92,context!$K$2:$AC$348,15,FALSE)</f>
        <v>#N/A</v>
      </c>
      <c r="AX92" s="149" t="e">
        <f>VLOOKUP($J92,context!$K$2:$AC$348,16,FALSE)</f>
        <v>#N/A</v>
      </c>
      <c r="AY92" s="149" t="e">
        <f t="shared" si="9"/>
        <v>#N/A</v>
      </c>
      <c r="AZ92" s="149" t="e">
        <f t="shared" si="10"/>
        <v>#N/A</v>
      </c>
      <c r="BA92" s="149" t="e">
        <f t="shared" si="11"/>
        <v>#N/A</v>
      </c>
    </row>
    <row r="93" spans="1:54">
      <c r="A93" s="52">
        <v>630</v>
      </c>
      <c r="B93" s="52" t="s">
        <v>13</v>
      </c>
      <c r="C93" s="117" t="s">
        <v>1902</v>
      </c>
      <c r="E93" s="69" t="s">
        <v>2271</v>
      </c>
      <c r="G93" s="62" t="s">
        <v>1934</v>
      </c>
      <c r="J93" s="70" t="s">
        <v>1934</v>
      </c>
      <c r="K93" s="69" t="s">
        <v>1935</v>
      </c>
      <c r="L93" s="69">
        <v>1</v>
      </c>
      <c r="M93" s="69" t="s">
        <v>235</v>
      </c>
      <c r="N93" s="69" t="s">
        <v>2289</v>
      </c>
      <c r="O93" s="77" t="str">
        <f t="shared" si="7"/>
        <v>book series</v>
      </c>
      <c r="P93" s="77" t="str">
        <f t="shared" si="8"/>
        <v>Definition from FaBiO: A sequence of books having certain characteristics in common that are formally identified together as a group - for instance, the books in the Law, Governance and Technology Series published by Springer.</v>
      </c>
      <c r="R93" s="63">
        <v>0.8</v>
      </c>
      <c r="T93" s="77" t="s">
        <v>65</v>
      </c>
      <c r="U93" s="67" t="s">
        <v>612</v>
      </c>
      <c r="V93" s="68" t="s">
        <v>97</v>
      </c>
      <c r="W93" s="74" t="s">
        <v>235</v>
      </c>
      <c r="X93" s="115" t="s">
        <v>235</v>
      </c>
      <c r="Y93" s="121" t="s">
        <v>171</v>
      </c>
      <c r="Z93" s="121" t="s">
        <v>167</v>
      </c>
      <c r="AG93" s="61">
        <v>1</v>
      </c>
      <c r="AH93" s="7" t="s">
        <v>2866</v>
      </c>
      <c r="AI93" s="131" t="s">
        <v>3037</v>
      </c>
      <c r="AJ93" s="194" t="e">
        <f>VLOOKUP($J93,context!$K$2:$M$348,2,FALSE)</f>
        <v>#N/A</v>
      </c>
      <c r="AK93" s="131">
        <v>2</v>
      </c>
      <c r="AL93" s="70" t="s">
        <v>3097</v>
      </c>
      <c r="AM93" s="149" t="e">
        <f>VLOOKUP($J93,context!$K$2:$AC$348,5,FALSE)</f>
        <v>#N/A</v>
      </c>
      <c r="AN93" s="149" t="e">
        <f>VLOOKUP($J93,context!$K$2:$AC$348,6,FALSE)</f>
        <v>#N/A</v>
      </c>
      <c r="AO93" s="149" t="e">
        <f>VLOOKUP($J93,context!$K$2:$AC$348,7,FALSE)</f>
        <v>#N/A</v>
      </c>
      <c r="AP93" s="149" t="e">
        <f>VLOOKUP($J93,context!$K$2:$AC$348,8,FALSE)</f>
        <v>#N/A</v>
      </c>
      <c r="AQ93" s="149" t="e">
        <f>VLOOKUP($J93,context!$K$2:$AC$348,9,FALSE)</f>
        <v>#N/A</v>
      </c>
      <c r="AR93" s="149" t="e">
        <f>VLOOKUP($J93,context!$K$2:$AC$348,10,FALSE)</f>
        <v>#N/A</v>
      </c>
      <c r="AS93" s="149" t="e">
        <f>VLOOKUP($J93,context!$K$2:$AC$348,11,FALSE)</f>
        <v>#N/A</v>
      </c>
      <c r="AT93" s="149" t="e">
        <f>VLOOKUP($J93,context!$K$2:$AC$348,12,FALSE)</f>
        <v>#N/A</v>
      </c>
      <c r="AU93" s="149" t="e">
        <f>VLOOKUP($J93,context!$K$2:$AC$348,13,FALSE)</f>
        <v>#N/A</v>
      </c>
      <c r="AV93" s="149" t="e">
        <f>VLOOKUP($J93,context!$K$2:$AC$348,14,FALSE)</f>
        <v>#N/A</v>
      </c>
      <c r="AW93" s="149" t="e">
        <f>VLOOKUP($J93,context!$K$2:$AC$348,15,FALSE)</f>
        <v>#N/A</v>
      </c>
      <c r="AX93" s="149" t="e">
        <f>VLOOKUP($J93,context!$K$2:$AC$348,16,FALSE)</f>
        <v>#N/A</v>
      </c>
      <c r="AY93" s="149" t="e">
        <f t="shared" si="9"/>
        <v>#N/A</v>
      </c>
      <c r="AZ93" s="149" t="e">
        <f t="shared" si="10"/>
        <v>#N/A</v>
      </c>
      <c r="BA93" s="149" t="e">
        <f t="shared" si="11"/>
        <v>#N/A</v>
      </c>
    </row>
    <row r="94" spans="1:54">
      <c r="A94" s="52">
        <v>631</v>
      </c>
      <c r="B94" s="52" t="s">
        <v>13</v>
      </c>
      <c r="C94" s="117" t="s">
        <v>1902</v>
      </c>
      <c r="E94" s="69" t="s">
        <v>2271</v>
      </c>
      <c r="G94" s="62" t="s">
        <v>1936</v>
      </c>
      <c r="J94" s="70" t="s">
        <v>1936</v>
      </c>
      <c r="K94" s="69" t="s">
        <v>1937</v>
      </c>
      <c r="L94" s="69">
        <v>1</v>
      </c>
      <c r="M94" s="69" t="s">
        <v>235</v>
      </c>
      <c r="N94" s="69" t="s">
        <v>2290</v>
      </c>
      <c r="O94" s="77" t="str">
        <f t="shared" si="7"/>
        <v>book set</v>
      </c>
      <c r="P94" s="77" t="str">
        <f t="shared" si="8"/>
        <v>Definition from FaBiO: A set of books having certain characteristics in common that informally allow their identification together as a group - for instance, the books of the Harry Potter saga.</v>
      </c>
      <c r="R94" s="63">
        <v>0.8</v>
      </c>
      <c r="T94" s="77" t="s">
        <v>65</v>
      </c>
      <c r="U94" s="67" t="s">
        <v>612</v>
      </c>
      <c r="V94" s="68" t="s">
        <v>97</v>
      </c>
      <c r="W94" s="74" t="s">
        <v>235</v>
      </c>
      <c r="X94" s="115" t="s">
        <v>235</v>
      </c>
      <c r="Y94" s="121" t="s">
        <v>171</v>
      </c>
      <c r="Z94" s="121" t="s">
        <v>167</v>
      </c>
      <c r="AG94" s="61">
        <v>1</v>
      </c>
      <c r="AH94" s="7" t="s">
        <v>2866</v>
      </c>
      <c r="AI94" s="131" t="s">
        <v>3037</v>
      </c>
      <c r="AJ94" s="194" t="e">
        <f>VLOOKUP($J94,context!$K$2:$M$348,2,FALSE)</f>
        <v>#N/A</v>
      </c>
      <c r="AK94" s="131">
        <v>2</v>
      </c>
      <c r="AL94" s="70" t="s">
        <v>3097</v>
      </c>
      <c r="AM94" s="149" t="e">
        <f>VLOOKUP($J94,context!$K$2:$AC$348,5,FALSE)</f>
        <v>#N/A</v>
      </c>
      <c r="AN94" s="149" t="e">
        <f>VLOOKUP($J94,context!$K$2:$AC$348,6,FALSE)</f>
        <v>#N/A</v>
      </c>
      <c r="AO94" s="149" t="e">
        <f>VLOOKUP($J94,context!$K$2:$AC$348,7,FALSE)</f>
        <v>#N/A</v>
      </c>
      <c r="AP94" s="149" t="e">
        <f>VLOOKUP($J94,context!$K$2:$AC$348,8,FALSE)</f>
        <v>#N/A</v>
      </c>
      <c r="AQ94" s="149" t="e">
        <f>VLOOKUP($J94,context!$K$2:$AC$348,9,FALSE)</f>
        <v>#N/A</v>
      </c>
      <c r="AR94" s="149" t="e">
        <f>VLOOKUP($J94,context!$K$2:$AC$348,10,FALSE)</f>
        <v>#N/A</v>
      </c>
      <c r="AS94" s="149" t="e">
        <f>VLOOKUP($J94,context!$K$2:$AC$348,11,FALSE)</f>
        <v>#N/A</v>
      </c>
      <c r="AT94" s="149" t="e">
        <f>VLOOKUP($J94,context!$K$2:$AC$348,12,FALSE)</f>
        <v>#N/A</v>
      </c>
      <c r="AU94" s="149" t="e">
        <f>VLOOKUP($J94,context!$K$2:$AC$348,13,FALSE)</f>
        <v>#N/A</v>
      </c>
      <c r="AV94" s="149" t="e">
        <f>VLOOKUP($J94,context!$K$2:$AC$348,14,FALSE)</f>
        <v>#N/A</v>
      </c>
      <c r="AW94" s="149" t="e">
        <f>VLOOKUP($J94,context!$K$2:$AC$348,15,FALSE)</f>
        <v>#N/A</v>
      </c>
      <c r="AX94" s="149" t="e">
        <f>VLOOKUP($J94,context!$K$2:$AC$348,16,FALSE)</f>
        <v>#N/A</v>
      </c>
      <c r="AY94" s="149" t="e">
        <f t="shared" si="9"/>
        <v>#N/A</v>
      </c>
      <c r="AZ94" s="149" t="e">
        <f t="shared" si="10"/>
        <v>#N/A</v>
      </c>
      <c r="BA94" s="149" t="e">
        <f t="shared" si="11"/>
        <v>#N/A</v>
      </c>
    </row>
    <row r="95" spans="1:54" s="7" customFormat="1">
      <c r="A95" s="122">
        <v>862</v>
      </c>
      <c r="B95" s="52" t="s">
        <v>13</v>
      </c>
      <c r="C95" s="66" t="s">
        <v>2413</v>
      </c>
      <c r="D95" s="66" t="s">
        <v>2491</v>
      </c>
      <c r="E95" s="7" t="s">
        <v>2414</v>
      </c>
      <c r="F95" s="122">
        <v>4</v>
      </c>
      <c r="G95" s="50" t="s">
        <v>2492</v>
      </c>
      <c r="H95" s="122"/>
      <c r="I95" s="122"/>
      <c r="J95" s="47" t="s">
        <v>2492</v>
      </c>
      <c r="K95" s="7" t="s">
        <v>2493</v>
      </c>
      <c r="L95" s="7">
        <v>1</v>
      </c>
      <c r="M95" s="69" t="s">
        <v>235</v>
      </c>
      <c r="N95" s="69" t="s">
        <v>2575</v>
      </c>
      <c r="O95" s="77" t="str">
        <f t="shared" si="7"/>
        <v>Code</v>
      </c>
      <c r="P95" s="77" t="str">
        <f t="shared" si="8"/>
        <v>Definition from VIVO: A work consisting of texts of rules and regulations related to statutes issued by executive or administrative agencies|A collection of statutes.</v>
      </c>
      <c r="R95" s="66">
        <v>0.3</v>
      </c>
      <c r="S95" s="126"/>
      <c r="T95" s="122" t="s">
        <v>65</v>
      </c>
      <c r="U95" s="127" t="s">
        <v>184</v>
      </c>
      <c r="V95" s="47" t="s">
        <v>145</v>
      </c>
      <c r="W95" s="47" t="s">
        <v>235</v>
      </c>
      <c r="X95" s="66" t="s">
        <v>235</v>
      </c>
      <c r="Y95" s="184" t="s">
        <v>171</v>
      </c>
      <c r="Z95" s="184" t="s">
        <v>167</v>
      </c>
      <c r="AF95" s="7" t="s">
        <v>2872</v>
      </c>
      <c r="AG95" s="7">
        <v>1</v>
      </c>
      <c r="AH95" s="7" t="s">
        <v>2866</v>
      </c>
      <c r="AI95" s="48" t="s">
        <v>3037</v>
      </c>
      <c r="AJ95" s="194" t="e">
        <f>VLOOKUP($J95,context!$K$2:$M$348,2,FALSE)</f>
        <v>#N/A</v>
      </c>
      <c r="AK95" s="131">
        <v>2</v>
      </c>
      <c r="AL95" s="70" t="s">
        <v>3097</v>
      </c>
      <c r="AM95" s="185" t="e">
        <f>VLOOKUP($J95,context!$K$2:$AC$348,5,FALSE)</f>
        <v>#N/A</v>
      </c>
      <c r="AN95" s="185" t="e">
        <f>VLOOKUP($J95,context!$K$2:$AC$348,6,FALSE)</f>
        <v>#N/A</v>
      </c>
      <c r="AO95" s="185" t="e">
        <f>VLOOKUP($J95,context!$K$2:$AC$348,7,FALSE)</f>
        <v>#N/A</v>
      </c>
      <c r="AP95" s="185" t="e">
        <f>VLOOKUP($J95,context!$K$2:$AC$348,8,FALSE)</f>
        <v>#N/A</v>
      </c>
      <c r="AQ95" s="185" t="e">
        <f>VLOOKUP($J95,context!$K$2:$AC$348,9,FALSE)</f>
        <v>#N/A</v>
      </c>
      <c r="AR95" s="185" t="e">
        <f>VLOOKUP($J95,context!$K$2:$AC$348,10,FALSE)</f>
        <v>#N/A</v>
      </c>
      <c r="AS95" s="185" t="e">
        <f>VLOOKUP($J95,context!$K$2:$AC$348,11,FALSE)</f>
        <v>#N/A</v>
      </c>
      <c r="AT95" s="185" t="e">
        <f>VLOOKUP($J95,context!$K$2:$AC$348,12,FALSE)</f>
        <v>#N/A</v>
      </c>
      <c r="AU95" s="185" t="e">
        <f>VLOOKUP($J95,context!$K$2:$AC$348,13,FALSE)</f>
        <v>#N/A</v>
      </c>
      <c r="AV95" s="185" t="e">
        <f>VLOOKUP($J95,context!$K$2:$AC$348,14,FALSE)</f>
        <v>#N/A</v>
      </c>
      <c r="AW95" s="185" t="e">
        <f>VLOOKUP($J95,context!$K$2:$AC$348,15,FALSE)</f>
        <v>#N/A</v>
      </c>
      <c r="AX95" s="185" t="e">
        <f>VLOOKUP($J95,context!$K$2:$AC$348,16,FALSE)</f>
        <v>#N/A</v>
      </c>
      <c r="AY95" s="185" t="e">
        <f t="shared" si="9"/>
        <v>#N/A</v>
      </c>
      <c r="AZ95" s="149" t="e">
        <f t="shared" si="10"/>
        <v>#N/A</v>
      </c>
      <c r="BA95" s="149" t="e">
        <f t="shared" si="11"/>
        <v>#N/A</v>
      </c>
      <c r="BB95" s="122"/>
    </row>
    <row r="96" spans="1:54">
      <c r="A96" s="122">
        <v>863</v>
      </c>
      <c r="B96" s="52" t="s">
        <v>13</v>
      </c>
      <c r="C96" s="66" t="s">
        <v>2413</v>
      </c>
      <c r="D96" s="66" t="s">
        <v>2499</v>
      </c>
      <c r="E96" s="7" t="s">
        <v>2414</v>
      </c>
      <c r="F96" s="122">
        <v>4</v>
      </c>
      <c r="G96" s="187" t="s">
        <v>2500</v>
      </c>
      <c r="H96" s="122"/>
      <c r="I96" s="122"/>
      <c r="J96" s="47" t="s">
        <v>3336</v>
      </c>
      <c r="K96" s="7" t="s">
        <v>2501</v>
      </c>
      <c r="L96" s="7">
        <v>1</v>
      </c>
      <c r="M96" s="69" t="s">
        <v>235</v>
      </c>
      <c r="N96" s="69" t="s">
        <v>2576</v>
      </c>
      <c r="O96" s="77" t="str">
        <f t="shared" si="7"/>
        <v>legal cases</v>
      </c>
      <c r="P96" s="77" t="str">
        <f t="shared" si="8"/>
        <v>Definition from VIVO: Collection of legal cases|A collection of legal cases.</v>
      </c>
      <c r="Q96" s="7"/>
      <c r="R96" s="66">
        <v>0</v>
      </c>
      <c r="S96" s="126"/>
      <c r="T96" s="122" t="s">
        <v>65</v>
      </c>
      <c r="U96" s="127" t="s">
        <v>108</v>
      </c>
      <c r="V96" s="47" t="s">
        <v>145</v>
      </c>
      <c r="W96" s="47" t="s">
        <v>235</v>
      </c>
      <c r="X96" s="66" t="s">
        <v>235</v>
      </c>
      <c r="Y96" s="184" t="s">
        <v>171</v>
      </c>
      <c r="Z96" s="184" t="s">
        <v>167</v>
      </c>
      <c r="AA96" s="7" t="s">
        <v>609</v>
      </c>
      <c r="AB96" s="7"/>
      <c r="AC96" s="7"/>
      <c r="AD96" s="7"/>
      <c r="AF96" s="7" t="s">
        <v>2886</v>
      </c>
      <c r="AG96" s="7">
        <v>-1</v>
      </c>
      <c r="AH96" s="7" t="s">
        <v>2866</v>
      </c>
      <c r="AI96" s="48" t="s">
        <v>2776</v>
      </c>
      <c r="AJ96" s="194" t="e">
        <f>VLOOKUP($J96,context!$K$2:$M$348,2,FALSE)</f>
        <v>#N/A</v>
      </c>
      <c r="AK96" s="131">
        <v>2</v>
      </c>
      <c r="AL96" s="70" t="s">
        <v>3098</v>
      </c>
      <c r="AM96" s="185" t="e">
        <f>VLOOKUP($J96,context!$K$2:$AC$348,5,FALSE)</f>
        <v>#N/A</v>
      </c>
      <c r="AN96" s="185" t="e">
        <f>VLOOKUP($J96,context!$K$2:$AC$348,6,FALSE)</f>
        <v>#N/A</v>
      </c>
      <c r="AO96" s="185" t="e">
        <f>VLOOKUP($J96,context!$K$2:$AC$348,7,FALSE)</f>
        <v>#N/A</v>
      </c>
      <c r="AP96" s="185" t="e">
        <f>VLOOKUP($J96,context!$K$2:$AC$348,8,FALSE)</f>
        <v>#N/A</v>
      </c>
      <c r="AQ96" s="185" t="e">
        <f>VLOOKUP($J96,context!$K$2:$AC$348,9,FALSE)</f>
        <v>#N/A</v>
      </c>
      <c r="AR96" s="185" t="e">
        <f>VLOOKUP($J96,context!$K$2:$AC$348,10,FALSE)</f>
        <v>#N/A</v>
      </c>
      <c r="AS96" s="185" t="e">
        <f>VLOOKUP($J96,context!$K$2:$AC$348,11,FALSE)</f>
        <v>#N/A</v>
      </c>
      <c r="AT96" s="185" t="e">
        <f>VLOOKUP($J96,context!$K$2:$AC$348,12,FALSE)</f>
        <v>#N/A</v>
      </c>
      <c r="AU96" s="185" t="e">
        <f>VLOOKUP($J96,context!$K$2:$AC$348,13,FALSE)</f>
        <v>#N/A</v>
      </c>
      <c r="AV96" s="185" t="e">
        <f>VLOOKUP($J96,context!$K$2:$AC$348,14,FALSE)</f>
        <v>#N/A</v>
      </c>
      <c r="AW96" s="185" t="e">
        <f>VLOOKUP($J96,context!$K$2:$AC$348,15,FALSE)</f>
        <v>#N/A</v>
      </c>
      <c r="AX96" s="185" t="e">
        <f>VLOOKUP($J96,context!$K$2:$AC$348,16,FALSE)</f>
        <v>#N/A</v>
      </c>
      <c r="AY96" s="185" t="e">
        <f t="shared" si="9"/>
        <v>#N/A</v>
      </c>
      <c r="AZ96" s="149" t="e">
        <f t="shared" si="10"/>
        <v>#N/A</v>
      </c>
      <c r="BA96" s="149" t="e">
        <f t="shared" si="11"/>
        <v>#N/A</v>
      </c>
      <c r="BB96" s="122"/>
    </row>
    <row r="97" spans="1:54">
      <c r="A97" s="52">
        <v>796</v>
      </c>
      <c r="B97" s="52" t="s">
        <v>13</v>
      </c>
      <c r="C97" s="117" t="s">
        <v>1902</v>
      </c>
      <c r="E97" s="69" t="s">
        <v>2271</v>
      </c>
      <c r="G97" s="62" t="s">
        <v>2185</v>
      </c>
      <c r="J97" s="70" t="s">
        <v>3337</v>
      </c>
      <c r="K97" s="69" t="s">
        <v>2281</v>
      </c>
      <c r="L97" s="69">
        <v>1</v>
      </c>
      <c r="M97" s="69" t="s">
        <v>301</v>
      </c>
      <c r="N97" s="69" t="s">
        <v>2918</v>
      </c>
      <c r="O97" s="77" t="str">
        <f t="shared" si="7"/>
        <v>announcement-retraction</v>
      </c>
      <c r="P97" s="77" t="str">
        <f t="shared" si="8"/>
        <v>Definition from FaBiO: A formal statement retracting a statement or publication. A retraction is a public statement made about an earlier statement that withdraws, cancels, refutes, diametrically reverses the original statement or ceases and desists from publishing the original statement.</v>
      </c>
      <c r="R97" s="63">
        <v>0.6</v>
      </c>
      <c r="T97" s="77" t="s">
        <v>65</v>
      </c>
      <c r="U97" s="67" t="s">
        <v>608</v>
      </c>
      <c r="V97" s="68" t="s">
        <v>145</v>
      </c>
      <c r="W97" s="74" t="s">
        <v>66</v>
      </c>
      <c r="X97" s="115" t="s">
        <v>66</v>
      </c>
      <c r="Y97" s="121" t="s">
        <v>171</v>
      </c>
      <c r="Z97" s="121" t="s">
        <v>1182</v>
      </c>
      <c r="AA97" s="69" t="s">
        <v>609</v>
      </c>
      <c r="AC97" s="69" t="s">
        <v>609</v>
      </c>
      <c r="AF97" s="69" t="s">
        <v>2917</v>
      </c>
      <c r="AG97" s="61">
        <v>-1</v>
      </c>
      <c r="AH97" s="7" t="s">
        <v>2863</v>
      </c>
      <c r="AI97" s="131" t="s">
        <v>2776</v>
      </c>
      <c r="AJ97" s="194" t="e">
        <f>VLOOKUP($J97,context!$K$2:$M$348,2,FALSE)</f>
        <v>#N/A</v>
      </c>
      <c r="AK97" s="131">
        <v>2</v>
      </c>
      <c r="AL97" s="70" t="s">
        <v>3098</v>
      </c>
      <c r="AM97" s="149" t="e">
        <f>VLOOKUP($J97,context!$K$2:$AC$348,5,FALSE)</f>
        <v>#N/A</v>
      </c>
      <c r="AN97" s="149" t="e">
        <f>VLOOKUP($J97,context!$K$2:$AC$348,6,FALSE)</f>
        <v>#N/A</v>
      </c>
      <c r="AO97" s="149" t="e">
        <f>VLOOKUP($J97,context!$K$2:$AC$348,7,FALSE)</f>
        <v>#N/A</v>
      </c>
      <c r="AP97" s="149" t="e">
        <f>VLOOKUP($J97,context!$K$2:$AC$348,8,FALSE)</f>
        <v>#N/A</v>
      </c>
      <c r="AQ97" s="149" t="e">
        <f>VLOOKUP($J97,context!$K$2:$AC$348,9,FALSE)</f>
        <v>#N/A</v>
      </c>
      <c r="AR97" s="149" t="e">
        <f>VLOOKUP($J97,context!$K$2:$AC$348,10,FALSE)</f>
        <v>#N/A</v>
      </c>
      <c r="AS97" s="149" t="e">
        <f>VLOOKUP($J97,context!$K$2:$AC$348,11,FALSE)</f>
        <v>#N/A</v>
      </c>
      <c r="AT97" s="149" t="e">
        <f>VLOOKUP($J97,context!$K$2:$AC$348,12,FALSE)</f>
        <v>#N/A</v>
      </c>
      <c r="AU97" s="149" t="e">
        <f>VLOOKUP($J97,context!$K$2:$AC$348,13,FALSE)</f>
        <v>#N/A</v>
      </c>
      <c r="AV97" s="149" t="e">
        <f>VLOOKUP($J97,context!$K$2:$AC$348,14,FALSE)</f>
        <v>#N/A</v>
      </c>
      <c r="AW97" s="149" t="e">
        <f>VLOOKUP($J97,context!$K$2:$AC$348,15,FALSE)</f>
        <v>#N/A</v>
      </c>
      <c r="AX97" s="149" t="e">
        <f>VLOOKUP($J97,context!$K$2:$AC$348,16,FALSE)</f>
        <v>#N/A</v>
      </c>
      <c r="AY97" s="149" t="e">
        <f t="shared" si="9"/>
        <v>#N/A</v>
      </c>
      <c r="AZ97" s="149" t="e">
        <f t="shared" si="10"/>
        <v>#N/A</v>
      </c>
      <c r="BA97" s="149" t="e">
        <f t="shared" si="11"/>
        <v>#N/A</v>
      </c>
    </row>
    <row r="98" spans="1:54">
      <c r="A98" s="52">
        <v>790</v>
      </c>
      <c r="B98" s="52" t="s">
        <v>13</v>
      </c>
      <c r="C98" s="117" t="s">
        <v>1902</v>
      </c>
      <c r="E98" s="69" t="s">
        <v>2271</v>
      </c>
      <c r="G98" s="62" t="s">
        <v>2176</v>
      </c>
      <c r="J98" s="70" t="s">
        <v>2176</v>
      </c>
      <c r="K98" s="69" t="s">
        <v>2177</v>
      </c>
      <c r="L98" s="69">
        <v>1</v>
      </c>
      <c r="M98" s="69" t="s">
        <v>301</v>
      </c>
      <c r="N98" s="69" t="s">
        <v>2320</v>
      </c>
      <c r="O98" s="77" t="str">
        <f t="shared" ref="O98:O129" si="12">IF(L98=1,J98,"")</f>
        <v>reply</v>
      </c>
      <c r="P98" s="77" t="str">
        <f t="shared" ref="P98:P129" si="13">IF(L98=1,"Definition from "&amp;C98&amp;": "&amp;K98,"")</f>
        <v>Definition from FaBiO: A work that is a reply, either to a letter or other direct communication, or to feedback or comments about a piece of submitted writing. The latter is typically written by the author of a journal article submitted for publication, or by an applicant making a grant application, in response to reviews of the work from peer reviewers prior to publication (for the journal article) or prior to funding decision (for the grant application). Alternatively, it can be written in response to post-publication peer-review of a published journal article, or comments about it.</v>
      </c>
      <c r="R98" s="63">
        <v>0.6</v>
      </c>
      <c r="T98" s="77" t="s">
        <v>65</v>
      </c>
      <c r="U98" s="67" t="s">
        <v>608</v>
      </c>
      <c r="V98" s="68" t="s">
        <v>145</v>
      </c>
      <c r="W98" s="74" t="s">
        <v>66</v>
      </c>
      <c r="X98" s="115" t="s">
        <v>66</v>
      </c>
      <c r="Y98" s="121" t="s">
        <v>171</v>
      </c>
      <c r="Z98" s="121" t="s">
        <v>1182</v>
      </c>
      <c r="AC98" s="69" t="s">
        <v>609</v>
      </c>
      <c r="AF98" s="69" t="s">
        <v>2916</v>
      </c>
      <c r="AG98" s="61">
        <v>0</v>
      </c>
      <c r="AH98" s="7" t="s">
        <v>2863</v>
      </c>
      <c r="AI98" s="131" t="s">
        <v>3038</v>
      </c>
      <c r="AJ98" s="194" t="e">
        <f>VLOOKUP($J98,context!$K$2:$M$348,2,FALSE)</f>
        <v>#N/A</v>
      </c>
      <c r="AK98" s="131">
        <v>2</v>
      </c>
      <c r="AL98" s="70" t="s">
        <v>3097</v>
      </c>
      <c r="AM98" s="149" t="e">
        <f>VLOOKUP($J98,context!$K$2:$AC$348,5,FALSE)</f>
        <v>#N/A</v>
      </c>
      <c r="AN98" s="149" t="e">
        <f>VLOOKUP($J98,context!$K$2:$AC$348,6,FALSE)</f>
        <v>#N/A</v>
      </c>
      <c r="AO98" s="149" t="e">
        <f>VLOOKUP($J98,context!$K$2:$AC$348,7,FALSE)</f>
        <v>#N/A</v>
      </c>
      <c r="AP98" s="149" t="e">
        <f>VLOOKUP($J98,context!$K$2:$AC$348,8,FALSE)</f>
        <v>#N/A</v>
      </c>
      <c r="AQ98" s="149" t="e">
        <f>VLOOKUP($J98,context!$K$2:$AC$348,9,FALSE)</f>
        <v>#N/A</v>
      </c>
      <c r="AR98" s="149" t="e">
        <f>VLOOKUP($J98,context!$K$2:$AC$348,10,FALSE)</f>
        <v>#N/A</v>
      </c>
      <c r="AS98" s="149" t="e">
        <f>VLOOKUP($J98,context!$K$2:$AC$348,11,FALSE)</f>
        <v>#N/A</v>
      </c>
      <c r="AT98" s="149" t="e">
        <f>VLOOKUP($J98,context!$K$2:$AC$348,12,FALSE)</f>
        <v>#N/A</v>
      </c>
      <c r="AU98" s="149" t="e">
        <f>VLOOKUP($J98,context!$K$2:$AC$348,13,FALSE)</f>
        <v>#N/A</v>
      </c>
      <c r="AV98" s="149" t="e">
        <f>VLOOKUP($J98,context!$K$2:$AC$348,14,FALSE)</f>
        <v>#N/A</v>
      </c>
      <c r="AW98" s="149" t="e">
        <f>VLOOKUP($J98,context!$K$2:$AC$348,15,FALSE)</f>
        <v>#N/A</v>
      </c>
      <c r="AX98" s="149" t="e">
        <f>VLOOKUP($J98,context!$K$2:$AC$348,16,FALSE)</f>
        <v>#N/A</v>
      </c>
      <c r="AY98" s="149" t="e">
        <f t="shared" si="9"/>
        <v>#N/A</v>
      </c>
      <c r="AZ98" s="149" t="e">
        <f t="shared" si="10"/>
        <v>#N/A</v>
      </c>
      <c r="BA98" s="149" t="e">
        <f t="shared" si="11"/>
        <v>#N/A</v>
      </c>
    </row>
    <row r="99" spans="1:54" s="7" customFormat="1">
      <c r="A99" s="52">
        <v>650</v>
      </c>
      <c r="B99" s="52" t="s">
        <v>13</v>
      </c>
      <c r="C99" s="117" t="s">
        <v>1902</v>
      </c>
      <c r="D99" s="59"/>
      <c r="E99" s="69" t="s">
        <v>2271</v>
      </c>
      <c r="F99" s="61"/>
      <c r="G99" s="62" t="s">
        <v>1963</v>
      </c>
      <c r="H99" s="61"/>
      <c r="I99" s="69"/>
      <c r="J99" s="62" t="s">
        <v>1963</v>
      </c>
      <c r="K99" s="69" t="s">
        <v>1964</v>
      </c>
      <c r="L99" s="69">
        <v>1</v>
      </c>
      <c r="M99" s="69" t="s">
        <v>1963</v>
      </c>
      <c r="N99" s="69" t="s">
        <v>1963</v>
      </c>
      <c r="O99" s="77" t="str">
        <f t="shared" si="12"/>
        <v>concept</v>
      </c>
      <c r="P99" s="77" t="str">
        <f t="shared" si="13"/>
        <v>Definition from FaBiO: A SKOS concept can be viewed as an idea or notion; a unit of thought. However, what constitutes a unit of thought is subjective, and this definition is meant to be suggestive, rather than restrictive.</v>
      </c>
      <c r="Q99" s="61"/>
      <c r="R99" s="63">
        <v>0.5</v>
      </c>
      <c r="S99" s="64"/>
      <c r="T99" s="69" t="s">
        <v>688</v>
      </c>
      <c r="U99" s="67" t="s">
        <v>608</v>
      </c>
      <c r="V99" s="68" t="s">
        <v>145</v>
      </c>
      <c r="W99" s="74" t="s">
        <v>66</v>
      </c>
      <c r="X99" s="115" t="s">
        <v>66</v>
      </c>
      <c r="Y99" s="121" t="s">
        <v>171</v>
      </c>
      <c r="Z99" s="121" t="s">
        <v>167</v>
      </c>
      <c r="AA99" s="61"/>
      <c r="AB99" s="61"/>
      <c r="AC99" s="61"/>
      <c r="AD99" s="72"/>
      <c r="AF99" s="61"/>
      <c r="AG99" s="61">
        <v>1</v>
      </c>
      <c r="AH99" s="66"/>
      <c r="AI99" s="70" t="s">
        <v>2787</v>
      </c>
      <c r="AJ99" s="194" t="str">
        <f>VLOOKUP($J99,context!$K$2:$M$348,2,FALSE)</f>
        <v>Definition from FaBiO: A SKOS concept can be viewed as an idea or notion; a unit of thought. However, what constitutes a unit of thought is subjective, and this definition is meant to be suggestive, rather than restrictive.</v>
      </c>
      <c r="AK99" s="70">
        <v>1</v>
      </c>
      <c r="AL99" s="70" t="s">
        <v>3097</v>
      </c>
      <c r="AM99" s="149">
        <f>VLOOKUP($J99,context!$K$2:$AC$348,5,FALSE)</f>
        <v>0</v>
      </c>
      <c r="AN99" s="149">
        <f>VLOOKUP($J99,context!$K$2:$AC$348,6,FALSE)</f>
        <v>0</v>
      </c>
      <c r="AO99" s="149">
        <f>VLOOKUP($J99,context!$K$2:$AC$348,7,FALSE)</f>
        <v>0</v>
      </c>
      <c r="AP99" s="149">
        <v>0.4</v>
      </c>
      <c r="AQ99" s="149">
        <f>VLOOKUP($J99,context!$K$2:$AC$348,9,FALSE)</f>
        <v>0</v>
      </c>
      <c r="AR99" s="149">
        <f>VLOOKUP($J99,context!$K$2:$AC$348,10,FALSE)</f>
        <v>0</v>
      </c>
      <c r="AS99" s="149">
        <f>VLOOKUP($J99,context!$K$2:$AC$348,11,FALSE)</f>
        <v>0</v>
      </c>
      <c r="AT99" s="149">
        <f>VLOOKUP($J99,context!$K$2:$AC$348,12,FALSE)</f>
        <v>0</v>
      </c>
      <c r="AU99" s="149">
        <f>VLOOKUP($J99,context!$K$2:$AC$348,13,FALSE)</f>
        <v>0</v>
      </c>
      <c r="AV99" s="149">
        <f>VLOOKUP($J99,context!$K$2:$AC$348,14,FALSE)</f>
        <v>0</v>
      </c>
      <c r="AW99" s="149">
        <f>VLOOKUP($J99,context!$K$2:$AC$348,15,FALSE)</f>
        <v>0</v>
      </c>
      <c r="AX99" s="149">
        <f>VLOOKUP($J99,context!$K$2:$AC$348,16,FALSE)</f>
        <v>0</v>
      </c>
      <c r="AY99" s="149">
        <f t="shared" si="9"/>
        <v>0.4</v>
      </c>
      <c r="AZ99" s="149">
        <f t="shared" si="10"/>
        <v>0.4</v>
      </c>
      <c r="BA99" s="149">
        <f t="shared" si="11"/>
        <v>0</v>
      </c>
      <c r="BB99" s="61"/>
    </row>
    <row r="100" spans="1:54" s="7" customFormat="1">
      <c r="A100" s="52">
        <v>651</v>
      </c>
      <c r="B100" s="52" t="s">
        <v>13</v>
      </c>
      <c r="C100" s="117" t="s">
        <v>1902</v>
      </c>
      <c r="D100" s="59"/>
      <c r="E100" s="69" t="s">
        <v>2271</v>
      </c>
      <c r="F100" s="61"/>
      <c r="G100" s="62" t="s">
        <v>1965</v>
      </c>
      <c r="H100" s="61"/>
      <c r="I100" s="69"/>
      <c r="J100" s="62" t="s">
        <v>1965</v>
      </c>
      <c r="K100" s="61" t="s">
        <v>1966</v>
      </c>
      <c r="L100" s="69">
        <v>1</v>
      </c>
      <c r="M100" s="69" t="s">
        <v>1965</v>
      </c>
      <c r="N100" s="69" t="s">
        <v>1965</v>
      </c>
      <c r="O100" s="77" t="str">
        <f t="shared" si="12"/>
        <v>concept scheme</v>
      </c>
      <c r="P100" s="77" t="str">
        <f t="shared" si="13"/>
        <v>Definition from FaBiO: A SKOS concept scheme can be viewed as an aggregation of one or more SKOS concepts. Semantic relationships (links) between those concepts may also be viewed as part of a concept scheme. This definition is, however, meant to be suggestive rather than restrictive, and there is some flexibility in the formal data model stated below.</v>
      </c>
      <c r="Q100" s="61"/>
      <c r="R100" s="63">
        <v>0.5</v>
      </c>
      <c r="S100" s="64"/>
      <c r="T100" s="69" t="s">
        <v>688</v>
      </c>
      <c r="U100" s="67" t="s">
        <v>608</v>
      </c>
      <c r="V100" s="68" t="s">
        <v>145</v>
      </c>
      <c r="W100" s="74" t="s">
        <v>66</v>
      </c>
      <c r="X100" s="115" t="s">
        <v>66</v>
      </c>
      <c r="Y100" s="121" t="s">
        <v>171</v>
      </c>
      <c r="Z100" s="121" t="s">
        <v>167</v>
      </c>
      <c r="AA100" s="61"/>
      <c r="AB100" s="61"/>
      <c r="AC100" s="61"/>
      <c r="AD100" s="72"/>
      <c r="AF100" s="61"/>
      <c r="AG100" s="61">
        <v>1</v>
      </c>
      <c r="AH100" s="66"/>
      <c r="AI100" s="70" t="s">
        <v>2787</v>
      </c>
      <c r="AJ100" s="194" t="str">
        <f>VLOOKUP($J100,context!$K$2:$M$348,2,FALSE)</f>
        <v>Definition from FaBiO: A SKOS concept scheme can be viewed as an aggregation of one or more SKOS concepts. Semantic relationships (links) between those concepts may also be viewed as part of a concept scheme. This definition is, however, meant to be suggestive rather than restrictive, and there is some flexibility in the formal data model stated below.</v>
      </c>
      <c r="AK100" s="70">
        <v>1</v>
      </c>
      <c r="AL100" s="70" t="s">
        <v>3097</v>
      </c>
      <c r="AM100" s="149">
        <f>VLOOKUP($J100,context!$K$2:$AC$348,5,FALSE)</f>
        <v>0</v>
      </c>
      <c r="AN100" s="149">
        <f>VLOOKUP($J100,context!$K$2:$AC$348,6,FALSE)</f>
        <v>0</v>
      </c>
      <c r="AO100" s="149">
        <f>VLOOKUP($J100,context!$K$2:$AC$348,7,FALSE)</f>
        <v>0</v>
      </c>
      <c r="AP100" s="149">
        <f>VLOOKUP($J100,context!$K$2:$AC$348,8,FALSE)</f>
        <v>0.2</v>
      </c>
      <c r="AQ100" s="149">
        <f>VLOOKUP($J100,context!$K$2:$AC$348,9,FALSE)</f>
        <v>0.2</v>
      </c>
      <c r="AR100" s="149">
        <f>VLOOKUP($J100,context!$K$2:$AC$348,10,FALSE)</f>
        <v>1</v>
      </c>
      <c r="AS100" s="149">
        <f>VLOOKUP($J100,context!$K$2:$AC$348,11,FALSE)</f>
        <v>0.4</v>
      </c>
      <c r="AT100" s="149">
        <f>VLOOKUP($J100,context!$K$2:$AC$348,12,FALSE)</f>
        <v>0</v>
      </c>
      <c r="AU100" s="149">
        <f>VLOOKUP($J100,context!$K$2:$AC$348,13,FALSE)</f>
        <v>0</v>
      </c>
      <c r="AV100" s="149">
        <f>VLOOKUP($J100,context!$K$2:$AC$348,14,FALSE)</f>
        <v>0.2</v>
      </c>
      <c r="AW100" s="149">
        <f>VLOOKUP($J100,context!$K$2:$AC$348,15,FALSE)</f>
        <v>0</v>
      </c>
      <c r="AX100" s="149">
        <f>VLOOKUP($J100,context!$K$2:$AC$348,16,FALSE)</f>
        <v>0.2</v>
      </c>
      <c r="AY100" s="149">
        <f t="shared" si="9"/>
        <v>2.1999999999999997</v>
      </c>
      <c r="AZ100" s="149">
        <f t="shared" si="10"/>
        <v>1</v>
      </c>
      <c r="BA100" s="149">
        <f t="shared" si="11"/>
        <v>0</v>
      </c>
      <c r="BB100" s="61"/>
    </row>
    <row r="101" spans="1:54">
      <c r="A101" s="52">
        <v>813</v>
      </c>
      <c r="B101" s="52" t="s">
        <v>13</v>
      </c>
      <c r="C101" s="117" t="s">
        <v>1902</v>
      </c>
      <c r="E101" s="69" t="s">
        <v>2271</v>
      </c>
      <c r="G101" s="62" t="s">
        <v>2206</v>
      </c>
      <c r="J101" s="70" t="s">
        <v>2206</v>
      </c>
      <c r="K101" s="61" t="s">
        <v>2207</v>
      </c>
      <c r="L101" s="69">
        <v>1</v>
      </c>
      <c r="M101" s="69" t="s">
        <v>1963</v>
      </c>
      <c r="N101" s="69" t="s">
        <v>2584</v>
      </c>
      <c r="O101" s="77" t="str">
        <f t="shared" si="12"/>
        <v>subject term</v>
      </c>
      <c r="P101" s="77" t="str">
        <f t="shared" si="13"/>
        <v>Definition from FaBiO: A concept that defines a term within the controlled vocabulary of a particular classification system, such as the ACM Computing Classification System or MeSH, the Medical Subject Headings, used as an annotation to describe the subject, meaning or content of an entity.</v>
      </c>
      <c r="R101" s="63">
        <v>0.6</v>
      </c>
      <c r="T101" s="77" t="s">
        <v>263</v>
      </c>
      <c r="U101" s="67" t="s">
        <v>655</v>
      </c>
      <c r="V101" s="68" t="s">
        <v>608</v>
      </c>
      <c r="W101" s="74" t="s">
        <v>66</v>
      </c>
      <c r="X101" s="115" t="s">
        <v>66</v>
      </c>
      <c r="Y101" s="121" t="s">
        <v>171</v>
      </c>
      <c r="Z101" s="121" t="s">
        <v>167</v>
      </c>
      <c r="AG101" s="61">
        <v>1</v>
      </c>
      <c r="AI101" s="70" t="s">
        <v>2787</v>
      </c>
      <c r="AJ101" s="194" t="e">
        <f>VLOOKUP($J101,context!$K$2:$M$348,2,FALSE)</f>
        <v>#N/A</v>
      </c>
      <c r="AK101" s="70">
        <v>1</v>
      </c>
      <c r="AL101" s="70" t="s">
        <v>3097</v>
      </c>
      <c r="AM101" s="149" t="e">
        <f>VLOOKUP($J101,context!$K$2:$AC$348,5,FALSE)</f>
        <v>#N/A</v>
      </c>
      <c r="AN101" s="149" t="e">
        <f>VLOOKUP($J101,context!$K$2:$AC$348,6,FALSE)</f>
        <v>#N/A</v>
      </c>
      <c r="AO101" s="149" t="e">
        <f>VLOOKUP($J101,context!$K$2:$AC$348,7,FALSE)</f>
        <v>#N/A</v>
      </c>
      <c r="AP101" s="149" t="e">
        <f>VLOOKUP($J101,context!$K$2:$AC$348,8,FALSE)</f>
        <v>#N/A</v>
      </c>
      <c r="AQ101" s="149" t="e">
        <f>VLOOKUP($J101,context!$K$2:$AC$348,9,FALSE)</f>
        <v>#N/A</v>
      </c>
      <c r="AR101" s="149" t="e">
        <f>VLOOKUP($J101,context!$K$2:$AC$348,10,FALSE)</f>
        <v>#N/A</v>
      </c>
      <c r="AS101" s="149" t="e">
        <f>VLOOKUP($J101,context!$K$2:$AC$348,11,FALSE)</f>
        <v>#N/A</v>
      </c>
      <c r="AT101" s="149" t="e">
        <f>VLOOKUP($J101,context!$K$2:$AC$348,12,FALSE)</f>
        <v>#N/A</v>
      </c>
      <c r="AU101" s="149" t="e">
        <f>VLOOKUP($J101,context!$K$2:$AC$348,13,FALSE)</f>
        <v>#N/A</v>
      </c>
      <c r="AV101" s="149" t="e">
        <f>VLOOKUP($J101,context!$K$2:$AC$348,14,FALSE)</f>
        <v>#N/A</v>
      </c>
      <c r="AW101" s="149" t="e">
        <f>VLOOKUP($J101,context!$K$2:$AC$348,15,FALSE)</f>
        <v>#N/A</v>
      </c>
      <c r="AX101" s="149" t="e">
        <f>VLOOKUP($J101,context!$K$2:$AC$348,16,FALSE)</f>
        <v>#N/A</v>
      </c>
      <c r="AY101" s="149" t="e">
        <f t="shared" si="9"/>
        <v>#N/A</v>
      </c>
      <c r="AZ101" s="149" t="e">
        <f t="shared" si="10"/>
        <v>#N/A</v>
      </c>
      <c r="BA101" s="149" t="e">
        <f t="shared" si="11"/>
        <v>#N/A</v>
      </c>
      <c r="BB101" s="7"/>
    </row>
    <row r="102" spans="1:54">
      <c r="A102" s="52">
        <v>22</v>
      </c>
      <c r="B102" s="52" t="s">
        <v>13</v>
      </c>
      <c r="C102" s="66" t="s">
        <v>44</v>
      </c>
      <c r="D102" s="52"/>
      <c r="E102" s="77" t="s">
        <v>629</v>
      </c>
      <c r="F102" s="50">
        <v>4</v>
      </c>
      <c r="G102" s="77" t="s">
        <v>313</v>
      </c>
      <c r="H102" s="77"/>
      <c r="I102" s="69" t="s">
        <v>313</v>
      </c>
      <c r="J102" s="70" t="s">
        <v>313</v>
      </c>
      <c r="K102" s="77" t="s">
        <v>641</v>
      </c>
      <c r="L102" s="69">
        <v>0</v>
      </c>
      <c r="M102" s="69" t="s">
        <v>313</v>
      </c>
      <c r="N102" s="69" t="s">
        <v>313</v>
      </c>
      <c r="O102" s="77" t="str">
        <f t="shared" si="12"/>
        <v/>
      </c>
      <c r="P102" s="77" t="str">
        <f t="shared" si="13"/>
        <v/>
      </c>
      <c r="Q102" s="77"/>
      <c r="R102" s="6">
        <v>0.5</v>
      </c>
      <c r="S102" s="55"/>
      <c r="T102" s="77" t="s">
        <v>65</v>
      </c>
      <c r="U102" s="67" t="s">
        <v>108</v>
      </c>
      <c r="V102" s="68" t="s">
        <v>145</v>
      </c>
      <c r="W102" s="74" t="s">
        <v>66</v>
      </c>
      <c r="X102" s="115" t="s">
        <v>66</v>
      </c>
      <c r="Y102" s="121" t="s">
        <v>130</v>
      </c>
      <c r="Z102" s="121" t="s">
        <v>371</v>
      </c>
      <c r="AA102" s="69"/>
      <c r="AB102" s="69" t="s">
        <v>609</v>
      </c>
      <c r="AC102" s="69" t="s">
        <v>609</v>
      </c>
      <c r="AD102" s="77"/>
      <c r="AF102" s="69" t="s">
        <v>2994</v>
      </c>
      <c r="AG102" s="77">
        <v>0</v>
      </c>
      <c r="AH102" s="7" t="s">
        <v>2777</v>
      </c>
      <c r="AI102" s="129" t="s">
        <v>2823</v>
      </c>
      <c r="AJ102" s="194" t="str">
        <f>VLOOKUP($J102,context!$K$2:$M$348,2,FALSE)</f>
        <v>Definition from DataCite: Texts of a specified length that states the issue to be discussed in a proposed conference paper.</v>
      </c>
      <c r="AK102" s="70">
        <v>1</v>
      </c>
      <c r="AL102" s="70" t="s">
        <v>3097</v>
      </c>
      <c r="AM102" s="149">
        <f>VLOOKUP($J102,context!$K$2:$AC$348,5,FALSE)</f>
        <v>1</v>
      </c>
      <c r="AN102" s="149">
        <f>VLOOKUP($J102,context!$K$2:$AC$348,6,FALSE)</f>
        <v>1</v>
      </c>
      <c r="AO102" s="149">
        <f>VLOOKUP($J102,context!$K$2:$AC$348,7,FALSE)</f>
        <v>0</v>
      </c>
      <c r="AP102" s="149">
        <f>VLOOKUP($J102,context!$K$2:$AC$348,8,FALSE)</f>
        <v>1</v>
      </c>
      <c r="AQ102" s="149">
        <f>VLOOKUP($J102,context!$K$2:$AC$348,9,FALSE)</f>
        <v>0</v>
      </c>
      <c r="AR102" s="149">
        <f>VLOOKUP($J102,context!$K$2:$AC$348,10,FALSE)</f>
        <v>0</v>
      </c>
      <c r="AS102" s="149">
        <f>VLOOKUP($J102,context!$K$2:$AC$348,11,FALSE)</f>
        <v>0</v>
      </c>
      <c r="AT102" s="149">
        <f>VLOOKUP($J102,context!$K$2:$AC$348,12,FALSE)</f>
        <v>0</v>
      </c>
      <c r="AU102" s="149">
        <f>VLOOKUP($J102,context!$K$2:$AC$348,13,FALSE)</f>
        <v>0</v>
      </c>
      <c r="AV102" s="149">
        <f>VLOOKUP($J102,context!$K$2:$AC$348,14,FALSE)</f>
        <v>0.2</v>
      </c>
      <c r="AW102" s="149">
        <f>VLOOKUP($J102,context!$K$2:$AC$348,15,FALSE)</f>
        <v>0</v>
      </c>
      <c r="AX102" s="149">
        <f>VLOOKUP($J102,context!$K$2:$AC$348,16,FALSE)</f>
        <v>0</v>
      </c>
      <c r="AY102" s="149">
        <f t="shared" si="9"/>
        <v>3.2</v>
      </c>
      <c r="AZ102" s="149">
        <f t="shared" si="10"/>
        <v>1</v>
      </c>
      <c r="BA102" s="149">
        <f t="shared" si="11"/>
        <v>0</v>
      </c>
    </row>
    <row r="103" spans="1:54">
      <c r="A103" s="66">
        <v>198</v>
      </c>
      <c r="B103" s="66" t="s">
        <v>13</v>
      </c>
      <c r="C103" s="66" t="s">
        <v>41</v>
      </c>
      <c r="D103" s="66" t="s">
        <v>812</v>
      </c>
      <c r="E103" s="7" t="s">
        <v>813</v>
      </c>
      <c r="F103" s="50">
        <v>4</v>
      </c>
      <c r="G103" s="50" t="s">
        <v>312</v>
      </c>
      <c r="H103" s="50"/>
      <c r="I103" s="7" t="s">
        <v>312</v>
      </c>
      <c r="J103" s="47" t="s">
        <v>313</v>
      </c>
      <c r="K103" s="7" t="s">
        <v>814</v>
      </c>
      <c r="L103" s="7">
        <v>1</v>
      </c>
      <c r="M103" s="69" t="s">
        <v>313</v>
      </c>
      <c r="N103" s="69" t="s">
        <v>313</v>
      </c>
      <c r="O103" s="77" t="str">
        <f t="shared" si="12"/>
        <v>Conference Abstract</v>
      </c>
      <c r="P103" s="77" t="str">
        <f t="shared" si="13"/>
        <v>Definition from DataCite: Texts of a specified length that states the issue to be discussed in a proposed conference paper.</v>
      </c>
      <c r="Q103" s="7" t="s">
        <v>815</v>
      </c>
      <c r="R103" s="66">
        <v>0.5</v>
      </c>
      <c r="S103" s="66"/>
      <c r="T103" s="7" t="s">
        <v>65</v>
      </c>
      <c r="U103" s="184" t="s">
        <v>108</v>
      </c>
      <c r="V103" s="47" t="s">
        <v>145</v>
      </c>
      <c r="W103" s="47" t="s">
        <v>66</v>
      </c>
      <c r="X103" s="66" t="s">
        <v>66</v>
      </c>
      <c r="Y103" s="184" t="s">
        <v>130</v>
      </c>
      <c r="Z103" s="184" t="s">
        <v>371</v>
      </c>
      <c r="AA103" s="7"/>
      <c r="AB103" s="7" t="s">
        <v>609</v>
      </c>
      <c r="AC103" s="7" t="s">
        <v>609</v>
      </c>
      <c r="AD103" s="7"/>
      <c r="AF103" s="7" t="s">
        <v>2994</v>
      </c>
      <c r="AG103" s="7">
        <v>0</v>
      </c>
      <c r="AH103" s="7" t="s">
        <v>2777</v>
      </c>
      <c r="AI103" s="186" t="s">
        <v>2823</v>
      </c>
      <c r="AJ103" s="194" t="str">
        <f>VLOOKUP($J103,context!$K$2:$M$348,2,FALSE)</f>
        <v>Definition from DataCite: Texts of a specified length that states the issue to be discussed in a proposed conference paper.</v>
      </c>
      <c r="AK103" s="47">
        <v>1</v>
      </c>
      <c r="AL103" s="47"/>
      <c r="AM103" s="185">
        <f>VLOOKUP($J103,context!$K$2:$AC$348,5,FALSE)</f>
        <v>1</v>
      </c>
      <c r="AN103" s="185">
        <f>VLOOKUP($J103,context!$K$2:$AC$348,6,FALSE)</f>
        <v>1</v>
      </c>
      <c r="AO103" s="185">
        <f>VLOOKUP($J103,context!$K$2:$AC$348,7,FALSE)</f>
        <v>0</v>
      </c>
      <c r="AP103" s="185">
        <f>VLOOKUP($J103,context!$K$2:$AC$348,8,FALSE)</f>
        <v>1</v>
      </c>
      <c r="AQ103" s="185">
        <f>VLOOKUP($J103,context!$K$2:$AC$348,9,FALSE)</f>
        <v>0</v>
      </c>
      <c r="AR103" s="185">
        <f>VLOOKUP($J103,context!$K$2:$AC$348,10,FALSE)</f>
        <v>0</v>
      </c>
      <c r="AS103" s="185">
        <f>VLOOKUP($J103,context!$K$2:$AC$348,11,FALSE)</f>
        <v>0</v>
      </c>
      <c r="AT103" s="185">
        <f>VLOOKUP($J103,context!$K$2:$AC$348,12,FALSE)</f>
        <v>0</v>
      </c>
      <c r="AU103" s="185">
        <f>VLOOKUP($J103,context!$K$2:$AC$348,13,FALSE)</f>
        <v>0</v>
      </c>
      <c r="AV103" s="185">
        <f>VLOOKUP($J103,context!$K$2:$AC$348,14,FALSE)</f>
        <v>0.2</v>
      </c>
      <c r="AW103" s="185">
        <f>VLOOKUP($J103,context!$K$2:$AC$348,15,FALSE)</f>
        <v>0</v>
      </c>
      <c r="AX103" s="185">
        <f>VLOOKUP($J103,context!$K$2:$AC$348,16,FALSE)</f>
        <v>0</v>
      </c>
      <c r="AY103" s="185">
        <f t="shared" si="9"/>
        <v>3.2</v>
      </c>
      <c r="AZ103" s="149">
        <f t="shared" si="10"/>
        <v>1</v>
      </c>
      <c r="BA103" s="149">
        <f t="shared" si="11"/>
        <v>0</v>
      </c>
    </row>
    <row r="104" spans="1:54">
      <c r="A104" s="52">
        <v>566</v>
      </c>
      <c r="B104" s="52" t="s">
        <v>13</v>
      </c>
      <c r="C104" s="114" t="s">
        <v>1732</v>
      </c>
      <c r="E104" s="69" t="s">
        <v>1891</v>
      </c>
      <c r="F104" s="61">
        <v>2</v>
      </c>
      <c r="G104" s="69" t="s">
        <v>1703</v>
      </c>
      <c r="I104" s="69" t="s">
        <v>1703</v>
      </c>
      <c r="J104" s="70" t="s">
        <v>1703</v>
      </c>
      <c r="K104" s="69" t="s">
        <v>2997</v>
      </c>
      <c r="L104" s="61">
        <v>1</v>
      </c>
      <c r="M104" s="69" t="s">
        <v>1703</v>
      </c>
      <c r="N104" s="69" t="s">
        <v>1703</v>
      </c>
      <c r="O104" s="77" t="str">
        <f t="shared" si="12"/>
        <v>conference object</v>
      </c>
      <c r="P104" s="77" t="str">
        <f t="shared" si="13"/>
        <v>Definition from COAR: All kind of digital resources contributed to a conference, like conference presentation (slides), conference report, conference lecture, abstracts, demonstrations. For conference papers, posters or proceedings the specific concepts should be used.</v>
      </c>
      <c r="Q104" s="61" t="s">
        <v>1816</v>
      </c>
      <c r="R104" s="63">
        <v>0.8</v>
      </c>
      <c r="T104" s="77" t="s">
        <v>688</v>
      </c>
      <c r="U104" s="67" t="s">
        <v>608</v>
      </c>
      <c r="V104" s="68" t="s">
        <v>145</v>
      </c>
      <c r="X104" s="115" t="s">
        <v>145</v>
      </c>
      <c r="Y104" s="121" t="s">
        <v>171</v>
      </c>
      <c r="Z104" s="121" t="s">
        <v>167</v>
      </c>
      <c r="AF104" s="69" t="s">
        <v>2998</v>
      </c>
      <c r="AG104" s="61">
        <v>0</v>
      </c>
      <c r="AH104" s="66" t="s">
        <v>2999</v>
      </c>
      <c r="AI104" s="131" t="s">
        <v>2776</v>
      </c>
      <c r="AJ104" s="194" t="str">
        <f>VLOOKUP($J104,context!$K$2:$M$348,2,FALSE)</f>
        <v>Definition from COAR: All kind of digital resources contributed to a conference, like conference presentation (slides), conference report, conference lecture, abstracts, demonstrations. For conference papers, posters or proceedings the specific concepts should be used.</v>
      </c>
      <c r="AK104" s="70">
        <v>2</v>
      </c>
      <c r="AL104" s="70" t="s">
        <v>3097</v>
      </c>
      <c r="AM104" s="149">
        <f>VLOOKUP($J104,context!$K$2:$AC$348,5,FALSE)</f>
        <v>1</v>
      </c>
      <c r="AN104" s="149">
        <f>VLOOKUP($J104,context!$K$2:$AC$348,6,FALSE)</f>
        <v>0</v>
      </c>
      <c r="AO104" s="149">
        <f>VLOOKUP($J104,context!$K$2:$AC$348,7,FALSE)</f>
        <v>0</v>
      </c>
      <c r="AP104" s="149">
        <f>VLOOKUP($J104,context!$K$2:$AC$348,8,FALSE)</f>
        <v>1</v>
      </c>
      <c r="AQ104" s="149">
        <f>VLOOKUP($J104,context!$K$2:$AC$348,9,FALSE)</f>
        <v>0</v>
      </c>
      <c r="AR104" s="149">
        <f>VLOOKUP($J104,context!$K$2:$AC$348,10,FALSE)</f>
        <v>0</v>
      </c>
      <c r="AS104" s="149">
        <f>VLOOKUP($J104,context!$K$2:$AC$348,11,FALSE)</f>
        <v>0</v>
      </c>
      <c r="AT104" s="149">
        <f>VLOOKUP($J104,context!$K$2:$AC$348,12,FALSE)</f>
        <v>0</v>
      </c>
      <c r="AU104" s="149">
        <f>VLOOKUP($J104,context!$K$2:$AC$348,13,FALSE)</f>
        <v>0</v>
      </c>
      <c r="AV104" s="149">
        <f>VLOOKUP($J104,context!$K$2:$AC$348,14,FALSE)</f>
        <v>0.4</v>
      </c>
      <c r="AW104" s="149">
        <f>VLOOKUP($J104,context!$K$2:$AC$348,15,FALSE)</f>
        <v>0</v>
      </c>
      <c r="AX104" s="149">
        <f>VLOOKUP($J104,context!$K$2:$AC$348,16,FALSE)</f>
        <v>0</v>
      </c>
      <c r="AY104" s="149">
        <f t="shared" si="9"/>
        <v>2.4</v>
      </c>
      <c r="AZ104" s="149">
        <f t="shared" si="10"/>
        <v>1</v>
      </c>
      <c r="BA104" s="149">
        <f t="shared" si="11"/>
        <v>0</v>
      </c>
    </row>
    <row r="105" spans="1:54">
      <c r="A105" s="52">
        <v>7</v>
      </c>
      <c r="B105" s="52" t="s">
        <v>13</v>
      </c>
      <c r="C105" s="66" t="s">
        <v>21</v>
      </c>
      <c r="D105" s="52"/>
      <c r="E105" s="50" t="s">
        <v>605</v>
      </c>
      <c r="F105" s="50">
        <v>3</v>
      </c>
      <c r="G105" s="50" t="s">
        <v>121</v>
      </c>
      <c r="H105" s="77"/>
      <c r="I105" s="69" t="s">
        <v>130</v>
      </c>
      <c r="J105" s="70" t="s">
        <v>123</v>
      </c>
      <c r="K105" s="77" t="s">
        <v>618</v>
      </c>
      <c r="L105" s="77">
        <v>0</v>
      </c>
      <c r="M105" s="69" t="s">
        <v>123</v>
      </c>
      <c r="N105" s="69" t="s">
        <v>123</v>
      </c>
      <c r="O105" s="77" t="str">
        <f t="shared" si="12"/>
        <v/>
      </c>
      <c r="P105" s="77" t="str">
        <f t="shared" si="13"/>
        <v/>
      </c>
      <c r="Q105" s="77"/>
      <c r="R105" s="6">
        <v>1</v>
      </c>
      <c r="S105" s="55"/>
      <c r="T105" s="77" t="s">
        <v>65</v>
      </c>
      <c r="U105" s="67" t="s">
        <v>108</v>
      </c>
      <c r="V105" s="68" t="s">
        <v>123</v>
      </c>
      <c r="W105" s="74" t="s">
        <v>66</v>
      </c>
      <c r="X105" s="115" t="s">
        <v>66</v>
      </c>
      <c r="Y105" s="121" t="s">
        <v>130</v>
      </c>
      <c r="Z105" s="121" t="s">
        <v>167</v>
      </c>
      <c r="AA105" s="77"/>
      <c r="AB105" s="69" t="s">
        <v>609</v>
      </c>
      <c r="AC105" s="77"/>
      <c r="AD105" s="77"/>
      <c r="AF105" s="69" t="s">
        <v>1222</v>
      </c>
      <c r="AG105" s="77">
        <v>1</v>
      </c>
      <c r="AH105" s="7"/>
      <c r="AI105" s="70" t="s">
        <v>125</v>
      </c>
      <c r="AJ105" s="194" t="str">
        <f>VLOOKUP($J105,context!$K$2:$M$348,2,FALSE)</f>
        <v>Definition from FaBiO: A paper, typically the realization of a research paper reporting original research findings, usually published within a conference proceedings volume.</v>
      </c>
      <c r="AK105" s="70">
        <v>1</v>
      </c>
      <c r="AL105" s="70" t="s">
        <v>3096</v>
      </c>
      <c r="AM105" s="149">
        <f>VLOOKUP($J105,context!$K$2:$AC$348,5,FALSE)</f>
        <v>1</v>
      </c>
      <c r="AN105" s="149">
        <f>VLOOKUP($J105,context!$K$2:$AC$348,6,FALSE)</f>
        <v>1</v>
      </c>
      <c r="AO105" s="149">
        <f>VLOOKUP($J105,context!$K$2:$AC$348,7,FALSE)</f>
        <v>0</v>
      </c>
      <c r="AP105" s="149">
        <f>VLOOKUP($J105,context!$K$2:$AC$348,8,FALSE)</f>
        <v>1</v>
      </c>
      <c r="AQ105" s="149">
        <f>VLOOKUP($J105,context!$K$2:$AC$348,9,FALSE)</f>
        <v>0</v>
      </c>
      <c r="AR105" s="149">
        <f>VLOOKUP($J105,context!$K$2:$AC$348,10,FALSE)</f>
        <v>0</v>
      </c>
      <c r="AS105" s="149">
        <f>VLOOKUP($J105,context!$K$2:$AC$348,11,FALSE)</f>
        <v>0</v>
      </c>
      <c r="AT105" s="149">
        <f>VLOOKUP($J105,context!$K$2:$AC$348,12,FALSE)</f>
        <v>0</v>
      </c>
      <c r="AU105" s="149">
        <f>VLOOKUP($J105,context!$K$2:$AC$348,13,FALSE)</f>
        <v>0</v>
      </c>
      <c r="AV105" s="149">
        <f>VLOOKUP($J105,context!$K$2:$AC$348,14,FALSE)</f>
        <v>0</v>
      </c>
      <c r="AW105" s="149">
        <f>VLOOKUP($J105,context!$K$2:$AC$348,15,FALSE)</f>
        <v>0</v>
      </c>
      <c r="AX105" s="149">
        <f>VLOOKUP($J105,context!$K$2:$AC$348,16,FALSE)</f>
        <v>0</v>
      </c>
      <c r="AY105" s="149">
        <f t="shared" si="9"/>
        <v>3</v>
      </c>
      <c r="AZ105" s="149">
        <f t="shared" si="10"/>
        <v>1</v>
      </c>
      <c r="BA105" s="149">
        <f t="shared" si="11"/>
        <v>0</v>
      </c>
    </row>
    <row r="106" spans="1:54">
      <c r="A106" s="52">
        <v>23</v>
      </c>
      <c r="B106" s="52" t="s">
        <v>13</v>
      </c>
      <c r="C106" s="66" t="s">
        <v>44</v>
      </c>
      <c r="D106" s="52"/>
      <c r="E106" s="77" t="s">
        <v>629</v>
      </c>
      <c r="F106" s="50">
        <v>4</v>
      </c>
      <c r="G106" s="77" t="s">
        <v>123</v>
      </c>
      <c r="H106" s="77"/>
      <c r="I106" s="69" t="s">
        <v>123</v>
      </c>
      <c r="J106" s="70" t="s">
        <v>123</v>
      </c>
      <c r="K106" s="77" t="s">
        <v>642</v>
      </c>
      <c r="L106" s="77">
        <v>0</v>
      </c>
      <c r="M106" s="69" t="s">
        <v>123</v>
      </c>
      <c r="N106" s="69" t="s">
        <v>123</v>
      </c>
      <c r="O106" s="77" t="str">
        <f t="shared" si="12"/>
        <v/>
      </c>
      <c r="P106" s="77" t="str">
        <f t="shared" si="13"/>
        <v/>
      </c>
      <c r="Q106" s="77"/>
      <c r="R106" s="6">
        <v>0.8</v>
      </c>
      <c r="S106" s="55"/>
      <c r="T106" s="77" t="s">
        <v>65</v>
      </c>
      <c r="U106" s="67" t="s">
        <v>108</v>
      </c>
      <c r="V106" s="68" t="s">
        <v>123</v>
      </c>
      <c r="W106" s="74" t="s">
        <v>66</v>
      </c>
      <c r="X106" s="115" t="s">
        <v>66</v>
      </c>
      <c r="Y106" s="121" t="s">
        <v>130</v>
      </c>
      <c r="Z106" s="121" t="s">
        <v>167</v>
      </c>
      <c r="AA106" s="69"/>
      <c r="AB106" s="69" t="s">
        <v>609</v>
      </c>
      <c r="AC106" s="69" t="s">
        <v>609</v>
      </c>
      <c r="AD106" s="77"/>
      <c r="AF106" s="69" t="s">
        <v>1222</v>
      </c>
      <c r="AG106" s="69">
        <v>1</v>
      </c>
      <c r="AH106" s="7"/>
      <c r="AI106" s="70" t="s">
        <v>125</v>
      </c>
      <c r="AJ106" s="194" t="str">
        <f>VLOOKUP($J106,context!$K$2:$M$348,2,FALSE)</f>
        <v>Definition from FaBiO: A paper, typically the realization of a research paper reporting original research findings, usually published within a conference proceedings volume.</v>
      </c>
      <c r="AK106" s="70">
        <v>1</v>
      </c>
      <c r="AL106" s="70" t="s">
        <v>3093</v>
      </c>
      <c r="AM106" s="149">
        <f>VLOOKUP($J106,context!$K$2:$AC$348,5,FALSE)</f>
        <v>1</v>
      </c>
      <c r="AN106" s="149">
        <f>VLOOKUP($J106,context!$K$2:$AC$348,6,FALSE)</f>
        <v>1</v>
      </c>
      <c r="AO106" s="149">
        <f>VLOOKUP($J106,context!$K$2:$AC$348,7,FALSE)</f>
        <v>0</v>
      </c>
      <c r="AP106" s="149">
        <f>VLOOKUP($J106,context!$K$2:$AC$348,8,FALSE)</f>
        <v>1</v>
      </c>
      <c r="AQ106" s="149">
        <f>VLOOKUP($J106,context!$K$2:$AC$348,9,FALSE)</f>
        <v>0</v>
      </c>
      <c r="AR106" s="149">
        <f>VLOOKUP($J106,context!$K$2:$AC$348,10,FALSE)</f>
        <v>0</v>
      </c>
      <c r="AS106" s="149">
        <f>VLOOKUP($J106,context!$K$2:$AC$348,11,FALSE)</f>
        <v>0</v>
      </c>
      <c r="AT106" s="149">
        <f>VLOOKUP($J106,context!$K$2:$AC$348,12,FALSE)</f>
        <v>0</v>
      </c>
      <c r="AU106" s="149">
        <f>VLOOKUP($J106,context!$K$2:$AC$348,13,FALSE)</f>
        <v>0</v>
      </c>
      <c r="AV106" s="149">
        <f>VLOOKUP($J106,context!$K$2:$AC$348,14,FALSE)</f>
        <v>0</v>
      </c>
      <c r="AW106" s="149">
        <f>VLOOKUP($J106,context!$K$2:$AC$348,15,FALSE)</f>
        <v>0</v>
      </c>
      <c r="AX106" s="149">
        <f>VLOOKUP($J106,context!$K$2:$AC$348,16,FALSE)</f>
        <v>0</v>
      </c>
      <c r="AY106" s="149">
        <f t="shared" si="9"/>
        <v>3</v>
      </c>
      <c r="AZ106" s="149">
        <f t="shared" si="10"/>
        <v>1</v>
      </c>
      <c r="BA106" s="149">
        <f t="shared" si="11"/>
        <v>0</v>
      </c>
    </row>
    <row r="107" spans="1:54">
      <c r="A107" s="52">
        <v>97</v>
      </c>
      <c r="B107" s="52" t="s">
        <v>13</v>
      </c>
      <c r="C107" s="66" t="s">
        <v>730</v>
      </c>
      <c r="D107" s="52"/>
      <c r="E107" s="77" t="s">
        <v>722</v>
      </c>
      <c r="F107" s="50">
        <v>4</v>
      </c>
      <c r="G107" s="50" t="s">
        <v>123</v>
      </c>
      <c r="H107" s="77"/>
      <c r="I107" s="69" t="s">
        <v>123</v>
      </c>
      <c r="J107" s="70" t="s">
        <v>123</v>
      </c>
      <c r="K107" s="77"/>
      <c r="L107" s="77">
        <v>0</v>
      </c>
      <c r="M107" s="69" t="s">
        <v>123</v>
      </c>
      <c r="N107" s="69" t="s">
        <v>123</v>
      </c>
      <c r="O107" s="77" t="str">
        <f t="shared" si="12"/>
        <v/>
      </c>
      <c r="P107" s="77" t="str">
        <f t="shared" si="13"/>
        <v/>
      </c>
      <c r="Q107" s="77"/>
      <c r="R107" s="6">
        <v>0.8</v>
      </c>
      <c r="S107" s="55">
        <v>43017</v>
      </c>
      <c r="T107" s="77" t="s">
        <v>65</v>
      </c>
      <c r="U107" s="67" t="s">
        <v>108</v>
      </c>
      <c r="V107" s="68" t="s">
        <v>123</v>
      </c>
      <c r="W107" s="74" t="s">
        <v>66</v>
      </c>
      <c r="X107" s="115" t="s">
        <v>66</v>
      </c>
      <c r="Y107" s="121" t="s">
        <v>130</v>
      </c>
      <c r="Z107" s="121" t="s">
        <v>167</v>
      </c>
      <c r="AA107" s="69"/>
      <c r="AB107" s="69" t="s">
        <v>609</v>
      </c>
      <c r="AC107" s="69" t="s">
        <v>609</v>
      </c>
      <c r="AD107" s="77"/>
      <c r="AF107" s="69" t="s">
        <v>1222</v>
      </c>
      <c r="AG107" s="69">
        <v>1</v>
      </c>
      <c r="AH107" s="7"/>
      <c r="AI107" s="70" t="s">
        <v>125</v>
      </c>
      <c r="AJ107" s="194" t="str">
        <f>VLOOKUP($J107,context!$K$2:$M$348,2,FALSE)</f>
        <v>Definition from FaBiO: A paper, typically the realization of a research paper reporting original research findings, usually published within a conference proceedings volume.</v>
      </c>
      <c r="AK107" s="70">
        <v>1</v>
      </c>
      <c r="AL107" s="70" t="s">
        <v>3093</v>
      </c>
      <c r="AM107" s="149">
        <f>VLOOKUP($J107,context!$K$2:$AC$348,5,FALSE)</f>
        <v>1</v>
      </c>
      <c r="AN107" s="149">
        <f>VLOOKUP($J107,context!$K$2:$AC$348,6,FALSE)</f>
        <v>1</v>
      </c>
      <c r="AO107" s="149">
        <f>VLOOKUP($J107,context!$K$2:$AC$348,7,FALSE)</f>
        <v>0</v>
      </c>
      <c r="AP107" s="149">
        <f>VLOOKUP($J107,context!$K$2:$AC$348,8,FALSE)</f>
        <v>1</v>
      </c>
      <c r="AQ107" s="149">
        <f>VLOOKUP($J107,context!$K$2:$AC$348,9,FALSE)</f>
        <v>0</v>
      </c>
      <c r="AR107" s="149">
        <f>VLOOKUP($J107,context!$K$2:$AC$348,10,FALSE)</f>
        <v>0</v>
      </c>
      <c r="AS107" s="149">
        <f>VLOOKUP($J107,context!$K$2:$AC$348,11,FALSE)</f>
        <v>0</v>
      </c>
      <c r="AT107" s="149">
        <f>VLOOKUP($J107,context!$K$2:$AC$348,12,FALSE)</f>
        <v>0</v>
      </c>
      <c r="AU107" s="149">
        <f>VLOOKUP($J107,context!$K$2:$AC$348,13,FALSE)</f>
        <v>0</v>
      </c>
      <c r="AV107" s="149">
        <f>VLOOKUP($J107,context!$K$2:$AC$348,14,FALSE)</f>
        <v>0</v>
      </c>
      <c r="AW107" s="149">
        <f>VLOOKUP($J107,context!$K$2:$AC$348,15,FALSE)</f>
        <v>0</v>
      </c>
      <c r="AX107" s="149">
        <f>VLOOKUP($J107,context!$K$2:$AC$348,16,FALSE)</f>
        <v>0</v>
      </c>
      <c r="AY107" s="149">
        <f t="shared" si="9"/>
        <v>3</v>
      </c>
      <c r="AZ107" s="149">
        <f t="shared" si="10"/>
        <v>1</v>
      </c>
      <c r="BA107" s="149">
        <f t="shared" si="11"/>
        <v>0</v>
      </c>
    </row>
    <row r="108" spans="1:54">
      <c r="A108" s="52">
        <v>185</v>
      </c>
      <c r="B108" s="52" t="s">
        <v>13</v>
      </c>
      <c r="C108" s="66" t="s">
        <v>800</v>
      </c>
      <c r="D108" s="52" t="s">
        <v>801</v>
      </c>
      <c r="E108" s="77" t="s">
        <v>802</v>
      </c>
      <c r="F108" s="50">
        <v>4</v>
      </c>
      <c r="G108" s="50" t="s">
        <v>129</v>
      </c>
      <c r="H108" s="77"/>
      <c r="I108" s="69" t="s">
        <v>129</v>
      </c>
      <c r="J108" s="70" t="s">
        <v>123</v>
      </c>
      <c r="K108" s="77" t="s">
        <v>803</v>
      </c>
      <c r="L108" s="69">
        <v>0</v>
      </c>
      <c r="M108" s="69" t="s">
        <v>123</v>
      </c>
      <c r="N108" s="69" t="s">
        <v>123</v>
      </c>
      <c r="O108" s="77" t="str">
        <f t="shared" si="12"/>
        <v/>
      </c>
      <c r="P108" s="77" t="str">
        <f t="shared" si="13"/>
        <v/>
      </c>
      <c r="Q108" s="77"/>
      <c r="R108" s="6">
        <v>1</v>
      </c>
      <c r="S108" s="55">
        <v>43018</v>
      </c>
      <c r="T108" s="77" t="s">
        <v>65</v>
      </c>
      <c r="U108" s="67" t="s">
        <v>108</v>
      </c>
      <c r="V108" s="68" t="s">
        <v>123</v>
      </c>
      <c r="W108" s="74" t="s">
        <v>66</v>
      </c>
      <c r="X108" s="115" t="s">
        <v>66</v>
      </c>
      <c r="Y108" s="121" t="s">
        <v>130</v>
      </c>
      <c r="Z108" s="121" t="s">
        <v>167</v>
      </c>
      <c r="AA108" s="77"/>
      <c r="AB108" s="69" t="s">
        <v>609</v>
      </c>
      <c r="AC108" s="77"/>
      <c r="AD108" s="77"/>
      <c r="AF108" s="69" t="s">
        <v>1222</v>
      </c>
      <c r="AG108" s="69">
        <v>1</v>
      </c>
      <c r="AH108" s="7"/>
      <c r="AI108" s="70" t="s">
        <v>125</v>
      </c>
      <c r="AJ108" s="194" t="str">
        <f>VLOOKUP($J108,context!$K$2:$M$348,2,FALSE)</f>
        <v>Definition from FaBiO: A paper, typically the realization of a research paper reporting original research findings, usually published within a conference proceedings volume.</v>
      </c>
      <c r="AK108" s="70">
        <v>1</v>
      </c>
      <c r="AL108" s="70" t="s">
        <v>3093</v>
      </c>
      <c r="AM108" s="149">
        <f>VLOOKUP($J108,context!$K$2:$AC$348,5,FALSE)</f>
        <v>1</v>
      </c>
      <c r="AN108" s="149">
        <f>VLOOKUP($J108,context!$K$2:$AC$348,6,FALSE)</f>
        <v>1</v>
      </c>
      <c r="AO108" s="149">
        <f>VLOOKUP($J108,context!$K$2:$AC$348,7,FALSE)</f>
        <v>0</v>
      </c>
      <c r="AP108" s="149">
        <f>VLOOKUP($J108,context!$K$2:$AC$348,8,FALSE)</f>
        <v>1</v>
      </c>
      <c r="AQ108" s="149">
        <f>VLOOKUP($J108,context!$K$2:$AC$348,9,FALSE)</f>
        <v>0</v>
      </c>
      <c r="AR108" s="149">
        <f>VLOOKUP($J108,context!$K$2:$AC$348,10,FALSE)</f>
        <v>0</v>
      </c>
      <c r="AS108" s="149">
        <f>VLOOKUP($J108,context!$K$2:$AC$348,11,FALSE)</f>
        <v>0</v>
      </c>
      <c r="AT108" s="149">
        <f>VLOOKUP($J108,context!$K$2:$AC$348,12,FALSE)</f>
        <v>0</v>
      </c>
      <c r="AU108" s="149">
        <f>VLOOKUP($J108,context!$K$2:$AC$348,13,FALSE)</f>
        <v>0</v>
      </c>
      <c r="AV108" s="149">
        <f>VLOOKUP($J108,context!$K$2:$AC$348,14,FALSE)</f>
        <v>0</v>
      </c>
      <c r="AW108" s="149">
        <f>VLOOKUP($J108,context!$K$2:$AC$348,15,FALSE)</f>
        <v>0</v>
      </c>
      <c r="AX108" s="149">
        <f>VLOOKUP($J108,context!$K$2:$AC$348,16,FALSE)</f>
        <v>0</v>
      </c>
      <c r="AY108" s="149">
        <f t="shared" si="9"/>
        <v>3</v>
      </c>
      <c r="AZ108" s="149">
        <f t="shared" si="10"/>
        <v>1</v>
      </c>
      <c r="BA108" s="149">
        <f t="shared" si="11"/>
        <v>0</v>
      </c>
      <c r="BB108" s="7"/>
    </row>
    <row r="109" spans="1:54">
      <c r="A109" s="66">
        <v>199</v>
      </c>
      <c r="B109" s="66" t="s">
        <v>13</v>
      </c>
      <c r="C109" s="66" t="s">
        <v>41</v>
      </c>
      <c r="D109" s="66" t="s">
        <v>812</v>
      </c>
      <c r="E109" s="7" t="s">
        <v>813</v>
      </c>
      <c r="F109" s="50">
        <v>4</v>
      </c>
      <c r="G109" s="50" t="s">
        <v>126</v>
      </c>
      <c r="H109" s="50"/>
      <c r="I109" s="7" t="s">
        <v>126</v>
      </c>
      <c r="J109" s="47" t="s">
        <v>123</v>
      </c>
      <c r="K109" s="7" t="s">
        <v>642</v>
      </c>
      <c r="L109" s="7">
        <v>0</v>
      </c>
      <c r="M109" s="69" t="s">
        <v>123</v>
      </c>
      <c r="N109" s="69" t="s">
        <v>123</v>
      </c>
      <c r="O109" s="77" t="str">
        <f t="shared" si="12"/>
        <v/>
      </c>
      <c r="P109" s="77" t="str">
        <f t="shared" si="13"/>
        <v/>
      </c>
      <c r="Q109" s="7" t="s">
        <v>815</v>
      </c>
      <c r="R109" s="66">
        <v>0.8</v>
      </c>
      <c r="S109" s="66"/>
      <c r="T109" s="7" t="s">
        <v>65</v>
      </c>
      <c r="U109" s="184" t="s">
        <v>108</v>
      </c>
      <c r="V109" s="47" t="s">
        <v>123</v>
      </c>
      <c r="W109" s="47" t="s">
        <v>66</v>
      </c>
      <c r="X109" s="66" t="s">
        <v>66</v>
      </c>
      <c r="Y109" s="184" t="s">
        <v>130</v>
      </c>
      <c r="Z109" s="184" t="s">
        <v>167</v>
      </c>
      <c r="AA109" s="7"/>
      <c r="AB109" s="7" t="s">
        <v>609</v>
      </c>
      <c r="AC109" s="7" t="s">
        <v>609</v>
      </c>
      <c r="AD109" s="7"/>
      <c r="AF109" s="7" t="s">
        <v>1222</v>
      </c>
      <c r="AG109" s="7">
        <v>1</v>
      </c>
      <c r="AH109" s="7"/>
      <c r="AI109" s="47" t="s">
        <v>125</v>
      </c>
      <c r="AJ109" s="194" t="str">
        <f>VLOOKUP($J109,context!$K$2:$M$348,2,FALSE)</f>
        <v>Definition from FaBiO: A paper, typically the realization of a research paper reporting original research findings, usually published within a conference proceedings volume.</v>
      </c>
      <c r="AK109" s="47">
        <v>1</v>
      </c>
      <c r="AL109" s="47" t="s">
        <v>3093</v>
      </c>
      <c r="AM109" s="185">
        <f>VLOOKUP($J109,context!$K$2:$AC$348,5,FALSE)</f>
        <v>1</v>
      </c>
      <c r="AN109" s="185">
        <f>VLOOKUP($J109,context!$K$2:$AC$348,6,FALSE)</f>
        <v>1</v>
      </c>
      <c r="AO109" s="185">
        <f>VLOOKUP($J109,context!$K$2:$AC$348,7,FALSE)</f>
        <v>0</v>
      </c>
      <c r="AP109" s="185">
        <f>VLOOKUP($J109,context!$K$2:$AC$348,8,FALSE)</f>
        <v>1</v>
      </c>
      <c r="AQ109" s="185">
        <f>VLOOKUP($J109,context!$K$2:$AC$348,9,FALSE)</f>
        <v>0</v>
      </c>
      <c r="AR109" s="185">
        <f>VLOOKUP($J109,context!$K$2:$AC$348,10,FALSE)</f>
        <v>0</v>
      </c>
      <c r="AS109" s="185">
        <f>VLOOKUP($J109,context!$K$2:$AC$348,11,FALSE)</f>
        <v>0</v>
      </c>
      <c r="AT109" s="185">
        <f>VLOOKUP($J109,context!$K$2:$AC$348,12,FALSE)</f>
        <v>0</v>
      </c>
      <c r="AU109" s="185">
        <f>VLOOKUP($J109,context!$K$2:$AC$348,13,FALSE)</f>
        <v>0</v>
      </c>
      <c r="AV109" s="185">
        <f>VLOOKUP($J109,context!$K$2:$AC$348,14,FALSE)</f>
        <v>0</v>
      </c>
      <c r="AW109" s="185">
        <f>VLOOKUP($J109,context!$K$2:$AC$348,15,FALSE)</f>
        <v>0</v>
      </c>
      <c r="AX109" s="185">
        <f>VLOOKUP($J109,context!$K$2:$AC$348,16,FALSE)</f>
        <v>0</v>
      </c>
      <c r="AY109" s="185">
        <f t="shared" si="9"/>
        <v>3</v>
      </c>
      <c r="AZ109" s="149">
        <f t="shared" si="10"/>
        <v>1</v>
      </c>
      <c r="BA109" s="149">
        <f t="shared" si="11"/>
        <v>0</v>
      </c>
    </row>
    <row r="110" spans="1:54">
      <c r="A110" s="52">
        <v>305</v>
      </c>
      <c r="B110" s="52" t="s">
        <v>2708</v>
      </c>
      <c r="C110" s="66" t="s">
        <v>905</v>
      </c>
      <c r="D110" s="52"/>
      <c r="E110" s="77" t="s">
        <v>906</v>
      </c>
      <c r="F110" s="50">
        <v>5</v>
      </c>
      <c r="G110" s="50" t="s">
        <v>931</v>
      </c>
      <c r="H110" s="77" t="s">
        <v>932</v>
      </c>
      <c r="I110" s="69" t="s">
        <v>123</v>
      </c>
      <c r="J110" s="70" t="s">
        <v>123</v>
      </c>
      <c r="K110" s="77"/>
      <c r="L110" s="77">
        <v>0</v>
      </c>
      <c r="M110" s="69" t="s">
        <v>123</v>
      </c>
      <c r="N110" s="69" t="s">
        <v>123</v>
      </c>
      <c r="O110" s="77" t="str">
        <f t="shared" si="12"/>
        <v/>
      </c>
      <c r="P110" s="77" t="str">
        <f t="shared" si="13"/>
        <v/>
      </c>
      <c r="Q110" s="77"/>
      <c r="R110" s="6">
        <v>0.8</v>
      </c>
      <c r="S110" s="55">
        <v>43015</v>
      </c>
      <c r="T110" s="77" t="s">
        <v>65</v>
      </c>
      <c r="U110" s="67" t="s">
        <v>108</v>
      </c>
      <c r="V110" s="68" t="s">
        <v>123</v>
      </c>
      <c r="W110" s="74" t="s">
        <v>66</v>
      </c>
      <c r="X110" s="115" t="s">
        <v>66</v>
      </c>
      <c r="Y110" s="121" t="s">
        <v>130</v>
      </c>
      <c r="Z110" s="121" t="s">
        <v>167</v>
      </c>
      <c r="AA110" s="69"/>
      <c r="AB110" s="69" t="s">
        <v>609</v>
      </c>
      <c r="AC110" s="69" t="s">
        <v>609</v>
      </c>
      <c r="AD110" s="77"/>
      <c r="AF110" s="69" t="s">
        <v>1222</v>
      </c>
      <c r="AG110" s="69">
        <v>1</v>
      </c>
      <c r="AH110" s="7"/>
      <c r="AI110" s="70" t="s">
        <v>125</v>
      </c>
      <c r="AJ110" s="194" t="str">
        <f>VLOOKUP($J110,context!$K$2:$M$348,2,FALSE)</f>
        <v>Definition from FaBiO: A paper, typically the realization of a research paper reporting original research findings, usually published within a conference proceedings volume.</v>
      </c>
      <c r="AK110" s="70">
        <v>1</v>
      </c>
      <c r="AL110" s="70" t="s">
        <v>3093</v>
      </c>
      <c r="AM110" s="149">
        <f>VLOOKUP($J110,context!$K$2:$AC$348,5,FALSE)</f>
        <v>1</v>
      </c>
      <c r="AN110" s="149">
        <f>VLOOKUP($J110,context!$K$2:$AC$348,6,FALSE)</f>
        <v>1</v>
      </c>
      <c r="AO110" s="149">
        <f>VLOOKUP($J110,context!$K$2:$AC$348,7,FALSE)</f>
        <v>0</v>
      </c>
      <c r="AP110" s="149">
        <f>VLOOKUP($J110,context!$K$2:$AC$348,8,FALSE)</f>
        <v>1</v>
      </c>
      <c r="AQ110" s="149">
        <f>VLOOKUP($J110,context!$K$2:$AC$348,9,FALSE)</f>
        <v>0</v>
      </c>
      <c r="AR110" s="149">
        <f>VLOOKUP($J110,context!$K$2:$AC$348,10,FALSE)</f>
        <v>0</v>
      </c>
      <c r="AS110" s="149">
        <f>VLOOKUP($J110,context!$K$2:$AC$348,11,FALSE)</f>
        <v>0</v>
      </c>
      <c r="AT110" s="149">
        <f>VLOOKUP($J110,context!$K$2:$AC$348,12,FALSE)</f>
        <v>0</v>
      </c>
      <c r="AU110" s="149">
        <f>VLOOKUP($J110,context!$K$2:$AC$348,13,FALSE)</f>
        <v>0</v>
      </c>
      <c r="AV110" s="149">
        <f>VLOOKUP($J110,context!$K$2:$AC$348,14,FALSE)</f>
        <v>0</v>
      </c>
      <c r="AW110" s="149">
        <f>VLOOKUP($J110,context!$K$2:$AC$348,15,FALSE)</f>
        <v>0</v>
      </c>
      <c r="AX110" s="149">
        <f>VLOOKUP($J110,context!$K$2:$AC$348,16,FALSE)</f>
        <v>0</v>
      </c>
      <c r="AY110" s="149">
        <f t="shared" si="9"/>
        <v>3</v>
      </c>
      <c r="AZ110" s="149">
        <f t="shared" si="10"/>
        <v>1</v>
      </c>
      <c r="BA110" s="149">
        <f t="shared" si="11"/>
        <v>0</v>
      </c>
    </row>
    <row r="111" spans="1:54">
      <c r="A111" s="52">
        <v>484</v>
      </c>
      <c r="B111" s="52" t="s">
        <v>13</v>
      </c>
      <c r="C111" s="66" t="s">
        <v>29</v>
      </c>
      <c r="D111" s="52" t="s">
        <v>1159</v>
      </c>
      <c r="E111" s="77" t="s">
        <v>1160</v>
      </c>
      <c r="F111" s="50">
        <v>3</v>
      </c>
      <c r="G111" s="50" t="s">
        <v>2608</v>
      </c>
      <c r="H111" s="77"/>
      <c r="J111" s="70" t="s">
        <v>123</v>
      </c>
      <c r="K111" s="69" t="s">
        <v>123</v>
      </c>
      <c r="L111" s="77">
        <v>0</v>
      </c>
      <c r="M111" s="69" t="s">
        <v>123</v>
      </c>
      <c r="N111" s="69" t="s">
        <v>123</v>
      </c>
      <c r="O111" s="77" t="str">
        <f t="shared" si="12"/>
        <v/>
      </c>
      <c r="P111" s="77" t="str">
        <f t="shared" si="13"/>
        <v/>
      </c>
      <c r="Q111" s="77"/>
      <c r="R111" s="6">
        <v>1</v>
      </c>
      <c r="S111" s="55"/>
      <c r="T111" s="69" t="s">
        <v>65</v>
      </c>
      <c r="U111" s="67" t="s">
        <v>108</v>
      </c>
      <c r="V111" s="68" t="s">
        <v>123</v>
      </c>
      <c r="W111" s="74" t="s">
        <v>66</v>
      </c>
      <c r="X111" s="115" t="s">
        <v>66</v>
      </c>
      <c r="Y111" s="121" t="s">
        <v>130</v>
      </c>
      <c r="Z111" s="121" t="s">
        <v>123</v>
      </c>
      <c r="AA111" s="77"/>
      <c r="AB111" s="69"/>
      <c r="AC111" s="77"/>
      <c r="AD111" s="77"/>
      <c r="AF111" s="77"/>
      <c r="AG111" s="69">
        <v>1</v>
      </c>
      <c r="AH111" s="7"/>
      <c r="AI111" s="70" t="s">
        <v>125</v>
      </c>
      <c r="AJ111" s="194" t="str">
        <f>VLOOKUP($J111,context!$K$2:$M$348,2,FALSE)</f>
        <v>Definition from FaBiO: A paper, typically the realization of a research paper reporting original research findings, usually published within a conference proceedings volume.</v>
      </c>
      <c r="AK111" s="70">
        <v>1</v>
      </c>
      <c r="AL111" s="70" t="s">
        <v>3093</v>
      </c>
      <c r="AM111" s="149">
        <f>VLOOKUP($J111,context!$K$2:$AC$348,5,FALSE)</f>
        <v>1</v>
      </c>
      <c r="AN111" s="149">
        <f>VLOOKUP($J111,context!$K$2:$AC$348,6,FALSE)</f>
        <v>1</v>
      </c>
      <c r="AO111" s="149">
        <f>VLOOKUP($J111,context!$K$2:$AC$348,7,FALSE)</f>
        <v>0</v>
      </c>
      <c r="AP111" s="149">
        <f>VLOOKUP($J111,context!$K$2:$AC$348,8,FALSE)</f>
        <v>1</v>
      </c>
      <c r="AQ111" s="149">
        <f>VLOOKUP($J111,context!$K$2:$AC$348,9,FALSE)</f>
        <v>0</v>
      </c>
      <c r="AR111" s="149">
        <f>VLOOKUP($J111,context!$K$2:$AC$348,10,FALSE)</f>
        <v>0</v>
      </c>
      <c r="AS111" s="149">
        <f>VLOOKUP($J111,context!$K$2:$AC$348,11,FALSE)</f>
        <v>0</v>
      </c>
      <c r="AT111" s="149">
        <f>VLOOKUP($J111,context!$K$2:$AC$348,12,FALSE)</f>
        <v>0</v>
      </c>
      <c r="AU111" s="149">
        <f>VLOOKUP($J111,context!$K$2:$AC$348,13,FALSE)</f>
        <v>0</v>
      </c>
      <c r="AV111" s="149">
        <f>VLOOKUP($J111,context!$K$2:$AC$348,14,FALSE)</f>
        <v>0</v>
      </c>
      <c r="AW111" s="149">
        <f>VLOOKUP($J111,context!$K$2:$AC$348,15,FALSE)</f>
        <v>0</v>
      </c>
      <c r="AX111" s="149">
        <f>VLOOKUP($J111,context!$K$2:$AC$348,16,FALSE)</f>
        <v>0</v>
      </c>
      <c r="AY111" s="149">
        <f t="shared" si="9"/>
        <v>3</v>
      </c>
      <c r="AZ111" s="149">
        <f t="shared" si="10"/>
        <v>1</v>
      </c>
      <c r="BA111" s="149">
        <f t="shared" si="11"/>
        <v>0</v>
      </c>
    </row>
    <row r="112" spans="1:54">
      <c r="A112" s="52">
        <v>523</v>
      </c>
      <c r="B112" s="52" t="s">
        <v>13</v>
      </c>
      <c r="C112" s="114" t="s">
        <v>1732</v>
      </c>
      <c r="E112" s="69" t="s">
        <v>1778</v>
      </c>
      <c r="F112" s="69" t="s">
        <v>1779</v>
      </c>
      <c r="G112" s="61" t="s">
        <v>123</v>
      </c>
      <c r="I112" s="61" t="s">
        <v>123</v>
      </c>
      <c r="J112" s="70" t="s">
        <v>123</v>
      </c>
      <c r="K112" s="69" t="s">
        <v>1742</v>
      </c>
      <c r="L112" s="77">
        <v>0</v>
      </c>
      <c r="M112" s="69" t="s">
        <v>123</v>
      </c>
      <c r="N112" s="69" t="s">
        <v>123</v>
      </c>
      <c r="O112" s="77" t="str">
        <f t="shared" si="12"/>
        <v/>
      </c>
      <c r="P112" s="77" t="str">
        <f t="shared" si="13"/>
        <v/>
      </c>
      <c r="R112" s="63">
        <v>1</v>
      </c>
      <c r="T112" s="77" t="s">
        <v>65</v>
      </c>
      <c r="U112" s="67" t="s">
        <v>108</v>
      </c>
      <c r="V112" s="68" t="s">
        <v>123</v>
      </c>
      <c r="W112" s="74" t="s">
        <v>66</v>
      </c>
      <c r="X112" s="115" t="s">
        <v>66</v>
      </c>
      <c r="Y112" s="121" t="s">
        <v>130</v>
      </c>
      <c r="Z112" s="121" t="s">
        <v>167</v>
      </c>
      <c r="AA112" s="69"/>
      <c r="AB112" s="69" t="s">
        <v>609</v>
      </c>
      <c r="AC112" s="69" t="s">
        <v>609</v>
      </c>
      <c r="AG112" s="69">
        <v>1</v>
      </c>
      <c r="AI112" s="70" t="s">
        <v>125</v>
      </c>
      <c r="AJ112" s="194" t="str">
        <f>VLOOKUP($J112,context!$K$2:$M$348,2,FALSE)</f>
        <v>Definition from FaBiO: A paper, typically the realization of a research paper reporting original research findings, usually published within a conference proceedings volume.</v>
      </c>
      <c r="AK112" s="70">
        <v>1</v>
      </c>
      <c r="AL112" s="70" t="s">
        <v>3093</v>
      </c>
      <c r="AM112" s="149">
        <f>VLOOKUP($J112,context!$K$2:$AC$348,5,FALSE)</f>
        <v>1</v>
      </c>
      <c r="AN112" s="149">
        <f>VLOOKUP($J112,context!$K$2:$AC$348,6,FALSE)</f>
        <v>1</v>
      </c>
      <c r="AO112" s="149">
        <f>VLOOKUP($J112,context!$K$2:$AC$348,7,FALSE)</f>
        <v>0</v>
      </c>
      <c r="AP112" s="149">
        <f>VLOOKUP($J112,context!$K$2:$AC$348,8,FALSE)</f>
        <v>1</v>
      </c>
      <c r="AQ112" s="149">
        <f>VLOOKUP($J112,context!$K$2:$AC$348,9,FALSE)</f>
        <v>0</v>
      </c>
      <c r="AR112" s="149">
        <f>VLOOKUP($J112,context!$K$2:$AC$348,10,FALSE)</f>
        <v>0</v>
      </c>
      <c r="AS112" s="149">
        <f>VLOOKUP($J112,context!$K$2:$AC$348,11,FALSE)</f>
        <v>0</v>
      </c>
      <c r="AT112" s="149">
        <f>VLOOKUP($J112,context!$K$2:$AC$348,12,FALSE)</f>
        <v>0</v>
      </c>
      <c r="AU112" s="149">
        <f>VLOOKUP($J112,context!$K$2:$AC$348,13,FALSE)</f>
        <v>0</v>
      </c>
      <c r="AV112" s="149">
        <f>VLOOKUP($J112,context!$K$2:$AC$348,14,FALSE)</f>
        <v>0</v>
      </c>
      <c r="AW112" s="149">
        <f>VLOOKUP($J112,context!$K$2:$AC$348,15,FALSE)</f>
        <v>0</v>
      </c>
      <c r="AX112" s="149">
        <f>VLOOKUP($J112,context!$K$2:$AC$348,16,FALSE)</f>
        <v>0</v>
      </c>
      <c r="AY112" s="149">
        <f t="shared" si="9"/>
        <v>3</v>
      </c>
      <c r="AZ112" s="149">
        <f t="shared" si="10"/>
        <v>1</v>
      </c>
      <c r="BA112" s="149">
        <f t="shared" si="11"/>
        <v>0</v>
      </c>
    </row>
    <row r="113" spans="1:54">
      <c r="A113" s="52">
        <v>568</v>
      </c>
      <c r="B113" s="52" t="s">
        <v>13</v>
      </c>
      <c r="C113" s="114" t="s">
        <v>1732</v>
      </c>
      <c r="E113" s="69" t="s">
        <v>1891</v>
      </c>
      <c r="F113" s="61">
        <v>4</v>
      </c>
      <c r="G113" s="69" t="s">
        <v>1196</v>
      </c>
      <c r="I113" s="69" t="s">
        <v>1196</v>
      </c>
      <c r="J113" s="70" t="s">
        <v>123</v>
      </c>
      <c r="K113" s="61" t="s">
        <v>1818</v>
      </c>
      <c r="L113" s="77">
        <v>0</v>
      </c>
      <c r="M113" s="69" t="s">
        <v>123</v>
      </c>
      <c r="N113" s="69" t="s">
        <v>123</v>
      </c>
      <c r="O113" s="77" t="str">
        <f t="shared" si="12"/>
        <v/>
      </c>
      <c r="P113" s="77" t="str">
        <f t="shared" si="13"/>
        <v/>
      </c>
      <c r="Q113" s="61" t="s">
        <v>1819</v>
      </c>
      <c r="R113" s="63">
        <v>1</v>
      </c>
      <c r="T113" s="77" t="s">
        <v>65</v>
      </c>
      <c r="U113" s="67" t="s">
        <v>108</v>
      </c>
      <c r="V113" s="68" t="s">
        <v>123</v>
      </c>
      <c r="W113" s="74" t="s">
        <v>66</v>
      </c>
      <c r="X113" s="115" t="s">
        <v>66</v>
      </c>
      <c r="Y113" s="121" t="s">
        <v>130</v>
      </c>
      <c r="Z113" s="121" t="s">
        <v>167</v>
      </c>
      <c r="AG113" s="69">
        <v>1</v>
      </c>
      <c r="AI113" s="70" t="s">
        <v>125</v>
      </c>
      <c r="AJ113" s="194" t="str">
        <f>VLOOKUP($J113,context!$K$2:$M$348,2,FALSE)</f>
        <v>Definition from FaBiO: A paper, typically the realization of a research paper reporting original research findings, usually published within a conference proceedings volume.</v>
      </c>
      <c r="AK113" s="70">
        <v>1</v>
      </c>
      <c r="AL113" s="70" t="s">
        <v>3093</v>
      </c>
      <c r="AM113" s="149">
        <f>VLOOKUP($J113,context!$K$2:$AC$348,5,FALSE)</f>
        <v>1</v>
      </c>
      <c r="AN113" s="149">
        <f>VLOOKUP($J113,context!$K$2:$AC$348,6,FALSE)</f>
        <v>1</v>
      </c>
      <c r="AO113" s="149">
        <f>VLOOKUP($J113,context!$K$2:$AC$348,7,FALSE)</f>
        <v>0</v>
      </c>
      <c r="AP113" s="149">
        <f>VLOOKUP($J113,context!$K$2:$AC$348,8,FALSE)</f>
        <v>1</v>
      </c>
      <c r="AQ113" s="149">
        <f>VLOOKUP($J113,context!$K$2:$AC$348,9,FALSE)</f>
        <v>0</v>
      </c>
      <c r="AR113" s="149">
        <f>VLOOKUP($J113,context!$K$2:$AC$348,10,FALSE)</f>
        <v>0</v>
      </c>
      <c r="AS113" s="149">
        <f>VLOOKUP($J113,context!$K$2:$AC$348,11,FALSE)</f>
        <v>0</v>
      </c>
      <c r="AT113" s="149">
        <f>VLOOKUP($J113,context!$K$2:$AC$348,12,FALSE)</f>
        <v>0</v>
      </c>
      <c r="AU113" s="149">
        <f>VLOOKUP($J113,context!$K$2:$AC$348,13,FALSE)</f>
        <v>0</v>
      </c>
      <c r="AV113" s="149">
        <f>VLOOKUP($J113,context!$K$2:$AC$348,14,FALSE)</f>
        <v>0</v>
      </c>
      <c r="AW113" s="149">
        <f>VLOOKUP($J113,context!$K$2:$AC$348,15,FALSE)</f>
        <v>0</v>
      </c>
      <c r="AX113" s="149">
        <f>VLOOKUP($J113,context!$K$2:$AC$348,16,FALSE)</f>
        <v>0</v>
      </c>
      <c r="AY113" s="149">
        <f t="shared" si="9"/>
        <v>3</v>
      </c>
      <c r="AZ113" s="149">
        <f t="shared" si="10"/>
        <v>1</v>
      </c>
      <c r="BA113" s="149">
        <f t="shared" si="11"/>
        <v>0</v>
      </c>
    </row>
    <row r="114" spans="1:54">
      <c r="A114" s="52">
        <v>652</v>
      </c>
      <c r="B114" s="52" t="s">
        <v>13</v>
      </c>
      <c r="C114" s="117" t="s">
        <v>1902</v>
      </c>
      <c r="E114" s="69" t="s">
        <v>2271</v>
      </c>
      <c r="G114" s="62" t="s">
        <v>1196</v>
      </c>
      <c r="J114" s="70" t="s">
        <v>123</v>
      </c>
      <c r="K114" s="70" t="s">
        <v>1967</v>
      </c>
      <c r="L114" s="77">
        <v>1</v>
      </c>
      <c r="M114" s="69" t="s">
        <v>123</v>
      </c>
      <c r="N114" s="69" t="s">
        <v>123</v>
      </c>
      <c r="O114" s="77" t="str">
        <f t="shared" si="12"/>
        <v>Conference Paper</v>
      </c>
      <c r="P114" s="77" t="str">
        <f t="shared" si="13"/>
        <v>Definition from FaBiO: A paper, typically the realization of a research paper reporting original research findings, usually published within a conference proceedings volume.</v>
      </c>
      <c r="R114" s="63">
        <v>1</v>
      </c>
      <c r="T114" s="77" t="s">
        <v>65</v>
      </c>
      <c r="U114" s="67" t="s">
        <v>108</v>
      </c>
      <c r="V114" s="68" t="s">
        <v>123</v>
      </c>
      <c r="W114" s="74" t="s">
        <v>66</v>
      </c>
      <c r="X114" s="115" t="s">
        <v>66</v>
      </c>
      <c r="Y114" s="121" t="s">
        <v>130</v>
      </c>
      <c r="Z114" s="121" t="s">
        <v>167</v>
      </c>
      <c r="AA114" s="69"/>
      <c r="AB114" s="69" t="s">
        <v>609</v>
      </c>
      <c r="AC114" s="69" t="s">
        <v>609</v>
      </c>
      <c r="AG114" s="69">
        <v>1</v>
      </c>
      <c r="AI114" s="70" t="s">
        <v>125</v>
      </c>
      <c r="AJ114" s="194" t="str">
        <f>VLOOKUP($J114,context!$K$2:$M$348,2,FALSE)</f>
        <v>Definition from FaBiO: A paper, typically the realization of a research paper reporting original research findings, usually published within a conference proceedings volume.</v>
      </c>
      <c r="AK114" s="70">
        <v>1</v>
      </c>
      <c r="AL114" s="70" t="s">
        <v>3093</v>
      </c>
      <c r="AM114" s="149">
        <f>VLOOKUP($J114,context!$K$2:$AC$348,5,FALSE)</f>
        <v>1</v>
      </c>
      <c r="AN114" s="149">
        <f>VLOOKUP($J114,context!$K$2:$AC$348,6,FALSE)</f>
        <v>1</v>
      </c>
      <c r="AO114" s="149">
        <f>VLOOKUP($J114,context!$K$2:$AC$348,7,FALSE)</f>
        <v>0</v>
      </c>
      <c r="AP114" s="149">
        <f>VLOOKUP($J114,context!$K$2:$AC$348,8,FALSE)</f>
        <v>1</v>
      </c>
      <c r="AQ114" s="149">
        <f>VLOOKUP($J114,context!$K$2:$AC$348,9,FALSE)</f>
        <v>0</v>
      </c>
      <c r="AR114" s="149">
        <f>VLOOKUP($J114,context!$K$2:$AC$348,10,FALSE)</f>
        <v>0</v>
      </c>
      <c r="AS114" s="149">
        <f>VLOOKUP($J114,context!$K$2:$AC$348,11,FALSE)</f>
        <v>0</v>
      </c>
      <c r="AT114" s="149">
        <f>VLOOKUP($J114,context!$K$2:$AC$348,12,FALSE)</f>
        <v>0</v>
      </c>
      <c r="AU114" s="149">
        <f>VLOOKUP($J114,context!$K$2:$AC$348,13,FALSE)</f>
        <v>0</v>
      </c>
      <c r="AV114" s="149">
        <f>VLOOKUP($J114,context!$K$2:$AC$348,14,FALSE)</f>
        <v>0</v>
      </c>
      <c r="AW114" s="149">
        <f>VLOOKUP($J114,context!$K$2:$AC$348,15,FALSE)</f>
        <v>0</v>
      </c>
      <c r="AX114" s="149">
        <f>VLOOKUP($J114,context!$K$2:$AC$348,16,FALSE)</f>
        <v>0</v>
      </c>
      <c r="AY114" s="149">
        <f t="shared" si="9"/>
        <v>3</v>
      </c>
      <c r="AZ114" s="149">
        <f t="shared" si="10"/>
        <v>1</v>
      </c>
      <c r="BA114" s="149">
        <f t="shared" si="11"/>
        <v>0</v>
      </c>
    </row>
    <row r="115" spans="1:54">
      <c r="A115" s="122">
        <v>864</v>
      </c>
      <c r="B115" s="52" t="s">
        <v>13</v>
      </c>
      <c r="C115" s="66" t="s">
        <v>2413</v>
      </c>
      <c r="D115" s="66" t="s">
        <v>2419</v>
      </c>
      <c r="E115" s="7" t="s">
        <v>2414</v>
      </c>
      <c r="F115" s="122">
        <v>4</v>
      </c>
      <c r="G115" s="50" t="s">
        <v>123</v>
      </c>
      <c r="H115" s="122"/>
      <c r="I115" s="122"/>
      <c r="J115" s="47" t="s">
        <v>123</v>
      </c>
      <c r="K115" s="7" t="s">
        <v>2420</v>
      </c>
      <c r="L115" s="7">
        <v>0</v>
      </c>
      <c r="M115" s="69" t="s">
        <v>123</v>
      </c>
      <c r="N115" s="69" t="s">
        <v>123</v>
      </c>
      <c r="O115" s="77" t="str">
        <f t="shared" si="12"/>
        <v/>
      </c>
      <c r="P115" s="77" t="str">
        <f t="shared" si="13"/>
        <v/>
      </c>
      <c r="Q115" s="7"/>
      <c r="R115" s="66">
        <v>1</v>
      </c>
      <c r="S115" s="55">
        <v>42329</v>
      </c>
      <c r="T115" s="77" t="s">
        <v>65</v>
      </c>
      <c r="U115" s="67" t="s">
        <v>108</v>
      </c>
      <c r="V115" s="47" t="s">
        <v>123</v>
      </c>
      <c r="W115" s="47" t="s">
        <v>66</v>
      </c>
      <c r="X115" s="66" t="s">
        <v>66</v>
      </c>
      <c r="Y115" s="184" t="s">
        <v>130</v>
      </c>
      <c r="Z115" s="184" t="s">
        <v>167</v>
      </c>
      <c r="AA115" s="7"/>
      <c r="AB115" s="7" t="s">
        <v>609</v>
      </c>
      <c r="AC115" s="7" t="s">
        <v>609</v>
      </c>
      <c r="AD115" s="7"/>
      <c r="AF115" s="7" t="s">
        <v>1222</v>
      </c>
      <c r="AG115" s="69">
        <v>1</v>
      </c>
      <c r="AH115" s="7"/>
      <c r="AI115" s="47" t="s">
        <v>125</v>
      </c>
      <c r="AJ115" s="194" t="str">
        <f>VLOOKUP($J115,context!$K$2:$M$348,2,FALSE)</f>
        <v>Definition from FaBiO: A paper, typically the realization of a research paper reporting original research findings, usually published within a conference proceedings volume.</v>
      </c>
      <c r="AK115" s="70">
        <v>1</v>
      </c>
      <c r="AL115" s="70" t="s">
        <v>3093</v>
      </c>
      <c r="AM115" s="185">
        <f>VLOOKUP($J115,context!$K$2:$AC$348,5,FALSE)</f>
        <v>1</v>
      </c>
      <c r="AN115" s="185">
        <f>VLOOKUP($J115,context!$K$2:$AC$348,6,FALSE)</f>
        <v>1</v>
      </c>
      <c r="AO115" s="185">
        <f>VLOOKUP($J115,context!$K$2:$AC$348,7,FALSE)</f>
        <v>0</v>
      </c>
      <c r="AP115" s="185">
        <f>VLOOKUP($J115,context!$K$2:$AC$348,8,FALSE)</f>
        <v>1</v>
      </c>
      <c r="AQ115" s="185">
        <f>VLOOKUP($J115,context!$K$2:$AC$348,9,FALSE)</f>
        <v>0</v>
      </c>
      <c r="AR115" s="185">
        <f>VLOOKUP($J115,context!$K$2:$AC$348,10,FALSE)</f>
        <v>0</v>
      </c>
      <c r="AS115" s="185">
        <f>VLOOKUP($J115,context!$K$2:$AC$348,11,FALSE)</f>
        <v>0</v>
      </c>
      <c r="AT115" s="185">
        <f>VLOOKUP($J115,context!$K$2:$AC$348,12,FALSE)</f>
        <v>0</v>
      </c>
      <c r="AU115" s="185">
        <f>VLOOKUP($J115,context!$K$2:$AC$348,13,FALSE)</f>
        <v>0</v>
      </c>
      <c r="AV115" s="185">
        <f>VLOOKUP($J115,context!$K$2:$AC$348,14,FALSE)</f>
        <v>0</v>
      </c>
      <c r="AW115" s="185">
        <f>VLOOKUP($J115,context!$K$2:$AC$348,15,FALSE)</f>
        <v>0</v>
      </c>
      <c r="AX115" s="185">
        <f>VLOOKUP($J115,context!$K$2:$AC$348,16,FALSE)</f>
        <v>0</v>
      </c>
      <c r="AY115" s="185">
        <f t="shared" si="9"/>
        <v>3</v>
      </c>
      <c r="AZ115" s="149">
        <f t="shared" si="10"/>
        <v>1</v>
      </c>
      <c r="BA115" s="149">
        <f t="shared" si="11"/>
        <v>0</v>
      </c>
    </row>
    <row r="116" spans="1:54">
      <c r="A116" s="122">
        <v>922</v>
      </c>
      <c r="B116" s="52" t="s">
        <v>13</v>
      </c>
      <c r="C116" s="66" t="s">
        <v>32</v>
      </c>
      <c r="D116" s="52"/>
      <c r="E116" s="77" t="s">
        <v>1190</v>
      </c>
      <c r="F116" s="50">
        <v>3</v>
      </c>
      <c r="G116" s="50" t="s">
        <v>1196</v>
      </c>
      <c r="H116" s="77"/>
      <c r="I116" s="69" t="s">
        <v>123</v>
      </c>
      <c r="J116" s="70" t="s">
        <v>123</v>
      </c>
      <c r="K116" s="77"/>
      <c r="L116" s="77">
        <v>0</v>
      </c>
      <c r="M116" s="69" t="s">
        <v>123</v>
      </c>
      <c r="N116" s="69" t="s">
        <v>123</v>
      </c>
      <c r="O116" s="77" t="str">
        <f t="shared" si="12"/>
        <v/>
      </c>
      <c r="P116" s="77" t="str">
        <f t="shared" si="13"/>
        <v/>
      </c>
      <c r="Q116" s="77"/>
      <c r="R116" s="6">
        <v>0.8</v>
      </c>
      <c r="S116" s="55">
        <v>42328</v>
      </c>
      <c r="T116" s="77" t="s">
        <v>65</v>
      </c>
      <c r="U116" s="67" t="s">
        <v>108</v>
      </c>
      <c r="V116" s="68" t="s">
        <v>123</v>
      </c>
      <c r="W116" s="74" t="s">
        <v>66</v>
      </c>
      <c r="X116" s="115" t="s">
        <v>66</v>
      </c>
      <c r="Y116" s="121" t="s">
        <v>130</v>
      </c>
      <c r="Z116" s="121" t="s">
        <v>167</v>
      </c>
      <c r="AA116" s="69"/>
      <c r="AB116" s="69" t="s">
        <v>609</v>
      </c>
      <c r="AC116" s="69" t="s">
        <v>609</v>
      </c>
      <c r="AD116" s="77"/>
      <c r="AF116" s="69" t="s">
        <v>1222</v>
      </c>
      <c r="AG116" s="69">
        <v>1</v>
      </c>
      <c r="AH116" s="7"/>
      <c r="AI116" s="70" t="s">
        <v>125</v>
      </c>
      <c r="AJ116" s="194" t="str">
        <f>VLOOKUP($J116,context!$K$2:$M$348,2,FALSE)</f>
        <v>Definition from FaBiO: A paper, typically the realization of a research paper reporting original research findings, usually published within a conference proceedings volume.</v>
      </c>
      <c r="AK116" s="70">
        <v>1</v>
      </c>
      <c r="AL116" s="70" t="s">
        <v>3093</v>
      </c>
      <c r="AM116" s="149">
        <f>VLOOKUP($J116,context!$K$2:$AC$348,5,FALSE)</f>
        <v>1</v>
      </c>
      <c r="AN116" s="149">
        <f>VLOOKUP($J116,context!$K$2:$AC$348,6,FALSE)</f>
        <v>1</v>
      </c>
      <c r="AO116" s="149">
        <f>VLOOKUP($J116,context!$K$2:$AC$348,7,FALSE)</f>
        <v>0</v>
      </c>
      <c r="AP116" s="149">
        <f>VLOOKUP($J116,context!$K$2:$AC$348,8,FALSE)</f>
        <v>1</v>
      </c>
      <c r="AQ116" s="149">
        <f>VLOOKUP($J116,context!$K$2:$AC$348,9,FALSE)</f>
        <v>0</v>
      </c>
      <c r="AR116" s="149">
        <f>VLOOKUP($J116,context!$K$2:$AC$348,10,FALSE)</f>
        <v>0</v>
      </c>
      <c r="AS116" s="149">
        <f>VLOOKUP($J116,context!$K$2:$AC$348,11,FALSE)</f>
        <v>0</v>
      </c>
      <c r="AT116" s="149">
        <f>VLOOKUP($J116,context!$K$2:$AC$348,12,FALSE)</f>
        <v>0</v>
      </c>
      <c r="AU116" s="149">
        <f>VLOOKUP($J116,context!$K$2:$AC$348,13,FALSE)</f>
        <v>0</v>
      </c>
      <c r="AV116" s="149">
        <f>VLOOKUP($J116,context!$K$2:$AC$348,14,FALSE)</f>
        <v>0</v>
      </c>
      <c r="AW116" s="149">
        <f>VLOOKUP($J116,context!$K$2:$AC$348,15,FALSE)</f>
        <v>0</v>
      </c>
      <c r="AX116" s="149">
        <f>VLOOKUP($J116,context!$K$2:$AC$348,16,FALSE)</f>
        <v>0</v>
      </c>
      <c r="AY116" s="149">
        <f t="shared" si="9"/>
        <v>3</v>
      </c>
      <c r="AZ116" s="149">
        <f t="shared" si="10"/>
        <v>1</v>
      </c>
      <c r="BA116" s="149">
        <f t="shared" si="11"/>
        <v>0</v>
      </c>
    </row>
    <row r="117" spans="1:54">
      <c r="A117" s="52">
        <v>570</v>
      </c>
      <c r="B117" s="52" t="s">
        <v>13</v>
      </c>
      <c r="C117" s="114" t="s">
        <v>1732</v>
      </c>
      <c r="E117" s="69" t="s">
        <v>1891</v>
      </c>
      <c r="F117" s="61">
        <v>3</v>
      </c>
      <c r="G117" s="69" t="s">
        <v>1716</v>
      </c>
      <c r="I117" s="69" t="s">
        <v>1716</v>
      </c>
      <c r="J117" s="62" t="s">
        <v>1716</v>
      </c>
      <c r="K117" s="69" t="s">
        <v>1822</v>
      </c>
      <c r="L117" s="77">
        <v>1</v>
      </c>
      <c r="M117" s="69" t="s">
        <v>1716</v>
      </c>
      <c r="N117" s="69" t="s">
        <v>1716</v>
      </c>
      <c r="O117" s="77" t="str">
        <f t="shared" si="12"/>
        <v>conference paper not in proceedings</v>
      </c>
      <c r="P117" s="77" t="str">
        <f t="shared" si="13"/>
        <v>Definition from COAR: A conference paper that is submitted to a conference and presented to the audience. The conference paper is not published in proceedings.</v>
      </c>
      <c r="Q117" s="61" t="s">
        <v>1823</v>
      </c>
      <c r="R117" s="63">
        <v>1</v>
      </c>
      <c r="T117" s="77" t="s">
        <v>65</v>
      </c>
      <c r="U117" s="67" t="s">
        <v>108</v>
      </c>
      <c r="V117" s="68" t="s">
        <v>123</v>
      </c>
      <c r="W117" s="74" t="s">
        <v>66</v>
      </c>
      <c r="X117" s="115" t="s">
        <v>66</v>
      </c>
      <c r="Y117" s="121" t="s">
        <v>140</v>
      </c>
      <c r="Z117" s="121" t="s">
        <v>167</v>
      </c>
      <c r="AG117" s="69">
        <v>1</v>
      </c>
      <c r="AI117" s="70" t="s">
        <v>125</v>
      </c>
      <c r="AJ117" s="194" t="str">
        <f>VLOOKUP($J117,context!$K$2:$M$348,2,FALSE)</f>
        <v>Definition from COAR: A conference paper that is submitted to a conference and presented to the audience. The conference paper is not published in proceedings.</v>
      </c>
      <c r="AK117" s="70">
        <v>1</v>
      </c>
      <c r="AL117" s="70" t="s">
        <v>3097</v>
      </c>
      <c r="AM117" s="149">
        <f>VLOOKUP($J117,context!$K$2:$AC$348,5,FALSE)</f>
        <v>1</v>
      </c>
      <c r="AN117" s="149">
        <f>VLOOKUP($J117,context!$K$2:$AC$348,6,FALSE)</f>
        <v>1</v>
      </c>
      <c r="AO117" s="149">
        <f>VLOOKUP($J117,context!$K$2:$AC$348,7,FALSE)</f>
        <v>0</v>
      </c>
      <c r="AP117" s="149">
        <f>VLOOKUP($J117,context!$K$2:$AC$348,8,FALSE)</f>
        <v>1</v>
      </c>
      <c r="AQ117" s="149">
        <f>VLOOKUP($J117,context!$K$2:$AC$348,9,FALSE)</f>
        <v>0</v>
      </c>
      <c r="AR117" s="149">
        <f>VLOOKUP($J117,context!$K$2:$AC$348,10,FALSE)</f>
        <v>0</v>
      </c>
      <c r="AS117" s="149">
        <f>VLOOKUP($J117,context!$K$2:$AC$348,11,FALSE)</f>
        <v>0</v>
      </c>
      <c r="AT117" s="149">
        <f>VLOOKUP($J117,context!$K$2:$AC$348,12,FALSE)</f>
        <v>0</v>
      </c>
      <c r="AU117" s="149">
        <f>VLOOKUP($J117,context!$K$2:$AC$348,13,FALSE)</f>
        <v>0</v>
      </c>
      <c r="AV117" s="149">
        <f>VLOOKUP($J117,context!$K$2:$AC$348,14,FALSE)</f>
        <v>0</v>
      </c>
      <c r="AW117" s="149">
        <f>VLOOKUP($J117,context!$K$2:$AC$348,15,FALSE)</f>
        <v>0</v>
      </c>
      <c r="AX117" s="149">
        <f>VLOOKUP($J117,context!$K$2:$AC$348,16,FALSE)</f>
        <v>0</v>
      </c>
      <c r="AY117" s="149">
        <f t="shared" si="9"/>
        <v>3</v>
      </c>
      <c r="AZ117" s="149">
        <f t="shared" si="10"/>
        <v>1</v>
      </c>
      <c r="BA117" s="149">
        <f t="shared" si="11"/>
        <v>0</v>
      </c>
    </row>
    <row r="118" spans="1:54">
      <c r="A118" s="52">
        <v>766</v>
      </c>
      <c r="B118" s="52" t="s">
        <v>13</v>
      </c>
      <c r="C118" s="117" t="s">
        <v>1902</v>
      </c>
      <c r="E118" s="69" t="s">
        <v>2271</v>
      </c>
      <c r="G118" s="62" t="s">
        <v>2140</v>
      </c>
      <c r="J118" s="70" t="s">
        <v>2285</v>
      </c>
      <c r="K118" s="61" t="s">
        <v>2141</v>
      </c>
      <c r="L118" s="77">
        <v>1</v>
      </c>
      <c r="M118" s="69" t="s">
        <v>2285</v>
      </c>
      <c r="N118" s="69" t="s">
        <v>2285</v>
      </c>
      <c r="O118" s="77" t="str">
        <f t="shared" si="12"/>
        <v>Conference paper-Ph.D. symposioum paper</v>
      </c>
      <c r="P118" s="77" t="str">
        <f t="shared" si="13"/>
        <v>Definition from FaBiO: A paper, usually presented during a specific session of a conference dedicated to Ph.D. students, that describes ongoing Ph.D. student's research.</v>
      </c>
      <c r="R118" s="63">
        <v>0.9</v>
      </c>
      <c r="T118" s="77" t="s">
        <v>65</v>
      </c>
      <c r="U118" s="67" t="s">
        <v>108</v>
      </c>
      <c r="V118" s="68" t="s">
        <v>123</v>
      </c>
      <c r="W118" s="74" t="s">
        <v>66</v>
      </c>
      <c r="X118" s="115" t="s">
        <v>66</v>
      </c>
      <c r="Y118" s="121" t="s">
        <v>140</v>
      </c>
      <c r="Z118" s="121" t="s">
        <v>167</v>
      </c>
      <c r="AG118" s="69">
        <v>1</v>
      </c>
      <c r="AI118" s="70" t="s">
        <v>125</v>
      </c>
      <c r="AJ118" s="194" t="str">
        <f>VLOOKUP($J118,context!$K$2:$M$348,2,FALSE)</f>
        <v>Definition from FaBiO: A paper, usually presented during a specific session of a conference dedicated to Ph.D. students, that describes ongoing Ph.D. student's research.</v>
      </c>
      <c r="AK118" s="70">
        <v>1</v>
      </c>
      <c r="AL118" s="70" t="s">
        <v>3097</v>
      </c>
      <c r="AM118" s="149">
        <f>VLOOKUP($J118,context!$K$2:$AC$348,5,FALSE)</f>
        <v>1</v>
      </c>
      <c r="AN118" s="149">
        <f>VLOOKUP($J118,context!$K$2:$AC$348,6,FALSE)</f>
        <v>1</v>
      </c>
      <c r="AO118" s="149">
        <f>VLOOKUP($J118,context!$K$2:$AC$348,7,FALSE)</f>
        <v>0</v>
      </c>
      <c r="AP118" s="149">
        <f>VLOOKUP($J118,context!$K$2:$AC$348,8,FALSE)</f>
        <v>1</v>
      </c>
      <c r="AQ118" s="149">
        <f>VLOOKUP($J118,context!$K$2:$AC$348,9,FALSE)</f>
        <v>0</v>
      </c>
      <c r="AR118" s="149">
        <f>VLOOKUP($J118,context!$K$2:$AC$348,10,FALSE)</f>
        <v>0</v>
      </c>
      <c r="AS118" s="149">
        <f>VLOOKUP($J118,context!$K$2:$AC$348,11,FALSE)</f>
        <v>0</v>
      </c>
      <c r="AT118" s="149">
        <f>VLOOKUP($J118,context!$K$2:$AC$348,12,FALSE)</f>
        <v>0</v>
      </c>
      <c r="AU118" s="149">
        <f>VLOOKUP($J118,context!$K$2:$AC$348,13,FALSE)</f>
        <v>0</v>
      </c>
      <c r="AV118" s="149">
        <f>VLOOKUP($J118,context!$K$2:$AC$348,14,FALSE)</f>
        <v>0</v>
      </c>
      <c r="AW118" s="149">
        <f>VLOOKUP($J118,context!$K$2:$AC$348,15,FALSE)</f>
        <v>0</v>
      </c>
      <c r="AX118" s="149">
        <f>VLOOKUP($J118,context!$K$2:$AC$348,16,FALSE)</f>
        <v>0</v>
      </c>
      <c r="AY118" s="149">
        <f t="shared" si="9"/>
        <v>3</v>
      </c>
      <c r="AZ118" s="149">
        <f t="shared" si="10"/>
        <v>1</v>
      </c>
      <c r="BA118" s="149">
        <f t="shared" si="11"/>
        <v>0</v>
      </c>
    </row>
    <row r="119" spans="1:54" s="7" customFormat="1">
      <c r="A119" s="52">
        <v>24</v>
      </c>
      <c r="B119" s="52" t="s">
        <v>13</v>
      </c>
      <c r="C119" s="66" t="s">
        <v>44</v>
      </c>
      <c r="D119" s="52"/>
      <c r="E119" s="77" t="s">
        <v>629</v>
      </c>
      <c r="F119" s="50">
        <v>4</v>
      </c>
      <c r="G119" s="77" t="s">
        <v>256</v>
      </c>
      <c r="H119" s="77"/>
      <c r="I119" s="69" t="s">
        <v>256</v>
      </c>
      <c r="J119" s="70" t="s">
        <v>256</v>
      </c>
      <c r="K119" s="77" t="s">
        <v>643</v>
      </c>
      <c r="L119" s="77">
        <v>0</v>
      </c>
      <c r="M119" s="69" t="s">
        <v>256</v>
      </c>
      <c r="N119" s="69" t="s">
        <v>256</v>
      </c>
      <c r="O119" s="77" t="str">
        <f t="shared" si="12"/>
        <v/>
      </c>
      <c r="P119" s="77" t="str">
        <f t="shared" si="13"/>
        <v/>
      </c>
      <c r="Q119" s="77"/>
      <c r="R119" s="6">
        <v>1</v>
      </c>
      <c r="S119" s="55"/>
      <c r="T119" s="77" t="s">
        <v>65</v>
      </c>
      <c r="U119" s="67" t="s">
        <v>108</v>
      </c>
      <c r="V119" s="68" t="s">
        <v>254</v>
      </c>
      <c r="W119" s="74" t="s">
        <v>66</v>
      </c>
      <c r="X119" s="115" t="s">
        <v>66</v>
      </c>
      <c r="Y119" s="121" t="s">
        <v>130</v>
      </c>
      <c r="Z119" s="121" t="s">
        <v>167</v>
      </c>
      <c r="AA119" s="69"/>
      <c r="AB119" s="69" t="s">
        <v>609</v>
      </c>
      <c r="AC119" s="69" t="s">
        <v>609</v>
      </c>
      <c r="AD119" s="77"/>
      <c r="AE119" s="7" t="s">
        <v>644</v>
      </c>
      <c r="AF119" s="69" t="s">
        <v>1222</v>
      </c>
      <c r="AG119" s="69">
        <v>1</v>
      </c>
      <c r="AI119" s="70" t="s">
        <v>2980</v>
      </c>
      <c r="AJ119" s="194" t="str">
        <f>VLOOKUP($J119,context!$K$2:$M$348,2,FALSE)</f>
        <v>Definition from FaBiO: A display poster, typically containing text with illustrative figures and/or tables, usually reporting research results or proposing hypotheses, submitted for acceptance to and/or presented at a conference, seminar, symposium, workshop or similar event.</v>
      </c>
      <c r="AK119" s="70">
        <v>1</v>
      </c>
      <c r="AL119" s="70" t="s">
        <v>3097</v>
      </c>
      <c r="AM119" s="149">
        <f>VLOOKUP($J119,context!$K$2:$AC$348,5,FALSE)</f>
        <v>1</v>
      </c>
      <c r="AN119" s="149">
        <f>VLOOKUP($J119,context!$K$2:$AC$348,6,FALSE)</f>
        <v>1</v>
      </c>
      <c r="AO119" s="149">
        <f>VLOOKUP($J119,context!$K$2:$AC$348,7,FALSE)</f>
        <v>0</v>
      </c>
      <c r="AP119" s="149">
        <f>VLOOKUP($J119,context!$K$2:$AC$348,8,FALSE)</f>
        <v>1</v>
      </c>
      <c r="AQ119" s="149">
        <f>VLOOKUP($J119,context!$K$2:$AC$348,9,FALSE)</f>
        <v>0</v>
      </c>
      <c r="AR119" s="149">
        <f>VLOOKUP($J119,context!$K$2:$AC$348,10,FALSE)</f>
        <v>0</v>
      </c>
      <c r="AS119" s="149">
        <f>VLOOKUP($J119,context!$K$2:$AC$348,11,FALSE)</f>
        <v>0</v>
      </c>
      <c r="AT119" s="149">
        <f>VLOOKUP($J119,context!$K$2:$AC$348,12,FALSE)</f>
        <v>0</v>
      </c>
      <c r="AU119" s="149">
        <f>VLOOKUP($J119,context!$K$2:$AC$348,13,FALSE)</f>
        <v>0</v>
      </c>
      <c r="AV119" s="149">
        <f>VLOOKUP($J119,context!$K$2:$AC$348,14,FALSE)</f>
        <v>0.2</v>
      </c>
      <c r="AW119" s="149">
        <f>VLOOKUP($J119,context!$K$2:$AC$348,15,FALSE)</f>
        <v>0</v>
      </c>
      <c r="AX119" s="149">
        <f>VLOOKUP($J119,context!$K$2:$AC$348,16,FALSE)</f>
        <v>0</v>
      </c>
      <c r="AY119" s="149">
        <f t="shared" si="9"/>
        <v>3.2</v>
      </c>
      <c r="AZ119" s="149">
        <f t="shared" si="10"/>
        <v>1</v>
      </c>
      <c r="BA119" s="149">
        <f t="shared" si="11"/>
        <v>0</v>
      </c>
    </row>
    <row r="120" spans="1:54">
      <c r="A120" s="66">
        <v>200</v>
      </c>
      <c r="B120" s="66" t="s">
        <v>13</v>
      </c>
      <c r="C120" s="66" t="s">
        <v>41</v>
      </c>
      <c r="D120" s="66" t="s">
        <v>812</v>
      </c>
      <c r="E120" s="7" t="s">
        <v>813</v>
      </c>
      <c r="F120" s="50">
        <v>4</v>
      </c>
      <c r="G120" s="50" t="s">
        <v>255</v>
      </c>
      <c r="H120" s="50"/>
      <c r="I120" s="7" t="s">
        <v>255</v>
      </c>
      <c r="J120" s="47" t="s">
        <v>256</v>
      </c>
      <c r="K120" s="7" t="s">
        <v>816</v>
      </c>
      <c r="L120" s="7">
        <v>0</v>
      </c>
      <c r="M120" s="69" t="s">
        <v>256</v>
      </c>
      <c r="N120" s="69" t="s">
        <v>256</v>
      </c>
      <c r="O120" s="77" t="str">
        <f t="shared" si="12"/>
        <v/>
      </c>
      <c r="P120" s="77" t="str">
        <f t="shared" si="13"/>
        <v/>
      </c>
      <c r="Q120" s="7" t="s">
        <v>815</v>
      </c>
      <c r="R120" s="66">
        <v>1</v>
      </c>
      <c r="S120" s="66"/>
      <c r="T120" s="7" t="s">
        <v>65</v>
      </c>
      <c r="U120" s="184" t="s">
        <v>108</v>
      </c>
      <c r="V120" s="47" t="s">
        <v>254</v>
      </c>
      <c r="W120" s="47" t="s">
        <v>66</v>
      </c>
      <c r="X120" s="66" t="s">
        <v>66</v>
      </c>
      <c r="Y120" s="184" t="s">
        <v>130</v>
      </c>
      <c r="Z120" s="184" t="s">
        <v>167</v>
      </c>
      <c r="AA120" s="7"/>
      <c r="AB120" s="7" t="s">
        <v>609</v>
      </c>
      <c r="AC120" s="7" t="s">
        <v>609</v>
      </c>
      <c r="AD120" s="7"/>
      <c r="AE120" s="7" t="s">
        <v>644</v>
      </c>
      <c r="AF120" s="7" t="s">
        <v>1222</v>
      </c>
      <c r="AG120" s="7">
        <v>1</v>
      </c>
      <c r="AH120" s="7"/>
      <c r="AI120" s="47" t="s">
        <v>2980</v>
      </c>
      <c r="AJ120" s="194" t="str">
        <f>VLOOKUP($J120,context!$K$2:$M$348,2,FALSE)</f>
        <v>Definition from FaBiO: A display poster, typically containing text with illustrative figures and/or tables, usually reporting research results or proposing hypotheses, submitted for acceptance to and/or presented at a conference, seminar, symposium, workshop or similar event.</v>
      </c>
      <c r="AK120" s="47">
        <v>1</v>
      </c>
      <c r="AL120" s="47" t="s">
        <v>3097</v>
      </c>
      <c r="AM120" s="185">
        <f>VLOOKUP($J120,context!$K$2:$AC$348,5,FALSE)</f>
        <v>1</v>
      </c>
      <c r="AN120" s="185">
        <f>VLOOKUP($J120,context!$K$2:$AC$348,6,FALSE)</f>
        <v>1</v>
      </c>
      <c r="AO120" s="185">
        <f>VLOOKUP($J120,context!$K$2:$AC$348,7,FALSE)</f>
        <v>0</v>
      </c>
      <c r="AP120" s="185">
        <f>VLOOKUP($J120,context!$K$2:$AC$348,8,FALSE)</f>
        <v>1</v>
      </c>
      <c r="AQ120" s="185">
        <f>VLOOKUP($J120,context!$K$2:$AC$348,9,FALSE)</f>
        <v>0</v>
      </c>
      <c r="AR120" s="185">
        <f>VLOOKUP($J120,context!$K$2:$AC$348,10,FALSE)</f>
        <v>0</v>
      </c>
      <c r="AS120" s="185">
        <f>VLOOKUP($J120,context!$K$2:$AC$348,11,FALSE)</f>
        <v>0</v>
      </c>
      <c r="AT120" s="185">
        <f>VLOOKUP($J120,context!$K$2:$AC$348,12,FALSE)</f>
        <v>0</v>
      </c>
      <c r="AU120" s="185">
        <f>VLOOKUP($J120,context!$K$2:$AC$348,13,FALSE)</f>
        <v>0</v>
      </c>
      <c r="AV120" s="185">
        <f>VLOOKUP($J120,context!$K$2:$AC$348,14,FALSE)</f>
        <v>0.2</v>
      </c>
      <c r="AW120" s="185">
        <f>VLOOKUP($J120,context!$K$2:$AC$348,15,FALSE)</f>
        <v>0</v>
      </c>
      <c r="AX120" s="185">
        <f>VLOOKUP($J120,context!$K$2:$AC$348,16,FALSE)</f>
        <v>0</v>
      </c>
      <c r="AY120" s="185">
        <f t="shared" si="9"/>
        <v>3.2</v>
      </c>
      <c r="AZ120" s="149">
        <f t="shared" si="10"/>
        <v>1</v>
      </c>
      <c r="BA120" s="149">
        <f t="shared" si="11"/>
        <v>0</v>
      </c>
    </row>
    <row r="121" spans="1:54">
      <c r="A121" s="52">
        <v>569</v>
      </c>
      <c r="B121" s="52" t="s">
        <v>13</v>
      </c>
      <c r="C121" s="114" t="s">
        <v>1732</v>
      </c>
      <c r="E121" s="69" t="s">
        <v>1891</v>
      </c>
      <c r="F121" s="61">
        <v>4</v>
      </c>
      <c r="G121" s="69" t="s">
        <v>1704</v>
      </c>
      <c r="I121" s="69" t="s">
        <v>1704</v>
      </c>
      <c r="J121" s="70" t="s">
        <v>256</v>
      </c>
      <c r="K121" s="61" t="s">
        <v>1820</v>
      </c>
      <c r="L121" s="77">
        <v>0</v>
      </c>
      <c r="M121" s="69" t="s">
        <v>256</v>
      </c>
      <c r="N121" s="69" t="s">
        <v>256</v>
      </c>
      <c r="O121" s="77" t="str">
        <f t="shared" si="12"/>
        <v/>
      </c>
      <c r="P121" s="77" t="str">
        <f t="shared" si="13"/>
        <v/>
      </c>
      <c r="Q121" s="61" t="s">
        <v>1821</v>
      </c>
      <c r="R121" s="63">
        <v>1</v>
      </c>
      <c r="T121" s="77" t="s">
        <v>65</v>
      </c>
      <c r="U121" s="67" t="s">
        <v>108</v>
      </c>
      <c r="V121" s="68" t="s">
        <v>254</v>
      </c>
      <c r="W121" s="74" t="s">
        <v>66</v>
      </c>
      <c r="X121" s="115" t="s">
        <v>66</v>
      </c>
      <c r="Y121" s="121" t="s">
        <v>130</v>
      </c>
      <c r="Z121" s="121" t="s">
        <v>167</v>
      </c>
      <c r="AB121" s="69" t="s">
        <v>609</v>
      </c>
      <c r="AC121" s="77" t="s">
        <v>609</v>
      </c>
      <c r="AF121" s="69" t="s">
        <v>1222</v>
      </c>
      <c r="AG121" s="69">
        <v>1</v>
      </c>
      <c r="AI121" s="70" t="s">
        <v>2980</v>
      </c>
      <c r="AJ121" s="194" t="str">
        <f>VLOOKUP($J121,context!$K$2:$M$348,2,FALSE)</f>
        <v>Definition from FaBiO: A display poster, typically containing text with illustrative figures and/or tables, usually reporting research results or proposing hypotheses, submitted for acceptance to and/or presented at a conference, seminar, symposium, workshop or similar event.</v>
      </c>
      <c r="AK121" s="70">
        <v>1</v>
      </c>
      <c r="AL121" s="70" t="s">
        <v>3097</v>
      </c>
      <c r="AM121" s="149">
        <f>VLOOKUP($J121,context!$K$2:$AC$348,5,FALSE)</f>
        <v>1</v>
      </c>
      <c r="AN121" s="149">
        <f>VLOOKUP($J121,context!$K$2:$AC$348,6,FALSE)</f>
        <v>1</v>
      </c>
      <c r="AO121" s="149">
        <f>VLOOKUP($J121,context!$K$2:$AC$348,7,FALSE)</f>
        <v>0</v>
      </c>
      <c r="AP121" s="149">
        <f>VLOOKUP($J121,context!$K$2:$AC$348,8,FALSE)</f>
        <v>1</v>
      </c>
      <c r="AQ121" s="149">
        <f>VLOOKUP($J121,context!$K$2:$AC$348,9,FALSE)</f>
        <v>0</v>
      </c>
      <c r="AR121" s="149">
        <f>VLOOKUP($J121,context!$K$2:$AC$348,10,FALSE)</f>
        <v>0</v>
      </c>
      <c r="AS121" s="149">
        <f>VLOOKUP($J121,context!$K$2:$AC$348,11,FALSE)</f>
        <v>0</v>
      </c>
      <c r="AT121" s="149">
        <f>VLOOKUP($J121,context!$K$2:$AC$348,12,FALSE)</f>
        <v>0</v>
      </c>
      <c r="AU121" s="149">
        <f>VLOOKUP($J121,context!$K$2:$AC$348,13,FALSE)</f>
        <v>0</v>
      </c>
      <c r="AV121" s="149">
        <f>VLOOKUP($J121,context!$K$2:$AC$348,14,FALSE)</f>
        <v>0.2</v>
      </c>
      <c r="AW121" s="149">
        <f>VLOOKUP($J121,context!$K$2:$AC$348,15,FALSE)</f>
        <v>0</v>
      </c>
      <c r="AX121" s="149">
        <f>VLOOKUP($J121,context!$K$2:$AC$348,16,FALSE)</f>
        <v>0</v>
      </c>
      <c r="AY121" s="149">
        <f t="shared" si="9"/>
        <v>3.2</v>
      </c>
      <c r="AZ121" s="149">
        <f t="shared" si="10"/>
        <v>1</v>
      </c>
      <c r="BA121" s="149">
        <f t="shared" si="11"/>
        <v>0</v>
      </c>
    </row>
    <row r="122" spans="1:54">
      <c r="A122" s="52">
        <v>653</v>
      </c>
      <c r="B122" s="52" t="s">
        <v>13</v>
      </c>
      <c r="C122" s="117" t="s">
        <v>1902</v>
      </c>
      <c r="E122" s="69" t="s">
        <v>2271</v>
      </c>
      <c r="G122" s="69" t="s">
        <v>1704</v>
      </c>
      <c r="J122" s="70" t="s">
        <v>256</v>
      </c>
      <c r="K122" s="69" t="s">
        <v>1968</v>
      </c>
      <c r="L122" s="77">
        <v>1</v>
      </c>
      <c r="M122" s="69" t="s">
        <v>256</v>
      </c>
      <c r="N122" s="69" t="s">
        <v>256</v>
      </c>
      <c r="O122" s="77" t="str">
        <f t="shared" si="12"/>
        <v>Conference Poster</v>
      </c>
      <c r="P122" s="77" t="str">
        <f t="shared" si="13"/>
        <v>Definition from FaBiO: A display poster, typically containing text with illustrative figures and/or tables, usually reporting research results or proposing hypotheses, submitted for acceptance to and/or presented at a conference, seminar, symposium, workshop or similar event.</v>
      </c>
      <c r="R122" s="6">
        <v>1</v>
      </c>
      <c r="T122" s="77" t="s">
        <v>65</v>
      </c>
      <c r="U122" s="67" t="s">
        <v>108</v>
      </c>
      <c r="V122" s="68" t="s">
        <v>254</v>
      </c>
      <c r="W122" s="74" t="s">
        <v>66</v>
      </c>
      <c r="X122" s="115" t="s">
        <v>66</v>
      </c>
      <c r="Y122" s="121" t="s">
        <v>130</v>
      </c>
      <c r="Z122" s="121" t="s">
        <v>167</v>
      </c>
      <c r="AB122" s="69" t="s">
        <v>609</v>
      </c>
      <c r="AC122" s="77" t="s">
        <v>609</v>
      </c>
      <c r="AF122" s="69" t="s">
        <v>1222</v>
      </c>
      <c r="AG122" s="69">
        <v>1</v>
      </c>
      <c r="AI122" s="70" t="s">
        <v>2980</v>
      </c>
      <c r="AJ122" s="194" t="str">
        <f>VLOOKUP($J122,context!$K$2:$M$348,2,FALSE)</f>
        <v>Definition from FaBiO: A display poster, typically containing text with illustrative figures and/or tables, usually reporting research results or proposing hypotheses, submitted for acceptance to and/or presented at a conference, seminar, symposium, workshop or similar event.</v>
      </c>
      <c r="AK122" s="70">
        <v>1</v>
      </c>
      <c r="AL122" s="70" t="s">
        <v>3097</v>
      </c>
      <c r="AM122" s="149">
        <f>VLOOKUP($J122,context!$K$2:$AC$348,5,FALSE)</f>
        <v>1</v>
      </c>
      <c r="AN122" s="149">
        <f>VLOOKUP($J122,context!$K$2:$AC$348,6,FALSE)</f>
        <v>1</v>
      </c>
      <c r="AO122" s="149">
        <f>VLOOKUP($J122,context!$K$2:$AC$348,7,FALSE)</f>
        <v>0</v>
      </c>
      <c r="AP122" s="149">
        <f>VLOOKUP($J122,context!$K$2:$AC$348,8,FALSE)</f>
        <v>1</v>
      </c>
      <c r="AQ122" s="149">
        <f>VLOOKUP($J122,context!$K$2:$AC$348,9,FALSE)</f>
        <v>0</v>
      </c>
      <c r="AR122" s="149">
        <f>VLOOKUP($J122,context!$K$2:$AC$348,10,FALSE)</f>
        <v>0</v>
      </c>
      <c r="AS122" s="149">
        <f>VLOOKUP($J122,context!$K$2:$AC$348,11,FALSE)</f>
        <v>0</v>
      </c>
      <c r="AT122" s="149">
        <f>VLOOKUP($J122,context!$K$2:$AC$348,12,FALSE)</f>
        <v>0</v>
      </c>
      <c r="AU122" s="149">
        <f>VLOOKUP($J122,context!$K$2:$AC$348,13,FALSE)</f>
        <v>0</v>
      </c>
      <c r="AV122" s="149">
        <f>VLOOKUP($J122,context!$K$2:$AC$348,14,FALSE)</f>
        <v>0.2</v>
      </c>
      <c r="AW122" s="149">
        <f>VLOOKUP($J122,context!$K$2:$AC$348,15,FALSE)</f>
        <v>0</v>
      </c>
      <c r="AX122" s="149">
        <f>VLOOKUP($J122,context!$K$2:$AC$348,16,FALSE)</f>
        <v>0</v>
      </c>
      <c r="AY122" s="149">
        <f t="shared" si="9"/>
        <v>3.2</v>
      </c>
      <c r="AZ122" s="149">
        <f t="shared" si="10"/>
        <v>1</v>
      </c>
      <c r="BA122" s="149">
        <f t="shared" si="11"/>
        <v>0</v>
      </c>
    </row>
    <row r="123" spans="1:54">
      <c r="A123" s="122">
        <v>865</v>
      </c>
      <c r="B123" s="52" t="s">
        <v>13</v>
      </c>
      <c r="C123" s="66" t="s">
        <v>2413</v>
      </c>
      <c r="D123" s="66" t="s">
        <v>2545</v>
      </c>
      <c r="E123" s="7" t="s">
        <v>2414</v>
      </c>
      <c r="F123" s="122">
        <v>3</v>
      </c>
      <c r="G123" s="50" t="s">
        <v>256</v>
      </c>
      <c r="H123" s="122"/>
      <c r="I123" s="122"/>
      <c r="J123" s="47" t="s">
        <v>256</v>
      </c>
      <c r="K123" s="7" t="s">
        <v>2546</v>
      </c>
      <c r="L123" s="7">
        <v>0</v>
      </c>
      <c r="M123" s="69" t="s">
        <v>256</v>
      </c>
      <c r="N123" s="69" t="s">
        <v>256</v>
      </c>
      <c r="O123" s="77" t="str">
        <f t="shared" si="12"/>
        <v/>
      </c>
      <c r="P123" s="77" t="str">
        <f t="shared" si="13"/>
        <v/>
      </c>
      <c r="Q123" s="7"/>
      <c r="R123" s="66">
        <v>1</v>
      </c>
      <c r="T123" s="77" t="s">
        <v>65</v>
      </c>
      <c r="U123" s="67" t="s">
        <v>108</v>
      </c>
      <c r="V123" s="47" t="s">
        <v>254</v>
      </c>
      <c r="W123" s="47" t="s">
        <v>66</v>
      </c>
      <c r="X123" s="66" t="s">
        <v>66</v>
      </c>
      <c r="Y123" s="184" t="s">
        <v>130</v>
      </c>
      <c r="Z123" s="184" t="s">
        <v>167</v>
      </c>
      <c r="AA123" s="7"/>
      <c r="AB123" s="7" t="s">
        <v>609</v>
      </c>
      <c r="AC123" s="7" t="s">
        <v>609</v>
      </c>
      <c r="AD123" s="7"/>
      <c r="AF123" s="7" t="s">
        <v>1222</v>
      </c>
      <c r="AG123" s="7">
        <v>1</v>
      </c>
      <c r="AI123" s="47" t="s">
        <v>2980</v>
      </c>
      <c r="AJ123" s="194" t="str">
        <f>VLOOKUP($J123,context!$K$2:$M$348,2,FALSE)</f>
        <v>Definition from FaBiO: A display poster, typically containing text with illustrative figures and/or tables, usually reporting research results or proposing hypotheses, submitted for acceptance to and/or presented at a conference, seminar, symposium, workshop or similar event.</v>
      </c>
      <c r="AK123" s="70">
        <v>1</v>
      </c>
      <c r="AL123" s="70" t="s">
        <v>3097</v>
      </c>
      <c r="AM123" s="185">
        <f>VLOOKUP($J123,context!$K$2:$AC$348,5,FALSE)</f>
        <v>1</v>
      </c>
      <c r="AN123" s="185">
        <f>VLOOKUP($J123,context!$K$2:$AC$348,6,FALSE)</f>
        <v>1</v>
      </c>
      <c r="AO123" s="185">
        <f>VLOOKUP($J123,context!$K$2:$AC$348,7,FALSE)</f>
        <v>0</v>
      </c>
      <c r="AP123" s="185">
        <f>VLOOKUP($J123,context!$K$2:$AC$348,8,FALSE)</f>
        <v>1</v>
      </c>
      <c r="AQ123" s="185">
        <f>VLOOKUP($J123,context!$K$2:$AC$348,9,FALSE)</f>
        <v>0</v>
      </c>
      <c r="AR123" s="185">
        <f>VLOOKUP($J123,context!$K$2:$AC$348,10,FALSE)</f>
        <v>0</v>
      </c>
      <c r="AS123" s="185">
        <f>VLOOKUP($J123,context!$K$2:$AC$348,11,FALSE)</f>
        <v>0</v>
      </c>
      <c r="AT123" s="185">
        <f>VLOOKUP($J123,context!$K$2:$AC$348,12,FALSE)</f>
        <v>0</v>
      </c>
      <c r="AU123" s="185">
        <f>VLOOKUP($J123,context!$K$2:$AC$348,13,FALSE)</f>
        <v>0</v>
      </c>
      <c r="AV123" s="185">
        <f>VLOOKUP($J123,context!$K$2:$AC$348,14,FALSE)</f>
        <v>0.2</v>
      </c>
      <c r="AW123" s="185">
        <f>VLOOKUP($J123,context!$K$2:$AC$348,15,FALSE)</f>
        <v>0</v>
      </c>
      <c r="AX123" s="185">
        <f>VLOOKUP($J123,context!$K$2:$AC$348,16,FALSE)</f>
        <v>0</v>
      </c>
      <c r="AY123" s="185">
        <f t="shared" si="9"/>
        <v>3.2</v>
      </c>
      <c r="AZ123" s="149">
        <f t="shared" si="10"/>
        <v>1</v>
      </c>
      <c r="BA123" s="149">
        <f t="shared" si="11"/>
        <v>0</v>
      </c>
    </row>
    <row r="124" spans="1:54">
      <c r="A124" s="52">
        <v>571</v>
      </c>
      <c r="B124" s="52" t="s">
        <v>13</v>
      </c>
      <c r="C124" s="114" t="s">
        <v>1732</v>
      </c>
      <c r="E124" s="69" t="s">
        <v>1891</v>
      </c>
      <c r="F124" s="61">
        <v>3</v>
      </c>
      <c r="G124" s="69" t="s">
        <v>1717</v>
      </c>
      <c r="I124" s="69" t="s">
        <v>1717</v>
      </c>
      <c r="J124" s="62" t="s">
        <v>1717</v>
      </c>
      <c r="K124" s="61" t="s">
        <v>1824</v>
      </c>
      <c r="L124" s="77">
        <v>1</v>
      </c>
      <c r="M124" s="69" t="s">
        <v>1717</v>
      </c>
      <c r="N124" s="69" t="s">
        <v>1717</v>
      </c>
      <c r="O124" s="77" t="str">
        <f t="shared" si="12"/>
        <v>conference poster not in proceedings</v>
      </c>
      <c r="P124" s="77" t="str">
        <f t="shared" si="13"/>
        <v>Definition from COAR: A conference poster that is submitted to a conference and presented there at a poster presentation. The conference poster is not published in proceedings.</v>
      </c>
      <c r="Q124" s="61" t="s">
        <v>1825</v>
      </c>
      <c r="R124" s="63">
        <v>1</v>
      </c>
      <c r="T124" s="77" t="s">
        <v>65</v>
      </c>
      <c r="U124" s="67" t="s">
        <v>108</v>
      </c>
      <c r="V124" s="68" t="s">
        <v>254</v>
      </c>
      <c r="W124" s="74" t="s">
        <v>66</v>
      </c>
      <c r="X124" s="115" t="s">
        <v>66</v>
      </c>
      <c r="Y124" s="121" t="s">
        <v>140</v>
      </c>
      <c r="Z124" s="121" t="s">
        <v>167</v>
      </c>
      <c r="AB124" s="69" t="s">
        <v>609</v>
      </c>
      <c r="AC124" s="77" t="s">
        <v>609</v>
      </c>
      <c r="AF124" s="69" t="s">
        <v>1222</v>
      </c>
      <c r="AG124" s="69">
        <v>1</v>
      </c>
      <c r="AI124" s="70" t="s">
        <v>2980</v>
      </c>
      <c r="AJ124" s="194" t="str">
        <f>VLOOKUP($J124,context!$K$2:$M$348,2,FALSE)</f>
        <v>Definition from COAR: A conference poster that is submitted to a conference and presented there at a poster presentation. The conference poster is not published in proceedings.</v>
      </c>
      <c r="AK124" s="70">
        <v>1</v>
      </c>
      <c r="AL124" s="70" t="s">
        <v>3097</v>
      </c>
      <c r="AM124" s="149">
        <f>VLOOKUP($J124,context!$K$2:$AC$348,5,FALSE)</f>
        <v>1</v>
      </c>
      <c r="AN124" s="149">
        <f>VLOOKUP($J124,context!$K$2:$AC$348,6,FALSE)</f>
        <v>1</v>
      </c>
      <c r="AO124" s="149">
        <f>VLOOKUP($J124,context!$K$2:$AC$348,7,FALSE)</f>
        <v>0</v>
      </c>
      <c r="AP124" s="149">
        <f>VLOOKUP($J124,context!$K$2:$AC$348,8,FALSE)</f>
        <v>1</v>
      </c>
      <c r="AQ124" s="149">
        <f>VLOOKUP($J124,context!$K$2:$AC$348,9,FALSE)</f>
        <v>0</v>
      </c>
      <c r="AR124" s="149">
        <f>VLOOKUP($J124,context!$K$2:$AC$348,10,FALSE)</f>
        <v>0</v>
      </c>
      <c r="AS124" s="149">
        <f>VLOOKUP($J124,context!$K$2:$AC$348,11,FALSE)</f>
        <v>0</v>
      </c>
      <c r="AT124" s="149">
        <f>VLOOKUP($J124,context!$K$2:$AC$348,12,FALSE)</f>
        <v>0</v>
      </c>
      <c r="AU124" s="149">
        <f>VLOOKUP($J124,context!$K$2:$AC$348,13,FALSE)</f>
        <v>0</v>
      </c>
      <c r="AV124" s="149">
        <f>VLOOKUP($J124,context!$K$2:$AC$348,14,FALSE)</f>
        <v>0.2</v>
      </c>
      <c r="AW124" s="149">
        <f>VLOOKUP($J124,context!$K$2:$AC$348,15,FALSE)</f>
        <v>0</v>
      </c>
      <c r="AX124" s="149">
        <f>VLOOKUP($J124,context!$K$2:$AC$348,16,FALSE)</f>
        <v>0</v>
      </c>
      <c r="AY124" s="149">
        <f t="shared" si="9"/>
        <v>3.2</v>
      </c>
      <c r="AZ124" s="149">
        <f t="shared" si="10"/>
        <v>1</v>
      </c>
      <c r="BA124" s="149">
        <f t="shared" si="11"/>
        <v>0</v>
      </c>
    </row>
    <row r="125" spans="1:54">
      <c r="A125" s="52">
        <v>98</v>
      </c>
      <c r="B125" s="52" t="s">
        <v>13</v>
      </c>
      <c r="C125" s="66" t="s">
        <v>730</v>
      </c>
      <c r="D125" s="52"/>
      <c r="E125" s="77" t="s">
        <v>722</v>
      </c>
      <c r="F125" s="50">
        <v>4</v>
      </c>
      <c r="G125" s="50" t="s">
        <v>149</v>
      </c>
      <c r="H125" s="77"/>
      <c r="I125" s="69" t="s">
        <v>149</v>
      </c>
      <c r="J125" s="70" t="s">
        <v>149</v>
      </c>
      <c r="K125" s="77"/>
      <c r="L125" s="77">
        <v>0</v>
      </c>
      <c r="M125" s="69" t="s">
        <v>149</v>
      </c>
      <c r="N125" s="69" t="s">
        <v>149</v>
      </c>
      <c r="O125" s="77" t="str">
        <f t="shared" si="12"/>
        <v/>
      </c>
      <c r="P125" s="77" t="str">
        <f t="shared" si="13"/>
        <v/>
      </c>
      <c r="Q125" s="77"/>
      <c r="R125" s="6">
        <v>1</v>
      </c>
      <c r="S125" s="55">
        <v>43017</v>
      </c>
      <c r="T125" s="77" t="s">
        <v>65</v>
      </c>
      <c r="U125" s="67" t="s">
        <v>108</v>
      </c>
      <c r="V125" s="68" t="s">
        <v>149</v>
      </c>
      <c r="W125" s="74" t="s">
        <v>66</v>
      </c>
      <c r="X125" s="115" t="s">
        <v>66</v>
      </c>
      <c r="Y125" s="121" t="s">
        <v>152</v>
      </c>
      <c r="Z125" s="121" t="s">
        <v>150</v>
      </c>
      <c r="AA125" s="69"/>
      <c r="AB125" s="69" t="s">
        <v>609</v>
      </c>
      <c r="AC125" s="69" t="s">
        <v>609</v>
      </c>
      <c r="AD125" s="77"/>
      <c r="AE125" s="7" t="s">
        <v>735</v>
      </c>
      <c r="AF125" s="69" t="s">
        <v>1222</v>
      </c>
      <c r="AG125" s="69">
        <v>1</v>
      </c>
      <c r="AH125" s="7"/>
      <c r="AI125" s="70" t="s">
        <v>147</v>
      </c>
      <c r="AJ125" s="194" t="str">
        <f>VLOOKUP($J125,context!$K$2:$M$348,2,FALSE)</f>
        <v>Definition from FaBiO: A document containing the programme and collected conference papers, or their abstracts, presented at a conference, seminar, symposium or similar event.</v>
      </c>
      <c r="AK125" s="70">
        <v>1</v>
      </c>
      <c r="AL125" s="70" t="s">
        <v>3093</v>
      </c>
      <c r="AM125" s="149">
        <f>VLOOKUP($J125,context!$K$2:$AC$348,5,FALSE)</f>
        <v>1</v>
      </c>
      <c r="AN125" s="149">
        <f>VLOOKUP($J125,context!$K$2:$AC$348,6,FALSE)</f>
        <v>1</v>
      </c>
      <c r="AO125" s="149">
        <f>VLOOKUP($J125,context!$K$2:$AC$348,7,FALSE)</f>
        <v>0</v>
      </c>
      <c r="AP125" s="149">
        <f>VLOOKUP($J125,context!$K$2:$AC$348,8,FALSE)</f>
        <v>1</v>
      </c>
      <c r="AQ125" s="149">
        <f>VLOOKUP($J125,context!$K$2:$AC$348,9,FALSE)</f>
        <v>0</v>
      </c>
      <c r="AR125" s="149">
        <f>VLOOKUP($J125,context!$K$2:$AC$348,10,FALSE)</f>
        <v>0</v>
      </c>
      <c r="AS125" s="149">
        <f>VLOOKUP($J125,context!$K$2:$AC$348,11,FALSE)</f>
        <v>0</v>
      </c>
      <c r="AT125" s="149">
        <f>VLOOKUP($J125,context!$K$2:$AC$348,12,FALSE)</f>
        <v>0</v>
      </c>
      <c r="AU125" s="149">
        <f>VLOOKUP($J125,context!$K$2:$AC$348,13,FALSE)</f>
        <v>0</v>
      </c>
      <c r="AV125" s="149">
        <f>VLOOKUP($J125,context!$K$2:$AC$348,14,FALSE)</f>
        <v>0</v>
      </c>
      <c r="AW125" s="149">
        <f>VLOOKUP($J125,context!$K$2:$AC$348,15,FALSE)</f>
        <v>0</v>
      </c>
      <c r="AX125" s="149">
        <f>VLOOKUP($J125,context!$K$2:$AC$348,16,FALSE)</f>
        <v>0</v>
      </c>
      <c r="AY125" s="149">
        <f t="shared" si="9"/>
        <v>3</v>
      </c>
      <c r="AZ125" s="149">
        <f t="shared" si="10"/>
        <v>1</v>
      </c>
      <c r="BA125" s="149">
        <f t="shared" si="11"/>
        <v>0</v>
      </c>
    </row>
    <row r="126" spans="1:54">
      <c r="A126" s="52">
        <v>134</v>
      </c>
      <c r="B126" s="52" t="s">
        <v>13</v>
      </c>
      <c r="C126" s="66" t="s">
        <v>38</v>
      </c>
      <c r="D126" s="52"/>
      <c r="E126" s="77" t="s">
        <v>744</v>
      </c>
      <c r="F126" s="50">
        <v>4</v>
      </c>
      <c r="G126" s="50" t="s">
        <v>147</v>
      </c>
      <c r="H126" s="77"/>
      <c r="I126" s="69" t="s">
        <v>149</v>
      </c>
      <c r="J126" s="70" t="s">
        <v>149</v>
      </c>
      <c r="K126" s="77" t="s">
        <v>758</v>
      </c>
      <c r="L126" s="77">
        <v>0</v>
      </c>
      <c r="M126" s="69" t="s">
        <v>149</v>
      </c>
      <c r="N126" s="69" t="s">
        <v>149</v>
      </c>
      <c r="O126" s="77" t="str">
        <f t="shared" si="12"/>
        <v/>
      </c>
      <c r="P126" s="77" t="str">
        <f t="shared" si="13"/>
        <v/>
      </c>
      <c r="Q126" s="77"/>
      <c r="R126" s="6">
        <v>1</v>
      </c>
      <c r="S126" s="55">
        <v>42328</v>
      </c>
      <c r="T126" s="77" t="s">
        <v>65</v>
      </c>
      <c r="U126" s="67" t="s">
        <v>108</v>
      </c>
      <c r="V126" s="68" t="s">
        <v>149</v>
      </c>
      <c r="W126" s="74" t="s">
        <v>66</v>
      </c>
      <c r="X126" s="115" t="s">
        <v>66</v>
      </c>
      <c r="Y126" s="121" t="s">
        <v>152</v>
      </c>
      <c r="Z126" s="121" t="s">
        <v>150</v>
      </c>
      <c r="AA126" s="69"/>
      <c r="AB126" s="69" t="s">
        <v>609</v>
      </c>
      <c r="AC126" s="69" t="s">
        <v>609</v>
      </c>
      <c r="AD126" s="77"/>
      <c r="AE126" s="7" t="s">
        <v>759</v>
      </c>
      <c r="AF126" s="69" t="s">
        <v>1222</v>
      </c>
      <c r="AG126" s="69">
        <v>1</v>
      </c>
      <c r="AH126" s="7"/>
      <c r="AI126" s="70" t="s">
        <v>147</v>
      </c>
      <c r="AJ126" s="194" t="str">
        <f>VLOOKUP($J126,context!$K$2:$M$348,2,FALSE)</f>
        <v>Definition from FaBiO: A document containing the programme and collected conference papers, or their abstracts, presented at a conference, seminar, symposium or similar event.</v>
      </c>
      <c r="AK126" s="70">
        <v>1</v>
      </c>
      <c r="AL126" s="70" t="s">
        <v>3093</v>
      </c>
      <c r="AM126" s="149">
        <f>VLOOKUP($J126,context!$K$2:$AC$348,5,FALSE)</f>
        <v>1</v>
      </c>
      <c r="AN126" s="149">
        <f>VLOOKUP($J126,context!$K$2:$AC$348,6,FALSE)</f>
        <v>1</v>
      </c>
      <c r="AO126" s="149">
        <f>VLOOKUP($J126,context!$K$2:$AC$348,7,FALSE)</f>
        <v>0</v>
      </c>
      <c r="AP126" s="149">
        <f>VLOOKUP($J126,context!$K$2:$AC$348,8,FALSE)</f>
        <v>1</v>
      </c>
      <c r="AQ126" s="149">
        <f>VLOOKUP($J126,context!$K$2:$AC$348,9,FALSE)</f>
        <v>0</v>
      </c>
      <c r="AR126" s="149">
        <f>VLOOKUP($J126,context!$K$2:$AC$348,10,FALSE)</f>
        <v>0</v>
      </c>
      <c r="AS126" s="149">
        <f>VLOOKUP($J126,context!$K$2:$AC$348,11,FALSE)</f>
        <v>0</v>
      </c>
      <c r="AT126" s="149">
        <f>VLOOKUP($J126,context!$K$2:$AC$348,12,FALSE)</f>
        <v>0</v>
      </c>
      <c r="AU126" s="149">
        <f>VLOOKUP($J126,context!$K$2:$AC$348,13,FALSE)</f>
        <v>0</v>
      </c>
      <c r="AV126" s="149">
        <f>VLOOKUP($J126,context!$K$2:$AC$348,14,FALSE)</f>
        <v>0</v>
      </c>
      <c r="AW126" s="149">
        <f>VLOOKUP($J126,context!$K$2:$AC$348,15,FALSE)</f>
        <v>0</v>
      </c>
      <c r="AX126" s="149">
        <f>VLOOKUP($J126,context!$K$2:$AC$348,16,FALSE)</f>
        <v>0</v>
      </c>
      <c r="AY126" s="149">
        <f t="shared" si="9"/>
        <v>3</v>
      </c>
      <c r="AZ126" s="149">
        <f t="shared" si="10"/>
        <v>1</v>
      </c>
      <c r="BA126" s="149">
        <f t="shared" si="11"/>
        <v>0</v>
      </c>
    </row>
    <row r="127" spans="1:54" s="7" customFormat="1">
      <c r="A127" s="52">
        <v>456</v>
      </c>
      <c r="B127" s="52" t="s">
        <v>13</v>
      </c>
      <c r="C127" s="66" t="s">
        <v>29</v>
      </c>
      <c r="D127" s="52" t="s">
        <v>1159</v>
      </c>
      <c r="E127" s="77" t="s">
        <v>1160</v>
      </c>
      <c r="F127" s="50">
        <v>3</v>
      </c>
      <c r="G127" s="50" t="s">
        <v>1166</v>
      </c>
      <c r="H127" s="77" t="s">
        <v>150</v>
      </c>
      <c r="I127" s="69" t="s">
        <v>150</v>
      </c>
      <c r="J127" s="70" t="s">
        <v>149</v>
      </c>
      <c r="K127" s="77"/>
      <c r="L127" s="77">
        <v>0</v>
      </c>
      <c r="M127" s="69" t="s">
        <v>149</v>
      </c>
      <c r="N127" s="69" t="s">
        <v>149</v>
      </c>
      <c r="O127" s="77" t="str">
        <f t="shared" si="12"/>
        <v/>
      </c>
      <c r="P127" s="77" t="str">
        <f t="shared" si="13"/>
        <v/>
      </c>
      <c r="Q127" s="77"/>
      <c r="R127" s="6">
        <v>1</v>
      </c>
      <c r="S127" s="55"/>
      <c r="T127" s="77" t="s">
        <v>65</v>
      </c>
      <c r="U127" s="67" t="s">
        <v>108</v>
      </c>
      <c r="V127" s="68" t="s">
        <v>149</v>
      </c>
      <c r="W127" s="74" t="s">
        <v>66</v>
      </c>
      <c r="X127" s="115" t="s">
        <v>66</v>
      </c>
      <c r="Y127" s="121" t="s">
        <v>152</v>
      </c>
      <c r="Z127" s="121" t="s">
        <v>150</v>
      </c>
      <c r="AA127" s="69"/>
      <c r="AB127" s="69" t="s">
        <v>609</v>
      </c>
      <c r="AC127" s="69" t="s">
        <v>609</v>
      </c>
      <c r="AD127" s="77"/>
      <c r="AF127" s="69" t="s">
        <v>1222</v>
      </c>
      <c r="AG127" s="69">
        <v>1</v>
      </c>
      <c r="AI127" s="70" t="s">
        <v>147</v>
      </c>
      <c r="AJ127" s="194" t="str">
        <f>VLOOKUP($J127,context!$K$2:$M$348,2,FALSE)</f>
        <v>Definition from FaBiO: A document containing the programme and collected conference papers, or their abstracts, presented at a conference, seminar, symposium or similar event.</v>
      </c>
      <c r="AK127" s="70">
        <v>1</v>
      </c>
      <c r="AL127" s="70" t="s">
        <v>3093</v>
      </c>
      <c r="AM127" s="149">
        <f>VLOOKUP($J127,context!$K$2:$AC$348,5,FALSE)</f>
        <v>1</v>
      </c>
      <c r="AN127" s="149">
        <f>VLOOKUP($J127,context!$K$2:$AC$348,6,FALSE)</f>
        <v>1</v>
      </c>
      <c r="AO127" s="149">
        <f>VLOOKUP($J127,context!$K$2:$AC$348,7,FALSE)</f>
        <v>0</v>
      </c>
      <c r="AP127" s="149">
        <f>VLOOKUP($J127,context!$K$2:$AC$348,8,FALSE)</f>
        <v>1</v>
      </c>
      <c r="AQ127" s="149">
        <f>VLOOKUP($J127,context!$K$2:$AC$348,9,FALSE)</f>
        <v>0</v>
      </c>
      <c r="AR127" s="149">
        <f>VLOOKUP($J127,context!$K$2:$AC$348,10,FALSE)</f>
        <v>0</v>
      </c>
      <c r="AS127" s="149">
        <f>VLOOKUP($J127,context!$K$2:$AC$348,11,FALSE)</f>
        <v>0</v>
      </c>
      <c r="AT127" s="149">
        <f>VLOOKUP($J127,context!$K$2:$AC$348,12,FALSE)</f>
        <v>0</v>
      </c>
      <c r="AU127" s="149">
        <f>VLOOKUP($J127,context!$K$2:$AC$348,13,FALSE)</f>
        <v>0</v>
      </c>
      <c r="AV127" s="149">
        <f>VLOOKUP($J127,context!$K$2:$AC$348,14,FALSE)</f>
        <v>0</v>
      </c>
      <c r="AW127" s="149">
        <f>VLOOKUP($J127,context!$K$2:$AC$348,15,FALSE)</f>
        <v>0</v>
      </c>
      <c r="AX127" s="149">
        <f>VLOOKUP($J127,context!$K$2:$AC$348,16,FALSE)</f>
        <v>0</v>
      </c>
      <c r="AY127" s="149">
        <f t="shared" si="9"/>
        <v>3</v>
      </c>
      <c r="AZ127" s="149">
        <f t="shared" si="10"/>
        <v>1</v>
      </c>
      <c r="BA127" s="149">
        <f t="shared" si="11"/>
        <v>0</v>
      </c>
      <c r="BB127" s="61"/>
    </row>
    <row r="128" spans="1:54">
      <c r="A128" s="52">
        <v>524</v>
      </c>
      <c r="B128" s="52" t="s">
        <v>13</v>
      </c>
      <c r="C128" s="114" t="s">
        <v>1732</v>
      </c>
      <c r="E128" s="69" t="s">
        <v>1778</v>
      </c>
      <c r="F128" s="69" t="s">
        <v>1779</v>
      </c>
      <c r="G128" s="61" t="s">
        <v>149</v>
      </c>
      <c r="I128" s="61" t="s">
        <v>149</v>
      </c>
      <c r="J128" s="70" t="s">
        <v>149</v>
      </c>
      <c r="K128" s="69" t="s">
        <v>1743</v>
      </c>
      <c r="L128" s="77">
        <v>0</v>
      </c>
      <c r="M128" s="69" t="s">
        <v>149</v>
      </c>
      <c r="N128" s="69" t="s">
        <v>149</v>
      </c>
      <c r="O128" s="77" t="str">
        <f t="shared" si="12"/>
        <v/>
      </c>
      <c r="P128" s="77" t="str">
        <f t="shared" si="13"/>
        <v/>
      </c>
      <c r="R128" s="63">
        <v>1</v>
      </c>
      <c r="T128" s="77" t="s">
        <v>65</v>
      </c>
      <c r="U128" s="67" t="s">
        <v>108</v>
      </c>
      <c r="V128" s="68" t="s">
        <v>149</v>
      </c>
      <c r="W128" s="74" t="s">
        <v>66</v>
      </c>
      <c r="X128" s="115" t="s">
        <v>66</v>
      </c>
      <c r="Y128" s="121" t="s">
        <v>152</v>
      </c>
      <c r="Z128" s="121" t="s">
        <v>150</v>
      </c>
      <c r="AF128" s="69" t="s">
        <v>1222</v>
      </c>
      <c r="AG128" s="7">
        <v>1</v>
      </c>
      <c r="AI128" s="70" t="s">
        <v>147</v>
      </c>
      <c r="AJ128" s="194" t="str">
        <f>VLOOKUP($J128,context!$K$2:$M$348,2,FALSE)</f>
        <v>Definition from FaBiO: A document containing the programme and collected conference papers, or their abstracts, presented at a conference, seminar, symposium or similar event.</v>
      </c>
      <c r="AK128" s="70">
        <v>1</v>
      </c>
      <c r="AL128" s="70" t="s">
        <v>3093</v>
      </c>
      <c r="AM128" s="149">
        <f>VLOOKUP($J128,context!$K$2:$AC$348,5,FALSE)</f>
        <v>1</v>
      </c>
      <c r="AN128" s="149">
        <f>VLOOKUP($J128,context!$K$2:$AC$348,6,FALSE)</f>
        <v>1</v>
      </c>
      <c r="AO128" s="149">
        <f>VLOOKUP($J128,context!$K$2:$AC$348,7,FALSE)</f>
        <v>0</v>
      </c>
      <c r="AP128" s="149">
        <f>VLOOKUP($J128,context!$K$2:$AC$348,8,FALSE)</f>
        <v>1</v>
      </c>
      <c r="AQ128" s="149">
        <f>VLOOKUP($J128,context!$K$2:$AC$348,9,FALSE)</f>
        <v>0</v>
      </c>
      <c r="AR128" s="149">
        <f>VLOOKUP($J128,context!$K$2:$AC$348,10,FALSE)</f>
        <v>0</v>
      </c>
      <c r="AS128" s="149">
        <f>VLOOKUP($J128,context!$K$2:$AC$348,11,FALSE)</f>
        <v>0</v>
      </c>
      <c r="AT128" s="149">
        <f>VLOOKUP($J128,context!$K$2:$AC$348,12,FALSE)</f>
        <v>0</v>
      </c>
      <c r="AU128" s="149">
        <f>VLOOKUP($J128,context!$K$2:$AC$348,13,FALSE)</f>
        <v>0</v>
      </c>
      <c r="AV128" s="149">
        <f>VLOOKUP($J128,context!$K$2:$AC$348,14,FALSE)</f>
        <v>0</v>
      </c>
      <c r="AW128" s="149">
        <f>VLOOKUP($J128,context!$K$2:$AC$348,15,FALSE)</f>
        <v>0</v>
      </c>
      <c r="AX128" s="149">
        <f>VLOOKUP($J128,context!$K$2:$AC$348,16,FALSE)</f>
        <v>0</v>
      </c>
      <c r="AY128" s="149">
        <f t="shared" si="9"/>
        <v>3</v>
      </c>
      <c r="AZ128" s="149">
        <f t="shared" si="10"/>
        <v>1</v>
      </c>
      <c r="BA128" s="149">
        <f t="shared" si="11"/>
        <v>0</v>
      </c>
    </row>
    <row r="129" spans="1:54">
      <c r="A129" s="52">
        <v>567</v>
      </c>
      <c r="B129" s="52" t="s">
        <v>13</v>
      </c>
      <c r="C129" s="114" t="s">
        <v>1732</v>
      </c>
      <c r="E129" s="69" t="s">
        <v>1891</v>
      </c>
      <c r="F129" s="61">
        <v>3</v>
      </c>
      <c r="G129" s="69" t="s">
        <v>147</v>
      </c>
      <c r="I129" s="69" t="s">
        <v>147</v>
      </c>
      <c r="J129" s="70" t="s">
        <v>149</v>
      </c>
      <c r="K129" s="61" t="s">
        <v>1743</v>
      </c>
      <c r="L129" s="77">
        <v>0</v>
      </c>
      <c r="M129" s="69" t="s">
        <v>149</v>
      </c>
      <c r="N129" s="69" t="s">
        <v>149</v>
      </c>
      <c r="O129" s="77" t="str">
        <f t="shared" si="12"/>
        <v/>
      </c>
      <c r="P129" s="77" t="str">
        <f t="shared" si="13"/>
        <v/>
      </c>
      <c r="Q129" s="61" t="s">
        <v>1817</v>
      </c>
      <c r="R129" s="63">
        <v>1</v>
      </c>
      <c r="T129" s="77" t="s">
        <v>65</v>
      </c>
      <c r="U129" s="67" t="s">
        <v>108</v>
      </c>
      <c r="V129" s="68" t="s">
        <v>149</v>
      </c>
      <c r="W129" s="74" t="s">
        <v>66</v>
      </c>
      <c r="X129" s="115" t="s">
        <v>66</v>
      </c>
      <c r="Y129" s="121" t="s">
        <v>152</v>
      </c>
      <c r="Z129" s="121" t="s">
        <v>150</v>
      </c>
      <c r="AF129" s="69" t="s">
        <v>1222</v>
      </c>
      <c r="AG129" s="7">
        <v>1</v>
      </c>
      <c r="AI129" s="70" t="s">
        <v>147</v>
      </c>
      <c r="AJ129" s="194" t="str">
        <f>VLOOKUP($J129,context!$K$2:$M$348,2,FALSE)</f>
        <v>Definition from FaBiO: A document containing the programme and collected conference papers, or their abstracts, presented at a conference, seminar, symposium or similar event.</v>
      </c>
      <c r="AK129" s="70">
        <v>1</v>
      </c>
      <c r="AL129" s="70" t="s">
        <v>3093</v>
      </c>
      <c r="AM129" s="149">
        <f>VLOOKUP($J129,context!$K$2:$AC$348,5,FALSE)</f>
        <v>1</v>
      </c>
      <c r="AN129" s="149">
        <f>VLOOKUP($J129,context!$K$2:$AC$348,6,FALSE)</f>
        <v>1</v>
      </c>
      <c r="AO129" s="149">
        <f>VLOOKUP($J129,context!$K$2:$AC$348,7,FALSE)</f>
        <v>0</v>
      </c>
      <c r="AP129" s="149">
        <f>VLOOKUP($J129,context!$K$2:$AC$348,8,FALSE)</f>
        <v>1</v>
      </c>
      <c r="AQ129" s="149">
        <f>VLOOKUP($J129,context!$K$2:$AC$348,9,FALSE)</f>
        <v>0</v>
      </c>
      <c r="AR129" s="149">
        <f>VLOOKUP($J129,context!$K$2:$AC$348,10,FALSE)</f>
        <v>0</v>
      </c>
      <c r="AS129" s="149">
        <f>VLOOKUP($J129,context!$K$2:$AC$348,11,FALSE)</f>
        <v>0</v>
      </c>
      <c r="AT129" s="149">
        <f>VLOOKUP($J129,context!$K$2:$AC$348,12,FALSE)</f>
        <v>0</v>
      </c>
      <c r="AU129" s="149">
        <f>VLOOKUP($J129,context!$K$2:$AC$348,13,FALSE)</f>
        <v>0</v>
      </c>
      <c r="AV129" s="149">
        <f>VLOOKUP($J129,context!$K$2:$AC$348,14,FALSE)</f>
        <v>0</v>
      </c>
      <c r="AW129" s="149">
        <f>VLOOKUP($J129,context!$K$2:$AC$348,15,FALSE)</f>
        <v>0</v>
      </c>
      <c r="AX129" s="149">
        <f>VLOOKUP($J129,context!$K$2:$AC$348,16,FALSE)</f>
        <v>0</v>
      </c>
      <c r="AY129" s="149">
        <f t="shared" si="9"/>
        <v>3</v>
      </c>
      <c r="AZ129" s="149">
        <f t="shared" si="10"/>
        <v>1</v>
      </c>
      <c r="BA129" s="149">
        <f t="shared" si="11"/>
        <v>0</v>
      </c>
    </row>
    <row r="130" spans="1:54">
      <c r="A130" s="52">
        <v>654</v>
      </c>
      <c r="B130" s="52" t="s">
        <v>13</v>
      </c>
      <c r="C130" s="117" t="s">
        <v>1902</v>
      </c>
      <c r="E130" s="69" t="s">
        <v>2271</v>
      </c>
      <c r="G130" s="62" t="s">
        <v>147</v>
      </c>
      <c r="J130" s="70" t="s">
        <v>149</v>
      </c>
      <c r="K130" s="70" t="s">
        <v>1969</v>
      </c>
      <c r="L130" s="77">
        <v>1</v>
      </c>
      <c r="M130" s="69" t="s">
        <v>149</v>
      </c>
      <c r="N130" s="69" t="s">
        <v>149</v>
      </c>
      <c r="O130" s="77" t="str">
        <f t="shared" ref="O130:O147" si="14">IF(L130=1,J130,"")</f>
        <v>Conference Proceedings</v>
      </c>
      <c r="P130" s="77" t="str">
        <f t="shared" ref="P130:P147" si="15">IF(L130=1,"Definition from "&amp;C130&amp;": "&amp;K130,"")</f>
        <v>Definition from FaBiO: A document containing the programme and collected conference papers, or their abstracts, presented at a conference, seminar, symposium or similar event.</v>
      </c>
      <c r="R130" s="63">
        <v>1</v>
      </c>
      <c r="T130" s="77" t="s">
        <v>65</v>
      </c>
      <c r="U130" s="67" t="s">
        <v>108</v>
      </c>
      <c r="V130" s="68" t="s">
        <v>149</v>
      </c>
      <c r="W130" s="74" t="s">
        <v>66</v>
      </c>
      <c r="X130" s="115" t="s">
        <v>66</v>
      </c>
      <c r="Y130" s="121" t="s">
        <v>152</v>
      </c>
      <c r="Z130" s="121" t="s">
        <v>150</v>
      </c>
      <c r="AF130" s="69" t="s">
        <v>1222</v>
      </c>
      <c r="AG130" s="7">
        <v>1</v>
      </c>
      <c r="AI130" s="70" t="s">
        <v>147</v>
      </c>
      <c r="AJ130" s="194" t="str">
        <f>VLOOKUP($J130,context!$K$2:$M$348,2,FALSE)</f>
        <v>Definition from FaBiO: A document containing the programme and collected conference papers, or their abstracts, presented at a conference, seminar, symposium or similar event.</v>
      </c>
      <c r="AK130" s="70">
        <v>1</v>
      </c>
      <c r="AL130" s="70" t="s">
        <v>3093</v>
      </c>
      <c r="AM130" s="149">
        <f>VLOOKUP($J130,context!$K$2:$AC$348,5,FALSE)</f>
        <v>1</v>
      </c>
      <c r="AN130" s="149">
        <f>VLOOKUP($J130,context!$K$2:$AC$348,6,FALSE)</f>
        <v>1</v>
      </c>
      <c r="AO130" s="149">
        <f>VLOOKUP($J130,context!$K$2:$AC$348,7,FALSE)</f>
        <v>0</v>
      </c>
      <c r="AP130" s="149">
        <f>VLOOKUP($J130,context!$K$2:$AC$348,8,FALSE)</f>
        <v>1</v>
      </c>
      <c r="AQ130" s="149">
        <f>VLOOKUP($J130,context!$K$2:$AC$348,9,FALSE)</f>
        <v>0</v>
      </c>
      <c r="AR130" s="149">
        <f>VLOOKUP($J130,context!$K$2:$AC$348,10,FALSE)</f>
        <v>0</v>
      </c>
      <c r="AS130" s="149">
        <f>VLOOKUP($J130,context!$K$2:$AC$348,11,FALSE)</f>
        <v>0</v>
      </c>
      <c r="AT130" s="149">
        <f>VLOOKUP($J130,context!$K$2:$AC$348,12,FALSE)</f>
        <v>0</v>
      </c>
      <c r="AU130" s="149">
        <f>VLOOKUP($J130,context!$K$2:$AC$348,13,FALSE)</f>
        <v>0</v>
      </c>
      <c r="AV130" s="149">
        <f>VLOOKUP($J130,context!$K$2:$AC$348,14,FALSE)</f>
        <v>0</v>
      </c>
      <c r="AW130" s="149">
        <f>VLOOKUP($J130,context!$K$2:$AC$348,15,FALSE)</f>
        <v>0</v>
      </c>
      <c r="AX130" s="149">
        <f>VLOOKUP($J130,context!$K$2:$AC$348,16,FALSE)</f>
        <v>0</v>
      </c>
      <c r="AY130" s="149">
        <f t="shared" ref="AY130:AY193" si="16">SUM(AM130:AX130)</f>
        <v>3</v>
      </c>
      <c r="AZ130" s="149">
        <f t="shared" ref="AZ130:AZ193" si="17">MAX(AM130:AX130)</f>
        <v>1</v>
      </c>
      <c r="BA130" s="149">
        <f t="shared" ref="BA130:BA193" si="18">MIN(AM130:AX130)</f>
        <v>0</v>
      </c>
    </row>
    <row r="131" spans="1:54">
      <c r="A131" s="52">
        <v>25</v>
      </c>
      <c r="B131" s="52" t="s">
        <v>13</v>
      </c>
      <c r="C131" s="66" t="s">
        <v>44</v>
      </c>
      <c r="D131" s="52"/>
      <c r="E131" s="77" t="s">
        <v>629</v>
      </c>
      <c r="F131" s="50">
        <v>4</v>
      </c>
      <c r="G131" s="54" t="s">
        <v>344</v>
      </c>
      <c r="H131" s="77"/>
      <c r="I131" s="54" t="s">
        <v>344</v>
      </c>
      <c r="J131" s="78" t="s">
        <v>344</v>
      </c>
      <c r="K131" s="70" t="s">
        <v>645</v>
      </c>
      <c r="L131" s="69">
        <v>1</v>
      </c>
      <c r="M131" s="69" t="s">
        <v>344</v>
      </c>
      <c r="N131" s="69" t="s">
        <v>344</v>
      </c>
      <c r="O131" s="77" t="str">
        <f t="shared" si="14"/>
        <v>Conference Program</v>
      </c>
      <c r="P131" s="77" t="str">
        <f t="shared" si="15"/>
        <v>Definition from CASRAI: Document giving details of papers to be presented at an academic conference, compiled from the accepted submissions.</v>
      </c>
      <c r="Q131" s="77"/>
      <c r="R131" s="6">
        <v>0.8</v>
      </c>
      <c r="S131" s="55"/>
      <c r="T131" s="77" t="s">
        <v>65</v>
      </c>
      <c r="U131" s="67" t="s">
        <v>108</v>
      </c>
      <c r="V131" s="68" t="s">
        <v>145</v>
      </c>
      <c r="W131" s="74" t="s">
        <v>66</v>
      </c>
      <c r="X131" s="115" t="s">
        <v>66</v>
      </c>
      <c r="Y131" s="121" t="s">
        <v>130</v>
      </c>
      <c r="Z131" s="121" t="s">
        <v>390</v>
      </c>
      <c r="AA131" s="69"/>
      <c r="AB131" s="69" t="s">
        <v>609</v>
      </c>
      <c r="AC131" s="69" t="s">
        <v>609</v>
      </c>
      <c r="AD131" s="77"/>
      <c r="AE131" s="7" t="s">
        <v>646</v>
      </c>
      <c r="AF131" s="69" t="s">
        <v>1220</v>
      </c>
      <c r="AG131" s="69">
        <v>0</v>
      </c>
      <c r="AH131" s="7"/>
      <c r="AI131" s="70" t="s">
        <v>2783</v>
      </c>
      <c r="AJ131" s="194" t="str">
        <f>VLOOKUP($J131,context!$K$2:$M$348,2,FALSE)</f>
        <v>Definition from CASRAI: Document giving details of papers to be presented at an academic conference, compiled from the accepted submissions.</v>
      </c>
      <c r="AK131" s="70">
        <v>1</v>
      </c>
      <c r="AL131" s="70" t="s">
        <v>3093</v>
      </c>
      <c r="AM131" s="149">
        <f>VLOOKUP($J131,context!$K$2:$AC$348,5,FALSE)</f>
        <v>1</v>
      </c>
      <c r="AN131" s="149">
        <f>VLOOKUP($J131,context!$K$2:$AC$348,6,FALSE)</f>
        <v>1</v>
      </c>
      <c r="AO131" s="149">
        <f>VLOOKUP($J131,context!$K$2:$AC$348,7,FALSE)</f>
        <v>0</v>
      </c>
      <c r="AP131" s="149">
        <f>VLOOKUP($J131,context!$K$2:$AC$348,8,FALSE)</f>
        <v>0.8</v>
      </c>
      <c r="AQ131" s="149">
        <f>VLOOKUP($J131,context!$K$2:$AC$348,9,FALSE)</f>
        <v>0</v>
      </c>
      <c r="AR131" s="149">
        <f>VLOOKUP($J131,context!$K$2:$AC$348,10,FALSE)</f>
        <v>0</v>
      </c>
      <c r="AS131" s="149">
        <f>VLOOKUP($J131,context!$K$2:$AC$348,11,FALSE)</f>
        <v>0.2</v>
      </c>
      <c r="AT131" s="149">
        <f>VLOOKUP($J131,context!$K$2:$AC$348,12,FALSE)</f>
        <v>0</v>
      </c>
      <c r="AU131" s="149">
        <f>VLOOKUP($J131,context!$K$2:$AC$348,13,FALSE)</f>
        <v>0</v>
      </c>
      <c r="AV131" s="149">
        <f>VLOOKUP($J131,context!$K$2:$AC$348,14,FALSE)</f>
        <v>0.6</v>
      </c>
      <c r="AW131" s="149">
        <f>VLOOKUP($J131,context!$K$2:$AC$348,15,FALSE)</f>
        <v>0</v>
      </c>
      <c r="AX131" s="149">
        <f>VLOOKUP($J131,context!$K$2:$AC$348,16,FALSE)</f>
        <v>0</v>
      </c>
      <c r="AY131" s="149">
        <f t="shared" si="16"/>
        <v>3.6</v>
      </c>
      <c r="AZ131" s="149">
        <f t="shared" si="17"/>
        <v>1</v>
      </c>
      <c r="BA131" s="149">
        <f t="shared" si="18"/>
        <v>0</v>
      </c>
    </row>
    <row r="132" spans="1:54">
      <c r="A132" s="52">
        <v>26</v>
      </c>
      <c r="B132" s="52" t="s">
        <v>13</v>
      </c>
      <c r="C132" s="66" t="s">
        <v>44</v>
      </c>
      <c r="D132" s="52"/>
      <c r="E132" s="77" t="s">
        <v>629</v>
      </c>
      <c r="F132" s="50">
        <v>4</v>
      </c>
      <c r="G132" s="77" t="s">
        <v>647</v>
      </c>
      <c r="H132" s="77"/>
      <c r="I132" s="69" t="s">
        <v>647</v>
      </c>
      <c r="J132" s="70" t="s">
        <v>647</v>
      </c>
      <c r="K132" s="77" t="s">
        <v>648</v>
      </c>
      <c r="L132" s="69">
        <v>1</v>
      </c>
      <c r="M132" s="69" t="s">
        <v>647</v>
      </c>
      <c r="N132" s="69" t="s">
        <v>647</v>
      </c>
      <c r="O132" s="77" t="str">
        <f t="shared" si="14"/>
        <v>Contact Info</v>
      </c>
      <c r="P132" s="77" t="str">
        <f t="shared" si="15"/>
        <v>Definition from CASRAI: Information providing all details required in order to effectively contact an individual using the best mechanism for the nature of the communication.</v>
      </c>
      <c r="Q132" s="77"/>
      <c r="R132" s="6">
        <v>0.6</v>
      </c>
      <c r="S132" s="55"/>
      <c r="T132" s="77" t="s">
        <v>65</v>
      </c>
      <c r="U132" s="67" t="s">
        <v>608</v>
      </c>
      <c r="V132" s="68" t="s">
        <v>608</v>
      </c>
      <c r="W132" s="74" t="s">
        <v>66</v>
      </c>
      <c r="X132" s="115" t="s">
        <v>66</v>
      </c>
      <c r="Y132" s="121" t="s">
        <v>173</v>
      </c>
      <c r="Z132" s="121" t="s">
        <v>1182</v>
      </c>
      <c r="AA132" s="69" t="s">
        <v>609</v>
      </c>
      <c r="AB132" s="77"/>
      <c r="AC132" s="77" t="s">
        <v>609</v>
      </c>
      <c r="AD132" s="69" t="s">
        <v>372</v>
      </c>
      <c r="AF132" s="69" t="s">
        <v>2969</v>
      </c>
      <c r="AG132" s="69">
        <v>0</v>
      </c>
      <c r="AH132" s="7"/>
      <c r="AI132" s="70" t="s">
        <v>2823</v>
      </c>
      <c r="AJ132" s="194" t="str">
        <f>VLOOKUP($J132,context!$K$2:$M$348,2,FALSE)</f>
        <v>Definition from CASRAI: Information providing all details required in order to effectively contact an individual using the best mechanism for the nature of the communication.</v>
      </c>
      <c r="AK132" s="70">
        <v>1</v>
      </c>
      <c r="AL132" s="70" t="s">
        <v>3098</v>
      </c>
      <c r="AM132" s="149">
        <f>VLOOKUP($J132,context!$K$2:$AC$348,5,FALSE)</f>
        <v>0</v>
      </c>
      <c r="AN132" s="149">
        <f>VLOOKUP($J132,context!$K$2:$AC$348,6,FALSE)</f>
        <v>0</v>
      </c>
      <c r="AO132" s="149">
        <f>VLOOKUP($J132,context!$K$2:$AC$348,7,FALSE)</f>
        <v>0</v>
      </c>
      <c r="AP132" s="149">
        <f>VLOOKUP($J132,context!$K$2:$AC$348,8,FALSE)</f>
        <v>0.6</v>
      </c>
      <c r="AQ132" s="149">
        <f>VLOOKUP($J132,context!$K$2:$AC$348,9,FALSE)</f>
        <v>0.2</v>
      </c>
      <c r="AR132" s="149">
        <f>VLOOKUP($J132,context!$K$2:$AC$348,10,FALSE)</f>
        <v>0</v>
      </c>
      <c r="AS132" s="149">
        <f>VLOOKUP($J132,context!$K$2:$AC$348,11,FALSE)</f>
        <v>0.8</v>
      </c>
      <c r="AT132" s="149">
        <f>VLOOKUP($J132,context!$K$2:$AC$348,12,FALSE)</f>
        <v>0.2</v>
      </c>
      <c r="AU132" s="149">
        <f>VLOOKUP($J132,context!$K$2:$AC$348,13,FALSE)</f>
        <v>0.6</v>
      </c>
      <c r="AV132" s="149">
        <f>VLOOKUP($J132,context!$K$2:$AC$348,14,FALSE)</f>
        <v>0.2</v>
      </c>
      <c r="AW132" s="149">
        <f>VLOOKUP($J132,context!$K$2:$AC$348,15,FALSE)</f>
        <v>0</v>
      </c>
      <c r="AX132" s="149">
        <f>VLOOKUP($J132,context!$K$2:$AC$348,16,FALSE)</f>
        <v>1</v>
      </c>
      <c r="AY132" s="149">
        <f t="shared" si="16"/>
        <v>3.6</v>
      </c>
      <c r="AZ132" s="149">
        <f t="shared" si="17"/>
        <v>1</v>
      </c>
      <c r="BA132" s="149">
        <f t="shared" si="18"/>
        <v>0</v>
      </c>
      <c r="BB132" s="7"/>
    </row>
    <row r="133" spans="1:54">
      <c r="A133" s="52">
        <v>27</v>
      </c>
      <c r="B133" s="52" t="s">
        <v>13</v>
      </c>
      <c r="C133" s="66" t="s">
        <v>44</v>
      </c>
      <c r="D133" s="52"/>
      <c r="E133" s="77" t="s">
        <v>629</v>
      </c>
      <c r="F133" s="50">
        <v>4</v>
      </c>
      <c r="G133" s="77" t="s">
        <v>649</v>
      </c>
      <c r="H133" s="77"/>
      <c r="I133" s="69" t="s">
        <v>649</v>
      </c>
      <c r="J133" s="70" t="s">
        <v>649</v>
      </c>
      <c r="K133" s="77" t="s">
        <v>650</v>
      </c>
      <c r="L133" s="69">
        <v>1</v>
      </c>
      <c r="M133" s="69" t="s">
        <v>649</v>
      </c>
      <c r="N133" s="69" t="s">
        <v>649</v>
      </c>
      <c r="O133" s="77" t="str">
        <f t="shared" si="14"/>
        <v>Contract</v>
      </c>
      <c r="P133" s="77" t="str">
        <f t="shared" si="15"/>
        <v>Definition from CASRAI: Works commissioned by external public agencies or industry building on research expertise and aimed at deliverables. Include research contracts awarded by federal agencies for both direct and indirect costs, and honoraria.</v>
      </c>
      <c r="Q133" s="77"/>
      <c r="R133" s="6">
        <v>0.6</v>
      </c>
      <c r="S133" s="55"/>
      <c r="T133" s="77" t="s">
        <v>65</v>
      </c>
      <c r="U133" s="67" t="s">
        <v>108</v>
      </c>
      <c r="V133" s="68" t="s">
        <v>145</v>
      </c>
      <c r="W133" s="74" t="s">
        <v>66</v>
      </c>
      <c r="X133" s="115" t="s">
        <v>66</v>
      </c>
      <c r="Y133" s="121" t="s">
        <v>171</v>
      </c>
      <c r="Z133" s="121" t="s">
        <v>481</v>
      </c>
      <c r="AA133" s="69" t="s">
        <v>609</v>
      </c>
      <c r="AB133" s="77"/>
      <c r="AC133" s="77"/>
      <c r="AD133" s="77"/>
      <c r="AF133" s="69" t="s">
        <v>1224</v>
      </c>
      <c r="AG133" s="77">
        <v>0</v>
      </c>
      <c r="AH133" s="7" t="s">
        <v>2863</v>
      </c>
      <c r="AI133" s="131" t="s">
        <v>3043</v>
      </c>
      <c r="AJ133" s="194" t="str">
        <f>VLOOKUP($J133,context!$K$2:$M$348,2,FALSE)</f>
        <v>Definition from CASRAI: Works commissioned by external public agencies or industry building on research expertise and aimed at deliverables. Include research contracts awarded by federal agencies for both direct and indirect costs, and honoraria.</v>
      </c>
      <c r="AK133" s="131">
        <v>2</v>
      </c>
      <c r="AL133" s="70" t="s">
        <v>3097</v>
      </c>
      <c r="AM133" s="149">
        <f>VLOOKUP($J133,context!$K$2:$AC$348,5,FALSE)</f>
        <v>1</v>
      </c>
      <c r="AN133" s="149">
        <f>VLOOKUP($J133,context!$K$2:$AC$348,6,FALSE)</f>
        <v>0</v>
      </c>
      <c r="AO133" s="149">
        <f>VLOOKUP($J133,context!$K$2:$AC$348,7,FALSE)</f>
        <v>0</v>
      </c>
      <c r="AP133" s="149">
        <f>VLOOKUP($J133,context!$K$2:$AC$348,8,FALSE)</f>
        <v>0</v>
      </c>
      <c r="AQ133" s="149">
        <f>VLOOKUP($J133,context!$K$2:$AC$348,9,FALSE)</f>
        <v>0.2</v>
      </c>
      <c r="AR133" s="149">
        <f>VLOOKUP($J133,context!$K$2:$AC$348,10,FALSE)</f>
        <v>0</v>
      </c>
      <c r="AS133" s="149">
        <f>VLOOKUP($J133,context!$K$2:$AC$348,11,FALSE)</f>
        <v>0</v>
      </c>
      <c r="AT133" s="149">
        <f>VLOOKUP($J133,context!$K$2:$AC$348,12,FALSE)</f>
        <v>0</v>
      </c>
      <c r="AU133" s="149">
        <f>VLOOKUP($J133,context!$K$2:$AC$348,13,FALSE)</f>
        <v>0</v>
      </c>
      <c r="AV133" s="149">
        <f>VLOOKUP($J133,context!$K$2:$AC$348,14,FALSE)</f>
        <v>0</v>
      </c>
      <c r="AW133" s="149">
        <f>VLOOKUP($J133,context!$K$2:$AC$348,15,FALSE)</f>
        <v>0.2</v>
      </c>
      <c r="AX133" s="149">
        <f>VLOOKUP($J133,context!$K$2:$AC$348,16,FALSE)</f>
        <v>1</v>
      </c>
      <c r="AY133" s="149">
        <f t="shared" si="16"/>
        <v>2.4</v>
      </c>
      <c r="AZ133" s="149">
        <f t="shared" si="17"/>
        <v>1</v>
      </c>
      <c r="BA133" s="149">
        <f t="shared" si="18"/>
        <v>0</v>
      </c>
    </row>
    <row r="134" spans="1:54">
      <c r="A134" s="52">
        <v>135</v>
      </c>
      <c r="B134" s="52" t="s">
        <v>13</v>
      </c>
      <c r="C134" s="66" t="s">
        <v>38</v>
      </c>
      <c r="D134" s="52"/>
      <c r="E134" s="77" t="s">
        <v>744</v>
      </c>
      <c r="F134" s="50">
        <v>4</v>
      </c>
      <c r="G134" s="50" t="s">
        <v>74</v>
      </c>
      <c r="H134" s="77"/>
      <c r="I134" s="69" t="s">
        <v>760</v>
      </c>
      <c r="J134" s="70" t="s">
        <v>760</v>
      </c>
      <c r="K134" s="69" t="s">
        <v>2363</v>
      </c>
      <c r="L134" s="69">
        <v>1</v>
      </c>
      <c r="M134" s="69" t="s">
        <v>760</v>
      </c>
      <c r="N134" s="69" t="s">
        <v>760</v>
      </c>
      <c r="O134" s="77" t="str">
        <f t="shared" si="14"/>
        <v>Contribution In ...</v>
      </c>
      <c r="P134" s="77" t="str">
        <f t="shared" si="15"/>
        <v>Definition from Citavi: A discrete piece of writing (including editorials, afterwords, etc.) in an Edited Book, Conference Proceedings, a Special Issue, or in Unpublished Work; an entry in an encyclopedia; or an individual work in a Collected Work.</v>
      </c>
      <c r="Q134" s="77" t="s">
        <v>762</v>
      </c>
      <c r="R134" s="6">
        <v>1</v>
      </c>
      <c r="S134" s="55">
        <v>42328</v>
      </c>
      <c r="T134" s="77" t="s">
        <v>688</v>
      </c>
      <c r="U134" s="67" t="s">
        <v>608</v>
      </c>
      <c r="V134" s="68" t="s">
        <v>608</v>
      </c>
      <c r="W134" s="74" t="s">
        <v>66</v>
      </c>
      <c r="X134" s="115" t="s">
        <v>66</v>
      </c>
      <c r="Y134" s="121" t="s">
        <v>368</v>
      </c>
      <c r="Z134" s="121" t="s">
        <v>72</v>
      </c>
      <c r="AA134" s="77"/>
      <c r="AB134" s="69" t="s">
        <v>609</v>
      </c>
      <c r="AC134" s="77"/>
      <c r="AD134" s="69" t="s">
        <v>2800</v>
      </c>
      <c r="AF134" s="56" t="s">
        <v>1217</v>
      </c>
      <c r="AG134" s="77">
        <v>0</v>
      </c>
      <c r="AH134" s="7"/>
      <c r="AI134" s="129" t="s">
        <v>3013</v>
      </c>
      <c r="AJ134" s="194" t="str">
        <f>VLOOKUP($J134,context!$K$2:$M$348,2,FALSE)</f>
        <v>Definition from Citavi: A discrete piece of writing (including editorials, afterwords, etc.) in an Edited Book, Conference Proceedings, a Special Issue, or in Unpublished Work; an entry in an encyclopedia; or an individual work in a Collected Work.</v>
      </c>
      <c r="AK134" s="129">
        <v>3</v>
      </c>
      <c r="AL134" s="70" t="s">
        <v>3105</v>
      </c>
      <c r="AM134" s="149">
        <f>VLOOKUP($J134,context!$K$2:$AC$348,5,FALSE)</f>
        <v>0</v>
      </c>
      <c r="AN134" s="149">
        <f>VLOOKUP($J134,context!$K$2:$AC$348,6,FALSE)</f>
        <v>0</v>
      </c>
      <c r="AO134" s="149">
        <f>VLOOKUP($J134,context!$K$2:$AC$348,7,FALSE)</f>
        <v>0</v>
      </c>
      <c r="AP134" s="149">
        <f>VLOOKUP($J134,context!$K$2:$AC$348,8,FALSE)</f>
        <v>0.8</v>
      </c>
      <c r="AQ134" s="149">
        <f>VLOOKUP($J134,context!$K$2:$AC$348,9,FALSE)</f>
        <v>0</v>
      </c>
      <c r="AR134" s="149">
        <f>VLOOKUP($J134,context!$K$2:$AC$348,10,FALSE)</f>
        <v>0</v>
      </c>
      <c r="AS134" s="149">
        <f>VLOOKUP($J134,context!$K$2:$AC$348,11,FALSE)</f>
        <v>0.2</v>
      </c>
      <c r="AT134" s="149">
        <f>VLOOKUP($J134,context!$K$2:$AC$348,12,FALSE)</f>
        <v>0.2</v>
      </c>
      <c r="AU134" s="149">
        <f>VLOOKUP($J134,context!$K$2:$AC$348,13,FALSE)</f>
        <v>0</v>
      </c>
      <c r="AV134" s="149">
        <f>VLOOKUP($J134,context!$K$2:$AC$348,14,FALSE)</f>
        <v>0.2</v>
      </c>
      <c r="AW134" s="149">
        <f>VLOOKUP($J134,context!$K$2:$AC$348,15,FALSE)</f>
        <v>0</v>
      </c>
      <c r="AX134" s="149">
        <f>VLOOKUP($J134,context!$K$2:$AC$348,16,FALSE)</f>
        <v>0.4</v>
      </c>
      <c r="AY134" s="149">
        <f t="shared" si="16"/>
        <v>1.7999999999999998</v>
      </c>
      <c r="AZ134" s="149">
        <f t="shared" si="17"/>
        <v>0.8</v>
      </c>
      <c r="BA134" s="149">
        <f t="shared" si="18"/>
        <v>0</v>
      </c>
    </row>
    <row r="135" spans="1:54">
      <c r="A135" s="122">
        <v>866</v>
      </c>
      <c r="B135" s="52" t="s">
        <v>13</v>
      </c>
      <c r="C135" s="66" t="s">
        <v>2413</v>
      </c>
      <c r="D135" s="66" t="s">
        <v>2515</v>
      </c>
      <c r="E135" s="7" t="s">
        <v>2414</v>
      </c>
      <c r="F135" s="122">
        <v>5</v>
      </c>
      <c r="G135" s="187" t="s">
        <v>734</v>
      </c>
      <c r="H135" s="122"/>
      <c r="I135" s="122"/>
      <c r="J135" s="47" t="s">
        <v>2574</v>
      </c>
      <c r="K135" s="7" t="s">
        <v>2516</v>
      </c>
      <c r="L135" s="7">
        <v>1</v>
      </c>
      <c r="M135" s="69" t="s">
        <v>2574</v>
      </c>
      <c r="N135" s="69" t="s">
        <v>2574</v>
      </c>
      <c r="O135" s="77" t="str">
        <f t="shared" si="14"/>
        <v>court brief</v>
      </c>
      <c r="P135" s="77" t="str">
        <f t="shared" si="15"/>
        <v>Definition from VIVO: A document stating the facts and points of law of a client's case|A written argument submitted to a court.</v>
      </c>
      <c r="Q135" s="7"/>
      <c r="R135" s="66">
        <v>0</v>
      </c>
      <c r="S135" s="126"/>
      <c r="T135" s="122" t="s">
        <v>248</v>
      </c>
      <c r="U135" s="127" t="s">
        <v>248</v>
      </c>
      <c r="V135" s="47" t="s">
        <v>248</v>
      </c>
      <c r="W135" s="47" t="s">
        <v>66</v>
      </c>
      <c r="X135" s="66" t="s">
        <v>66</v>
      </c>
      <c r="Y135" s="184" t="s">
        <v>171</v>
      </c>
      <c r="Z135" s="184" t="s">
        <v>475</v>
      </c>
      <c r="AA135" s="7" t="s">
        <v>609</v>
      </c>
      <c r="AB135" s="7"/>
      <c r="AC135" s="7"/>
      <c r="AD135" s="7"/>
      <c r="AF135" s="7" t="s">
        <v>2874</v>
      </c>
      <c r="AG135" s="7">
        <v>-1</v>
      </c>
      <c r="AH135" s="7" t="s">
        <v>2863</v>
      </c>
      <c r="AI135" s="48" t="s">
        <v>2776</v>
      </c>
      <c r="AJ135" s="194" t="str">
        <f>VLOOKUP($J135,context!$K$2:$M$348,2,FALSE)</f>
        <v>Definition from VIVO: A document stating the facts and points of law of a client's case|A written argument submitted to a court.</v>
      </c>
      <c r="AK135" s="131">
        <v>2</v>
      </c>
      <c r="AL135" s="70" t="s">
        <v>3098</v>
      </c>
      <c r="AM135" s="185">
        <f>VLOOKUP($J135,context!$K$2:$AC$348,5,FALSE)</f>
        <v>1</v>
      </c>
      <c r="AN135" s="185">
        <f>VLOOKUP($J135,context!$K$2:$AC$348,6,FALSE)</f>
        <v>0</v>
      </c>
      <c r="AO135" s="185">
        <f>VLOOKUP($J135,context!$K$2:$AC$348,7,FALSE)</f>
        <v>0</v>
      </c>
      <c r="AP135" s="185">
        <f>VLOOKUP($J135,context!$K$2:$AC$348,8,FALSE)</f>
        <v>0</v>
      </c>
      <c r="AQ135" s="185">
        <f>VLOOKUP($J135,context!$K$2:$AC$348,9,FALSE)</f>
        <v>0</v>
      </c>
      <c r="AR135" s="185">
        <f>VLOOKUP($J135,context!$K$2:$AC$348,10,FALSE)</f>
        <v>0</v>
      </c>
      <c r="AS135" s="185">
        <f>VLOOKUP($J135,context!$K$2:$AC$348,11,FALSE)</f>
        <v>0</v>
      </c>
      <c r="AT135" s="185">
        <f>VLOOKUP($J135,context!$K$2:$AC$348,12,FALSE)</f>
        <v>0</v>
      </c>
      <c r="AU135" s="185">
        <f>VLOOKUP($J135,context!$K$2:$AC$348,13,FALSE)</f>
        <v>0</v>
      </c>
      <c r="AV135" s="185">
        <f>VLOOKUP($J135,context!$K$2:$AC$348,14,FALSE)</f>
        <v>0</v>
      </c>
      <c r="AW135" s="185">
        <f>VLOOKUP($J135,context!$K$2:$AC$348,15,FALSE)</f>
        <v>0</v>
      </c>
      <c r="AX135" s="185">
        <f>VLOOKUP($J135,context!$K$2:$AC$348,16,FALSE)</f>
        <v>0.4</v>
      </c>
      <c r="AY135" s="185">
        <f t="shared" si="16"/>
        <v>1.4</v>
      </c>
      <c r="AZ135" s="149">
        <f t="shared" si="17"/>
        <v>1</v>
      </c>
      <c r="BA135" s="149">
        <f t="shared" si="18"/>
        <v>0</v>
      </c>
      <c r="BB135" s="122"/>
    </row>
    <row r="136" spans="1:54">
      <c r="A136" s="122">
        <v>867</v>
      </c>
      <c r="B136" s="52" t="s">
        <v>13</v>
      </c>
      <c r="C136" s="66" t="s">
        <v>2413</v>
      </c>
      <c r="D136" s="66" t="s">
        <v>2521</v>
      </c>
      <c r="E136" s="7" t="s">
        <v>2414</v>
      </c>
      <c r="F136" s="122">
        <v>5</v>
      </c>
      <c r="G136" s="187" t="s">
        <v>2522</v>
      </c>
      <c r="H136" s="122"/>
      <c r="I136" s="122"/>
      <c r="J136" s="47" t="s">
        <v>2577</v>
      </c>
      <c r="K136" s="7" t="s">
        <v>2523</v>
      </c>
      <c r="L136" s="7">
        <v>1</v>
      </c>
      <c r="M136" s="69" t="s">
        <v>2577</v>
      </c>
      <c r="N136" s="69" t="s">
        <v>2577</v>
      </c>
      <c r="O136" s="77" t="str">
        <f t="shared" si="14"/>
        <v>court decision</v>
      </c>
      <c r="P136" s="77" t="str">
        <f t="shared" si="15"/>
        <v>Definition from VIVO: The written determination of a case, motion or claim by a court or tribunal|A document containing an authoritative determination (as a decree or judgment) made after consideration of facts or law.</v>
      </c>
      <c r="Q136" s="7"/>
      <c r="R136" s="66">
        <v>0</v>
      </c>
      <c r="S136" s="126"/>
      <c r="T136" s="122" t="s">
        <v>248</v>
      </c>
      <c r="U136" s="127" t="s">
        <v>248</v>
      </c>
      <c r="V136" s="47" t="s">
        <v>248</v>
      </c>
      <c r="W136" s="47" t="s">
        <v>66</v>
      </c>
      <c r="X136" s="66" t="s">
        <v>66</v>
      </c>
      <c r="Y136" s="184" t="s">
        <v>171</v>
      </c>
      <c r="Z136" s="184" t="s">
        <v>475</v>
      </c>
      <c r="AA136" s="7" t="s">
        <v>609</v>
      </c>
      <c r="AB136" s="7"/>
      <c r="AC136" s="7"/>
      <c r="AD136" s="7"/>
      <c r="AF136" s="7" t="s">
        <v>2872</v>
      </c>
      <c r="AG136" s="7">
        <v>0</v>
      </c>
      <c r="AH136" s="7" t="s">
        <v>2863</v>
      </c>
      <c r="AI136" s="48" t="s">
        <v>2776</v>
      </c>
      <c r="AJ136" s="194" t="str">
        <f>VLOOKUP($J136,context!$K$2:$M$348,2,FALSE)</f>
        <v>Definition from VIVO: The written determination of a case, motion or claim by a court or tribunal|A document containing an authoritative determination (as a decree or judgment) made after consideration of facts or law.</v>
      </c>
      <c r="AK136" s="131">
        <v>2</v>
      </c>
      <c r="AL136" s="70" t="s">
        <v>3098</v>
      </c>
      <c r="AM136" s="185">
        <f>VLOOKUP($J136,context!$K$2:$AC$348,5,FALSE)</f>
        <v>1</v>
      </c>
      <c r="AN136" s="185">
        <f>VLOOKUP($J136,context!$K$2:$AC$348,6,FALSE)</f>
        <v>0</v>
      </c>
      <c r="AO136" s="185">
        <f>VLOOKUP($J136,context!$K$2:$AC$348,7,FALSE)</f>
        <v>0</v>
      </c>
      <c r="AP136" s="185">
        <f>VLOOKUP($J136,context!$K$2:$AC$348,8,FALSE)</f>
        <v>0</v>
      </c>
      <c r="AQ136" s="185">
        <f>VLOOKUP($J136,context!$K$2:$AC$348,9,FALSE)</f>
        <v>0</v>
      </c>
      <c r="AR136" s="185">
        <f>VLOOKUP($J136,context!$K$2:$AC$348,10,FALSE)</f>
        <v>0</v>
      </c>
      <c r="AS136" s="185">
        <f>VLOOKUP($J136,context!$K$2:$AC$348,11,FALSE)</f>
        <v>0</v>
      </c>
      <c r="AT136" s="185">
        <f>VLOOKUP($J136,context!$K$2:$AC$348,12,FALSE)</f>
        <v>0</v>
      </c>
      <c r="AU136" s="185">
        <f>VLOOKUP($J136,context!$K$2:$AC$348,13,FALSE)</f>
        <v>0</v>
      </c>
      <c r="AV136" s="185">
        <f>VLOOKUP($J136,context!$K$2:$AC$348,14,FALSE)</f>
        <v>0</v>
      </c>
      <c r="AW136" s="185">
        <f>VLOOKUP($J136,context!$K$2:$AC$348,15,FALSE)</f>
        <v>0</v>
      </c>
      <c r="AX136" s="185">
        <f>VLOOKUP($J136,context!$K$2:$AC$348,16,FALSE)</f>
        <v>0.6</v>
      </c>
      <c r="AY136" s="185">
        <f t="shared" si="16"/>
        <v>1.6</v>
      </c>
      <c r="AZ136" s="149">
        <f t="shared" si="17"/>
        <v>1</v>
      </c>
      <c r="BA136" s="149">
        <f t="shared" si="18"/>
        <v>0</v>
      </c>
      <c r="BB136" s="122"/>
    </row>
    <row r="137" spans="1:54">
      <c r="A137" s="52">
        <v>28</v>
      </c>
      <c r="B137" s="52" t="s">
        <v>13</v>
      </c>
      <c r="C137" s="66" t="s">
        <v>44</v>
      </c>
      <c r="D137" s="52"/>
      <c r="E137" s="77" t="s">
        <v>629</v>
      </c>
      <c r="F137" s="50">
        <v>4</v>
      </c>
      <c r="G137" s="77" t="s">
        <v>651</v>
      </c>
      <c r="H137" s="77"/>
      <c r="I137" s="69" t="s">
        <v>651</v>
      </c>
      <c r="J137" s="70" t="s">
        <v>651</v>
      </c>
      <c r="K137" s="69" t="s">
        <v>652</v>
      </c>
      <c r="L137" s="69">
        <v>1</v>
      </c>
      <c r="M137" s="69" t="s">
        <v>651</v>
      </c>
      <c r="N137" s="69" t="s">
        <v>651</v>
      </c>
      <c r="O137" s="77" t="str">
        <f t="shared" si="14"/>
        <v>CV - Full Academic</v>
      </c>
      <c r="P137" s="77" t="str">
        <f t="shared" si="15"/>
        <v>Definition from CASRAI: Information representing the full academic history of a person.</v>
      </c>
      <c r="Q137" s="77"/>
      <c r="R137" s="6">
        <v>0.6</v>
      </c>
      <c r="S137" s="55"/>
      <c r="T137" s="77" t="s">
        <v>65</v>
      </c>
      <c r="U137" s="67" t="s">
        <v>108</v>
      </c>
      <c r="V137" s="68" t="s">
        <v>248</v>
      </c>
      <c r="W137" s="74" t="s">
        <v>66</v>
      </c>
      <c r="X137" s="115" t="s">
        <v>66</v>
      </c>
      <c r="Y137" s="121" t="s">
        <v>171</v>
      </c>
      <c r="Z137" s="121" t="s">
        <v>167</v>
      </c>
      <c r="AA137" s="69" t="s">
        <v>609</v>
      </c>
      <c r="AB137" s="77"/>
      <c r="AC137" s="77"/>
      <c r="AF137" s="69" t="s">
        <v>1224</v>
      </c>
      <c r="AG137" s="77">
        <v>0</v>
      </c>
      <c r="AH137" s="7" t="s">
        <v>2863</v>
      </c>
      <c r="AI137" s="131" t="s">
        <v>2776</v>
      </c>
      <c r="AJ137" s="194" t="str">
        <f>VLOOKUP($J137,context!$K$2:$M$348,2,FALSE)</f>
        <v>Definition from CASRAI: Information representing the full academic history of a person.</v>
      </c>
      <c r="AK137" s="131">
        <v>2</v>
      </c>
      <c r="AL137" s="70" t="s">
        <v>3098</v>
      </c>
      <c r="AM137" s="149">
        <f>VLOOKUP($J137,context!$K$2:$AC$348,5,FALSE)</f>
        <v>0</v>
      </c>
      <c r="AN137" s="149">
        <f>VLOOKUP($J137,context!$K$2:$AC$348,6,FALSE)</f>
        <v>0</v>
      </c>
      <c r="AO137" s="149">
        <f>VLOOKUP($J137,context!$K$2:$AC$348,7,FALSE)</f>
        <v>0</v>
      </c>
      <c r="AP137" s="149">
        <f>VLOOKUP($J137,context!$K$2:$AC$348,8,FALSE)</f>
        <v>0</v>
      </c>
      <c r="AQ137" s="149">
        <f>VLOOKUP($J137,context!$K$2:$AC$348,9,FALSE)</f>
        <v>0.2</v>
      </c>
      <c r="AR137" s="149">
        <f>VLOOKUP($J137,context!$K$2:$AC$348,10,FALSE)</f>
        <v>0</v>
      </c>
      <c r="AS137" s="149">
        <f>VLOOKUP($J137,context!$K$2:$AC$348,11,FALSE)</f>
        <v>1</v>
      </c>
      <c r="AT137" s="149">
        <f>VLOOKUP($J137,context!$K$2:$AC$348,12,FALSE)</f>
        <v>0</v>
      </c>
      <c r="AU137" s="149">
        <f>VLOOKUP($J137,context!$K$2:$AC$348,13,FALSE)</f>
        <v>0</v>
      </c>
      <c r="AV137" s="149">
        <f>VLOOKUP($J137,context!$K$2:$AC$348,14,FALSE)</f>
        <v>0.2</v>
      </c>
      <c r="AW137" s="149">
        <f>VLOOKUP($J137,context!$K$2:$AC$348,15,FALSE)</f>
        <v>0</v>
      </c>
      <c r="AX137" s="149">
        <f>VLOOKUP($J137,context!$K$2:$AC$348,16,FALSE)</f>
        <v>0.4</v>
      </c>
      <c r="AY137" s="149">
        <f t="shared" si="16"/>
        <v>1.7999999999999998</v>
      </c>
      <c r="AZ137" s="149">
        <f t="shared" si="17"/>
        <v>1</v>
      </c>
      <c r="BA137" s="149">
        <f t="shared" si="18"/>
        <v>0</v>
      </c>
      <c r="BB137" s="7"/>
    </row>
    <row r="138" spans="1:54">
      <c r="A138" s="52">
        <v>674</v>
      </c>
      <c r="B138" s="52" t="s">
        <v>13</v>
      </c>
      <c r="C138" s="117" t="s">
        <v>1902</v>
      </c>
      <c r="E138" s="69" t="s">
        <v>2271</v>
      </c>
      <c r="G138" s="62" t="s">
        <v>1998</v>
      </c>
      <c r="J138" s="70" t="s">
        <v>263</v>
      </c>
      <c r="K138" s="61" t="s">
        <v>1999</v>
      </c>
      <c r="L138" s="69">
        <v>1</v>
      </c>
      <c r="M138" s="69" t="s">
        <v>263</v>
      </c>
      <c r="N138" s="69" t="s">
        <v>263</v>
      </c>
      <c r="O138" s="77" t="str">
        <f t="shared" si="14"/>
        <v>data</v>
      </c>
      <c r="P138" s="77" t="str">
        <f t="shared" si="15"/>
        <v>Definition from FaBiO: A manifestation that represents data in binary form, encoding the data as a series of 0s and 1s.</v>
      </c>
      <c r="R138" s="6">
        <v>1</v>
      </c>
      <c r="T138" s="77" t="s">
        <v>263</v>
      </c>
      <c r="U138" s="67" t="s">
        <v>655</v>
      </c>
      <c r="V138" s="68" t="s">
        <v>266</v>
      </c>
      <c r="W138" s="74" t="s">
        <v>266</v>
      </c>
      <c r="X138" s="115" t="s">
        <v>266</v>
      </c>
      <c r="Y138" s="121" t="s">
        <v>171</v>
      </c>
      <c r="Z138" s="121" t="s">
        <v>326</v>
      </c>
      <c r="AD138" s="72" t="s">
        <v>2801</v>
      </c>
      <c r="AF138" s="69" t="s">
        <v>3102</v>
      </c>
      <c r="AG138" s="61">
        <v>-1</v>
      </c>
      <c r="AI138" s="70" t="s">
        <v>2776</v>
      </c>
      <c r="AJ138" s="194" t="str">
        <f>VLOOKUP($J138,context!$K$2:$M$348,2,FALSE)</f>
        <v>Definition from FaBiO: A manifestation that represents data in binary form, encoding the data as a series of 0s and 1s.</v>
      </c>
      <c r="AK138" s="70">
        <v>1</v>
      </c>
      <c r="AM138" s="149">
        <f>VLOOKUP($J138,context!$K$2:$AC$348,5,FALSE)</f>
        <v>1</v>
      </c>
      <c r="AN138" s="149">
        <f>VLOOKUP($J138,context!$K$2:$AC$348,6,FALSE)</f>
        <v>0</v>
      </c>
      <c r="AO138" s="149">
        <f>VLOOKUP($J138,context!$K$2:$AC$348,7,FALSE)</f>
        <v>0</v>
      </c>
      <c r="AP138" s="149">
        <f>VLOOKUP($J138,context!$K$2:$AC$348,8,FALSE)</f>
        <v>1</v>
      </c>
      <c r="AQ138" s="149">
        <f>VLOOKUP($J138,context!$K$2:$AC$348,9,FALSE)</f>
        <v>1</v>
      </c>
      <c r="AR138" s="149">
        <f>VLOOKUP($J138,context!$K$2:$AC$348,10,FALSE)</f>
        <v>1</v>
      </c>
      <c r="AS138" s="149">
        <f>VLOOKUP($J138,context!$K$2:$AC$348,11,FALSE)</f>
        <v>1</v>
      </c>
      <c r="AT138" s="149">
        <f>VLOOKUP($J138,context!$K$2:$AC$348,12,FALSE)</f>
        <v>0.2</v>
      </c>
      <c r="AU138" s="149">
        <f>VLOOKUP($J138,context!$K$2:$AC$348,13,FALSE)</f>
        <v>0</v>
      </c>
      <c r="AV138" s="149">
        <f>VLOOKUP($J138,context!$K$2:$AC$348,14,FALSE)</f>
        <v>0</v>
      </c>
      <c r="AW138" s="149">
        <f>VLOOKUP($J138,context!$K$2:$AC$348,15,FALSE)</f>
        <v>0</v>
      </c>
      <c r="AX138" s="149">
        <f>VLOOKUP($J138,context!$K$2:$AC$348,16,FALSE)</f>
        <v>0.6</v>
      </c>
      <c r="AY138" s="149">
        <f t="shared" si="16"/>
        <v>5.8</v>
      </c>
      <c r="AZ138" s="149">
        <f t="shared" si="17"/>
        <v>1</v>
      </c>
      <c r="BA138" s="149">
        <f t="shared" si="18"/>
        <v>0</v>
      </c>
      <c r="BB138" s="7"/>
    </row>
    <row r="139" spans="1:54" s="7" customFormat="1">
      <c r="A139" s="52">
        <v>428</v>
      </c>
      <c r="B139" s="52" t="s">
        <v>13</v>
      </c>
      <c r="C139" s="66" t="s">
        <v>1116</v>
      </c>
      <c r="D139" s="52" t="s">
        <v>1117</v>
      </c>
      <c r="E139" s="77" t="s">
        <v>49</v>
      </c>
      <c r="F139" s="50">
        <v>3</v>
      </c>
      <c r="G139" s="50" t="s">
        <v>1123</v>
      </c>
      <c r="H139" s="77">
        <v>9</v>
      </c>
      <c r="I139" s="50" t="s">
        <v>1123</v>
      </c>
      <c r="J139" s="70" t="s">
        <v>326</v>
      </c>
      <c r="K139" s="77" t="s">
        <v>1124</v>
      </c>
      <c r="L139" s="77">
        <v>0</v>
      </c>
      <c r="M139" s="69" t="s">
        <v>326</v>
      </c>
      <c r="N139" s="69" t="s">
        <v>326</v>
      </c>
      <c r="O139" s="77" t="str">
        <f t="shared" si="14"/>
        <v/>
      </c>
      <c r="P139" s="77" t="str">
        <f t="shared" si="15"/>
        <v/>
      </c>
      <c r="Q139" s="77"/>
      <c r="R139" s="6">
        <v>1</v>
      </c>
      <c r="S139" s="55"/>
      <c r="T139" s="77" t="s">
        <v>263</v>
      </c>
      <c r="U139" s="67" t="s">
        <v>655</v>
      </c>
      <c r="V139" s="68" t="s">
        <v>266</v>
      </c>
      <c r="W139" s="74" t="s">
        <v>266</v>
      </c>
      <c r="X139" s="115" t="s">
        <v>266</v>
      </c>
      <c r="Y139" s="121" t="s">
        <v>171</v>
      </c>
      <c r="Z139" s="121" t="s">
        <v>326</v>
      </c>
      <c r="AA139" s="77"/>
      <c r="AB139" s="69" t="s">
        <v>609</v>
      </c>
      <c r="AC139" s="77"/>
      <c r="AD139" s="77"/>
      <c r="AF139" s="77"/>
      <c r="AG139" s="69">
        <v>1</v>
      </c>
      <c r="AI139" s="70" t="s">
        <v>1247</v>
      </c>
      <c r="AJ139" s="194" t="str">
        <f>VLOOKUP($J139,context!$K$2:$M$348,2,FALSE)</f>
        <v>Definition from FaBiO: A digital item containing information in computer-readable form encoded in a particular format.</v>
      </c>
      <c r="AK139" s="70">
        <v>1</v>
      </c>
      <c r="AL139" s="70" t="s">
        <v>3093</v>
      </c>
      <c r="AM139" s="149">
        <f>VLOOKUP($J139,context!$K$2:$AC$348,5,FALSE)</f>
        <v>1</v>
      </c>
      <c r="AN139" s="149">
        <f>VLOOKUP($J139,context!$K$2:$AC$348,6,FALSE)</f>
        <v>1</v>
      </c>
      <c r="AO139" s="149">
        <f>VLOOKUP($J139,context!$K$2:$AC$348,7,FALSE)</f>
        <v>1</v>
      </c>
      <c r="AP139" s="149">
        <f>VLOOKUP($J139,context!$K$2:$AC$348,8,FALSE)</f>
        <v>1</v>
      </c>
      <c r="AQ139" s="149">
        <f>VLOOKUP($J139,context!$K$2:$AC$348,9,FALSE)</f>
        <v>1</v>
      </c>
      <c r="AR139" s="149">
        <f>VLOOKUP($J139,context!$K$2:$AC$348,10,FALSE)</f>
        <v>0</v>
      </c>
      <c r="AS139" s="149">
        <f>VLOOKUP($J139,context!$K$2:$AC$348,11,FALSE)</f>
        <v>1</v>
      </c>
      <c r="AT139" s="149">
        <f>VLOOKUP($J139,context!$K$2:$AC$348,12,FALSE)</f>
        <v>0.2</v>
      </c>
      <c r="AU139" s="149">
        <f>VLOOKUP($J139,context!$K$2:$AC$348,13,FALSE)</f>
        <v>0</v>
      </c>
      <c r="AV139" s="149">
        <f>VLOOKUP($J139,context!$K$2:$AC$348,14,FALSE)</f>
        <v>0</v>
      </c>
      <c r="AW139" s="149">
        <f>VLOOKUP($J139,context!$K$2:$AC$348,15,FALSE)</f>
        <v>0</v>
      </c>
      <c r="AX139" s="149">
        <f>VLOOKUP($J139,context!$K$2:$AC$348,16,FALSE)</f>
        <v>0.6</v>
      </c>
      <c r="AY139" s="149">
        <f t="shared" si="16"/>
        <v>6.8</v>
      </c>
      <c r="AZ139" s="149">
        <f t="shared" si="17"/>
        <v>1</v>
      </c>
      <c r="BA139" s="149">
        <f t="shared" si="18"/>
        <v>0</v>
      </c>
      <c r="BB139" s="61"/>
    </row>
    <row r="140" spans="1:54" s="7" customFormat="1">
      <c r="A140" s="52">
        <v>458</v>
      </c>
      <c r="B140" s="52" t="s">
        <v>13</v>
      </c>
      <c r="C140" s="66" t="s">
        <v>29</v>
      </c>
      <c r="D140" s="52" t="s">
        <v>1159</v>
      </c>
      <c r="E140" s="77" t="s">
        <v>1160</v>
      </c>
      <c r="F140" s="50">
        <v>3</v>
      </c>
      <c r="G140" s="50" t="s">
        <v>1168</v>
      </c>
      <c r="H140" s="77" t="s">
        <v>326</v>
      </c>
      <c r="I140" s="69" t="s">
        <v>326</v>
      </c>
      <c r="J140" s="70" t="s">
        <v>326</v>
      </c>
      <c r="K140" s="69" t="s">
        <v>803</v>
      </c>
      <c r="L140" s="69">
        <v>0</v>
      </c>
      <c r="M140" s="69" t="s">
        <v>326</v>
      </c>
      <c r="N140" s="69" t="s">
        <v>326</v>
      </c>
      <c r="O140" s="77" t="str">
        <f t="shared" si="14"/>
        <v/>
      </c>
      <c r="P140" s="77" t="str">
        <f t="shared" si="15"/>
        <v/>
      </c>
      <c r="Q140" s="77"/>
      <c r="R140" s="6">
        <v>1</v>
      </c>
      <c r="S140" s="55"/>
      <c r="T140" s="77" t="s">
        <v>263</v>
      </c>
      <c r="U140" s="67" t="s">
        <v>655</v>
      </c>
      <c r="V140" s="68" t="s">
        <v>266</v>
      </c>
      <c r="W140" s="74" t="s">
        <v>266</v>
      </c>
      <c r="X140" s="115" t="s">
        <v>266</v>
      </c>
      <c r="Y140" s="121" t="s">
        <v>171</v>
      </c>
      <c r="Z140" s="121" t="s">
        <v>326</v>
      </c>
      <c r="AA140" s="77"/>
      <c r="AB140" s="69" t="s">
        <v>609</v>
      </c>
      <c r="AC140" s="77"/>
      <c r="AD140" s="77"/>
      <c r="AF140" s="77"/>
      <c r="AG140" s="69">
        <v>1</v>
      </c>
      <c r="AI140" s="70" t="s">
        <v>3101</v>
      </c>
      <c r="AJ140" s="194" t="str">
        <f>VLOOKUP($J140,context!$K$2:$M$348,2,FALSE)</f>
        <v>Definition from FaBiO: A digital item containing information in computer-readable form encoded in a particular format.</v>
      </c>
      <c r="AK140" s="70">
        <v>1</v>
      </c>
      <c r="AL140" s="70" t="s">
        <v>3093</v>
      </c>
      <c r="AM140" s="149">
        <f>VLOOKUP($J140,context!$K$2:$AC$348,5,FALSE)</f>
        <v>1</v>
      </c>
      <c r="AN140" s="149">
        <f>VLOOKUP($J140,context!$K$2:$AC$348,6,FALSE)</f>
        <v>1</v>
      </c>
      <c r="AO140" s="149">
        <f>VLOOKUP($J140,context!$K$2:$AC$348,7,FALSE)</f>
        <v>1</v>
      </c>
      <c r="AP140" s="149">
        <f>VLOOKUP($J140,context!$K$2:$AC$348,8,FALSE)</f>
        <v>1</v>
      </c>
      <c r="AQ140" s="149">
        <f>VLOOKUP($J140,context!$K$2:$AC$348,9,FALSE)</f>
        <v>1</v>
      </c>
      <c r="AR140" s="149">
        <f>VLOOKUP($J140,context!$K$2:$AC$348,10,FALSE)</f>
        <v>0</v>
      </c>
      <c r="AS140" s="149">
        <f>VLOOKUP($J140,context!$K$2:$AC$348,11,FALSE)</f>
        <v>1</v>
      </c>
      <c r="AT140" s="149">
        <f>VLOOKUP($J140,context!$K$2:$AC$348,12,FALSE)</f>
        <v>0.2</v>
      </c>
      <c r="AU140" s="149">
        <f>VLOOKUP($J140,context!$K$2:$AC$348,13,FALSE)</f>
        <v>0</v>
      </c>
      <c r="AV140" s="149">
        <f>VLOOKUP($J140,context!$K$2:$AC$348,14,FALSE)</f>
        <v>0</v>
      </c>
      <c r="AW140" s="149">
        <f>VLOOKUP($J140,context!$K$2:$AC$348,15,FALSE)</f>
        <v>0</v>
      </c>
      <c r="AX140" s="149">
        <f>VLOOKUP($J140,context!$K$2:$AC$348,16,FALSE)</f>
        <v>0.6</v>
      </c>
      <c r="AY140" s="149">
        <f t="shared" si="16"/>
        <v>6.8</v>
      </c>
      <c r="AZ140" s="149">
        <f t="shared" si="17"/>
        <v>1</v>
      </c>
      <c r="BA140" s="149">
        <f t="shared" si="18"/>
        <v>0</v>
      </c>
      <c r="BB140" s="61"/>
    </row>
    <row r="141" spans="1:54">
      <c r="A141" s="52">
        <v>648</v>
      </c>
      <c r="B141" s="52" t="s">
        <v>13</v>
      </c>
      <c r="C141" s="117" t="s">
        <v>1902</v>
      </c>
      <c r="E141" s="69" t="s">
        <v>2271</v>
      </c>
      <c r="G141" s="62" t="s">
        <v>1960</v>
      </c>
      <c r="J141" s="70" t="s">
        <v>326</v>
      </c>
      <c r="K141" s="61" t="s">
        <v>1961</v>
      </c>
      <c r="L141" s="77">
        <v>1</v>
      </c>
      <c r="M141" s="69" t="s">
        <v>326</v>
      </c>
      <c r="N141" s="69" t="s">
        <v>326</v>
      </c>
      <c r="O141" s="77" t="str">
        <f t="shared" si="14"/>
        <v>Data file</v>
      </c>
      <c r="P141" s="77" t="str">
        <f t="shared" si="15"/>
        <v>Definition from FaBiO: A digital item containing information in computer-readable form encoded in a particular format.</v>
      </c>
      <c r="R141" s="6">
        <v>1</v>
      </c>
      <c r="T141" s="77" t="s">
        <v>263</v>
      </c>
      <c r="U141" s="67" t="s">
        <v>655</v>
      </c>
      <c r="V141" s="68" t="s">
        <v>266</v>
      </c>
      <c r="W141" s="74" t="s">
        <v>266</v>
      </c>
      <c r="X141" s="115" t="s">
        <v>266</v>
      </c>
      <c r="Y141" s="121" t="s">
        <v>171</v>
      </c>
      <c r="Z141" s="121" t="s">
        <v>326</v>
      </c>
      <c r="AA141" s="77"/>
      <c r="AB141" s="69" t="s">
        <v>609</v>
      </c>
      <c r="AG141" s="69">
        <v>1</v>
      </c>
      <c r="AI141" s="70" t="s">
        <v>1247</v>
      </c>
      <c r="AJ141" s="194" t="str">
        <f>VLOOKUP($J141,context!$K$2:$M$348,2,FALSE)</f>
        <v>Definition from FaBiO: A digital item containing information in computer-readable form encoded in a particular format.</v>
      </c>
      <c r="AK141" s="70">
        <v>1</v>
      </c>
      <c r="AL141" s="70" t="s">
        <v>3093</v>
      </c>
      <c r="AM141" s="149">
        <f>VLOOKUP($J141,context!$K$2:$AC$348,5,FALSE)</f>
        <v>1</v>
      </c>
      <c r="AN141" s="149">
        <f>VLOOKUP($J141,context!$K$2:$AC$348,6,FALSE)</f>
        <v>1</v>
      </c>
      <c r="AO141" s="149">
        <f>VLOOKUP($J141,context!$K$2:$AC$348,7,FALSE)</f>
        <v>1</v>
      </c>
      <c r="AP141" s="149">
        <f>VLOOKUP($J141,context!$K$2:$AC$348,8,FALSE)</f>
        <v>1</v>
      </c>
      <c r="AQ141" s="149">
        <f>VLOOKUP($J141,context!$K$2:$AC$348,9,FALSE)</f>
        <v>1</v>
      </c>
      <c r="AR141" s="149">
        <f>VLOOKUP($J141,context!$K$2:$AC$348,10,FALSE)</f>
        <v>0</v>
      </c>
      <c r="AS141" s="149">
        <f>VLOOKUP($J141,context!$K$2:$AC$348,11,FALSE)</f>
        <v>1</v>
      </c>
      <c r="AT141" s="149">
        <f>VLOOKUP($J141,context!$K$2:$AC$348,12,FALSE)</f>
        <v>0.2</v>
      </c>
      <c r="AU141" s="149">
        <f>VLOOKUP($J141,context!$K$2:$AC$348,13,FALSE)</f>
        <v>0</v>
      </c>
      <c r="AV141" s="149">
        <f>VLOOKUP($J141,context!$K$2:$AC$348,14,FALSE)</f>
        <v>0</v>
      </c>
      <c r="AW141" s="149">
        <f>VLOOKUP($J141,context!$K$2:$AC$348,15,FALSE)</f>
        <v>0</v>
      </c>
      <c r="AX141" s="149">
        <f>VLOOKUP($J141,context!$K$2:$AC$348,16,FALSE)</f>
        <v>0.6</v>
      </c>
      <c r="AY141" s="149">
        <f t="shared" si="16"/>
        <v>6.8</v>
      </c>
      <c r="AZ141" s="149">
        <f t="shared" si="17"/>
        <v>1</v>
      </c>
      <c r="BA141" s="149">
        <f t="shared" si="18"/>
        <v>0</v>
      </c>
    </row>
    <row r="142" spans="1:54">
      <c r="A142" s="52">
        <v>660</v>
      </c>
      <c r="B142" s="52" t="s">
        <v>13</v>
      </c>
      <c r="C142" s="117" t="s">
        <v>1902</v>
      </c>
      <c r="E142" s="69" t="s">
        <v>2271</v>
      </c>
      <c r="G142" s="62" t="s">
        <v>1247</v>
      </c>
      <c r="J142" s="70" t="s">
        <v>326</v>
      </c>
      <c r="K142" s="61" t="s">
        <v>1976</v>
      </c>
      <c r="L142" s="77">
        <v>0</v>
      </c>
      <c r="M142" s="69" t="s">
        <v>326</v>
      </c>
      <c r="N142" s="69" t="s">
        <v>326</v>
      </c>
      <c r="O142" s="77" t="str">
        <f t="shared" si="14"/>
        <v/>
      </c>
      <c r="P142" s="77" t="str">
        <f t="shared" si="15"/>
        <v/>
      </c>
      <c r="R142" s="6">
        <v>1</v>
      </c>
      <c r="T142" s="77" t="s">
        <v>263</v>
      </c>
      <c r="U142" s="67" t="s">
        <v>655</v>
      </c>
      <c r="V142" s="68" t="s">
        <v>266</v>
      </c>
      <c r="W142" s="74" t="s">
        <v>266</v>
      </c>
      <c r="X142" s="115" t="s">
        <v>266</v>
      </c>
      <c r="Y142" s="121" t="s">
        <v>171</v>
      </c>
      <c r="Z142" s="121" t="s">
        <v>326</v>
      </c>
      <c r="AA142" s="77"/>
      <c r="AB142" s="69" t="s">
        <v>609</v>
      </c>
      <c r="AG142" s="69">
        <v>1</v>
      </c>
      <c r="AI142" s="70" t="s">
        <v>1247</v>
      </c>
      <c r="AJ142" s="194" t="str">
        <f>VLOOKUP($J142,context!$K$2:$M$348,2,FALSE)</f>
        <v>Definition from FaBiO: A digital item containing information in computer-readable form encoded in a particular format.</v>
      </c>
      <c r="AK142" s="70">
        <v>1</v>
      </c>
      <c r="AL142" s="70" t="s">
        <v>3093</v>
      </c>
      <c r="AM142" s="149">
        <f>VLOOKUP($J142,context!$K$2:$AC$348,5,FALSE)</f>
        <v>1</v>
      </c>
      <c r="AN142" s="149">
        <f>VLOOKUP($J142,context!$K$2:$AC$348,6,FALSE)</f>
        <v>1</v>
      </c>
      <c r="AO142" s="149">
        <f>VLOOKUP($J142,context!$K$2:$AC$348,7,FALSE)</f>
        <v>1</v>
      </c>
      <c r="AP142" s="149">
        <f>VLOOKUP($J142,context!$K$2:$AC$348,8,FALSE)</f>
        <v>1</v>
      </c>
      <c r="AQ142" s="149">
        <f>VLOOKUP($J142,context!$K$2:$AC$348,9,FALSE)</f>
        <v>1</v>
      </c>
      <c r="AR142" s="149">
        <f>VLOOKUP($J142,context!$K$2:$AC$348,10,FALSE)</f>
        <v>0</v>
      </c>
      <c r="AS142" s="149">
        <f>VLOOKUP($J142,context!$K$2:$AC$348,11,FALSE)</f>
        <v>1</v>
      </c>
      <c r="AT142" s="149">
        <f>VLOOKUP($J142,context!$K$2:$AC$348,12,FALSE)</f>
        <v>0.2</v>
      </c>
      <c r="AU142" s="149">
        <f>VLOOKUP($J142,context!$K$2:$AC$348,13,FALSE)</f>
        <v>0</v>
      </c>
      <c r="AV142" s="149">
        <f>VLOOKUP($J142,context!$K$2:$AC$348,14,FALSE)</f>
        <v>0</v>
      </c>
      <c r="AW142" s="149">
        <f>VLOOKUP($J142,context!$K$2:$AC$348,15,FALSE)</f>
        <v>0</v>
      </c>
      <c r="AX142" s="149">
        <f>VLOOKUP($J142,context!$K$2:$AC$348,16,FALSE)</f>
        <v>0.6</v>
      </c>
      <c r="AY142" s="149">
        <f t="shared" si="16"/>
        <v>6.8</v>
      </c>
      <c r="AZ142" s="149">
        <f t="shared" si="17"/>
        <v>1</v>
      </c>
      <c r="BA142" s="149">
        <f t="shared" si="18"/>
        <v>0</v>
      </c>
    </row>
    <row r="143" spans="1:54">
      <c r="A143" s="52">
        <v>673</v>
      </c>
      <c r="B143" s="52" t="s">
        <v>13</v>
      </c>
      <c r="C143" s="117" t="s">
        <v>1902</v>
      </c>
      <c r="E143" s="69" t="s">
        <v>2271</v>
      </c>
      <c r="G143" s="62" t="s">
        <v>1996</v>
      </c>
      <c r="J143" s="70" t="s">
        <v>326</v>
      </c>
      <c r="K143" s="61" t="s">
        <v>1997</v>
      </c>
      <c r="L143" s="77">
        <v>0</v>
      </c>
      <c r="M143" s="69" t="s">
        <v>326</v>
      </c>
      <c r="N143" s="69" t="s">
        <v>326</v>
      </c>
      <c r="O143" s="77" t="str">
        <f t="shared" si="14"/>
        <v/>
      </c>
      <c r="P143" s="77" t="str">
        <f t="shared" si="15"/>
        <v/>
      </c>
      <c r="R143" s="6">
        <v>1</v>
      </c>
      <c r="T143" s="77" t="s">
        <v>263</v>
      </c>
      <c r="U143" s="67" t="s">
        <v>655</v>
      </c>
      <c r="V143" s="68" t="s">
        <v>266</v>
      </c>
      <c r="W143" s="74" t="s">
        <v>266</v>
      </c>
      <c r="X143" s="115" t="s">
        <v>266</v>
      </c>
      <c r="Y143" s="121" t="s">
        <v>171</v>
      </c>
      <c r="Z143" s="121" t="s">
        <v>326</v>
      </c>
      <c r="AA143" s="77"/>
      <c r="AB143" s="69" t="s">
        <v>609</v>
      </c>
      <c r="AG143" s="69">
        <v>1</v>
      </c>
      <c r="AI143" s="70" t="s">
        <v>1247</v>
      </c>
      <c r="AJ143" s="194" t="str">
        <f>VLOOKUP($J143,context!$K$2:$M$348,2,FALSE)</f>
        <v>Definition from FaBiO: A digital item containing information in computer-readable form encoded in a particular format.</v>
      </c>
      <c r="AK143" s="70">
        <v>1</v>
      </c>
      <c r="AL143" s="70" t="s">
        <v>3096</v>
      </c>
      <c r="AM143" s="149">
        <f>VLOOKUP($J143,context!$K$2:$AC$348,5,FALSE)</f>
        <v>1</v>
      </c>
      <c r="AN143" s="149">
        <f>VLOOKUP($J143,context!$K$2:$AC$348,6,FALSE)</f>
        <v>1</v>
      </c>
      <c r="AO143" s="149">
        <f>VLOOKUP($J143,context!$K$2:$AC$348,7,FALSE)</f>
        <v>1</v>
      </c>
      <c r="AP143" s="149">
        <f>VLOOKUP($J143,context!$K$2:$AC$348,8,FALSE)</f>
        <v>1</v>
      </c>
      <c r="AQ143" s="149">
        <f>VLOOKUP($J143,context!$K$2:$AC$348,9,FALSE)</f>
        <v>1</v>
      </c>
      <c r="AR143" s="149">
        <f>VLOOKUP($J143,context!$K$2:$AC$348,10,FALSE)</f>
        <v>0</v>
      </c>
      <c r="AS143" s="149">
        <f>VLOOKUP($J143,context!$K$2:$AC$348,11,FALSE)</f>
        <v>1</v>
      </c>
      <c r="AT143" s="149">
        <f>VLOOKUP($J143,context!$K$2:$AC$348,12,FALSE)</f>
        <v>0.2</v>
      </c>
      <c r="AU143" s="149">
        <f>VLOOKUP($J143,context!$K$2:$AC$348,13,FALSE)</f>
        <v>0</v>
      </c>
      <c r="AV143" s="149">
        <f>VLOOKUP($J143,context!$K$2:$AC$348,14,FALSE)</f>
        <v>0</v>
      </c>
      <c r="AW143" s="149">
        <f>VLOOKUP($J143,context!$K$2:$AC$348,15,FALSE)</f>
        <v>0</v>
      </c>
      <c r="AX143" s="149">
        <f>VLOOKUP($J143,context!$K$2:$AC$348,16,FALSE)</f>
        <v>0.6</v>
      </c>
      <c r="AY143" s="149">
        <f t="shared" si="16"/>
        <v>6.8</v>
      </c>
      <c r="AZ143" s="149">
        <f t="shared" si="17"/>
        <v>1</v>
      </c>
      <c r="BA143" s="149">
        <f t="shared" si="18"/>
        <v>0</v>
      </c>
    </row>
    <row r="144" spans="1:54">
      <c r="A144" s="52">
        <v>807</v>
      </c>
      <c r="B144" s="52" t="s">
        <v>13</v>
      </c>
      <c r="C144" s="117" t="s">
        <v>1902</v>
      </c>
      <c r="E144" s="69" t="s">
        <v>2271</v>
      </c>
      <c r="G144" s="62" t="s">
        <v>2199</v>
      </c>
      <c r="J144" s="70" t="s">
        <v>2199</v>
      </c>
      <c r="K144" s="131" t="s">
        <v>2200</v>
      </c>
      <c r="L144" s="77">
        <v>1</v>
      </c>
      <c r="M144" s="69" t="s">
        <v>2199</v>
      </c>
      <c r="N144" s="69" t="s">
        <v>2199</v>
      </c>
      <c r="O144" s="77" t="str">
        <f t="shared" si="14"/>
        <v>spreadsheet</v>
      </c>
      <c r="P144" s="77" t="str">
        <f t="shared" si="15"/>
        <v>Definition from FaBiO: An electronic form of data storage that displays a grid of rows and columns, in which each editable cell can contain alphanumeric text, a numeric value, or a formula that defines how the content of that cell is to be calculated from the content of another cell or cells.</v>
      </c>
      <c r="R144" s="6">
        <v>1</v>
      </c>
      <c r="T144" s="77" t="s">
        <v>263</v>
      </c>
      <c r="U144" s="67" t="s">
        <v>655</v>
      </c>
      <c r="V144" s="68" t="s">
        <v>266</v>
      </c>
      <c r="W144" s="74" t="s">
        <v>266</v>
      </c>
      <c r="X144" s="115" t="s">
        <v>266</v>
      </c>
      <c r="Y144" s="121" t="s">
        <v>171</v>
      </c>
      <c r="Z144" s="121" t="s">
        <v>326</v>
      </c>
      <c r="AA144" s="77"/>
      <c r="AB144" s="69" t="s">
        <v>609</v>
      </c>
      <c r="AG144" s="61">
        <v>1</v>
      </c>
      <c r="AH144" s="66" t="s">
        <v>2588</v>
      </c>
      <c r="AI144" s="70" t="s">
        <v>1247</v>
      </c>
      <c r="AJ144" s="194" t="str">
        <f>VLOOKUP($J144,context!$K$2:$M$348,2,FALSE)</f>
        <v>Definition from FaBiO: An electronic form of data storage that displays a grid of rows and columns, in which each editable cell can contain alphanumeric text, a numeric value, or a formula that defines how the content of that cell is to be calculated from the content of another cell or cells.</v>
      </c>
      <c r="AK144" s="70">
        <v>1</v>
      </c>
      <c r="AL144" s="70" t="s">
        <v>3097</v>
      </c>
      <c r="AM144" s="149">
        <f>VLOOKUP($J144,context!$K$2:$AC$348,5,FALSE)</f>
        <v>0</v>
      </c>
      <c r="AN144" s="149">
        <f>VLOOKUP($J144,context!$K$2:$AC$348,6,FALSE)</f>
        <v>0</v>
      </c>
      <c r="AO144" s="149">
        <f>VLOOKUP($J144,context!$K$2:$AC$348,7,FALSE)</f>
        <v>0</v>
      </c>
      <c r="AP144" s="149">
        <f>VLOOKUP($J144,context!$K$2:$AC$348,8,FALSE)</f>
        <v>1</v>
      </c>
      <c r="AQ144" s="149">
        <f>VLOOKUP($J144,context!$K$2:$AC$348,9,FALSE)</f>
        <v>1</v>
      </c>
      <c r="AR144" s="149">
        <f>VLOOKUP($J144,context!$K$2:$AC$348,10,FALSE)</f>
        <v>0</v>
      </c>
      <c r="AS144" s="149">
        <f>VLOOKUP($J144,context!$K$2:$AC$348,11,FALSE)</f>
        <v>1</v>
      </c>
      <c r="AT144" s="149">
        <f>VLOOKUP($J144,context!$K$2:$AC$348,12,FALSE)</f>
        <v>0.2</v>
      </c>
      <c r="AU144" s="149">
        <f>VLOOKUP($J144,context!$K$2:$AC$348,13,FALSE)</f>
        <v>0</v>
      </c>
      <c r="AV144" s="149">
        <f>VLOOKUP($J144,context!$K$2:$AC$348,14,FALSE)</f>
        <v>0</v>
      </c>
      <c r="AW144" s="149">
        <f>VLOOKUP($J144,context!$K$2:$AC$348,15,FALSE)</f>
        <v>0</v>
      </c>
      <c r="AX144" s="149">
        <f>VLOOKUP($J144,context!$K$2:$AC$348,16,FALSE)</f>
        <v>0.6</v>
      </c>
      <c r="AY144" s="149">
        <f t="shared" si="16"/>
        <v>3.8000000000000003</v>
      </c>
      <c r="AZ144" s="149">
        <f t="shared" si="17"/>
        <v>1</v>
      </c>
      <c r="BA144" s="149">
        <f t="shared" si="18"/>
        <v>0</v>
      </c>
    </row>
    <row r="145" spans="1:54">
      <c r="A145" s="52">
        <v>317</v>
      </c>
      <c r="B145" s="52" t="s">
        <v>2708</v>
      </c>
      <c r="C145" s="66" t="s">
        <v>905</v>
      </c>
      <c r="D145" s="52"/>
      <c r="E145" s="77" t="s">
        <v>906</v>
      </c>
      <c r="F145" s="50">
        <v>5</v>
      </c>
      <c r="G145" s="50" t="s">
        <v>953</v>
      </c>
      <c r="H145" s="77" t="s">
        <v>936</v>
      </c>
      <c r="I145" s="69" t="s">
        <v>937</v>
      </c>
      <c r="J145" s="70" t="s">
        <v>937</v>
      </c>
      <c r="K145" s="77"/>
      <c r="L145" s="69">
        <v>0</v>
      </c>
      <c r="M145" s="69" t="s">
        <v>937</v>
      </c>
      <c r="N145" s="69" t="s">
        <v>937</v>
      </c>
      <c r="O145" s="77" t="str">
        <f t="shared" si="14"/>
        <v/>
      </c>
      <c r="P145" s="77" t="str">
        <f t="shared" si="15"/>
        <v/>
      </c>
      <c r="Q145" s="77"/>
      <c r="R145" s="6">
        <v>0.8</v>
      </c>
      <c r="S145" s="55">
        <v>43015</v>
      </c>
      <c r="T145" s="77" t="s">
        <v>688</v>
      </c>
      <c r="U145" s="67" t="s">
        <v>607</v>
      </c>
      <c r="V145" s="68" t="s">
        <v>87</v>
      </c>
      <c r="W145" s="74" t="s">
        <v>66</v>
      </c>
      <c r="X145" s="115" t="s">
        <v>66</v>
      </c>
      <c r="Y145" s="121" t="s">
        <v>171</v>
      </c>
      <c r="Z145" s="121" t="s">
        <v>326</v>
      </c>
      <c r="AA145" s="69" t="s">
        <v>609</v>
      </c>
      <c r="AB145" s="69" t="s">
        <v>609</v>
      </c>
      <c r="AC145" s="77"/>
      <c r="AD145" s="77"/>
      <c r="AF145" s="69" t="s">
        <v>2789</v>
      </c>
      <c r="AG145" s="69">
        <v>1</v>
      </c>
      <c r="AH145" s="7"/>
      <c r="AI145" s="70" t="s">
        <v>1694</v>
      </c>
      <c r="AJ145" s="194" t="str">
        <f>VLOOKUP($J145,context!$K$2:$M$348,2,FALSE)</f>
        <v>Definition from COAR: A data paper is a scholarly publication describing a particular dataset or group of dataset, published in the form of a peer-reviewed article in a scholarly journal. The main purpose of a data paper is to describe data, the circumstances of their collection, and information related to data features, access and potential reuse. Adapted from https://en.wikipedia.org/wiki/Data_paper and http://www.gbif.org/publishing-data/data-papers</v>
      </c>
      <c r="AK145" s="70">
        <v>1</v>
      </c>
      <c r="AL145" s="70" t="s">
        <v>3097</v>
      </c>
      <c r="AM145" s="149">
        <f>VLOOKUP($J145,context!$K$2:$AC$348,5,FALSE)</f>
        <v>0</v>
      </c>
      <c r="AN145" s="149">
        <f>VLOOKUP($J145,context!$K$2:$AC$348,6,FALSE)</f>
        <v>0</v>
      </c>
      <c r="AO145" s="149">
        <f>VLOOKUP($J145,context!$K$2:$AC$348,7,FALSE)</f>
        <v>0</v>
      </c>
      <c r="AP145" s="149">
        <f>VLOOKUP($J145,context!$K$2:$AC$348,8,FALSE)</f>
        <v>0.8</v>
      </c>
      <c r="AQ145" s="149">
        <f>VLOOKUP($J145,context!$K$2:$AC$348,9,FALSE)</f>
        <v>0.6</v>
      </c>
      <c r="AR145" s="149">
        <f>VLOOKUP($J145,context!$K$2:$AC$348,10,FALSE)</f>
        <v>0</v>
      </c>
      <c r="AS145" s="149">
        <f>VLOOKUP($J145,context!$K$2:$AC$348,11,FALSE)</f>
        <v>0.4</v>
      </c>
      <c r="AT145" s="149">
        <f>VLOOKUP($J145,context!$K$2:$AC$348,12,FALSE)</f>
        <v>0.2</v>
      </c>
      <c r="AU145" s="149">
        <f>VLOOKUP($J145,context!$K$2:$AC$348,13,FALSE)</f>
        <v>0</v>
      </c>
      <c r="AV145" s="149">
        <f>VLOOKUP($J145,context!$K$2:$AC$348,14,FALSE)</f>
        <v>0</v>
      </c>
      <c r="AW145" s="149">
        <f>VLOOKUP($J145,context!$K$2:$AC$348,15,FALSE)</f>
        <v>0</v>
      </c>
      <c r="AX145" s="149">
        <f>VLOOKUP($J145,context!$K$2:$AC$348,16,FALSE)</f>
        <v>0</v>
      </c>
      <c r="AY145" s="149">
        <f t="shared" si="16"/>
        <v>1.9999999999999998</v>
      </c>
      <c r="AZ145" s="149">
        <f t="shared" si="17"/>
        <v>0.8</v>
      </c>
      <c r="BA145" s="149">
        <f t="shared" si="18"/>
        <v>0</v>
      </c>
      <c r="BB145" s="7"/>
    </row>
    <row r="146" spans="1:54">
      <c r="A146" s="52">
        <v>559</v>
      </c>
      <c r="B146" s="52" t="s">
        <v>13</v>
      </c>
      <c r="C146" s="114" t="s">
        <v>1732</v>
      </c>
      <c r="E146" s="69" t="s">
        <v>1891</v>
      </c>
      <c r="F146" s="61">
        <v>5</v>
      </c>
      <c r="G146" s="69" t="s">
        <v>1705</v>
      </c>
      <c r="I146" s="69" t="s">
        <v>1705</v>
      </c>
      <c r="J146" s="70" t="s">
        <v>937</v>
      </c>
      <c r="K146" s="69" t="s">
        <v>2790</v>
      </c>
      <c r="L146" s="69">
        <v>1</v>
      </c>
      <c r="M146" s="69" t="s">
        <v>937</v>
      </c>
      <c r="N146" s="69" t="s">
        <v>937</v>
      </c>
      <c r="O146" s="77" t="str">
        <f t="shared" si="14"/>
        <v>Data Paper</v>
      </c>
      <c r="P146" s="77" t="str">
        <f t="shared" si="15"/>
        <v>Definition from COAR: A data paper is a scholarly publication describing a particular dataset or group of dataset, published in the form of a peer-reviewed article in a scholarly journal. The main purpose of a data paper is to describe data, the circumstances of their collection, and information related to data features, access and potential reuse. Adapted from https://en.wikipedia.org/wiki/Data_paper and http://www.gbif.org/publishing-data/data-papers</v>
      </c>
      <c r="Q146" s="61" t="s">
        <v>1802</v>
      </c>
      <c r="R146" s="63">
        <v>1</v>
      </c>
      <c r="T146" s="77" t="s">
        <v>688</v>
      </c>
      <c r="U146" s="67" t="s">
        <v>607</v>
      </c>
      <c r="V146" s="68" t="s">
        <v>87</v>
      </c>
      <c r="W146" s="74" t="s">
        <v>66</v>
      </c>
      <c r="X146" s="115" t="s">
        <v>66</v>
      </c>
      <c r="Y146" s="121" t="s">
        <v>171</v>
      </c>
      <c r="Z146" s="121" t="s">
        <v>326</v>
      </c>
      <c r="AA146" s="69" t="s">
        <v>609</v>
      </c>
      <c r="AB146" s="69" t="s">
        <v>609</v>
      </c>
      <c r="AF146" s="69" t="s">
        <v>2789</v>
      </c>
      <c r="AG146" s="69">
        <v>1</v>
      </c>
      <c r="AI146" s="70" t="s">
        <v>1694</v>
      </c>
      <c r="AJ146" s="194" t="str">
        <f>VLOOKUP($J146,context!$K$2:$M$348,2,FALSE)</f>
        <v>Definition from COAR: A data paper is a scholarly publication describing a particular dataset or group of dataset, published in the form of a peer-reviewed article in a scholarly journal. The main purpose of a data paper is to describe data, the circumstances of their collection, and information related to data features, access and potential reuse. Adapted from https://en.wikipedia.org/wiki/Data_paper and http://www.gbif.org/publishing-data/data-papers</v>
      </c>
      <c r="AK146" s="70">
        <v>1</v>
      </c>
      <c r="AL146" s="70" t="s">
        <v>3097</v>
      </c>
      <c r="AM146" s="149">
        <f>VLOOKUP($J146,context!$K$2:$AC$348,5,FALSE)</f>
        <v>0</v>
      </c>
      <c r="AN146" s="149">
        <f>VLOOKUP($J146,context!$K$2:$AC$348,6,FALSE)</f>
        <v>0</v>
      </c>
      <c r="AO146" s="149">
        <f>VLOOKUP($J146,context!$K$2:$AC$348,7,FALSE)</f>
        <v>0</v>
      </c>
      <c r="AP146" s="149">
        <f>VLOOKUP($J146,context!$K$2:$AC$348,8,FALSE)</f>
        <v>0.8</v>
      </c>
      <c r="AQ146" s="149">
        <f>VLOOKUP($J146,context!$K$2:$AC$348,9,FALSE)</f>
        <v>0.6</v>
      </c>
      <c r="AR146" s="149">
        <f>VLOOKUP($J146,context!$K$2:$AC$348,10,FALSE)</f>
        <v>0</v>
      </c>
      <c r="AS146" s="149">
        <f>VLOOKUP($J146,context!$K$2:$AC$348,11,FALSE)</f>
        <v>0.4</v>
      </c>
      <c r="AT146" s="149">
        <f>VLOOKUP($J146,context!$K$2:$AC$348,12,FALSE)</f>
        <v>0.2</v>
      </c>
      <c r="AU146" s="149">
        <f>VLOOKUP($J146,context!$K$2:$AC$348,13,FALSE)</f>
        <v>0</v>
      </c>
      <c r="AV146" s="149">
        <f>VLOOKUP($J146,context!$K$2:$AC$348,14,FALSE)</f>
        <v>0</v>
      </c>
      <c r="AW146" s="149">
        <f>VLOOKUP($J146,context!$K$2:$AC$348,15,FALSE)</f>
        <v>0</v>
      </c>
      <c r="AX146" s="149">
        <f>VLOOKUP($J146,context!$K$2:$AC$348,16,FALSE)</f>
        <v>0</v>
      </c>
      <c r="AY146" s="149">
        <f t="shared" si="16"/>
        <v>1.9999999999999998</v>
      </c>
      <c r="AZ146" s="149">
        <f t="shared" si="17"/>
        <v>0.8</v>
      </c>
      <c r="BA146" s="149">
        <f t="shared" si="18"/>
        <v>0</v>
      </c>
      <c r="BB146" s="7"/>
    </row>
    <row r="147" spans="1:54">
      <c r="A147" s="52">
        <v>316</v>
      </c>
      <c r="B147" s="52" t="s">
        <v>2708</v>
      </c>
      <c r="C147" s="66" t="s">
        <v>905</v>
      </c>
      <c r="D147" s="52"/>
      <c r="E147" s="77" t="s">
        <v>906</v>
      </c>
      <c r="F147" s="50">
        <v>5</v>
      </c>
      <c r="G147" s="50" t="s">
        <v>953</v>
      </c>
      <c r="H147" s="77" t="s">
        <v>956</v>
      </c>
      <c r="I147" s="69" t="s">
        <v>957</v>
      </c>
      <c r="J147" s="70" t="s">
        <v>958</v>
      </c>
      <c r="K147" s="77" t="s">
        <v>803</v>
      </c>
      <c r="L147" s="69">
        <v>0</v>
      </c>
      <c r="M147" s="69" t="s">
        <v>958</v>
      </c>
      <c r="N147" s="69" t="s">
        <v>958</v>
      </c>
      <c r="O147" s="77" t="str">
        <f t="shared" si="14"/>
        <v/>
      </c>
      <c r="P147" s="77" t="str">
        <f t="shared" si="15"/>
        <v/>
      </c>
      <c r="Q147" s="77"/>
      <c r="R147" s="6">
        <v>1</v>
      </c>
      <c r="S147" s="55">
        <v>43015</v>
      </c>
      <c r="T147" s="77" t="s">
        <v>263</v>
      </c>
      <c r="U147" s="67" t="s">
        <v>655</v>
      </c>
      <c r="V147" s="68" t="s">
        <v>266</v>
      </c>
      <c r="W147" s="74" t="s">
        <v>266</v>
      </c>
      <c r="X147" s="115" t="s">
        <v>266</v>
      </c>
      <c r="Y147" s="121" t="s">
        <v>171</v>
      </c>
      <c r="Z147" s="121" t="s">
        <v>326</v>
      </c>
      <c r="AA147" s="77"/>
      <c r="AB147" s="69" t="s">
        <v>609</v>
      </c>
      <c r="AC147" s="77"/>
      <c r="AD147" s="77"/>
      <c r="AF147" s="77"/>
      <c r="AG147" s="69">
        <v>1</v>
      </c>
      <c r="AH147" s="7"/>
      <c r="AI147" s="70" t="s">
        <v>959</v>
      </c>
      <c r="AJ147" s="194" t="str">
        <f>VLOOKUP($J147,context!$K$2:$M$348,2,FALSE)</f>
        <v>Definition from FaBiO: A structured collection of logically related records or data usually stored and retrieved using computer-based means.</v>
      </c>
      <c r="AK147" s="70">
        <v>1</v>
      </c>
      <c r="AL147" s="70" t="s">
        <v>3093</v>
      </c>
      <c r="AM147" s="149">
        <f>VLOOKUP($J147,context!$K$2:$AC$348,5,FALSE)</f>
        <v>0</v>
      </c>
      <c r="AN147" s="149">
        <f>VLOOKUP($J147,context!$K$2:$AC$348,6,FALSE)</f>
        <v>0</v>
      </c>
      <c r="AO147" s="149">
        <f>VLOOKUP($J147,context!$K$2:$AC$348,7,FALSE)</f>
        <v>0</v>
      </c>
      <c r="AP147" s="149">
        <f>VLOOKUP($J147,context!$K$2:$AC$348,8,FALSE)</f>
        <v>1</v>
      </c>
      <c r="AQ147" s="149">
        <f>VLOOKUP($J147,context!$K$2:$AC$348,9,FALSE)</f>
        <v>1</v>
      </c>
      <c r="AR147" s="149">
        <f>VLOOKUP($J147,context!$K$2:$AC$348,10,FALSE)</f>
        <v>0</v>
      </c>
      <c r="AS147" s="149">
        <f>VLOOKUP($J147,context!$K$2:$AC$348,11,FALSE)</f>
        <v>1</v>
      </c>
      <c r="AT147" s="149">
        <f>VLOOKUP($J147,context!$K$2:$AC$348,12,FALSE)</f>
        <v>0.2</v>
      </c>
      <c r="AU147" s="149">
        <f>VLOOKUP($J147,context!$K$2:$AC$348,13,FALSE)</f>
        <v>0</v>
      </c>
      <c r="AV147" s="149">
        <f>VLOOKUP($J147,context!$K$2:$AC$348,14,FALSE)</f>
        <v>0</v>
      </c>
      <c r="AW147" s="149">
        <f>VLOOKUP($J147,context!$K$2:$AC$348,15,FALSE)</f>
        <v>0</v>
      </c>
      <c r="AX147" s="149">
        <f>VLOOKUP($J147,context!$K$2:$AC$348,16,FALSE)</f>
        <v>0.6</v>
      </c>
      <c r="AY147" s="149">
        <f t="shared" si="16"/>
        <v>3.8000000000000003</v>
      </c>
      <c r="AZ147" s="149">
        <f t="shared" si="17"/>
        <v>1</v>
      </c>
      <c r="BA147" s="149">
        <f t="shared" si="18"/>
        <v>0</v>
      </c>
    </row>
    <row r="148" spans="1:54">
      <c r="A148" s="52">
        <v>665</v>
      </c>
      <c r="B148" s="52" t="s">
        <v>13</v>
      </c>
      <c r="C148" s="117" t="s">
        <v>1902</v>
      </c>
      <c r="E148" s="69" t="s">
        <v>2271</v>
      </c>
      <c r="G148" s="62" t="s">
        <v>959</v>
      </c>
      <c r="J148" s="70" t="s">
        <v>958</v>
      </c>
      <c r="K148" s="131" t="s">
        <v>1985</v>
      </c>
      <c r="L148" s="77">
        <v>1</v>
      </c>
      <c r="M148" s="69" t="s">
        <v>958</v>
      </c>
      <c r="N148" s="69" t="s">
        <v>958</v>
      </c>
      <c r="O148" s="77" t="s">
        <v>958</v>
      </c>
      <c r="P148" s="77" t="s">
        <v>3276</v>
      </c>
      <c r="R148" s="63">
        <v>1</v>
      </c>
      <c r="T148" s="61" t="s">
        <v>263</v>
      </c>
      <c r="U148" s="67" t="s">
        <v>655</v>
      </c>
      <c r="V148" s="68" t="s">
        <v>266</v>
      </c>
      <c r="W148" s="74" t="s">
        <v>266</v>
      </c>
      <c r="X148" s="115" t="s">
        <v>266</v>
      </c>
      <c r="Y148" s="121" t="s">
        <v>171</v>
      </c>
      <c r="Z148" s="121" t="s">
        <v>326</v>
      </c>
      <c r="AG148" s="69">
        <v>1</v>
      </c>
      <c r="AH148" s="66" t="s">
        <v>2588</v>
      </c>
      <c r="AI148" s="70" t="s">
        <v>959</v>
      </c>
      <c r="AJ148" s="194" t="str">
        <f>VLOOKUP($J148,context!$K$2:$M$348,2,FALSE)</f>
        <v>Definition from FaBiO: A structured collection of logically related records or data usually stored and retrieved using computer-based means.</v>
      </c>
      <c r="AK148" s="70">
        <v>1</v>
      </c>
      <c r="AL148" s="70" t="s">
        <v>3093</v>
      </c>
      <c r="AM148" s="149">
        <f>VLOOKUP($J148,context!$K$2:$AC$348,5,FALSE)</f>
        <v>0</v>
      </c>
      <c r="AN148" s="149">
        <f>VLOOKUP($J148,context!$K$2:$AC$348,6,FALSE)</f>
        <v>0</v>
      </c>
      <c r="AO148" s="149">
        <f>VLOOKUP($J148,context!$K$2:$AC$348,7,FALSE)</f>
        <v>0</v>
      </c>
      <c r="AP148" s="149">
        <f>VLOOKUP($J148,context!$K$2:$AC$348,8,FALSE)</f>
        <v>1</v>
      </c>
      <c r="AQ148" s="149">
        <f>VLOOKUP($J148,context!$K$2:$AC$348,9,FALSE)</f>
        <v>1</v>
      </c>
      <c r="AR148" s="149">
        <f>VLOOKUP($J148,context!$K$2:$AC$348,10,FALSE)</f>
        <v>0</v>
      </c>
      <c r="AS148" s="149">
        <f>VLOOKUP($J148,context!$K$2:$AC$348,11,FALSE)</f>
        <v>1</v>
      </c>
      <c r="AT148" s="149">
        <f>VLOOKUP($J148,context!$K$2:$AC$348,12,FALSE)</f>
        <v>0.2</v>
      </c>
      <c r="AU148" s="149">
        <f>VLOOKUP($J148,context!$K$2:$AC$348,13,FALSE)</f>
        <v>0</v>
      </c>
      <c r="AV148" s="149">
        <f>VLOOKUP($J148,context!$K$2:$AC$348,14,FALSE)</f>
        <v>0</v>
      </c>
      <c r="AW148" s="149">
        <f>VLOOKUP($J148,context!$K$2:$AC$348,15,FALSE)</f>
        <v>0</v>
      </c>
      <c r="AX148" s="149">
        <f>VLOOKUP($J148,context!$K$2:$AC$348,16,FALSE)</f>
        <v>0.6</v>
      </c>
      <c r="AY148" s="149">
        <f t="shared" si="16"/>
        <v>3.8000000000000003</v>
      </c>
      <c r="AZ148" s="149">
        <f t="shared" si="17"/>
        <v>1</v>
      </c>
      <c r="BA148" s="149">
        <f t="shared" si="18"/>
        <v>0</v>
      </c>
    </row>
    <row r="149" spans="1:54">
      <c r="A149" s="52">
        <v>676</v>
      </c>
      <c r="B149" s="52" t="s">
        <v>13</v>
      </c>
      <c r="C149" s="117" t="s">
        <v>1902</v>
      </c>
      <c r="E149" s="69" t="s">
        <v>2271</v>
      </c>
      <c r="G149" s="62" t="s">
        <v>2000</v>
      </c>
      <c r="J149" s="70" t="s">
        <v>958</v>
      </c>
      <c r="K149" s="69" t="s">
        <v>2001</v>
      </c>
      <c r="L149" s="77">
        <v>0</v>
      </c>
      <c r="M149" s="69" t="s">
        <v>958</v>
      </c>
      <c r="N149" s="69" t="s">
        <v>958</v>
      </c>
      <c r="O149" s="77" t="str">
        <f t="shared" ref="O149:O212" si="19">IF(L149=1,J149,"")</f>
        <v/>
      </c>
      <c r="P149" s="77" t="str">
        <f t="shared" ref="P149:P212" si="20">IF(L149=1,"Definition from "&amp;C149&amp;": "&amp;K149,"")</f>
        <v/>
      </c>
      <c r="R149" s="63">
        <v>1</v>
      </c>
      <c r="T149" s="61" t="s">
        <v>263</v>
      </c>
      <c r="U149" s="67" t="s">
        <v>655</v>
      </c>
      <c r="V149" s="68" t="s">
        <v>266</v>
      </c>
      <c r="W149" s="74" t="s">
        <v>266</v>
      </c>
      <c r="X149" s="115" t="s">
        <v>266</v>
      </c>
      <c r="Y149" s="121" t="s">
        <v>171</v>
      </c>
      <c r="Z149" s="121" t="s">
        <v>326</v>
      </c>
      <c r="AG149" s="69">
        <v>1</v>
      </c>
      <c r="AI149" s="70" t="s">
        <v>959</v>
      </c>
      <c r="AJ149" s="194" t="str">
        <f>VLOOKUP($J149,context!$K$2:$M$348,2,FALSE)</f>
        <v>Definition from FaBiO: A structured collection of logically related records or data usually stored and retrieved using computer-based means.</v>
      </c>
      <c r="AK149" s="70">
        <v>1</v>
      </c>
      <c r="AL149" s="70" t="s">
        <v>3097</v>
      </c>
      <c r="AM149" s="149">
        <f>VLOOKUP($J149,context!$K$2:$AC$348,5,FALSE)</f>
        <v>0</v>
      </c>
      <c r="AN149" s="149">
        <f>VLOOKUP($J149,context!$K$2:$AC$348,6,FALSE)</f>
        <v>0</v>
      </c>
      <c r="AO149" s="149">
        <f>VLOOKUP($J149,context!$K$2:$AC$348,7,FALSE)</f>
        <v>0</v>
      </c>
      <c r="AP149" s="149">
        <f>VLOOKUP($J149,context!$K$2:$AC$348,8,FALSE)</f>
        <v>1</v>
      </c>
      <c r="AQ149" s="149">
        <f>VLOOKUP($J149,context!$K$2:$AC$348,9,FALSE)</f>
        <v>1</v>
      </c>
      <c r="AR149" s="149">
        <f>VLOOKUP($J149,context!$K$2:$AC$348,10,FALSE)</f>
        <v>0</v>
      </c>
      <c r="AS149" s="149">
        <f>VLOOKUP($J149,context!$K$2:$AC$348,11,FALSE)</f>
        <v>1</v>
      </c>
      <c r="AT149" s="149">
        <f>VLOOKUP($J149,context!$K$2:$AC$348,12,FALSE)</f>
        <v>0.2</v>
      </c>
      <c r="AU149" s="149">
        <f>VLOOKUP($J149,context!$K$2:$AC$348,13,FALSE)</f>
        <v>0</v>
      </c>
      <c r="AV149" s="149">
        <f>VLOOKUP($J149,context!$K$2:$AC$348,14,FALSE)</f>
        <v>0</v>
      </c>
      <c r="AW149" s="149">
        <f>VLOOKUP($J149,context!$K$2:$AC$348,15,FALSE)</f>
        <v>0</v>
      </c>
      <c r="AX149" s="149">
        <f>VLOOKUP($J149,context!$K$2:$AC$348,16,FALSE)</f>
        <v>0.6</v>
      </c>
      <c r="AY149" s="149">
        <f t="shared" si="16"/>
        <v>3.8000000000000003</v>
      </c>
      <c r="AZ149" s="149">
        <f t="shared" si="17"/>
        <v>1</v>
      </c>
      <c r="BA149" s="149">
        <f t="shared" si="18"/>
        <v>0</v>
      </c>
    </row>
    <row r="150" spans="1:54">
      <c r="A150" s="122">
        <v>868</v>
      </c>
      <c r="B150" s="52" t="s">
        <v>13</v>
      </c>
      <c r="C150" s="66" t="s">
        <v>2413</v>
      </c>
      <c r="D150" s="66" t="s">
        <v>2547</v>
      </c>
      <c r="E150" s="7" t="s">
        <v>2414</v>
      </c>
      <c r="F150" s="122">
        <v>4</v>
      </c>
      <c r="G150" s="50" t="s">
        <v>958</v>
      </c>
      <c r="H150" s="122"/>
      <c r="I150" s="122"/>
      <c r="J150" s="47" t="s">
        <v>958</v>
      </c>
      <c r="K150" s="7" t="s">
        <v>2548</v>
      </c>
      <c r="L150" s="7">
        <v>0</v>
      </c>
      <c r="M150" s="69" t="s">
        <v>958</v>
      </c>
      <c r="N150" s="69" t="s">
        <v>958</v>
      </c>
      <c r="O150" s="77" t="str">
        <f t="shared" si="19"/>
        <v/>
      </c>
      <c r="P150" s="77" t="str">
        <f t="shared" si="20"/>
        <v/>
      </c>
      <c r="Q150" s="7"/>
      <c r="R150" s="66">
        <v>1</v>
      </c>
      <c r="S150" s="55">
        <v>43016</v>
      </c>
      <c r="T150" s="77" t="s">
        <v>263</v>
      </c>
      <c r="U150" s="67" t="s">
        <v>655</v>
      </c>
      <c r="V150" s="47" t="s">
        <v>266</v>
      </c>
      <c r="W150" s="47" t="s">
        <v>266</v>
      </c>
      <c r="X150" s="66" t="s">
        <v>266</v>
      </c>
      <c r="Y150" s="184" t="s">
        <v>171</v>
      </c>
      <c r="Z150" s="184" t="s">
        <v>326</v>
      </c>
      <c r="AA150" s="7"/>
      <c r="AB150" s="7" t="s">
        <v>609</v>
      </c>
      <c r="AC150" s="7"/>
      <c r="AD150" s="7"/>
      <c r="AF150" s="7"/>
      <c r="AG150" s="7">
        <v>1</v>
      </c>
      <c r="AI150" s="47" t="s">
        <v>959</v>
      </c>
      <c r="AJ150" s="194" t="str">
        <f>VLOOKUP($J150,context!$K$2:$M$348,2,FALSE)</f>
        <v>Definition from FaBiO: A structured collection of logically related records or data usually stored and retrieved using computer-based means.</v>
      </c>
      <c r="AK150" s="70">
        <v>1</v>
      </c>
      <c r="AL150" s="70" t="s">
        <v>3093</v>
      </c>
      <c r="AM150" s="185">
        <f>VLOOKUP($J150,context!$K$2:$AC$348,5,FALSE)</f>
        <v>0</v>
      </c>
      <c r="AN150" s="185">
        <f>VLOOKUP($J150,context!$K$2:$AC$348,6,FALSE)</f>
        <v>0</v>
      </c>
      <c r="AO150" s="185">
        <f>VLOOKUP($J150,context!$K$2:$AC$348,7,FALSE)</f>
        <v>0</v>
      </c>
      <c r="AP150" s="185">
        <f>VLOOKUP($J150,context!$K$2:$AC$348,8,FALSE)</f>
        <v>1</v>
      </c>
      <c r="AQ150" s="185">
        <f>VLOOKUP($J150,context!$K$2:$AC$348,9,FALSE)</f>
        <v>1</v>
      </c>
      <c r="AR150" s="185">
        <f>VLOOKUP($J150,context!$K$2:$AC$348,10,FALSE)</f>
        <v>0</v>
      </c>
      <c r="AS150" s="185">
        <f>VLOOKUP($J150,context!$K$2:$AC$348,11,FALSE)</f>
        <v>1</v>
      </c>
      <c r="AT150" s="185">
        <f>VLOOKUP($J150,context!$K$2:$AC$348,12,FALSE)</f>
        <v>0.2</v>
      </c>
      <c r="AU150" s="185">
        <f>VLOOKUP($J150,context!$K$2:$AC$348,13,FALSE)</f>
        <v>0</v>
      </c>
      <c r="AV150" s="185">
        <f>VLOOKUP($J150,context!$K$2:$AC$348,14,FALSE)</f>
        <v>0</v>
      </c>
      <c r="AW150" s="185">
        <f>VLOOKUP($J150,context!$K$2:$AC$348,15,FALSE)</f>
        <v>0</v>
      </c>
      <c r="AX150" s="185">
        <f>VLOOKUP($J150,context!$K$2:$AC$348,16,FALSE)</f>
        <v>0.6</v>
      </c>
      <c r="AY150" s="185">
        <f t="shared" si="16"/>
        <v>3.8000000000000003</v>
      </c>
      <c r="AZ150" s="149">
        <f t="shared" si="17"/>
        <v>1</v>
      </c>
      <c r="BA150" s="149">
        <f t="shared" si="18"/>
        <v>0</v>
      </c>
    </row>
    <row r="151" spans="1:54">
      <c r="A151" s="52">
        <v>622</v>
      </c>
      <c r="B151" s="52" t="s">
        <v>13</v>
      </c>
      <c r="C151" s="117" t="s">
        <v>1902</v>
      </c>
      <c r="E151" s="69" t="s">
        <v>2271</v>
      </c>
      <c r="G151" s="62" t="s">
        <v>1923</v>
      </c>
      <c r="J151" s="70" t="s">
        <v>1923</v>
      </c>
      <c r="K151" s="69" t="s">
        <v>1924</v>
      </c>
      <c r="L151" s="77">
        <v>1</v>
      </c>
      <c r="M151" s="69" t="s">
        <v>1923</v>
      </c>
      <c r="N151" s="69" t="s">
        <v>1923</v>
      </c>
      <c r="O151" s="77" t="str">
        <f t="shared" si="19"/>
        <v>bibliographic database</v>
      </c>
      <c r="P151" s="77" t="str">
        <f t="shared" si="20"/>
        <v>Definition from FaBiO: A database providing an authoritative source of bibliographic information, for example PubMed (http://www.ncbi.nlm.nih.gov/pubmed), CrossRef Metadata Search (http://search.crossref.org/) and PubMed Central (http://www.ncbi.nlm.nih.gov/pmc/).</v>
      </c>
      <c r="R151" s="63">
        <v>0.6</v>
      </c>
      <c r="T151" s="61" t="s">
        <v>263</v>
      </c>
      <c r="U151" s="67" t="s">
        <v>655</v>
      </c>
      <c r="V151" s="68" t="s">
        <v>266</v>
      </c>
      <c r="W151" s="74" t="s">
        <v>266</v>
      </c>
      <c r="X151" s="115" t="s">
        <v>266</v>
      </c>
      <c r="Y151" s="121" t="s">
        <v>171</v>
      </c>
      <c r="Z151" s="121" t="s">
        <v>390</v>
      </c>
      <c r="AF151" s="69" t="s">
        <v>3015</v>
      </c>
      <c r="AG151" s="69">
        <v>1</v>
      </c>
      <c r="AI151" s="70" t="s">
        <v>959</v>
      </c>
      <c r="AJ151" s="194" t="str">
        <f>VLOOKUP($J151,context!$K$2:$M$348,2,FALSE)</f>
        <v>Definition from FaBiO: A database providing an authoritative source of bibliographic information, for example PubMed (http://www.ncbi.nlm.nih.gov/pubmed), CrossRef Metadata Search (http://search.crossref.org/) and PubMed Central (http://www.ncbi.nlm.nih.gov/pmc/).</v>
      </c>
      <c r="AK151" s="70">
        <v>1</v>
      </c>
      <c r="AL151" s="70" t="s">
        <v>3097</v>
      </c>
      <c r="AM151" s="149">
        <f>VLOOKUP($J151,context!$K$2:$AC$348,5,FALSE)</f>
        <v>0</v>
      </c>
      <c r="AN151" s="149">
        <f>VLOOKUP($J151,context!$K$2:$AC$348,6,FALSE)</f>
        <v>0</v>
      </c>
      <c r="AO151" s="149">
        <f>VLOOKUP($J151,context!$K$2:$AC$348,7,FALSE)</f>
        <v>0</v>
      </c>
      <c r="AP151" s="149">
        <f>VLOOKUP($J151,context!$K$2:$AC$348,8,FALSE)</f>
        <v>0.5</v>
      </c>
      <c r="AQ151" s="149">
        <f>VLOOKUP($J151,context!$K$2:$AC$348,9,FALSE)</f>
        <v>0</v>
      </c>
      <c r="AR151" s="149">
        <f>VLOOKUP($J151,context!$K$2:$AC$348,10,FALSE)</f>
        <v>1</v>
      </c>
      <c r="AS151" s="149">
        <f>VLOOKUP($J151,context!$K$2:$AC$348,11,FALSE)</f>
        <v>0.4</v>
      </c>
      <c r="AT151" s="149">
        <f>VLOOKUP($J151,context!$K$2:$AC$348,12,FALSE)</f>
        <v>0.2</v>
      </c>
      <c r="AU151" s="149">
        <f>VLOOKUP($J151,context!$K$2:$AC$348,13,FALSE)</f>
        <v>0</v>
      </c>
      <c r="AV151" s="149">
        <f>VLOOKUP($J151,context!$K$2:$AC$348,14,FALSE)</f>
        <v>0</v>
      </c>
      <c r="AW151" s="149">
        <f>VLOOKUP($J151,context!$K$2:$AC$348,15,FALSE)</f>
        <v>0</v>
      </c>
      <c r="AX151" s="149">
        <f>VLOOKUP($J151,context!$K$2:$AC$348,16,FALSE)</f>
        <v>0.2</v>
      </c>
      <c r="AY151" s="149">
        <f t="shared" si="16"/>
        <v>2.3000000000000003</v>
      </c>
      <c r="AZ151" s="149">
        <f t="shared" si="17"/>
        <v>1</v>
      </c>
      <c r="BA151" s="149">
        <f t="shared" si="18"/>
        <v>0</v>
      </c>
    </row>
    <row r="152" spans="1:54">
      <c r="A152" s="52">
        <v>677</v>
      </c>
      <c r="B152" s="52" t="s">
        <v>13</v>
      </c>
      <c r="C152" s="117" t="s">
        <v>1902</v>
      </c>
      <c r="E152" s="69" t="s">
        <v>2271</v>
      </c>
      <c r="G152" s="62" t="s">
        <v>2002</v>
      </c>
      <c r="J152" s="70" t="s">
        <v>2002</v>
      </c>
      <c r="K152" s="69" t="s">
        <v>2003</v>
      </c>
      <c r="L152" s="77">
        <v>1</v>
      </c>
      <c r="M152" s="69" t="s">
        <v>959</v>
      </c>
      <c r="N152" s="69" t="s">
        <v>2318</v>
      </c>
      <c r="O152" s="77" t="str">
        <f t="shared" si="19"/>
        <v>discipline dictionary</v>
      </c>
      <c r="P152" s="77" t="str">
        <f t="shared" si="20"/>
        <v>Definition from FaBiO: A discipline dictionary is a collection of subject disciplines.</v>
      </c>
      <c r="R152" s="63">
        <v>0.6</v>
      </c>
      <c r="T152" s="61" t="s">
        <v>263</v>
      </c>
      <c r="U152" s="67" t="s">
        <v>655</v>
      </c>
      <c r="V152" s="68" t="s">
        <v>266</v>
      </c>
      <c r="W152" s="74" t="s">
        <v>266</v>
      </c>
      <c r="X152" s="115" t="s">
        <v>266</v>
      </c>
      <c r="Y152" s="121" t="s">
        <v>171</v>
      </c>
      <c r="Z152" s="121" t="s">
        <v>326</v>
      </c>
      <c r="AF152" s="69" t="s">
        <v>3015</v>
      </c>
      <c r="AG152" s="69">
        <v>1</v>
      </c>
      <c r="AI152" s="70" t="s">
        <v>959</v>
      </c>
      <c r="AJ152" s="194" t="e">
        <f>VLOOKUP($J152,context!$K$2:$M$348,2,FALSE)</f>
        <v>#N/A</v>
      </c>
      <c r="AK152" s="70">
        <v>1</v>
      </c>
      <c r="AL152" s="70" t="s">
        <v>3097</v>
      </c>
      <c r="AM152" s="149" t="e">
        <f>VLOOKUP($J152,context!$K$2:$AC$348,5,FALSE)</f>
        <v>#N/A</v>
      </c>
      <c r="AN152" s="149" t="e">
        <f>VLOOKUP($J152,context!$K$2:$AC$348,6,FALSE)</f>
        <v>#N/A</v>
      </c>
      <c r="AO152" s="149" t="e">
        <f>VLOOKUP($J152,context!$K$2:$AC$348,7,FALSE)</f>
        <v>#N/A</v>
      </c>
      <c r="AP152" s="149" t="e">
        <f>VLOOKUP($J152,context!$K$2:$AC$348,8,FALSE)</f>
        <v>#N/A</v>
      </c>
      <c r="AQ152" s="149" t="e">
        <f>VLOOKUP($J152,context!$K$2:$AC$348,9,FALSE)</f>
        <v>#N/A</v>
      </c>
      <c r="AR152" s="149" t="e">
        <f>VLOOKUP($J152,context!$K$2:$AC$348,10,FALSE)</f>
        <v>#N/A</v>
      </c>
      <c r="AS152" s="149" t="e">
        <f>VLOOKUP($J152,context!$K$2:$AC$348,11,FALSE)</f>
        <v>#N/A</v>
      </c>
      <c r="AT152" s="149" t="e">
        <f>VLOOKUP($J152,context!$K$2:$AC$348,12,FALSE)</f>
        <v>#N/A</v>
      </c>
      <c r="AU152" s="149" t="e">
        <f>VLOOKUP($J152,context!$K$2:$AC$348,13,FALSE)</f>
        <v>#N/A</v>
      </c>
      <c r="AV152" s="149" t="e">
        <f>VLOOKUP($J152,context!$K$2:$AC$348,14,FALSE)</f>
        <v>#N/A</v>
      </c>
      <c r="AW152" s="149" t="e">
        <f>VLOOKUP($J152,context!$K$2:$AC$348,15,FALSE)</f>
        <v>#N/A</v>
      </c>
      <c r="AX152" s="149" t="e">
        <f>VLOOKUP($J152,context!$K$2:$AC$348,16,FALSE)</f>
        <v>#N/A</v>
      </c>
      <c r="AY152" s="149" t="e">
        <f t="shared" si="16"/>
        <v>#N/A</v>
      </c>
      <c r="AZ152" s="149" t="e">
        <f t="shared" si="17"/>
        <v>#N/A</v>
      </c>
      <c r="BA152" s="149" t="e">
        <f t="shared" si="18"/>
        <v>#N/A</v>
      </c>
    </row>
    <row r="153" spans="1:54">
      <c r="A153" s="52">
        <v>679</v>
      </c>
      <c r="B153" s="52" t="s">
        <v>13</v>
      </c>
      <c r="C153" s="117" t="s">
        <v>1902</v>
      </c>
      <c r="E153" s="69" t="s">
        <v>2271</v>
      </c>
      <c r="G153" s="130" t="s">
        <v>2004</v>
      </c>
      <c r="J153" s="70" t="s">
        <v>2004</v>
      </c>
      <c r="K153" s="69" t="s">
        <v>2005</v>
      </c>
      <c r="L153" s="69">
        <v>1</v>
      </c>
      <c r="M153" s="69" t="s">
        <v>959</v>
      </c>
      <c r="N153" s="69" t="s">
        <v>2781</v>
      </c>
      <c r="O153" s="77" t="str">
        <f t="shared" si="19"/>
        <v>document repository</v>
      </c>
      <c r="P153" s="77" t="str">
        <f t="shared" si="20"/>
        <v>Definition from FaBiO: A repository for storing documents.</v>
      </c>
      <c r="R153" s="63">
        <v>0.6</v>
      </c>
      <c r="T153" s="77" t="s">
        <v>688</v>
      </c>
      <c r="U153" s="67" t="s">
        <v>608</v>
      </c>
      <c r="V153" s="68" t="s">
        <v>608</v>
      </c>
      <c r="W153" s="74" t="s">
        <v>418</v>
      </c>
      <c r="X153" s="115" t="s">
        <v>418</v>
      </c>
      <c r="Y153" s="121" t="s">
        <v>171</v>
      </c>
      <c r="AA153" s="77"/>
      <c r="AB153" s="69" t="s">
        <v>609</v>
      </c>
      <c r="AC153" s="69" t="s">
        <v>609</v>
      </c>
      <c r="AF153" s="69" t="s">
        <v>3015</v>
      </c>
      <c r="AG153" s="69">
        <v>1</v>
      </c>
      <c r="AI153" s="70" t="s">
        <v>959</v>
      </c>
      <c r="AJ153" s="194" t="str">
        <f>VLOOKUP($J153,context!$K$2:$M$348,2,FALSE)</f>
        <v>Definition from FaBiO: A repository for storing documents.</v>
      </c>
      <c r="AK153" s="70">
        <v>1</v>
      </c>
      <c r="AL153" s="70" t="s">
        <v>3097</v>
      </c>
      <c r="AM153" s="149">
        <f>VLOOKUP($J153,context!$K$2:$AC$348,5,FALSE)</f>
        <v>0</v>
      </c>
      <c r="AN153" s="149">
        <f>VLOOKUP($J153,context!$K$2:$AC$348,6,FALSE)</f>
        <v>0</v>
      </c>
      <c r="AO153" s="149">
        <f>VLOOKUP($J153,context!$K$2:$AC$348,7,FALSE)</f>
        <v>0</v>
      </c>
      <c r="AP153" s="149">
        <f>VLOOKUP($J153,context!$K$2:$AC$348,8,FALSE)</f>
        <v>0.2</v>
      </c>
      <c r="AQ153" s="149">
        <f>VLOOKUP($J153,context!$K$2:$AC$348,9,FALSE)</f>
        <v>1</v>
      </c>
      <c r="AR153" s="149">
        <f>VLOOKUP($J153,context!$K$2:$AC$348,10,FALSE)</f>
        <v>0</v>
      </c>
      <c r="AS153" s="149">
        <f>VLOOKUP($J153,context!$K$2:$AC$348,11,FALSE)</f>
        <v>1</v>
      </c>
      <c r="AT153" s="149">
        <f>VLOOKUP($J153,context!$K$2:$AC$348,12,FALSE)</f>
        <v>0.2</v>
      </c>
      <c r="AU153" s="149">
        <f>VLOOKUP($J153,context!$K$2:$AC$348,13,FALSE)</f>
        <v>0.6</v>
      </c>
      <c r="AV153" s="149">
        <f>VLOOKUP($J153,context!$K$2:$AC$348,14,FALSE)</f>
        <v>0</v>
      </c>
      <c r="AW153" s="149">
        <f>VLOOKUP($J153,context!$K$2:$AC$348,15,FALSE)</f>
        <v>0</v>
      </c>
      <c r="AX153" s="149">
        <f>VLOOKUP($J153,context!$K$2:$AC$348,16,FALSE)</f>
        <v>0</v>
      </c>
      <c r="AY153" s="149">
        <f t="shared" si="16"/>
        <v>3.0000000000000004</v>
      </c>
      <c r="AZ153" s="149">
        <f t="shared" si="17"/>
        <v>1</v>
      </c>
      <c r="BA153" s="149">
        <f t="shared" si="18"/>
        <v>0</v>
      </c>
    </row>
    <row r="154" spans="1:54" s="7" customFormat="1">
      <c r="A154" s="52">
        <v>695</v>
      </c>
      <c r="B154" s="52" t="s">
        <v>13</v>
      </c>
      <c r="C154" s="117" t="s">
        <v>1902</v>
      </c>
      <c r="D154" s="59"/>
      <c r="E154" s="69" t="s">
        <v>2271</v>
      </c>
      <c r="F154" s="61"/>
      <c r="G154" s="62" t="s">
        <v>2030</v>
      </c>
      <c r="H154" s="61"/>
      <c r="I154" s="69"/>
      <c r="J154" s="70" t="s">
        <v>2030</v>
      </c>
      <c r="K154" s="69" t="s">
        <v>2031</v>
      </c>
      <c r="L154" s="61">
        <v>1</v>
      </c>
      <c r="M154" s="69" t="s">
        <v>3200</v>
      </c>
      <c r="N154" s="69" t="s">
        <v>3271</v>
      </c>
      <c r="O154" s="77" t="str">
        <f t="shared" si="19"/>
        <v>folksonomy</v>
      </c>
      <c r="P154" s="77" t="str">
        <f t="shared" si="20"/>
        <v>Definition from FaBiO: A system of classification derived from the practice and method of collaboratively creating and managing tags to annotate and categorize content in a particular domain. [Contrast fabio:Ontology]</v>
      </c>
      <c r="Q154" s="61"/>
      <c r="R154" s="63">
        <v>0.4</v>
      </c>
      <c r="S154" s="64"/>
      <c r="T154" s="69" t="s">
        <v>65</v>
      </c>
      <c r="U154" s="67" t="s">
        <v>655</v>
      </c>
      <c r="V154" s="68" t="s">
        <v>266</v>
      </c>
      <c r="W154" s="74" t="s">
        <v>266</v>
      </c>
      <c r="X154" s="115" t="s">
        <v>266</v>
      </c>
      <c r="Y154" s="121" t="s">
        <v>171</v>
      </c>
      <c r="Z154" s="121" t="s">
        <v>326</v>
      </c>
      <c r="AA154" s="69" t="s">
        <v>609</v>
      </c>
      <c r="AB154" s="61"/>
      <c r="AC154" s="61"/>
      <c r="AD154" s="72"/>
      <c r="AF154" s="61"/>
      <c r="AG154" s="69">
        <v>1</v>
      </c>
      <c r="AH154" s="66"/>
      <c r="AI154" s="70" t="s">
        <v>2787</v>
      </c>
      <c r="AJ154" s="194" t="e">
        <f>VLOOKUP($J154,context!$K$2:$M$348,2,FALSE)</f>
        <v>#N/A</v>
      </c>
      <c r="AK154" s="70">
        <v>1</v>
      </c>
      <c r="AL154" s="70" t="s">
        <v>3097</v>
      </c>
      <c r="AM154" s="149" t="e">
        <f>VLOOKUP($J154,context!$K$2:$AC$348,5,FALSE)</f>
        <v>#N/A</v>
      </c>
      <c r="AN154" s="149" t="e">
        <f>VLOOKUP($J154,context!$K$2:$AC$348,6,FALSE)</f>
        <v>#N/A</v>
      </c>
      <c r="AO154" s="149" t="e">
        <f>VLOOKUP($J154,context!$K$2:$AC$348,7,FALSE)</f>
        <v>#N/A</v>
      </c>
      <c r="AP154" s="149" t="e">
        <f>VLOOKUP($J154,context!$K$2:$AC$348,8,FALSE)</f>
        <v>#N/A</v>
      </c>
      <c r="AQ154" s="149" t="e">
        <f>VLOOKUP($J154,context!$K$2:$AC$348,9,FALSE)</f>
        <v>#N/A</v>
      </c>
      <c r="AR154" s="149" t="e">
        <f>VLOOKUP($J154,context!$K$2:$AC$348,10,FALSE)</f>
        <v>#N/A</v>
      </c>
      <c r="AS154" s="149" t="e">
        <f>VLOOKUP($J154,context!$K$2:$AC$348,11,FALSE)</f>
        <v>#N/A</v>
      </c>
      <c r="AT154" s="149" t="e">
        <f>VLOOKUP($J154,context!$K$2:$AC$348,12,FALSE)</f>
        <v>#N/A</v>
      </c>
      <c r="AU154" s="149" t="e">
        <f>VLOOKUP($J154,context!$K$2:$AC$348,13,FALSE)</f>
        <v>#N/A</v>
      </c>
      <c r="AV154" s="149" t="e">
        <f>VLOOKUP($J154,context!$K$2:$AC$348,14,FALSE)</f>
        <v>#N/A</v>
      </c>
      <c r="AW154" s="149" t="e">
        <f>VLOOKUP($J154,context!$K$2:$AC$348,15,FALSE)</f>
        <v>#N/A</v>
      </c>
      <c r="AX154" s="149" t="e">
        <f>VLOOKUP($J154,context!$K$2:$AC$348,16,FALSE)</f>
        <v>#N/A</v>
      </c>
      <c r="AY154" s="149" t="e">
        <f t="shared" si="16"/>
        <v>#N/A</v>
      </c>
      <c r="AZ154" s="149" t="e">
        <f t="shared" si="17"/>
        <v>#N/A</v>
      </c>
      <c r="BA154" s="149" t="e">
        <f t="shared" si="18"/>
        <v>#N/A</v>
      </c>
      <c r="BB154" s="61"/>
    </row>
    <row r="155" spans="1:54">
      <c r="A155" s="52">
        <v>485</v>
      </c>
      <c r="B155" s="52" t="s">
        <v>13</v>
      </c>
      <c r="C155" s="66" t="s">
        <v>29</v>
      </c>
      <c r="D155" s="52" t="s">
        <v>1159</v>
      </c>
      <c r="E155" s="77" t="s">
        <v>1160</v>
      </c>
      <c r="F155" s="50">
        <v>3</v>
      </c>
      <c r="G155" s="50" t="s">
        <v>2609</v>
      </c>
      <c r="H155" s="77"/>
      <c r="J155" s="70" t="s">
        <v>2639</v>
      </c>
      <c r="K155" s="77" t="s">
        <v>2624</v>
      </c>
      <c r="L155" s="77">
        <v>1</v>
      </c>
      <c r="M155" s="69" t="s">
        <v>959</v>
      </c>
      <c r="N155" s="69" t="s">
        <v>2639</v>
      </c>
      <c r="O155" s="77" t="str">
        <f t="shared" si="19"/>
        <v>database-online</v>
      </c>
      <c r="P155" s="77" t="str">
        <f t="shared" si="20"/>
        <v xml:space="preserve">Definition from RIS: Online Database </v>
      </c>
      <c r="Q155" s="77"/>
      <c r="R155" s="6">
        <v>1</v>
      </c>
      <c r="S155" s="55"/>
      <c r="T155" s="69" t="s">
        <v>263</v>
      </c>
      <c r="U155" s="67" t="s">
        <v>655</v>
      </c>
      <c r="V155" s="68" t="s">
        <v>266</v>
      </c>
      <c r="W155" s="74" t="s">
        <v>266</v>
      </c>
      <c r="X155" s="115" t="s">
        <v>266</v>
      </c>
      <c r="Y155" s="121" t="s">
        <v>171</v>
      </c>
      <c r="Z155" s="121" t="s">
        <v>2624</v>
      </c>
      <c r="AA155" s="77"/>
      <c r="AB155" s="69"/>
      <c r="AC155" s="77"/>
      <c r="AD155" s="77"/>
      <c r="AF155" s="69" t="s">
        <v>3015</v>
      </c>
      <c r="AG155" s="69">
        <v>1</v>
      </c>
      <c r="AH155" s="7"/>
      <c r="AI155" s="70" t="s">
        <v>959</v>
      </c>
      <c r="AJ155" s="194" t="str">
        <f>VLOOKUP($J155,context!$K$2:$M$348,2,FALSE)</f>
        <v xml:space="preserve">Definition from RIS: Online Database </v>
      </c>
      <c r="AK155" s="70">
        <v>1</v>
      </c>
      <c r="AL155" s="70" t="s">
        <v>3097</v>
      </c>
      <c r="AM155" s="149">
        <f>VLOOKUP($J155,context!$K$2:$AC$348,5,FALSE)</f>
        <v>1</v>
      </c>
      <c r="AN155" s="149">
        <f>VLOOKUP($J155,context!$K$2:$AC$348,6,FALSE)</f>
        <v>1</v>
      </c>
      <c r="AO155" s="149">
        <f>VLOOKUP($J155,context!$K$2:$AC$348,7,FALSE)</f>
        <v>1</v>
      </c>
      <c r="AP155" s="149">
        <f>VLOOKUP($J155,context!$K$2:$AC$348,8,FALSE)</f>
        <v>0</v>
      </c>
      <c r="AQ155" s="149">
        <f>VLOOKUP($J155,context!$K$2:$AC$348,9,FALSE)</f>
        <v>0.8</v>
      </c>
      <c r="AR155" s="149">
        <f>VLOOKUP($J155,context!$K$2:$AC$348,10,FALSE)</f>
        <v>0</v>
      </c>
      <c r="AS155" s="149">
        <f>VLOOKUP($J155,context!$K$2:$AC$348,11,FALSE)</f>
        <v>1</v>
      </c>
      <c r="AT155" s="149">
        <f>VLOOKUP($J155,context!$K$2:$AC$348,12,FALSE)</f>
        <v>0.2</v>
      </c>
      <c r="AU155" s="149">
        <f>VLOOKUP($J155,context!$K$2:$AC$348,13,FALSE)</f>
        <v>0</v>
      </c>
      <c r="AV155" s="149">
        <f>VLOOKUP($J155,context!$K$2:$AC$348,14,FALSE)</f>
        <v>0</v>
      </c>
      <c r="AW155" s="149">
        <f>VLOOKUP($J155,context!$K$2:$AC$348,15,FALSE)</f>
        <v>0</v>
      </c>
      <c r="AX155" s="149">
        <f>VLOOKUP($J155,context!$K$2:$AC$348,16,FALSE)</f>
        <v>0.6</v>
      </c>
      <c r="AY155" s="149">
        <f t="shared" si="16"/>
        <v>5.6</v>
      </c>
      <c r="AZ155" s="149">
        <f t="shared" si="17"/>
        <v>1</v>
      </c>
      <c r="BA155" s="149">
        <f t="shared" si="18"/>
        <v>0</v>
      </c>
      <c r="BB155" s="7"/>
    </row>
    <row r="156" spans="1:54">
      <c r="A156" s="52">
        <v>751</v>
      </c>
      <c r="B156" s="52" t="s">
        <v>13</v>
      </c>
      <c r="C156" s="117" t="s">
        <v>1902</v>
      </c>
      <c r="E156" s="69" t="s">
        <v>2271</v>
      </c>
      <c r="G156" s="62" t="s">
        <v>285</v>
      </c>
      <c r="J156" s="70" t="s">
        <v>285</v>
      </c>
      <c r="K156" s="69" t="s">
        <v>2116</v>
      </c>
      <c r="L156" s="61">
        <v>1</v>
      </c>
      <c r="M156" s="69" t="s">
        <v>285</v>
      </c>
      <c r="N156" s="69" t="s">
        <v>285</v>
      </c>
      <c r="O156" s="77" t="str">
        <f t="shared" si="19"/>
        <v>ontology</v>
      </c>
      <c r="P156" s="77" t="str">
        <f t="shared" si="20"/>
        <v>Definition from FaBiO: A formal representation of a set of concepts within a domain of knowledge, and the logical relationships between those concepts. [Contrast fabio:Folksonomy]</v>
      </c>
      <c r="R156" s="63">
        <v>0.4</v>
      </c>
      <c r="T156" s="61" t="s">
        <v>263</v>
      </c>
      <c r="U156" s="67" t="s">
        <v>655</v>
      </c>
      <c r="V156" s="68" t="s">
        <v>266</v>
      </c>
      <c r="W156" s="74" t="s">
        <v>266</v>
      </c>
      <c r="X156" s="115" t="s">
        <v>266</v>
      </c>
      <c r="Y156" s="121" t="s">
        <v>171</v>
      </c>
      <c r="Z156" s="121" t="s">
        <v>326</v>
      </c>
      <c r="AA156" s="69" t="s">
        <v>609</v>
      </c>
      <c r="AG156" s="69">
        <v>1</v>
      </c>
      <c r="AI156" s="70" t="s">
        <v>2787</v>
      </c>
      <c r="AJ156" s="194" t="str">
        <f>VLOOKUP($J156,context!$K$2:$M$348,2,FALSE)</f>
        <v>Definition from FaBiO: A formal representation of a set of concepts within a domain of knowledge, and the logical relationships between those concepts. [Contrast fabio:Folksonomy]</v>
      </c>
      <c r="AK156" s="70">
        <v>1</v>
      </c>
      <c r="AL156" s="70" t="s">
        <v>3097</v>
      </c>
      <c r="AM156" s="149">
        <f>VLOOKUP($J156,context!$K$2:$AC$348,5,FALSE)</f>
        <v>0</v>
      </c>
      <c r="AN156" s="149">
        <f>VLOOKUP($J156,context!$K$2:$AC$348,6,FALSE)</f>
        <v>0</v>
      </c>
      <c r="AO156" s="149">
        <f>VLOOKUP($J156,context!$K$2:$AC$348,7,FALSE)</f>
        <v>0</v>
      </c>
      <c r="AP156" s="149">
        <f>VLOOKUP($J156,context!$K$2:$AC$348,8,FALSE)</f>
        <v>0</v>
      </c>
      <c r="AQ156" s="149">
        <f>VLOOKUP($J156,context!$K$2:$AC$348,9,FALSE)</f>
        <v>0.6</v>
      </c>
      <c r="AR156" s="149">
        <f>VLOOKUP($J156,context!$K$2:$AC$348,10,FALSE)</f>
        <v>1</v>
      </c>
      <c r="AS156" s="149">
        <f>VLOOKUP($J156,context!$K$2:$AC$348,11,FALSE)</f>
        <v>0</v>
      </c>
      <c r="AT156" s="149">
        <f>VLOOKUP($J156,context!$K$2:$AC$348,12,FALSE)</f>
        <v>0</v>
      </c>
      <c r="AU156" s="149">
        <f>VLOOKUP($J156,context!$K$2:$AC$348,13,FALSE)</f>
        <v>0</v>
      </c>
      <c r="AV156" s="149">
        <f>VLOOKUP($J156,context!$K$2:$AC$348,14,FALSE)</f>
        <v>0</v>
      </c>
      <c r="AW156" s="149">
        <f>VLOOKUP($J156,context!$K$2:$AC$348,15,FALSE)</f>
        <v>0</v>
      </c>
      <c r="AX156" s="149">
        <f>VLOOKUP($J156,context!$K$2:$AC$348,16,FALSE)</f>
        <v>0.2</v>
      </c>
      <c r="AY156" s="149">
        <f t="shared" si="16"/>
        <v>1.8</v>
      </c>
      <c r="AZ156" s="149">
        <f t="shared" si="17"/>
        <v>1</v>
      </c>
      <c r="BA156" s="149">
        <f t="shared" si="18"/>
        <v>0</v>
      </c>
    </row>
    <row r="157" spans="1:54">
      <c r="A157" s="52">
        <v>752</v>
      </c>
      <c r="B157" s="52" t="s">
        <v>13</v>
      </c>
      <c r="C157" s="117" t="s">
        <v>1902</v>
      </c>
      <c r="E157" s="69" t="s">
        <v>2271</v>
      </c>
      <c r="G157" s="62" t="s">
        <v>2117</v>
      </c>
      <c r="J157" s="70" t="s">
        <v>285</v>
      </c>
      <c r="K157" s="61" t="s">
        <v>2118</v>
      </c>
      <c r="L157" s="61">
        <v>0</v>
      </c>
      <c r="M157" s="69" t="s">
        <v>285</v>
      </c>
      <c r="N157" s="69" t="s">
        <v>285</v>
      </c>
      <c r="O157" s="77" t="str">
        <f t="shared" si="19"/>
        <v/>
      </c>
      <c r="P157" s="77" t="str">
        <f t="shared" si="20"/>
        <v/>
      </c>
      <c r="R157" s="63">
        <v>0.4</v>
      </c>
      <c r="T157" s="61" t="s">
        <v>263</v>
      </c>
      <c r="U157" s="67" t="s">
        <v>655</v>
      </c>
      <c r="V157" s="68" t="s">
        <v>266</v>
      </c>
      <c r="W157" s="74" t="s">
        <v>266</v>
      </c>
      <c r="X157" s="115" t="s">
        <v>266</v>
      </c>
      <c r="Y157" s="121" t="s">
        <v>171</v>
      </c>
      <c r="Z157" s="121" t="s">
        <v>326</v>
      </c>
      <c r="AB157" s="69" t="s">
        <v>609</v>
      </c>
      <c r="AG157" s="69">
        <v>1</v>
      </c>
      <c r="AI157" s="70" t="s">
        <v>2787</v>
      </c>
      <c r="AJ157" s="194" t="str">
        <f>VLOOKUP($J157,context!$K$2:$M$348,2,FALSE)</f>
        <v>Definition from FaBiO: A formal representation of a set of concepts within a domain of knowledge, and the logical relationships between those concepts. [Contrast fabio:Folksonomy]</v>
      </c>
      <c r="AK157" s="70">
        <v>1</v>
      </c>
      <c r="AL157" s="70" t="s">
        <v>3097</v>
      </c>
      <c r="AM157" s="149">
        <f>VLOOKUP($J157,context!$K$2:$AC$348,5,FALSE)</f>
        <v>0</v>
      </c>
      <c r="AN157" s="149">
        <f>VLOOKUP($J157,context!$K$2:$AC$348,6,FALSE)</f>
        <v>0</v>
      </c>
      <c r="AO157" s="149">
        <f>VLOOKUP($J157,context!$K$2:$AC$348,7,FALSE)</f>
        <v>0</v>
      </c>
      <c r="AP157" s="149">
        <f>VLOOKUP($J157,context!$K$2:$AC$348,8,FALSE)</f>
        <v>0</v>
      </c>
      <c r="AQ157" s="149">
        <f>VLOOKUP($J157,context!$K$2:$AC$348,9,FALSE)</f>
        <v>0.6</v>
      </c>
      <c r="AR157" s="149">
        <f>VLOOKUP($J157,context!$K$2:$AC$348,10,FALSE)</f>
        <v>1</v>
      </c>
      <c r="AS157" s="149">
        <f>VLOOKUP($J157,context!$K$2:$AC$348,11,FALSE)</f>
        <v>0</v>
      </c>
      <c r="AT157" s="149">
        <f>VLOOKUP($J157,context!$K$2:$AC$348,12,FALSE)</f>
        <v>0</v>
      </c>
      <c r="AU157" s="149">
        <f>VLOOKUP($J157,context!$K$2:$AC$348,13,FALSE)</f>
        <v>0</v>
      </c>
      <c r="AV157" s="149">
        <f>VLOOKUP($J157,context!$K$2:$AC$348,14,FALSE)</f>
        <v>0</v>
      </c>
      <c r="AW157" s="149">
        <f>VLOOKUP($J157,context!$K$2:$AC$348,15,FALSE)</f>
        <v>0</v>
      </c>
      <c r="AX157" s="149">
        <f>VLOOKUP($J157,context!$K$2:$AC$348,16,FALSE)</f>
        <v>0.2</v>
      </c>
      <c r="AY157" s="149">
        <f t="shared" si="16"/>
        <v>1.8</v>
      </c>
      <c r="AZ157" s="149">
        <f t="shared" si="17"/>
        <v>1</v>
      </c>
      <c r="BA157" s="149">
        <f t="shared" si="18"/>
        <v>0</v>
      </c>
    </row>
    <row r="158" spans="1:54">
      <c r="A158" s="52">
        <v>789</v>
      </c>
      <c r="B158" s="52" t="s">
        <v>13</v>
      </c>
      <c r="C158" s="117" t="s">
        <v>1902</v>
      </c>
      <c r="E158" s="69" t="s">
        <v>2271</v>
      </c>
      <c r="G158" s="62" t="s">
        <v>2174</v>
      </c>
      <c r="J158" s="70" t="s">
        <v>2174</v>
      </c>
      <c r="K158" s="69" t="s">
        <v>2175</v>
      </c>
      <c r="L158" s="77">
        <v>1</v>
      </c>
      <c r="M158" s="69" t="s">
        <v>959</v>
      </c>
      <c r="N158" s="69" t="s">
        <v>2411</v>
      </c>
      <c r="O158" s="77" t="str">
        <f t="shared" si="19"/>
        <v>relational database</v>
      </c>
      <c r="P158" s="77" t="str">
        <f t="shared" si="20"/>
        <v>Definition from FaBiO: A database in which the data are arranged in tables according to their common characteristics, with relationships between the tables being defined by a relational model or schema. A relational database is highly optimized for performance, and is queried using a database query language such as SQL (Structured Query Language). The software used to create a relational database is called a relational database management system (RDBMS).</v>
      </c>
      <c r="R158" s="63">
        <v>0.4</v>
      </c>
      <c r="T158" s="61" t="s">
        <v>263</v>
      </c>
      <c r="U158" s="67" t="s">
        <v>655</v>
      </c>
      <c r="V158" s="68" t="s">
        <v>266</v>
      </c>
      <c r="W158" s="74" t="s">
        <v>266</v>
      </c>
      <c r="X158" s="115" t="s">
        <v>266</v>
      </c>
      <c r="Y158" s="121" t="s">
        <v>171</v>
      </c>
      <c r="Z158" s="121" t="s">
        <v>326</v>
      </c>
      <c r="AF158" s="69" t="s">
        <v>3015</v>
      </c>
      <c r="AG158" s="69">
        <v>1</v>
      </c>
      <c r="AI158" s="70" t="s">
        <v>959</v>
      </c>
      <c r="AJ158" s="194" t="str">
        <f>VLOOKUP($J158,context!$K$2:$M$348,2,FALSE)</f>
        <v>Definition from FaBiO: A database in which the data are arranged in tables according to their common characteristics, with relationships between the tables being defined by a relational model or schema. A relational database is highly optimized for performance, and is queried using a database query language such as SQL (Structured Query Language). The software used to create a relational database is called a relational database management system (RDBMS).</v>
      </c>
      <c r="AK158" s="70">
        <v>1</v>
      </c>
      <c r="AL158" s="70" t="s">
        <v>3097</v>
      </c>
      <c r="AM158" s="149">
        <f>VLOOKUP($J158,context!$K$2:$AC$348,5,FALSE)</f>
        <v>0</v>
      </c>
      <c r="AN158" s="149">
        <f>VLOOKUP($J158,context!$K$2:$AC$348,6,FALSE)</f>
        <v>0</v>
      </c>
      <c r="AO158" s="149">
        <f>VLOOKUP($J158,context!$K$2:$AC$348,7,FALSE)</f>
        <v>0</v>
      </c>
      <c r="AP158" s="149">
        <f>VLOOKUP($J158,context!$K$2:$AC$348,8,FALSE)</f>
        <v>0</v>
      </c>
      <c r="AQ158" s="149">
        <f>VLOOKUP($J158,context!$K$2:$AC$348,9,FALSE)</f>
        <v>1</v>
      </c>
      <c r="AR158" s="149">
        <f>VLOOKUP($J158,context!$K$2:$AC$348,10,FALSE)</f>
        <v>0</v>
      </c>
      <c r="AS158" s="149">
        <f>VLOOKUP($J158,context!$K$2:$AC$348,11,FALSE)</f>
        <v>0.4</v>
      </c>
      <c r="AT158" s="149">
        <f>VLOOKUP($J158,context!$K$2:$AC$348,12,FALSE)</f>
        <v>0</v>
      </c>
      <c r="AU158" s="149">
        <f>VLOOKUP($J158,context!$K$2:$AC$348,13,FALSE)</f>
        <v>0</v>
      </c>
      <c r="AV158" s="149">
        <f>VLOOKUP($J158,context!$K$2:$AC$348,14,FALSE)</f>
        <v>0</v>
      </c>
      <c r="AW158" s="149">
        <f>VLOOKUP($J158,context!$K$2:$AC$348,15,FALSE)</f>
        <v>0</v>
      </c>
      <c r="AX158" s="149">
        <f>VLOOKUP($J158,context!$K$2:$AC$348,16,FALSE)</f>
        <v>0.6</v>
      </c>
      <c r="AY158" s="149">
        <f t="shared" si="16"/>
        <v>2</v>
      </c>
      <c r="AZ158" s="149">
        <f t="shared" si="17"/>
        <v>1</v>
      </c>
      <c r="BA158" s="149">
        <f t="shared" si="18"/>
        <v>0</v>
      </c>
    </row>
    <row r="159" spans="1:54">
      <c r="A159" s="52">
        <v>320</v>
      </c>
      <c r="B159" s="52" t="s">
        <v>2708</v>
      </c>
      <c r="C159" s="66" t="s">
        <v>905</v>
      </c>
      <c r="D159" s="52"/>
      <c r="E159" s="77" t="s">
        <v>906</v>
      </c>
      <c r="F159" s="50">
        <v>5</v>
      </c>
      <c r="G159" s="50" t="s">
        <v>953</v>
      </c>
      <c r="H159" s="77" t="s">
        <v>960</v>
      </c>
      <c r="I159" s="69" t="s">
        <v>961</v>
      </c>
      <c r="J159" s="70" t="s">
        <v>2322</v>
      </c>
      <c r="K159" s="77"/>
      <c r="L159" s="69">
        <v>0</v>
      </c>
      <c r="M159" s="69" t="s">
        <v>959</v>
      </c>
      <c r="N159" s="69" t="s">
        <v>2322</v>
      </c>
      <c r="O159" s="77" t="str">
        <f t="shared" si="19"/>
        <v/>
      </c>
      <c r="P159" s="77" t="str">
        <f t="shared" si="20"/>
        <v/>
      </c>
      <c r="Q159" s="77"/>
      <c r="R159" s="6">
        <v>1</v>
      </c>
      <c r="S159" s="55">
        <v>43015</v>
      </c>
      <c r="T159" s="77" t="s">
        <v>65</v>
      </c>
      <c r="U159" s="67" t="s">
        <v>184</v>
      </c>
      <c r="V159" s="68" t="s">
        <v>182</v>
      </c>
      <c r="W159" s="74" t="s">
        <v>66</v>
      </c>
      <c r="X159" s="115" t="s">
        <v>66</v>
      </c>
      <c r="Y159" s="121" t="s">
        <v>171</v>
      </c>
      <c r="AA159" s="77"/>
      <c r="AB159" s="69" t="s">
        <v>609</v>
      </c>
      <c r="AC159" s="77"/>
      <c r="AD159" s="77"/>
      <c r="AF159" s="69" t="s">
        <v>3015</v>
      </c>
      <c r="AG159" s="69">
        <v>1</v>
      </c>
      <c r="AH159" s="7"/>
      <c r="AI159" s="70" t="s">
        <v>959</v>
      </c>
      <c r="AJ159" s="194" t="str">
        <f>VLOOKUP($J159,context!$K$2:$M$348,2,FALSE)</f>
        <v>Definition from FaBiO: A repository for storing data.</v>
      </c>
      <c r="AK159" s="70">
        <v>1</v>
      </c>
      <c r="AL159" s="70" t="s">
        <v>3097</v>
      </c>
      <c r="AM159" s="149">
        <f>VLOOKUP($J159,context!$K$2:$AC$348,5,FALSE)</f>
        <v>0</v>
      </c>
      <c r="AN159" s="149">
        <f>VLOOKUP($J159,context!$K$2:$AC$348,6,FALSE)</f>
        <v>0</v>
      </c>
      <c r="AO159" s="149">
        <f>VLOOKUP($J159,context!$K$2:$AC$348,7,FALSE)</f>
        <v>0</v>
      </c>
      <c r="AP159" s="149">
        <f>VLOOKUP($J159,context!$K$2:$AC$348,8,FALSE)</f>
        <v>0.2</v>
      </c>
      <c r="AQ159" s="149">
        <f>VLOOKUP($J159,context!$K$2:$AC$348,9,FALSE)</f>
        <v>0</v>
      </c>
      <c r="AR159" s="149">
        <f>VLOOKUP($J159,context!$K$2:$AC$348,10,FALSE)</f>
        <v>0</v>
      </c>
      <c r="AS159" s="149">
        <f>VLOOKUP($J159,context!$K$2:$AC$348,11,FALSE)</f>
        <v>0.8</v>
      </c>
      <c r="AT159" s="149">
        <f>VLOOKUP($J159,context!$K$2:$AC$348,12,FALSE)</f>
        <v>0.4</v>
      </c>
      <c r="AU159" s="149">
        <f>VLOOKUP($J159,context!$K$2:$AC$348,13,FALSE)</f>
        <v>0</v>
      </c>
      <c r="AV159" s="149">
        <f>VLOOKUP($J159,context!$K$2:$AC$348,14,FALSE)</f>
        <v>0</v>
      </c>
      <c r="AW159" s="149">
        <f>VLOOKUP($J159,context!$K$2:$AC$348,15,FALSE)</f>
        <v>0</v>
      </c>
      <c r="AX159" s="149">
        <f>VLOOKUP($J159,context!$K$2:$AC$348,16,FALSE)</f>
        <v>0.2</v>
      </c>
      <c r="AY159" s="149">
        <f t="shared" si="16"/>
        <v>1.5999999999999999</v>
      </c>
      <c r="AZ159" s="149">
        <f t="shared" si="17"/>
        <v>0.8</v>
      </c>
      <c r="BA159" s="149">
        <f t="shared" si="18"/>
        <v>0</v>
      </c>
    </row>
    <row r="160" spans="1:54">
      <c r="A160" s="52">
        <v>664</v>
      </c>
      <c r="B160" s="52" t="s">
        <v>13</v>
      </c>
      <c r="C160" s="117" t="s">
        <v>1902</v>
      </c>
      <c r="E160" s="69" t="s">
        <v>2271</v>
      </c>
      <c r="G160" s="62" t="s">
        <v>1983</v>
      </c>
      <c r="J160" s="70" t="s">
        <v>2322</v>
      </c>
      <c r="K160" s="69" t="s">
        <v>1984</v>
      </c>
      <c r="L160" s="69">
        <v>1</v>
      </c>
      <c r="M160" s="69" t="s">
        <v>959</v>
      </c>
      <c r="N160" s="69" t="s">
        <v>2322</v>
      </c>
      <c r="O160" s="77" t="str">
        <f t="shared" si="19"/>
        <v>database-repository</v>
      </c>
      <c r="P160" s="77" t="str">
        <f t="shared" si="20"/>
        <v>Definition from FaBiO: A repository for storing data.</v>
      </c>
      <c r="R160" s="63">
        <v>0.4</v>
      </c>
      <c r="T160" s="77" t="s">
        <v>688</v>
      </c>
      <c r="U160" s="67" t="s">
        <v>608</v>
      </c>
      <c r="V160" s="68" t="s">
        <v>222</v>
      </c>
      <c r="W160" s="74" t="s">
        <v>235</v>
      </c>
      <c r="X160" s="115" t="s">
        <v>235</v>
      </c>
      <c r="Y160" s="121" t="s">
        <v>171</v>
      </c>
      <c r="Z160" s="121" t="s">
        <v>326</v>
      </c>
      <c r="AA160" s="77"/>
      <c r="AB160" s="69" t="s">
        <v>609</v>
      </c>
      <c r="AC160" s="69" t="s">
        <v>609</v>
      </c>
      <c r="AF160" s="69" t="s">
        <v>3015</v>
      </c>
      <c r="AG160" s="69">
        <v>1</v>
      </c>
      <c r="AI160" s="70" t="s">
        <v>959</v>
      </c>
      <c r="AJ160" s="194" t="str">
        <f>VLOOKUP($J160,context!$K$2:$M$348,2,FALSE)</f>
        <v>Definition from FaBiO: A repository for storing data.</v>
      </c>
      <c r="AK160" s="70">
        <v>1</v>
      </c>
      <c r="AL160" s="70" t="s">
        <v>3097</v>
      </c>
      <c r="AM160" s="149">
        <f>VLOOKUP($J160,context!$K$2:$AC$348,5,FALSE)</f>
        <v>0</v>
      </c>
      <c r="AN160" s="149">
        <f>VLOOKUP($J160,context!$K$2:$AC$348,6,FALSE)</f>
        <v>0</v>
      </c>
      <c r="AO160" s="149">
        <f>VLOOKUP($J160,context!$K$2:$AC$348,7,FALSE)</f>
        <v>0</v>
      </c>
      <c r="AP160" s="149">
        <f>VLOOKUP($J160,context!$K$2:$AC$348,8,FALSE)</f>
        <v>0.2</v>
      </c>
      <c r="AQ160" s="149">
        <f>VLOOKUP($J160,context!$K$2:$AC$348,9,FALSE)</f>
        <v>0</v>
      </c>
      <c r="AR160" s="149">
        <f>VLOOKUP($J160,context!$K$2:$AC$348,10,FALSE)</f>
        <v>0</v>
      </c>
      <c r="AS160" s="149">
        <f>VLOOKUP($J160,context!$K$2:$AC$348,11,FALSE)</f>
        <v>0.8</v>
      </c>
      <c r="AT160" s="149">
        <f>VLOOKUP($J160,context!$K$2:$AC$348,12,FALSE)</f>
        <v>0.4</v>
      </c>
      <c r="AU160" s="149">
        <f>VLOOKUP($J160,context!$K$2:$AC$348,13,FALSE)</f>
        <v>0</v>
      </c>
      <c r="AV160" s="149">
        <f>VLOOKUP($J160,context!$K$2:$AC$348,14,FALSE)</f>
        <v>0</v>
      </c>
      <c r="AW160" s="149">
        <f>VLOOKUP($J160,context!$K$2:$AC$348,15,FALSE)</f>
        <v>0</v>
      </c>
      <c r="AX160" s="149">
        <f>VLOOKUP($J160,context!$K$2:$AC$348,16,FALSE)</f>
        <v>0.2</v>
      </c>
      <c r="AY160" s="149">
        <f t="shared" si="16"/>
        <v>1.5999999999999999</v>
      </c>
      <c r="AZ160" s="149">
        <f t="shared" si="17"/>
        <v>0.8</v>
      </c>
      <c r="BA160" s="149">
        <f t="shared" si="18"/>
        <v>0</v>
      </c>
    </row>
    <row r="161" spans="1:54">
      <c r="A161" s="52">
        <v>828</v>
      </c>
      <c r="B161" s="52" t="s">
        <v>13</v>
      </c>
      <c r="C161" s="117" t="s">
        <v>1902</v>
      </c>
      <c r="E161" s="69" t="s">
        <v>2271</v>
      </c>
      <c r="G161" s="62" t="s">
        <v>2231</v>
      </c>
      <c r="J161" s="70" t="s">
        <v>2231</v>
      </c>
      <c r="K161" s="69" t="s">
        <v>2232</v>
      </c>
      <c r="L161" s="77">
        <v>1</v>
      </c>
      <c r="M161" s="69" t="s">
        <v>959</v>
      </c>
      <c r="N161" s="69" t="s">
        <v>2276</v>
      </c>
      <c r="O161" s="77" t="str">
        <f t="shared" si="19"/>
        <v>triplestore</v>
      </c>
      <c r="P161" s="77" t="str">
        <f t="shared" si="20"/>
        <v>Definition from FaBiO: A database specifically designed for the storage and retrieval of Resource Description Framework (RDF) data consisting of subject-predicate-object triples. A triple store is queried using the RDF query language SPARQL.</v>
      </c>
      <c r="R161" s="63">
        <v>0.4</v>
      </c>
      <c r="T161" s="61" t="s">
        <v>263</v>
      </c>
      <c r="U161" s="67" t="s">
        <v>655</v>
      </c>
      <c r="V161" s="68" t="s">
        <v>266</v>
      </c>
      <c r="W161" s="74" t="s">
        <v>266</v>
      </c>
      <c r="X161" s="115" t="s">
        <v>266</v>
      </c>
      <c r="Y161" s="121" t="s">
        <v>171</v>
      </c>
      <c r="Z161" s="121" t="s">
        <v>326</v>
      </c>
      <c r="AF161" s="69" t="s">
        <v>3015</v>
      </c>
      <c r="AG161" s="69">
        <v>1</v>
      </c>
      <c r="AI161" s="70" t="s">
        <v>959</v>
      </c>
      <c r="AJ161" s="194" t="str">
        <f>VLOOKUP($J161,context!$K$2:$M$348,2,FALSE)</f>
        <v>Definition from FaBiO: A database specifically designed for the storage and retrieval of Resource Description Framework (RDF) data consisting of subject-predicate-object triples. A triple store is queried using the RDF query language SPARQL.</v>
      </c>
      <c r="AK161" s="70">
        <v>1</v>
      </c>
      <c r="AL161" s="70" t="s">
        <v>3097</v>
      </c>
      <c r="AM161" s="149">
        <f>VLOOKUP($J161,context!$K$2:$AC$348,5,FALSE)</f>
        <v>0</v>
      </c>
      <c r="AN161" s="149">
        <f>VLOOKUP($J161,context!$K$2:$AC$348,6,FALSE)</f>
        <v>0</v>
      </c>
      <c r="AO161" s="149">
        <f>VLOOKUP($J161,context!$K$2:$AC$348,7,FALSE)</f>
        <v>0</v>
      </c>
      <c r="AP161" s="149">
        <f>VLOOKUP($J161,context!$K$2:$AC$348,8,FALSE)</f>
        <v>0</v>
      </c>
      <c r="AQ161" s="149">
        <f>VLOOKUP($J161,context!$K$2:$AC$348,9,FALSE)</f>
        <v>0.6</v>
      </c>
      <c r="AR161" s="149">
        <f>VLOOKUP($J161,context!$K$2:$AC$348,10,FALSE)</f>
        <v>1</v>
      </c>
      <c r="AS161" s="149">
        <f>VLOOKUP($J161,context!$K$2:$AC$348,11,FALSE)</f>
        <v>0.2</v>
      </c>
      <c r="AT161" s="149">
        <f>VLOOKUP($J161,context!$K$2:$AC$348,12,FALSE)</f>
        <v>0</v>
      </c>
      <c r="AU161" s="149">
        <f>VLOOKUP($J161,context!$K$2:$AC$348,13,FALSE)</f>
        <v>0</v>
      </c>
      <c r="AV161" s="149">
        <f>VLOOKUP($J161,context!$K$2:$AC$348,14,FALSE)</f>
        <v>0</v>
      </c>
      <c r="AW161" s="149">
        <f>VLOOKUP($J161,context!$K$2:$AC$348,15,FALSE)</f>
        <v>0</v>
      </c>
      <c r="AX161" s="149">
        <f>VLOOKUP($J161,context!$K$2:$AC$348,16,FALSE)</f>
        <v>0.2</v>
      </c>
      <c r="AY161" s="149">
        <f t="shared" si="16"/>
        <v>2</v>
      </c>
      <c r="AZ161" s="149">
        <f t="shared" si="17"/>
        <v>1</v>
      </c>
      <c r="BA161" s="149">
        <f t="shared" si="18"/>
        <v>0</v>
      </c>
    </row>
    <row r="162" spans="1:54">
      <c r="A162" s="52">
        <v>29</v>
      </c>
      <c r="B162" s="52" t="s">
        <v>13</v>
      </c>
      <c r="C162" s="66" t="s">
        <v>44</v>
      </c>
      <c r="D162" s="52"/>
      <c r="E162" s="77" t="s">
        <v>629</v>
      </c>
      <c r="F162" s="50">
        <v>4</v>
      </c>
      <c r="G162" s="77" t="s">
        <v>653</v>
      </c>
      <c r="H162" s="77"/>
      <c r="I162" s="69" t="s">
        <v>653</v>
      </c>
      <c r="J162" s="156" t="s">
        <v>266</v>
      </c>
      <c r="K162" s="77" t="s">
        <v>654</v>
      </c>
      <c r="L162" s="69">
        <v>0</v>
      </c>
      <c r="M162" s="69" t="s">
        <v>266</v>
      </c>
      <c r="N162" s="69" t="s">
        <v>266</v>
      </c>
      <c r="O162" s="77" t="str">
        <f t="shared" si="19"/>
        <v/>
      </c>
      <c r="P162" s="77" t="str">
        <f t="shared" si="20"/>
        <v/>
      </c>
      <c r="Q162" s="77"/>
      <c r="R162" s="6">
        <v>1</v>
      </c>
      <c r="S162" s="55"/>
      <c r="T162" s="77" t="s">
        <v>263</v>
      </c>
      <c r="U162" s="67" t="s">
        <v>655</v>
      </c>
      <c r="V162" s="68" t="s">
        <v>266</v>
      </c>
      <c r="W162" s="74" t="s">
        <v>266</v>
      </c>
      <c r="X162" s="115" t="s">
        <v>266</v>
      </c>
      <c r="Y162" s="121" t="s">
        <v>171</v>
      </c>
      <c r="Z162" s="121" t="s">
        <v>326</v>
      </c>
      <c r="AA162" s="77"/>
      <c r="AB162" s="69" t="s">
        <v>609</v>
      </c>
      <c r="AC162" s="77"/>
      <c r="AD162" s="77"/>
      <c r="AF162" s="69" t="s">
        <v>2881</v>
      </c>
      <c r="AG162" s="77">
        <v>0</v>
      </c>
      <c r="AH162" s="7" t="s">
        <v>1225</v>
      </c>
      <c r="AI162" s="70" t="s">
        <v>3101</v>
      </c>
      <c r="AJ162" s="194" t="str">
        <f>VLOOKUP($J162,context!$K$2:$M$348,2,FALSE)</f>
        <v>Definition from DublinCore: Data encoded in a defined structure.</v>
      </c>
      <c r="AK162" s="70">
        <v>1</v>
      </c>
      <c r="AL162" s="70" t="s">
        <v>3093</v>
      </c>
      <c r="AM162" s="149">
        <f>VLOOKUP($J162,context!$K$2:$AC$348,5,FALSE)</f>
        <v>0</v>
      </c>
      <c r="AN162" s="149">
        <f>VLOOKUP($J162,context!$K$2:$AC$348,6,FALSE)</f>
        <v>0</v>
      </c>
      <c r="AO162" s="149">
        <f>VLOOKUP($J162,context!$K$2:$AC$348,7,FALSE)</f>
        <v>0</v>
      </c>
      <c r="AP162" s="149">
        <f>VLOOKUP($J162,context!$K$2:$AC$348,8,FALSE)</f>
        <v>0.6</v>
      </c>
      <c r="AQ162" s="149">
        <f>VLOOKUP($J162,context!$K$2:$AC$348,9,FALSE)</f>
        <v>1</v>
      </c>
      <c r="AR162" s="149">
        <f>VLOOKUP($J162,context!$K$2:$AC$348,10,FALSE)</f>
        <v>1</v>
      </c>
      <c r="AS162" s="149">
        <f>VLOOKUP($J162,context!$K$2:$AC$348,11,FALSE)</f>
        <v>1</v>
      </c>
      <c r="AT162" s="149">
        <f>VLOOKUP($J162,context!$K$2:$AC$348,12,FALSE)</f>
        <v>0.2</v>
      </c>
      <c r="AU162" s="149">
        <f>VLOOKUP($J162,context!$K$2:$AC$348,13,FALSE)</f>
        <v>0</v>
      </c>
      <c r="AV162" s="149">
        <f>VLOOKUP($J162,context!$K$2:$AC$348,14,FALSE)</f>
        <v>0</v>
      </c>
      <c r="AW162" s="149">
        <f>VLOOKUP($J162,context!$K$2:$AC$348,15,FALSE)</f>
        <v>0</v>
      </c>
      <c r="AX162" s="149">
        <f>VLOOKUP($J162,context!$K$2:$AC$348,16,FALSE)</f>
        <v>0.6</v>
      </c>
      <c r="AY162" s="149">
        <f t="shared" si="16"/>
        <v>4.4000000000000004</v>
      </c>
      <c r="AZ162" s="149">
        <f t="shared" si="17"/>
        <v>1</v>
      </c>
      <c r="BA162" s="149">
        <f t="shared" si="18"/>
        <v>0</v>
      </c>
      <c r="BB162" s="7"/>
    </row>
    <row r="163" spans="1:54">
      <c r="A163" s="52">
        <v>71</v>
      </c>
      <c r="B163" s="52" t="s">
        <v>13</v>
      </c>
      <c r="C163" s="66" t="s">
        <v>721</v>
      </c>
      <c r="D163" s="52"/>
      <c r="E163" s="77" t="s">
        <v>722</v>
      </c>
      <c r="F163" s="50">
        <v>3</v>
      </c>
      <c r="G163" s="50" t="s">
        <v>266</v>
      </c>
      <c r="H163" s="77"/>
      <c r="I163" s="69" t="s">
        <v>266</v>
      </c>
      <c r="J163" s="70" t="s">
        <v>266</v>
      </c>
      <c r="K163" s="77" t="s">
        <v>803</v>
      </c>
      <c r="L163" s="69">
        <v>0</v>
      </c>
      <c r="M163" s="69" t="s">
        <v>266</v>
      </c>
      <c r="N163" s="69" t="s">
        <v>266</v>
      </c>
      <c r="O163" s="77" t="str">
        <f t="shared" si="19"/>
        <v/>
      </c>
      <c r="P163" s="77" t="str">
        <f t="shared" si="20"/>
        <v/>
      </c>
      <c r="Q163" s="77"/>
      <c r="R163" s="6">
        <v>1</v>
      </c>
      <c r="S163" s="55"/>
      <c r="T163" s="77" t="s">
        <v>263</v>
      </c>
      <c r="U163" s="67" t="s">
        <v>655</v>
      </c>
      <c r="V163" s="68" t="s">
        <v>266</v>
      </c>
      <c r="W163" s="74" t="s">
        <v>266</v>
      </c>
      <c r="X163" s="115" t="s">
        <v>266</v>
      </c>
      <c r="Y163" s="121" t="s">
        <v>171</v>
      </c>
      <c r="Z163" s="121" t="s">
        <v>326</v>
      </c>
      <c r="AA163" s="77"/>
      <c r="AB163" s="69" t="s">
        <v>609</v>
      </c>
      <c r="AC163" s="77"/>
      <c r="AD163" s="77"/>
      <c r="AF163" s="77"/>
      <c r="AG163" s="77">
        <v>1</v>
      </c>
      <c r="AH163" s="7"/>
      <c r="AI163" s="70" t="s">
        <v>266</v>
      </c>
      <c r="AJ163" s="194" t="str">
        <f>VLOOKUP($J163,context!$K$2:$M$348,2,FALSE)</f>
        <v>Definition from DublinCore: Data encoded in a defined structure.</v>
      </c>
      <c r="AK163" s="70">
        <v>1</v>
      </c>
      <c r="AL163" s="70" t="s">
        <v>3093</v>
      </c>
      <c r="AM163" s="149">
        <f>VLOOKUP($J163,context!$K$2:$AC$348,5,FALSE)</f>
        <v>0</v>
      </c>
      <c r="AN163" s="149">
        <f>VLOOKUP($J163,context!$K$2:$AC$348,6,FALSE)</f>
        <v>0</v>
      </c>
      <c r="AO163" s="149">
        <f>VLOOKUP($J163,context!$K$2:$AC$348,7,FALSE)</f>
        <v>0</v>
      </c>
      <c r="AP163" s="149">
        <f>VLOOKUP($J163,context!$K$2:$AC$348,8,FALSE)</f>
        <v>0.6</v>
      </c>
      <c r="AQ163" s="149">
        <f>VLOOKUP($J163,context!$K$2:$AC$348,9,FALSE)</f>
        <v>1</v>
      </c>
      <c r="AR163" s="149">
        <f>VLOOKUP($J163,context!$K$2:$AC$348,10,FALSE)</f>
        <v>1</v>
      </c>
      <c r="AS163" s="149">
        <f>VLOOKUP($J163,context!$K$2:$AC$348,11,FALSE)</f>
        <v>1</v>
      </c>
      <c r="AT163" s="149">
        <f>VLOOKUP($J163,context!$K$2:$AC$348,12,FALSE)</f>
        <v>0.2</v>
      </c>
      <c r="AU163" s="149">
        <f>VLOOKUP($J163,context!$K$2:$AC$348,13,FALSE)</f>
        <v>0</v>
      </c>
      <c r="AV163" s="149">
        <f>VLOOKUP($J163,context!$K$2:$AC$348,14,FALSE)</f>
        <v>0</v>
      </c>
      <c r="AW163" s="149">
        <f>VLOOKUP($J163,context!$K$2:$AC$348,15,FALSE)</f>
        <v>0</v>
      </c>
      <c r="AX163" s="149">
        <f>VLOOKUP($J163,context!$K$2:$AC$348,16,FALSE)</f>
        <v>0.6</v>
      </c>
      <c r="AY163" s="149">
        <f t="shared" si="16"/>
        <v>4.4000000000000004</v>
      </c>
      <c r="AZ163" s="149">
        <f t="shared" si="17"/>
        <v>1</v>
      </c>
      <c r="BA163" s="149">
        <f t="shared" si="18"/>
        <v>0</v>
      </c>
      <c r="BB163" s="61">
        <v>162</v>
      </c>
    </row>
    <row r="164" spans="1:54">
      <c r="A164" s="52">
        <v>99</v>
      </c>
      <c r="B164" s="52" t="s">
        <v>13</v>
      </c>
      <c r="C164" s="66" t="s">
        <v>730</v>
      </c>
      <c r="D164" s="52"/>
      <c r="E164" s="77" t="s">
        <v>722</v>
      </c>
      <c r="F164" s="50">
        <v>4</v>
      </c>
      <c r="G164" s="50" t="s">
        <v>266</v>
      </c>
      <c r="H164" s="77"/>
      <c r="I164" s="69" t="s">
        <v>266</v>
      </c>
      <c r="J164" s="70" t="s">
        <v>266</v>
      </c>
      <c r="K164" s="77" t="s">
        <v>856</v>
      </c>
      <c r="L164" s="69">
        <v>0</v>
      </c>
      <c r="M164" s="69" t="s">
        <v>266</v>
      </c>
      <c r="N164" s="69" t="s">
        <v>266</v>
      </c>
      <c r="O164" s="77" t="str">
        <f t="shared" si="19"/>
        <v/>
      </c>
      <c r="P164" s="77" t="str">
        <f t="shared" si="20"/>
        <v/>
      </c>
      <c r="Q164" s="77"/>
      <c r="R164" s="6">
        <v>1</v>
      </c>
      <c r="S164" s="55">
        <v>43017</v>
      </c>
      <c r="T164" s="77" t="s">
        <v>263</v>
      </c>
      <c r="U164" s="67" t="s">
        <v>655</v>
      </c>
      <c r="V164" s="68" t="s">
        <v>266</v>
      </c>
      <c r="W164" s="74" t="s">
        <v>266</v>
      </c>
      <c r="X164" s="115" t="s">
        <v>266</v>
      </c>
      <c r="Y164" s="121" t="s">
        <v>171</v>
      </c>
      <c r="Z164" s="121" t="s">
        <v>326</v>
      </c>
      <c r="AA164" s="77"/>
      <c r="AB164" s="69" t="s">
        <v>609</v>
      </c>
      <c r="AC164" s="77"/>
      <c r="AD164" s="77"/>
      <c r="AF164" s="77"/>
      <c r="AG164" s="77">
        <v>1</v>
      </c>
      <c r="AH164" s="7"/>
      <c r="AI164" s="70" t="s">
        <v>266</v>
      </c>
      <c r="AJ164" s="194" t="str">
        <f>VLOOKUP($J164,context!$K$2:$M$348,2,FALSE)</f>
        <v>Definition from DublinCore: Data encoded in a defined structure.</v>
      </c>
      <c r="AK164" s="70">
        <v>1</v>
      </c>
      <c r="AL164" s="70" t="s">
        <v>3093</v>
      </c>
      <c r="AM164" s="149">
        <f>VLOOKUP($J164,context!$K$2:$AC$348,5,FALSE)</f>
        <v>0</v>
      </c>
      <c r="AN164" s="149">
        <f>VLOOKUP($J164,context!$K$2:$AC$348,6,FALSE)</f>
        <v>0</v>
      </c>
      <c r="AO164" s="149">
        <f>VLOOKUP($J164,context!$K$2:$AC$348,7,FALSE)</f>
        <v>0</v>
      </c>
      <c r="AP164" s="149">
        <f>VLOOKUP($J164,context!$K$2:$AC$348,8,FALSE)</f>
        <v>0.6</v>
      </c>
      <c r="AQ164" s="149">
        <f>VLOOKUP($J164,context!$K$2:$AC$348,9,FALSE)</f>
        <v>1</v>
      </c>
      <c r="AR164" s="149">
        <f>VLOOKUP($J164,context!$K$2:$AC$348,10,FALSE)</f>
        <v>1</v>
      </c>
      <c r="AS164" s="149">
        <f>VLOOKUP($J164,context!$K$2:$AC$348,11,FALSE)</f>
        <v>1</v>
      </c>
      <c r="AT164" s="149">
        <f>VLOOKUP($J164,context!$K$2:$AC$348,12,FALSE)</f>
        <v>0.2</v>
      </c>
      <c r="AU164" s="149">
        <f>VLOOKUP($J164,context!$K$2:$AC$348,13,FALSE)</f>
        <v>0</v>
      </c>
      <c r="AV164" s="149">
        <f>VLOOKUP($J164,context!$K$2:$AC$348,14,FALSE)</f>
        <v>0</v>
      </c>
      <c r="AW164" s="149">
        <f>VLOOKUP($J164,context!$K$2:$AC$348,15,FALSE)</f>
        <v>0</v>
      </c>
      <c r="AX164" s="149">
        <f>VLOOKUP($J164,context!$K$2:$AC$348,16,FALSE)</f>
        <v>0.6</v>
      </c>
      <c r="AY164" s="149">
        <f t="shared" si="16"/>
        <v>4.4000000000000004</v>
      </c>
      <c r="AZ164" s="149">
        <f t="shared" si="17"/>
        <v>1</v>
      </c>
      <c r="BA164" s="149">
        <f t="shared" si="18"/>
        <v>0</v>
      </c>
      <c r="BB164" s="7"/>
    </row>
    <row r="165" spans="1:54">
      <c r="A165" s="52">
        <v>171</v>
      </c>
      <c r="B165" s="52" t="s">
        <v>13</v>
      </c>
      <c r="C165" s="66" t="s">
        <v>800</v>
      </c>
      <c r="D165" s="52" t="s">
        <v>801</v>
      </c>
      <c r="E165" s="77" t="s">
        <v>802</v>
      </c>
      <c r="F165" s="50">
        <v>4</v>
      </c>
      <c r="G165" s="50" t="s">
        <v>269</v>
      </c>
      <c r="H165" s="77"/>
      <c r="I165" s="69" t="s">
        <v>269</v>
      </c>
      <c r="J165" s="70" t="s">
        <v>266</v>
      </c>
      <c r="K165" s="77" t="s">
        <v>803</v>
      </c>
      <c r="L165" s="69">
        <v>0</v>
      </c>
      <c r="M165" s="69" t="s">
        <v>266</v>
      </c>
      <c r="N165" s="69" t="s">
        <v>266</v>
      </c>
      <c r="O165" s="77" t="str">
        <f t="shared" si="19"/>
        <v/>
      </c>
      <c r="P165" s="77" t="str">
        <f t="shared" si="20"/>
        <v/>
      </c>
      <c r="Q165" s="77"/>
      <c r="R165" s="6">
        <v>1</v>
      </c>
      <c r="S165" s="55">
        <v>43018</v>
      </c>
      <c r="T165" s="77" t="s">
        <v>263</v>
      </c>
      <c r="U165" s="67" t="s">
        <v>655</v>
      </c>
      <c r="V165" s="68" t="s">
        <v>266</v>
      </c>
      <c r="W165" s="74" t="s">
        <v>266</v>
      </c>
      <c r="X165" s="115" t="s">
        <v>266</v>
      </c>
      <c r="Y165" s="121" t="s">
        <v>171</v>
      </c>
      <c r="Z165" s="121" t="s">
        <v>326</v>
      </c>
      <c r="AA165" s="77"/>
      <c r="AB165" s="69" t="s">
        <v>609</v>
      </c>
      <c r="AC165" s="77"/>
      <c r="AD165" s="77"/>
      <c r="AF165" s="77"/>
      <c r="AG165" s="77">
        <v>1</v>
      </c>
      <c r="AH165" s="7"/>
      <c r="AI165" s="70" t="s">
        <v>266</v>
      </c>
      <c r="AJ165" s="194" t="str">
        <f>VLOOKUP($J165,context!$K$2:$M$348,2,FALSE)</f>
        <v>Definition from DublinCore: Data encoded in a defined structure.</v>
      </c>
      <c r="AK165" s="70">
        <v>1</v>
      </c>
      <c r="AL165" s="70" t="s">
        <v>3093</v>
      </c>
      <c r="AM165" s="149">
        <f>VLOOKUP($J165,context!$K$2:$AC$348,5,FALSE)</f>
        <v>0</v>
      </c>
      <c r="AN165" s="149">
        <f>VLOOKUP($J165,context!$K$2:$AC$348,6,FALSE)</f>
        <v>0</v>
      </c>
      <c r="AO165" s="149">
        <f>VLOOKUP($J165,context!$K$2:$AC$348,7,FALSE)</f>
        <v>0</v>
      </c>
      <c r="AP165" s="149">
        <f>VLOOKUP($J165,context!$K$2:$AC$348,8,FALSE)</f>
        <v>0.6</v>
      </c>
      <c r="AQ165" s="149">
        <f>VLOOKUP($J165,context!$K$2:$AC$348,9,FALSE)</f>
        <v>1</v>
      </c>
      <c r="AR165" s="149">
        <f>VLOOKUP($J165,context!$K$2:$AC$348,10,FALSE)</f>
        <v>1</v>
      </c>
      <c r="AS165" s="149">
        <f>VLOOKUP($J165,context!$K$2:$AC$348,11,FALSE)</f>
        <v>1</v>
      </c>
      <c r="AT165" s="149">
        <f>VLOOKUP($J165,context!$K$2:$AC$348,12,FALSE)</f>
        <v>0.2</v>
      </c>
      <c r="AU165" s="149">
        <f>VLOOKUP($J165,context!$K$2:$AC$348,13,FALSE)</f>
        <v>0</v>
      </c>
      <c r="AV165" s="149">
        <f>VLOOKUP($J165,context!$K$2:$AC$348,14,FALSE)</f>
        <v>0</v>
      </c>
      <c r="AW165" s="149">
        <f>VLOOKUP($J165,context!$K$2:$AC$348,15,FALSE)</f>
        <v>0</v>
      </c>
      <c r="AX165" s="149">
        <f>VLOOKUP($J165,context!$K$2:$AC$348,16,FALSE)</f>
        <v>0.6</v>
      </c>
      <c r="AY165" s="149">
        <f t="shared" si="16"/>
        <v>4.4000000000000004</v>
      </c>
      <c r="AZ165" s="149">
        <f t="shared" si="17"/>
        <v>1</v>
      </c>
      <c r="BA165" s="149">
        <f t="shared" si="18"/>
        <v>0</v>
      </c>
    </row>
    <row r="166" spans="1:54">
      <c r="A166" s="66">
        <v>203</v>
      </c>
      <c r="B166" s="66" t="s">
        <v>13</v>
      </c>
      <c r="C166" s="66" t="s">
        <v>41</v>
      </c>
      <c r="D166" s="66"/>
      <c r="E166" s="7" t="s">
        <v>817</v>
      </c>
      <c r="F166" s="50">
        <v>2</v>
      </c>
      <c r="G166" s="50" t="s">
        <v>266</v>
      </c>
      <c r="H166" s="7"/>
      <c r="I166" s="7" t="s">
        <v>266</v>
      </c>
      <c r="J166" s="47" t="s">
        <v>266</v>
      </c>
      <c r="K166" s="7" t="s">
        <v>820</v>
      </c>
      <c r="L166" s="7">
        <v>0</v>
      </c>
      <c r="M166" s="69" t="s">
        <v>266</v>
      </c>
      <c r="N166" s="69" t="s">
        <v>266</v>
      </c>
      <c r="O166" s="77" t="str">
        <f t="shared" si="19"/>
        <v/>
      </c>
      <c r="P166" s="77" t="str">
        <f t="shared" si="20"/>
        <v/>
      </c>
      <c r="Q166" s="7"/>
      <c r="R166" s="66">
        <v>1</v>
      </c>
      <c r="S166" s="189"/>
      <c r="T166" s="7" t="s">
        <v>263</v>
      </c>
      <c r="U166" s="184" t="s">
        <v>655</v>
      </c>
      <c r="V166" s="47" t="s">
        <v>266</v>
      </c>
      <c r="W166" s="47" t="s">
        <v>266</v>
      </c>
      <c r="X166" s="66" t="s">
        <v>266</v>
      </c>
      <c r="Y166" s="184" t="s">
        <v>171</v>
      </c>
      <c r="Z166" s="184" t="s">
        <v>326</v>
      </c>
      <c r="AA166" s="7"/>
      <c r="AB166" s="7" t="s">
        <v>609</v>
      </c>
      <c r="AC166" s="7"/>
      <c r="AD166" s="7"/>
      <c r="AF166" s="7"/>
      <c r="AG166" s="7">
        <v>0</v>
      </c>
      <c r="AI166" s="47" t="s">
        <v>266</v>
      </c>
      <c r="AJ166" s="194" t="str">
        <f>VLOOKUP($J166,context!$K$2:$M$348,2,FALSE)</f>
        <v>Definition from DublinCore: Data encoded in a defined structure.</v>
      </c>
      <c r="AK166" s="47">
        <v>1</v>
      </c>
      <c r="AL166" s="70" t="s">
        <v>3093</v>
      </c>
      <c r="AM166" s="185">
        <f>VLOOKUP($J166,context!$K$2:$AC$348,5,FALSE)</f>
        <v>0</v>
      </c>
      <c r="AN166" s="185">
        <f>VLOOKUP($J166,context!$K$2:$AC$348,6,FALSE)</f>
        <v>0</v>
      </c>
      <c r="AO166" s="185">
        <f>VLOOKUP($J166,context!$K$2:$AC$348,7,FALSE)</f>
        <v>0</v>
      </c>
      <c r="AP166" s="185">
        <f>VLOOKUP($J166,context!$K$2:$AC$348,8,FALSE)</f>
        <v>0.6</v>
      </c>
      <c r="AQ166" s="185">
        <f>VLOOKUP($J166,context!$K$2:$AC$348,9,FALSE)</f>
        <v>1</v>
      </c>
      <c r="AR166" s="185">
        <f>VLOOKUP($J166,context!$K$2:$AC$348,10,FALSE)</f>
        <v>1</v>
      </c>
      <c r="AS166" s="185">
        <f>VLOOKUP($J166,context!$K$2:$AC$348,11,FALSE)</f>
        <v>1</v>
      </c>
      <c r="AT166" s="185">
        <f>VLOOKUP($J166,context!$K$2:$AC$348,12,FALSE)</f>
        <v>0.2</v>
      </c>
      <c r="AU166" s="185">
        <f>VLOOKUP($J166,context!$K$2:$AC$348,13,FALSE)</f>
        <v>0</v>
      </c>
      <c r="AV166" s="185">
        <f>VLOOKUP($J166,context!$K$2:$AC$348,14,FALSE)</f>
        <v>0</v>
      </c>
      <c r="AW166" s="185">
        <f>VLOOKUP($J166,context!$K$2:$AC$348,15,FALSE)</f>
        <v>0</v>
      </c>
      <c r="AX166" s="185">
        <f>VLOOKUP($J166,context!$K$2:$AC$348,16,FALSE)</f>
        <v>0.6</v>
      </c>
      <c r="AY166" s="185">
        <f t="shared" si="16"/>
        <v>4.4000000000000004</v>
      </c>
      <c r="AZ166" s="149">
        <f t="shared" si="17"/>
        <v>1</v>
      </c>
      <c r="BA166" s="149">
        <f t="shared" si="18"/>
        <v>0</v>
      </c>
    </row>
    <row r="167" spans="1:54">
      <c r="A167" s="66">
        <v>220</v>
      </c>
      <c r="B167" s="66" t="s">
        <v>13</v>
      </c>
      <c r="C167" s="66" t="s">
        <v>41</v>
      </c>
      <c r="D167" s="66" t="s">
        <v>812</v>
      </c>
      <c r="E167" s="7" t="s">
        <v>837</v>
      </c>
      <c r="F167" s="50">
        <v>4</v>
      </c>
      <c r="G167" s="50" t="s">
        <v>267</v>
      </c>
      <c r="H167" s="50"/>
      <c r="I167" s="7" t="s">
        <v>267</v>
      </c>
      <c r="J167" s="190" t="s">
        <v>266</v>
      </c>
      <c r="K167" s="7" t="s">
        <v>654</v>
      </c>
      <c r="L167" s="7">
        <v>0</v>
      </c>
      <c r="M167" s="69" t="s">
        <v>266</v>
      </c>
      <c r="N167" s="69" t="s">
        <v>266</v>
      </c>
      <c r="O167" s="77" t="str">
        <f t="shared" si="19"/>
        <v/>
      </c>
      <c r="P167" s="77" t="str">
        <f t="shared" si="20"/>
        <v/>
      </c>
      <c r="Q167" s="7" t="s">
        <v>815</v>
      </c>
      <c r="R167" s="66">
        <v>1</v>
      </c>
      <c r="S167" s="66"/>
      <c r="T167" s="7" t="s">
        <v>263</v>
      </c>
      <c r="U167" s="184" t="s">
        <v>655</v>
      </c>
      <c r="V167" s="47" t="s">
        <v>266</v>
      </c>
      <c r="W167" s="47" t="s">
        <v>266</v>
      </c>
      <c r="X167" s="66" t="s">
        <v>266</v>
      </c>
      <c r="Y167" s="184" t="s">
        <v>171</v>
      </c>
      <c r="Z167" s="184" t="s">
        <v>326</v>
      </c>
      <c r="AA167" s="7"/>
      <c r="AB167" s="7" t="s">
        <v>609</v>
      </c>
      <c r="AC167" s="7"/>
      <c r="AD167" s="7"/>
      <c r="AF167" s="7" t="s">
        <v>2881</v>
      </c>
      <c r="AG167" s="7">
        <v>0</v>
      </c>
      <c r="AH167" s="7" t="s">
        <v>1225</v>
      </c>
      <c r="AI167" s="47" t="s">
        <v>2776</v>
      </c>
      <c r="AJ167" s="194" t="str">
        <f>VLOOKUP($J167,context!$K$2:$M$348,2,FALSE)</f>
        <v>Definition from DublinCore: Data encoded in a defined structure.</v>
      </c>
      <c r="AK167" s="47">
        <v>1</v>
      </c>
      <c r="AL167" s="70" t="s">
        <v>3098</v>
      </c>
      <c r="AM167" s="185">
        <f>VLOOKUP($J167,context!$K$2:$AC$348,5,FALSE)</f>
        <v>0</v>
      </c>
      <c r="AN167" s="185">
        <f>VLOOKUP($J167,context!$K$2:$AC$348,6,FALSE)</f>
        <v>0</v>
      </c>
      <c r="AO167" s="185">
        <f>VLOOKUP($J167,context!$K$2:$AC$348,7,FALSE)</f>
        <v>0</v>
      </c>
      <c r="AP167" s="185">
        <f>VLOOKUP($J167,context!$K$2:$AC$348,8,FALSE)</f>
        <v>0.6</v>
      </c>
      <c r="AQ167" s="185">
        <f>VLOOKUP($J167,context!$K$2:$AC$348,9,FALSE)</f>
        <v>1</v>
      </c>
      <c r="AR167" s="185">
        <f>VLOOKUP($J167,context!$K$2:$AC$348,10,FALSE)</f>
        <v>1</v>
      </c>
      <c r="AS167" s="185">
        <f>VLOOKUP($J167,context!$K$2:$AC$348,11,FALSE)</f>
        <v>1</v>
      </c>
      <c r="AT167" s="185">
        <f>VLOOKUP($J167,context!$K$2:$AC$348,12,FALSE)</f>
        <v>0.2</v>
      </c>
      <c r="AU167" s="185">
        <f>VLOOKUP($J167,context!$K$2:$AC$348,13,FALSE)</f>
        <v>0</v>
      </c>
      <c r="AV167" s="185">
        <f>VLOOKUP($J167,context!$K$2:$AC$348,14,FALSE)</f>
        <v>0</v>
      </c>
      <c r="AW167" s="185">
        <f>VLOOKUP($J167,context!$K$2:$AC$348,15,FALSE)</f>
        <v>0</v>
      </c>
      <c r="AX167" s="185">
        <f>VLOOKUP($J167,context!$K$2:$AC$348,16,FALSE)</f>
        <v>0.6</v>
      </c>
      <c r="AY167" s="185">
        <f t="shared" si="16"/>
        <v>4.4000000000000004</v>
      </c>
      <c r="AZ167" s="149">
        <f t="shared" si="17"/>
        <v>1</v>
      </c>
      <c r="BA167" s="149">
        <f t="shared" si="18"/>
        <v>0</v>
      </c>
    </row>
    <row r="168" spans="1:54" s="7" customFormat="1">
      <c r="A168" s="52">
        <v>250</v>
      </c>
      <c r="B168" s="52" t="s">
        <v>13</v>
      </c>
      <c r="C168" s="116" t="s">
        <v>851</v>
      </c>
      <c r="D168" s="52" t="s">
        <v>852</v>
      </c>
      <c r="E168" s="118" t="s">
        <v>853</v>
      </c>
      <c r="F168" s="50">
        <v>2</v>
      </c>
      <c r="G168" s="77" t="s">
        <v>266</v>
      </c>
      <c r="H168" s="77"/>
      <c r="I168" s="69" t="s">
        <v>266</v>
      </c>
      <c r="J168" s="74" t="s">
        <v>266</v>
      </c>
      <c r="K168" s="70" t="s">
        <v>856</v>
      </c>
      <c r="L168" s="69">
        <v>1</v>
      </c>
      <c r="M168" s="69" t="s">
        <v>266</v>
      </c>
      <c r="N168" s="69" t="s">
        <v>266</v>
      </c>
      <c r="O168" s="77" t="str">
        <f t="shared" si="19"/>
        <v>Dataset</v>
      </c>
      <c r="P168" s="77" t="str">
        <f t="shared" si="20"/>
        <v>Definition from DublinCore: Data encoded in a defined structure.</v>
      </c>
      <c r="Q168" s="77" t="s">
        <v>857</v>
      </c>
      <c r="R168" s="6">
        <v>1</v>
      </c>
      <c r="S168" s="55">
        <v>43015</v>
      </c>
      <c r="T168" s="77" t="s">
        <v>263</v>
      </c>
      <c r="U168" s="67" t="s">
        <v>655</v>
      </c>
      <c r="V168" s="68" t="s">
        <v>266</v>
      </c>
      <c r="W168" s="74" t="s">
        <v>266</v>
      </c>
      <c r="X168" s="115" t="s">
        <v>266</v>
      </c>
      <c r="Y168" s="121" t="s">
        <v>171</v>
      </c>
      <c r="Z168" s="121" t="s">
        <v>326</v>
      </c>
      <c r="AA168" s="77"/>
      <c r="AB168" s="69" t="s">
        <v>609</v>
      </c>
      <c r="AC168" s="77"/>
      <c r="AD168" s="77"/>
      <c r="AF168" s="77"/>
      <c r="AG168" s="61">
        <v>1</v>
      </c>
      <c r="AH168" s="66"/>
      <c r="AI168" s="70" t="s">
        <v>266</v>
      </c>
      <c r="AJ168" s="194" t="str">
        <f>VLOOKUP($J168,context!$K$2:$M$348,2,FALSE)</f>
        <v>Definition from DublinCore: Data encoded in a defined structure.</v>
      </c>
      <c r="AK168" s="70">
        <v>1</v>
      </c>
      <c r="AL168" s="70" t="s">
        <v>3093</v>
      </c>
      <c r="AM168" s="149">
        <f>VLOOKUP($J168,context!$K$2:$AC$348,5,FALSE)</f>
        <v>0</v>
      </c>
      <c r="AN168" s="149">
        <f>VLOOKUP($J168,context!$K$2:$AC$348,6,FALSE)</f>
        <v>0</v>
      </c>
      <c r="AO168" s="149">
        <f>VLOOKUP($J168,context!$K$2:$AC$348,7,FALSE)</f>
        <v>0</v>
      </c>
      <c r="AP168" s="149">
        <f>VLOOKUP($J168,context!$K$2:$AC$348,8,FALSE)</f>
        <v>0.6</v>
      </c>
      <c r="AQ168" s="149">
        <f>VLOOKUP($J168,context!$K$2:$AC$348,9,FALSE)</f>
        <v>1</v>
      </c>
      <c r="AR168" s="149">
        <f>VLOOKUP($J168,context!$K$2:$AC$348,10,FALSE)</f>
        <v>1</v>
      </c>
      <c r="AS168" s="149">
        <f>VLOOKUP($J168,context!$K$2:$AC$348,11,FALSE)</f>
        <v>1</v>
      </c>
      <c r="AT168" s="149">
        <f>VLOOKUP($J168,context!$K$2:$AC$348,12,FALSE)</f>
        <v>0.2</v>
      </c>
      <c r="AU168" s="149">
        <f>VLOOKUP($J168,context!$K$2:$AC$348,13,FALSE)</f>
        <v>0</v>
      </c>
      <c r="AV168" s="149">
        <f>VLOOKUP($J168,context!$K$2:$AC$348,14,FALSE)</f>
        <v>0</v>
      </c>
      <c r="AW168" s="149">
        <f>VLOOKUP($J168,context!$K$2:$AC$348,15,FALSE)</f>
        <v>0</v>
      </c>
      <c r="AX168" s="149">
        <f>VLOOKUP($J168,context!$K$2:$AC$348,16,FALSE)</f>
        <v>0.6</v>
      </c>
      <c r="AY168" s="149">
        <f t="shared" si="16"/>
        <v>4.4000000000000004</v>
      </c>
      <c r="AZ168" s="149">
        <f t="shared" si="17"/>
        <v>1</v>
      </c>
      <c r="BA168" s="149">
        <f t="shared" si="18"/>
        <v>0</v>
      </c>
      <c r="BB168" s="61"/>
    </row>
    <row r="169" spans="1:54">
      <c r="A169" s="52">
        <v>318</v>
      </c>
      <c r="B169" s="52" t="s">
        <v>2708</v>
      </c>
      <c r="C169" s="66" t="s">
        <v>905</v>
      </c>
      <c r="D169" s="52"/>
      <c r="E169" s="77" t="s">
        <v>906</v>
      </c>
      <c r="F169" s="50">
        <v>5</v>
      </c>
      <c r="G169" s="50" t="s">
        <v>953</v>
      </c>
      <c r="H169" s="77" t="s">
        <v>269</v>
      </c>
      <c r="I169" s="69" t="s">
        <v>266</v>
      </c>
      <c r="J169" s="70" t="s">
        <v>266</v>
      </c>
      <c r="K169" s="77" t="s">
        <v>803</v>
      </c>
      <c r="L169" s="69">
        <v>0</v>
      </c>
      <c r="M169" s="69" t="s">
        <v>266</v>
      </c>
      <c r="N169" s="69" t="s">
        <v>266</v>
      </c>
      <c r="O169" s="77" t="str">
        <f t="shared" si="19"/>
        <v/>
      </c>
      <c r="P169" s="77" t="str">
        <f t="shared" si="20"/>
        <v/>
      </c>
      <c r="Q169" s="77"/>
      <c r="R169" s="6">
        <v>1</v>
      </c>
      <c r="S169" s="55">
        <v>43015</v>
      </c>
      <c r="T169" s="77" t="s">
        <v>263</v>
      </c>
      <c r="U169" s="67" t="s">
        <v>655</v>
      </c>
      <c r="V169" s="68" t="s">
        <v>266</v>
      </c>
      <c r="W169" s="74" t="s">
        <v>266</v>
      </c>
      <c r="X169" s="115" t="s">
        <v>266</v>
      </c>
      <c r="Y169" s="121" t="s">
        <v>171</v>
      </c>
      <c r="Z169" s="121" t="s">
        <v>326</v>
      </c>
      <c r="AA169" s="77"/>
      <c r="AB169" s="69" t="s">
        <v>609</v>
      </c>
      <c r="AC169" s="77"/>
      <c r="AD169" s="77"/>
      <c r="AF169" s="77"/>
      <c r="AG169" s="69">
        <v>1</v>
      </c>
      <c r="AH169" s="7"/>
      <c r="AI169" s="70" t="s">
        <v>266</v>
      </c>
      <c r="AJ169" s="194" t="str">
        <f>VLOOKUP($J169,context!$K$2:$M$348,2,FALSE)</f>
        <v>Definition from DublinCore: Data encoded in a defined structure.</v>
      </c>
      <c r="AK169" s="70">
        <v>1</v>
      </c>
      <c r="AL169" s="70" t="s">
        <v>3093</v>
      </c>
      <c r="AM169" s="149">
        <f>VLOOKUP($J169,context!$K$2:$AC$348,5,FALSE)</f>
        <v>0</v>
      </c>
      <c r="AN169" s="149">
        <f>VLOOKUP($J169,context!$K$2:$AC$348,6,FALSE)</f>
        <v>0</v>
      </c>
      <c r="AO169" s="149">
        <f>VLOOKUP($J169,context!$K$2:$AC$348,7,FALSE)</f>
        <v>0</v>
      </c>
      <c r="AP169" s="149">
        <f>VLOOKUP($J169,context!$K$2:$AC$348,8,FALSE)</f>
        <v>0.6</v>
      </c>
      <c r="AQ169" s="149">
        <f>VLOOKUP($J169,context!$K$2:$AC$348,9,FALSE)</f>
        <v>1</v>
      </c>
      <c r="AR169" s="149">
        <f>VLOOKUP($J169,context!$K$2:$AC$348,10,FALSE)</f>
        <v>1</v>
      </c>
      <c r="AS169" s="149">
        <f>VLOOKUP($J169,context!$K$2:$AC$348,11,FALSE)</f>
        <v>1</v>
      </c>
      <c r="AT169" s="149">
        <f>VLOOKUP($J169,context!$K$2:$AC$348,12,FALSE)</f>
        <v>0.2</v>
      </c>
      <c r="AU169" s="149">
        <f>VLOOKUP($J169,context!$K$2:$AC$348,13,FALSE)</f>
        <v>0</v>
      </c>
      <c r="AV169" s="149">
        <f>VLOOKUP($J169,context!$K$2:$AC$348,14,FALSE)</f>
        <v>0</v>
      </c>
      <c r="AW169" s="149">
        <f>VLOOKUP($J169,context!$K$2:$AC$348,15,FALSE)</f>
        <v>0</v>
      </c>
      <c r="AX169" s="149">
        <f>VLOOKUP($J169,context!$K$2:$AC$348,16,FALSE)</f>
        <v>0.6</v>
      </c>
      <c r="AY169" s="149">
        <f t="shared" si="16"/>
        <v>4.4000000000000004</v>
      </c>
      <c r="AZ169" s="149">
        <f t="shared" si="17"/>
        <v>1</v>
      </c>
      <c r="BA169" s="149">
        <f t="shared" si="18"/>
        <v>0</v>
      </c>
    </row>
    <row r="170" spans="1:54">
      <c r="A170" s="52">
        <v>525</v>
      </c>
      <c r="B170" s="52" t="s">
        <v>13</v>
      </c>
      <c r="C170" s="114" t="s">
        <v>1732</v>
      </c>
      <c r="E170" s="69" t="s">
        <v>1778</v>
      </c>
      <c r="F170" s="69" t="s">
        <v>1779</v>
      </c>
      <c r="G170" s="61" t="s">
        <v>266</v>
      </c>
      <c r="I170" s="61" t="s">
        <v>266</v>
      </c>
      <c r="J170" s="70" t="s">
        <v>266</v>
      </c>
      <c r="K170" s="69" t="s">
        <v>1744</v>
      </c>
      <c r="L170" s="69">
        <v>0</v>
      </c>
      <c r="M170" s="69" t="s">
        <v>266</v>
      </c>
      <c r="N170" s="69" t="s">
        <v>266</v>
      </c>
      <c r="O170" s="77" t="str">
        <f t="shared" si="19"/>
        <v/>
      </c>
      <c r="P170" s="77" t="str">
        <f t="shared" si="20"/>
        <v/>
      </c>
      <c r="R170" s="63">
        <v>1</v>
      </c>
      <c r="T170" s="61" t="s">
        <v>263</v>
      </c>
      <c r="U170" s="67" t="s">
        <v>655</v>
      </c>
      <c r="V170" s="68" t="s">
        <v>266</v>
      </c>
      <c r="W170" s="74" t="s">
        <v>266</v>
      </c>
      <c r="X170" s="115" t="s">
        <v>266</v>
      </c>
      <c r="Y170" s="121" t="s">
        <v>171</v>
      </c>
      <c r="Z170" s="121" t="s">
        <v>326</v>
      </c>
      <c r="AG170" s="77">
        <v>1</v>
      </c>
      <c r="AI170" s="70" t="s">
        <v>266</v>
      </c>
      <c r="AJ170" s="194" t="str">
        <f>VLOOKUP($J170,context!$K$2:$M$348,2,FALSE)</f>
        <v>Definition from DublinCore: Data encoded in a defined structure.</v>
      </c>
      <c r="AK170" s="70">
        <v>1</v>
      </c>
      <c r="AL170" s="70" t="s">
        <v>3093</v>
      </c>
      <c r="AM170" s="149">
        <f>VLOOKUP($J170,context!$K$2:$AC$348,5,FALSE)</f>
        <v>0</v>
      </c>
      <c r="AN170" s="149">
        <f>VLOOKUP($J170,context!$K$2:$AC$348,6,FALSE)</f>
        <v>0</v>
      </c>
      <c r="AO170" s="149">
        <f>VLOOKUP($J170,context!$K$2:$AC$348,7,FALSE)</f>
        <v>0</v>
      </c>
      <c r="AP170" s="149">
        <f>VLOOKUP($J170,context!$K$2:$AC$348,8,FALSE)</f>
        <v>0.6</v>
      </c>
      <c r="AQ170" s="149">
        <f>VLOOKUP($J170,context!$K$2:$AC$348,9,FALSE)</f>
        <v>1</v>
      </c>
      <c r="AR170" s="149">
        <f>VLOOKUP($J170,context!$K$2:$AC$348,10,FALSE)</f>
        <v>1</v>
      </c>
      <c r="AS170" s="149">
        <f>VLOOKUP($J170,context!$K$2:$AC$348,11,FALSE)</f>
        <v>1</v>
      </c>
      <c r="AT170" s="149">
        <f>VLOOKUP($J170,context!$K$2:$AC$348,12,FALSE)</f>
        <v>0.2</v>
      </c>
      <c r="AU170" s="149">
        <f>VLOOKUP($J170,context!$K$2:$AC$348,13,FALSE)</f>
        <v>0</v>
      </c>
      <c r="AV170" s="149">
        <f>VLOOKUP($J170,context!$K$2:$AC$348,14,FALSE)</f>
        <v>0</v>
      </c>
      <c r="AW170" s="149">
        <f>VLOOKUP($J170,context!$K$2:$AC$348,15,FALSE)</f>
        <v>0</v>
      </c>
      <c r="AX170" s="149">
        <f>VLOOKUP($J170,context!$K$2:$AC$348,16,FALSE)</f>
        <v>0.6</v>
      </c>
      <c r="AY170" s="149">
        <f t="shared" si="16"/>
        <v>4.4000000000000004</v>
      </c>
      <c r="AZ170" s="149">
        <f t="shared" si="17"/>
        <v>1</v>
      </c>
      <c r="BA170" s="149">
        <f t="shared" si="18"/>
        <v>0</v>
      </c>
      <c r="BB170" s="7"/>
    </row>
    <row r="171" spans="1:54">
      <c r="A171" s="52">
        <v>605</v>
      </c>
      <c r="B171" s="52" t="s">
        <v>13</v>
      </c>
      <c r="C171" s="114" t="s">
        <v>1732</v>
      </c>
      <c r="E171" s="69" t="s">
        <v>1891</v>
      </c>
      <c r="F171" s="61">
        <v>1</v>
      </c>
      <c r="G171" s="69" t="s">
        <v>269</v>
      </c>
      <c r="I171" s="69" t="s">
        <v>269</v>
      </c>
      <c r="J171" s="70" t="s">
        <v>266</v>
      </c>
      <c r="K171" s="69" t="s">
        <v>1889</v>
      </c>
      <c r="L171" s="69">
        <v>0</v>
      </c>
      <c r="M171" s="69" t="s">
        <v>266</v>
      </c>
      <c r="N171" s="69" t="s">
        <v>266</v>
      </c>
      <c r="O171" s="77" t="str">
        <f t="shared" si="19"/>
        <v/>
      </c>
      <c r="P171" s="77" t="str">
        <f t="shared" si="20"/>
        <v/>
      </c>
      <c r="Q171" s="61" t="s">
        <v>1890</v>
      </c>
      <c r="R171" s="63">
        <v>1</v>
      </c>
      <c r="T171" s="61" t="s">
        <v>263</v>
      </c>
      <c r="U171" s="67" t="s">
        <v>655</v>
      </c>
      <c r="V171" s="68" t="s">
        <v>266</v>
      </c>
      <c r="W171" s="74" t="s">
        <v>266</v>
      </c>
      <c r="X171" s="115" t="s">
        <v>266</v>
      </c>
      <c r="Y171" s="121" t="s">
        <v>171</v>
      </c>
      <c r="Z171" s="121" t="s">
        <v>326</v>
      </c>
      <c r="AG171" s="77">
        <v>1</v>
      </c>
      <c r="AI171" s="70" t="s">
        <v>266</v>
      </c>
      <c r="AJ171" s="194" t="str">
        <f>VLOOKUP($J171,context!$K$2:$M$348,2,FALSE)</f>
        <v>Definition from DublinCore: Data encoded in a defined structure.</v>
      </c>
      <c r="AK171" s="70">
        <v>1</v>
      </c>
      <c r="AL171" s="70" t="s">
        <v>3093</v>
      </c>
      <c r="AM171" s="149">
        <f>VLOOKUP($J171,context!$K$2:$AC$348,5,FALSE)</f>
        <v>0</v>
      </c>
      <c r="AN171" s="149">
        <f>VLOOKUP($J171,context!$K$2:$AC$348,6,FALSE)</f>
        <v>0</v>
      </c>
      <c r="AO171" s="149">
        <f>VLOOKUP($J171,context!$K$2:$AC$348,7,FALSE)</f>
        <v>0</v>
      </c>
      <c r="AP171" s="149">
        <f>VLOOKUP($J171,context!$K$2:$AC$348,8,FALSE)</f>
        <v>0.6</v>
      </c>
      <c r="AQ171" s="149">
        <f>VLOOKUP($J171,context!$K$2:$AC$348,9,FALSE)</f>
        <v>1</v>
      </c>
      <c r="AR171" s="149">
        <f>VLOOKUP($J171,context!$K$2:$AC$348,10,FALSE)</f>
        <v>1</v>
      </c>
      <c r="AS171" s="149">
        <f>VLOOKUP($J171,context!$K$2:$AC$348,11,FALSE)</f>
        <v>1</v>
      </c>
      <c r="AT171" s="149">
        <f>VLOOKUP($J171,context!$K$2:$AC$348,12,FALSE)</f>
        <v>0.2</v>
      </c>
      <c r="AU171" s="149">
        <f>VLOOKUP($J171,context!$K$2:$AC$348,13,FALSE)</f>
        <v>0</v>
      </c>
      <c r="AV171" s="149">
        <f>VLOOKUP($J171,context!$K$2:$AC$348,14,FALSE)</f>
        <v>0</v>
      </c>
      <c r="AW171" s="149">
        <f>VLOOKUP($J171,context!$K$2:$AC$348,15,FALSE)</f>
        <v>0</v>
      </c>
      <c r="AX171" s="149">
        <f>VLOOKUP($J171,context!$K$2:$AC$348,16,FALSE)</f>
        <v>0.6</v>
      </c>
      <c r="AY171" s="149">
        <f t="shared" si="16"/>
        <v>4.4000000000000004</v>
      </c>
      <c r="AZ171" s="149">
        <f t="shared" si="17"/>
        <v>1</v>
      </c>
      <c r="BA171" s="149">
        <f t="shared" si="18"/>
        <v>0</v>
      </c>
      <c r="BB171" s="7"/>
    </row>
    <row r="172" spans="1:54">
      <c r="A172" s="52">
        <v>667</v>
      </c>
      <c r="B172" s="52" t="s">
        <v>13</v>
      </c>
      <c r="C172" s="117" t="s">
        <v>1902</v>
      </c>
      <c r="E172" s="69" t="s">
        <v>2271</v>
      </c>
      <c r="G172" s="62" t="s">
        <v>269</v>
      </c>
      <c r="J172" s="70" t="s">
        <v>266</v>
      </c>
      <c r="K172" s="70" t="s">
        <v>1988</v>
      </c>
      <c r="L172" s="70">
        <v>1</v>
      </c>
      <c r="M172" s="69" t="s">
        <v>266</v>
      </c>
      <c r="N172" s="69" t="s">
        <v>266</v>
      </c>
      <c r="O172" s="77" t="str">
        <f t="shared" si="19"/>
        <v>Dataset</v>
      </c>
      <c r="P172" s="77" t="str">
        <f t="shared" si="20"/>
        <v>Definition from FaBiO: A collection of related facts, often expressed in numerical form and encoded in a defined structure.</v>
      </c>
      <c r="R172" s="63">
        <v>1</v>
      </c>
      <c r="T172" s="61" t="s">
        <v>263</v>
      </c>
      <c r="U172" s="67" t="s">
        <v>655</v>
      </c>
      <c r="V172" s="68" t="s">
        <v>266</v>
      </c>
      <c r="W172" s="74" t="s">
        <v>266</v>
      </c>
      <c r="X172" s="115" t="s">
        <v>266</v>
      </c>
      <c r="Y172" s="121" t="s">
        <v>171</v>
      </c>
      <c r="Z172" s="121" t="s">
        <v>326</v>
      </c>
      <c r="AG172" s="61">
        <v>1</v>
      </c>
      <c r="AH172" s="7" t="s">
        <v>2587</v>
      </c>
      <c r="AI172" s="70" t="s">
        <v>266</v>
      </c>
      <c r="AJ172" s="194" t="str">
        <f>VLOOKUP($J172,context!$K$2:$M$348,2,FALSE)</f>
        <v>Definition from DublinCore: Data encoded in a defined structure.</v>
      </c>
      <c r="AK172" s="70">
        <v>1</v>
      </c>
      <c r="AL172" s="70" t="s">
        <v>3093</v>
      </c>
      <c r="AM172" s="149">
        <f>VLOOKUP($J172,context!$K$2:$AC$348,5,FALSE)</f>
        <v>0</v>
      </c>
      <c r="AN172" s="149">
        <f>VLOOKUP($J172,context!$K$2:$AC$348,6,FALSE)</f>
        <v>0</v>
      </c>
      <c r="AO172" s="149">
        <f>VLOOKUP($J172,context!$K$2:$AC$348,7,FALSE)</f>
        <v>0</v>
      </c>
      <c r="AP172" s="149">
        <f>VLOOKUP($J172,context!$K$2:$AC$348,8,FALSE)</f>
        <v>0.6</v>
      </c>
      <c r="AQ172" s="149">
        <f>VLOOKUP($J172,context!$K$2:$AC$348,9,FALSE)</f>
        <v>1</v>
      </c>
      <c r="AR172" s="149">
        <f>VLOOKUP($J172,context!$K$2:$AC$348,10,FALSE)</f>
        <v>1</v>
      </c>
      <c r="AS172" s="149">
        <f>VLOOKUP($J172,context!$K$2:$AC$348,11,FALSE)</f>
        <v>1</v>
      </c>
      <c r="AT172" s="149">
        <f>VLOOKUP($J172,context!$K$2:$AC$348,12,FALSE)</f>
        <v>0.2</v>
      </c>
      <c r="AU172" s="149">
        <f>VLOOKUP($J172,context!$K$2:$AC$348,13,FALSE)</f>
        <v>0</v>
      </c>
      <c r="AV172" s="149">
        <f>VLOOKUP($J172,context!$K$2:$AC$348,14,FALSE)</f>
        <v>0</v>
      </c>
      <c r="AW172" s="149">
        <f>VLOOKUP($J172,context!$K$2:$AC$348,15,FALSE)</f>
        <v>0</v>
      </c>
      <c r="AX172" s="149">
        <f>VLOOKUP($J172,context!$K$2:$AC$348,16,FALSE)</f>
        <v>0.6</v>
      </c>
      <c r="AY172" s="149">
        <f t="shared" si="16"/>
        <v>4.4000000000000004</v>
      </c>
      <c r="AZ172" s="149">
        <f t="shared" si="17"/>
        <v>1</v>
      </c>
      <c r="BA172" s="149">
        <f t="shared" si="18"/>
        <v>0</v>
      </c>
    </row>
    <row r="173" spans="1:54">
      <c r="A173" s="122">
        <v>869</v>
      </c>
      <c r="B173" s="52" t="s">
        <v>13</v>
      </c>
      <c r="C173" s="66" t="s">
        <v>2413</v>
      </c>
      <c r="D173" s="66" t="s">
        <v>2417</v>
      </c>
      <c r="E173" s="7" t="s">
        <v>2414</v>
      </c>
      <c r="F173" s="122">
        <v>2</v>
      </c>
      <c r="G173" s="50" t="s">
        <v>266</v>
      </c>
      <c r="H173" s="122"/>
      <c r="I173" s="122"/>
      <c r="J173" s="47" t="s">
        <v>266</v>
      </c>
      <c r="K173" s="7" t="s">
        <v>2418</v>
      </c>
      <c r="L173" s="69">
        <v>0</v>
      </c>
      <c r="M173" s="69" t="s">
        <v>266</v>
      </c>
      <c r="N173" s="69" t="s">
        <v>266</v>
      </c>
      <c r="O173" s="77" t="str">
        <f t="shared" si="19"/>
        <v/>
      </c>
      <c r="P173" s="77" t="str">
        <f t="shared" si="20"/>
        <v/>
      </c>
      <c r="Q173" s="7"/>
      <c r="R173" s="66">
        <v>1</v>
      </c>
      <c r="S173" s="55">
        <v>43016</v>
      </c>
      <c r="T173" s="77" t="s">
        <v>263</v>
      </c>
      <c r="U173" s="67" t="s">
        <v>655</v>
      </c>
      <c r="V173" s="47" t="s">
        <v>266</v>
      </c>
      <c r="W173" s="47" t="s">
        <v>266</v>
      </c>
      <c r="X173" s="66" t="s">
        <v>266</v>
      </c>
      <c r="Y173" s="184" t="s">
        <v>171</v>
      </c>
      <c r="Z173" s="184" t="s">
        <v>326</v>
      </c>
      <c r="AA173" s="7"/>
      <c r="AB173" s="7" t="s">
        <v>609</v>
      </c>
      <c r="AC173" s="7"/>
      <c r="AD173" s="7"/>
      <c r="AF173" s="7" t="s">
        <v>2881</v>
      </c>
      <c r="AG173" s="7">
        <v>0</v>
      </c>
      <c r="AI173" s="47" t="s">
        <v>269</v>
      </c>
      <c r="AJ173" s="194" t="str">
        <f>VLOOKUP($J173,context!$K$2:$M$348,2,FALSE)</f>
        <v>Definition from DublinCore: Data encoded in a defined structure.</v>
      </c>
      <c r="AK173" s="70">
        <v>1</v>
      </c>
      <c r="AL173" s="70" t="s">
        <v>3093</v>
      </c>
      <c r="AM173" s="185">
        <f>VLOOKUP($J173,context!$K$2:$AC$348,5,FALSE)</f>
        <v>0</v>
      </c>
      <c r="AN173" s="185">
        <f>VLOOKUP($J173,context!$K$2:$AC$348,6,FALSE)</f>
        <v>0</v>
      </c>
      <c r="AO173" s="185">
        <f>VLOOKUP($J173,context!$K$2:$AC$348,7,FALSE)</f>
        <v>0</v>
      </c>
      <c r="AP173" s="185">
        <f>VLOOKUP($J173,context!$K$2:$AC$348,8,FALSE)</f>
        <v>0.6</v>
      </c>
      <c r="AQ173" s="185">
        <f>VLOOKUP($J173,context!$K$2:$AC$348,9,FALSE)</f>
        <v>1</v>
      </c>
      <c r="AR173" s="185">
        <f>VLOOKUP($J173,context!$K$2:$AC$348,10,FALSE)</f>
        <v>1</v>
      </c>
      <c r="AS173" s="185">
        <f>VLOOKUP($J173,context!$K$2:$AC$348,11,FALSE)</f>
        <v>1</v>
      </c>
      <c r="AT173" s="185">
        <f>VLOOKUP($J173,context!$K$2:$AC$348,12,FALSE)</f>
        <v>0.2</v>
      </c>
      <c r="AU173" s="185">
        <f>VLOOKUP($J173,context!$K$2:$AC$348,13,FALSE)</f>
        <v>0</v>
      </c>
      <c r="AV173" s="185">
        <f>VLOOKUP($J173,context!$K$2:$AC$348,14,FALSE)</f>
        <v>0</v>
      </c>
      <c r="AW173" s="185">
        <f>VLOOKUP($J173,context!$K$2:$AC$348,15,FALSE)</f>
        <v>0</v>
      </c>
      <c r="AX173" s="185">
        <f>VLOOKUP($J173,context!$K$2:$AC$348,16,FALSE)</f>
        <v>0.6</v>
      </c>
      <c r="AY173" s="185">
        <f t="shared" si="16"/>
        <v>4.4000000000000004</v>
      </c>
      <c r="AZ173" s="149">
        <f t="shared" si="17"/>
        <v>1</v>
      </c>
      <c r="BA173" s="149">
        <f t="shared" si="18"/>
        <v>0</v>
      </c>
    </row>
    <row r="174" spans="1:54">
      <c r="A174" s="52">
        <v>315</v>
      </c>
      <c r="B174" s="52" t="s">
        <v>2708</v>
      </c>
      <c r="C174" s="66" t="s">
        <v>905</v>
      </c>
      <c r="D174" s="52"/>
      <c r="E174" s="77" t="s">
        <v>906</v>
      </c>
      <c r="F174" s="50">
        <v>5</v>
      </c>
      <c r="G174" s="50" t="s">
        <v>953</v>
      </c>
      <c r="H174" s="77" t="s">
        <v>954</v>
      </c>
      <c r="I174" s="69" t="s">
        <v>955</v>
      </c>
      <c r="J174" s="70" t="s">
        <v>955</v>
      </c>
      <c r="K174" s="77" t="s">
        <v>803</v>
      </c>
      <c r="L174" s="69">
        <v>1</v>
      </c>
      <c r="M174" s="69" t="s">
        <v>955</v>
      </c>
      <c r="N174" s="69" t="s">
        <v>955</v>
      </c>
      <c r="O174" s="77" t="str">
        <f t="shared" si="19"/>
        <v>Dataset As A Collection Of Data</v>
      </c>
      <c r="P174" s="77" t="str">
        <f t="shared" si="20"/>
        <v>Definition from MARLO: &lt;no descr found&gt;</v>
      </c>
      <c r="Q174" s="77"/>
      <c r="R174" s="6">
        <v>1</v>
      </c>
      <c r="S174" s="55">
        <v>43015</v>
      </c>
      <c r="T174" s="77" t="s">
        <v>263</v>
      </c>
      <c r="U174" s="67" t="s">
        <v>655</v>
      </c>
      <c r="V174" s="68" t="s">
        <v>266</v>
      </c>
      <c r="W174" s="74" t="s">
        <v>266</v>
      </c>
      <c r="X174" s="115" t="s">
        <v>266</v>
      </c>
      <c r="Y174" s="121" t="s">
        <v>171</v>
      </c>
      <c r="Z174" s="121" t="s">
        <v>326</v>
      </c>
      <c r="AA174" s="77"/>
      <c r="AB174" s="69" t="s">
        <v>609</v>
      </c>
      <c r="AC174" s="77"/>
      <c r="AD174" s="77"/>
      <c r="AF174" s="69" t="s">
        <v>1223</v>
      </c>
      <c r="AG174" s="61">
        <v>1</v>
      </c>
      <c r="AH174" s="7"/>
      <c r="AI174" s="70" t="s">
        <v>269</v>
      </c>
      <c r="AJ174" s="194" t="str">
        <f>VLOOKUP($J174,context!$K$2:$M$348,2,FALSE)</f>
        <v>Definition from MARLO: &lt;no descr found&gt;</v>
      </c>
      <c r="AK174" s="70">
        <v>1</v>
      </c>
      <c r="AL174" s="70" t="s">
        <v>3093</v>
      </c>
      <c r="AM174" s="149">
        <f>VLOOKUP($J174,context!$K$2:$AC$348,5,FALSE)</f>
        <v>0</v>
      </c>
      <c r="AN174" s="149">
        <f>VLOOKUP($J174,context!$K$2:$AC$348,6,FALSE)</f>
        <v>0</v>
      </c>
      <c r="AO174" s="149">
        <f>VLOOKUP($J174,context!$K$2:$AC$348,7,FALSE)</f>
        <v>0</v>
      </c>
      <c r="AP174" s="149">
        <f>VLOOKUP($J174,context!$K$2:$AC$348,8,FALSE)</f>
        <v>0.6</v>
      </c>
      <c r="AQ174" s="149">
        <f>VLOOKUP($J174,context!$K$2:$AC$348,9,FALSE)</f>
        <v>1</v>
      </c>
      <c r="AR174" s="149">
        <f>VLOOKUP($J174,context!$K$2:$AC$348,10,FALSE)</f>
        <v>1</v>
      </c>
      <c r="AS174" s="149">
        <f>VLOOKUP($J174,context!$K$2:$AC$348,11,FALSE)</f>
        <v>1</v>
      </c>
      <c r="AT174" s="149">
        <f>VLOOKUP($J174,context!$K$2:$AC$348,12,FALSE)</f>
        <v>0.2</v>
      </c>
      <c r="AU174" s="149">
        <f>VLOOKUP($J174,context!$K$2:$AC$348,13,FALSE)</f>
        <v>0</v>
      </c>
      <c r="AV174" s="149">
        <f>VLOOKUP($J174,context!$K$2:$AC$348,14,FALSE)</f>
        <v>0</v>
      </c>
      <c r="AW174" s="149">
        <f>VLOOKUP($J174,context!$K$2:$AC$348,15,FALSE)</f>
        <v>0</v>
      </c>
      <c r="AX174" s="149">
        <f>VLOOKUP($J174,context!$K$2:$AC$348,16,FALSE)</f>
        <v>0.6</v>
      </c>
      <c r="AY174" s="149">
        <f t="shared" si="16"/>
        <v>4.4000000000000004</v>
      </c>
      <c r="AZ174" s="149">
        <f t="shared" si="17"/>
        <v>1</v>
      </c>
      <c r="BA174" s="149">
        <f t="shared" si="18"/>
        <v>0</v>
      </c>
    </row>
    <row r="175" spans="1:54">
      <c r="A175" s="52">
        <v>620</v>
      </c>
      <c r="B175" s="52" t="s">
        <v>13</v>
      </c>
      <c r="C175" s="117" t="s">
        <v>1902</v>
      </c>
      <c r="E175" s="69" t="s">
        <v>2271</v>
      </c>
      <c r="G175" s="62" t="s">
        <v>1920</v>
      </c>
      <c r="J175" s="70" t="s">
        <v>1920</v>
      </c>
      <c r="K175" s="61" t="s">
        <v>1921</v>
      </c>
      <c r="L175" s="77">
        <v>1</v>
      </c>
      <c r="M175" s="69" t="s">
        <v>1920</v>
      </c>
      <c r="N175" s="69" t="s">
        <v>1920</v>
      </c>
      <c r="O175" s="77" t="str">
        <f t="shared" si="19"/>
        <v>authority file</v>
      </c>
      <c r="P175" s="77" t="str">
        <f t="shared" si="20"/>
        <v>Definition from FaBiO: A controlled vocabulary or official list that establishes, for consistency, the authoritative forms of headings, and the preferred terms or proper names to be used, when creating a catalogue or when indexing and searching a set of entities within a defined domain.</v>
      </c>
      <c r="R175" s="63">
        <v>0.8</v>
      </c>
      <c r="T175" s="77" t="s">
        <v>263</v>
      </c>
      <c r="U175" s="67" t="s">
        <v>655</v>
      </c>
      <c r="V175" s="68" t="s">
        <v>266</v>
      </c>
      <c r="W175" s="74" t="s">
        <v>266</v>
      </c>
      <c r="X175" s="115" t="s">
        <v>266</v>
      </c>
      <c r="Y175" s="121" t="s">
        <v>171</v>
      </c>
      <c r="Z175" s="121" t="s">
        <v>326</v>
      </c>
      <c r="AA175" s="69" t="s">
        <v>609</v>
      </c>
      <c r="AB175" s="69" t="s">
        <v>2383</v>
      </c>
      <c r="AG175" s="175">
        <v>1</v>
      </c>
      <c r="AH175" s="66" t="s">
        <v>3059</v>
      </c>
      <c r="AI175" s="70" t="s">
        <v>1247</v>
      </c>
      <c r="AJ175" s="194" t="str">
        <f>VLOOKUP($J175,context!$K$2:$M$348,2,FALSE)</f>
        <v>Definition from FaBiO: A controlled vocabulary or official list that establishes, for consistency, the authoritative forms of headings, and the preferred terms or proper names to be used, when creating a catalogue or when indexing and searching a set of entities within a defined domain.</v>
      </c>
      <c r="AK175" s="70">
        <v>1</v>
      </c>
      <c r="AL175" s="70" t="s">
        <v>3097</v>
      </c>
      <c r="AM175" s="149">
        <f>VLOOKUP($J175,context!$K$2:$AC$348,5,FALSE)</f>
        <v>0</v>
      </c>
      <c r="AN175" s="149">
        <f>VLOOKUP($J175,context!$K$2:$AC$348,6,FALSE)</f>
        <v>0</v>
      </c>
      <c r="AO175" s="149">
        <f>VLOOKUP($J175,context!$K$2:$AC$348,7,FALSE)</f>
        <v>0</v>
      </c>
      <c r="AP175" s="149">
        <f>VLOOKUP($J175,context!$K$2:$AC$348,8,FALSE)</f>
        <v>0</v>
      </c>
      <c r="AQ175" s="149">
        <f>VLOOKUP($J175,context!$K$2:$AC$348,9,FALSE)</f>
        <v>1</v>
      </c>
      <c r="AR175" s="149">
        <f>VLOOKUP($J175,context!$K$2:$AC$348,10,FALSE)</f>
        <v>1</v>
      </c>
      <c r="AS175" s="149">
        <f>VLOOKUP($J175,context!$K$2:$AC$348,11,FALSE)</f>
        <v>0.6</v>
      </c>
      <c r="AT175" s="149">
        <f>VLOOKUP($J175,context!$K$2:$AC$348,12,FALSE)</f>
        <v>0.2</v>
      </c>
      <c r="AU175" s="149">
        <f>VLOOKUP($J175,context!$K$2:$AC$348,13,FALSE)</f>
        <v>0</v>
      </c>
      <c r="AV175" s="149">
        <f>VLOOKUP($J175,context!$K$2:$AC$348,14,FALSE)</f>
        <v>0</v>
      </c>
      <c r="AW175" s="149">
        <f>VLOOKUP($J175,context!$K$2:$AC$348,15,FALSE)</f>
        <v>0</v>
      </c>
      <c r="AX175" s="149">
        <f>VLOOKUP($J175,context!$K$2:$AC$348,16,FALSE)</f>
        <v>0.4</v>
      </c>
      <c r="AY175" s="149">
        <f t="shared" si="16"/>
        <v>3.2</v>
      </c>
      <c r="AZ175" s="149">
        <f t="shared" si="17"/>
        <v>1</v>
      </c>
      <c r="BA175" s="149">
        <f t="shared" si="18"/>
        <v>0</v>
      </c>
      <c r="BB175" s="7"/>
    </row>
    <row r="176" spans="1:54">
      <c r="A176" s="52">
        <v>407</v>
      </c>
      <c r="B176" s="52" t="s">
        <v>2708</v>
      </c>
      <c r="C176" s="52" t="s">
        <v>905</v>
      </c>
      <c r="D176" s="52"/>
      <c r="E176" s="175" t="s">
        <v>1104</v>
      </c>
      <c r="F176" s="176">
        <v>4</v>
      </c>
      <c r="G176" s="175" t="s">
        <v>1034</v>
      </c>
      <c r="H176" s="77"/>
      <c r="I176" s="69" t="s">
        <v>1034</v>
      </c>
      <c r="J176" s="177" t="s">
        <v>3338</v>
      </c>
      <c r="K176" s="177" t="s">
        <v>1109</v>
      </c>
      <c r="L176" s="175">
        <v>1</v>
      </c>
      <c r="M176" s="69" t="s">
        <v>1037</v>
      </c>
      <c r="N176" s="69" t="s">
        <v>1037</v>
      </c>
      <c r="O176" s="77" t="str">
        <f t="shared" si="19"/>
        <v>geospatial</v>
      </c>
      <c r="P176" s="77" t="str">
        <f t="shared" si="20"/>
        <v>Definition from MARLO: Geospatial data - geographic positioning information, CCAFS Sites Atlas, cropland, etc.</v>
      </c>
      <c r="Q176" s="175"/>
      <c r="R176" s="52">
        <v>1</v>
      </c>
      <c r="S176" s="55">
        <v>43015</v>
      </c>
      <c r="T176" s="77" t="s">
        <v>263</v>
      </c>
      <c r="U176" s="67" t="s">
        <v>655</v>
      </c>
      <c r="V176" s="177" t="s">
        <v>266</v>
      </c>
      <c r="W176" s="177" t="s">
        <v>266</v>
      </c>
      <c r="X176" s="52" t="s">
        <v>266</v>
      </c>
      <c r="Y176" s="178" t="s">
        <v>171</v>
      </c>
      <c r="Z176" s="178" t="s">
        <v>326</v>
      </c>
      <c r="AA176" s="175" t="s">
        <v>609</v>
      </c>
      <c r="AB176" s="175" t="s">
        <v>609</v>
      </c>
      <c r="AC176" s="175" t="s">
        <v>609</v>
      </c>
      <c r="AD176" s="175"/>
      <c r="AE176" s="175"/>
      <c r="AF176" s="175"/>
      <c r="AG176" s="175">
        <v>1</v>
      </c>
      <c r="AI176" s="177" t="s">
        <v>2591</v>
      </c>
      <c r="AJ176" s="194" t="e">
        <f>VLOOKUP($J176,context!$K$2:$M$348,2,FALSE)</f>
        <v>#N/A</v>
      </c>
      <c r="AK176" s="70">
        <v>1</v>
      </c>
      <c r="AL176" s="70" t="s">
        <v>3093</v>
      </c>
      <c r="AM176" s="179" t="e">
        <f>VLOOKUP($J176,context!$K$2:$AC$348,5,FALSE)</f>
        <v>#N/A</v>
      </c>
      <c r="AN176" s="179" t="e">
        <f>VLOOKUP($J176,context!$K$2:$AC$348,6,FALSE)</f>
        <v>#N/A</v>
      </c>
      <c r="AO176" s="179" t="e">
        <f>VLOOKUP($J176,context!$K$2:$AC$348,7,FALSE)</f>
        <v>#N/A</v>
      </c>
      <c r="AP176" s="179" t="e">
        <f>VLOOKUP($J176,context!$K$2:$AC$348,8,FALSE)</f>
        <v>#N/A</v>
      </c>
      <c r="AQ176" s="179" t="e">
        <f>VLOOKUP($J176,context!$K$2:$AC$348,9,FALSE)</f>
        <v>#N/A</v>
      </c>
      <c r="AR176" s="179" t="e">
        <f>VLOOKUP($J176,context!$K$2:$AC$348,10,FALSE)</f>
        <v>#N/A</v>
      </c>
      <c r="AS176" s="179" t="e">
        <f>VLOOKUP($J176,context!$K$2:$AC$348,11,FALSE)</f>
        <v>#N/A</v>
      </c>
      <c r="AT176" s="179" t="e">
        <f>VLOOKUP($J176,context!$K$2:$AC$348,12,FALSE)</f>
        <v>#N/A</v>
      </c>
      <c r="AU176" s="179" t="e">
        <f>VLOOKUP($J176,context!$K$2:$AC$348,13,FALSE)</f>
        <v>#N/A</v>
      </c>
      <c r="AV176" s="179" t="e">
        <f>VLOOKUP($J176,context!$K$2:$AC$348,14,FALSE)</f>
        <v>#N/A</v>
      </c>
      <c r="AW176" s="179" t="e">
        <f>VLOOKUP($J176,context!$K$2:$AC$348,15,FALSE)</f>
        <v>#N/A</v>
      </c>
      <c r="AX176" s="179" t="e">
        <f>VLOOKUP($J176,context!$K$2:$AC$348,16,FALSE)</f>
        <v>#N/A</v>
      </c>
      <c r="AY176" s="149" t="e">
        <f t="shared" si="16"/>
        <v>#N/A</v>
      </c>
      <c r="AZ176" s="149" t="e">
        <f t="shared" si="17"/>
        <v>#N/A</v>
      </c>
      <c r="BA176" s="149" t="e">
        <f t="shared" si="18"/>
        <v>#N/A</v>
      </c>
      <c r="BB176" s="122"/>
    </row>
    <row r="177" spans="1:54">
      <c r="A177" s="52">
        <v>730</v>
      </c>
      <c r="B177" s="52" t="s">
        <v>13</v>
      </c>
      <c r="C177" s="117" t="s">
        <v>1902</v>
      </c>
      <c r="E177" s="69" t="s">
        <v>2271</v>
      </c>
      <c r="G177" s="62" t="s">
        <v>2082</v>
      </c>
      <c r="J177" s="70" t="s">
        <v>2082</v>
      </c>
      <c r="K177" s="61" t="s">
        <v>2083</v>
      </c>
      <c r="L177" s="77">
        <v>1</v>
      </c>
      <c r="M177" s="69" t="s">
        <v>269</v>
      </c>
      <c r="N177" s="69" t="s">
        <v>2317</v>
      </c>
      <c r="O177" s="77" t="str">
        <f t="shared" si="19"/>
        <v>metadata</v>
      </c>
      <c r="P177" s="77" t="str">
        <f t="shared" si="20"/>
        <v>Definition from FaBiO: A separate work that provides information describing one or more characteristics of a resource or entity.</v>
      </c>
      <c r="R177" s="63">
        <v>1</v>
      </c>
      <c r="T177" s="77" t="s">
        <v>263</v>
      </c>
      <c r="U177" s="67" t="s">
        <v>655</v>
      </c>
      <c r="V177" s="68" t="s">
        <v>266</v>
      </c>
      <c r="W177" s="74" t="s">
        <v>266</v>
      </c>
      <c r="X177" s="115" t="s">
        <v>266</v>
      </c>
      <c r="Y177" s="121" t="s">
        <v>171</v>
      </c>
      <c r="Z177" s="121" t="s">
        <v>390</v>
      </c>
      <c r="AA177" s="69" t="s">
        <v>609</v>
      </c>
      <c r="AG177" s="175">
        <v>1</v>
      </c>
      <c r="AH177" s="66" t="s">
        <v>3059</v>
      </c>
      <c r="AI177" s="70" t="s">
        <v>1247</v>
      </c>
      <c r="AJ177" s="194" t="str">
        <f>VLOOKUP($J177,context!$K$2:$M$348,2,FALSE)</f>
        <v>Definition from FaBiO: A separate work that provides information describing one or more characteristics of a resource or entity.</v>
      </c>
      <c r="AK177" s="70">
        <v>1</v>
      </c>
      <c r="AL177" s="70" t="s">
        <v>3097</v>
      </c>
      <c r="AM177" s="149">
        <f>VLOOKUP($J177,context!$K$2:$AC$348,5,FALSE)</f>
        <v>0</v>
      </c>
      <c r="AN177" s="149">
        <f>VLOOKUP($J177,context!$K$2:$AC$348,6,FALSE)</f>
        <v>0</v>
      </c>
      <c r="AO177" s="149">
        <f>VLOOKUP($J177,context!$K$2:$AC$348,7,FALSE)</f>
        <v>0</v>
      </c>
      <c r="AP177" s="149">
        <f>VLOOKUP($J177,context!$K$2:$AC$348,8,FALSE)</f>
        <v>1</v>
      </c>
      <c r="AQ177" s="149">
        <f>VLOOKUP($J177,context!$K$2:$AC$348,9,FALSE)</f>
        <v>0</v>
      </c>
      <c r="AR177" s="149">
        <f>VLOOKUP($J177,context!$K$2:$AC$348,10,FALSE)</f>
        <v>1</v>
      </c>
      <c r="AS177" s="149">
        <f>VLOOKUP($J177,context!$K$2:$AC$348,11,FALSE)</f>
        <v>0</v>
      </c>
      <c r="AT177" s="149">
        <f>VLOOKUP($J177,context!$K$2:$AC$348,12,FALSE)</f>
        <v>0</v>
      </c>
      <c r="AU177" s="149">
        <f>VLOOKUP($J177,context!$K$2:$AC$348,13,FALSE)</f>
        <v>0.2</v>
      </c>
      <c r="AV177" s="149">
        <f>VLOOKUP($J177,context!$K$2:$AC$348,14,FALSE)</f>
        <v>0</v>
      </c>
      <c r="AW177" s="149">
        <f>VLOOKUP($J177,context!$K$2:$AC$348,15,FALSE)</f>
        <v>0</v>
      </c>
      <c r="AX177" s="149">
        <f>VLOOKUP($J177,context!$K$2:$AC$348,16,FALSE)</f>
        <v>0.4</v>
      </c>
      <c r="AY177" s="149">
        <f t="shared" si="16"/>
        <v>2.6</v>
      </c>
      <c r="AZ177" s="149">
        <f t="shared" si="17"/>
        <v>1</v>
      </c>
      <c r="BA177" s="149">
        <f t="shared" si="18"/>
        <v>0</v>
      </c>
    </row>
    <row r="178" spans="1:54">
      <c r="A178" s="52">
        <v>731</v>
      </c>
      <c r="B178" s="52" t="s">
        <v>13</v>
      </c>
      <c r="C178" s="117" t="s">
        <v>1902</v>
      </c>
      <c r="E178" s="69" t="s">
        <v>2271</v>
      </c>
      <c r="G178" s="62" t="s">
        <v>2084</v>
      </c>
      <c r="J178" s="70" t="s">
        <v>2082</v>
      </c>
      <c r="K178" s="61" t="s">
        <v>2085</v>
      </c>
      <c r="L178" s="77">
        <v>0</v>
      </c>
      <c r="M178" s="69" t="s">
        <v>269</v>
      </c>
      <c r="N178" s="69" t="s">
        <v>2317</v>
      </c>
      <c r="O178" s="77" t="str">
        <f t="shared" si="19"/>
        <v/>
      </c>
      <c r="P178" s="77" t="str">
        <f t="shared" si="20"/>
        <v/>
      </c>
      <c r="R178" s="63">
        <v>1</v>
      </c>
      <c r="T178" s="77" t="s">
        <v>263</v>
      </c>
      <c r="U178" s="67" t="s">
        <v>655</v>
      </c>
      <c r="V178" s="68" t="s">
        <v>266</v>
      </c>
      <c r="W178" s="74" t="s">
        <v>266</v>
      </c>
      <c r="X178" s="115" t="s">
        <v>266</v>
      </c>
      <c r="Y178" s="121" t="s">
        <v>171</v>
      </c>
      <c r="Z178" s="121" t="s">
        <v>390</v>
      </c>
      <c r="AB178" s="69" t="s">
        <v>609</v>
      </c>
      <c r="AG178" s="175">
        <v>1</v>
      </c>
      <c r="AH178" s="66" t="s">
        <v>3059</v>
      </c>
      <c r="AI178" s="70" t="s">
        <v>1247</v>
      </c>
      <c r="AJ178" s="194" t="str">
        <f>VLOOKUP($J178,context!$K$2:$M$348,2,FALSE)</f>
        <v>Definition from FaBiO: A separate work that provides information describing one or more characteristics of a resource or entity.</v>
      </c>
      <c r="AK178" s="70">
        <v>1</v>
      </c>
      <c r="AL178" s="70" t="s">
        <v>3097</v>
      </c>
      <c r="AM178" s="149">
        <f>VLOOKUP($J178,context!$K$2:$AC$348,5,FALSE)</f>
        <v>0</v>
      </c>
      <c r="AN178" s="149">
        <f>VLOOKUP($J178,context!$K$2:$AC$348,6,FALSE)</f>
        <v>0</v>
      </c>
      <c r="AO178" s="149">
        <f>VLOOKUP($J178,context!$K$2:$AC$348,7,FALSE)</f>
        <v>0</v>
      </c>
      <c r="AP178" s="149">
        <f>VLOOKUP($J178,context!$K$2:$AC$348,8,FALSE)</f>
        <v>1</v>
      </c>
      <c r="AQ178" s="149">
        <f>VLOOKUP($J178,context!$K$2:$AC$348,9,FALSE)</f>
        <v>0</v>
      </c>
      <c r="AR178" s="149">
        <f>VLOOKUP($J178,context!$K$2:$AC$348,10,FALSE)</f>
        <v>1</v>
      </c>
      <c r="AS178" s="149">
        <f>VLOOKUP($J178,context!$K$2:$AC$348,11,FALSE)</f>
        <v>0</v>
      </c>
      <c r="AT178" s="149">
        <f>VLOOKUP($J178,context!$K$2:$AC$348,12,FALSE)</f>
        <v>0</v>
      </c>
      <c r="AU178" s="149">
        <f>VLOOKUP($J178,context!$K$2:$AC$348,13,FALSE)</f>
        <v>0.2</v>
      </c>
      <c r="AV178" s="149">
        <f>VLOOKUP($J178,context!$K$2:$AC$348,14,FALSE)</f>
        <v>0</v>
      </c>
      <c r="AW178" s="149">
        <f>VLOOKUP($J178,context!$K$2:$AC$348,15,FALSE)</f>
        <v>0</v>
      </c>
      <c r="AX178" s="149">
        <f>VLOOKUP($J178,context!$K$2:$AC$348,16,FALSE)</f>
        <v>0.4</v>
      </c>
      <c r="AY178" s="179">
        <f t="shared" si="16"/>
        <v>2.6</v>
      </c>
      <c r="AZ178" s="149">
        <f t="shared" si="17"/>
        <v>1</v>
      </c>
      <c r="BA178" s="149">
        <f t="shared" si="18"/>
        <v>0</v>
      </c>
    </row>
    <row r="179" spans="1:54">
      <c r="A179" s="52">
        <v>623</v>
      </c>
      <c r="B179" s="52" t="s">
        <v>13</v>
      </c>
      <c r="C179" s="117" t="s">
        <v>1902</v>
      </c>
      <c r="E179" s="69" t="s">
        <v>2271</v>
      </c>
      <c r="G179" s="62" t="s">
        <v>1925</v>
      </c>
      <c r="J179" s="70" t="s">
        <v>1925</v>
      </c>
      <c r="K179" s="61" t="s">
        <v>1926</v>
      </c>
      <c r="L179" s="77">
        <v>1</v>
      </c>
      <c r="M179" s="69" t="s">
        <v>269</v>
      </c>
      <c r="N179" s="69" t="s">
        <v>2390</v>
      </c>
      <c r="O179" s="77" t="str">
        <f t="shared" si="19"/>
        <v>bibliographic metadata</v>
      </c>
      <c r="P179" s="77" t="str">
        <f t="shared" si="20"/>
        <v>Definition from FaBiO: Standard bibliographic metadata describing an expression of a work. To take the example of a journal article, bibliographic metadata typically include the authors' names, the date of publication, the title of the article, the journal name and volume number, the first and last page numbers, and the Digital Object Identifier (DOI).</v>
      </c>
      <c r="R179" s="63">
        <v>0.8</v>
      </c>
      <c r="T179" s="77" t="s">
        <v>263</v>
      </c>
      <c r="U179" s="67" t="s">
        <v>655</v>
      </c>
      <c r="V179" s="68" t="s">
        <v>266</v>
      </c>
      <c r="W179" s="74" t="s">
        <v>266</v>
      </c>
      <c r="X179" s="115" t="s">
        <v>266</v>
      </c>
      <c r="Y179" s="121" t="s">
        <v>171</v>
      </c>
      <c r="Z179" s="121" t="s">
        <v>390</v>
      </c>
      <c r="AA179" s="69" t="s">
        <v>609</v>
      </c>
      <c r="AG179" s="175">
        <v>1</v>
      </c>
      <c r="AH179" s="66" t="s">
        <v>3059</v>
      </c>
      <c r="AI179" s="70" t="s">
        <v>1247</v>
      </c>
      <c r="AJ179" s="194" t="str">
        <f>VLOOKUP($J179,context!$K$2:$M$348,2,FALSE)</f>
        <v>Definition from FaBiO: Standard bibliographic metadata describing an expression of a work. To take the example of a journal article, bibliographic metadata typically include the authors' names, the date of publication, the title of the article, the journal name and volume number, the first and last page numbers, and the Digital Object Identifier (DOI).</v>
      </c>
      <c r="AK179" s="70">
        <v>1</v>
      </c>
      <c r="AL179" s="70" t="s">
        <v>3097</v>
      </c>
      <c r="AM179" s="149">
        <f>VLOOKUP($J179,context!$K$2:$AC$348,5,FALSE)</f>
        <v>0</v>
      </c>
      <c r="AN179" s="149">
        <f>VLOOKUP($J179,context!$K$2:$AC$348,6,FALSE)</f>
        <v>0</v>
      </c>
      <c r="AO179" s="149">
        <f>VLOOKUP($J179,context!$K$2:$AC$348,7,FALSE)</f>
        <v>0</v>
      </c>
      <c r="AP179" s="149">
        <f>VLOOKUP($J179,context!$K$2:$AC$348,8,FALSE)</f>
        <v>0.4</v>
      </c>
      <c r="AQ179" s="149">
        <f>VLOOKUP($J179,context!$K$2:$AC$348,9,FALSE)</f>
        <v>0.2</v>
      </c>
      <c r="AR179" s="149">
        <f>VLOOKUP($J179,context!$K$2:$AC$348,10,FALSE)</f>
        <v>1</v>
      </c>
      <c r="AS179" s="149">
        <f>VLOOKUP($J179,context!$K$2:$AC$348,11,FALSE)</f>
        <v>0.6</v>
      </c>
      <c r="AT179" s="149">
        <f>VLOOKUP($J179,context!$K$2:$AC$348,12,FALSE)</f>
        <v>0</v>
      </c>
      <c r="AU179" s="149">
        <f>VLOOKUP($J179,context!$K$2:$AC$348,13,FALSE)</f>
        <v>0</v>
      </c>
      <c r="AV179" s="149">
        <f>VLOOKUP($J179,context!$K$2:$AC$348,14,FALSE)</f>
        <v>0</v>
      </c>
      <c r="AW179" s="149">
        <f>VLOOKUP($J179,context!$K$2:$AC$348,15,FALSE)</f>
        <v>0</v>
      </c>
      <c r="AX179" s="149">
        <f>VLOOKUP($J179,context!$K$2:$AC$348,16,FALSE)</f>
        <v>0.2</v>
      </c>
      <c r="AY179" s="149">
        <f t="shared" si="16"/>
        <v>2.4000000000000004</v>
      </c>
      <c r="AZ179" s="149">
        <f t="shared" si="17"/>
        <v>1</v>
      </c>
      <c r="BA179" s="149">
        <f t="shared" si="18"/>
        <v>0</v>
      </c>
    </row>
    <row r="180" spans="1:54">
      <c r="A180" s="52">
        <v>683</v>
      </c>
      <c r="B180" s="52" t="s">
        <v>13</v>
      </c>
      <c r="C180" s="117" t="s">
        <v>1902</v>
      </c>
      <c r="E180" s="69" t="s">
        <v>2271</v>
      </c>
      <c r="G180" s="62" t="s">
        <v>2009</v>
      </c>
      <c r="J180" s="70" t="s">
        <v>2009</v>
      </c>
      <c r="K180" s="61" t="s">
        <v>2010</v>
      </c>
      <c r="L180" s="77">
        <v>1</v>
      </c>
      <c r="M180" s="69" t="s">
        <v>269</v>
      </c>
      <c r="N180" s="69" t="s">
        <v>2391</v>
      </c>
      <c r="O180" s="77" t="str">
        <f t="shared" si="19"/>
        <v>entity metadata</v>
      </c>
      <c r="P180" s="77" t="str">
        <f t="shared" si="20"/>
        <v>Definition from FaBiO: Metadata describing the work itself, including for example the name of the creator(s), the title of the work, and the date and place of its creation.</v>
      </c>
      <c r="R180" s="63">
        <v>1</v>
      </c>
      <c r="T180" s="77" t="s">
        <v>263</v>
      </c>
      <c r="U180" s="67" t="s">
        <v>655</v>
      </c>
      <c r="V180" s="68" t="s">
        <v>266</v>
      </c>
      <c r="W180" s="74" t="s">
        <v>266</v>
      </c>
      <c r="X180" s="115" t="s">
        <v>266</v>
      </c>
      <c r="Y180" s="121" t="s">
        <v>171</v>
      </c>
      <c r="Z180" s="121" t="s">
        <v>390</v>
      </c>
      <c r="AA180" s="69" t="s">
        <v>609</v>
      </c>
      <c r="AG180" s="175">
        <v>1</v>
      </c>
      <c r="AH180" s="66" t="s">
        <v>3059</v>
      </c>
      <c r="AI180" s="70" t="s">
        <v>1247</v>
      </c>
      <c r="AJ180" s="194" t="str">
        <f>VLOOKUP($J180,context!$K$2:$M$348,2,FALSE)</f>
        <v>Definition from FaBiO: Metadata describing the work itself, including for example the name of the creator(s), the title of the work, and the date and place of its creation.</v>
      </c>
      <c r="AK180" s="70">
        <v>1</v>
      </c>
      <c r="AL180" s="70" t="s">
        <v>3097</v>
      </c>
      <c r="AM180" s="149">
        <f>VLOOKUP($J180,context!$K$2:$AC$348,5,FALSE)</f>
        <v>0</v>
      </c>
      <c r="AN180" s="149">
        <f>VLOOKUP($J180,context!$K$2:$AC$348,6,FALSE)</f>
        <v>0</v>
      </c>
      <c r="AO180" s="149">
        <f>VLOOKUP($J180,context!$K$2:$AC$348,7,FALSE)</f>
        <v>0</v>
      </c>
      <c r="AP180" s="149">
        <f>VLOOKUP($J180,context!$K$2:$AC$348,8,FALSE)</f>
        <v>0.2</v>
      </c>
      <c r="AQ180" s="149">
        <f>VLOOKUP($J180,context!$K$2:$AC$348,9,FALSE)</f>
        <v>0.6</v>
      </c>
      <c r="AR180" s="149">
        <f>VLOOKUP($J180,context!$K$2:$AC$348,10,FALSE)</f>
        <v>1</v>
      </c>
      <c r="AS180" s="149">
        <f>VLOOKUP($J180,context!$K$2:$AC$348,11,FALSE)</f>
        <v>0.6</v>
      </c>
      <c r="AT180" s="149">
        <f>VLOOKUP($J180,context!$K$2:$AC$348,12,FALSE)</f>
        <v>0</v>
      </c>
      <c r="AU180" s="149">
        <f>VLOOKUP($J180,context!$K$2:$AC$348,13,FALSE)</f>
        <v>0</v>
      </c>
      <c r="AV180" s="149">
        <f>VLOOKUP($J180,context!$K$2:$AC$348,14,FALSE)</f>
        <v>0</v>
      </c>
      <c r="AW180" s="149">
        <f>VLOOKUP($J180,context!$K$2:$AC$348,15,FALSE)</f>
        <v>0</v>
      </c>
      <c r="AX180" s="149">
        <f>VLOOKUP($J180,context!$K$2:$AC$348,16,FALSE)</f>
        <v>0.2</v>
      </c>
      <c r="AY180" s="149">
        <f t="shared" si="16"/>
        <v>2.6</v>
      </c>
      <c r="AZ180" s="149">
        <f t="shared" si="17"/>
        <v>1</v>
      </c>
      <c r="BA180" s="149">
        <f t="shared" si="18"/>
        <v>0</v>
      </c>
    </row>
    <row r="181" spans="1:54">
      <c r="A181" s="52">
        <v>779</v>
      </c>
      <c r="B181" s="52" t="s">
        <v>13</v>
      </c>
      <c r="C181" s="117" t="s">
        <v>1902</v>
      </c>
      <c r="E181" s="69" t="s">
        <v>2271</v>
      </c>
      <c r="G181" s="62" t="s">
        <v>2156</v>
      </c>
      <c r="J181" s="70" t="s">
        <v>2156</v>
      </c>
      <c r="K181" s="61" t="s">
        <v>2157</v>
      </c>
      <c r="L181" s="77">
        <v>1</v>
      </c>
      <c r="M181" s="69" t="s">
        <v>269</v>
      </c>
      <c r="N181" s="69" t="s">
        <v>2392</v>
      </c>
      <c r="O181" s="77" t="str">
        <f t="shared" si="19"/>
        <v>project metadata</v>
      </c>
      <c r="P181" s="77" t="str">
        <f t="shared" si="20"/>
        <v>Definition from FaBiO: Metadata describing a project, for example the project name, the names of those who conducted the project, the name of the institution in which the project was conducted, and the project funding information.</v>
      </c>
      <c r="R181" s="63">
        <v>1</v>
      </c>
      <c r="T181" s="77" t="s">
        <v>263</v>
      </c>
      <c r="U181" s="67" t="s">
        <v>655</v>
      </c>
      <c r="V181" s="68" t="s">
        <v>266</v>
      </c>
      <c r="W181" s="74" t="s">
        <v>266</v>
      </c>
      <c r="X181" s="115" t="s">
        <v>266</v>
      </c>
      <c r="Y181" s="121" t="s">
        <v>171</v>
      </c>
      <c r="Z181" s="121" t="s">
        <v>390</v>
      </c>
      <c r="AA181" s="69" t="s">
        <v>609</v>
      </c>
      <c r="AG181" s="175">
        <v>1</v>
      </c>
      <c r="AH181" s="66" t="s">
        <v>3059</v>
      </c>
      <c r="AI181" s="70" t="s">
        <v>1247</v>
      </c>
      <c r="AJ181" s="194" t="str">
        <f>VLOOKUP($J181,context!$K$2:$M$348,2,FALSE)</f>
        <v>Definition from FaBiO: Metadata describing a project, for example the project name, the names of those who conducted the project, the name of the institution in which the project was conducted, and the project funding information.</v>
      </c>
      <c r="AK181" s="70">
        <v>1</v>
      </c>
      <c r="AL181" s="70" t="s">
        <v>3097</v>
      </c>
      <c r="AM181" s="149">
        <f>VLOOKUP($J181,context!$K$2:$AC$348,5,FALSE)</f>
        <v>0</v>
      </c>
      <c r="AN181" s="149">
        <f>VLOOKUP($J181,context!$K$2:$AC$348,6,FALSE)</f>
        <v>0</v>
      </c>
      <c r="AO181" s="149">
        <f>VLOOKUP($J181,context!$K$2:$AC$348,7,FALSE)</f>
        <v>0</v>
      </c>
      <c r="AP181" s="149">
        <f>VLOOKUP($J181,context!$K$2:$AC$348,8,FALSE)</f>
        <v>0.2</v>
      </c>
      <c r="AQ181" s="149">
        <f>VLOOKUP($J181,context!$K$2:$AC$348,9,FALSE)</f>
        <v>0.4</v>
      </c>
      <c r="AR181" s="149">
        <f>VLOOKUP($J181,context!$K$2:$AC$348,10,FALSE)</f>
        <v>1</v>
      </c>
      <c r="AS181" s="149">
        <f>VLOOKUP($J181,context!$K$2:$AC$348,11,FALSE)</f>
        <v>0.6</v>
      </c>
      <c r="AT181" s="149">
        <f>VLOOKUP($J181,context!$K$2:$AC$348,12,FALSE)</f>
        <v>0</v>
      </c>
      <c r="AU181" s="149">
        <f>VLOOKUP($J181,context!$K$2:$AC$348,13,FALSE)</f>
        <v>0</v>
      </c>
      <c r="AV181" s="149">
        <f>VLOOKUP($J181,context!$K$2:$AC$348,14,FALSE)</f>
        <v>0</v>
      </c>
      <c r="AW181" s="149">
        <f>VLOOKUP($J181,context!$K$2:$AC$348,15,FALSE)</f>
        <v>0</v>
      </c>
      <c r="AX181" s="149">
        <f>VLOOKUP($J181,context!$K$2:$AC$348,16,FALSE)</f>
        <v>0.8</v>
      </c>
      <c r="AY181" s="149">
        <f t="shared" si="16"/>
        <v>3</v>
      </c>
      <c r="AZ181" s="149">
        <f t="shared" si="17"/>
        <v>1</v>
      </c>
      <c r="BA181" s="149">
        <f t="shared" si="18"/>
        <v>0</v>
      </c>
      <c r="BB181" s="7"/>
    </row>
    <row r="182" spans="1:54" s="175" customFormat="1">
      <c r="A182" s="52">
        <v>53</v>
      </c>
      <c r="B182" s="52" t="s">
        <v>13</v>
      </c>
      <c r="C182" s="66" t="s">
        <v>44</v>
      </c>
      <c r="D182" s="52"/>
      <c r="E182" s="77" t="s">
        <v>629</v>
      </c>
      <c r="F182" s="50">
        <v>4</v>
      </c>
      <c r="G182" s="77" t="s">
        <v>695</v>
      </c>
      <c r="H182" s="77"/>
      <c r="I182" s="69" t="s">
        <v>695</v>
      </c>
      <c r="J182" s="70" t="s">
        <v>2367</v>
      </c>
      <c r="K182" s="77" t="s">
        <v>697</v>
      </c>
      <c r="L182" s="77">
        <v>1</v>
      </c>
      <c r="M182" s="69" t="s">
        <v>269</v>
      </c>
      <c r="N182" s="69" t="s">
        <v>696</v>
      </c>
      <c r="O182" s="77" t="str">
        <f t="shared" si="19"/>
        <v>research</v>
      </c>
      <c r="P182" s="77" t="str">
        <f t="shared" si="20"/>
        <v>Definition from CASRAI: A set of data used for research purposes, that may or may not have been created by a research project.</v>
      </c>
      <c r="Q182" s="77"/>
      <c r="R182" s="6">
        <v>1</v>
      </c>
      <c r="S182" s="55"/>
      <c r="T182" s="77" t="s">
        <v>263</v>
      </c>
      <c r="U182" s="67" t="s">
        <v>655</v>
      </c>
      <c r="V182" s="68" t="s">
        <v>266</v>
      </c>
      <c r="W182" s="74" t="s">
        <v>266</v>
      </c>
      <c r="X182" s="115" t="s">
        <v>266</v>
      </c>
      <c r="Y182" s="121" t="s">
        <v>171</v>
      </c>
      <c r="Z182" s="121" t="s">
        <v>326</v>
      </c>
      <c r="AA182" s="69" t="s">
        <v>609</v>
      </c>
      <c r="AB182" s="69" t="s">
        <v>609</v>
      </c>
      <c r="AC182" s="77"/>
      <c r="AD182" s="77"/>
      <c r="AE182" s="7"/>
      <c r="AF182" s="69" t="s">
        <v>1223</v>
      </c>
      <c r="AG182" s="175">
        <v>1</v>
      </c>
      <c r="AH182" s="66" t="s">
        <v>3059</v>
      </c>
      <c r="AI182" s="70" t="s">
        <v>1247</v>
      </c>
      <c r="AJ182" s="194" t="str">
        <f>VLOOKUP($J182,context!$K$2:$M$348,2,FALSE)</f>
        <v>Definition from CASRAI: A set of data used for research purposes, that may or may not have been created by a research project.</v>
      </c>
      <c r="AK182" s="70">
        <v>1</v>
      </c>
      <c r="AL182" s="70" t="s">
        <v>3097</v>
      </c>
      <c r="AM182" s="149">
        <f>VLOOKUP($J182,context!$K$2:$AC$348,5,FALSE)</f>
        <v>0</v>
      </c>
      <c r="AN182" s="149">
        <f>VLOOKUP($J182,context!$K$2:$AC$348,6,FALSE)</f>
        <v>0</v>
      </c>
      <c r="AO182" s="149">
        <f>VLOOKUP($J182,context!$K$2:$AC$348,7,FALSE)</f>
        <v>0</v>
      </c>
      <c r="AP182" s="149">
        <f>VLOOKUP($J182,context!$K$2:$AC$348,8,FALSE)</f>
        <v>1</v>
      </c>
      <c r="AQ182" s="149">
        <f>VLOOKUP($J182,context!$K$2:$AC$348,9,FALSE)</f>
        <v>0</v>
      </c>
      <c r="AR182" s="149">
        <f>VLOOKUP($J182,context!$K$2:$AC$348,10,FALSE)</f>
        <v>0</v>
      </c>
      <c r="AS182" s="149">
        <f>VLOOKUP($J182,context!$K$2:$AC$348,11,FALSE)</f>
        <v>0</v>
      </c>
      <c r="AT182" s="149">
        <f>VLOOKUP($J182,context!$K$2:$AC$348,12,FALSE)</f>
        <v>0</v>
      </c>
      <c r="AU182" s="149">
        <f>VLOOKUP($J182,context!$K$2:$AC$348,13,FALSE)</f>
        <v>0.2</v>
      </c>
      <c r="AV182" s="149">
        <f>VLOOKUP($J182,context!$K$2:$AC$348,14,FALSE)</f>
        <v>0</v>
      </c>
      <c r="AW182" s="149">
        <f>VLOOKUP($J182,context!$K$2:$AC$348,15,FALSE)</f>
        <v>0</v>
      </c>
      <c r="AX182" s="149">
        <f>VLOOKUP($J182,context!$K$2:$AC$348,16,FALSE)</f>
        <v>0</v>
      </c>
      <c r="AY182" s="149">
        <f t="shared" si="16"/>
        <v>1.2</v>
      </c>
      <c r="AZ182" s="149">
        <f t="shared" si="17"/>
        <v>1</v>
      </c>
      <c r="BA182" s="149">
        <f t="shared" si="18"/>
        <v>0</v>
      </c>
      <c r="BB182" s="61"/>
    </row>
    <row r="183" spans="1:54">
      <c r="A183" s="52">
        <v>826</v>
      </c>
      <c r="B183" s="52" t="s">
        <v>13</v>
      </c>
      <c r="C183" s="117" t="s">
        <v>1902</v>
      </c>
      <c r="E183" s="69" t="s">
        <v>2271</v>
      </c>
      <c r="G183" s="62" t="s">
        <v>2227</v>
      </c>
      <c r="J183" s="70" t="s">
        <v>2227</v>
      </c>
      <c r="K183" s="61" t="s">
        <v>2228</v>
      </c>
      <c r="L183" s="77">
        <v>1</v>
      </c>
      <c r="M183" s="69" t="s">
        <v>269</v>
      </c>
      <c r="N183" s="69" t="s">
        <v>2377</v>
      </c>
      <c r="O183" s="77" t="str">
        <f t="shared" si="19"/>
        <v>timetable</v>
      </c>
      <c r="P183" s="77" t="str">
        <f t="shared" si="20"/>
        <v>Definition from FaBiO: A tabular dataset providing information about the times and locations of a planned series of events.</v>
      </c>
      <c r="R183" s="63">
        <v>0.8</v>
      </c>
      <c r="T183" s="77" t="s">
        <v>263</v>
      </c>
      <c r="U183" s="67" t="s">
        <v>655</v>
      </c>
      <c r="V183" s="68" t="s">
        <v>266</v>
      </c>
      <c r="W183" s="74" t="s">
        <v>266</v>
      </c>
      <c r="X183" s="115" t="s">
        <v>266</v>
      </c>
      <c r="Y183" s="121" t="s">
        <v>171</v>
      </c>
      <c r="Z183" s="121" t="s">
        <v>326</v>
      </c>
      <c r="AA183" s="69" t="s">
        <v>609</v>
      </c>
      <c r="AG183" s="175">
        <v>1</v>
      </c>
      <c r="AH183" s="66" t="s">
        <v>3059</v>
      </c>
      <c r="AI183" s="70" t="s">
        <v>1247</v>
      </c>
      <c r="AJ183" s="194" t="e">
        <f>VLOOKUP($J183,context!$K$2:$M$348,2,FALSE)</f>
        <v>#N/A</v>
      </c>
      <c r="AK183" s="70">
        <v>1</v>
      </c>
      <c r="AL183" s="70" t="s">
        <v>3097</v>
      </c>
      <c r="AM183" s="149" t="e">
        <f>VLOOKUP($J183,context!$K$2:$AC$348,5,FALSE)</f>
        <v>#N/A</v>
      </c>
      <c r="AN183" s="149" t="e">
        <f>VLOOKUP($J183,context!$K$2:$AC$348,6,FALSE)</f>
        <v>#N/A</v>
      </c>
      <c r="AO183" s="149" t="e">
        <f>VLOOKUP($J183,context!$K$2:$AC$348,7,FALSE)</f>
        <v>#N/A</v>
      </c>
      <c r="AP183" s="149" t="e">
        <f>VLOOKUP($J183,context!$K$2:$AC$348,8,FALSE)</f>
        <v>#N/A</v>
      </c>
      <c r="AQ183" s="149" t="e">
        <f>VLOOKUP($J183,context!$K$2:$AC$348,9,FALSE)</f>
        <v>#N/A</v>
      </c>
      <c r="AR183" s="149" t="e">
        <f>VLOOKUP($J183,context!$K$2:$AC$348,10,FALSE)</f>
        <v>#N/A</v>
      </c>
      <c r="AS183" s="149" t="e">
        <f>VLOOKUP($J183,context!$K$2:$AC$348,11,FALSE)</f>
        <v>#N/A</v>
      </c>
      <c r="AT183" s="149" t="e">
        <f>VLOOKUP($J183,context!$K$2:$AC$348,12,FALSE)</f>
        <v>#N/A</v>
      </c>
      <c r="AU183" s="149" t="e">
        <f>VLOOKUP($J183,context!$K$2:$AC$348,13,FALSE)</f>
        <v>#N/A</v>
      </c>
      <c r="AV183" s="149" t="e">
        <f>VLOOKUP($J183,context!$K$2:$AC$348,14,FALSE)</f>
        <v>#N/A</v>
      </c>
      <c r="AW183" s="149" t="e">
        <f>VLOOKUP($J183,context!$K$2:$AC$348,15,FALSE)</f>
        <v>#N/A</v>
      </c>
      <c r="AX183" s="149" t="e">
        <f>VLOOKUP($J183,context!$K$2:$AC$348,16,FALSE)</f>
        <v>#N/A</v>
      </c>
      <c r="AY183" s="149" t="e">
        <f t="shared" si="16"/>
        <v>#N/A</v>
      </c>
      <c r="AZ183" s="149" t="e">
        <f t="shared" si="17"/>
        <v>#N/A</v>
      </c>
      <c r="BA183" s="149" t="e">
        <f t="shared" si="18"/>
        <v>#N/A</v>
      </c>
    </row>
    <row r="184" spans="1:54">
      <c r="A184" s="52">
        <v>833</v>
      </c>
      <c r="B184" s="52" t="s">
        <v>13</v>
      </c>
      <c r="C184" s="117" t="s">
        <v>1902</v>
      </c>
      <c r="E184" s="69" t="s">
        <v>2271</v>
      </c>
      <c r="G184" s="62" t="s">
        <v>2240</v>
      </c>
      <c r="J184" s="70" t="s">
        <v>2240</v>
      </c>
      <c r="K184" s="69" t="s">
        <v>2241</v>
      </c>
      <c r="L184" s="61">
        <v>1</v>
      </c>
      <c r="M184" s="69" t="s">
        <v>269</v>
      </c>
      <c r="N184" s="69" t="s">
        <v>2378</v>
      </c>
      <c r="O184" s="77" t="str">
        <f t="shared" si="19"/>
        <v>vocabulary mapping</v>
      </c>
      <c r="P184" s="77" t="str">
        <f t="shared" si="20"/>
        <v>Definition from FaBiO: A mapping of correspondences between two vocabularies. For controlled vocabularies, such mappings may be expressed using SKOS (http://www.w3.org/2004/02/skos/).</v>
      </c>
      <c r="R184" s="63">
        <v>0.6</v>
      </c>
      <c r="T184" s="77" t="s">
        <v>263</v>
      </c>
      <c r="U184" s="67" t="s">
        <v>655</v>
      </c>
      <c r="V184" s="68" t="s">
        <v>266</v>
      </c>
      <c r="W184" s="74" t="s">
        <v>266</v>
      </c>
      <c r="X184" s="115" t="s">
        <v>266</v>
      </c>
      <c r="Y184" s="121" t="s">
        <v>171</v>
      </c>
      <c r="Z184" s="121" t="s">
        <v>326</v>
      </c>
      <c r="AA184" s="69" t="s">
        <v>609</v>
      </c>
      <c r="AG184" s="175">
        <v>1</v>
      </c>
      <c r="AH184" s="66" t="s">
        <v>3059</v>
      </c>
      <c r="AI184" s="70" t="s">
        <v>2787</v>
      </c>
      <c r="AJ184" s="194" t="e">
        <f>VLOOKUP($J184,context!$K$2:$M$348,2,FALSE)</f>
        <v>#N/A</v>
      </c>
      <c r="AK184" s="70">
        <v>1</v>
      </c>
      <c r="AL184" s="70" t="s">
        <v>3097</v>
      </c>
      <c r="AM184" s="149" t="e">
        <f>VLOOKUP($J184,context!$K$2:$AC$348,5,FALSE)</f>
        <v>#N/A</v>
      </c>
      <c r="AN184" s="149" t="e">
        <f>VLOOKUP($J184,context!$K$2:$AC$348,6,FALSE)</f>
        <v>#N/A</v>
      </c>
      <c r="AO184" s="149" t="e">
        <f>VLOOKUP($J184,context!$K$2:$AC$348,7,FALSE)</f>
        <v>#N/A</v>
      </c>
      <c r="AP184" s="149" t="e">
        <f>VLOOKUP($J184,context!$K$2:$AC$348,8,FALSE)</f>
        <v>#N/A</v>
      </c>
      <c r="AQ184" s="149" t="e">
        <f>VLOOKUP($J184,context!$K$2:$AC$348,9,FALSE)</f>
        <v>#N/A</v>
      </c>
      <c r="AR184" s="149" t="e">
        <f>VLOOKUP($J184,context!$K$2:$AC$348,10,FALSE)</f>
        <v>#N/A</v>
      </c>
      <c r="AS184" s="149" t="e">
        <f>VLOOKUP($J184,context!$K$2:$AC$348,11,FALSE)</f>
        <v>#N/A</v>
      </c>
      <c r="AT184" s="149" t="e">
        <f>VLOOKUP($J184,context!$K$2:$AC$348,12,FALSE)</f>
        <v>#N/A</v>
      </c>
      <c r="AU184" s="149" t="e">
        <f>VLOOKUP($J184,context!$K$2:$AC$348,13,FALSE)</f>
        <v>#N/A</v>
      </c>
      <c r="AV184" s="149" t="e">
        <f>VLOOKUP($J184,context!$K$2:$AC$348,14,FALSE)</f>
        <v>#N/A</v>
      </c>
      <c r="AW184" s="149" t="e">
        <f>VLOOKUP($J184,context!$K$2:$AC$348,15,FALSE)</f>
        <v>#N/A</v>
      </c>
      <c r="AX184" s="149" t="e">
        <f>VLOOKUP($J184,context!$K$2:$AC$348,16,FALSE)</f>
        <v>#N/A</v>
      </c>
      <c r="AY184" s="149" t="e">
        <f t="shared" si="16"/>
        <v>#N/A</v>
      </c>
      <c r="AZ184" s="149" t="e">
        <f t="shared" si="17"/>
        <v>#N/A</v>
      </c>
      <c r="BA184" s="149" t="e">
        <f t="shared" si="18"/>
        <v>#N/A</v>
      </c>
    </row>
    <row r="185" spans="1:54">
      <c r="A185" s="52">
        <v>834</v>
      </c>
      <c r="B185" s="52" t="s">
        <v>13</v>
      </c>
      <c r="C185" s="117" t="s">
        <v>1902</v>
      </c>
      <c r="E185" s="69" t="s">
        <v>2271</v>
      </c>
      <c r="G185" s="62" t="s">
        <v>2242</v>
      </c>
      <c r="J185" s="70" t="s">
        <v>2240</v>
      </c>
      <c r="K185" s="61" t="s">
        <v>2243</v>
      </c>
      <c r="L185" s="61">
        <v>0</v>
      </c>
      <c r="M185" s="69" t="s">
        <v>269</v>
      </c>
      <c r="N185" s="69" t="s">
        <v>2378</v>
      </c>
      <c r="O185" s="77" t="str">
        <f t="shared" si="19"/>
        <v/>
      </c>
      <c r="P185" s="77" t="str">
        <f t="shared" si="20"/>
        <v/>
      </c>
      <c r="R185" s="63">
        <v>0.6</v>
      </c>
      <c r="T185" s="77" t="s">
        <v>65</v>
      </c>
      <c r="U185" s="67" t="s">
        <v>108</v>
      </c>
      <c r="V185" s="68" t="s">
        <v>145</v>
      </c>
      <c r="W185" s="74" t="s">
        <v>66</v>
      </c>
      <c r="X185" s="115" t="s">
        <v>66</v>
      </c>
      <c r="Y185" s="121" t="s">
        <v>171</v>
      </c>
      <c r="Z185" s="121" t="s">
        <v>326</v>
      </c>
      <c r="AG185" s="175">
        <v>1</v>
      </c>
      <c r="AH185" s="66" t="s">
        <v>3059</v>
      </c>
      <c r="AI185" s="70" t="s">
        <v>2787</v>
      </c>
      <c r="AJ185" s="194" t="e">
        <f>VLOOKUP($J185,context!$K$2:$M$348,2,FALSE)</f>
        <v>#N/A</v>
      </c>
      <c r="AK185" s="70">
        <v>1</v>
      </c>
      <c r="AL185" s="70" t="s">
        <v>3097</v>
      </c>
      <c r="AM185" s="149" t="e">
        <f>VLOOKUP($J185,context!$K$2:$AC$348,5,FALSE)</f>
        <v>#N/A</v>
      </c>
      <c r="AN185" s="149" t="e">
        <f>VLOOKUP($J185,context!$K$2:$AC$348,6,FALSE)</f>
        <v>#N/A</v>
      </c>
      <c r="AO185" s="149" t="e">
        <f>VLOOKUP($J185,context!$K$2:$AC$348,7,FALSE)</f>
        <v>#N/A</v>
      </c>
      <c r="AP185" s="149" t="e">
        <f>VLOOKUP($J185,context!$K$2:$AC$348,8,FALSE)</f>
        <v>#N/A</v>
      </c>
      <c r="AQ185" s="149" t="e">
        <f>VLOOKUP($J185,context!$K$2:$AC$348,9,FALSE)</f>
        <v>#N/A</v>
      </c>
      <c r="AR185" s="149" t="e">
        <f>VLOOKUP($J185,context!$K$2:$AC$348,10,FALSE)</f>
        <v>#N/A</v>
      </c>
      <c r="AS185" s="149" t="e">
        <f>VLOOKUP($J185,context!$K$2:$AC$348,11,FALSE)</f>
        <v>#N/A</v>
      </c>
      <c r="AT185" s="149" t="e">
        <f>VLOOKUP($J185,context!$K$2:$AC$348,12,FALSE)</f>
        <v>#N/A</v>
      </c>
      <c r="AU185" s="149" t="e">
        <f>VLOOKUP($J185,context!$K$2:$AC$348,13,FALSE)</f>
        <v>#N/A</v>
      </c>
      <c r="AV185" s="149" t="e">
        <f>VLOOKUP($J185,context!$K$2:$AC$348,14,FALSE)</f>
        <v>#N/A</v>
      </c>
      <c r="AW185" s="149" t="e">
        <f>VLOOKUP($J185,context!$K$2:$AC$348,15,FALSE)</f>
        <v>#N/A</v>
      </c>
      <c r="AX185" s="149" t="e">
        <f>VLOOKUP($J185,context!$K$2:$AC$348,16,FALSE)</f>
        <v>#N/A</v>
      </c>
      <c r="AY185" s="149" t="e">
        <f t="shared" si="16"/>
        <v>#N/A</v>
      </c>
      <c r="AZ185" s="149" t="e">
        <f t="shared" si="17"/>
        <v>#N/A</v>
      </c>
      <c r="BA185" s="149" t="e">
        <f t="shared" si="18"/>
        <v>#N/A</v>
      </c>
    </row>
    <row r="186" spans="1:54">
      <c r="A186" s="122">
        <v>870</v>
      </c>
      <c r="B186" s="52" t="s">
        <v>13</v>
      </c>
      <c r="C186" s="66" t="s">
        <v>2413</v>
      </c>
      <c r="D186" s="66" t="s">
        <v>2529</v>
      </c>
      <c r="E186" s="7" t="s">
        <v>2414</v>
      </c>
      <c r="F186" s="122">
        <v>2</v>
      </c>
      <c r="G186" s="50" t="s">
        <v>1197</v>
      </c>
      <c r="H186" s="122"/>
      <c r="I186" s="122"/>
      <c r="J186" s="47" t="s">
        <v>1197</v>
      </c>
      <c r="K186" s="7" t="s">
        <v>3044</v>
      </c>
      <c r="L186" s="61">
        <v>1</v>
      </c>
      <c r="M186" s="69" t="s">
        <v>1197</v>
      </c>
      <c r="N186" s="69" t="s">
        <v>1197</v>
      </c>
      <c r="O186" s="77" t="str">
        <f t="shared" si="19"/>
        <v>Document</v>
      </c>
      <c r="P186" s="77" t="str">
        <f t="shared" si="20"/>
        <v>Definition from VIVO: A bounded physical representation of a body of information designed with the capacity (and usually intent) to communicate. A document may manifest symbolic, diagrammatic or sensory-representational information.</v>
      </c>
      <c r="Q186" s="7"/>
      <c r="R186" s="66">
        <v>0.6</v>
      </c>
      <c r="S186" s="126"/>
      <c r="T186" s="77" t="s">
        <v>65</v>
      </c>
      <c r="U186" s="127" t="s">
        <v>108</v>
      </c>
      <c r="V186" s="47" t="s">
        <v>608</v>
      </c>
      <c r="W186" s="47" t="s">
        <v>66</v>
      </c>
      <c r="X186" s="66" t="s">
        <v>66</v>
      </c>
      <c r="Y186" s="184" t="s">
        <v>171</v>
      </c>
      <c r="Z186" s="184" t="s">
        <v>167</v>
      </c>
      <c r="AA186" s="7"/>
      <c r="AB186" s="7" t="s">
        <v>609</v>
      </c>
      <c r="AC186" s="7"/>
      <c r="AD186" s="7"/>
      <c r="AF186" s="7" t="s">
        <v>1224</v>
      </c>
      <c r="AG186" s="7">
        <v>1</v>
      </c>
      <c r="AH186" s="7" t="s">
        <v>2863</v>
      </c>
      <c r="AI186" s="48" t="s">
        <v>168</v>
      </c>
      <c r="AJ186" s="194" t="str">
        <f>VLOOKUP($J186,context!$K$2:$M$348,2,FALSE)</f>
        <v>Definition from VIVO: A bounded physical representation of a body of information designed with the capacity (and usually intent) to communicate. A document may manifest symbolic, diagrammatic or sensory-representational information.</v>
      </c>
      <c r="AK186" s="131">
        <v>2</v>
      </c>
      <c r="AL186" s="70" t="s">
        <v>3093</v>
      </c>
      <c r="AM186" s="185">
        <f>VLOOKUP($J186,context!$K$2:$AC$348,5,FALSE)</f>
        <v>0</v>
      </c>
      <c r="AN186" s="185">
        <f>VLOOKUP($J186,context!$K$2:$AC$348,6,FALSE)</f>
        <v>1</v>
      </c>
      <c r="AO186" s="185">
        <f>VLOOKUP($J186,context!$K$2:$AC$348,7,FALSE)</f>
        <v>1</v>
      </c>
      <c r="AP186" s="185">
        <f>VLOOKUP($J186,context!$K$2:$AC$348,8,FALSE)</f>
        <v>1</v>
      </c>
      <c r="AQ186" s="185">
        <f>VLOOKUP($J186,context!$K$2:$AC$348,9,FALSE)</f>
        <v>1</v>
      </c>
      <c r="AR186" s="185">
        <f>VLOOKUP($J186,context!$K$2:$AC$348,10,FALSE)</f>
        <v>1</v>
      </c>
      <c r="AS186" s="185">
        <f>VLOOKUP($J186,context!$K$2:$AC$348,11,FALSE)</f>
        <v>1</v>
      </c>
      <c r="AT186" s="185">
        <f>VLOOKUP($J186,context!$K$2:$AC$348,12,FALSE)</f>
        <v>1</v>
      </c>
      <c r="AU186" s="185">
        <f>VLOOKUP($J186,context!$K$2:$AC$348,13,FALSE)</f>
        <v>1</v>
      </c>
      <c r="AV186" s="185">
        <f>VLOOKUP($J186,context!$K$2:$AC$348,14,FALSE)</f>
        <v>1</v>
      </c>
      <c r="AW186" s="185">
        <f>VLOOKUP($J186,context!$K$2:$AC$348,15,FALSE)</f>
        <v>0</v>
      </c>
      <c r="AX186" s="185">
        <f>VLOOKUP($J186,context!$K$2:$AC$348,16,FALSE)</f>
        <v>1</v>
      </c>
      <c r="AY186" s="185">
        <f t="shared" si="16"/>
        <v>10</v>
      </c>
      <c r="AZ186" s="149">
        <f t="shared" si="17"/>
        <v>1</v>
      </c>
      <c r="BA186" s="149">
        <f t="shared" si="18"/>
        <v>0</v>
      </c>
    </row>
    <row r="187" spans="1:54">
      <c r="A187" s="122">
        <v>923</v>
      </c>
      <c r="B187" s="52" t="s">
        <v>13</v>
      </c>
      <c r="C187" s="66" t="s">
        <v>32</v>
      </c>
      <c r="D187" s="52"/>
      <c r="E187" s="77" t="s">
        <v>1190</v>
      </c>
      <c r="F187" s="50">
        <v>3</v>
      </c>
      <c r="G187" s="50" t="s">
        <v>1197</v>
      </c>
      <c r="H187" s="77"/>
      <c r="I187" s="69" t="s">
        <v>1197</v>
      </c>
      <c r="J187" s="70" t="s">
        <v>1197</v>
      </c>
      <c r="K187" s="77"/>
      <c r="L187" s="69">
        <v>0</v>
      </c>
      <c r="M187" s="69" t="s">
        <v>1197</v>
      </c>
      <c r="N187" s="69" t="s">
        <v>1197</v>
      </c>
      <c r="O187" s="77" t="str">
        <f t="shared" si="19"/>
        <v/>
      </c>
      <c r="P187" s="77" t="str">
        <f t="shared" si="20"/>
        <v/>
      </c>
      <c r="Q187" s="77"/>
      <c r="R187" s="6">
        <v>0.6</v>
      </c>
      <c r="S187" s="55">
        <v>42328</v>
      </c>
      <c r="T187" s="77" t="s">
        <v>65</v>
      </c>
      <c r="U187" s="67" t="s">
        <v>608</v>
      </c>
      <c r="V187" s="68" t="s">
        <v>608</v>
      </c>
      <c r="W187" s="74" t="s">
        <v>66</v>
      </c>
      <c r="X187" s="115" t="s">
        <v>66</v>
      </c>
      <c r="Y187" s="121" t="s">
        <v>171</v>
      </c>
      <c r="Z187" s="121" t="s">
        <v>167</v>
      </c>
      <c r="AA187" s="77"/>
      <c r="AB187" s="69" t="s">
        <v>609</v>
      </c>
      <c r="AC187" s="77"/>
      <c r="AD187" s="77"/>
      <c r="AF187" s="69" t="s">
        <v>1224</v>
      </c>
      <c r="AG187" s="77">
        <v>0</v>
      </c>
      <c r="AH187" s="7" t="s">
        <v>2863</v>
      </c>
      <c r="AI187" s="131" t="s">
        <v>168</v>
      </c>
      <c r="AJ187" s="194" t="str">
        <f>VLOOKUP($J187,context!$K$2:$M$348,2,FALSE)</f>
        <v>Definition from VIVO: A bounded physical representation of a body of information designed with the capacity (and usually intent) to communicate. A document may manifest symbolic, diagrammatic or sensory-representational information.</v>
      </c>
      <c r="AK187" s="131">
        <v>2</v>
      </c>
      <c r="AL187" s="70" t="s">
        <v>3093</v>
      </c>
      <c r="AM187" s="149">
        <f>VLOOKUP($J187,context!$K$2:$AC$348,5,FALSE)</f>
        <v>0</v>
      </c>
      <c r="AN187" s="149">
        <f>VLOOKUP($J187,context!$K$2:$AC$348,6,FALSE)</f>
        <v>1</v>
      </c>
      <c r="AO187" s="149">
        <f>VLOOKUP($J187,context!$K$2:$AC$348,7,FALSE)</f>
        <v>1</v>
      </c>
      <c r="AP187" s="149">
        <f>VLOOKUP($J187,context!$K$2:$AC$348,8,FALSE)</f>
        <v>1</v>
      </c>
      <c r="AQ187" s="149">
        <f>VLOOKUP($J187,context!$K$2:$AC$348,9,FALSE)</f>
        <v>1</v>
      </c>
      <c r="AR187" s="149">
        <f>VLOOKUP($J187,context!$K$2:$AC$348,10,FALSE)</f>
        <v>1</v>
      </c>
      <c r="AS187" s="149">
        <f>VLOOKUP($J187,context!$K$2:$AC$348,11,FALSE)</f>
        <v>1</v>
      </c>
      <c r="AT187" s="149">
        <f>VLOOKUP($J187,context!$K$2:$AC$348,12,FALSE)</f>
        <v>1</v>
      </c>
      <c r="AU187" s="149">
        <f>VLOOKUP($J187,context!$K$2:$AC$348,13,FALSE)</f>
        <v>1</v>
      </c>
      <c r="AV187" s="149">
        <f>VLOOKUP($J187,context!$K$2:$AC$348,14,FALSE)</f>
        <v>1</v>
      </c>
      <c r="AW187" s="149">
        <f>VLOOKUP($J187,context!$K$2:$AC$348,15,FALSE)</f>
        <v>0</v>
      </c>
      <c r="AX187" s="149">
        <f>VLOOKUP($J187,context!$K$2:$AC$348,16,FALSE)</f>
        <v>1</v>
      </c>
      <c r="AY187" s="149">
        <f t="shared" si="16"/>
        <v>10</v>
      </c>
      <c r="AZ187" s="149">
        <f t="shared" si="17"/>
        <v>1</v>
      </c>
      <c r="BA187" s="149">
        <f t="shared" si="18"/>
        <v>0</v>
      </c>
    </row>
    <row r="188" spans="1:54">
      <c r="A188" s="52">
        <v>19</v>
      </c>
      <c r="B188" s="52" t="s">
        <v>13</v>
      </c>
      <c r="C188" s="66" t="s">
        <v>44</v>
      </c>
      <c r="D188" s="52"/>
      <c r="E188" s="77" t="s">
        <v>629</v>
      </c>
      <c r="F188" s="50">
        <v>4</v>
      </c>
      <c r="G188" s="77" t="s">
        <v>471</v>
      </c>
      <c r="H188" s="77"/>
      <c r="I188" s="69" t="s">
        <v>471</v>
      </c>
      <c r="J188" s="70" t="s">
        <v>471</v>
      </c>
      <c r="K188" s="77" t="s">
        <v>635</v>
      </c>
      <c r="L188" s="69">
        <v>1</v>
      </c>
      <c r="M188" s="69" t="s">
        <v>1197</v>
      </c>
      <c r="N188" s="69" t="s">
        <v>2804</v>
      </c>
      <c r="O188" s="77" t="str">
        <f t="shared" si="19"/>
        <v>Book Prospectus</v>
      </c>
      <c r="P188" s="77" t="str">
        <f t="shared" si="20"/>
        <v>Definition from CASRAI: Document that describes a forthcoming book based on research or scholarly findings.</v>
      </c>
      <c r="Q188" s="77"/>
      <c r="R188" s="6">
        <v>0.6</v>
      </c>
      <c r="S188" s="55"/>
      <c r="T188" s="77" t="s">
        <v>65</v>
      </c>
      <c r="U188" s="67" t="s">
        <v>108</v>
      </c>
      <c r="V188" s="68" t="s">
        <v>145</v>
      </c>
      <c r="W188" s="74" t="s">
        <v>66</v>
      </c>
      <c r="X188" s="115" t="s">
        <v>66</v>
      </c>
      <c r="Y188" s="121" t="s">
        <v>171</v>
      </c>
      <c r="Z188" s="121" t="s">
        <v>371</v>
      </c>
      <c r="AA188" s="69" t="s">
        <v>609</v>
      </c>
      <c r="AB188" s="77"/>
      <c r="AC188" s="77"/>
      <c r="AD188" s="77"/>
      <c r="AF188" s="69" t="s">
        <v>1212</v>
      </c>
      <c r="AG188" s="69">
        <v>0</v>
      </c>
      <c r="AH188" s="7" t="s">
        <v>2863</v>
      </c>
      <c r="AI188" s="131" t="s">
        <v>2776</v>
      </c>
      <c r="AJ188" s="194" t="e">
        <f>VLOOKUP($J188,context!$K$2:$M$348,2,FALSE)</f>
        <v>#N/A</v>
      </c>
      <c r="AK188" s="131">
        <v>2</v>
      </c>
      <c r="AL188" s="70" t="s">
        <v>3097</v>
      </c>
      <c r="AM188" s="149" t="e">
        <f>VLOOKUP($J188,context!$K$2:$AC$348,5,FALSE)</f>
        <v>#N/A</v>
      </c>
      <c r="AN188" s="149" t="e">
        <f>VLOOKUP($J188,context!$K$2:$AC$348,6,FALSE)</f>
        <v>#N/A</v>
      </c>
      <c r="AO188" s="149" t="e">
        <f>VLOOKUP($J188,context!$K$2:$AC$348,7,FALSE)</f>
        <v>#N/A</v>
      </c>
      <c r="AP188" s="149" t="e">
        <f>VLOOKUP($J188,context!$K$2:$AC$348,8,FALSE)</f>
        <v>#N/A</v>
      </c>
      <c r="AQ188" s="149" t="e">
        <f>VLOOKUP($J188,context!$K$2:$AC$348,9,FALSE)</f>
        <v>#N/A</v>
      </c>
      <c r="AR188" s="149" t="e">
        <f>VLOOKUP($J188,context!$K$2:$AC$348,10,FALSE)</f>
        <v>#N/A</v>
      </c>
      <c r="AS188" s="149" t="e">
        <f>VLOOKUP($J188,context!$K$2:$AC$348,11,FALSE)</f>
        <v>#N/A</v>
      </c>
      <c r="AT188" s="149" t="e">
        <f>VLOOKUP($J188,context!$K$2:$AC$348,12,FALSE)</f>
        <v>#N/A</v>
      </c>
      <c r="AU188" s="149" t="e">
        <f>VLOOKUP($J188,context!$K$2:$AC$348,13,FALSE)</f>
        <v>#N/A</v>
      </c>
      <c r="AV188" s="149" t="e">
        <f>VLOOKUP($J188,context!$K$2:$AC$348,14,FALSE)</f>
        <v>#N/A</v>
      </c>
      <c r="AW188" s="149" t="e">
        <f>VLOOKUP($J188,context!$K$2:$AC$348,15,FALSE)</f>
        <v>#N/A</v>
      </c>
      <c r="AX188" s="149" t="e">
        <f>VLOOKUP($J188,context!$K$2:$AC$348,16,FALSE)</f>
        <v>#N/A</v>
      </c>
      <c r="AY188" s="149" t="e">
        <f t="shared" si="16"/>
        <v>#N/A</v>
      </c>
      <c r="AZ188" s="149" t="e">
        <f t="shared" si="17"/>
        <v>#N/A</v>
      </c>
      <c r="BA188" s="149" t="e">
        <f t="shared" si="18"/>
        <v>#N/A</v>
      </c>
      <c r="BB188" s="7"/>
    </row>
    <row r="189" spans="1:54">
      <c r="A189" s="52">
        <v>624</v>
      </c>
      <c r="B189" s="52" t="s">
        <v>13</v>
      </c>
      <c r="C189" s="117" t="s">
        <v>1902</v>
      </c>
      <c r="E189" s="69" t="s">
        <v>2271</v>
      </c>
      <c r="G189" s="62" t="s">
        <v>1927</v>
      </c>
      <c r="J189" s="70" t="s">
        <v>1927</v>
      </c>
      <c r="K189" s="69" t="s">
        <v>1928</v>
      </c>
      <c r="L189" s="69">
        <v>1</v>
      </c>
      <c r="M189" s="69" t="s">
        <v>1197</v>
      </c>
      <c r="N189" s="69" t="s">
        <v>2296</v>
      </c>
      <c r="O189" s="77" t="str">
        <f t="shared" si="19"/>
        <v>biography</v>
      </c>
      <c r="P189" s="77" t="str">
        <f t="shared" si="20"/>
        <v>Definition from FaBiO: An account of the events, works and achievements, both personal and professional, of a person, either living or dead.</v>
      </c>
      <c r="R189" s="63">
        <v>0.5</v>
      </c>
      <c r="T189" s="77" t="s">
        <v>65</v>
      </c>
      <c r="U189" s="67" t="s">
        <v>108</v>
      </c>
      <c r="V189" s="68" t="s">
        <v>145</v>
      </c>
      <c r="W189" s="74" t="s">
        <v>235</v>
      </c>
      <c r="X189" s="115" t="s">
        <v>235</v>
      </c>
      <c r="Y189" s="121" t="s">
        <v>171</v>
      </c>
      <c r="Z189" s="121" t="s">
        <v>167</v>
      </c>
      <c r="AF189" s="69" t="s">
        <v>2872</v>
      </c>
      <c r="AG189" s="77">
        <v>0</v>
      </c>
      <c r="AH189" s="7" t="s">
        <v>2863</v>
      </c>
      <c r="AI189" s="131" t="s">
        <v>2776</v>
      </c>
      <c r="AJ189" s="194" t="e">
        <f>VLOOKUP($J189,context!$K$2:$M$348,2,FALSE)</f>
        <v>#N/A</v>
      </c>
      <c r="AK189" s="131">
        <v>2</v>
      </c>
      <c r="AL189" s="70" t="s">
        <v>3098</v>
      </c>
      <c r="AM189" s="149" t="e">
        <f>VLOOKUP($J189,context!$K$2:$AC$348,5,FALSE)</f>
        <v>#N/A</v>
      </c>
      <c r="AN189" s="149" t="e">
        <f>VLOOKUP($J189,context!$K$2:$AC$348,6,FALSE)</f>
        <v>#N/A</v>
      </c>
      <c r="AO189" s="149" t="e">
        <f>VLOOKUP($J189,context!$K$2:$AC$348,7,FALSE)</f>
        <v>#N/A</v>
      </c>
      <c r="AP189" s="149" t="e">
        <f>VLOOKUP($J189,context!$K$2:$AC$348,8,FALSE)</f>
        <v>#N/A</v>
      </c>
      <c r="AQ189" s="149" t="e">
        <f>VLOOKUP($J189,context!$K$2:$AC$348,9,FALSE)</f>
        <v>#N/A</v>
      </c>
      <c r="AR189" s="149" t="e">
        <f>VLOOKUP($J189,context!$K$2:$AC$348,10,FALSE)</f>
        <v>#N/A</v>
      </c>
      <c r="AS189" s="149" t="e">
        <f>VLOOKUP($J189,context!$K$2:$AC$348,11,FALSE)</f>
        <v>#N/A</v>
      </c>
      <c r="AT189" s="149" t="e">
        <f>VLOOKUP($J189,context!$K$2:$AC$348,12,FALSE)</f>
        <v>#N/A</v>
      </c>
      <c r="AU189" s="149" t="e">
        <f>VLOOKUP($J189,context!$K$2:$AC$348,13,FALSE)</f>
        <v>#N/A</v>
      </c>
      <c r="AV189" s="149" t="e">
        <f>VLOOKUP($J189,context!$K$2:$AC$348,14,FALSE)</f>
        <v>#N/A</v>
      </c>
      <c r="AW189" s="149" t="e">
        <f>VLOOKUP($J189,context!$K$2:$AC$348,15,FALSE)</f>
        <v>#N/A</v>
      </c>
      <c r="AX189" s="149" t="e">
        <f>VLOOKUP($J189,context!$K$2:$AC$348,16,FALSE)</f>
        <v>#N/A</v>
      </c>
      <c r="AY189" s="149" t="e">
        <f t="shared" si="16"/>
        <v>#N/A</v>
      </c>
      <c r="AZ189" s="149" t="e">
        <f t="shared" si="17"/>
        <v>#N/A</v>
      </c>
      <c r="BA189" s="149" t="e">
        <f t="shared" si="18"/>
        <v>#N/A</v>
      </c>
    </row>
    <row r="190" spans="1:54" s="7" customFormat="1">
      <c r="A190" s="52">
        <v>633</v>
      </c>
      <c r="B190" s="52" t="s">
        <v>13</v>
      </c>
      <c r="C190" s="117" t="s">
        <v>1902</v>
      </c>
      <c r="D190" s="59"/>
      <c r="E190" s="69" t="s">
        <v>2271</v>
      </c>
      <c r="F190" s="61"/>
      <c r="G190" s="62" t="s">
        <v>1940</v>
      </c>
      <c r="H190" s="61"/>
      <c r="I190" s="69"/>
      <c r="J190" s="70" t="s">
        <v>1940</v>
      </c>
      <c r="K190" s="61" t="s">
        <v>1941</v>
      </c>
      <c r="L190" s="69">
        <v>1</v>
      </c>
      <c r="M190" s="69" t="s">
        <v>1940</v>
      </c>
      <c r="N190" s="69" t="s">
        <v>1940</v>
      </c>
      <c r="O190" s="77" t="str">
        <f t="shared" si="19"/>
        <v>call for applications</v>
      </c>
      <c r="P190" s="77" t="str">
        <f t="shared" si="20"/>
        <v>Definition from FaBiO: A document published by a funding agency requesting submission of applications for financial grants to fund projects, for example to enable research investigations in areas specified in the Call.</v>
      </c>
      <c r="Q190" s="61"/>
      <c r="R190" s="63">
        <v>0.5</v>
      </c>
      <c r="S190" s="64"/>
      <c r="T190" s="77" t="s">
        <v>65</v>
      </c>
      <c r="U190" s="67" t="s">
        <v>108</v>
      </c>
      <c r="V190" s="68" t="s">
        <v>145</v>
      </c>
      <c r="W190" s="74" t="s">
        <v>66</v>
      </c>
      <c r="X190" s="115" t="s">
        <v>66</v>
      </c>
      <c r="Y190" s="121" t="s">
        <v>171</v>
      </c>
      <c r="Z190" s="121" t="s">
        <v>167</v>
      </c>
      <c r="AA190" s="61"/>
      <c r="AB190" s="61"/>
      <c r="AC190" s="61"/>
      <c r="AD190" s="72"/>
      <c r="AF190" s="69" t="s">
        <v>1224</v>
      </c>
      <c r="AG190" s="69">
        <v>0</v>
      </c>
      <c r="AH190" s="7" t="s">
        <v>2863</v>
      </c>
      <c r="AI190" s="131" t="s">
        <v>3040</v>
      </c>
      <c r="AJ190" s="194" t="str">
        <f>VLOOKUP($J190,context!$K$2:$M$348,2,FALSE)</f>
        <v>Definition from FaBiO: A document published by a funding agency requesting submission of applications for financial grants to fund projects, for example to enable research investigations in areas specified in the Call.</v>
      </c>
      <c r="AK190" s="131">
        <v>2</v>
      </c>
      <c r="AL190" s="70" t="s">
        <v>3097</v>
      </c>
      <c r="AM190" s="149">
        <f>VLOOKUP($J190,context!$K$2:$AC$348,5,FALSE)</f>
        <v>1</v>
      </c>
      <c r="AN190" s="149">
        <f>VLOOKUP($J190,context!$K$2:$AC$348,6,FALSE)</f>
        <v>0</v>
      </c>
      <c r="AO190" s="149">
        <f>VLOOKUP($J190,context!$K$2:$AC$348,7,FALSE)</f>
        <v>0</v>
      </c>
      <c r="AP190" s="149">
        <f>VLOOKUP($J190,context!$K$2:$AC$348,8,FALSE)</f>
        <v>0</v>
      </c>
      <c r="AQ190" s="149">
        <f>VLOOKUP($J190,context!$K$2:$AC$348,9,FALSE)</f>
        <v>0</v>
      </c>
      <c r="AR190" s="149">
        <f>VLOOKUP($J190,context!$K$2:$AC$348,10,FALSE)</f>
        <v>0</v>
      </c>
      <c r="AS190" s="149">
        <f>VLOOKUP($J190,context!$K$2:$AC$348,11,FALSE)</f>
        <v>0</v>
      </c>
      <c r="AT190" s="149">
        <f>VLOOKUP($J190,context!$K$2:$AC$348,12,FALSE)</f>
        <v>0</v>
      </c>
      <c r="AU190" s="149">
        <f>VLOOKUP($J190,context!$K$2:$AC$348,13,FALSE)</f>
        <v>0</v>
      </c>
      <c r="AV190" s="149">
        <f>VLOOKUP($J190,context!$K$2:$AC$348,14,FALSE)</f>
        <v>0</v>
      </c>
      <c r="AW190" s="149">
        <f>VLOOKUP($J190,context!$K$2:$AC$348,15,FALSE)</f>
        <v>0</v>
      </c>
      <c r="AX190" s="149">
        <f>VLOOKUP($J190,context!$K$2:$AC$348,16,FALSE)</f>
        <v>1</v>
      </c>
      <c r="AY190" s="149">
        <f t="shared" si="16"/>
        <v>2</v>
      </c>
      <c r="AZ190" s="149">
        <f t="shared" si="17"/>
        <v>1</v>
      </c>
      <c r="BA190" s="149">
        <f t="shared" si="18"/>
        <v>0</v>
      </c>
      <c r="BB190" s="61"/>
    </row>
    <row r="191" spans="1:54">
      <c r="A191" s="52">
        <v>646</v>
      </c>
      <c r="B191" s="52" t="s">
        <v>13</v>
      </c>
      <c r="C191" s="117" t="s">
        <v>1902</v>
      </c>
      <c r="E191" s="69" t="s">
        <v>2271</v>
      </c>
      <c r="G191" s="62" t="s">
        <v>1956</v>
      </c>
      <c r="J191" s="70" t="s">
        <v>1956</v>
      </c>
      <c r="K191" s="69" t="s">
        <v>1957</v>
      </c>
      <c r="L191" s="69">
        <v>1</v>
      </c>
      <c r="M191" s="69" t="s">
        <v>1197</v>
      </c>
      <c r="N191" s="69" t="s">
        <v>2295</v>
      </c>
      <c r="O191" s="77" t="str">
        <f t="shared" si="19"/>
        <v>complete works</v>
      </c>
      <c r="P191" s="77" t="str">
        <f t="shared" si="20"/>
        <v>Definition from FaBiO: A collection of all the literary or scholastic works of a single person.</v>
      </c>
      <c r="R191" s="63">
        <v>0.6</v>
      </c>
      <c r="T191" s="77" t="s">
        <v>65</v>
      </c>
      <c r="U191" s="67" t="s">
        <v>108</v>
      </c>
      <c r="V191" s="68" t="s">
        <v>145</v>
      </c>
      <c r="W191" s="74" t="s">
        <v>66</v>
      </c>
      <c r="X191" s="115" t="s">
        <v>66</v>
      </c>
      <c r="Y191" s="121" t="s">
        <v>171</v>
      </c>
      <c r="Z191" s="121" t="s">
        <v>167</v>
      </c>
      <c r="AF191" s="69" t="s">
        <v>2873</v>
      </c>
      <c r="AG191" s="69">
        <v>0</v>
      </c>
      <c r="AH191" s="7" t="s">
        <v>2863</v>
      </c>
      <c r="AI191" s="131" t="s">
        <v>3037</v>
      </c>
      <c r="AJ191" s="194" t="str">
        <f>VLOOKUP($J191,context!$K$2:$M$348,2,FALSE)</f>
        <v>Definition from FaBiO: A collection of all the literary or scholastic works of a single person.</v>
      </c>
      <c r="AK191" s="131">
        <v>2</v>
      </c>
      <c r="AL191" s="70" t="s">
        <v>3097</v>
      </c>
      <c r="AM191" s="149">
        <f>VLOOKUP($J191,context!$K$2:$AC$348,5,FALSE)</f>
        <v>0</v>
      </c>
      <c r="AN191" s="149">
        <f>VLOOKUP($J191,context!$K$2:$AC$348,6,FALSE)</f>
        <v>0</v>
      </c>
      <c r="AO191" s="149">
        <f>VLOOKUP($J191,context!$K$2:$AC$348,7,FALSE)</f>
        <v>0</v>
      </c>
      <c r="AP191" s="149">
        <f>VLOOKUP($J191,context!$K$2:$AC$348,8,FALSE)</f>
        <v>0.4</v>
      </c>
      <c r="AQ191" s="149">
        <f>VLOOKUP($J191,context!$K$2:$AC$348,9,FALSE)</f>
        <v>0.2</v>
      </c>
      <c r="AR191" s="149">
        <f>VLOOKUP($J191,context!$K$2:$AC$348,10,FALSE)</f>
        <v>0</v>
      </c>
      <c r="AS191" s="149">
        <f>VLOOKUP($J191,context!$K$2:$AC$348,11,FALSE)</f>
        <v>0.6</v>
      </c>
      <c r="AT191" s="149">
        <f>VLOOKUP($J191,context!$K$2:$AC$348,12,FALSE)</f>
        <v>0</v>
      </c>
      <c r="AU191" s="149">
        <f>VLOOKUP($J191,context!$K$2:$AC$348,13,FALSE)</f>
        <v>0</v>
      </c>
      <c r="AV191" s="149">
        <f>VLOOKUP($J191,context!$K$2:$AC$348,14,FALSE)</f>
        <v>0.2</v>
      </c>
      <c r="AW191" s="149">
        <f>VLOOKUP($J191,context!$K$2:$AC$348,15,FALSE)</f>
        <v>0</v>
      </c>
      <c r="AX191" s="149">
        <f>VLOOKUP($J191,context!$K$2:$AC$348,16,FALSE)</f>
        <v>0.2</v>
      </c>
      <c r="AY191" s="149">
        <f t="shared" si="16"/>
        <v>1.6</v>
      </c>
      <c r="AZ191" s="149">
        <f t="shared" si="17"/>
        <v>0.6</v>
      </c>
      <c r="BA191" s="149">
        <f t="shared" si="18"/>
        <v>0</v>
      </c>
    </row>
    <row r="192" spans="1:54">
      <c r="A192" s="52">
        <v>304</v>
      </c>
      <c r="B192" s="52" t="s">
        <v>2708</v>
      </c>
      <c r="C192" s="66" t="s">
        <v>905</v>
      </c>
      <c r="D192" s="52"/>
      <c r="E192" s="77" t="s">
        <v>906</v>
      </c>
      <c r="F192" s="50">
        <v>5</v>
      </c>
      <c r="G192" s="50" t="s">
        <v>929</v>
      </c>
      <c r="H192" s="77" t="s">
        <v>929</v>
      </c>
      <c r="I192" s="69" t="s">
        <v>930</v>
      </c>
      <c r="J192" s="70" t="s">
        <v>930</v>
      </c>
      <c r="K192" s="77"/>
      <c r="L192" s="69">
        <v>1</v>
      </c>
      <c r="M192" s="69" t="s">
        <v>930</v>
      </c>
      <c r="N192" s="69" t="s">
        <v>930</v>
      </c>
      <c r="O192" s="77" t="str">
        <f t="shared" si="19"/>
        <v>Concept Note</v>
      </c>
      <c r="P192" s="77" t="str">
        <f t="shared" si="20"/>
        <v xml:space="preserve">Definition from MARLO: </v>
      </c>
      <c r="Q192" s="77"/>
      <c r="R192" s="6">
        <v>0.8</v>
      </c>
      <c r="S192" s="55">
        <v>43015</v>
      </c>
      <c r="T192" s="77" t="s">
        <v>65</v>
      </c>
      <c r="U192" s="67" t="s">
        <v>108</v>
      </c>
      <c r="V192" s="68" t="s">
        <v>145</v>
      </c>
      <c r="W192" s="74" t="s">
        <v>66</v>
      </c>
      <c r="X192" s="115" t="s">
        <v>66</v>
      </c>
      <c r="Y192" s="121" t="s">
        <v>171</v>
      </c>
      <c r="Z192" s="121" t="s">
        <v>167</v>
      </c>
      <c r="AA192" s="69" t="s">
        <v>609</v>
      </c>
      <c r="AB192" s="77"/>
      <c r="AC192" s="77"/>
      <c r="AD192" s="77"/>
      <c r="AF192" s="69" t="s">
        <v>2913</v>
      </c>
      <c r="AG192" s="69">
        <v>0</v>
      </c>
      <c r="AH192" s="7" t="s">
        <v>2863</v>
      </c>
      <c r="AI192" s="131" t="s">
        <v>2659</v>
      </c>
      <c r="AJ192" s="194" t="str">
        <f>VLOOKUP($J192,context!$K$2:$M$348,2,FALSE)</f>
        <v xml:space="preserve">Definition from MARLO: </v>
      </c>
      <c r="AK192" s="131">
        <v>2</v>
      </c>
      <c r="AL192" s="70" t="s">
        <v>3097</v>
      </c>
      <c r="AM192" s="149">
        <f>VLOOKUP($J192,context!$K$2:$AC$348,5,FALSE)</f>
        <v>1</v>
      </c>
      <c r="AN192" s="149">
        <f>VLOOKUP($J192,context!$K$2:$AC$348,6,FALSE)</f>
        <v>1</v>
      </c>
      <c r="AO192" s="149">
        <f>VLOOKUP($J192,context!$K$2:$AC$348,7,FALSE)</f>
        <v>0</v>
      </c>
      <c r="AP192" s="149">
        <f>VLOOKUP($J192,context!$K$2:$AC$348,8,FALSE)</f>
        <v>0.4</v>
      </c>
      <c r="AQ192" s="149">
        <f>VLOOKUP($J192,context!$K$2:$AC$348,9,FALSE)</f>
        <v>0.6</v>
      </c>
      <c r="AR192" s="149">
        <f>VLOOKUP($J192,context!$K$2:$AC$348,10,FALSE)</f>
        <v>0.4</v>
      </c>
      <c r="AS192" s="149">
        <f>VLOOKUP($J192,context!$K$2:$AC$348,11,FALSE)</f>
        <v>1</v>
      </c>
      <c r="AT192" s="149">
        <f>VLOOKUP($J192,context!$K$2:$AC$348,12,FALSE)</f>
        <v>0.2</v>
      </c>
      <c r="AU192" s="149">
        <f>VLOOKUP($J192,context!$K$2:$AC$348,13,FALSE)</f>
        <v>0.2</v>
      </c>
      <c r="AV192" s="149">
        <f>VLOOKUP($J192,context!$K$2:$AC$348,14,FALSE)</f>
        <v>0</v>
      </c>
      <c r="AW192" s="149">
        <f>VLOOKUP($J192,context!$K$2:$AC$348,15,FALSE)</f>
        <v>0</v>
      </c>
      <c r="AX192" s="149">
        <f>VLOOKUP($J192,context!$K$2:$AC$348,16,FALSE)</f>
        <v>0.8</v>
      </c>
      <c r="AY192" s="149">
        <f t="shared" si="16"/>
        <v>5.6000000000000005</v>
      </c>
      <c r="AZ192" s="149">
        <f t="shared" si="17"/>
        <v>1</v>
      </c>
      <c r="BA192" s="149">
        <f t="shared" si="18"/>
        <v>0</v>
      </c>
    </row>
    <row r="193" spans="1:54">
      <c r="A193" s="122">
        <v>871</v>
      </c>
      <c r="B193" s="52" t="s">
        <v>13</v>
      </c>
      <c r="C193" s="66" t="s">
        <v>2413</v>
      </c>
      <c r="D193" s="66" t="s">
        <v>2430</v>
      </c>
      <c r="E193" s="7" t="s">
        <v>2414</v>
      </c>
      <c r="F193" s="122">
        <v>3</v>
      </c>
      <c r="G193" s="50" t="s">
        <v>2431</v>
      </c>
      <c r="H193" s="122"/>
      <c r="I193" s="122"/>
      <c r="J193" s="47" t="s">
        <v>2800</v>
      </c>
      <c r="K193" s="7" t="s">
        <v>2877</v>
      </c>
      <c r="L193" s="7">
        <v>1</v>
      </c>
      <c r="M193" s="69" t="s">
        <v>1197</v>
      </c>
      <c r="N193" s="69" t="s">
        <v>2578</v>
      </c>
      <c r="O193" s="77" t="str">
        <f t="shared" si="19"/>
        <v>document part</v>
      </c>
      <c r="P193" s="77" t="str">
        <f t="shared" si="20"/>
        <v>Definition from VIVO: A distinct part of a larger document or collected document.</v>
      </c>
      <c r="Q193" s="7"/>
      <c r="R193" s="66">
        <v>0.6</v>
      </c>
      <c r="S193" s="126"/>
      <c r="T193" s="77" t="s">
        <v>65</v>
      </c>
      <c r="U193" s="127" t="s">
        <v>608</v>
      </c>
      <c r="V193" s="47" t="s">
        <v>145</v>
      </c>
      <c r="W193" s="47" t="s">
        <v>66</v>
      </c>
      <c r="X193" s="66" t="s">
        <v>66</v>
      </c>
      <c r="Y193" s="184" t="s">
        <v>171</v>
      </c>
      <c r="Z193" s="184" t="s">
        <v>167</v>
      </c>
      <c r="AA193" s="7"/>
      <c r="AB193" s="7"/>
      <c r="AC193" s="7"/>
      <c r="AD193" s="7"/>
      <c r="AF193" s="7" t="s">
        <v>2593</v>
      </c>
      <c r="AG193" s="7">
        <v>0</v>
      </c>
      <c r="AH193" s="7" t="s">
        <v>2863</v>
      </c>
      <c r="AI193" s="48" t="s">
        <v>2823</v>
      </c>
      <c r="AJ193" s="194" t="e">
        <f>VLOOKUP($J193,context!$K$2:$M$348,2,FALSE)</f>
        <v>#N/A</v>
      </c>
      <c r="AK193" s="131">
        <v>2</v>
      </c>
      <c r="AL193" s="70" t="s">
        <v>3098</v>
      </c>
      <c r="AM193" s="185" t="e">
        <f>VLOOKUP($J193,context!$K$2:$AC$348,5,FALSE)</f>
        <v>#N/A</v>
      </c>
      <c r="AN193" s="185" t="e">
        <f>VLOOKUP($J193,context!$K$2:$AC$348,6,FALSE)</f>
        <v>#N/A</v>
      </c>
      <c r="AO193" s="185" t="e">
        <f>VLOOKUP($J193,context!$K$2:$AC$348,7,FALSE)</f>
        <v>#N/A</v>
      </c>
      <c r="AP193" s="185" t="e">
        <f>VLOOKUP($J193,context!$K$2:$AC$348,8,FALSE)</f>
        <v>#N/A</v>
      </c>
      <c r="AQ193" s="185" t="e">
        <f>VLOOKUP($J193,context!$K$2:$AC$348,9,FALSE)</f>
        <v>#N/A</v>
      </c>
      <c r="AR193" s="185" t="e">
        <f>VLOOKUP($J193,context!$K$2:$AC$348,10,FALSE)</f>
        <v>#N/A</v>
      </c>
      <c r="AS193" s="185" t="e">
        <f>VLOOKUP($J193,context!$K$2:$AC$348,11,FALSE)</f>
        <v>#N/A</v>
      </c>
      <c r="AT193" s="185" t="e">
        <f>VLOOKUP($J193,context!$K$2:$AC$348,12,FALSE)</f>
        <v>#N/A</v>
      </c>
      <c r="AU193" s="185" t="e">
        <f>VLOOKUP($J193,context!$K$2:$AC$348,13,FALSE)</f>
        <v>#N/A</v>
      </c>
      <c r="AV193" s="185" t="e">
        <f>VLOOKUP($J193,context!$K$2:$AC$348,14,FALSE)</f>
        <v>#N/A</v>
      </c>
      <c r="AW193" s="185" t="e">
        <f>VLOOKUP($J193,context!$K$2:$AC$348,15,FALSE)</f>
        <v>#N/A</v>
      </c>
      <c r="AX193" s="185" t="e">
        <f>VLOOKUP($J193,context!$K$2:$AC$348,16,FALSE)</f>
        <v>#N/A</v>
      </c>
      <c r="AY193" s="185" t="e">
        <f t="shared" si="16"/>
        <v>#N/A</v>
      </c>
      <c r="AZ193" s="149" t="e">
        <f t="shared" si="17"/>
        <v>#N/A</v>
      </c>
      <c r="BA193" s="149" t="e">
        <f t="shared" si="18"/>
        <v>#N/A</v>
      </c>
    </row>
    <row r="194" spans="1:54">
      <c r="A194" s="52">
        <v>492</v>
      </c>
      <c r="B194" s="52" t="s">
        <v>13</v>
      </c>
      <c r="C194" s="66" t="s">
        <v>29</v>
      </c>
      <c r="D194" s="52" t="s">
        <v>1159</v>
      </c>
      <c r="E194" s="77" t="s">
        <v>1160</v>
      </c>
      <c r="F194" s="50">
        <v>3</v>
      </c>
      <c r="G194" s="50" t="s">
        <v>2616</v>
      </c>
      <c r="H194" s="77"/>
      <c r="J194" s="70" t="s">
        <v>2631</v>
      </c>
      <c r="K194" s="69" t="s">
        <v>2631</v>
      </c>
      <c r="L194" s="77">
        <v>1</v>
      </c>
      <c r="M194" s="69" t="s">
        <v>1197</v>
      </c>
      <c r="N194" s="69" t="s">
        <v>2642</v>
      </c>
      <c r="O194" s="77" t="str">
        <f t="shared" si="19"/>
        <v>Government Document</v>
      </c>
      <c r="P194" s="77" t="str">
        <f t="shared" si="20"/>
        <v>Definition from RIS: Government Document</v>
      </c>
      <c r="Q194" s="77"/>
      <c r="R194" s="6">
        <v>0.6</v>
      </c>
      <c r="S194" s="55"/>
      <c r="T194" s="69" t="s">
        <v>65</v>
      </c>
      <c r="U194" s="67" t="s">
        <v>108</v>
      </c>
      <c r="V194" s="68" t="s">
        <v>145</v>
      </c>
      <c r="W194" s="74" t="s">
        <v>66</v>
      </c>
      <c r="X194" s="115" t="s">
        <v>66</v>
      </c>
      <c r="Y194" s="121" t="s">
        <v>171</v>
      </c>
      <c r="Z194" s="121" t="s">
        <v>2631</v>
      </c>
      <c r="AA194" s="77"/>
      <c r="AB194" s="69"/>
      <c r="AC194" s="77"/>
      <c r="AD194" s="77"/>
      <c r="AF194" s="69" t="s">
        <v>2912</v>
      </c>
      <c r="AG194" s="69">
        <v>-1</v>
      </c>
      <c r="AH194" s="7" t="s">
        <v>2863</v>
      </c>
      <c r="AI194" s="131" t="s">
        <v>2823</v>
      </c>
      <c r="AJ194" s="194" t="e">
        <f>VLOOKUP($J194,context!$K$2:$M$348,2,FALSE)</f>
        <v>#N/A</v>
      </c>
      <c r="AK194" s="131">
        <v>2</v>
      </c>
      <c r="AL194" s="70" t="s">
        <v>3098</v>
      </c>
      <c r="AM194" s="149" t="e">
        <f>VLOOKUP($J194,context!$K$2:$AC$348,5,FALSE)</f>
        <v>#N/A</v>
      </c>
      <c r="AN194" s="149" t="e">
        <f>VLOOKUP($J194,context!$K$2:$AC$348,6,FALSE)</f>
        <v>#N/A</v>
      </c>
      <c r="AO194" s="149" t="e">
        <f>VLOOKUP($J194,context!$K$2:$AC$348,7,FALSE)</f>
        <v>#N/A</v>
      </c>
      <c r="AP194" s="149" t="e">
        <f>VLOOKUP($J194,context!$K$2:$AC$348,8,FALSE)</f>
        <v>#N/A</v>
      </c>
      <c r="AQ194" s="149" t="e">
        <f>VLOOKUP($J194,context!$K$2:$AC$348,9,FALSE)</f>
        <v>#N/A</v>
      </c>
      <c r="AR194" s="149" t="e">
        <f>VLOOKUP($J194,context!$K$2:$AC$348,10,FALSE)</f>
        <v>#N/A</v>
      </c>
      <c r="AS194" s="149" t="e">
        <f>VLOOKUP($J194,context!$K$2:$AC$348,11,FALSE)</f>
        <v>#N/A</v>
      </c>
      <c r="AT194" s="149" t="e">
        <f>VLOOKUP($J194,context!$K$2:$AC$348,12,FALSE)</f>
        <v>#N/A</v>
      </c>
      <c r="AU194" s="149" t="e">
        <f>VLOOKUP($J194,context!$K$2:$AC$348,13,FALSE)</f>
        <v>#N/A</v>
      </c>
      <c r="AV194" s="149" t="e">
        <f>VLOOKUP($J194,context!$K$2:$AC$348,14,FALSE)</f>
        <v>#N/A</v>
      </c>
      <c r="AW194" s="149" t="e">
        <f>VLOOKUP($J194,context!$K$2:$AC$348,15,FALSE)</f>
        <v>#N/A</v>
      </c>
      <c r="AX194" s="149" t="e">
        <f>VLOOKUP($J194,context!$K$2:$AC$348,16,FALSE)</f>
        <v>#N/A</v>
      </c>
      <c r="AY194" s="149" t="e">
        <f t="shared" ref="AY194:AY255" si="21">SUM(AM194:AX194)</f>
        <v>#N/A</v>
      </c>
      <c r="AZ194" s="149" t="e">
        <f t="shared" ref="AZ194:AZ255" si="22">MAX(AM194:AX194)</f>
        <v>#N/A</v>
      </c>
      <c r="BA194" s="149" t="e">
        <f t="shared" ref="BA194:BA255" si="23">MIN(AM194:AX194)</f>
        <v>#N/A</v>
      </c>
      <c r="BB194" s="122"/>
    </row>
    <row r="195" spans="1:54">
      <c r="A195" s="52">
        <v>714</v>
      </c>
      <c r="B195" s="52" t="s">
        <v>13</v>
      </c>
      <c r="C195" s="117" t="s">
        <v>1902</v>
      </c>
      <c r="E195" s="69" t="s">
        <v>2271</v>
      </c>
      <c r="G195" s="62" t="s">
        <v>2059</v>
      </c>
      <c r="J195" s="70" t="s">
        <v>2059</v>
      </c>
      <c r="K195" s="69" t="s">
        <v>2336</v>
      </c>
      <c r="L195" s="69">
        <v>1</v>
      </c>
      <c r="M195" s="69" t="s">
        <v>1197</v>
      </c>
      <c r="N195" s="69" t="s">
        <v>2303</v>
      </c>
      <c r="O195" s="77" t="str">
        <f t="shared" si="19"/>
        <v>laboratory notebook</v>
      </c>
      <c r="P195" s="77" t="str">
        <f t="shared" si="20"/>
        <v>Definition from FaBiO: A notebook used by an individual research scientist as the primary record of his or her research activities. A researcher may use a laboratory notebook to document hypotheses, to describe experiments and to record data in various formats, to provide details of data analysis and interpretation, or to record the validation or invalidation of the original hypotheses. The laboratory notebook serves as an organizational tool and a memory aid. It may also have a role in recording and protecting any intellectual property created during the research, and may be used in evidence when establishing priority of discoveries, for example in patent applications. Electronic versions of laboratory notebooks are increasingly being employed by researchers, particularly in chemistry and the pharmaceutical industry.</v>
      </c>
      <c r="R195" s="6">
        <v>0.8</v>
      </c>
      <c r="S195" s="126"/>
      <c r="T195" s="77" t="s">
        <v>65</v>
      </c>
      <c r="U195" s="127" t="s">
        <v>108</v>
      </c>
      <c r="V195" s="68" t="s">
        <v>145</v>
      </c>
      <c r="W195" s="74" t="s">
        <v>66</v>
      </c>
      <c r="X195" s="115" t="s">
        <v>66</v>
      </c>
      <c r="Y195" s="121" t="s">
        <v>171</v>
      </c>
      <c r="Z195" s="121" t="s">
        <v>167</v>
      </c>
      <c r="AF195" s="69" t="s">
        <v>2914</v>
      </c>
      <c r="AG195" s="69">
        <v>-1</v>
      </c>
      <c r="AH195" s="7" t="s">
        <v>2863</v>
      </c>
      <c r="AI195" s="131" t="s">
        <v>3032</v>
      </c>
      <c r="AJ195" s="194" t="e">
        <f>VLOOKUP($J195,context!$K$2:$M$348,2,FALSE)</f>
        <v>#N/A</v>
      </c>
      <c r="AK195" s="131">
        <v>2</v>
      </c>
      <c r="AL195" s="70" t="s">
        <v>3097</v>
      </c>
      <c r="AM195" s="149" t="e">
        <f>VLOOKUP($J195,context!$K$2:$AC$348,5,FALSE)</f>
        <v>#N/A</v>
      </c>
      <c r="AN195" s="149" t="e">
        <f>VLOOKUP($J195,context!$K$2:$AC$348,6,FALSE)</f>
        <v>#N/A</v>
      </c>
      <c r="AO195" s="149" t="e">
        <f>VLOOKUP($J195,context!$K$2:$AC$348,7,FALSE)</f>
        <v>#N/A</v>
      </c>
      <c r="AP195" s="149" t="e">
        <f>VLOOKUP($J195,context!$K$2:$AC$348,8,FALSE)</f>
        <v>#N/A</v>
      </c>
      <c r="AQ195" s="149" t="e">
        <f>VLOOKUP($J195,context!$K$2:$AC$348,9,FALSE)</f>
        <v>#N/A</v>
      </c>
      <c r="AR195" s="149" t="e">
        <f>VLOOKUP($J195,context!$K$2:$AC$348,10,FALSE)</f>
        <v>#N/A</v>
      </c>
      <c r="AS195" s="149" t="e">
        <f>VLOOKUP($J195,context!$K$2:$AC$348,11,FALSE)</f>
        <v>#N/A</v>
      </c>
      <c r="AT195" s="149" t="e">
        <f>VLOOKUP($J195,context!$K$2:$AC$348,12,FALSE)</f>
        <v>#N/A</v>
      </c>
      <c r="AU195" s="149" t="e">
        <f>VLOOKUP($J195,context!$K$2:$AC$348,13,FALSE)</f>
        <v>#N/A</v>
      </c>
      <c r="AV195" s="149" t="e">
        <f>VLOOKUP($J195,context!$K$2:$AC$348,14,FALSE)</f>
        <v>#N/A</v>
      </c>
      <c r="AW195" s="149" t="e">
        <f>VLOOKUP($J195,context!$K$2:$AC$348,15,FALSE)</f>
        <v>#N/A</v>
      </c>
      <c r="AX195" s="149" t="e">
        <f>VLOOKUP($J195,context!$K$2:$AC$348,16,FALSE)</f>
        <v>#N/A</v>
      </c>
      <c r="AY195" s="149" t="e">
        <f t="shared" si="21"/>
        <v>#N/A</v>
      </c>
      <c r="AZ195" s="149" t="e">
        <f t="shared" si="22"/>
        <v>#N/A</v>
      </c>
      <c r="BA195" s="149" t="e">
        <f t="shared" si="23"/>
        <v>#N/A</v>
      </c>
    </row>
    <row r="196" spans="1:54">
      <c r="A196" s="52">
        <v>579</v>
      </c>
      <c r="B196" s="52" t="s">
        <v>13</v>
      </c>
      <c r="C196" s="114" t="s">
        <v>1732</v>
      </c>
      <c r="E196" s="69" t="s">
        <v>1891</v>
      </c>
      <c r="F196" s="61">
        <v>3</v>
      </c>
      <c r="G196" s="69" t="s">
        <v>1720</v>
      </c>
      <c r="I196" s="69" t="s">
        <v>1720</v>
      </c>
      <c r="J196" s="70" t="s">
        <v>3296</v>
      </c>
      <c r="K196" s="69" t="s">
        <v>1839</v>
      </c>
      <c r="L196" s="61">
        <v>1</v>
      </c>
      <c r="M196" s="69" t="s">
        <v>3296</v>
      </c>
      <c r="N196" s="69" t="s">
        <v>3296</v>
      </c>
      <c r="O196" s="77" t="str">
        <f t="shared" si="19"/>
        <v>Memorandum</v>
      </c>
      <c r="P196" s="77" t="str">
        <f t="shared" si="20"/>
        <v>Definition from COAR: It is a note, document or other communication that helps the memory by recording events or observations on a topic. A memorandum can have only a certain number of formats; it may have a format specific to an office or institution.</v>
      </c>
      <c r="R196" s="63">
        <v>0.8</v>
      </c>
      <c r="T196" s="77" t="s">
        <v>65</v>
      </c>
      <c r="U196" s="67" t="s">
        <v>108</v>
      </c>
      <c r="V196" s="68" t="s">
        <v>145</v>
      </c>
      <c r="W196" s="74" t="s">
        <v>66</v>
      </c>
      <c r="X196" s="115" t="s">
        <v>66</v>
      </c>
      <c r="Y196" s="121" t="s">
        <v>171</v>
      </c>
      <c r="Z196" s="121" t="s">
        <v>167</v>
      </c>
      <c r="AF196" s="69" t="s">
        <v>2915</v>
      </c>
      <c r="AG196" s="69">
        <v>0</v>
      </c>
      <c r="AH196" s="7" t="s">
        <v>2863</v>
      </c>
      <c r="AI196" s="131" t="s">
        <v>2659</v>
      </c>
      <c r="AJ196" s="194" t="str">
        <f>VLOOKUP($J196,context!$K$2:$M$348,2,FALSE)</f>
        <v>Definition from COAR: It is a note, document or other communication that helps the memory by recording events or observations on a topic. A memorandum can have only a certain number of formats; it may have a format specific to an office or institution.</v>
      </c>
      <c r="AK196" s="131">
        <v>2</v>
      </c>
      <c r="AL196" s="70" t="s">
        <v>3097</v>
      </c>
      <c r="AM196" s="149">
        <f>VLOOKUP($J196,context!$K$2:$AC$348,5,FALSE)</f>
        <v>0</v>
      </c>
      <c r="AN196" s="149">
        <f>VLOOKUP($J196,context!$K$2:$AC$348,6,FALSE)</f>
        <v>0</v>
      </c>
      <c r="AO196" s="149">
        <f>VLOOKUP($J196,context!$K$2:$AC$348,7,FALSE)</f>
        <v>0</v>
      </c>
      <c r="AP196" s="149">
        <f>VLOOKUP($J196,context!$K$2:$AC$348,8,FALSE)</f>
        <v>0</v>
      </c>
      <c r="AQ196" s="149">
        <f>VLOOKUP($J196,context!$K$2:$AC$348,9,FALSE)</f>
        <v>0.2</v>
      </c>
      <c r="AR196" s="149">
        <f>VLOOKUP($J196,context!$K$2:$AC$348,10,FALSE)</f>
        <v>0</v>
      </c>
      <c r="AS196" s="149">
        <f>VLOOKUP($J196,context!$K$2:$AC$348,11,FALSE)</f>
        <v>0.4</v>
      </c>
      <c r="AT196" s="149">
        <f>VLOOKUP($J196,context!$K$2:$AC$348,12,FALSE)</f>
        <v>0.2</v>
      </c>
      <c r="AU196" s="149">
        <f>VLOOKUP($J196,context!$K$2:$AC$348,13,FALSE)</f>
        <v>0.2</v>
      </c>
      <c r="AV196" s="149">
        <f>VLOOKUP($J196,context!$K$2:$AC$348,14,FALSE)</f>
        <v>0</v>
      </c>
      <c r="AW196" s="149">
        <f>VLOOKUP($J196,context!$K$2:$AC$348,15,FALSE)</f>
        <v>0</v>
      </c>
      <c r="AX196" s="149">
        <f>VLOOKUP($J196,context!$K$2:$AC$348,16,FALSE)</f>
        <v>1</v>
      </c>
      <c r="AY196" s="149">
        <f t="shared" si="21"/>
        <v>2</v>
      </c>
      <c r="AZ196" s="149">
        <f t="shared" si="22"/>
        <v>1</v>
      </c>
      <c r="BA196" s="149">
        <f t="shared" si="23"/>
        <v>0</v>
      </c>
      <c r="BB196" s="7"/>
    </row>
    <row r="197" spans="1:54" s="7" customFormat="1">
      <c r="A197" s="52">
        <v>616</v>
      </c>
      <c r="B197" s="52" t="s">
        <v>13</v>
      </c>
      <c r="C197" s="117" t="s">
        <v>1902</v>
      </c>
      <c r="D197" s="59"/>
      <c r="E197" s="69" t="s">
        <v>2271</v>
      </c>
      <c r="F197" s="61"/>
      <c r="G197" s="70" t="s">
        <v>1915</v>
      </c>
      <c r="H197" s="61"/>
      <c r="I197" s="69"/>
      <c r="J197" s="70" t="s">
        <v>3339</v>
      </c>
      <c r="K197" s="69" t="s">
        <v>1916</v>
      </c>
      <c r="L197" s="61">
        <v>1</v>
      </c>
      <c r="M197" s="69" t="s">
        <v>1197</v>
      </c>
      <c r="N197" s="69" t="s">
        <v>2313</v>
      </c>
      <c r="O197" s="77" t="str">
        <f t="shared" si="19"/>
        <v>metadata application profile</v>
      </c>
      <c r="P197" s="77" t="str">
        <f t="shared" si="20"/>
        <v>Definition from FaBiO: A set of metadata elements, policies and guidelines defined for a particular application. The metadata elements used in the application profile may be drawn from more than one element sets, including locally defined sets.</v>
      </c>
      <c r="Q197" s="61"/>
      <c r="R197" s="63">
        <v>0.4</v>
      </c>
      <c r="S197" s="64"/>
      <c r="T197" s="77" t="s">
        <v>65</v>
      </c>
      <c r="U197" s="67" t="s">
        <v>108</v>
      </c>
      <c r="V197" s="68" t="s">
        <v>145</v>
      </c>
      <c r="W197" s="74" t="s">
        <v>66</v>
      </c>
      <c r="X197" s="115" t="s">
        <v>66</v>
      </c>
      <c r="Y197" s="121" t="s">
        <v>171</v>
      </c>
      <c r="Z197" s="121" t="s">
        <v>167</v>
      </c>
      <c r="AA197" s="61"/>
      <c r="AB197" s="61"/>
      <c r="AC197" s="61"/>
      <c r="AD197" s="72"/>
      <c r="AF197" s="69" t="s">
        <v>2921</v>
      </c>
      <c r="AG197" s="69">
        <v>-1</v>
      </c>
      <c r="AH197" s="7" t="s">
        <v>2863</v>
      </c>
      <c r="AI197" s="131" t="s">
        <v>3031</v>
      </c>
      <c r="AJ197" s="194" t="e">
        <f>VLOOKUP($J197,context!$K$2:$M$348,2,FALSE)</f>
        <v>#N/A</v>
      </c>
      <c r="AK197" s="131">
        <v>2</v>
      </c>
      <c r="AL197" s="70" t="s">
        <v>3097</v>
      </c>
      <c r="AM197" s="149" t="e">
        <f>VLOOKUP($J197,context!$K$2:$AC$348,5,FALSE)</f>
        <v>#N/A</v>
      </c>
      <c r="AN197" s="149" t="e">
        <f>VLOOKUP($J197,context!$K$2:$AC$348,6,FALSE)</f>
        <v>#N/A</v>
      </c>
      <c r="AO197" s="149" t="e">
        <f>VLOOKUP($J197,context!$K$2:$AC$348,7,FALSE)</f>
        <v>#N/A</v>
      </c>
      <c r="AP197" s="149" t="e">
        <f>VLOOKUP($J197,context!$K$2:$AC$348,8,FALSE)</f>
        <v>#N/A</v>
      </c>
      <c r="AQ197" s="149" t="e">
        <f>VLOOKUP($J197,context!$K$2:$AC$348,9,FALSE)</f>
        <v>#N/A</v>
      </c>
      <c r="AR197" s="149" t="e">
        <f>VLOOKUP($J197,context!$K$2:$AC$348,10,FALSE)</f>
        <v>#N/A</v>
      </c>
      <c r="AS197" s="149" t="e">
        <f>VLOOKUP($J197,context!$K$2:$AC$348,11,FALSE)</f>
        <v>#N/A</v>
      </c>
      <c r="AT197" s="149" t="e">
        <f>VLOOKUP($J197,context!$K$2:$AC$348,12,FALSE)</f>
        <v>#N/A</v>
      </c>
      <c r="AU197" s="149" t="e">
        <f>VLOOKUP($J197,context!$K$2:$AC$348,13,FALSE)</f>
        <v>#N/A</v>
      </c>
      <c r="AV197" s="149" t="e">
        <f>VLOOKUP($J197,context!$K$2:$AC$348,14,FALSE)</f>
        <v>#N/A</v>
      </c>
      <c r="AW197" s="149" t="e">
        <f>VLOOKUP($J197,context!$K$2:$AC$348,15,FALSE)</f>
        <v>#N/A</v>
      </c>
      <c r="AX197" s="149" t="e">
        <f>VLOOKUP($J197,context!$K$2:$AC$348,16,FALSE)</f>
        <v>#N/A</v>
      </c>
      <c r="AY197" s="149" t="e">
        <f t="shared" si="21"/>
        <v>#N/A</v>
      </c>
      <c r="AZ197" s="149" t="e">
        <f t="shared" si="22"/>
        <v>#N/A</v>
      </c>
      <c r="BA197" s="149" t="e">
        <f t="shared" si="23"/>
        <v>#N/A</v>
      </c>
    </row>
    <row r="198" spans="1:54">
      <c r="A198" s="52">
        <v>734</v>
      </c>
      <c r="B198" s="52" t="s">
        <v>13</v>
      </c>
      <c r="C198" s="117" t="s">
        <v>1902</v>
      </c>
      <c r="E198" s="69" t="s">
        <v>2271</v>
      </c>
      <c r="G198" s="62" t="s">
        <v>2090</v>
      </c>
      <c r="J198" s="70" t="s">
        <v>2090</v>
      </c>
      <c r="K198" s="69" t="s">
        <v>2091</v>
      </c>
      <c r="L198" s="61">
        <v>1</v>
      </c>
      <c r="M198" s="69" t="s">
        <v>1197</v>
      </c>
      <c r="N198" s="69" t="s">
        <v>2381</v>
      </c>
      <c r="O198" s="77" t="str">
        <f t="shared" si="19"/>
        <v>minimal information standard</v>
      </c>
      <c r="P198" s="77" t="str">
        <f t="shared" si="20"/>
        <v>Definition from FaBiO: A metadata standard specifying items to be included when creating metadata describing a dataset of a particular type, or when creating a structured summary of the main findings of an article or report in a particular domain of interest, thereby ensuring adequate descriptive information is recorded for subsequent resource discovery and/or interpretation of the information described. [See also fabio:ReportingStandard.]</v>
      </c>
      <c r="R198" s="63">
        <v>0.4</v>
      </c>
      <c r="T198" s="69" t="s">
        <v>65</v>
      </c>
      <c r="U198" s="67" t="s">
        <v>108</v>
      </c>
      <c r="V198" s="68" t="s">
        <v>145</v>
      </c>
      <c r="W198" s="74" t="s">
        <v>66</v>
      </c>
      <c r="X198" s="115" t="s">
        <v>66</v>
      </c>
      <c r="Y198" s="121" t="s">
        <v>171</v>
      </c>
      <c r="Z198" s="121" t="s">
        <v>167</v>
      </c>
      <c r="AF198" s="69" t="s">
        <v>2921</v>
      </c>
      <c r="AG198" s="69">
        <v>-1</v>
      </c>
      <c r="AH198" s="7" t="s">
        <v>2863</v>
      </c>
      <c r="AI198" s="131" t="s">
        <v>3031</v>
      </c>
      <c r="AJ198" s="194" t="e">
        <f>VLOOKUP($J198,context!$K$2:$M$348,2,FALSE)</f>
        <v>#N/A</v>
      </c>
      <c r="AK198" s="131">
        <v>2</v>
      </c>
      <c r="AL198" s="70" t="s">
        <v>3097</v>
      </c>
      <c r="AM198" s="149" t="e">
        <f>VLOOKUP($J198,context!$K$2:$AC$348,5,FALSE)</f>
        <v>#N/A</v>
      </c>
      <c r="AN198" s="149" t="e">
        <f>VLOOKUP($J198,context!$K$2:$AC$348,6,FALSE)</f>
        <v>#N/A</v>
      </c>
      <c r="AO198" s="149" t="e">
        <f>VLOOKUP($J198,context!$K$2:$AC$348,7,FALSE)</f>
        <v>#N/A</v>
      </c>
      <c r="AP198" s="149" t="e">
        <f>VLOOKUP($J198,context!$K$2:$AC$348,8,FALSE)</f>
        <v>#N/A</v>
      </c>
      <c r="AQ198" s="149" t="e">
        <f>VLOOKUP($J198,context!$K$2:$AC$348,9,FALSE)</f>
        <v>#N/A</v>
      </c>
      <c r="AR198" s="149" t="e">
        <f>VLOOKUP($J198,context!$K$2:$AC$348,10,FALSE)</f>
        <v>#N/A</v>
      </c>
      <c r="AS198" s="149" t="e">
        <f>VLOOKUP($J198,context!$K$2:$AC$348,11,FALSE)</f>
        <v>#N/A</v>
      </c>
      <c r="AT198" s="149" t="e">
        <f>VLOOKUP($J198,context!$K$2:$AC$348,12,FALSE)</f>
        <v>#N/A</v>
      </c>
      <c r="AU198" s="149" t="e">
        <f>VLOOKUP($J198,context!$K$2:$AC$348,13,FALSE)</f>
        <v>#N/A</v>
      </c>
      <c r="AV198" s="149" t="e">
        <f>VLOOKUP($J198,context!$K$2:$AC$348,14,FALSE)</f>
        <v>#N/A</v>
      </c>
      <c r="AW198" s="149" t="e">
        <f>VLOOKUP($J198,context!$K$2:$AC$348,15,FALSE)</f>
        <v>#N/A</v>
      </c>
      <c r="AX198" s="149" t="e">
        <f>VLOOKUP($J198,context!$K$2:$AC$348,16,FALSE)</f>
        <v>#N/A</v>
      </c>
      <c r="AY198" s="149" t="e">
        <f t="shared" si="21"/>
        <v>#N/A</v>
      </c>
      <c r="AZ198" s="149" t="e">
        <f t="shared" si="22"/>
        <v>#N/A</v>
      </c>
      <c r="BA198" s="149" t="e">
        <f t="shared" si="23"/>
        <v>#N/A</v>
      </c>
    </row>
    <row r="199" spans="1:54">
      <c r="A199" s="52">
        <v>747</v>
      </c>
      <c r="B199" s="52" t="s">
        <v>13</v>
      </c>
      <c r="C199" s="117" t="s">
        <v>1902</v>
      </c>
      <c r="E199" s="69" t="s">
        <v>2271</v>
      </c>
      <c r="G199" s="62" t="s">
        <v>2110</v>
      </c>
      <c r="J199" s="70" t="s">
        <v>2110</v>
      </c>
      <c r="K199" s="69" t="s">
        <v>2111</v>
      </c>
      <c r="L199" s="61">
        <v>1</v>
      </c>
      <c r="M199" s="69" t="s">
        <v>1197</v>
      </c>
      <c r="N199" s="69" t="s">
        <v>2306</v>
      </c>
      <c r="O199" s="77" t="str">
        <f t="shared" si="19"/>
        <v>notebook</v>
      </c>
      <c r="P199" s="77" t="str">
        <f t="shared" si="20"/>
        <v>Definition from FaBiO: A book containing personal notes, typically created by writing into a physical book with blank pages.</v>
      </c>
      <c r="R199" s="63">
        <v>0.8</v>
      </c>
      <c r="T199" s="77" t="s">
        <v>65</v>
      </c>
      <c r="U199" s="67" t="s">
        <v>108</v>
      </c>
      <c r="V199" s="68" t="s">
        <v>145</v>
      </c>
      <c r="W199" s="74" t="s">
        <v>66</v>
      </c>
      <c r="X199" s="115" t="s">
        <v>66</v>
      </c>
      <c r="Y199" s="121" t="s">
        <v>171</v>
      </c>
      <c r="Z199" s="121" t="s">
        <v>167</v>
      </c>
      <c r="AF199" s="69" t="s">
        <v>2919</v>
      </c>
      <c r="AG199" s="69">
        <v>0</v>
      </c>
      <c r="AH199" s="7" t="s">
        <v>2863</v>
      </c>
      <c r="AI199" s="131" t="s">
        <v>3032</v>
      </c>
      <c r="AJ199" s="194" t="e">
        <f>VLOOKUP($J199,context!$K$2:$M$348,2,FALSE)</f>
        <v>#N/A</v>
      </c>
      <c r="AK199" s="131">
        <v>2</v>
      </c>
      <c r="AL199" s="70" t="s">
        <v>3097</v>
      </c>
      <c r="AM199" s="149" t="e">
        <f>VLOOKUP($J199,context!$K$2:$AC$348,5,FALSE)</f>
        <v>#N/A</v>
      </c>
      <c r="AN199" s="149" t="e">
        <f>VLOOKUP($J199,context!$K$2:$AC$348,6,FALSE)</f>
        <v>#N/A</v>
      </c>
      <c r="AO199" s="149" t="e">
        <f>VLOOKUP($J199,context!$K$2:$AC$348,7,FALSE)</f>
        <v>#N/A</v>
      </c>
      <c r="AP199" s="149" t="e">
        <f>VLOOKUP($J199,context!$K$2:$AC$348,8,FALSE)</f>
        <v>#N/A</v>
      </c>
      <c r="AQ199" s="149" t="e">
        <f>VLOOKUP($J199,context!$K$2:$AC$348,9,FALSE)</f>
        <v>#N/A</v>
      </c>
      <c r="AR199" s="149" t="e">
        <f>VLOOKUP($J199,context!$K$2:$AC$348,10,FALSE)</f>
        <v>#N/A</v>
      </c>
      <c r="AS199" s="149" t="e">
        <f>VLOOKUP($J199,context!$K$2:$AC$348,11,FALSE)</f>
        <v>#N/A</v>
      </c>
      <c r="AT199" s="149" t="e">
        <f>VLOOKUP($J199,context!$K$2:$AC$348,12,FALSE)</f>
        <v>#N/A</v>
      </c>
      <c r="AU199" s="149" t="e">
        <f>VLOOKUP($J199,context!$K$2:$AC$348,13,FALSE)</f>
        <v>#N/A</v>
      </c>
      <c r="AV199" s="149" t="e">
        <f>VLOOKUP($J199,context!$K$2:$AC$348,14,FALSE)</f>
        <v>#N/A</v>
      </c>
      <c r="AW199" s="149" t="e">
        <f>VLOOKUP($J199,context!$K$2:$AC$348,15,FALSE)</f>
        <v>#N/A</v>
      </c>
      <c r="AX199" s="149" t="e">
        <f>VLOOKUP($J199,context!$K$2:$AC$348,16,FALSE)</f>
        <v>#N/A</v>
      </c>
      <c r="AY199" s="149" t="e">
        <f t="shared" si="21"/>
        <v>#N/A</v>
      </c>
      <c r="AZ199" s="149" t="e">
        <f t="shared" si="22"/>
        <v>#N/A</v>
      </c>
      <c r="BA199" s="149" t="e">
        <f t="shared" si="23"/>
        <v>#N/A</v>
      </c>
      <c r="BB199" s="7"/>
    </row>
    <row r="200" spans="1:54">
      <c r="A200" s="52">
        <v>672</v>
      </c>
      <c r="B200" s="52" t="s">
        <v>13</v>
      </c>
      <c r="C200" s="117" t="s">
        <v>1902</v>
      </c>
      <c r="E200" s="69" t="s">
        <v>2271</v>
      </c>
      <c r="G200" s="62" t="s">
        <v>1994</v>
      </c>
      <c r="J200" s="70" t="s">
        <v>1994</v>
      </c>
      <c r="K200" s="69" t="s">
        <v>1995</v>
      </c>
      <c r="L200" s="61">
        <v>1</v>
      </c>
      <c r="M200" s="69" t="s">
        <v>1197</v>
      </c>
      <c r="N200" s="69" t="s">
        <v>2331</v>
      </c>
      <c r="O200" s="77" t="str">
        <f t="shared" si="19"/>
        <v>diary</v>
      </c>
      <c r="P200" s="77" t="str">
        <f t="shared" si="20"/>
        <v>Definition from FaBiO: A personal record, in a form of book, with discrete entries (often handwritten) arranged by date, reporting what has happened over the course of a day or other period of time.</v>
      </c>
      <c r="R200" s="63">
        <v>0.4</v>
      </c>
      <c r="T200" s="77" t="s">
        <v>65</v>
      </c>
      <c r="U200" s="67" t="s">
        <v>108</v>
      </c>
      <c r="V200" s="68" t="s">
        <v>145</v>
      </c>
      <c r="W200" s="74" t="s">
        <v>66</v>
      </c>
      <c r="X200" s="115" t="s">
        <v>66</v>
      </c>
      <c r="Y200" s="121" t="s">
        <v>171</v>
      </c>
      <c r="Z200" s="121" t="s">
        <v>167</v>
      </c>
      <c r="AF200" s="69" t="s">
        <v>2886</v>
      </c>
      <c r="AG200" s="69">
        <v>-1</v>
      </c>
      <c r="AH200" s="7" t="s">
        <v>2863</v>
      </c>
      <c r="AI200" s="131" t="s">
        <v>2776</v>
      </c>
      <c r="AJ200" s="194" t="e">
        <f>VLOOKUP($J200,context!$K$2:$M$348,2,FALSE)</f>
        <v>#N/A</v>
      </c>
      <c r="AK200" s="131">
        <v>2</v>
      </c>
      <c r="AL200" s="70" t="s">
        <v>3098</v>
      </c>
      <c r="AM200" s="149" t="e">
        <f>VLOOKUP($J200,context!$K$2:$AC$348,5,FALSE)</f>
        <v>#N/A</v>
      </c>
      <c r="AN200" s="149" t="e">
        <f>VLOOKUP($J200,context!$K$2:$AC$348,6,FALSE)</f>
        <v>#N/A</v>
      </c>
      <c r="AO200" s="149" t="e">
        <f>VLOOKUP($J200,context!$K$2:$AC$348,7,FALSE)</f>
        <v>#N/A</v>
      </c>
      <c r="AP200" s="149" t="e">
        <f>VLOOKUP($J200,context!$K$2:$AC$348,8,FALSE)</f>
        <v>#N/A</v>
      </c>
      <c r="AQ200" s="149" t="e">
        <f>VLOOKUP($J200,context!$K$2:$AC$348,9,FALSE)</f>
        <v>#N/A</v>
      </c>
      <c r="AR200" s="149" t="e">
        <f>VLOOKUP($J200,context!$K$2:$AC$348,10,FALSE)</f>
        <v>#N/A</v>
      </c>
      <c r="AS200" s="149" t="e">
        <f>VLOOKUP($J200,context!$K$2:$AC$348,11,FALSE)</f>
        <v>#N/A</v>
      </c>
      <c r="AT200" s="149" t="e">
        <f>VLOOKUP($J200,context!$K$2:$AC$348,12,FALSE)</f>
        <v>#N/A</v>
      </c>
      <c r="AU200" s="149" t="e">
        <f>VLOOKUP($J200,context!$K$2:$AC$348,13,FALSE)</f>
        <v>#N/A</v>
      </c>
      <c r="AV200" s="149" t="e">
        <f>VLOOKUP($J200,context!$K$2:$AC$348,14,FALSE)</f>
        <v>#N/A</v>
      </c>
      <c r="AW200" s="149" t="e">
        <f>VLOOKUP($J200,context!$K$2:$AC$348,15,FALSE)</f>
        <v>#N/A</v>
      </c>
      <c r="AX200" s="149" t="e">
        <f>VLOOKUP($J200,context!$K$2:$AC$348,16,FALSE)</f>
        <v>#N/A</v>
      </c>
      <c r="AY200" s="149" t="e">
        <f t="shared" si="21"/>
        <v>#N/A</v>
      </c>
      <c r="AZ200" s="149" t="e">
        <f t="shared" si="22"/>
        <v>#N/A</v>
      </c>
      <c r="BA200" s="149" t="e">
        <f t="shared" si="23"/>
        <v>#N/A</v>
      </c>
      <c r="BB200" s="7"/>
    </row>
    <row r="201" spans="1:54">
      <c r="A201" s="52">
        <v>815</v>
      </c>
      <c r="B201" s="52" t="s">
        <v>13</v>
      </c>
      <c r="C201" s="117" t="s">
        <v>1902</v>
      </c>
      <c r="E201" s="69" t="s">
        <v>2271</v>
      </c>
      <c r="G201" s="62" t="s">
        <v>2210</v>
      </c>
      <c r="J201" s="70" t="s">
        <v>2210</v>
      </c>
      <c r="K201" s="61" t="s">
        <v>2211</v>
      </c>
      <c r="L201" s="69">
        <v>1</v>
      </c>
      <c r="M201" s="69" t="s">
        <v>1197</v>
      </c>
      <c r="N201" s="69" t="s">
        <v>2329</v>
      </c>
      <c r="O201" s="77" t="str">
        <f t="shared" si="19"/>
        <v>supplementary information file</v>
      </c>
      <c r="P201" s="77" t="str">
        <f t="shared" si="20"/>
        <v>Definition from FaBiO: A file accompanying a published journal article, containing additional information of relevance to the article, typically available from the publisher's web site via a hyperlink from the journal article itself.</v>
      </c>
      <c r="R201" s="63">
        <v>0.5</v>
      </c>
      <c r="T201" s="77" t="s">
        <v>65</v>
      </c>
      <c r="U201" s="67" t="s">
        <v>108</v>
      </c>
      <c r="V201" s="68" t="s">
        <v>145</v>
      </c>
      <c r="W201" s="74" t="s">
        <v>66</v>
      </c>
      <c r="X201" s="115" t="s">
        <v>66</v>
      </c>
      <c r="Y201" s="121" t="s">
        <v>171</v>
      </c>
      <c r="Z201" s="121" t="s">
        <v>167</v>
      </c>
      <c r="AF201" s="69" t="s">
        <v>2920</v>
      </c>
      <c r="AG201" s="69">
        <v>0</v>
      </c>
      <c r="AH201" s="7" t="s">
        <v>2863</v>
      </c>
      <c r="AI201" s="131" t="s">
        <v>2776</v>
      </c>
      <c r="AJ201" s="194" t="e">
        <f>VLOOKUP($J201,context!$K$2:$M$348,2,FALSE)</f>
        <v>#N/A</v>
      </c>
      <c r="AK201" s="131">
        <v>2</v>
      </c>
      <c r="AL201" s="70" t="s">
        <v>3098</v>
      </c>
      <c r="AM201" s="149" t="e">
        <f>VLOOKUP($J201,context!$K$2:$AC$348,5,FALSE)</f>
        <v>#N/A</v>
      </c>
      <c r="AN201" s="149" t="e">
        <f>VLOOKUP($J201,context!$K$2:$AC$348,6,FALSE)</f>
        <v>#N/A</v>
      </c>
      <c r="AO201" s="149" t="e">
        <f>VLOOKUP($J201,context!$K$2:$AC$348,7,FALSE)</f>
        <v>#N/A</v>
      </c>
      <c r="AP201" s="149" t="e">
        <f>VLOOKUP($J201,context!$K$2:$AC$348,8,FALSE)</f>
        <v>#N/A</v>
      </c>
      <c r="AQ201" s="149" t="e">
        <f>VLOOKUP($J201,context!$K$2:$AC$348,9,FALSE)</f>
        <v>#N/A</v>
      </c>
      <c r="AR201" s="149" t="e">
        <f>VLOOKUP($J201,context!$K$2:$AC$348,10,FALSE)</f>
        <v>#N/A</v>
      </c>
      <c r="AS201" s="149" t="e">
        <f>VLOOKUP($J201,context!$K$2:$AC$348,11,FALSE)</f>
        <v>#N/A</v>
      </c>
      <c r="AT201" s="149" t="e">
        <f>VLOOKUP($J201,context!$K$2:$AC$348,12,FALSE)</f>
        <v>#N/A</v>
      </c>
      <c r="AU201" s="149" t="e">
        <f>VLOOKUP($J201,context!$K$2:$AC$348,13,FALSE)</f>
        <v>#N/A</v>
      </c>
      <c r="AV201" s="149" t="e">
        <f>VLOOKUP($J201,context!$K$2:$AC$348,14,FALSE)</f>
        <v>#N/A</v>
      </c>
      <c r="AW201" s="149" t="e">
        <f>VLOOKUP($J201,context!$K$2:$AC$348,15,FALSE)</f>
        <v>#N/A</v>
      </c>
      <c r="AX201" s="149" t="e">
        <f>VLOOKUP($J201,context!$K$2:$AC$348,16,FALSE)</f>
        <v>#N/A</v>
      </c>
      <c r="AY201" s="149" t="e">
        <f t="shared" si="21"/>
        <v>#N/A</v>
      </c>
      <c r="AZ201" s="149" t="e">
        <f t="shared" si="22"/>
        <v>#N/A</v>
      </c>
      <c r="BA201" s="149" t="e">
        <f t="shared" si="23"/>
        <v>#N/A</v>
      </c>
    </row>
    <row r="202" spans="1:54">
      <c r="A202" s="52">
        <v>587</v>
      </c>
      <c r="B202" s="52" t="s">
        <v>13</v>
      </c>
      <c r="C202" s="114" t="s">
        <v>1732</v>
      </c>
      <c r="E202" s="69" t="s">
        <v>1891</v>
      </c>
      <c r="F202" s="61">
        <v>2</v>
      </c>
      <c r="G202" s="69" t="s">
        <v>1712</v>
      </c>
      <c r="I202" s="69" t="s">
        <v>1712</v>
      </c>
      <c r="J202" s="70" t="s">
        <v>3340</v>
      </c>
      <c r="K202" s="69" t="s">
        <v>1749</v>
      </c>
      <c r="L202" s="69">
        <v>1</v>
      </c>
      <c r="M202" s="69" t="s">
        <v>1197</v>
      </c>
      <c r="N202" s="69" t="s">
        <v>2337</v>
      </c>
      <c r="O202" s="77" t="str">
        <f t="shared" si="19"/>
        <v>Technical documentation</v>
      </c>
      <c r="P202" s="77" t="str">
        <f t="shared" si="20"/>
        <v>Definition from COAR: Technical documentation refers to any type of documentation that describes handling, functionality and architecture of a technical product or a product under development or use.</v>
      </c>
      <c r="R202" s="63">
        <v>1</v>
      </c>
      <c r="T202" s="77" t="s">
        <v>65</v>
      </c>
      <c r="U202" s="67" t="s">
        <v>108</v>
      </c>
      <c r="V202" s="68" t="s">
        <v>145</v>
      </c>
      <c r="W202" s="74" t="s">
        <v>66</v>
      </c>
      <c r="X202" s="115" t="s">
        <v>66</v>
      </c>
      <c r="Y202" s="121" t="s">
        <v>171</v>
      </c>
      <c r="Z202" s="121" t="s">
        <v>167</v>
      </c>
      <c r="AF202" s="69" t="s">
        <v>2922</v>
      </c>
      <c r="AG202" s="69">
        <v>0</v>
      </c>
      <c r="AH202" s="7" t="s">
        <v>2863</v>
      </c>
      <c r="AI202" s="131" t="s">
        <v>3032</v>
      </c>
      <c r="AJ202" s="194" t="e">
        <f>VLOOKUP($J202,context!$K$2:$M$348,2,FALSE)</f>
        <v>#N/A</v>
      </c>
      <c r="AK202" s="131">
        <v>2</v>
      </c>
      <c r="AL202" s="70" t="s">
        <v>3093</v>
      </c>
      <c r="AM202" s="149" t="e">
        <f>VLOOKUP($J202,context!$K$2:$AC$348,5,FALSE)</f>
        <v>#N/A</v>
      </c>
      <c r="AN202" s="149" t="e">
        <f>VLOOKUP($J202,context!$K$2:$AC$348,6,FALSE)</f>
        <v>#N/A</v>
      </c>
      <c r="AO202" s="149" t="e">
        <f>VLOOKUP($J202,context!$K$2:$AC$348,7,FALSE)</f>
        <v>#N/A</v>
      </c>
      <c r="AP202" s="149" t="e">
        <f>VLOOKUP($J202,context!$K$2:$AC$348,8,FALSE)</f>
        <v>#N/A</v>
      </c>
      <c r="AQ202" s="149" t="e">
        <f>VLOOKUP($J202,context!$K$2:$AC$348,9,FALSE)</f>
        <v>#N/A</v>
      </c>
      <c r="AR202" s="149" t="e">
        <f>VLOOKUP($J202,context!$K$2:$AC$348,10,FALSE)</f>
        <v>#N/A</v>
      </c>
      <c r="AS202" s="149" t="e">
        <f>VLOOKUP($J202,context!$K$2:$AC$348,11,FALSE)</f>
        <v>#N/A</v>
      </c>
      <c r="AT202" s="149" t="e">
        <f>VLOOKUP($J202,context!$K$2:$AC$348,12,FALSE)</f>
        <v>#N/A</v>
      </c>
      <c r="AU202" s="149" t="e">
        <f>VLOOKUP($J202,context!$K$2:$AC$348,13,FALSE)</f>
        <v>#N/A</v>
      </c>
      <c r="AV202" s="149" t="e">
        <f>VLOOKUP($J202,context!$K$2:$AC$348,14,FALSE)</f>
        <v>#N/A</v>
      </c>
      <c r="AW202" s="149" t="e">
        <f>VLOOKUP($J202,context!$K$2:$AC$348,15,FALSE)</f>
        <v>#N/A</v>
      </c>
      <c r="AX202" s="149" t="e">
        <f>VLOOKUP($J202,context!$K$2:$AC$348,16,FALSE)</f>
        <v>#N/A</v>
      </c>
      <c r="AY202" s="149" t="e">
        <f t="shared" si="21"/>
        <v>#N/A</v>
      </c>
      <c r="AZ202" s="149" t="e">
        <f t="shared" si="22"/>
        <v>#N/A</v>
      </c>
      <c r="BA202" s="149" t="e">
        <f t="shared" si="23"/>
        <v>#N/A</v>
      </c>
    </row>
    <row r="203" spans="1:54">
      <c r="A203" s="52">
        <v>558</v>
      </c>
      <c r="B203" s="52" t="s">
        <v>13</v>
      </c>
      <c r="C203" s="114" t="s">
        <v>1732</v>
      </c>
      <c r="E203" s="69" t="s">
        <v>1891</v>
      </c>
      <c r="F203" s="61">
        <v>5</v>
      </c>
      <c r="G203" s="69" t="s">
        <v>1697</v>
      </c>
      <c r="I203" s="69" t="s">
        <v>1697</v>
      </c>
      <c r="J203" s="70" t="s">
        <v>2342</v>
      </c>
      <c r="K203" s="69" t="s">
        <v>1799</v>
      </c>
      <c r="L203" s="61">
        <v>1</v>
      </c>
      <c r="M203" s="69" t="s">
        <v>2342</v>
      </c>
      <c r="N203" s="69" t="s">
        <v>2342</v>
      </c>
      <c r="O203" s="77" t="str">
        <f t="shared" si="19"/>
        <v>Editorial</v>
      </c>
      <c r="P203" s="77" t="str">
        <f t="shared" si="20"/>
        <v>Definition from COAR: A brief essay expressing the opinion or position of the chief editor(s) of a (academic) journal with respect to a current political, social, cultural, or professional issue. Adapted from ODLIS</v>
      </c>
      <c r="R203" s="63">
        <v>0.6</v>
      </c>
      <c r="T203" s="77" t="s">
        <v>65</v>
      </c>
      <c r="U203" s="67" t="s">
        <v>608</v>
      </c>
      <c r="V203" s="68" t="s">
        <v>145</v>
      </c>
      <c r="W203" s="74" t="s">
        <v>66</v>
      </c>
      <c r="X203" s="115" t="s">
        <v>66</v>
      </c>
      <c r="Y203" s="121" t="s">
        <v>171</v>
      </c>
      <c r="Z203" s="121" t="s">
        <v>167</v>
      </c>
      <c r="AF203" s="69" t="s">
        <v>2872</v>
      </c>
      <c r="AG203" s="61">
        <v>0</v>
      </c>
      <c r="AH203" s="66" t="s">
        <v>3030</v>
      </c>
      <c r="AI203" s="131" t="s">
        <v>2776</v>
      </c>
      <c r="AJ203" s="194" t="str">
        <f>VLOOKUP($J203,context!$K$2:$M$348,2,FALSE)</f>
        <v>Definition from COAR: A brief essay expressing the opinion or position of the chief editor(s) of a (academic) journal with respect to a current political, social, cultural, or professional issue. Adapted from ODLIS</v>
      </c>
      <c r="AK203" s="131">
        <v>2</v>
      </c>
      <c r="AL203" s="70" t="s">
        <v>3098</v>
      </c>
      <c r="AM203" s="149">
        <f>VLOOKUP($J203,context!$K$2:$AC$348,5,FALSE)</f>
        <v>0</v>
      </c>
      <c r="AN203" s="149">
        <f>VLOOKUP($J203,context!$K$2:$AC$348,6,FALSE)</f>
        <v>0</v>
      </c>
      <c r="AO203" s="149">
        <f>VLOOKUP($J203,context!$K$2:$AC$348,7,FALSE)</f>
        <v>0</v>
      </c>
      <c r="AP203" s="149">
        <f>VLOOKUP($J203,context!$K$2:$AC$348,8,FALSE)</f>
        <v>0.2</v>
      </c>
      <c r="AQ203" s="149">
        <f>VLOOKUP($J203,context!$K$2:$AC$348,9,FALSE)</f>
        <v>0.2</v>
      </c>
      <c r="AR203" s="149">
        <f>VLOOKUP($J203,context!$K$2:$AC$348,10,FALSE)</f>
        <v>0.6</v>
      </c>
      <c r="AS203" s="149">
        <f>VLOOKUP($J203,context!$K$2:$AC$348,11,FALSE)</f>
        <v>0</v>
      </c>
      <c r="AT203" s="149">
        <f>VLOOKUP($J203,context!$K$2:$AC$348,12,FALSE)</f>
        <v>0</v>
      </c>
      <c r="AU203" s="149">
        <f>VLOOKUP($J203,context!$K$2:$AC$348,13,FALSE)</f>
        <v>0</v>
      </c>
      <c r="AV203" s="149">
        <f>VLOOKUP($J203,context!$K$2:$AC$348,14,FALSE)</f>
        <v>0.4</v>
      </c>
      <c r="AW203" s="149">
        <f>VLOOKUP($J203,context!$K$2:$AC$348,15,FALSE)</f>
        <v>0</v>
      </c>
      <c r="AX203" s="149">
        <f>VLOOKUP($J203,context!$K$2:$AC$348,16,FALSE)</f>
        <v>0.2</v>
      </c>
      <c r="AY203" s="149">
        <f t="shared" si="21"/>
        <v>1.5999999999999999</v>
      </c>
      <c r="AZ203" s="149">
        <f t="shared" si="22"/>
        <v>0.6</v>
      </c>
      <c r="BA203" s="149">
        <f t="shared" si="23"/>
        <v>0</v>
      </c>
    </row>
    <row r="204" spans="1:54">
      <c r="A204" s="52">
        <v>682</v>
      </c>
      <c r="B204" s="52" t="s">
        <v>13</v>
      </c>
      <c r="C204" s="117" t="s">
        <v>1902</v>
      </c>
      <c r="E204" s="69" t="s">
        <v>2271</v>
      </c>
      <c r="G204" s="62" t="s">
        <v>1697</v>
      </c>
      <c r="J204" s="70" t="s">
        <v>2342</v>
      </c>
      <c r="K204" s="61" t="s">
        <v>2008</v>
      </c>
      <c r="L204" s="61">
        <v>0</v>
      </c>
      <c r="M204" s="69" t="s">
        <v>2342</v>
      </c>
      <c r="N204" s="69" t="s">
        <v>2342</v>
      </c>
      <c r="O204" s="77" t="str">
        <f t="shared" si="19"/>
        <v/>
      </c>
      <c r="P204" s="77" t="str">
        <f t="shared" si="20"/>
        <v/>
      </c>
      <c r="R204" s="63">
        <v>0.5</v>
      </c>
      <c r="T204" s="77" t="s">
        <v>65</v>
      </c>
      <c r="U204" s="67" t="s">
        <v>608</v>
      </c>
      <c r="V204" s="68" t="s">
        <v>145</v>
      </c>
      <c r="W204" s="74" t="s">
        <v>66</v>
      </c>
      <c r="X204" s="115" t="s">
        <v>66</v>
      </c>
      <c r="Y204" s="121" t="s">
        <v>171</v>
      </c>
      <c r="Z204" s="121" t="s">
        <v>167</v>
      </c>
      <c r="AF204" s="69" t="s">
        <v>2872</v>
      </c>
      <c r="AG204" s="61">
        <v>0</v>
      </c>
      <c r="AH204" s="66" t="s">
        <v>3030</v>
      </c>
      <c r="AI204" s="131" t="s">
        <v>2776</v>
      </c>
      <c r="AJ204" s="194" t="str">
        <f>VLOOKUP($J204,context!$K$2:$M$348,2,FALSE)</f>
        <v>Definition from COAR: A brief essay expressing the opinion or position of the chief editor(s) of a (academic) journal with respect to a current political, social, cultural, or professional issue. Adapted from ODLIS</v>
      </c>
      <c r="AK204" s="131">
        <v>2</v>
      </c>
      <c r="AL204" s="70" t="s">
        <v>3098</v>
      </c>
      <c r="AM204" s="149">
        <f>VLOOKUP($J204,context!$K$2:$AC$348,5,FALSE)</f>
        <v>0</v>
      </c>
      <c r="AN204" s="149">
        <f>VLOOKUP($J204,context!$K$2:$AC$348,6,FALSE)</f>
        <v>0</v>
      </c>
      <c r="AO204" s="149">
        <f>VLOOKUP($J204,context!$K$2:$AC$348,7,FALSE)</f>
        <v>0</v>
      </c>
      <c r="AP204" s="149">
        <f>VLOOKUP($J204,context!$K$2:$AC$348,8,FALSE)</f>
        <v>0.2</v>
      </c>
      <c r="AQ204" s="149">
        <f>VLOOKUP($J204,context!$K$2:$AC$348,9,FALSE)</f>
        <v>0.2</v>
      </c>
      <c r="AR204" s="149">
        <f>VLOOKUP($J204,context!$K$2:$AC$348,10,FALSE)</f>
        <v>0.6</v>
      </c>
      <c r="AS204" s="149">
        <f>VLOOKUP($J204,context!$K$2:$AC$348,11,FALSE)</f>
        <v>0</v>
      </c>
      <c r="AT204" s="149">
        <f>VLOOKUP($J204,context!$K$2:$AC$348,12,FALSE)</f>
        <v>0</v>
      </c>
      <c r="AU204" s="149">
        <f>VLOOKUP($J204,context!$K$2:$AC$348,13,FALSE)</f>
        <v>0</v>
      </c>
      <c r="AV204" s="149">
        <f>VLOOKUP($J204,context!$K$2:$AC$348,14,FALSE)</f>
        <v>0.4</v>
      </c>
      <c r="AW204" s="149">
        <f>VLOOKUP($J204,context!$K$2:$AC$348,15,FALSE)</f>
        <v>0</v>
      </c>
      <c r="AX204" s="149">
        <f>VLOOKUP($J204,context!$K$2:$AC$348,16,FALSE)</f>
        <v>0.2</v>
      </c>
      <c r="AY204" s="149">
        <f t="shared" si="21"/>
        <v>1.5999999999999999</v>
      </c>
      <c r="AZ204" s="149">
        <f t="shared" si="22"/>
        <v>0.6</v>
      </c>
      <c r="BA204" s="149">
        <f t="shared" si="23"/>
        <v>0</v>
      </c>
    </row>
    <row r="205" spans="1:54">
      <c r="A205" s="52">
        <v>710</v>
      </c>
      <c r="B205" s="52" t="s">
        <v>13</v>
      </c>
      <c r="C205" s="117" t="s">
        <v>1902</v>
      </c>
      <c r="E205" s="69" t="s">
        <v>2271</v>
      </c>
      <c r="G205" s="62" t="s">
        <v>2051</v>
      </c>
      <c r="J205" s="70" t="s">
        <v>2342</v>
      </c>
      <c r="K205" s="61" t="s">
        <v>2052</v>
      </c>
      <c r="L205" s="61">
        <v>0</v>
      </c>
      <c r="M205" s="69" t="s">
        <v>2342</v>
      </c>
      <c r="N205" s="69" t="s">
        <v>2342</v>
      </c>
      <c r="O205" s="77" t="str">
        <f t="shared" si="19"/>
        <v/>
      </c>
      <c r="P205" s="77" t="str">
        <f t="shared" si="20"/>
        <v/>
      </c>
      <c r="R205" s="63">
        <v>0.5</v>
      </c>
      <c r="T205" s="77" t="s">
        <v>65</v>
      </c>
      <c r="U205" s="67" t="s">
        <v>608</v>
      </c>
      <c r="V205" s="68" t="s">
        <v>145</v>
      </c>
      <c r="W205" s="74" t="s">
        <v>66</v>
      </c>
      <c r="X205" s="115" t="s">
        <v>66</v>
      </c>
      <c r="Y205" s="121" t="s">
        <v>171</v>
      </c>
      <c r="Z205" s="121" t="s">
        <v>167</v>
      </c>
      <c r="AF205" s="69" t="s">
        <v>2872</v>
      </c>
      <c r="AG205" s="61">
        <v>0</v>
      </c>
      <c r="AH205" s="66" t="s">
        <v>3030</v>
      </c>
      <c r="AI205" s="131" t="s">
        <v>2776</v>
      </c>
      <c r="AJ205" s="194" t="str">
        <f>VLOOKUP($J205,context!$K$2:$M$348,2,FALSE)</f>
        <v>Definition from COAR: A brief essay expressing the opinion or position of the chief editor(s) of a (academic) journal with respect to a current political, social, cultural, or professional issue. Adapted from ODLIS</v>
      </c>
      <c r="AK205" s="131">
        <v>2</v>
      </c>
      <c r="AL205" s="70" t="s">
        <v>3098</v>
      </c>
      <c r="AM205" s="149">
        <f>VLOOKUP($J205,context!$K$2:$AC$348,5,FALSE)</f>
        <v>0</v>
      </c>
      <c r="AN205" s="149">
        <f>VLOOKUP($J205,context!$K$2:$AC$348,6,FALSE)</f>
        <v>0</v>
      </c>
      <c r="AO205" s="149">
        <f>VLOOKUP($J205,context!$K$2:$AC$348,7,FALSE)</f>
        <v>0</v>
      </c>
      <c r="AP205" s="149">
        <f>VLOOKUP($J205,context!$K$2:$AC$348,8,FALSE)</f>
        <v>0.2</v>
      </c>
      <c r="AQ205" s="149">
        <f>VLOOKUP($J205,context!$K$2:$AC$348,9,FALSE)</f>
        <v>0.2</v>
      </c>
      <c r="AR205" s="149">
        <f>VLOOKUP($J205,context!$K$2:$AC$348,10,FALSE)</f>
        <v>0.6</v>
      </c>
      <c r="AS205" s="149">
        <f>VLOOKUP($J205,context!$K$2:$AC$348,11,FALSE)</f>
        <v>0</v>
      </c>
      <c r="AT205" s="149">
        <f>VLOOKUP($J205,context!$K$2:$AC$348,12,FALSE)</f>
        <v>0</v>
      </c>
      <c r="AU205" s="149">
        <f>VLOOKUP($J205,context!$K$2:$AC$348,13,FALSE)</f>
        <v>0</v>
      </c>
      <c r="AV205" s="149">
        <f>VLOOKUP($J205,context!$K$2:$AC$348,14,FALSE)</f>
        <v>0.4</v>
      </c>
      <c r="AW205" s="149">
        <f>VLOOKUP($J205,context!$K$2:$AC$348,15,FALSE)</f>
        <v>0</v>
      </c>
      <c r="AX205" s="149">
        <f>VLOOKUP($J205,context!$K$2:$AC$348,16,FALSE)</f>
        <v>0.2</v>
      </c>
      <c r="AY205" s="149">
        <f t="shared" si="21"/>
        <v>1.5999999999999999</v>
      </c>
      <c r="AZ205" s="149">
        <f t="shared" si="22"/>
        <v>0.6</v>
      </c>
      <c r="BA205" s="149">
        <f t="shared" si="23"/>
        <v>0</v>
      </c>
    </row>
    <row r="206" spans="1:54">
      <c r="A206" s="52">
        <v>722</v>
      </c>
      <c r="B206" s="52" t="s">
        <v>13</v>
      </c>
      <c r="C206" s="117" t="s">
        <v>1902</v>
      </c>
      <c r="E206" s="69" t="s">
        <v>2271</v>
      </c>
      <c r="G206" s="62" t="s">
        <v>2068</v>
      </c>
      <c r="J206" s="70" t="s">
        <v>2342</v>
      </c>
      <c r="K206" s="61" t="s">
        <v>2069</v>
      </c>
      <c r="L206" s="61">
        <v>0</v>
      </c>
      <c r="M206" s="69" t="s">
        <v>2342</v>
      </c>
      <c r="N206" s="69" t="s">
        <v>2342</v>
      </c>
      <c r="O206" s="77" t="str">
        <f t="shared" si="19"/>
        <v/>
      </c>
      <c r="P206" s="77" t="str">
        <f t="shared" si="20"/>
        <v/>
      </c>
      <c r="R206" s="63">
        <v>0.4</v>
      </c>
      <c r="T206" s="77" t="s">
        <v>65</v>
      </c>
      <c r="U206" s="67" t="s">
        <v>608</v>
      </c>
      <c r="V206" s="68" t="s">
        <v>145</v>
      </c>
      <c r="W206" s="74" t="s">
        <v>66</v>
      </c>
      <c r="X206" s="115" t="s">
        <v>66</v>
      </c>
      <c r="Y206" s="121" t="s">
        <v>171</v>
      </c>
      <c r="Z206" s="121" t="s">
        <v>167</v>
      </c>
      <c r="AF206" s="69" t="s">
        <v>2872</v>
      </c>
      <c r="AG206" s="61">
        <v>0</v>
      </c>
      <c r="AH206" s="66" t="s">
        <v>3030</v>
      </c>
      <c r="AI206" s="131" t="s">
        <v>2776</v>
      </c>
      <c r="AJ206" s="194" t="str">
        <f>VLOOKUP($J206,context!$K$2:$M$348,2,FALSE)</f>
        <v>Definition from COAR: A brief essay expressing the opinion or position of the chief editor(s) of a (academic) journal with respect to a current political, social, cultural, or professional issue. Adapted from ODLIS</v>
      </c>
      <c r="AK206" s="131">
        <v>2</v>
      </c>
      <c r="AL206" s="70" t="s">
        <v>3098</v>
      </c>
      <c r="AM206" s="149">
        <f>VLOOKUP($J206,context!$K$2:$AC$348,5,FALSE)</f>
        <v>0</v>
      </c>
      <c r="AN206" s="149">
        <f>VLOOKUP($J206,context!$K$2:$AC$348,6,FALSE)</f>
        <v>0</v>
      </c>
      <c r="AO206" s="149">
        <f>VLOOKUP($J206,context!$K$2:$AC$348,7,FALSE)</f>
        <v>0</v>
      </c>
      <c r="AP206" s="149">
        <f>VLOOKUP($J206,context!$K$2:$AC$348,8,FALSE)</f>
        <v>0.2</v>
      </c>
      <c r="AQ206" s="149">
        <f>VLOOKUP($J206,context!$K$2:$AC$348,9,FALSE)</f>
        <v>0.2</v>
      </c>
      <c r="AR206" s="149">
        <f>VLOOKUP($J206,context!$K$2:$AC$348,10,FALSE)</f>
        <v>0.6</v>
      </c>
      <c r="AS206" s="149">
        <f>VLOOKUP($J206,context!$K$2:$AC$348,11,FALSE)</f>
        <v>0</v>
      </c>
      <c r="AT206" s="149">
        <f>VLOOKUP($J206,context!$K$2:$AC$348,12,FALSE)</f>
        <v>0</v>
      </c>
      <c r="AU206" s="149">
        <f>VLOOKUP($J206,context!$K$2:$AC$348,13,FALSE)</f>
        <v>0</v>
      </c>
      <c r="AV206" s="149">
        <f>VLOOKUP($J206,context!$K$2:$AC$348,14,FALSE)</f>
        <v>0.4</v>
      </c>
      <c r="AW206" s="149">
        <f>VLOOKUP($J206,context!$K$2:$AC$348,15,FALSE)</f>
        <v>0</v>
      </c>
      <c r="AX206" s="149">
        <f>VLOOKUP($J206,context!$K$2:$AC$348,16,FALSE)</f>
        <v>0.2</v>
      </c>
      <c r="AY206" s="149">
        <f t="shared" si="21"/>
        <v>1.5999999999999999</v>
      </c>
      <c r="AZ206" s="149">
        <f t="shared" si="22"/>
        <v>0.6</v>
      </c>
      <c r="BA206" s="149">
        <f t="shared" si="23"/>
        <v>0</v>
      </c>
    </row>
    <row r="207" spans="1:54">
      <c r="A207" s="52">
        <v>744</v>
      </c>
      <c r="B207" s="52" t="s">
        <v>13</v>
      </c>
      <c r="C207" s="117" t="s">
        <v>1902</v>
      </c>
      <c r="E207" s="69" t="s">
        <v>2271</v>
      </c>
      <c r="G207" s="62" t="s">
        <v>2104</v>
      </c>
      <c r="J207" s="70" t="s">
        <v>2342</v>
      </c>
      <c r="K207" s="61" t="s">
        <v>2105</v>
      </c>
      <c r="L207" s="61">
        <v>0</v>
      </c>
      <c r="M207" s="69" t="s">
        <v>2342</v>
      </c>
      <c r="N207" s="69" t="s">
        <v>2342</v>
      </c>
      <c r="O207" s="77" t="str">
        <f t="shared" si="19"/>
        <v/>
      </c>
      <c r="P207" s="77" t="str">
        <f t="shared" si="20"/>
        <v/>
      </c>
      <c r="R207" s="63">
        <v>0.4</v>
      </c>
      <c r="T207" s="77" t="s">
        <v>65</v>
      </c>
      <c r="U207" s="67" t="s">
        <v>608</v>
      </c>
      <c r="V207" s="68" t="s">
        <v>145</v>
      </c>
      <c r="W207" s="74" t="s">
        <v>66</v>
      </c>
      <c r="X207" s="115" t="s">
        <v>66</v>
      </c>
      <c r="Y207" s="121" t="s">
        <v>171</v>
      </c>
      <c r="Z207" s="121" t="s">
        <v>167</v>
      </c>
      <c r="AF207" s="69" t="s">
        <v>2872</v>
      </c>
      <c r="AG207" s="61">
        <v>0</v>
      </c>
      <c r="AH207" s="66" t="s">
        <v>3030</v>
      </c>
      <c r="AI207" s="131" t="s">
        <v>2776</v>
      </c>
      <c r="AJ207" s="194" t="str">
        <f>VLOOKUP($J207,context!$K$2:$M$348,2,FALSE)</f>
        <v>Definition from COAR: A brief essay expressing the opinion or position of the chief editor(s) of a (academic) journal with respect to a current political, social, cultural, or professional issue. Adapted from ODLIS</v>
      </c>
      <c r="AK207" s="131">
        <v>2</v>
      </c>
      <c r="AL207" s="70" t="s">
        <v>3098</v>
      </c>
      <c r="AM207" s="149">
        <f>VLOOKUP($J207,context!$K$2:$AC$348,5,FALSE)</f>
        <v>0</v>
      </c>
      <c r="AN207" s="149">
        <f>VLOOKUP($J207,context!$K$2:$AC$348,6,FALSE)</f>
        <v>0</v>
      </c>
      <c r="AO207" s="149">
        <f>VLOOKUP($J207,context!$K$2:$AC$348,7,FALSE)</f>
        <v>0</v>
      </c>
      <c r="AP207" s="149">
        <f>VLOOKUP($J207,context!$K$2:$AC$348,8,FALSE)</f>
        <v>0.2</v>
      </c>
      <c r="AQ207" s="149">
        <f>VLOOKUP($J207,context!$K$2:$AC$348,9,FALSE)</f>
        <v>0.2</v>
      </c>
      <c r="AR207" s="149">
        <f>VLOOKUP($J207,context!$K$2:$AC$348,10,FALSE)</f>
        <v>0.6</v>
      </c>
      <c r="AS207" s="149">
        <f>VLOOKUP($J207,context!$K$2:$AC$348,11,FALSE)</f>
        <v>0</v>
      </c>
      <c r="AT207" s="149">
        <f>VLOOKUP($J207,context!$K$2:$AC$348,12,FALSE)</f>
        <v>0</v>
      </c>
      <c r="AU207" s="149">
        <f>VLOOKUP($J207,context!$K$2:$AC$348,13,FALSE)</f>
        <v>0</v>
      </c>
      <c r="AV207" s="149">
        <f>VLOOKUP($J207,context!$K$2:$AC$348,14,FALSE)</f>
        <v>0.4</v>
      </c>
      <c r="AW207" s="149">
        <f>VLOOKUP($J207,context!$K$2:$AC$348,15,FALSE)</f>
        <v>0</v>
      </c>
      <c r="AX207" s="149">
        <f>VLOOKUP($J207,context!$K$2:$AC$348,16,FALSE)</f>
        <v>0.2</v>
      </c>
      <c r="AY207" s="149">
        <f t="shared" si="21"/>
        <v>1.5999999999999999</v>
      </c>
      <c r="AZ207" s="149">
        <f t="shared" si="22"/>
        <v>0.6</v>
      </c>
      <c r="BA207" s="149">
        <f t="shared" si="23"/>
        <v>0</v>
      </c>
    </row>
    <row r="208" spans="1:54">
      <c r="A208" s="122">
        <v>872</v>
      </c>
      <c r="B208" s="52" t="s">
        <v>13</v>
      </c>
      <c r="C208" s="66" t="s">
        <v>2413</v>
      </c>
      <c r="D208" s="66" t="s">
        <v>2549</v>
      </c>
      <c r="E208" s="7" t="s">
        <v>2414</v>
      </c>
      <c r="F208" s="122">
        <v>4</v>
      </c>
      <c r="G208" s="50" t="s">
        <v>2550</v>
      </c>
      <c r="H208" s="122"/>
      <c r="I208" s="122"/>
      <c r="J208" s="47" t="s">
        <v>2342</v>
      </c>
      <c r="K208" s="7" t="s">
        <v>2551</v>
      </c>
      <c r="L208" s="7">
        <v>0</v>
      </c>
      <c r="M208" s="69" t="s">
        <v>2342</v>
      </c>
      <c r="N208" s="69" t="s">
        <v>2342</v>
      </c>
      <c r="O208" s="77" t="str">
        <f t="shared" si="19"/>
        <v/>
      </c>
      <c r="P208" s="77" t="str">
        <f t="shared" si="20"/>
        <v/>
      </c>
      <c r="Q208" s="7"/>
      <c r="R208" s="66">
        <v>0.5</v>
      </c>
      <c r="S208" s="126"/>
      <c r="T208" s="122" t="s">
        <v>65</v>
      </c>
      <c r="U208" s="127" t="s">
        <v>608</v>
      </c>
      <c r="V208" s="47" t="s">
        <v>145</v>
      </c>
      <c r="W208" s="47" t="s">
        <v>66</v>
      </c>
      <c r="X208" s="66" t="s">
        <v>66</v>
      </c>
      <c r="Y208" s="184" t="s">
        <v>171</v>
      </c>
      <c r="Z208" s="184" t="s">
        <v>167</v>
      </c>
      <c r="AA208" s="7"/>
      <c r="AB208" s="7"/>
      <c r="AC208" s="7"/>
      <c r="AD208" s="7"/>
      <c r="AF208" s="7" t="s">
        <v>2875</v>
      </c>
      <c r="AG208" s="7">
        <v>0</v>
      </c>
      <c r="AH208" s="66" t="s">
        <v>3030</v>
      </c>
      <c r="AI208" s="48" t="s">
        <v>2776</v>
      </c>
      <c r="AJ208" s="194" t="str">
        <f>VLOOKUP($J208,context!$K$2:$M$348,2,FALSE)</f>
        <v>Definition from COAR: A brief essay expressing the opinion or position of the chief editor(s) of a (academic) journal with respect to a current political, social, cultural, or professional issue. Adapted from ODLIS</v>
      </c>
      <c r="AK208" s="131">
        <v>2</v>
      </c>
      <c r="AL208" s="70" t="s">
        <v>3098</v>
      </c>
      <c r="AM208" s="185">
        <f>VLOOKUP($J208,context!$K$2:$AC$348,5,FALSE)</f>
        <v>0</v>
      </c>
      <c r="AN208" s="185">
        <f>VLOOKUP($J208,context!$K$2:$AC$348,6,FALSE)</f>
        <v>0</v>
      </c>
      <c r="AO208" s="185">
        <f>VLOOKUP($J208,context!$K$2:$AC$348,7,FALSE)</f>
        <v>0</v>
      </c>
      <c r="AP208" s="185">
        <f>VLOOKUP($J208,context!$K$2:$AC$348,8,FALSE)</f>
        <v>0.2</v>
      </c>
      <c r="AQ208" s="185">
        <f>VLOOKUP($J208,context!$K$2:$AC$348,9,FALSE)</f>
        <v>0.2</v>
      </c>
      <c r="AR208" s="185">
        <f>VLOOKUP($J208,context!$K$2:$AC$348,10,FALSE)</f>
        <v>0.6</v>
      </c>
      <c r="AS208" s="185">
        <f>VLOOKUP($J208,context!$K$2:$AC$348,11,FALSE)</f>
        <v>0</v>
      </c>
      <c r="AT208" s="185">
        <f>VLOOKUP($J208,context!$K$2:$AC$348,12,FALSE)</f>
        <v>0</v>
      </c>
      <c r="AU208" s="185">
        <f>VLOOKUP($J208,context!$K$2:$AC$348,13,FALSE)</f>
        <v>0</v>
      </c>
      <c r="AV208" s="185">
        <f>VLOOKUP($J208,context!$K$2:$AC$348,14,FALSE)</f>
        <v>0.4</v>
      </c>
      <c r="AW208" s="185">
        <f>VLOOKUP($J208,context!$K$2:$AC$348,15,FALSE)</f>
        <v>0</v>
      </c>
      <c r="AX208" s="185">
        <f>VLOOKUP($J208,context!$K$2:$AC$348,16,FALSE)</f>
        <v>0.2</v>
      </c>
      <c r="AY208" s="185">
        <f t="shared" si="21"/>
        <v>1.5999999999999999</v>
      </c>
      <c r="AZ208" s="149">
        <f t="shared" si="22"/>
        <v>0.6</v>
      </c>
      <c r="BA208" s="149">
        <f t="shared" si="23"/>
        <v>0</v>
      </c>
    </row>
    <row r="209" spans="1:54">
      <c r="A209" s="52">
        <v>459</v>
      </c>
      <c r="B209" s="52" t="s">
        <v>13</v>
      </c>
      <c r="C209" s="66" t="s">
        <v>29</v>
      </c>
      <c r="D209" s="52" t="s">
        <v>1159</v>
      </c>
      <c r="E209" s="77" t="s">
        <v>1160</v>
      </c>
      <c r="F209" s="50">
        <v>3</v>
      </c>
      <c r="G209" s="50" t="s">
        <v>1169</v>
      </c>
      <c r="H209" s="77" t="s">
        <v>273</v>
      </c>
      <c r="I209" s="69" t="s">
        <v>273</v>
      </c>
      <c r="J209" s="70" t="s">
        <v>273</v>
      </c>
      <c r="K209" s="77"/>
      <c r="L209" s="69">
        <v>0</v>
      </c>
      <c r="M209" s="69" t="s">
        <v>273</v>
      </c>
      <c r="N209" s="69" t="s">
        <v>273</v>
      </c>
      <c r="O209" s="77" t="str">
        <f t="shared" si="19"/>
        <v/>
      </c>
      <c r="P209" s="77" t="str">
        <f t="shared" si="20"/>
        <v/>
      </c>
      <c r="Q209" s="77"/>
      <c r="R209" s="6">
        <v>1</v>
      </c>
      <c r="S209" s="55"/>
      <c r="T209" s="77" t="s">
        <v>65</v>
      </c>
      <c r="U209" s="67" t="s">
        <v>608</v>
      </c>
      <c r="V209" s="68" t="s">
        <v>608</v>
      </c>
      <c r="W209" s="74" t="s">
        <v>66</v>
      </c>
      <c r="X209" s="115" t="s">
        <v>66</v>
      </c>
      <c r="Y209" s="121" t="s">
        <v>171</v>
      </c>
      <c r="Z209" s="121" t="s">
        <v>273</v>
      </c>
      <c r="AA209" s="77"/>
      <c r="AB209" s="69" t="s">
        <v>609</v>
      </c>
      <c r="AC209" s="77"/>
      <c r="AD209" s="77"/>
      <c r="AF209" s="69" t="s">
        <v>1227</v>
      </c>
      <c r="AG209" s="69">
        <v>-1</v>
      </c>
      <c r="AH209" s="7" t="s">
        <v>2863</v>
      </c>
      <c r="AI209" s="131" t="s">
        <v>2823</v>
      </c>
      <c r="AJ209" s="194" t="str">
        <f>VLOOKUP($J209,context!$K$2:$M$348,2,FALSE)</f>
        <v>Definition from FaBiO: Metadata describing the citations made within a work to other works, and (optionally) some characteristics of the expressions of the cited works.</v>
      </c>
      <c r="AK209" s="131">
        <v>2</v>
      </c>
      <c r="AL209" s="70" t="s">
        <v>3098</v>
      </c>
      <c r="AM209" s="149">
        <f>VLOOKUP($J209,context!$K$2:$AC$348,5,FALSE)</f>
        <v>0</v>
      </c>
      <c r="AN209" s="149">
        <f>VLOOKUP($J209,context!$K$2:$AC$348,6,FALSE)</f>
        <v>0</v>
      </c>
      <c r="AO209" s="149">
        <f>VLOOKUP($J209,context!$K$2:$AC$348,7,FALSE)</f>
        <v>0</v>
      </c>
      <c r="AP209" s="149">
        <f>VLOOKUP($J209,context!$K$2:$AC$348,8,FALSE)</f>
        <v>0.6</v>
      </c>
      <c r="AQ209" s="149">
        <f>VLOOKUP($J209,context!$K$2:$AC$348,9,FALSE)</f>
        <v>0.4</v>
      </c>
      <c r="AR209" s="149">
        <f>VLOOKUP($J209,context!$K$2:$AC$348,10,FALSE)</f>
        <v>1</v>
      </c>
      <c r="AS209" s="149">
        <f>VLOOKUP($J209,context!$K$2:$AC$348,11,FALSE)</f>
        <v>0.6</v>
      </c>
      <c r="AT209" s="149">
        <f>VLOOKUP($J209,context!$K$2:$AC$348,12,FALSE)</f>
        <v>0</v>
      </c>
      <c r="AU209" s="149">
        <f>VLOOKUP($J209,context!$K$2:$AC$348,13,FALSE)</f>
        <v>0</v>
      </c>
      <c r="AV209" s="149">
        <f>VLOOKUP($J209,context!$K$2:$AC$348,14,FALSE)</f>
        <v>0</v>
      </c>
      <c r="AW209" s="149">
        <f>VLOOKUP($J209,context!$K$2:$AC$348,15,FALSE)</f>
        <v>0</v>
      </c>
      <c r="AX209" s="149">
        <f>VLOOKUP($J209,context!$K$2:$AC$348,16,FALSE)</f>
        <v>0</v>
      </c>
      <c r="AY209" s="149">
        <f t="shared" si="21"/>
        <v>2.6</v>
      </c>
      <c r="AZ209" s="149">
        <f t="shared" si="22"/>
        <v>1</v>
      </c>
      <c r="BA209" s="149">
        <f t="shared" si="23"/>
        <v>0</v>
      </c>
    </row>
    <row r="210" spans="1:54">
      <c r="A210" s="52">
        <v>639</v>
      </c>
      <c r="B210" s="52" t="s">
        <v>13</v>
      </c>
      <c r="C210" s="117" t="s">
        <v>1902</v>
      </c>
      <c r="E210" s="69" t="s">
        <v>2271</v>
      </c>
      <c r="G210" s="62" t="s">
        <v>1950</v>
      </c>
      <c r="J210" s="70" t="s">
        <v>273</v>
      </c>
      <c r="K210" s="69" t="s">
        <v>1951</v>
      </c>
      <c r="L210" s="61">
        <v>1</v>
      </c>
      <c r="M210" s="69" t="s">
        <v>273</v>
      </c>
      <c r="N210" s="69" t="s">
        <v>273</v>
      </c>
      <c r="O210" s="77" t="str">
        <f t="shared" si="19"/>
        <v>Electronic Citation</v>
      </c>
      <c r="P210" s="77" t="str">
        <f t="shared" si="20"/>
        <v>Definition from FaBiO: Metadata describing the citations made within a work to other works, and (optionally) some characteristics of the expressions of the cited works.</v>
      </c>
      <c r="R210" s="63">
        <v>0.8</v>
      </c>
      <c r="T210" s="77" t="s">
        <v>65</v>
      </c>
      <c r="U210" s="67" t="s">
        <v>608</v>
      </c>
      <c r="V210" s="68" t="s">
        <v>608</v>
      </c>
      <c r="W210" s="74" t="s">
        <v>66</v>
      </c>
      <c r="X210" s="115" t="s">
        <v>66</v>
      </c>
      <c r="Y210" s="121" t="s">
        <v>171</v>
      </c>
      <c r="Z210" s="121" t="s">
        <v>273</v>
      </c>
      <c r="AF210" s="69" t="s">
        <v>1227</v>
      </c>
      <c r="AG210" s="69">
        <v>-1</v>
      </c>
      <c r="AH210" s="7" t="s">
        <v>2863</v>
      </c>
      <c r="AI210" s="131" t="s">
        <v>2823</v>
      </c>
      <c r="AJ210" s="194" t="str">
        <f>VLOOKUP($J210,context!$K$2:$M$348,2,FALSE)</f>
        <v>Definition from FaBiO: Metadata describing the citations made within a work to other works, and (optionally) some characteristics of the expressions of the cited works.</v>
      </c>
      <c r="AK210" s="131">
        <v>2</v>
      </c>
      <c r="AL210" s="70" t="s">
        <v>3098</v>
      </c>
      <c r="AM210" s="149">
        <f>VLOOKUP($J210,context!$K$2:$AC$348,5,FALSE)</f>
        <v>0</v>
      </c>
      <c r="AN210" s="149">
        <f>VLOOKUP($J210,context!$K$2:$AC$348,6,FALSE)</f>
        <v>0</v>
      </c>
      <c r="AO210" s="149">
        <f>VLOOKUP($J210,context!$K$2:$AC$348,7,FALSE)</f>
        <v>0</v>
      </c>
      <c r="AP210" s="149">
        <f>VLOOKUP($J210,context!$K$2:$AC$348,8,FALSE)</f>
        <v>0.6</v>
      </c>
      <c r="AQ210" s="149">
        <f>VLOOKUP($J210,context!$K$2:$AC$348,9,FALSE)</f>
        <v>0.4</v>
      </c>
      <c r="AR210" s="149">
        <f>VLOOKUP($J210,context!$K$2:$AC$348,10,FALSE)</f>
        <v>1</v>
      </c>
      <c r="AS210" s="149">
        <f>VLOOKUP($J210,context!$K$2:$AC$348,11,FALSE)</f>
        <v>0.6</v>
      </c>
      <c r="AT210" s="149">
        <f>VLOOKUP($J210,context!$K$2:$AC$348,12,FALSE)</f>
        <v>0</v>
      </c>
      <c r="AU210" s="149">
        <f>VLOOKUP($J210,context!$K$2:$AC$348,13,FALSE)</f>
        <v>0</v>
      </c>
      <c r="AV210" s="149">
        <f>VLOOKUP($J210,context!$K$2:$AC$348,14,FALSE)</f>
        <v>0</v>
      </c>
      <c r="AW210" s="149">
        <f>VLOOKUP($J210,context!$K$2:$AC$348,15,FALSE)</f>
        <v>0</v>
      </c>
      <c r="AX210" s="149">
        <f>VLOOKUP($J210,context!$K$2:$AC$348,16,FALSE)</f>
        <v>0</v>
      </c>
      <c r="AY210" s="149">
        <f t="shared" si="21"/>
        <v>2.6</v>
      </c>
      <c r="AZ210" s="149">
        <f t="shared" si="22"/>
        <v>1</v>
      </c>
      <c r="BA210" s="149">
        <f t="shared" si="23"/>
        <v>0</v>
      </c>
    </row>
    <row r="211" spans="1:54">
      <c r="A211" s="52">
        <v>681</v>
      </c>
      <c r="B211" s="52" t="s">
        <v>13</v>
      </c>
      <c r="C211" s="117" t="s">
        <v>1902</v>
      </c>
      <c r="E211" s="69" t="s">
        <v>2271</v>
      </c>
      <c r="G211" s="62" t="s">
        <v>2006</v>
      </c>
      <c r="J211" s="70" t="s">
        <v>664</v>
      </c>
      <c r="K211" s="69" t="s">
        <v>2007</v>
      </c>
      <c r="L211" s="69">
        <v>1</v>
      </c>
      <c r="M211" s="69" t="s">
        <v>664</v>
      </c>
      <c r="N211" s="69" t="s">
        <v>664</v>
      </c>
      <c r="O211" s="77" t="str">
        <f t="shared" si="19"/>
        <v>E-Mail</v>
      </c>
      <c r="P211" s="77" t="str">
        <f t="shared" si="20"/>
        <v>Definition from FaBiO: A message transmitted over the internet as an item of electronic mail, typically based on the Simple Mail Transfer Protocol (SMTP). Emails can have computer files containing documents, dataset and images attached to them or embedded within them.</v>
      </c>
      <c r="R211" s="63">
        <v>0.6</v>
      </c>
      <c r="T211" s="77" t="s">
        <v>65</v>
      </c>
      <c r="U211" s="67" t="s">
        <v>608</v>
      </c>
      <c r="V211" s="68" t="s">
        <v>145</v>
      </c>
      <c r="W211" s="74" t="s">
        <v>66</v>
      </c>
      <c r="X211" s="115" t="s">
        <v>66</v>
      </c>
      <c r="Y211" s="121" t="s">
        <v>171</v>
      </c>
      <c r="Z211" s="121" t="s">
        <v>442</v>
      </c>
      <c r="AA211" s="77"/>
      <c r="AB211" s="69" t="s">
        <v>609</v>
      </c>
      <c r="AC211" s="69" t="s">
        <v>609</v>
      </c>
      <c r="AF211" s="69" t="s">
        <v>2923</v>
      </c>
      <c r="AG211" s="69">
        <v>0</v>
      </c>
      <c r="AH211" s="7" t="s">
        <v>2863</v>
      </c>
      <c r="AI211" s="131" t="s">
        <v>301</v>
      </c>
      <c r="AJ211" s="194" t="str">
        <f>VLOOKUP($J211,context!$K$2:$M$348,2,FALSE)</f>
        <v>Definition from FaBiO: A message transmitted over the internet as an item of electronic mail, typically based on the Simple Mail Transfer Protocol (SMTP). Emails can have computer files containing documents, dataset and images attached to them or embedded within them.</v>
      </c>
      <c r="AK211" s="131">
        <v>2</v>
      </c>
      <c r="AL211" s="70" t="s">
        <v>3097</v>
      </c>
      <c r="AM211" s="149">
        <f>VLOOKUP($J211,context!$K$2:$AC$348,5,FALSE)</f>
        <v>0</v>
      </c>
      <c r="AN211" s="149">
        <f>VLOOKUP($J211,context!$K$2:$AC$348,6,FALSE)</f>
        <v>0</v>
      </c>
      <c r="AO211" s="149">
        <f>VLOOKUP($J211,context!$K$2:$AC$348,7,FALSE)</f>
        <v>0</v>
      </c>
      <c r="AP211" s="149">
        <f>VLOOKUP($J211,context!$K$2:$AC$348,8,FALSE)</f>
        <v>0.2</v>
      </c>
      <c r="AQ211" s="149">
        <f>VLOOKUP($J211,context!$K$2:$AC$348,9,FALSE)</f>
        <v>0</v>
      </c>
      <c r="AR211" s="149">
        <f>VLOOKUP($J211,context!$K$2:$AC$348,10,FALSE)</f>
        <v>0</v>
      </c>
      <c r="AS211" s="149">
        <f>VLOOKUP($J211,context!$K$2:$AC$348,11,FALSE)</f>
        <v>0.2</v>
      </c>
      <c r="AT211" s="149">
        <f>VLOOKUP($J211,context!$K$2:$AC$348,12,FALSE)</f>
        <v>0</v>
      </c>
      <c r="AU211" s="149">
        <f>VLOOKUP($J211,context!$K$2:$AC$348,13,FALSE)</f>
        <v>0.6</v>
      </c>
      <c r="AV211" s="149">
        <f>VLOOKUP($J211,context!$K$2:$AC$348,14,FALSE)</f>
        <v>0.6</v>
      </c>
      <c r="AW211" s="149">
        <f>VLOOKUP($J211,context!$K$2:$AC$348,15,FALSE)</f>
        <v>0</v>
      </c>
      <c r="AX211" s="149">
        <f>VLOOKUP($J211,context!$K$2:$AC$348,16,FALSE)</f>
        <v>0.2</v>
      </c>
      <c r="AY211" s="149">
        <f t="shared" si="21"/>
        <v>1.8</v>
      </c>
      <c r="AZ211" s="149">
        <f t="shared" si="22"/>
        <v>0.6</v>
      </c>
      <c r="BA211" s="149">
        <f t="shared" si="23"/>
        <v>0</v>
      </c>
    </row>
    <row r="212" spans="1:54" s="7" customFormat="1">
      <c r="A212" s="122">
        <v>924</v>
      </c>
      <c r="B212" s="52" t="s">
        <v>13</v>
      </c>
      <c r="C212" s="66" t="s">
        <v>32</v>
      </c>
      <c r="D212" s="52"/>
      <c r="E212" s="77" t="s">
        <v>1190</v>
      </c>
      <c r="F212" s="50">
        <v>3</v>
      </c>
      <c r="G212" s="50" t="s">
        <v>663</v>
      </c>
      <c r="H212" s="77"/>
      <c r="I212" s="69" t="s">
        <v>664</v>
      </c>
      <c r="J212" s="70" t="s">
        <v>664</v>
      </c>
      <c r="K212" s="61" t="s">
        <v>2007</v>
      </c>
      <c r="L212" s="69">
        <v>0</v>
      </c>
      <c r="M212" s="69" t="s">
        <v>664</v>
      </c>
      <c r="N212" s="69" t="s">
        <v>664</v>
      </c>
      <c r="O212" s="77" t="str">
        <f t="shared" si="19"/>
        <v/>
      </c>
      <c r="P212" s="77" t="str">
        <f t="shared" si="20"/>
        <v/>
      </c>
      <c r="Q212" s="77"/>
      <c r="R212" s="6">
        <v>0.6</v>
      </c>
      <c r="S212" s="55">
        <v>42328</v>
      </c>
      <c r="T212" s="77" t="s">
        <v>65</v>
      </c>
      <c r="U212" s="67" t="s">
        <v>608</v>
      </c>
      <c r="V212" s="68" t="s">
        <v>145</v>
      </c>
      <c r="W212" s="74" t="s">
        <v>66</v>
      </c>
      <c r="X212" s="115" t="s">
        <v>66</v>
      </c>
      <c r="Y212" s="121" t="s">
        <v>171</v>
      </c>
      <c r="Z212" s="121" t="s">
        <v>442</v>
      </c>
      <c r="AA212" s="77"/>
      <c r="AB212" s="69" t="s">
        <v>609</v>
      </c>
      <c r="AC212" s="69" t="s">
        <v>609</v>
      </c>
      <c r="AD212" s="77"/>
      <c r="AF212" s="69" t="s">
        <v>2923</v>
      </c>
      <c r="AG212" s="69">
        <v>0</v>
      </c>
      <c r="AH212" s="7" t="s">
        <v>2863</v>
      </c>
      <c r="AI212" s="131" t="s">
        <v>301</v>
      </c>
      <c r="AJ212" s="194" t="str">
        <f>VLOOKUP($J212,context!$K$2:$M$348,2,FALSE)</f>
        <v>Definition from FaBiO: A message transmitted over the internet as an item of electronic mail, typically based on the Simple Mail Transfer Protocol (SMTP). Emails can have computer files containing documents, dataset and images attached to them or embedded within them.</v>
      </c>
      <c r="AK212" s="131">
        <v>2</v>
      </c>
      <c r="AL212" s="70" t="s">
        <v>3097</v>
      </c>
      <c r="AM212" s="149">
        <f>VLOOKUP($J212,context!$K$2:$AC$348,5,FALSE)</f>
        <v>0</v>
      </c>
      <c r="AN212" s="149">
        <f>VLOOKUP($J212,context!$K$2:$AC$348,6,FALSE)</f>
        <v>0</v>
      </c>
      <c r="AO212" s="149">
        <f>VLOOKUP($J212,context!$K$2:$AC$348,7,FALSE)</f>
        <v>0</v>
      </c>
      <c r="AP212" s="149">
        <f>VLOOKUP($J212,context!$K$2:$AC$348,8,FALSE)</f>
        <v>0.2</v>
      </c>
      <c r="AQ212" s="149">
        <f>VLOOKUP($J212,context!$K$2:$AC$348,9,FALSE)</f>
        <v>0</v>
      </c>
      <c r="AR212" s="149">
        <f>VLOOKUP($J212,context!$K$2:$AC$348,10,FALSE)</f>
        <v>0</v>
      </c>
      <c r="AS212" s="149">
        <f>VLOOKUP($J212,context!$K$2:$AC$348,11,FALSE)</f>
        <v>0.2</v>
      </c>
      <c r="AT212" s="149">
        <f>VLOOKUP($J212,context!$K$2:$AC$348,12,FALSE)</f>
        <v>0</v>
      </c>
      <c r="AU212" s="149">
        <f>VLOOKUP($J212,context!$K$2:$AC$348,13,FALSE)</f>
        <v>0.6</v>
      </c>
      <c r="AV212" s="149">
        <f>VLOOKUP($J212,context!$K$2:$AC$348,14,FALSE)</f>
        <v>0.6</v>
      </c>
      <c r="AW212" s="149">
        <f>VLOOKUP($J212,context!$K$2:$AC$348,15,FALSE)</f>
        <v>0</v>
      </c>
      <c r="AX212" s="149">
        <f>VLOOKUP($J212,context!$K$2:$AC$348,16,FALSE)</f>
        <v>0.2</v>
      </c>
      <c r="AY212" s="149">
        <f t="shared" si="21"/>
        <v>1.8</v>
      </c>
      <c r="AZ212" s="149">
        <f t="shared" si="22"/>
        <v>0.6</v>
      </c>
      <c r="BA212" s="149">
        <f t="shared" si="23"/>
        <v>0</v>
      </c>
      <c r="BB212" s="61"/>
    </row>
    <row r="213" spans="1:54">
      <c r="A213" s="52">
        <v>34</v>
      </c>
      <c r="B213" s="52" t="s">
        <v>13</v>
      </c>
      <c r="C213" s="66" t="s">
        <v>44</v>
      </c>
      <c r="D213" s="52"/>
      <c r="E213" s="77" t="s">
        <v>629</v>
      </c>
      <c r="F213" s="50">
        <v>4</v>
      </c>
      <c r="G213" s="77" t="s">
        <v>663</v>
      </c>
      <c r="H213" s="77"/>
      <c r="I213" s="69" t="s">
        <v>663</v>
      </c>
      <c r="J213" s="70" t="s">
        <v>3341</v>
      </c>
      <c r="K213" s="77" t="s">
        <v>665</v>
      </c>
      <c r="L213" s="69">
        <v>1</v>
      </c>
      <c r="M213" s="69" t="s">
        <v>664</v>
      </c>
      <c r="N213" s="69" t="s">
        <v>2379</v>
      </c>
      <c r="O213" s="77" t="str">
        <f t="shared" ref="O213:O276" si="24">IF(L213=1,J213,"")</f>
        <v>E-Mail Address</v>
      </c>
      <c r="P213" s="77" t="str">
        <f t="shared" ref="P213:P276" si="25">IF(L213=1,"Definition from "&amp;C213&amp;": "&amp;K213,"")</f>
        <v>Definition from CASRAI: Electronic mail addresses at which the person can be contacted.</v>
      </c>
      <c r="Q213" s="77"/>
      <c r="R213" s="6">
        <v>0.6</v>
      </c>
      <c r="S213" s="55"/>
      <c r="T213" s="77" t="s">
        <v>65</v>
      </c>
      <c r="U213" s="67" t="s">
        <v>608</v>
      </c>
      <c r="V213" s="68" t="s">
        <v>145</v>
      </c>
      <c r="W213" s="74" t="s">
        <v>66</v>
      </c>
      <c r="X213" s="115" t="s">
        <v>66</v>
      </c>
      <c r="Y213" s="121" t="s">
        <v>171</v>
      </c>
      <c r="Z213" s="121" t="s">
        <v>442</v>
      </c>
      <c r="AA213" s="77"/>
      <c r="AB213" s="69" t="s">
        <v>609</v>
      </c>
      <c r="AC213" s="69" t="s">
        <v>609</v>
      </c>
      <c r="AD213" s="77"/>
      <c r="AF213" s="69" t="s">
        <v>2924</v>
      </c>
      <c r="AG213" s="69">
        <v>-1</v>
      </c>
      <c r="AH213" s="7" t="s">
        <v>2863</v>
      </c>
      <c r="AI213" s="131" t="s">
        <v>2823</v>
      </c>
      <c r="AJ213" s="194" t="e">
        <f>VLOOKUP($J213,context!$K$2:$M$348,2,FALSE)</f>
        <v>#N/A</v>
      </c>
      <c r="AK213" s="131">
        <v>2</v>
      </c>
      <c r="AL213" s="70" t="s">
        <v>3098</v>
      </c>
      <c r="AM213" s="149" t="e">
        <f>VLOOKUP($J213,context!$K$2:$AC$348,5,FALSE)</f>
        <v>#N/A</v>
      </c>
      <c r="AN213" s="149" t="e">
        <f>VLOOKUP($J213,context!$K$2:$AC$348,6,FALSE)</f>
        <v>#N/A</v>
      </c>
      <c r="AO213" s="149" t="e">
        <f>VLOOKUP($J213,context!$K$2:$AC$348,7,FALSE)</f>
        <v>#N/A</v>
      </c>
      <c r="AP213" s="149" t="e">
        <f>VLOOKUP($J213,context!$K$2:$AC$348,8,FALSE)</f>
        <v>#N/A</v>
      </c>
      <c r="AQ213" s="149" t="e">
        <f>VLOOKUP($J213,context!$K$2:$AC$348,9,FALSE)</f>
        <v>#N/A</v>
      </c>
      <c r="AR213" s="149" t="e">
        <f>VLOOKUP($J213,context!$K$2:$AC$348,10,FALSE)</f>
        <v>#N/A</v>
      </c>
      <c r="AS213" s="149" t="e">
        <f>VLOOKUP($J213,context!$K$2:$AC$348,11,FALSE)</f>
        <v>#N/A</v>
      </c>
      <c r="AT213" s="149" t="e">
        <f>VLOOKUP($J213,context!$K$2:$AC$348,12,FALSE)</f>
        <v>#N/A</v>
      </c>
      <c r="AU213" s="149" t="e">
        <f>VLOOKUP($J213,context!$K$2:$AC$348,13,FALSE)</f>
        <v>#N/A</v>
      </c>
      <c r="AV213" s="149" t="e">
        <f>VLOOKUP($J213,context!$K$2:$AC$348,14,FALSE)</f>
        <v>#N/A</v>
      </c>
      <c r="AW213" s="149" t="e">
        <f>VLOOKUP($J213,context!$K$2:$AC$348,15,FALSE)</f>
        <v>#N/A</v>
      </c>
      <c r="AX213" s="149" t="e">
        <f>VLOOKUP($J213,context!$K$2:$AC$348,16,FALSE)</f>
        <v>#N/A</v>
      </c>
      <c r="AY213" s="149" t="e">
        <f t="shared" si="21"/>
        <v>#N/A</v>
      </c>
      <c r="AZ213" s="149" t="e">
        <f t="shared" si="22"/>
        <v>#N/A</v>
      </c>
      <c r="BA213" s="149" t="e">
        <f t="shared" si="23"/>
        <v>#N/A</v>
      </c>
    </row>
    <row r="214" spans="1:54">
      <c r="A214" s="52">
        <v>172</v>
      </c>
      <c r="B214" s="52" t="s">
        <v>13</v>
      </c>
      <c r="C214" s="66" t="s">
        <v>800</v>
      </c>
      <c r="D214" s="52" t="s">
        <v>801</v>
      </c>
      <c r="E214" s="77" t="s">
        <v>802</v>
      </c>
      <c r="F214" s="50">
        <v>4</v>
      </c>
      <c r="G214" s="50" t="s">
        <v>366</v>
      </c>
      <c r="H214" s="77"/>
      <c r="I214" s="69" t="s">
        <v>366</v>
      </c>
      <c r="J214" s="70" t="s">
        <v>808</v>
      </c>
      <c r="K214" s="77" t="s">
        <v>803</v>
      </c>
      <c r="L214" s="69">
        <v>0</v>
      </c>
      <c r="M214" s="69" t="s">
        <v>808</v>
      </c>
      <c r="N214" s="69" t="s">
        <v>808</v>
      </c>
      <c r="O214" s="77" t="str">
        <f t="shared" si="24"/>
        <v/>
      </c>
      <c r="P214" s="77" t="str">
        <f t="shared" si="25"/>
        <v/>
      </c>
      <c r="Q214" s="77"/>
      <c r="R214" s="6">
        <v>0.6</v>
      </c>
      <c r="S214" s="55">
        <v>43018</v>
      </c>
      <c r="T214" s="77" t="s">
        <v>688</v>
      </c>
      <c r="U214" s="67" t="s">
        <v>608</v>
      </c>
      <c r="V214" s="68" t="s">
        <v>608</v>
      </c>
      <c r="W214" s="74" t="s">
        <v>66</v>
      </c>
      <c r="X214" s="115" t="s">
        <v>66</v>
      </c>
      <c r="Y214" s="121" t="s">
        <v>171</v>
      </c>
      <c r="Z214" s="121" t="s">
        <v>167</v>
      </c>
      <c r="AA214" s="77"/>
      <c r="AB214" s="77"/>
      <c r="AC214" s="69" t="s">
        <v>609</v>
      </c>
      <c r="AD214" s="77"/>
      <c r="AF214" s="56" t="s">
        <v>1217</v>
      </c>
      <c r="AG214" s="69">
        <v>0</v>
      </c>
      <c r="AH214" s="7" t="s">
        <v>2863</v>
      </c>
      <c r="AI214" s="131" t="s">
        <v>2776</v>
      </c>
      <c r="AJ214" s="194" t="str">
        <f>VLOOKUP($J214,context!$K$2:$M$348,2,FALSE)</f>
        <v>Definition from FaBiO: An item written or printed in a diary, list, account book, reference book, or database.</v>
      </c>
      <c r="AK214" s="131">
        <v>2</v>
      </c>
      <c r="AL214" s="70" t="s">
        <v>3098</v>
      </c>
      <c r="AM214" s="149">
        <f>VLOOKUP($J214,context!$K$2:$AC$348,5,FALSE)</f>
        <v>0</v>
      </c>
      <c r="AN214" s="149">
        <f>VLOOKUP($J214,context!$K$2:$AC$348,6,FALSE)</f>
        <v>0</v>
      </c>
      <c r="AO214" s="149">
        <f>VLOOKUP($J214,context!$K$2:$AC$348,7,FALSE)</f>
        <v>0</v>
      </c>
      <c r="AP214" s="149">
        <f>VLOOKUP($J214,context!$K$2:$AC$348,8,FALSE)</f>
        <v>0.6</v>
      </c>
      <c r="AQ214" s="149">
        <f>VLOOKUP($J214,context!$K$2:$AC$348,9,FALSE)</f>
        <v>0.6</v>
      </c>
      <c r="AR214" s="149">
        <f>VLOOKUP($J214,context!$K$2:$AC$348,10,FALSE)</f>
        <v>0</v>
      </c>
      <c r="AS214" s="149">
        <f>VLOOKUP($J214,context!$K$2:$AC$348,11,FALSE)</f>
        <v>0.8</v>
      </c>
      <c r="AT214" s="149">
        <f>VLOOKUP($J214,context!$K$2:$AC$348,12,FALSE)</f>
        <v>0.2</v>
      </c>
      <c r="AU214" s="149">
        <f>VLOOKUP($J214,context!$K$2:$AC$348,13,FALSE)</f>
        <v>0</v>
      </c>
      <c r="AV214" s="149">
        <f>VLOOKUP($J214,context!$K$2:$AC$348,14,FALSE)</f>
        <v>0.2</v>
      </c>
      <c r="AW214" s="149">
        <f>VLOOKUP($J214,context!$K$2:$AC$348,15,FALSE)</f>
        <v>0</v>
      </c>
      <c r="AX214" s="149">
        <f>VLOOKUP($J214,context!$K$2:$AC$348,16,FALSE)</f>
        <v>0.4</v>
      </c>
      <c r="AY214" s="149">
        <f t="shared" si="21"/>
        <v>2.8000000000000003</v>
      </c>
      <c r="AZ214" s="149">
        <f t="shared" si="22"/>
        <v>0.8</v>
      </c>
      <c r="BA214" s="149">
        <f t="shared" si="23"/>
        <v>0</v>
      </c>
    </row>
    <row r="215" spans="1:54">
      <c r="A215" s="52">
        <v>684</v>
      </c>
      <c r="B215" s="52" t="s">
        <v>13</v>
      </c>
      <c r="C215" s="117" t="s">
        <v>1902</v>
      </c>
      <c r="E215" s="69" t="s">
        <v>2271</v>
      </c>
      <c r="G215" s="62" t="s">
        <v>366</v>
      </c>
      <c r="J215" s="70" t="s">
        <v>808</v>
      </c>
      <c r="K215" s="61" t="s">
        <v>2011</v>
      </c>
      <c r="L215" s="61">
        <v>1</v>
      </c>
      <c r="M215" s="69" t="s">
        <v>808</v>
      </c>
      <c r="N215" s="69" t="s">
        <v>808</v>
      </c>
      <c r="O215" s="77" t="str">
        <f t="shared" si="24"/>
        <v>Entry</v>
      </c>
      <c r="P215" s="77" t="str">
        <f t="shared" si="25"/>
        <v>Definition from FaBiO: An item written or printed in a diary, list, account book, reference book, or database.</v>
      </c>
      <c r="R215" s="6">
        <v>0.6</v>
      </c>
      <c r="S215" s="55">
        <v>43019</v>
      </c>
      <c r="T215" s="77" t="s">
        <v>688</v>
      </c>
      <c r="U215" s="67" t="s">
        <v>608</v>
      </c>
      <c r="V215" s="68" t="s">
        <v>608</v>
      </c>
      <c r="W215" s="74" t="s">
        <v>66</v>
      </c>
      <c r="X215" s="115" t="s">
        <v>66</v>
      </c>
      <c r="Y215" s="121" t="s">
        <v>171</v>
      </c>
      <c r="Z215" s="121" t="s">
        <v>167</v>
      </c>
      <c r="AA215" s="77"/>
      <c r="AB215" s="77"/>
      <c r="AC215" s="69" t="s">
        <v>609</v>
      </c>
      <c r="AF215" s="56" t="s">
        <v>1217</v>
      </c>
      <c r="AG215" s="69">
        <v>0</v>
      </c>
      <c r="AH215" s="7" t="s">
        <v>2863</v>
      </c>
      <c r="AI215" s="131" t="s">
        <v>2776</v>
      </c>
      <c r="AJ215" s="194" t="str">
        <f>VLOOKUP($J215,context!$K$2:$M$348,2,FALSE)</f>
        <v>Definition from FaBiO: An item written or printed in a diary, list, account book, reference book, or database.</v>
      </c>
      <c r="AK215" s="131">
        <v>2</v>
      </c>
      <c r="AL215" s="70" t="s">
        <v>3098</v>
      </c>
      <c r="AM215" s="149">
        <f>VLOOKUP($J215,context!$K$2:$AC$348,5,FALSE)</f>
        <v>0</v>
      </c>
      <c r="AN215" s="149">
        <f>VLOOKUP($J215,context!$K$2:$AC$348,6,FALSE)</f>
        <v>0</v>
      </c>
      <c r="AO215" s="149">
        <f>VLOOKUP($J215,context!$K$2:$AC$348,7,FALSE)</f>
        <v>0</v>
      </c>
      <c r="AP215" s="149">
        <f>VLOOKUP($J215,context!$K$2:$AC$348,8,FALSE)</f>
        <v>0.6</v>
      </c>
      <c r="AQ215" s="149">
        <f>VLOOKUP($J215,context!$K$2:$AC$348,9,FALSE)</f>
        <v>0.6</v>
      </c>
      <c r="AR215" s="149">
        <f>VLOOKUP($J215,context!$K$2:$AC$348,10,FALSE)</f>
        <v>0</v>
      </c>
      <c r="AS215" s="149">
        <f>VLOOKUP($J215,context!$K$2:$AC$348,11,FALSE)</f>
        <v>0.8</v>
      </c>
      <c r="AT215" s="149">
        <f>VLOOKUP($J215,context!$K$2:$AC$348,12,FALSE)</f>
        <v>0.2</v>
      </c>
      <c r="AU215" s="149">
        <f>VLOOKUP($J215,context!$K$2:$AC$348,13,FALSE)</f>
        <v>0</v>
      </c>
      <c r="AV215" s="149">
        <f>VLOOKUP($J215,context!$K$2:$AC$348,14,FALSE)</f>
        <v>0.2</v>
      </c>
      <c r="AW215" s="149">
        <f>VLOOKUP($J215,context!$K$2:$AC$348,15,FALSE)</f>
        <v>0</v>
      </c>
      <c r="AX215" s="149">
        <f>VLOOKUP($J215,context!$K$2:$AC$348,16,FALSE)</f>
        <v>0.4</v>
      </c>
      <c r="AY215" s="149">
        <f t="shared" si="21"/>
        <v>2.8000000000000003</v>
      </c>
      <c r="AZ215" s="149">
        <f t="shared" si="22"/>
        <v>0.8</v>
      </c>
      <c r="BA215" s="149">
        <f t="shared" si="23"/>
        <v>0</v>
      </c>
    </row>
    <row r="216" spans="1:54">
      <c r="A216" s="52">
        <v>30</v>
      </c>
      <c r="B216" s="52" t="s">
        <v>13</v>
      </c>
      <c r="C216" s="66" t="s">
        <v>44</v>
      </c>
      <c r="D216" s="52"/>
      <c r="E216" s="77" t="s">
        <v>629</v>
      </c>
      <c r="F216" s="50">
        <v>4</v>
      </c>
      <c r="G216" s="77" t="s">
        <v>316</v>
      </c>
      <c r="H216" s="77"/>
      <c r="I216" s="69" t="s">
        <v>316</v>
      </c>
      <c r="J216" s="70" t="s">
        <v>316</v>
      </c>
      <c r="K216" s="77" t="s">
        <v>657</v>
      </c>
      <c r="L216" s="69">
        <v>1</v>
      </c>
      <c r="M216" s="69" t="s">
        <v>808</v>
      </c>
      <c r="N216" s="69" t="s">
        <v>656</v>
      </c>
      <c r="O216" s="77" t="str">
        <f t="shared" si="24"/>
        <v>Dictionary Entry</v>
      </c>
      <c r="P216" s="77" t="str">
        <f t="shared" si="25"/>
        <v>Definition from CASRAI: Entries of new words, new meanings of existing words, changes in spelling and hyphenation over a longer period of time, and grammatical changes.</v>
      </c>
      <c r="Q216" s="77"/>
      <c r="R216" s="6">
        <v>0.8</v>
      </c>
      <c r="S216" s="55"/>
      <c r="T216" s="77" t="s">
        <v>65</v>
      </c>
      <c r="U216" s="67" t="s">
        <v>612</v>
      </c>
      <c r="V216" s="68" t="s">
        <v>71</v>
      </c>
      <c r="W216" s="74" t="s">
        <v>66</v>
      </c>
      <c r="X216" s="115" t="s">
        <v>66</v>
      </c>
      <c r="Y216" s="121" t="s">
        <v>238</v>
      </c>
      <c r="Z216" s="121" t="s">
        <v>72</v>
      </c>
      <c r="AA216" s="69" t="s">
        <v>609</v>
      </c>
      <c r="AB216" s="69" t="s">
        <v>609</v>
      </c>
      <c r="AC216" s="69" t="s">
        <v>609</v>
      </c>
      <c r="AD216" s="77"/>
      <c r="AE216" s="7" t="s">
        <v>658</v>
      </c>
      <c r="AF216" s="69" t="s">
        <v>1228</v>
      </c>
      <c r="AG216" s="69">
        <v>0</v>
      </c>
      <c r="AH216" s="7"/>
      <c r="AI216" s="70" t="s">
        <v>959</v>
      </c>
      <c r="AJ216" s="194" t="e">
        <f>VLOOKUP($J216,context!$K$2:$M$348,2,FALSE)</f>
        <v>#N/A</v>
      </c>
      <c r="AK216" s="70">
        <v>1</v>
      </c>
      <c r="AL216" s="70" t="s">
        <v>3097</v>
      </c>
      <c r="AM216" s="149" t="e">
        <f>VLOOKUP($J216,context!$K$2:$AC$348,5,FALSE)</f>
        <v>#N/A</v>
      </c>
      <c r="AN216" s="149" t="e">
        <f>VLOOKUP($J216,context!$K$2:$AC$348,6,FALSE)</f>
        <v>#N/A</v>
      </c>
      <c r="AO216" s="149" t="e">
        <f>VLOOKUP($J216,context!$K$2:$AC$348,7,FALSE)</f>
        <v>#N/A</v>
      </c>
      <c r="AP216" s="149" t="e">
        <f>VLOOKUP($J216,context!$K$2:$AC$348,8,FALSE)</f>
        <v>#N/A</v>
      </c>
      <c r="AQ216" s="149" t="e">
        <f>VLOOKUP($J216,context!$K$2:$AC$348,9,FALSE)</f>
        <v>#N/A</v>
      </c>
      <c r="AR216" s="149" t="e">
        <f>VLOOKUP($J216,context!$K$2:$AC$348,10,FALSE)</f>
        <v>#N/A</v>
      </c>
      <c r="AS216" s="149" t="e">
        <f>VLOOKUP($J216,context!$K$2:$AC$348,11,FALSE)</f>
        <v>#N/A</v>
      </c>
      <c r="AT216" s="149" t="e">
        <f>VLOOKUP($J216,context!$K$2:$AC$348,12,FALSE)</f>
        <v>#N/A</v>
      </c>
      <c r="AU216" s="149" t="e">
        <f>VLOOKUP($J216,context!$K$2:$AC$348,13,FALSE)</f>
        <v>#N/A</v>
      </c>
      <c r="AV216" s="149" t="e">
        <f>VLOOKUP($J216,context!$K$2:$AC$348,14,FALSE)</f>
        <v>#N/A</v>
      </c>
      <c r="AW216" s="149" t="e">
        <f>VLOOKUP($J216,context!$K$2:$AC$348,15,FALSE)</f>
        <v>#N/A</v>
      </c>
      <c r="AX216" s="149" t="e">
        <f>VLOOKUP($J216,context!$K$2:$AC$348,16,FALSE)</f>
        <v>#N/A</v>
      </c>
      <c r="AY216" s="149" t="e">
        <f t="shared" si="21"/>
        <v>#N/A</v>
      </c>
      <c r="AZ216" s="149" t="e">
        <f t="shared" si="22"/>
        <v>#N/A</v>
      </c>
      <c r="BA216" s="149" t="e">
        <f t="shared" si="23"/>
        <v>#N/A</v>
      </c>
      <c r="BB216" s="7"/>
    </row>
    <row r="217" spans="1:54">
      <c r="A217" s="52">
        <v>173</v>
      </c>
      <c r="B217" s="52" t="s">
        <v>13</v>
      </c>
      <c r="C217" s="66" t="s">
        <v>800</v>
      </c>
      <c r="D217" s="52" t="s">
        <v>801</v>
      </c>
      <c r="E217" s="77" t="s">
        <v>802</v>
      </c>
      <c r="F217" s="50">
        <v>4</v>
      </c>
      <c r="G217" s="50" t="s">
        <v>318</v>
      </c>
      <c r="H217" s="77"/>
      <c r="I217" s="69" t="s">
        <v>318</v>
      </c>
      <c r="J217" s="70" t="s">
        <v>316</v>
      </c>
      <c r="K217" s="77" t="s">
        <v>803</v>
      </c>
      <c r="L217" s="69">
        <v>0</v>
      </c>
      <c r="M217" s="69" t="s">
        <v>808</v>
      </c>
      <c r="N217" s="69" t="s">
        <v>656</v>
      </c>
      <c r="O217" s="77" t="str">
        <f t="shared" si="24"/>
        <v/>
      </c>
      <c r="P217" s="77" t="str">
        <f t="shared" si="25"/>
        <v/>
      </c>
      <c r="Q217" s="77"/>
      <c r="R217" s="6">
        <v>0.8</v>
      </c>
      <c r="S217" s="55">
        <v>43018</v>
      </c>
      <c r="T217" s="77" t="s">
        <v>65</v>
      </c>
      <c r="U217" s="67" t="s">
        <v>612</v>
      </c>
      <c r="V217" s="68" t="s">
        <v>71</v>
      </c>
      <c r="W217" s="74" t="s">
        <v>66</v>
      </c>
      <c r="X217" s="115" t="s">
        <v>66</v>
      </c>
      <c r="Y217" s="121" t="s">
        <v>238</v>
      </c>
      <c r="Z217" s="121" t="s">
        <v>72</v>
      </c>
      <c r="AA217" s="69" t="s">
        <v>609</v>
      </c>
      <c r="AB217" s="69" t="s">
        <v>609</v>
      </c>
      <c r="AC217" s="69" t="s">
        <v>609</v>
      </c>
      <c r="AD217" s="77"/>
      <c r="AF217" s="69" t="s">
        <v>1228</v>
      </c>
      <c r="AG217" s="69">
        <v>0</v>
      </c>
      <c r="AH217" s="7"/>
      <c r="AI217" s="70" t="s">
        <v>959</v>
      </c>
      <c r="AJ217" s="194" t="e">
        <f>VLOOKUP($J217,context!$K$2:$M$348,2,FALSE)</f>
        <v>#N/A</v>
      </c>
      <c r="AK217" s="70">
        <v>1</v>
      </c>
      <c r="AL217" s="70" t="s">
        <v>3097</v>
      </c>
      <c r="AM217" s="149" t="e">
        <f>VLOOKUP($J217,context!$K$2:$AC$348,5,FALSE)</f>
        <v>#N/A</v>
      </c>
      <c r="AN217" s="149" t="e">
        <f>VLOOKUP($J217,context!$K$2:$AC$348,6,FALSE)</f>
        <v>#N/A</v>
      </c>
      <c r="AO217" s="149" t="e">
        <f>VLOOKUP($J217,context!$K$2:$AC$348,7,FALSE)</f>
        <v>#N/A</v>
      </c>
      <c r="AP217" s="149" t="e">
        <f>VLOOKUP($J217,context!$K$2:$AC$348,8,FALSE)</f>
        <v>#N/A</v>
      </c>
      <c r="AQ217" s="149" t="e">
        <f>VLOOKUP($J217,context!$K$2:$AC$348,9,FALSE)</f>
        <v>#N/A</v>
      </c>
      <c r="AR217" s="149" t="e">
        <f>VLOOKUP($J217,context!$K$2:$AC$348,10,FALSE)</f>
        <v>#N/A</v>
      </c>
      <c r="AS217" s="149" t="e">
        <f>VLOOKUP($J217,context!$K$2:$AC$348,11,FALSE)</f>
        <v>#N/A</v>
      </c>
      <c r="AT217" s="149" t="e">
        <f>VLOOKUP($J217,context!$K$2:$AC$348,12,FALSE)</f>
        <v>#N/A</v>
      </c>
      <c r="AU217" s="149" t="e">
        <f>VLOOKUP($J217,context!$K$2:$AC$348,13,FALSE)</f>
        <v>#N/A</v>
      </c>
      <c r="AV217" s="149" t="e">
        <f>VLOOKUP($J217,context!$K$2:$AC$348,14,FALSE)</f>
        <v>#N/A</v>
      </c>
      <c r="AW217" s="149" t="e">
        <f>VLOOKUP($J217,context!$K$2:$AC$348,15,FALSE)</f>
        <v>#N/A</v>
      </c>
      <c r="AX217" s="149" t="e">
        <f>VLOOKUP($J217,context!$K$2:$AC$348,16,FALSE)</f>
        <v>#N/A</v>
      </c>
      <c r="AY217" s="149" t="e">
        <f t="shared" si="21"/>
        <v>#N/A</v>
      </c>
      <c r="AZ217" s="149" t="e">
        <f t="shared" si="22"/>
        <v>#N/A</v>
      </c>
      <c r="BA217" s="149" t="e">
        <f t="shared" si="23"/>
        <v>#N/A</v>
      </c>
    </row>
    <row r="218" spans="1:54">
      <c r="A218" s="66">
        <v>231</v>
      </c>
      <c r="B218" s="66" t="s">
        <v>13</v>
      </c>
      <c r="C218" s="66" t="s">
        <v>41</v>
      </c>
      <c r="D218" s="66" t="s">
        <v>812</v>
      </c>
      <c r="E218" s="7" t="s">
        <v>842</v>
      </c>
      <c r="F218" s="50">
        <v>4</v>
      </c>
      <c r="G218" s="50" t="s">
        <v>315</v>
      </c>
      <c r="H218" s="50"/>
      <c r="I218" s="7" t="s">
        <v>315</v>
      </c>
      <c r="J218" s="70" t="s">
        <v>316</v>
      </c>
      <c r="K218" s="7" t="s">
        <v>657</v>
      </c>
      <c r="L218" s="7">
        <v>0</v>
      </c>
      <c r="M218" s="69" t="s">
        <v>808</v>
      </c>
      <c r="N218" s="69" t="s">
        <v>656</v>
      </c>
      <c r="O218" s="77" t="str">
        <f t="shared" si="24"/>
        <v/>
      </c>
      <c r="P218" s="77" t="str">
        <f t="shared" si="25"/>
        <v/>
      </c>
      <c r="Q218" s="7" t="s">
        <v>815</v>
      </c>
      <c r="R218" s="66">
        <v>0.8</v>
      </c>
      <c r="S218" s="66"/>
      <c r="T218" s="7" t="s">
        <v>65</v>
      </c>
      <c r="U218" s="184" t="s">
        <v>612</v>
      </c>
      <c r="V218" s="47" t="s">
        <v>71</v>
      </c>
      <c r="W218" s="47" t="s">
        <v>66</v>
      </c>
      <c r="X218" s="66" t="s">
        <v>66</v>
      </c>
      <c r="Y218" s="184" t="s">
        <v>238</v>
      </c>
      <c r="Z218" s="184" t="s">
        <v>72</v>
      </c>
      <c r="AA218" s="7" t="s">
        <v>609</v>
      </c>
      <c r="AB218" s="7" t="s">
        <v>609</v>
      </c>
      <c r="AC218" s="7" t="s">
        <v>609</v>
      </c>
      <c r="AD218" s="7"/>
      <c r="AF218" s="7" t="s">
        <v>1228</v>
      </c>
      <c r="AG218" s="7">
        <v>0</v>
      </c>
      <c r="AH218" s="7"/>
      <c r="AI218" s="47" t="s">
        <v>959</v>
      </c>
      <c r="AJ218" s="194" t="e">
        <f>VLOOKUP($J218,context!$K$2:$M$348,2,FALSE)</f>
        <v>#N/A</v>
      </c>
      <c r="AK218" s="47">
        <v>1</v>
      </c>
      <c r="AL218" s="70" t="s">
        <v>3097</v>
      </c>
      <c r="AM218" s="185" t="e">
        <f>VLOOKUP($J218,context!$K$2:$AC$348,5,FALSE)</f>
        <v>#N/A</v>
      </c>
      <c r="AN218" s="185" t="e">
        <f>VLOOKUP($J218,context!$K$2:$AC$348,6,FALSE)</f>
        <v>#N/A</v>
      </c>
      <c r="AO218" s="185" t="e">
        <f>VLOOKUP($J218,context!$K$2:$AC$348,7,FALSE)</f>
        <v>#N/A</v>
      </c>
      <c r="AP218" s="185" t="e">
        <f>VLOOKUP($J218,context!$K$2:$AC$348,8,FALSE)</f>
        <v>#N/A</v>
      </c>
      <c r="AQ218" s="185" t="e">
        <f>VLOOKUP($J218,context!$K$2:$AC$348,9,FALSE)</f>
        <v>#N/A</v>
      </c>
      <c r="AR218" s="185" t="e">
        <f>VLOOKUP($J218,context!$K$2:$AC$348,10,FALSE)</f>
        <v>#N/A</v>
      </c>
      <c r="AS218" s="185" t="e">
        <f>VLOOKUP($J218,context!$K$2:$AC$348,11,FALSE)</f>
        <v>#N/A</v>
      </c>
      <c r="AT218" s="185" t="e">
        <f>VLOOKUP($J218,context!$K$2:$AC$348,12,FALSE)</f>
        <v>#N/A</v>
      </c>
      <c r="AU218" s="185" t="e">
        <f>VLOOKUP($J218,context!$K$2:$AC$348,13,FALSE)</f>
        <v>#N/A</v>
      </c>
      <c r="AV218" s="185" t="e">
        <f>VLOOKUP($J218,context!$K$2:$AC$348,14,FALSE)</f>
        <v>#N/A</v>
      </c>
      <c r="AW218" s="185" t="e">
        <f>VLOOKUP($J218,context!$K$2:$AC$348,15,FALSE)</f>
        <v>#N/A</v>
      </c>
      <c r="AX218" s="185" t="e">
        <f>VLOOKUP($J218,context!$K$2:$AC$348,16,FALSE)</f>
        <v>#N/A</v>
      </c>
      <c r="AY218" s="185" t="e">
        <f t="shared" si="21"/>
        <v>#N/A</v>
      </c>
      <c r="AZ218" s="149" t="e">
        <f t="shared" si="22"/>
        <v>#N/A</v>
      </c>
      <c r="BA218" s="149" t="e">
        <f t="shared" si="23"/>
        <v>#N/A</v>
      </c>
    </row>
    <row r="219" spans="1:54">
      <c r="A219" s="122">
        <v>925</v>
      </c>
      <c r="B219" s="52" t="s">
        <v>13</v>
      </c>
      <c r="C219" s="66" t="s">
        <v>32</v>
      </c>
      <c r="D219" s="52"/>
      <c r="E219" s="77" t="s">
        <v>1190</v>
      </c>
      <c r="F219" s="50">
        <v>3</v>
      </c>
      <c r="G219" s="50" t="s">
        <v>316</v>
      </c>
      <c r="H219" s="77"/>
      <c r="I219" s="69" t="s">
        <v>316</v>
      </c>
      <c r="J219" s="70" t="s">
        <v>316</v>
      </c>
      <c r="K219" s="77"/>
      <c r="L219" s="69">
        <v>0</v>
      </c>
      <c r="M219" s="69" t="s">
        <v>808</v>
      </c>
      <c r="N219" s="69" t="s">
        <v>656</v>
      </c>
      <c r="O219" s="77" t="str">
        <f t="shared" si="24"/>
        <v/>
      </c>
      <c r="P219" s="77" t="str">
        <f t="shared" si="25"/>
        <v/>
      </c>
      <c r="Q219" s="77"/>
      <c r="R219" s="6">
        <v>0.8</v>
      </c>
      <c r="S219" s="55">
        <v>42328</v>
      </c>
      <c r="T219" s="77" t="s">
        <v>65</v>
      </c>
      <c r="U219" s="67" t="s">
        <v>612</v>
      </c>
      <c r="V219" s="68" t="s">
        <v>71</v>
      </c>
      <c r="W219" s="74" t="s">
        <v>66</v>
      </c>
      <c r="X219" s="115" t="s">
        <v>66</v>
      </c>
      <c r="Y219" s="121" t="s">
        <v>238</v>
      </c>
      <c r="Z219" s="121" t="s">
        <v>72</v>
      </c>
      <c r="AA219" s="69" t="s">
        <v>609</v>
      </c>
      <c r="AB219" s="69" t="s">
        <v>609</v>
      </c>
      <c r="AC219" s="69" t="s">
        <v>609</v>
      </c>
      <c r="AD219" s="77"/>
      <c r="AF219" s="69" t="s">
        <v>1228</v>
      </c>
      <c r="AG219" s="69">
        <v>0</v>
      </c>
      <c r="AH219" s="7"/>
      <c r="AI219" s="70" t="s">
        <v>959</v>
      </c>
      <c r="AJ219" s="194" t="e">
        <f>VLOOKUP($J219,context!$K$2:$M$348,2,FALSE)</f>
        <v>#N/A</v>
      </c>
      <c r="AK219" s="70">
        <v>1</v>
      </c>
      <c r="AL219" s="70" t="s">
        <v>3097</v>
      </c>
      <c r="AM219" s="149" t="e">
        <f>VLOOKUP($J219,context!$K$2:$AC$348,5,FALSE)</f>
        <v>#N/A</v>
      </c>
      <c r="AN219" s="149" t="e">
        <f>VLOOKUP($J219,context!$K$2:$AC$348,6,FALSE)</f>
        <v>#N/A</v>
      </c>
      <c r="AO219" s="149" t="e">
        <f>VLOOKUP($J219,context!$K$2:$AC$348,7,FALSE)</f>
        <v>#N/A</v>
      </c>
      <c r="AP219" s="149" t="e">
        <f>VLOOKUP($J219,context!$K$2:$AC$348,8,FALSE)</f>
        <v>#N/A</v>
      </c>
      <c r="AQ219" s="149" t="e">
        <f>VLOOKUP($J219,context!$K$2:$AC$348,9,FALSE)</f>
        <v>#N/A</v>
      </c>
      <c r="AR219" s="149" t="e">
        <f>VLOOKUP($J219,context!$K$2:$AC$348,10,FALSE)</f>
        <v>#N/A</v>
      </c>
      <c r="AS219" s="149" t="e">
        <f>VLOOKUP($J219,context!$K$2:$AC$348,11,FALSE)</f>
        <v>#N/A</v>
      </c>
      <c r="AT219" s="149" t="e">
        <f>VLOOKUP($J219,context!$K$2:$AC$348,12,FALSE)</f>
        <v>#N/A</v>
      </c>
      <c r="AU219" s="149" t="e">
        <f>VLOOKUP($J219,context!$K$2:$AC$348,13,FALSE)</f>
        <v>#N/A</v>
      </c>
      <c r="AV219" s="149" t="e">
        <f>VLOOKUP($J219,context!$K$2:$AC$348,14,FALSE)</f>
        <v>#N/A</v>
      </c>
      <c r="AW219" s="149" t="e">
        <f>VLOOKUP($J219,context!$K$2:$AC$348,15,FALSE)</f>
        <v>#N/A</v>
      </c>
      <c r="AX219" s="149" t="e">
        <f>VLOOKUP($J219,context!$K$2:$AC$348,16,FALSE)</f>
        <v>#N/A</v>
      </c>
      <c r="AY219" s="149" t="e">
        <f t="shared" si="21"/>
        <v>#N/A</v>
      </c>
      <c r="AZ219" s="149" t="e">
        <f t="shared" si="22"/>
        <v>#N/A</v>
      </c>
      <c r="BA219" s="149" t="e">
        <f t="shared" si="23"/>
        <v>#N/A</v>
      </c>
    </row>
    <row r="220" spans="1:54">
      <c r="A220" s="52">
        <v>35</v>
      </c>
      <c r="B220" s="52" t="s">
        <v>13</v>
      </c>
      <c r="C220" s="66" t="s">
        <v>44</v>
      </c>
      <c r="D220" s="52"/>
      <c r="E220" s="77" t="s">
        <v>629</v>
      </c>
      <c r="F220" s="50">
        <v>4</v>
      </c>
      <c r="G220" s="77" t="s">
        <v>205</v>
      </c>
      <c r="H220" s="77"/>
      <c r="I220" s="69" t="s">
        <v>205</v>
      </c>
      <c r="J220" s="70" t="s">
        <v>205</v>
      </c>
      <c r="K220" s="77" t="s">
        <v>667</v>
      </c>
      <c r="L220" s="69">
        <v>1</v>
      </c>
      <c r="M220" s="69" t="s">
        <v>808</v>
      </c>
      <c r="N220" s="69" t="s">
        <v>666</v>
      </c>
      <c r="O220" s="77" t="str">
        <f t="shared" si="24"/>
        <v>Encyclopedia Entry</v>
      </c>
      <c r="P220" s="77" t="str">
        <f t="shared" si="25"/>
        <v>Definition from CASRAI: Authored entries in a reference work or a compendium focusing on a particular domain or on all branches of knowledge.</v>
      </c>
      <c r="Q220" s="77"/>
      <c r="R220" s="6">
        <v>0.8</v>
      </c>
      <c r="S220" s="55"/>
      <c r="T220" s="77" t="s">
        <v>65</v>
      </c>
      <c r="U220" s="67" t="s">
        <v>612</v>
      </c>
      <c r="V220" s="68" t="s">
        <v>71</v>
      </c>
      <c r="W220" s="74" t="s">
        <v>66</v>
      </c>
      <c r="X220" s="115" t="s">
        <v>66</v>
      </c>
      <c r="Y220" s="121" t="s">
        <v>238</v>
      </c>
      <c r="Z220" s="121" t="s">
        <v>72</v>
      </c>
      <c r="AA220" s="69" t="s">
        <v>609</v>
      </c>
      <c r="AB220" s="69" t="s">
        <v>609</v>
      </c>
      <c r="AC220" s="69" t="s">
        <v>609</v>
      </c>
      <c r="AD220" s="77"/>
      <c r="AF220" s="69" t="s">
        <v>1228</v>
      </c>
      <c r="AG220" s="69">
        <v>0</v>
      </c>
      <c r="AH220" s="7"/>
      <c r="AI220" s="70" t="s">
        <v>959</v>
      </c>
      <c r="AJ220" s="194" t="e">
        <f>VLOOKUP($J220,context!$K$2:$M$348,2,FALSE)</f>
        <v>#N/A</v>
      </c>
      <c r="AK220" s="70">
        <v>1</v>
      </c>
      <c r="AL220" s="70" t="s">
        <v>3097</v>
      </c>
      <c r="AM220" s="149" t="e">
        <f>VLOOKUP($J220,context!$K$2:$AC$348,5,FALSE)</f>
        <v>#N/A</v>
      </c>
      <c r="AN220" s="149" t="e">
        <f>VLOOKUP($J220,context!$K$2:$AC$348,6,FALSE)</f>
        <v>#N/A</v>
      </c>
      <c r="AO220" s="149" t="e">
        <f>VLOOKUP($J220,context!$K$2:$AC$348,7,FALSE)</f>
        <v>#N/A</v>
      </c>
      <c r="AP220" s="149" t="e">
        <f>VLOOKUP($J220,context!$K$2:$AC$348,8,FALSE)</f>
        <v>#N/A</v>
      </c>
      <c r="AQ220" s="149" t="e">
        <f>VLOOKUP($J220,context!$K$2:$AC$348,9,FALSE)</f>
        <v>#N/A</v>
      </c>
      <c r="AR220" s="149" t="e">
        <f>VLOOKUP($J220,context!$K$2:$AC$348,10,FALSE)</f>
        <v>#N/A</v>
      </c>
      <c r="AS220" s="149" t="e">
        <f>VLOOKUP($J220,context!$K$2:$AC$348,11,FALSE)</f>
        <v>#N/A</v>
      </c>
      <c r="AT220" s="149" t="e">
        <f>VLOOKUP($J220,context!$K$2:$AC$348,12,FALSE)</f>
        <v>#N/A</v>
      </c>
      <c r="AU220" s="149" t="e">
        <f>VLOOKUP($J220,context!$K$2:$AC$348,13,FALSE)</f>
        <v>#N/A</v>
      </c>
      <c r="AV220" s="149" t="e">
        <f>VLOOKUP($J220,context!$K$2:$AC$348,14,FALSE)</f>
        <v>#N/A</v>
      </c>
      <c r="AW220" s="149" t="e">
        <f>VLOOKUP($J220,context!$K$2:$AC$348,15,FALSE)</f>
        <v>#N/A</v>
      </c>
      <c r="AX220" s="149" t="e">
        <f>VLOOKUP($J220,context!$K$2:$AC$348,16,FALSE)</f>
        <v>#N/A</v>
      </c>
      <c r="AY220" s="149" t="e">
        <f t="shared" si="21"/>
        <v>#N/A</v>
      </c>
      <c r="AZ220" s="149" t="e">
        <f t="shared" si="22"/>
        <v>#N/A</v>
      </c>
      <c r="BA220" s="149" t="e">
        <f t="shared" si="23"/>
        <v>#N/A</v>
      </c>
      <c r="BB220" s="7"/>
    </row>
    <row r="221" spans="1:54">
      <c r="A221" s="52">
        <v>174</v>
      </c>
      <c r="B221" s="52" t="s">
        <v>13</v>
      </c>
      <c r="C221" s="66" t="s">
        <v>800</v>
      </c>
      <c r="D221" s="52" t="s">
        <v>801</v>
      </c>
      <c r="E221" s="77" t="s">
        <v>802</v>
      </c>
      <c r="F221" s="50">
        <v>4</v>
      </c>
      <c r="G221" s="50" t="s">
        <v>208</v>
      </c>
      <c r="H221" s="77"/>
      <c r="I221" s="69" t="s">
        <v>208</v>
      </c>
      <c r="J221" s="70" t="s">
        <v>205</v>
      </c>
      <c r="K221" s="77" t="s">
        <v>803</v>
      </c>
      <c r="L221" s="69">
        <v>0</v>
      </c>
      <c r="M221" s="69" t="s">
        <v>808</v>
      </c>
      <c r="N221" s="69" t="s">
        <v>666</v>
      </c>
      <c r="O221" s="77" t="str">
        <f t="shared" si="24"/>
        <v/>
      </c>
      <c r="P221" s="77" t="str">
        <f t="shared" si="25"/>
        <v/>
      </c>
      <c r="Q221" s="77"/>
      <c r="R221" s="6">
        <v>0.8</v>
      </c>
      <c r="S221" s="55">
        <v>43018</v>
      </c>
      <c r="T221" s="77" t="s">
        <v>65</v>
      </c>
      <c r="U221" s="67" t="s">
        <v>612</v>
      </c>
      <c r="V221" s="68" t="s">
        <v>71</v>
      </c>
      <c r="W221" s="74" t="s">
        <v>66</v>
      </c>
      <c r="X221" s="115" t="s">
        <v>66</v>
      </c>
      <c r="Y221" s="121" t="s">
        <v>238</v>
      </c>
      <c r="Z221" s="121" t="s">
        <v>72</v>
      </c>
      <c r="AA221" s="69" t="s">
        <v>609</v>
      </c>
      <c r="AB221" s="69" t="s">
        <v>609</v>
      </c>
      <c r="AC221" s="69" t="s">
        <v>609</v>
      </c>
      <c r="AD221" s="77"/>
      <c r="AF221" s="69" t="s">
        <v>1228</v>
      </c>
      <c r="AG221" s="69">
        <v>0</v>
      </c>
      <c r="AH221" s="7"/>
      <c r="AI221" s="70" t="s">
        <v>959</v>
      </c>
      <c r="AJ221" s="194" t="e">
        <f>VLOOKUP($J221,context!$K$2:$M$348,2,FALSE)</f>
        <v>#N/A</v>
      </c>
      <c r="AK221" s="70">
        <v>1</v>
      </c>
      <c r="AL221" s="70" t="s">
        <v>3097</v>
      </c>
      <c r="AM221" s="149" t="e">
        <f>VLOOKUP($J221,context!$K$2:$AC$348,5,FALSE)</f>
        <v>#N/A</v>
      </c>
      <c r="AN221" s="149" t="e">
        <f>VLOOKUP($J221,context!$K$2:$AC$348,6,FALSE)</f>
        <v>#N/A</v>
      </c>
      <c r="AO221" s="149" t="e">
        <f>VLOOKUP($J221,context!$K$2:$AC$348,7,FALSE)</f>
        <v>#N/A</v>
      </c>
      <c r="AP221" s="149" t="e">
        <f>VLOOKUP($J221,context!$K$2:$AC$348,8,FALSE)</f>
        <v>#N/A</v>
      </c>
      <c r="AQ221" s="149" t="e">
        <f>VLOOKUP($J221,context!$K$2:$AC$348,9,FALSE)</f>
        <v>#N/A</v>
      </c>
      <c r="AR221" s="149" t="e">
        <f>VLOOKUP($J221,context!$K$2:$AC$348,10,FALSE)</f>
        <v>#N/A</v>
      </c>
      <c r="AS221" s="149" t="e">
        <f>VLOOKUP($J221,context!$K$2:$AC$348,11,FALSE)</f>
        <v>#N/A</v>
      </c>
      <c r="AT221" s="149" t="e">
        <f>VLOOKUP($J221,context!$K$2:$AC$348,12,FALSE)</f>
        <v>#N/A</v>
      </c>
      <c r="AU221" s="149" t="e">
        <f>VLOOKUP($J221,context!$K$2:$AC$348,13,FALSE)</f>
        <v>#N/A</v>
      </c>
      <c r="AV221" s="149" t="e">
        <f>VLOOKUP($J221,context!$K$2:$AC$348,14,FALSE)</f>
        <v>#N/A</v>
      </c>
      <c r="AW221" s="149" t="e">
        <f>VLOOKUP($J221,context!$K$2:$AC$348,15,FALSE)</f>
        <v>#N/A</v>
      </c>
      <c r="AX221" s="149" t="e">
        <f>VLOOKUP($J221,context!$K$2:$AC$348,16,FALSE)</f>
        <v>#N/A</v>
      </c>
      <c r="AY221" s="149" t="e">
        <f t="shared" si="21"/>
        <v>#N/A</v>
      </c>
      <c r="AZ221" s="149" t="e">
        <f t="shared" si="22"/>
        <v>#N/A</v>
      </c>
      <c r="BA221" s="149" t="e">
        <f t="shared" si="23"/>
        <v>#N/A</v>
      </c>
    </row>
    <row r="222" spans="1:54">
      <c r="A222" s="66">
        <v>234</v>
      </c>
      <c r="B222" s="66" t="s">
        <v>13</v>
      </c>
      <c r="C222" s="66" t="s">
        <v>41</v>
      </c>
      <c r="D222" s="66" t="s">
        <v>812</v>
      </c>
      <c r="E222" s="7" t="s">
        <v>842</v>
      </c>
      <c r="F222" s="50">
        <v>4</v>
      </c>
      <c r="G222" s="50" t="s">
        <v>204</v>
      </c>
      <c r="H222" s="50"/>
      <c r="I222" s="7" t="s">
        <v>204</v>
      </c>
      <c r="J222" s="70" t="s">
        <v>205</v>
      </c>
      <c r="K222" s="7" t="s">
        <v>667</v>
      </c>
      <c r="L222" s="7">
        <v>0</v>
      </c>
      <c r="M222" s="69" t="s">
        <v>808</v>
      </c>
      <c r="N222" s="69" t="s">
        <v>666</v>
      </c>
      <c r="O222" s="77" t="str">
        <f t="shared" si="24"/>
        <v/>
      </c>
      <c r="P222" s="77" t="str">
        <f t="shared" si="25"/>
        <v/>
      </c>
      <c r="Q222" s="7" t="s">
        <v>815</v>
      </c>
      <c r="R222" s="66">
        <v>0.8</v>
      </c>
      <c r="S222" s="66"/>
      <c r="T222" s="7" t="s">
        <v>65</v>
      </c>
      <c r="U222" s="184" t="s">
        <v>612</v>
      </c>
      <c r="V222" s="47" t="s">
        <v>71</v>
      </c>
      <c r="W222" s="47" t="s">
        <v>66</v>
      </c>
      <c r="X222" s="66" t="s">
        <v>66</v>
      </c>
      <c r="Y222" s="184" t="s">
        <v>238</v>
      </c>
      <c r="Z222" s="184" t="s">
        <v>72</v>
      </c>
      <c r="AA222" s="7" t="s">
        <v>609</v>
      </c>
      <c r="AB222" s="7" t="s">
        <v>609</v>
      </c>
      <c r="AC222" s="7" t="s">
        <v>609</v>
      </c>
      <c r="AD222" s="7"/>
      <c r="AF222" s="7" t="s">
        <v>1228</v>
      </c>
      <c r="AG222" s="7">
        <v>0</v>
      </c>
      <c r="AH222" s="7"/>
      <c r="AI222" s="47" t="s">
        <v>959</v>
      </c>
      <c r="AJ222" s="194" t="e">
        <f>VLOOKUP($J222,context!$K$2:$M$348,2,FALSE)</f>
        <v>#N/A</v>
      </c>
      <c r="AK222" s="47">
        <v>1</v>
      </c>
      <c r="AL222" s="70" t="s">
        <v>3097</v>
      </c>
      <c r="AM222" s="185" t="e">
        <f>VLOOKUP($J222,context!$K$2:$AC$348,5,FALSE)</f>
        <v>#N/A</v>
      </c>
      <c r="AN222" s="185" t="e">
        <f>VLOOKUP($J222,context!$K$2:$AC$348,6,FALSE)</f>
        <v>#N/A</v>
      </c>
      <c r="AO222" s="185" t="e">
        <f>VLOOKUP($J222,context!$K$2:$AC$348,7,FALSE)</f>
        <v>#N/A</v>
      </c>
      <c r="AP222" s="185" t="e">
        <f>VLOOKUP($J222,context!$K$2:$AC$348,8,FALSE)</f>
        <v>#N/A</v>
      </c>
      <c r="AQ222" s="185" t="e">
        <f>VLOOKUP($J222,context!$K$2:$AC$348,9,FALSE)</f>
        <v>#N/A</v>
      </c>
      <c r="AR222" s="185" t="e">
        <f>VLOOKUP($J222,context!$K$2:$AC$348,10,FALSE)</f>
        <v>#N/A</v>
      </c>
      <c r="AS222" s="185" t="e">
        <f>VLOOKUP($J222,context!$K$2:$AC$348,11,FALSE)</f>
        <v>#N/A</v>
      </c>
      <c r="AT222" s="185" t="e">
        <f>VLOOKUP($J222,context!$K$2:$AC$348,12,FALSE)</f>
        <v>#N/A</v>
      </c>
      <c r="AU222" s="185" t="e">
        <f>VLOOKUP($J222,context!$K$2:$AC$348,13,FALSE)</f>
        <v>#N/A</v>
      </c>
      <c r="AV222" s="185" t="e">
        <f>VLOOKUP($J222,context!$K$2:$AC$348,14,FALSE)</f>
        <v>#N/A</v>
      </c>
      <c r="AW222" s="185" t="e">
        <f>VLOOKUP($J222,context!$K$2:$AC$348,15,FALSE)</f>
        <v>#N/A</v>
      </c>
      <c r="AX222" s="185" t="e">
        <f>VLOOKUP($J222,context!$K$2:$AC$348,16,FALSE)</f>
        <v>#N/A</v>
      </c>
      <c r="AY222" s="185" t="e">
        <f t="shared" si="21"/>
        <v>#N/A</v>
      </c>
      <c r="AZ222" s="149" t="e">
        <f t="shared" si="22"/>
        <v>#N/A</v>
      </c>
      <c r="BA222" s="149" t="e">
        <f t="shared" si="23"/>
        <v>#N/A</v>
      </c>
    </row>
    <row r="223" spans="1:54">
      <c r="A223" s="52">
        <v>489</v>
      </c>
      <c r="B223" s="52" t="s">
        <v>13</v>
      </c>
      <c r="C223" s="66" t="s">
        <v>29</v>
      </c>
      <c r="D223" s="52" t="s">
        <v>1159</v>
      </c>
      <c r="E223" s="77" t="s">
        <v>1160</v>
      </c>
      <c r="F223" s="50">
        <v>3</v>
      </c>
      <c r="G223" s="50" t="s">
        <v>2613</v>
      </c>
      <c r="H223" s="77"/>
      <c r="J223" s="70" t="s">
        <v>205</v>
      </c>
      <c r="K223" s="77" t="s">
        <v>2628</v>
      </c>
      <c r="L223" s="69">
        <v>0</v>
      </c>
      <c r="M223" s="69" t="s">
        <v>808</v>
      </c>
      <c r="N223" s="69" t="s">
        <v>666</v>
      </c>
      <c r="O223" s="77" t="str">
        <f t="shared" si="24"/>
        <v/>
      </c>
      <c r="P223" s="77" t="str">
        <f t="shared" si="25"/>
        <v/>
      </c>
      <c r="Q223" s="77"/>
      <c r="R223" s="6">
        <v>0.8</v>
      </c>
      <c r="S223" s="55"/>
      <c r="T223" s="69" t="s">
        <v>65</v>
      </c>
      <c r="U223" s="67" t="s">
        <v>612</v>
      </c>
      <c r="V223" s="68" t="s">
        <v>97</v>
      </c>
      <c r="W223" s="74" t="s">
        <v>66</v>
      </c>
      <c r="X223" s="115" t="s">
        <v>66</v>
      </c>
      <c r="Y223" s="121" t="s">
        <v>98</v>
      </c>
      <c r="Z223" s="121" t="s">
        <v>2628</v>
      </c>
      <c r="AA223" s="77"/>
      <c r="AB223" s="69"/>
      <c r="AC223" s="77"/>
      <c r="AD223" s="77"/>
      <c r="AF223" s="77"/>
      <c r="AG223" s="69">
        <v>1</v>
      </c>
      <c r="AH223" s="7" t="s">
        <v>3017</v>
      </c>
      <c r="AI223" s="70" t="s">
        <v>959</v>
      </c>
      <c r="AJ223" s="194" t="e">
        <f>VLOOKUP($J223,context!$K$2:$M$348,2,FALSE)</f>
        <v>#N/A</v>
      </c>
      <c r="AK223" s="70">
        <v>1</v>
      </c>
      <c r="AL223" s="70" t="s">
        <v>3097</v>
      </c>
      <c r="AM223" s="149" t="e">
        <f>VLOOKUP($J223,context!$K$2:$AC$348,5,FALSE)</f>
        <v>#N/A</v>
      </c>
      <c r="AN223" s="149" t="e">
        <f>VLOOKUP($J223,context!$K$2:$AC$348,6,FALSE)</f>
        <v>#N/A</v>
      </c>
      <c r="AO223" s="149" t="e">
        <f>VLOOKUP($J223,context!$K$2:$AC$348,7,FALSE)</f>
        <v>#N/A</v>
      </c>
      <c r="AP223" s="149" t="e">
        <f>VLOOKUP($J223,context!$K$2:$AC$348,8,FALSE)</f>
        <v>#N/A</v>
      </c>
      <c r="AQ223" s="149" t="e">
        <f>VLOOKUP($J223,context!$K$2:$AC$348,9,FALSE)</f>
        <v>#N/A</v>
      </c>
      <c r="AR223" s="149" t="e">
        <f>VLOOKUP($J223,context!$K$2:$AC$348,10,FALSE)</f>
        <v>#N/A</v>
      </c>
      <c r="AS223" s="149" t="e">
        <f>VLOOKUP($J223,context!$K$2:$AC$348,11,FALSE)</f>
        <v>#N/A</v>
      </c>
      <c r="AT223" s="149" t="e">
        <f>VLOOKUP($J223,context!$K$2:$AC$348,12,FALSE)</f>
        <v>#N/A</v>
      </c>
      <c r="AU223" s="149" t="e">
        <f>VLOOKUP($J223,context!$K$2:$AC$348,13,FALSE)</f>
        <v>#N/A</v>
      </c>
      <c r="AV223" s="149" t="e">
        <f>VLOOKUP($J223,context!$K$2:$AC$348,14,FALSE)</f>
        <v>#N/A</v>
      </c>
      <c r="AW223" s="149" t="e">
        <f>VLOOKUP($J223,context!$K$2:$AC$348,15,FALSE)</f>
        <v>#N/A</v>
      </c>
      <c r="AX223" s="149" t="e">
        <f>VLOOKUP($J223,context!$K$2:$AC$348,16,FALSE)</f>
        <v>#N/A</v>
      </c>
      <c r="AY223" s="149" t="e">
        <f t="shared" si="21"/>
        <v>#N/A</v>
      </c>
      <c r="AZ223" s="149" t="e">
        <f t="shared" si="22"/>
        <v>#N/A</v>
      </c>
      <c r="BA223" s="149" t="e">
        <f t="shared" si="23"/>
        <v>#N/A</v>
      </c>
    </row>
    <row r="224" spans="1:54">
      <c r="A224" s="122">
        <v>926</v>
      </c>
      <c r="B224" s="52" t="s">
        <v>13</v>
      </c>
      <c r="C224" s="66" t="s">
        <v>32</v>
      </c>
      <c r="D224" s="52"/>
      <c r="E224" s="77" t="s">
        <v>1190</v>
      </c>
      <c r="F224" s="50">
        <v>3</v>
      </c>
      <c r="G224" s="50" t="s">
        <v>1198</v>
      </c>
      <c r="H224" s="77"/>
      <c r="I224" s="69" t="s">
        <v>1198</v>
      </c>
      <c r="J224" s="70" t="s">
        <v>205</v>
      </c>
      <c r="K224" s="77"/>
      <c r="L224" s="69">
        <v>0</v>
      </c>
      <c r="M224" s="69" t="s">
        <v>808</v>
      </c>
      <c r="N224" s="69" t="s">
        <v>666</v>
      </c>
      <c r="O224" s="77" t="str">
        <f t="shared" si="24"/>
        <v/>
      </c>
      <c r="P224" s="77" t="str">
        <f t="shared" si="25"/>
        <v/>
      </c>
      <c r="Q224" s="77"/>
      <c r="R224" s="6">
        <v>0.8</v>
      </c>
      <c r="S224" s="55">
        <v>42328</v>
      </c>
      <c r="T224" s="77" t="s">
        <v>65</v>
      </c>
      <c r="U224" s="67" t="s">
        <v>612</v>
      </c>
      <c r="V224" s="68" t="s">
        <v>71</v>
      </c>
      <c r="W224" s="74" t="s">
        <v>66</v>
      </c>
      <c r="X224" s="115" t="s">
        <v>66</v>
      </c>
      <c r="Y224" s="121" t="s">
        <v>238</v>
      </c>
      <c r="Z224" s="121" t="s">
        <v>72</v>
      </c>
      <c r="AA224" s="69" t="s">
        <v>609</v>
      </c>
      <c r="AB224" s="69" t="s">
        <v>609</v>
      </c>
      <c r="AC224" s="69" t="s">
        <v>609</v>
      </c>
      <c r="AD224" s="77"/>
      <c r="AF224" s="69" t="s">
        <v>1228</v>
      </c>
      <c r="AG224" s="69">
        <v>0</v>
      </c>
      <c r="AH224" s="7"/>
      <c r="AI224" s="70" t="s">
        <v>959</v>
      </c>
      <c r="AJ224" s="194" t="e">
        <f>VLOOKUP($J224,context!$K$2:$M$348,2,FALSE)</f>
        <v>#N/A</v>
      </c>
      <c r="AK224" s="70">
        <v>1</v>
      </c>
      <c r="AL224" s="70" t="s">
        <v>3097</v>
      </c>
      <c r="AM224" s="149" t="e">
        <f>VLOOKUP($J224,context!$K$2:$AC$348,5,FALSE)</f>
        <v>#N/A</v>
      </c>
      <c r="AN224" s="149" t="e">
        <f>VLOOKUP($J224,context!$K$2:$AC$348,6,FALSE)</f>
        <v>#N/A</v>
      </c>
      <c r="AO224" s="149" t="e">
        <f>VLOOKUP($J224,context!$K$2:$AC$348,7,FALSE)</f>
        <v>#N/A</v>
      </c>
      <c r="AP224" s="149" t="e">
        <f>VLOOKUP($J224,context!$K$2:$AC$348,8,FALSE)</f>
        <v>#N/A</v>
      </c>
      <c r="AQ224" s="149" t="e">
        <f>VLOOKUP($J224,context!$K$2:$AC$348,9,FALSE)</f>
        <v>#N/A</v>
      </c>
      <c r="AR224" s="149" t="e">
        <f>VLOOKUP($J224,context!$K$2:$AC$348,10,FALSE)</f>
        <v>#N/A</v>
      </c>
      <c r="AS224" s="149" t="e">
        <f>VLOOKUP($J224,context!$K$2:$AC$348,11,FALSE)</f>
        <v>#N/A</v>
      </c>
      <c r="AT224" s="149" t="e">
        <f>VLOOKUP($J224,context!$K$2:$AC$348,12,FALSE)</f>
        <v>#N/A</v>
      </c>
      <c r="AU224" s="149" t="e">
        <f>VLOOKUP($J224,context!$K$2:$AC$348,13,FALSE)</f>
        <v>#N/A</v>
      </c>
      <c r="AV224" s="149" t="e">
        <f>VLOOKUP($J224,context!$K$2:$AC$348,14,FALSE)</f>
        <v>#N/A</v>
      </c>
      <c r="AW224" s="149" t="e">
        <f>VLOOKUP($J224,context!$K$2:$AC$348,15,FALSE)</f>
        <v>#N/A</v>
      </c>
      <c r="AX224" s="149" t="e">
        <f>VLOOKUP($J224,context!$K$2:$AC$348,16,FALSE)</f>
        <v>#N/A</v>
      </c>
      <c r="AY224" s="149" t="e">
        <f t="shared" si="21"/>
        <v>#N/A</v>
      </c>
      <c r="AZ224" s="149" t="e">
        <f t="shared" si="22"/>
        <v>#N/A</v>
      </c>
      <c r="BA224" s="149" t="e">
        <f t="shared" si="23"/>
        <v>#N/A</v>
      </c>
    </row>
    <row r="225" spans="1:54">
      <c r="A225" s="52">
        <v>843</v>
      </c>
      <c r="B225" s="52" t="s">
        <v>13</v>
      </c>
      <c r="C225" s="117" t="s">
        <v>1902</v>
      </c>
      <c r="E225" s="69" t="s">
        <v>2271</v>
      </c>
      <c r="G225" s="62" t="s">
        <v>2259</v>
      </c>
      <c r="J225" s="70" t="s">
        <v>3342</v>
      </c>
      <c r="K225" s="61" t="s">
        <v>2260</v>
      </c>
      <c r="L225" s="69">
        <v>1</v>
      </c>
      <c r="M225" s="69" t="s">
        <v>808</v>
      </c>
      <c r="N225" s="69" t="s">
        <v>2364</v>
      </c>
      <c r="O225" s="77" t="str">
        <f t="shared" si="24"/>
        <v>Wikipedia Entry</v>
      </c>
      <c r="P225" s="77" t="str">
        <f t="shared" si="25"/>
        <v>Definition from FaBiO: Information about a particular topic in one of the versions of Wikipedia, the online encyclopedia (http://www.wikipedia.org/).</v>
      </c>
      <c r="R225" s="63">
        <v>0.8</v>
      </c>
      <c r="T225" s="77" t="s">
        <v>65</v>
      </c>
      <c r="U225" s="67" t="s">
        <v>612</v>
      </c>
      <c r="V225" s="68" t="s">
        <v>71</v>
      </c>
      <c r="W225" s="74" t="s">
        <v>66</v>
      </c>
      <c r="X225" s="115" t="s">
        <v>66</v>
      </c>
      <c r="Y225" s="121" t="s">
        <v>238</v>
      </c>
      <c r="Z225" s="121" t="s">
        <v>72</v>
      </c>
      <c r="AA225" s="69" t="s">
        <v>609</v>
      </c>
      <c r="AB225" s="69" t="s">
        <v>609</v>
      </c>
      <c r="AC225" s="69" t="s">
        <v>609</v>
      </c>
      <c r="AG225" s="61">
        <v>1</v>
      </c>
      <c r="AI225" s="70" t="s">
        <v>959</v>
      </c>
      <c r="AJ225" s="194" t="e">
        <f>VLOOKUP($J225,context!$K$2:$M$348,2,FALSE)</f>
        <v>#N/A</v>
      </c>
      <c r="AK225" s="70">
        <v>1</v>
      </c>
      <c r="AL225" s="70" t="s">
        <v>3097</v>
      </c>
      <c r="AM225" s="149" t="e">
        <f>VLOOKUP($J225,context!$K$2:$AC$348,5,FALSE)</f>
        <v>#N/A</v>
      </c>
      <c r="AN225" s="149" t="e">
        <f>VLOOKUP($J225,context!$K$2:$AC$348,6,FALSE)</f>
        <v>#N/A</v>
      </c>
      <c r="AO225" s="149" t="e">
        <f>VLOOKUP($J225,context!$K$2:$AC$348,7,FALSE)</f>
        <v>#N/A</v>
      </c>
      <c r="AP225" s="149" t="e">
        <f>VLOOKUP($J225,context!$K$2:$AC$348,8,FALSE)</f>
        <v>#N/A</v>
      </c>
      <c r="AQ225" s="149" t="e">
        <f>VLOOKUP($J225,context!$K$2:$AC$348,9,FALSE)</f>
        <v>#N/A</v>
      </c>
      <c r="AR225" s="149" t="e">
        <f>VLOOKUP($J225,context!$K$2:$AC$348,10,FALSE)</f>
        <v>#N/A</v>
      </c>
      <c r="AS225" s="149" t="e">
        <f>VLOOKUP($J225,context!$K$2:$AC$348,11,FALSE)</f>
        <v>#N/A</v>
      </c>
      <c r="AT225" s="149" t="e">
        <f>VLOOKUP($J225,context!$K$2:$AC$348,12,FALSE)</f>
        <v>#N/A</v>
      </c>
      <c r="AU225" s="149" t="e">
        <f>VLOOKUP($J225,context!$K$2:$AC$348,13,FALSE)</f>
        <v>#N/A</v>
      </c>
      <c r="AV225" s="149" t="e">
        <f>VLOOKUP($J225,context!$K$2:$AC$348,14,FALSE)</f>
        <v>#N/A</v>
      </c>
      <c r="AW225" s="149" t="e">
        <f>VLOOKUP($J225,context!$K$2:$AC$348,15,FALSE)</f>
        <v>#N/A</v>
      </c>
      <c r="AX225" s="149" t="e">
        <f>VLOOKUP($J225,context!$K$2:$AC$348,16,FALSE)</f>
        <v>#N/A</v>
      </c>
      <c r="AY225" s="149" t="e">
        <f t="shared" si="21"/>
        <v>#N/A</v>
      </c>
      <c r="AZ225" s="149" t="e">
        <f t="shared" si="22"/>
        <v>#N/A</v>
      </c>
      <c r="BA225" s="149" t="e">
        <f t="shared" si="23"/>
        <v>#N/A</v>
      </c>
    </row>
    <row r="226" spans="1:54">
      <c r="A226" s="52">
        <v>787</v>
      </c>
      <c r="B226" s="52" t="s">
        <v>13</v>
      </c>
      <c r="C226" s="117" t="s">
        <v>1902</v>
      </c>
      <c r="E226" s="69" t="s">
        <v>2271</v>
      </c>
      <c r="G226" s="62" t="s">
        <v>2170</v>
      </c>
      <c r="J226" s="70" t="s">
        <v>2170</v>
      </c>
      <c r="K226" s="61" t="s">
        <v>2171</v>
      </c>
      <c r="L226" s="69">
        <v>1</v>
      </c>
      <c r="M226" s="69" t="s">
        <v>808</v>
      </c>
      <c r="N226" s="69" t="s">
        <v>2282</v>
      </c>
      <c r="O226" s="77" t="str">
        <f t="shared" si="24"/>
        <v>reference entry</v>
      </c>
      <c r="P226" s="77" t="str">
        <f t="shared" si="25"/>
        <v>Definition from FaBiO: A particular reference entry containing authoritative factual information on a certain topic, usually contained in a larger expression.</v>
      </c>
      <c r="R226" s="63">
        <v>0.8</v>
      </c>
      <c r="T226" s="77" t="s">
        <v>65</v>
      </c>
      <c r="U226" s="67" t="s">
        <v>612</v>
      </c>
      <c r="V226" s="68" t="s">
        <v>71</v>
      </c>
      <c r="W226" s="74" t="s">
        <v>66</v>
      </c>
      <c r="X226" s="115" t="s">
        <v>66</v>
      </c>
      <c r="Y226" s="121" t="s">
        <v>238</v>
      </c>
      <c r="Z226" s="121" t="s">
        <v>72</v>
      </c>
      <c r="AA226" s="69" t="s">
        <v>609</v>
      </c>
      <c r="AB226" s="69" t="s">
        <v>609</v>
      </c>
      <c r="AC226" s="69" t="s">
        <v>609</v>
      </c>
      <c r="AF226" s="56" t="s">
        <v>1217</v>
      </c>
      <c r="AG226" s="69">
        <v>0</v>
      </c>
      <c r="AH226" s="7" t="s">
        <v>2863</v>
      </c>
      <c r="AI226" s="131" t="s">
        <v>444</v>
      </c>
      <c r="AJ226" s="194" t="e">
        <f>VLOOKUP($J226,context!$K$2:$M$348,2,FALSE)</f>
        <v>#N/A</v>
      </c>
      <c r="AK226" s="131">
        <v>2</v>
      </c>
      <c r="AL226" s="70" t="s">
        <v>3097</v>
      </c>
      <c r="AM226" s="149" t="e">
        <f>VLOOKUP($J226,context!$K$2:$AC$348,5,FALSE)</f>
        <v>#N/A</v>
      </c>
      <c r="AN226" s="149" t="e">
        <f>VLOOKUP($J226,context!$K$2:$AC$348,6,FALSE)</f>
        <v>#N/A</v>
      </c>
      <c r="AO226" s="149" t="e">
        <f>VLOOKUP($J226,context!$K$2:$AC$348,7,FALSE)</f>
        <v>#N/A</v>
      </c>
      <c r="AP226" s="149" t="e">
        <f>VLOOKUP($J226,context!$K$2:$AC$348,8,FALSE)</f>
        <v>#N/A</v>
      </c>
      <c r="AQ226" s="149" t="e">
        <f>VLOOKUP($J226,context!$K$2:$AC$348,9,FALSE)</f>
        <v>#N/A</v>
      </c>
      <c r="AR226" s="149" t="e">
        <f>VLOOKUP($J226,context!$K$2:$AC$348,10,FALSE)</f>
        <v>#N/A</v>
      </c>
      <c r="AS226" s="149" t="e">
        <f>VLOOKUP($J226,context!$K$2:$AC$348,11,FALSE)</f>
        <v>#N/A</v>
      </c>
      <c r="AT226" s="149" t="e">
        <f>VLOOKUP($J226,context!$K$2:$AC$348,12,FALSE)</f>
        <v>#N/A</v>
      </c>
      <c r="AU226" s="149" t="e">
        <f>VLOOKUP($J226,context!$K$2:$AC$348,13,FALSE)</f>
        <v>#N/A</v>
      </c>
      <c r="AV226" s="149" t="e">
        <f>VLOOKUP($J226,context!$K$2:$AC$348,14,FALSE)</f>
        <v>#N/A</v>
      </c>
      <c r="AW226" s="149" t="e">
        <f>VLOOKUP($J226,context!$K$2:$AC$348,15,FALSE)</f>
        <v>#N/A</v>
      </c>
      <c r="AX226" s="149" t="e">
        <f>VLOOKUP($J226,context!$K$2:$AC$348,16,FALSE)</f>
        <v>#N/A</v>
      </c>
      <c r="AY226" s="149" t="e">
        <f t="shared" si="21"/>
        <v>#N/A</v>
      </c>
      <c r="AZ226" s="149" t="e">
        <f t="shared" si="22"/>
        <v>#N/A</v>
      </c>
      <c r="BA226" s="149" t="e">
        <f t="shared" si="23"/>
        <v>#N/A</v>
      </c>
    </row>
    <row r="227" spans="1:54">
      <c r="A227" s="52">
        <v>100</v>
      </c>
      <c r="B227" s="52" t="s">
        <v>13</v>
      </c>
      <c r="C227" s="66" t="s">
        <v>730</v>
      </c>
      <c r="D227" s="52"/>
      <c r="E227" s="77" t="s">
        <v>722</v>
      </c>
      <c r="F227" s="50">
        <v>4</v>
      </c>
      <c r="G227" s="50" t="s">
        <v>362</v>
      </c>
      <c r="H227" s="77"/>
      <c r="I227" s="69" t="s">
        <v>362</v>
      </c>
      <c r="J227" s="70" t="s">
        <v>362</v>
      </c>
      <c r="K227" s="77"/>
      <c r="L227" s="69">
        <v>0</v>
      </c>
      <c r="M227" s="69" t="s">
        <v>362</v>
      </c>
      <c r="N227" s="69" t="s">
        <v>362</v>
      </c>
      <c r="O227" s="77" t="str">
        <f t="shared" si="24"/>
        <v/>
      </c>
      <c r="P227" s="77" t="str">
        <f t="shared" si="25"/>
        <v/>
      </c>
      <c r="Q227" s="77"/>
      <c r="R227" s="6">
        <v>1</v>
      </c>
      <c r="S227" s="55">
        <v>43017</v>
      </c>
      <c r="T227" s="77" t="s">
        <v>65</v>
      </c>
      <c r="U227" s="67" t="s">
        <v>108</v>
      </c>
      <c r="V227" s="68" t="s">
        <v>362</v>
      </c>
      <c r="W227" s="74" t="s">
        <v>66</v>
      </c>
      <c r="X227" s="115" t="s">
        <v>66</v>
      </c>
      <c r="Y227" s="121" t="s">
        <v>171</v>
      </c>
      <c r="Z227" s="121" t="s">
        <v>167</v>
      </c>
      <c r="AA227" s="69" t="s">
        <v>609</v>
      </c>
      <c r="AB227" s="77"/>
      <c r="AC227" s="77"/>
      <c r="AD227" s="77"/>
      <c r="AF227" s="69" t="s">
        <v>2876</v>
      </c>
      <c r="AG227" s="69">
        <v>0</v>
      </c>
      <c r="AH227" s="7" t="s">
        <v>2863</v>
      </c>
      <c r="AI227" s="183" t="s">
        <v>372</v>
      </c>
      <c r="AJ227" s="194" t="str">
        <f>VLOOKUP($J227,context!$K$2:$M$348,2,FALSE)</f>
        <v>Definition from MEL: Strings of mathematical expressions and formulas (e.g., NDVI, EVI, LSWI).</v>
      </c>
      <c r="AK227" s="183">
        <v>3</v>
      </c>
      <c r="AL227" s="183"/>
      <c r="AM227" s="149">
        <f>VLOOKUP($J227,context!$K$2:$AC$348,5,FALSE)</f>
        <v>0</v>
      </c>
      <c r="AN227" s="149">
        <f>VLOOKUP($J227,context!$K$2:$AC$348,6,FALSE)</f>
        <v>0</v>
      </c>
      <c r="AO227" s="149">
        <f>VLOOKUP($J227,context!$K$2:$AC$348,7,FALSE)</f>
        <v>0</v>
      </c>
      <c r="AP227" s="149">
        <f>VLOOKUP($J227,context!$K$2:$AC$348,8,FALSE)</f>
        <v>1</v>
      </c>
      <c r="AQ227" s="149">
        <f>VLOOKUP($J227,context!$K$2:$AC$348,9,FALSE)</f>
        <v>0.8</v>
      </c>
      <c r="AR227" s="149">
        <f>VLOOKUP($J227,context!$K$2:$AC$348,10,FALSE)</f>
        <v>0</v>
      </c>
      <c r="AS227" s="149">
        <f>VLOOKUP($J227,context!$K$2:$AC$348,11,FALSE)</f>
        <v>1</v>
      </c>
      <c r="AT227" s="149">
        <f>VLOOKUP($J227,context!$K$2:$AC$348,12,FALSE)</f>
        <v>0.4</v>
      </c>
      <c r="AU227" s="149">
        <f>VLOOKUP($J227,context!$K$2:$AC$348,13,FALSE)</f>
        <v>0.6</v>
      </c>
      <c r="AV227" s="149">
        <f>VLOOKUP($J227,context!$K$2:$AC$348,14,FALSE)</f>
        <v>0</v>
      </c>
      <c r="AW227" s="149">
        <f>VLOOKUP($J227,context!$K$2:$AC$348,15,FALSE)</f>
        <v>0</v>
      </c>
      <c r="AX227" s="149">
        <f>VLOOKUP($J227,context!$K$2:$AC$348,16,FALSE)</f>
        <v>0.2</v>
      </c>
      <c r="AY227" s="149">
        <f t="shared" si="21"/>
        <v>4</v>
      </c>
      <c r="AZ227" s="149">
        <f t="shared" si="22"/>
        <v>1</v>
      </c>
      <c r="BA227" s="149">
        <f t="shared" si="23"/>
        <v>0</v>
      </c>
    </row>
    <row r="228" spans="1:54">
      <c r="A228" s="52">
        <v>490</v>
      </c>
      <c r="B228" s="52" t="s">
        <v>13</v>
      </c>
      <c r="C228" s="66" t="s">
        <v>29</v>
      </c>
      <c r="D228" s="52" t="s">
        <v>1159</v>
      </c>
      <c r="E228" s="77" t="s">
        <v>1160</v>
      </c>
      <c r="F228" s="50">
        <v>3</v>
      </c>
      <c r="G228" s="50" t="s">
        <v>2614</v>
      </c>
      <c r="H228" s="77"/>
      <c r="J228" s="69" t="s">
        <v>362</v>
      </c>
      <c r="K228" s="77" t="s">
        <v>2629</v>
      </c>
      <c r="L228" s="77">
        <v>0</v>
      </c>
      <c r="M228" s="69" t="s">
        <v>362</v>
      </c>
      <c r="N228" s="69" t="s">
        <v>362</v>
      </c>
      <c r="O228" s="77" t="str">
        <f t="shared" si="24"/>
        <v/>
      </c>
      <c r="P228" s="77" t="str">
        <f t="shared" si="25"/>
        <v/>
      </c>
      <c r="Q228" s="77"/>
      <c r="R228" s="6">
        <v>1</v>
      </c>
      <c r="S228" s="55"/>
      <c r="T228" s="69" t="s">
        <v>65</v>
      </c>
      <c r="U228" s="67" t="s">
        <v>108</v>
      </c>
      <c r="V228" s="68" t="s">
        <v>362</v>
      </c>
      <c r="W228" s="74" t="s">
        <v>66</v>
      </c>
      <c r="X228" s="115" t="s">
        <v>66</v>
      </c>
      <c r="Y228" s="121" t="s">
        <v>171</v>
      </c>
      <c r="Z228" s="121" t="s">
        <v>2629</v>
      </c>
      <c r="AA228" s="69" t="s">
        <v>609</v>
      </c>
      <c r="AB228" s="69"/>
      <c r="AC228" s="77"/>
      <c r="AD228" s="77"/>
      <c r="AF228" s="69" t="s">
        <v>2876</v>
      </c>
      <c r="AG228" s="69">
        <v>0</v>
      </c>
      <c r="AH228" s="7" t="s">
        <v>2863</v>
      </c>
      <c r="AI228" s="183" t="s">
        <v>372</v>
      </c>
      <c r="AJ228" s="194" t="str">
        <f>VLOOKUP($J228,context!$K$2:$M$348,2,FALSE)</f>
        <v>Definition from MEL: Strings of mathematical expressions and formulas (e.g., NDVI, EVI, LSWI).</v>
      </c>
      <c r="AK228" s="183">
        <v>3</v>
      </c>
      <c r="AL228" s="70" t="s">
        <v>3098</v>
      </c>
      <c r="AM228" s="149">
        <f>VLOOKUP($J228,context!$K$2:$AC$348,5,FALSE)</f>
        <v>0</v>
      </c>
      <c r="AN228" s="149">
        <f>VLOOKUP($J228,context!$K$2:$AC$348,6,FALSE)</f>
        <v>0</v>
      </c>
      <c r="AO228" s="149">
        <f>VLOOKUP($J228,context!$K$2:$AC$348,7,FALSE)</f>
        <v>0</v>
      </c>
      <c r="AP228" s="149">
        <f>VLOOKUP($J228,context!$K$2:$AC$348,8,FALSE)</f>
        <v>1</v>
      </c>
      <c r="AQ228" s="149">
        <f>VLOOKUP($J228,context!$K$2:$AC$348,9,FALSE)</f>
        <v>0.8</v>
      </c>
      <c r="AR228" s="149">
        <f>VLOOKUP($J228,context!$K$2:$AC$348,10,FALSE)</f>
        <v>0</v>
      </c>
      <c r="AS228" s="149">
        <f>VLOOKUP($J228,context!$K$2:$AC$348,11,FALSE)</f>
        <v>1</v>
      </c>
      <c r="AT228" s="149">
        <f>VLOOKUP($J228,context!$K$2:$AC$348,12,FALSE)</f>
        <v>0.4</v>
      </c>
      <c r="AU228" s="149">
        <f>VLOOKUP($J228,context!$K$2:$AC$348,13,FALSE)</f>
        <v>0.6</v>
      </c>
      <c r="AV228" s="149">
        <f>VLOOKUP($J228,context!$K$2:$AC$348,14,FALSE)</f>
        <v>0</v>
      </c>
      <c r="AW228" s="149">
        <f>VLOOKUP($J228,context!$K$2:$AC$348,15,FALSE)</f>
        <v>0</v>
      </c>
      <c r="AX228" s="149">
        <f>VLOOKUP($J228,context!$K$2:$AC$348,16,FALSE)</f>
        <v>0.2</v>
      </c>
      <c r="AY228" s="149">
        <f t="shared" si="21"/>
        <v>4</v>
      </c>
      <c r="AZ228" s="149">
        <f t="shared" si="22"/>
        <v>1</v>
      </c>
      <c r="BA228" s="149">
        <f t="shared" si="23"/>
        <v>0</v>
      </c>
    </row>
    <row r="229" spans="1:54">
      <c r="A229" s="52">
        <v>541</v>
      </c>
      <c r="B229" s="52" t="s">
        <v>2708</v>
      </c>
      <c r="C229" s="66" t="s">
        <v>1760</v>
      </c>
      <c r="E229" s="69" t="s">
        <v>1778</v>
      </c>
      <c r="F229" s="69" t="s">
        <v>1779</v>
      </c>
      <c r="G229" s="61" t="s">
        <v>362</v>
      </c>
      <c r="I229" s="61" t="s">
        <v>362</v>
      </c>
      <c r="J229" s="70" t="s">
        <v>362</v>
      </c>
      <c r="K229" s="69" t="s">
        <v>1764</v>
      </c>
      <c r="L229" s="69">
        <v>1</v>
      </c>
      <c r="M229" s="69" t="s">
        <v>362</v>
      </c>
      <c r="N229" s="69" t="s">
        <v>362</v>
      </c>
      <c r="O229" s="77" t="str">
        <f t="shared" si="24"/>
        <v>Equation</v>
      </c>
      <c r="P229" s="77" t="str">
        <f t="shared" si="25"/>
        <v>Definition from MEL: Strings of mathematical expressions and formulas (e.g., NDVI, EVI, LSWI).</v>
      </c>
      <c r="R229" s="63">
        <v>1</v>
      </c>
      <c r="T229" s="77" t="s">
        <v>65</v>
      </c>
      <c r="U229" s="67" t="s">
        <v>108</v>
      </c>
      <c r="V229" s="68" t="s">
        <v>362</v>
      </c>
      <c r="W229" s="74" t="s">
        <v>66</v>
      </c>
      <c r="X229" s="115" t="s">
        <v>66</v>
      </c>
      <c r="Y229" s="121" t="s">
        <v>171</v>
      </c>
      <c r="Z229" s="121" t="s">
        <v>167</v>
      </c>
      <c r="AA229" s="69" t="s">
        <v>609</v>
      </c>
      <c r="AF229" s="69" t="s">
        <v>2876</v>
      </c>
      <c r="AG229" s="69">
        <v>0</v>
      </c>
      <c r="AH229" s="7" t="s">
        <v>2863</v>
      </c>
      <c r="AI229" s="183" t="s">
        <v>372</v>
      </c>
      <c r="AJ229" s="194" t="str">
        <f>VLOOKUP($J229,context!$K$2:$M$348,2,FALSE)</f>
        <v>Definition from MEL: Strings of mathematical expressions and formulas (e.g., NDVI, EVI, LSWI).</v>
      </c>
      <c r="AK229" s="183">
        <v>3</v>
      </c>
      <c r="AL229" s="70" t="s">
        <v>3098</v>
      </c>
      <c r="AM229" s="149">
        <f>VLOOKUP($J229,context!$K$2:$AC$348,5,FALSE)</f>
        <v>0</v>
      </c>
      <c r="AN229" s="149">
        <f>VLOOKUP($J229,context!$K$2:$AC$348,6,FALSE)</f>
        <v>0</v>
      </c>
      <c r="AO229" s="149">
        <f>VLOOKUP($J229,context!$K$2:$AC$348,7,FALSE)</f>
        <v>0</v>
      </c>
      <c r="AP229" s="149">
        <f>VLOOKUP($J229,context!$K$2:$AC$348,8,FALSE)</f>
        <v>1</v>
      </c>
      <c r="AQ229" s="149">
        <f>VLOOKUP($J229,context!$K$2:$AC$348,9,FALSE)</f>
        <v>0.8</v>
      </c>
      <c r="AR229" s="149">
        <f>VLOOKUP($J229,context!$K$2:$AC$348,10,FALSE)</f>
        <v>0</v>
      </c>
      <c r="AS229" s="149">
        <f>VLOOKUP($J229,context!$K$2:$AC$348,11,FALSE)</f>
        <v>1</v>
      </c>
      <c r="AT229" s="149">
        <f>VLOOKUP($J229,context!$K$2:$AC$348,12,FALSE)</f>
        <v>0.4</v>
      </c>
      <c r="AU229" s="149">
        <f>VLOOKUP($J229,context!$K$2:$AC$348,13,FALSE)</f>
        <v>0.6</v>
      </c>
      <c r="AV229" s="149">
        <f>VLOOKUP($J229,context!$K$2:$AC$348,14,FALSE)</f>
        <v>0</v>
      </c>
      <c r="AW229" s="149">
        <f>VLOOKUP($J229,context!$K$2:$AC$348,15,FALSE)</f>
        <v>0</v>
      </c>
      <c r="AX229" s="149">
        <f>VLOOKUP($J229,context!$K$2:$AC$348,16,FALSE)</f>
        <v>0.2</v>
      </c>
      <c r="AY229" s="149">
        <f t="shared" si="21"/>
        <v>4</v>
      </c>
      <c r="AZ229" s="149">
        <f t="shared" si="22"/>
        <v>1</v>
      </c>
      <c r="BA229" s="149">
        <f t="shared" si="23"/>
        <v>0</v>
      </c>
    </row>
    <row r="230" spans="1:54">
      <c r="A230" s="52">
        <v>686</v>
      </c>
      <c r="B230" s="52" t="s">
        <v>13</v>
      </c>
      <c r="C230" s="117" t="s">
        <v>1902</v>
      </c>
      <c r="E230" s="69" t="s">
        <v>2271</v>
      </c>
      <c r="G230" s="62" t="s">
        <v>2014</v>
      </c>
      <c r="J230" s="70" t="s">
        <v>2014</v>
      </c>
      <c r="K230" s="61" t="s">
        <v>2015</v>
      </c>
      <c r="L230" s="69">
        <v>1</v>
      </c>
      <c r="M230" s="69" t="s">
        <v>2014</v>
      </c>
      <c r="N230" s="69" t="s">
        <v>2014</v>
      </c>
      <c r="O230" s="77" t="str">
        <f t="shared" si="24"/>
        <v>essay</v>
      </c>
      <c r="P230" s="77" t="str">
        <f t="shared" si="25"/>
        <v>Definition from FaBiO: A piece of non-fiction writing on a particular subject, usually of moderate length and without chapters.</v>
      </c>
      <c r="R230" s="63">
        <v>0.5</v>
      </c>
      <c r="T230" s="77" t="s">
        <v>65</v>
      </c>
      <c r="U230" s="67" t="s">
        <v>108</v>
      </c>
      <c r="V230" s="68" t="s">
        <v>145</v>
      </c>
      <c r="W230" s="74" t="s">
        <v>66</v>
      </c>
      <c r="X230" s="115" t="s">
        <v>66</v>
      </c>
      <c r="Y230" s="121" t="s">
        <v>171</v>
      </c>
      <c r="Z230" s="121" t="s">
        <v>167</v>
      </c>
      <c r="AF230" s="69" t="s">
        <v>2925</v>
      </c>
      <c r="AG230" s="69">
        <v>-1</v>
      </c>
      <c r="AH230" s="7" t="s">
        <v>2863</v>
      </c>
      <c r="AI230" s="131" t="s">
        <v>2776</v>
      </c>
      <c r="AJ230" s="194" t="str">
        <f>VLOOKUP($J230,context!$K$2:$M$348,2,FALSE)</f>
        <v>Definition from FaBiO: A piece of non-fiction writing on a particular subject, usually of moderate length and without chapters.</v>
      </c>
      <c r="AK230" s="131">
        <v>2</v>
      </c>
      <c r="AL230" s="70" t="s">
        <v>3098</v>
      </c>
      <c r="AM230" s="149">
        <f>VLOOKUP($J230,context!$K$2:$AC$348,5,FALSE)</f>
        <v>1</v>
      </c>
      <c r="AN230" s="149">
        <f>VLOOKUP($J230,context!$K$2:$AC$348,6,FALSE)</f>
        <v>1</v>
      </c>
      <c r="AO230" s="149">
        <f>VLOOKUP($J230,context!$K$2:$AC$348,7,FALSE)</f>
        <v>0</v>
      </c>
      <c r="AP230" s="149">
        <f>VLOOKUP($J230,context!$K$2:$AC$348,8,FALSE)</f>
        <v>0.8</v>
      </c>
      <c r="AQ230" s="149">
        <f>VLOOKUP($J230,context!$K$2:$AC$348,9,FALSE)</f>
        <v>0.2</v>
      </c>
      <c r="AR230" s="149">
        <f>VLOOKUP($J230,context!$K$2:$AC$348,10,FALSE)</f>
        <v>0</v>
      </c>
      <c r="AS230" s="149">
        <f>VLOOKUP($J230,context!$K$2:$AC$348,11,FALSE)</f>
        <v>0.6</v>
      </c>
      <c r="AT230" s="149">
        <f>VLOOKUP($J230,context!$K$2:$AC$348,12,FALSE)</f>
        <v>0.4</v>
      </c>
      <c r="AU230" s="149">
        <f>VLOOKUP($J230,context!$K$2:$AC$348,13,FALSE)</f>
        <v>0.2</v>
      </c>
      <c r="AV230" s="149">
        <f>VLOOKUP($J230,context!$K$2:$AC$348,14,FALSE)</f>
        <v>0.6</v>
      </c>
      <c r="AW230" s="149">
        <f>VLOOKUP($J230,context!$K$2:$AC$348,15,FALSE)</f>
        <v>0</v>
      </c>
      <c r="AX230" s="149">
        <f>VLOOKUP($J230,context!$K$2:$AC$348,16,FALSE)</f>
        <v>0</v>
      </c>
      <c r="AY230" s="149">
        <f t="shared" si="21"/>
        <v>4.8</v>
      </c>
      <c r="AZ230" s="149">
        <f t="shared" si="22"/>
        <v>1</v>
      </c>
      <c r="BA230" s="149">
        <f t="shared" si="23"/>
        <v>0</v>
      </c>
      <c r="BB230" s="7"/>
    </row>
    <row r="231" spans="1:54">
      <c r="A231" s="52">
        <v>337</v>
      </c>
      <c r="B231" s="52" t="s">
        <v>2708</v>
      </c>
      <c r="C231" s="66" t="s">
        <v>905</v>
      </c>
      <c r="D231" s="52"/>
      <c r="E231" s="77" t="s">
        <v>906</v>
      </c>
      <c r="F231" s="50">
        <v>5</v>
      </c>
      <c r="G231" s="50" t="s">
        <v>1003</v>
      </c>
      <c r="H231" s="77" t="s">
        <v>1004</v>
      </c>
      <c r="I231" s="69" t="s">
        <v>1004</v>
      </c>
      <c r="J231" s="70" t="s">
        <v>1004</v>
      </c>
      <c r="K231" s="69" t="s">
        <v>2926</v>
      </c>
      <c r="L231" s="69">
        <v>1</v>
      </c>
      <c r="M231" s="69" t="s">
        <v>1004</v>
      </c>
      <c r="N231" s="69" t="s">
        <v>1004</v>
      </c>
      <c r="O231" s="77" t="str">
        <f t="shared" si="24"/>
        <v>Factsheet</v>
      </c>
      <c r="P231" s="77" t="str">
        <f t="shared" si="25"/>
        <v>Definition from MARLO: &lt;no definition but understood as outreach product&gt;</v>
      </c>
      <c r="Q231" s="77"/>
      <c r="R231" s="6">
        <v>0.6</v>
      </c>
      <c r="S231" s="55">
        <v>43015</v>
      </c>
      <c r="T231" s="77" t="s">
        <v>65</v>
      </c>
      <c r="U231" s="67" t="s">
        <v>108</v>
      </c>
      <c r="V231" s="68" t="s">
        <v>289</v>
      </c>
      <c r="W231" s="74" t="s">
        <v>66</v>
      </c>
      <c r="X231" s="115" t="s">
        <v>66</v>
      </c>
      <c r="Y231" s="121" t="s">
        <v>171</v>
      </c>
      <c r="Z231" s="121" t="s">
        <v>297</v>
      </c>
      <c r="AA231" s="69" t="s">
        <v>609</v>
      </c>
      <c r="AB231" s="69" t="s">
        <v>609</v>
      </c>
      <c r="AC231" s="77"/>
      <c r="AD231" s="77"/>
      <c r="AF231" s="69" t="s">
        <v>2927</v>
      </c>
      <c r="AG231" s="69">
        <v>0</v>
      </c>
      <c r="AH231" s="7" t="s">
        <v>2866</v>
      </c>
      <c r="AI231" s="131" t="s">
        <v>3009</v>
      </c>
      <c r="AJ231" s="194" t="str">
        <f>VLOOKUP($J231,context!$K$2:$M$348,2,FALSE)</f>
        <v>Definition from MARLO: &lt;no definition but understood as outreach product&gt;</v>
      </c>
      <c r="AK231" s="131">
        <v>2</v>
      </c>
      <c r="AL231" s="70" t="s">
        <v>3097</v>
      </c>
      <c r="AM231" s="149">
        <f>VLOOKUP($J231,context!$K$2:$AC$348,5,FALSE)</f>
        <v>0</v>
      </c>
      <c r="AN231" s="149">
        <f>VLOOKUP($J231,context!$K$2:$AC$348,6,FALSE)</f>
        <v>0</v>
      </c>
      <c r="AO231" s="149">
        <f>VLOOKUP($J231,context!$K$2:$AC$348,7,FALSE)</f>
        <v>0</v>
      </c>
      <c r="AP231" s="149">
        <f>VLOOKUP($J231,context!$K$2:$AC$348,8,FALSE)</f>
        <v>0.6</v>
      </c>
      <c r="AQ231" s="149">
        <f>VLOOKUP($J231,context!$K$2:$AC$348,9,FALSE)</f>
        <v>0.2</v>
      </c>
      <c r="AR231" s="149">
        <f>VLOOKUP($J231,context!$K$2:$AC$348,10,FALSE)</f>
        <v>0</v>
      </c>
      <c r="AS231" s="149">
        <f>VLOOKUP($J231,context!$K$2:$AC$348,11,FALSE)</f>
        <v>0.6</v>
      </c>
      <c r="AT231" s="149">
        <f>VLOOKUP($J231,context!$K$2:$AC$348,12,FALSE)</f>
        <v>0.4</v>
      </c>
      <c r="AU231" s="149">
        <f>VLOOKUP($J231,context!$K$2:$AC$348,13,FALSE)</f>
        <v>0.8</v>
      </c>
      <c r="AV231" s="149">
        <f>VLOOKUP($J231,context!$K$2:$AC$348,14,FALSE)</f>
        <v>0.6</v>
      </c>
      <c r="AW231" s="149">
        <f>VLOOKUP($J231,context!$K$2:$AC$348,15,FALSE)</f>
        <v>0</v>
      </c>
      <c r="AX231" s="149">
        <f>VLOOKUP($J231,context!$K$2:$AC$348,16,FALSE)</f>
        <v>0.4</v>
      </c>
      <c r="AY231" s="149">
        <f t="shared" si="21"/>
        <v>3.5999999999999996</v>
      </c>
      <c r="AZ231" s="149">
        <f t="shared" si="22"/>
        <v>0.8</v>
      </c>
      <c r="BA231" s="149">
        <f t="shared" si="23"/>
        <v>0</v>
      </c>
    </row>
    <row r="232" spans="1:54">
      <c r="A232" s="52">
        <v>175</v>
      </c>
      <c r="B232" s="52" t="s">
        <v>13</v>
      </c>
      <c r="C232" s="66" t="s">
        <v>800</v>
      </c>
      <c r="D232" s="52" t="s">
        <v>801</v>
      </c>
      <c r="E232" s="77" t="s">
        <v>802</v>
      </c>
      <c r="F232" s="50">
        <v>4</v>
      </c>
      <c r="G232" s="50" t="s">
        <v>333</v>
      </c>
      <c r="H232" s="77"/>
      <c r="I232" s="69" t="s">
        <v>333</v>
      </c>
      <c r="J232" s="70" t="s">
        <v>333</v>
      </c>
      <c r="K232" s="77" t="s">
        <v>803</v>
      </c>
      <c r="L232" s="69">
        <v>0</v>
      </c>
      <c r="M232" s="69" t="s">
        <v>333</v>
      </c>
      <c r="N232" s="69" t="s">
        <v>333</v>
      </c>
      <c r="O232" s="77" t="str">
        <f t="shared" si="24"/>
        <v/>
      </c>
      <c r="P232" s="77" t="str">
        <f t="shared" si="25"/>
        <v/>
      </c>
      <c r="Q232" s="77"/>
      <c r="R232" s="6">
        <v>0.5</v>
      </c>
      <c r="S232" s="55">
        <v>43018</v>
      </c>
      <c r="T232" s="77" t="s">
        <v>189</v>
      </c>
      <c r="U232" s="67" t="s">
        <v>717</v>
      </c>
      <c r="V232" s="68" t="s">
        <v>210</v>
      </c>
      <c r="W232" s="74" t="s">
        <v>879</v>
      </c>
      <c r="X232" s="115" t="s">
        <v>210</v>
      </c>
      <c r="Y232" s="121" t="s">
        <v>171</v>
      </c>
      <c r="Z232" s="121" t="s">
        <v>167</v>
      </c>
      <c r="AA232" s="77"/>
      <c r="AB232" s="69" t="s">
        <v>609</v>
      </c>
      <c r="AC232" s="77"/>
      <c r="AD232" s="77"/>
      <c r="AF232" s="69" t="s">
        <v>2792</v>
      </c>
      <c r="AG232" s="69">
        <v>0</v>
      </c>
      <c r="AH232" s="7" t="s">
        <v>2777</v>
      </c>
      <c r="AI232" s="70" t="s">
        <v>737</v>
      </c>
      <c r="AJ232" s="194" t="str">
        <f>VLOOKUP($J232,context!$K$2:$M$348,2,FALSE)</f>
        <v>Definition from FaBiO: A visual communication object comprising one or more still images on a related theme. If included within a publication, a figure is typically unaligned with the main body of text, having its own descriptive textual figure legend.</v>
      </c>
      <c r="AK232" s="70">
        <v>1</v>
      </c>
      <c r="AL232" s="70" t="s">
        <v>3097</v>
      </c>
      <c r="AM232" s="149">
        <f>VLOOKUP($J232,context!$K$2:$AC$348,5,FALSE)</f>
        <v>0</v>
      </c>
      <c r="AN232" s="149">
        <f>VLOOKUP($J232,context!$K$2:$AC$348,6,FALSE)</f>
        <v>0</v>
      </c>
      <c r="AO232" s="149">
        <f>VLOOKUP($J232,context!$K$2:$AC$348,7,FALSE)</f>
        <v>0</v>
      </c>
      <c r="AP232" s="149">
        <f>VLOOKUP($J232,context!$K$2:$AC$348,8,FALSE)</f>
        <v>1</v>
      </c>
      <c r="AQ232" s="149">
        <f>VLOOKUP($J232,context!$K$2:$AC$348,9,FALSE)</f>
        <v>1</v>
      </c>
      <c r="AR232" s="149">
        <f>VLOOKUP($J232,context!$K$2:$AC$348,10,FALSE)</f>
        <v>0</v>
      </c>
      <c r="AS232" s="149">
        <f>VLOOKUP($J232,context!$K$2:$AC$348,11,FALSE)</f>
        <v>1</v>
      </c>
      <c r="AT232" s="149">
        <f>VLOOKUP($J232,context!$K$2:$AC$348,12,FALSE)</f>
        <v>0.8</v>
      </c>
      <c r="AU232" s="149">
        <f>VLOOKUP($J232,context!$K$2:$AC$348,13,FALSE)</f>
        <v>0</v>
      </c>
      <c r="AV232" s="149">
        <f>VLOOKUP($J232,context!$K$2:$AC$348,14,FALSE)</f>
        <v>0.5</v>
      </c>
      <c r="AW232" s="149">
        <f>VLOOKUP($J232,context!$K$2:$AC$348,15,FALSE)</f>
        <v>0</v>
      </c>
      <c r="AX232" s="149">
        <f>VLOOKUP($J232,context!$K$2:$AC$348,16,FALSE)</f>
        <v>0.6</v>
      </c>
      <c r="AY232" s="149">
        <f t="shared" si="21"/>
        <v>4.8999999999999995</v>
      </c>
      <c r="AZ232" s="149">
        <f t="shared" si="22"/>
        <v>1</v>
      </c>
      <c r="BA232" s="149">
        <f t="shared" si="23"/>
        <v>0</v>
      </c>
    </row>
    <row r="233" spans="1:54">
      <c r="A233" s="52">
        <v>693</v>
      </c>
      <c r="B233" s="52" t="s">
        <v>13</v>
      </c>
      <c r="C233" s="117" t="s">
        <v>1902</v>
      </c>
      <c r="E233" s="69" t="s">
        <v>2271</v>
      </c>
      <c r="G233" s="62" t="s">
        <v>333</v>
      </c>
      <c r="J233" s="70" t="s">
        <v>333</v>
      </c>
      <c r="K233" s="69" t="s">
        <v>2028</v>
      </c>
      <c r="L233" s="77">
        <v>1</v>
      </c>
      <c r="M233" s="69" t="s">
        <v>333</v>
      </c>
      <c r="N233" s="69" t="s">
        <v>333</v>
      </c>
      <c r="O233" s="77" t="str">
        <f t="shared" si="24"/>
        <v>figure</v>
      </c>
      <c r="P233" s="77" t="str">
        <f t="shared" si="25"/>
        <v>Definition from FaBiO: A visual communication object comprising one or more still images on a related theme. If included within a publication, a figure is typically unaligned with the main body of text, having its own descriptive textual figure legend.</v>
      </c>
      <c r="R233" s="63">
        <v>0.5</v>
      </c>
      <c r="T233" s="77" t="s">
        <v>189</v>
      </c>
      <c r="U233" s="67" t="s">
        <v>717</v>
      </c>
      <c r="V233" s="68" t="s">
        <v>210</v>
      </c>
      <c r="W233" s="74" t="s">
        <v>879</v>
      </c>
      <c r="X233" s="115" t="s">
        <v>210</v>
      </c>
      <c r="Y233" s="121" t="s">
        <v>171</v>
      </c>
      <c r="Z233" s="121" t="s">
        <v>167</v>
      </c>
      <c r="AF233" s="69" t="s">
        <v>2792</v>
      </c>
      <c r="AG233" s="69">
        <v>0</v>
      </c>
      <c r="AH233" s="7" t="s">
        <v>2777</v>
      </c>
      <c r="AI233" s="70" t="s">
        <v>737</v>
      </c>
      <c r="AJ233" s="194" t="str">
        <f>VLOOKUP($J233,context!$K$2:$M$348,2,FALSE)</f>
        <v>Definition from FaBiO: A visual communication object comprising one or more still images on a related theme. If included within a publication, a figure is typically unaligned with the main body of text, having its own descriptive textual figure legend.</v>
      </c>
      <c r="AK233" s="70">
        <v>1</v>
      </c>
      <c r="AL233" s="70" t="s">
        <v>3097</v>
      </c>
      <c r="AM233" s="149">
        <f>VLOOKUP($J233,context!$K$2:$AC$348,5,FALSE)</f>
        <v>0</v>
      </c>
      <c r="AN233" s="149">
        <f>VLOOKUP($J233,context!$K$2:$AC$348,6,FALSE)</f>
        <v>0</v>
      </c>
      <c r="AO233" s="149">
        <f>VLOOKUP($J233,context!$K$2:$AC$348,7,FALSE)</f>
        <v>0</v>
      </c>
      <c r="AP233" s="149">
        <f>VLOOKUP($J233,context!$K$2:$AC$348,8,FALSE)</f>
        <v>1</v>
      </c>
      <c r="AQ233" s="149">
        <f>VLOOKUP($J233,context!$K$2:$AC$348,9,FALSE)</f>
        <v>1</v>
      </c>
      <c r="AR233" s="149">
        <f>VLOOKUP($J233,context!$K$2:$AC$348,10,FALSE)</f>
        <v>0</v>
      </c>
      <c r="AS233" s="149">
        <f>VLOOKUP($J233,context!$K$2:$AC$348,11,FALSE)</f>
        <v>1</v>
      </c>
      <c r="AT233" s="149">
        <f>VLOOKUP($J233,context!$K$2:$AC$348,12,FALSE)</f>
        <v>0.8</v>
      </c>
      <c r="AU233" s="149">
        <f>VLOOKUP($J233,context!$K$2:$AC$348,13,FALSE)</f>
        <v>0</v>
      </c>
      <c r="AV233" s="149">
        <f>VLOOKUP($J233,context!$K$2:$AC$348,14,FALSE)</f>
        <v>0.5</v>
      </c>
      <c r="AW233" s="149">
        <f>VLOOKUP($J233,context!$K$2:$AC$348,15,FALSE)</f>
        <v>0</v>
      </c>
      <c r="AX233" s="149">
        <f>VLOOKUP($J233,context!$K$2:$AC$348,16,FALSE)</f>
        <v>0.6</v>
      </c>
      <c r="AY233" s="149">
        <f t="shared" si="21"/>
        <v>4.8999999999999995</v>
      </c>
      <c r="AZ233" s="149">
        <f t="shared" si="22"/>
        <v>1</v>
      </c>
      <c r="BA233" s="149">
        <f t="shared" si="23"/>
        <v>0</v>
      </c>
    </row>
    <row r="234" spans="1:54">
      <c r="A234" s="52">
        <v>491</v>
      </c>
      <c r="B234" s="52" t="s">
        <v>13</v>
      </c>
      <c r="C234" s="66" t="s">
        <v>29</v>
      </c>
      <c r="D234" s="52" t="s">
        <v>1159</v>
      </c>
      <c r="E234" s="77" t="s">
        <v>1160</v>
      </c>
      <c r="F234" s="50">
        <v>3</v>
      </c>
      <c r="G234" s="50" t="s">
        <v>2615</v>
      </c>
      <c r="H234" s="77"/>
      <c r="J234" s="77" t="s">
        <v>2630</v>
      </c>
      <c r="K234" s="77" t="s">
        <v>2630</v>
      </c>
      <c r="L234" s="77">
        <v>1</v>
      </c>
      <c r="M234" s="69" t="s">
        <v>2630</v>
      </c>
      <c r="N234" s="69" t="s">
        <v>2630</v>
      </c>
      <c r="O234" s="77" t="str">
        <f t="shared" si="24"/>
        <v xml:space="preserve">Figure </v>
      </c>
      <c r="P234" s="77" t="str">
        <f t="shared" si="25"/>
        <v xml:space="preserve">Definition from RIS: Figure </v>
      </c>
      <c r="Q234" s="77"/>
      <c r="R234" s="6">
        <v>0.6</v>
      </c>
      <c r="S234" s="55"/>
      <c r="T234" s="69" t="s">
        <v>189</v>
      </c>
      <c r="U234" s="67" t="s">
        <v>717</v>
      </c>
      <c r="V234" s="68" t="s">
        <v>210</v>
      </c>
      <c r="W234" s="74" t="s">
        <v>210</v>
      </c>
      <c r="X234" s="115" t="s">
        <v>210</v>
      </c>
      <c r="Y234" s="121" t="s">
        <v>171</v>
      </c>
      <c r="Z234" s="121" t="s">
        <v>2630</v>
      </c>
      <c r="AA234" s="77"/>
      <c r="AB234" s="69"/>
      <c r="AC234" s="77"/>
      <c r="AD234" s="77"/>
      <c r="AF234" s="69" t="s">
        <v>2792</v>
      </c>
      <c r="AG234" s="69">
        <v>0</v>
      </c>
      <c r="AH234" s="7" t="s">
        <v>2777</v>
      </c>
      <c r="AI234" s="70" t="s">
        <v>737</v>
      </c>
      <c r="AJ234" s="194" t="str">
        <f>VLOOKUP($J234,context!$K$2:$M$348,2,FALSE)</f>
        <v xml:space="preserve">Definition from RIS: Figure </v>
      </c>
      <c r="AK234" s="70">
        <v>1</v>
      </c>
      <c r="AL234" s="70" t="s">
        <v>3097</v>
      </c>
      <c r="AM234" s="149">
        <f>VLOOKUP($J234,context!$K$2:$AC$348,5,FALSE)</f>
        <v>0</v>
      </c>
      <c r="AN234" s="149">
        <f>VLOOKUP($J234,context!$K$2:$AC$348,6,FALSE)</f>
        <v>0</v>
      </c>
      <c r="AO234" s="149">
        <f>VLOOKUP($J234,context!$K$2:$AC$348,7,FALSE)</f>
        <v>0</v>
      </c>
      <c r="AP234" s="149">
        <f>VLOOKUP($J234,context!$K$2:$AC$348,8,FALSE)</f>
        <v>1</v>
      </c>
      <c r="AQ234" s="149">
        <f>VLOOKUP($J234,context!$K$2:$AC$348,9,FALSE)</f>
        <v>1</v>
      </c>
      <c r="AR234" s="149">
        <f>VLOOKUP($J234,context!$K$2:$AC$348,10,FALSE)</f>
        <v>0</v>
      </c>
      <c r="AS234" s="149">
        <f>VLOOKUP($J234,context!$K$2:$AC$348,11,FALSE)</f>
        <v>1</v>
      </c>
      <c r="AT234" s="149">
        <f>VLOOKUP($J234,context!$K$2:$AC$348,12,FALSE)</f>
        <v>0.8</v>
      </c>
      <c r="AU234" s="149">
        <f>VLOOKUP($J234,context!$K$2:$AC$348,13,FALSE)</f>
        <v>0</v>
      </c>
      <c r="AV234" s="149">
        <f>VLOOKUP($J234,context!$K$2:$AC$348,14,FALSE)</f>
        <v>0.5</v>
      </c>
      <c r="AW234" s="149">
        <f>VLOOKUP($J234,context!$K$2:$AC$348,15,FALSE)</f>
        <v>0</v>
      </c>
      <c r="AX234" s="149">
        <f>VLOOKUP($J234,context!$K$2:$AC$348,16,FALSE)</f>
        <v>0.6</v>
      </c>
      <c r="AY234" s="149">
        <f t="shared" si="21"/>
        <v>4.8999999999999995</v>
      </c>
      <c r="AZ234" s="149">
        <f t="shared" si="22"/>
        <v>1</v>
      </c>
      <c r="BA234" s="149">
        <f t="shared" si="23"/>
        <v>0</v>
      </c>
    </row>
    <row r="235" spans="1:54">
      <c r="A235" s="52">
        <v>432</v>
      </c>
      <c r="B235" s="52" t="s">
        <v>13</v>
      </c>
      <c r="C235" s="66" t="s">
        <v>1116</v>
      </c>
      <c r="D235" s="52" t="s">
        <v>1117</v>
      </c>
      <c r="E235" s="77" t="s">
        <v>49</v>
      </c>
      <c r="F235" s="50">
        <v>3</v>
      </c>
      <c r="G235" s="50" t="s">
        <v>1131</v>
      </c>
      <c r="H235" s="77">
        <v>19</v>
      </c>
      <c r="I235" s="50" t="s">
        <v>1131</v>
      </c>
      <c r="J235" s="71" t="s">
        <v>1131</v>
      </c>
      <c r="K235" s="77" t="s">
        <v>1132</v>
      </c>
      <c r="L235" s="77">
        <v>0</v>
      </c>
      <c r="M235" s="69" t="s">
        <v>2630</v>
      </c>
      <c r="N235" s="69" t="s">
        <v>1131</v>
      </c>
      <c r="O235" s="77" t="str">
        <f t="shared" si="24"/>
        <v/>
      </c>
      <c r="P235" s="77" t="str">
        <f t="shared" si="25"/>
        <v/>
      </c>
      <c r="Q235" s="77"/>
      <c r="R235" s="6">
        <v>1</v>
      </c>
      <c r="S235" s="55"/>
      <c r="T235" s="77" t="s">
        <v>189</v>
      </c>
      <c r="U235" s="67" t="s">
        <v>717</v>
      </c>
      <c r="V235" s="68" t="s">
        <v>210</v>
      </c>
      <c r="W235" s="74" t="s">
        <v>879</v>
      </c>
      <c r="X235" s="115" t="s">
        <v>210</v>
      </c>
      <c r="Y235" s="121" t="s">
        <v>171</v>
      </c>
      <c r="Z235" s="121" t="s">
        <v>167</v>
      </c>
      <c r="AA235" s="77"/>
      <c r="AB235" s="69" t="s">
        <v>609</v>
      </c>
      <c r="AC235" s="77"/>
      <c r="AD235" s="77"/>
      <c r="AF235" s="69" t="s">
        <v>2792</v>
      </c>
      <c r="AG235" s="69">
        <v>0</v>
      </c>
      <c r="AH235" s="7" t="s">
        <v>2777</v>
      </c>
      <c r="AI235" s="70" t="s">
        <v>737</v>
      </c>
      <c r="AJ235" s="194" t="str">
        <f>VLOOKUP($J235,context!$K$2:$M$348,2,FALSE)</f>
        <v>Definition from RIS: Chart</v>
      </c>
      <c r="AK235" s="70">
        <v>1</v>
      </c>
      <c r="AL235" s="70" t="s">
        <v>3097</v>
      </c>
      <c r="AM235" s="149">
        <f>VLOOKUP($J235,context!$K$2:$AC$348,5,FALSE)</f>
        <v>0</v>
      </c>
      <c r="AN235" s="149">
        <f>VLOOKUP($J235,context!$K$2:$AC$348,6,FALSE)</f>
        <v>0</v>
      </c>
      <c r="AO235" s="149">
        <f>VLOOKUP($J235,context!$K$2:$AC$348,7,FALSE)</f>
        <v>0</v>
      </c>
      <c r="AP235" s="149">
        <f>VLOOKUP($J235,context!$K$2:$AC$348,8,FALSE)</f>
        <v>1</v>
      </c>
      <c r="AQ235" s="149">
        <f>VLOOKUP($J235,context!$K$2:$AC$348,9,FALSE)</f>
        <v>1</v>
      </c>
      <c r="AR235" s="149">
        <f>VLOOKUP($J235,context!$K$2:$AC$348,10,FALSE)</f>
        <v>0</v>
      </c>
      <c r="AS235" s="149">
        <f>VLOOKUP($J235,context!$K$2:$AC$348,11,FALSE)</f>
        <v>1</v>
      </c>
      <c r="AT235" s="149">
        <f>VLOOKUP($J235,context!$K$2:$AC$348,12,FALSE)</f>
        <v>0.8</v>
      </c>
      <c r="AU235" s="149">
        <f>VLOOKUP($J235,context!$K$2:$AC$348,13,FALSE)</f>
        <v>0</v>
      </c>
      <c r="AV235" s="149">
        <f>VLOOKUP($J235,context!$K$2:$AC$348,14,FALSE)</f>
        <v>0.5</v>
      </c>
      <c r="AW235" s="149">
        <f>VLOOKUP($J235,context!$K$2:$AC$348,15,FALSE)</f>
        <v>0</v>
      </c>
      <c r="AX235" s="149">
        <f>VLOOKUP($J235,context!$K$2:$AC$348,16,FALSE)</f>
        <v>0.6</v>
      </c>
      <c r="AY235" s="149">
        <f t="shared" si="21"/>
        <v>4.8999999999999995</v>
      </c>
      <c r="AZ235" s="149">
        <f t="shared" si="22"/>
        <v>1</v>
      </c>
      <c r="BA235" s="149">
        <f t="shared" si="23"/>
        <v>0</v>
      </c>
    </row>
    <row r="236" spans="1:54">
      <c r="A236" s="52">
        <v>483</v>
      </c>
      <c r="B236" s="52" t="s">
        <v>13</v>
      </c>
      <c r="C236" s="66" t="s">
        <v>29</v>
      </c>
      <c r="D236" s="52" t="s">
        <v>1159</v>
      </c>
      <c r="E236" s="77" t="s">
        <v>1160</v>
      </c>
      <c r="F236" s="50">
        <v>3</v>
      </c>
      <c r="G236" s="50" t="s">
        <v>2607</v>
      </c>
      <c r="H236" s="77"/>
      <c r="J236" s="70" t="s">
        <v>1131</v>
      </c>
      <c r="K236" s="69" t="s">
        <v>2645</v>
      </c>
      <c r="L236" s="77">
        <v>1</v>
      </c>
      <c r="M236" s="69" t="s">
        <v>2630</v>
      </c>
      <c r="N236" s="69" t="s">
        <v>1131</v>
      </c>
      <c r="O236" s="77" t="str">
        <f t="shared" si="24"/>
        <v>Figures, diagrams, charts, graphs</v>
      </c>
      <c r="P236" s="77" t="str">
        <f t="shared" si="25"/>
        <v>Definition from RIS: Chart</v>
      </c>
      <c r="Q236" s="77"/>
      <c r="R236" s="6">
        <v>0.6</v>
      </c>
      <c r="S236" s="55"/>
      <c r="T236" s="77" t="s">
        <v>189</v>
      </c>
      <c r="U236" s="67" t="s">
        <v>717</v>
      </c>
      <c r="V236" s="68" t="s">
        <v>210</v>
      </c>
      <c r="W236" s="74" t="s">
        <v>210</v>
      </c>
      <c r="X236" s="115" t="s">
        <v>210</v>
      </c>
      <c r="Y236" s="121" t="s">
        <v>171</v>
      </c>
      <c r="Z236" s="121" t="s">
        <v>2645</v>
      </c>
      <c r="AA236" s="77"/>
      <c r="AB236" s="69"/>
      <c r="AC236" s="77"/>
      <c r="AD236" s="77"/>
      <c r="AF236" s="69" t="s">
        <v>2792</v>
      </c>
      <c r="AG236" s="69">
        <v>0</v>
      </c>
      <c r="AH236" s="7" t="s">
        <v>2777</v>
      </c>
      <c r="AI236" s="70" t="s">
        <v>737</v>
      </c>
      <c r="AJ236" s="194" t="str">
        <f>VLOOKUP($J236,context!$K$2:$M$348,2,FALSE)</f>
        <v>Definition from RIS: Chart</v>
      </c>
      <c r="AK236" s="70">
        <v>1</v>
      </c>
      <c r="AL236" s="70" t="s">
        <v>3097</v>
      </c>
      <c r="AM236" s="149">
        <f>VLOOKUP($J236,context!$K$2:$AC$348,5,FALSE)</f>
        <v>0</v>
      </c>
      <c r="AN236" s="149">
        <f>VLOOKUP($J236,context!$K$2:$AC$348,6,FALSE)</f>
        <v>0</v>
      </c>
      <c r="AO236" s="149">
        <f>VLOOKUP($J236,context!$K$2:$AC$348,7,FALSE)</f>
        <v>0</v>
      </c>
      <c r="AP236" s="149">
        <f>VLOOKUP($J236,context!$K$2:$AC$348,8,FALSE)</f>
        <v>1</v>
      </c>
      <c r="AQ236" s="149">
        <f>VLOOKUP($J236,context!$K$2:$AC$348,9,FALSE)</f>
        <v>1</v>
      </c>
      <c r="AR236" s="149">
        <f>VLOOKUP($J236,context!$K$2:$AC$348,10,FALSE)</f>
        <v>0</v>
      </c>
      <c r="AS236" s="149">
        <f>VLOOKUP($J236,context!$K$2:$AC$348,11,FALSE)</f>
        <v>1</v>
      </c>
      <c r="AT236" s="149">
        <f>VLOOKUP($J236,context!$K$2:$AC$348,12,FALSE)</f>
        <v>0.8</v>
      </c>
      <c r="AU236" s="149">
        <f>VLOOKUP($J236,context!$K$2:$AC$348,13,FALSE)</f>
        <v>0</v>
      </c>
      <c r="AV236" s="149">
        <f>VLOOKUP($J236,context!$K$2:$AC$348,14,FALSE)</f>
        <v>0.5</v>
      </c>
      <c r="AW236" s="149">
        <f>VLOOKUP($J236,context!$K$2:$AC$348,15,FALSE)</f>
        <v>0</v>
      </c>
      <c r="AX236" s="149">
        <f>VLOOKUP($J236,context!$K$2:$AC$348,16,FALSE)</f>
        <v>0.6</v>
      </c>
      <c r="AY236" s="149">
        <f t="shared" si="21"/>
        <v>4.8999999999999995</v>
      </c>
      <c r="AZ236" s="149">
        <f t="shared" si="22"/>
        <v>1</v>
      </c>
      <c r="BA236" s="149">
        <f t="shared" si="23"/>
        <v>0</v>
      </c>
    </row>
    <row r="237" spans="1:54">
      <c r="A237" s="52">
        <v>696</v>
      </c>
      <c r="B237" s="52" t="s">
        <v>13</v>
      </c>
      <c r="C237" s="117" t="s">
        <v>1902</v>
      </c>
      <c r="E237" s="69" t="s">
        <v>2271</v>
      </c>
      <c r="G237" s="62" t="s">
        <v>2032</v>
      </c>
      <c r="J237" s="70" t="s">
        <v>2374</v>
      </c>
      <c r="K237" s="61" t="s">
        <v>2033</v>
      </c>
      <c r="L237" s="77">
        <v>1</v>
      </c>
      <c r="M237" s="69" t="s">
        <v>2630</v>
      </c>
      <c r="N237" s="69" t="s">
        <v>2374</v>
      </c>
      <c r="O237" s="77" t="str">
        <f t="shared" si="24"/>
        <v>Figures, diagrams, charts, graphs-Gantt chart</v>
      </c>
      <c r="P237" s="77" t="str">
        <f t="shared" si="25"/>
        <v>Definition from FaBiO: A horizontal bar chart used to guide project planning, execution and control, illustrating the project schedule, with a separate line indicating the start and end dates of each of the key project activities or workpackages, and optionally showing the dependencies between these items. A Gantt chart is typically part of a project plan.</v>
      </c>
      <c r="R237" s="63">
        <v>0.5</v>
      </c>
      <c r="T237" s="77" t="s">
        <v>189</v>
      </c>
      <c r="U237" s="67" t="s">
        <v>717</v>
      </c>
      <c r="V237" s="68" t="s">
        <v>210</v>
      </c>
      <c r="W237" s="74" t="s">
        <v>879</v>
      </c>
      <c r="X237" s="115" t="s">
        <v>210</v>
      </c>
      <c r="Y237" s="121" t="s">
        <v>171</v>
      </c>
      <c r="Z237" s="121" t="s">
        <v>167</v>
      </c>
      <c r="AF237" s="69" t="s">
        <v>2792</v>
      </c>
      <c r="AG237" s="69">
        <v>0</v>
      </c>
      <c r="AH237" s="7" t="s">
        <v>2777</v>
      </c>
      <c r="AI237" s="70" t="s">
        <v>737</v>
      </c>
      <c r="AJ237" s="194" t="str">
        <f>VLOOKUP($J237,context!$K$2:$M$348,2,FALSE)</f>
        <v>Definition from FaBiO: A horizontal bar chart used to guide project planning, execution and control, illustrating the project schedule, with a separate line indicating the start and end dates of each of the key project activities or workpackages, and optionally showing the dependencies between these items. A Gantt chart is typically part of a project plan.</v>
      </c>
      <c r="AK237" s="70">
        <v>1</v>
      </c>
      <c r="AL237" s="70" t="s">
        <v>3097</v>
      </c>
      <c r="AM237" s="149">
        <f>VLOOKUP($J237,context!$K$2:$AC$348,5,FALSE)</f>
        <v>0</v>
      </c>
      <c r="AN237" s="149">
        <f>VLOOKUP($J237,context!$K$2:$AC$348,6,FALSE)</f>
        <v>0</v>
      </c>
      <c r="AO237" s="149">
        <f>VLOOKUP($J237,context!$K$2:$AC$348,7,FALSE)</f>
        <v>0</v>
      </c>
      <c r="AP237" s="149">
        <f>VLOOKUP($J237,context!$K$2:$AC$348,8,FALSE)</f>
        <v>1</v>
      </c>
      <c r="AQ237" s="149">
        <f>VLOOKUP($J237,context!$K$2:$AC$348,9,FALSE)</f>
        <v>1</v>
      </c>
      <c r="AR237" s="149">
        <f>VLOOKUP($J237,context!$K$2:$AC$348,10,FALSE)</f>
        <v>0</v>
      </c>
      <c r="AS237" s="149">
        <f>VLOOKUP($J237,context!$K$2:$AC$348,11,FALSE)</f>
        <v>1</v>
      </c>
      <c r="AT237" s="149">
        <f>VLOOKUP($J237,context!$K$2:$AC$348,12,FALSE)</f>
        <v>0.8</v>
      </c>
      <c r="AU237" s="149">
        <f>VLOOKUP($J237,context!$K$2:$AC$348,13,FALSE)</f>
        <v>0</v>
      </c>
      <c r="AV237" s="149">
        <f>VLOOKUP($J237,context!$K$2:$AC$348,14,FALSE)</f>
        <v>0.5</v>
      </c>
      <c r="AW237" s="149">
        <f>VLOOKUP($J237,context!$K$2:$AC$348,15,FALSE)</f>
        <v>0</v>
      </c>
      <c r="AX237" s="149">
        <f>VLOOKUP($J237,context!$K$2:$AC$348,16,FALSE)</f>
        <v>0.6</v>
      </c>
      <c r="AY237" s="149">
        <f t="shared" si="21"/>
        <v>4.8999999999999995</v>
      </c>
      <c r="AZ237" s="149">
        <f t="shared" si="22"/>
        <v>1</v>
      </c>
      <c r="BA237" s="149">
        <f t="shared" si="23"/>
        <v>0</v>
      </c>
    </row>
    <row r="238" spans="1:54">
      <c r="A238" s="52">
        <v>138</v>
      </c>
      <c r="B238" s="52" t="s">
        <v>13</v>
      </c>
      <c r="C238" s="66" t="s">
        <v>38</v>
      </c>
      <c r="D238" s="52"/>
      <c r="E238" s="77" t="s">
        <v>744</v>
      </c>
      <c r="F238" s="50">
        <v>4</v>
      </c>
      <c r="G238" s="50" t="s">
        <v>327</v>
      </c>
      <c r="H238" s="77"/>
      <c r="I238" s="69" t="s">
        <v>763</v>
      </c>
      <c r="J238" s="70" t="s">
        <v>763</v>
      </c>
      <c r="K238" s="77" t="s">
        <v>764</v>
      </c>
      <c r="L238" s="77">
        <v>1</v>
      </c>
      <c r="M238" s="69" t="s">
        <v>763</v>
      </c>
      <c r="N238" s="69" t="s">
        <v>763</v>
      </c>
      <c r="O238" s="77" t="str">
        <f t="shared" si="24"/>
        <v>File</v>
      </c>
      <c r="P238" s="77" t="str">
        <f t="shared" si="25"/>
        <v>Definition from Citavi: A collection of related documents resulting from administrative or economic activity. A file normally comprises multiple documents.</v>
      </c>
      <c r="Q238" s="77"/>
      <c r="R238" s="6">
        <v>1</v>
      </c>
      <c r="S238" s="55">
        <v>42328</v>
      </c>
      <c r="T238" s="77" t="s">
        <v>688</v>
      </c>
      <c r="U238" s="67" t="s">
        <v>608</v>
      </c>
      <c r="V238" s="68" t="s">
        <v>608</v>
      </c>
      <c r="W238" s="74" t="s">
        <v>235</v>
      </c>
      <c r="X238" s="115" t="s">
        <v>235</v>
      </c>
      <c r="Y238" s="121" t="s">
        <v>171</v>
      </c>
      <c r="Z238" s="121" t="s">
        <v>167</v>
      </c>
      <c r="AA238" s="77"/>
      <c r="AB238" s="69" t="s">
        <v>609</v>
      </c>
      <c r="AC238" s="69" t="s">
        <v>609</v>
      </c>
      <c r="AD238" s="77"/>
      <c r="AF238" s="56" t="s">
        <v>1217</v>
      </c>
      <c r="AG238" s="69">
        <v>-1</v>
      </c>
      <c r="AH238" s="7"/>
      <c r="AI238" s="70" t="s">
        <v>2823</v>
      </c>
      <c r="AJ238" s="194" t="str">
        <f>VLOOKUP($J238,context!$K$2:$M$348,2,FALSE)</f>
        <v>Definition from Citavi: A collection of related documents resulting from administrative or economic activity. A file normally comprises multiple documents.</v>
      </c>
      <c r="AK238" s="70">
        <v>2</v>
      </c>
      <c r="AM238" s="149">
        <f>VLOOKUP($J238,context!$K$2:$AC$348,5,FALSE)</f>
        <v>0</v>
      </c>
      <c r="AN238" s="149">
        <f>VLOOKUP($J238,context!$K$2:$AC$348,6,FALSE)</f>
        <v>0</v>
      </c>
      <c r="AO238" s="149">
        <f>VLOOKUP($J238,context!$K$2:$AC$348,7,FALSE)</f>
        <v>1</v>
      </c>
      <c r="AP238" s="149">
        <f>VLOOKUP($J238,context!$K$2:$AC$348,8,FALSE)</f>
        <v>1</v>
      </c>
      <c r="AQ238" s="149">
        <f>VLOOKUP($J238,context!$K$2:$AC$348,9,FALSE)</f>
        <v>1</v>
      </c>
      <c r="AR238" s="149">
        <f>VLOOKUP($J238,context!$K$2:$AC$348,10,FALSE)</f>
        <v>1</v>
      </c>
      <c r="AS238" s="149">
        <f>VLOOKUP($J238,context!$K$2:$AC$348,11,FALSE)</f>
        <v>1</v>
      </c>
      <c r="AT238" s="149">
        <f>VLOOKUP($J238,context!$K$2:$AC$348,12,FALSE)</f>
        <v>1</v>
      </c>
      <c r="AU238" s="149">
        <f>VLOOKUP($J238,context!$K$2:$AC$348,13,FALSE)</f>
        <v>1</v>
      </c>
      <c r="AV238" s="149">
        <f>VLOOKUP($J238,context!$K$2:$AC$348,14,FALSE)</f>
        <v>1</v>
      </c>
      <c r="AW238" s="149">
        <f>VLOOKUP($J238,context!$K$2:$AC$348,15,FALSE)</f>
        <v>0</v>
      </c>
      <c r="AX238" s="149">
        <f>VLOOKUP($J238,context!$K$2:$AC$348,16,FALSE)</f>
        <v>1</v>
      </c>
      <c r="AY238" s="149">
        <f t="shared" si="21"/>
        <v>9</v>
      </c>
      <c r="AZ238" s="149">
        <f t="shared" si="22"/>
        <v>1</v>
      </c>
      <c r="BA238" s="149">
        <f t="shared" si="23"/>
        <v>0</v>
      </c>
    </row>
    <row r="239" spans="1:54">
      <c r="A239" s="52">
        <v>182</v>
      </c>
      <c r="B239" s="52" t="s">
        <v>13</v>
      </c>
      <c r="C239" s="66" t="s">
        <v>800</v>
      </c>
      <c r="D239" s="52" t="s">
        <v>801</v>
      </c>
      <c r="E239" s="77" t="s">
        <v>802</v>
      </c>
      <c r="F239" s="50">
        <v>4</v>
      </c>
      <c r="G239" s="50" t="s">
        <v>198</v>
      </c>
      <c r="H239" s="77"/>
      <c r="I239" s="69" t="s">
        <v>198</v>
      </c>
      <c r="J239" s="70" t="s">
        <v>439</v>
      </c>
      <c r="K239" s="77" t="s">
        <v>803</v>
      </c>
      <c r="L239" s="69">
        <v>0</v>
      </c>
      <c r="M239" s="69" t="s">
        <v>439</v>
      </c>
      <c r="N239" s="69" t="s">
        <v>439</v>
      </c>
      <c r="O239" s="77" t="str">
        <f t="shared" si="24"/>
        <v/>
      </c>
      <c r="P239" s="77" t="str">
        <f t="shared" si="25"/>
        <v/>
      </c>
      <c r="Q239" s="77"/>
      <c r="R239" s="6">
        <v>0.6</v>
      </c>
      <c r="S239" s="55">
        <v>43018</v>
      </c>
      <c r="T239" s="77" t="s">
        <v>189</v>
      </c>
      <c r="U239" s="67" t="s">
        <v>717</v>
      </c>
      <c r="V239" s="68" t="s">
        <v>190</v>
      </c>
      <c r="W239" s="74" t="s">
        <v>866</v>
      </c>
      <c r="X239" s="115" t="s">
        <v>195</v>
      </c>
      <c r="Y239" s="121" t="s">
        <v>171</v>
      </c>
      <c r="Z239" s="121" t="s">
        <v>867</v>
      </c>
      <c r="AA239" s="77"/>
      <c r="AB239" s="69" t="s">
        <v>609</v>
      </c>
      <c r="AC239" s="77"/>
      <c r="AD239" s="77"/>
      <c r="AF239" s="77"/>
      <c r="AG239" s="69">
        <v>1</v>
      </c>
      <c r="AH239" s="7" t="s">
        <v>810</v>
      </c>
      <c r="AI239" s="70" t="s">
        <v>811</v>
      </c>
      <c r="AJ239" s="194" t="str">
        <f>VLOOKUP($J239,context!$K$2:$M$348,2,FALSE)</f>
        <v>Definition from VIVO: Audiovisual recording in film format|aka movie.</v>
      </c>
      <c r="AK239" s="70">
        <v>1</v>
      </c>
      <c r="AL239" s="70" t="s">
        <v>3097</v>
      </c>
      <c r="AM239" s="149">
        <f>VLOOKUP($J239,context!$K$2:$AC$348,5,FALSE)</f>
        <v>0</v>
      </c>
      <c r="AN239" s="149">
        <f>VLOOKUP($J239,context!$K$2:$AC$348,6,FALSE)</f>
        <v>0</v>
      </c>
      <c r="AO239" s="149">
        <f>VLOOKUP($J239,context!$K$2:$AC$348,7,FALSE)</f>
        <v>0</v>
      </c>
      <c r="AP239" s="149">
        <f>VLOOKUP($J239,context!$K$2:$AC$348,8,FALSE)</f>
        <v>0</v>
      </c>
      <c r="AQ239" s="149">
        <f>VLOOKUP($J239,context!$K$2:$AC$348,9,FALSE)</f>
        <v>0</v>
      </c>
      <c r="AR239" s="149">
        <f>VLOOKUP($J239,context!$K$2:$AC$348,10,FALSE)</f>
        <v>0.2</v>
      </c>
      <c r="AS239" s="149">
        <f>VLOOKUP($J239,context!$K$2:$AC$348,11,FALSE)</f>
        <v>0.2</v>
      </c>
      <c r="AT239" s="149">
        <f>VLOOKUP($J239,context!$K$2:$AC$348,12,FALSE)</f>
        <v>0.2</v>
      </c>
      <c r="AU239" s="149">
        <f>VLOOKUP($J239,context!$K$2:$AC$348,13,FALSE)</f>
        <v>0.2</v>
      </c>
      <c r="AV239" s="149">
        <f>VLOOKUP($J239,context!$K$2:$AC$348,14,FALSE)</f>
        <v>0.2</v>
      </c>
      <c r="AW239" s="149">
        <f>VLOOKUP($J239,context!$K$2:$AC$348,15,FALSE)</f>
        <v>0</v>
      </c>
      <c r="AX239" s="149">
        <f>VLOOKUP($J239,context!$K$2:$AC$348,16,FALSE)</f>
        <v>0</v>
      </c>
      <c r="AY239" s="149">
        <f t="shared" si="21"/>
        <v>1</v>
      </c>
      <c r="AZ239" s="149">
        <f t="shared" si="22"/>
        <v>0.2</v>
      </c>
      <c r="BA239" s="149">
        <f t="shared" si="23"/>
        <v>0</v>
      </c>
    </row>
    <row r="240" spans="1:54">
      <c r="A240" s="52">
        <v>694</v>
      </c>
      <c r="B240" s="52" t="s">
        <v>13</v>
      </c>
      <c r="C240" s="117" t="s">
        <v>1902</v>
      </c>
      <c r="E240" s="69" t="s">
        <v>2271</v>
      </c>
      <c r="G240" s="62" t="s">
        <v>439</v>
      </c>
      <c r="J240" s="70" t="s">
        <v>439</v>
      </c>
      <c r="K240" s="61" t="s">
        <v>2029</v>
      </c>
      <c r="L240" s="69">
        <v>0</v>
      </c>
      <c r="M240" s="69" t="s">
        <v>439</v>
      </c>
      <c r="N240" s="69" t="s">
        <v>439</v>
      </c>
      <c r="O240" s="77" t="str">
        <f t="shared" si="24"/>
        <v/>
      </c>
      <c r="P240" s="77" t="str">
        <f t="shared" si="25"/>
        <v/>
      </c>
      <c r="R240" s="63">
        <v>1</v>
      </c>
      <c r="T240" s="77" t="s">
        <v>189</v>
      </c>
      <c r="U240" s="67" t="s">
        <v>717</v>
      </c>
      <c r="V240" s="68" t="s">
        <v>190</v>
      </c>
      <c r="W240" s="74" t="s">
        <v>866</v>
      </c>
      <c r="X240" s="115" t="s">
        <v>195</v>
      </c>
      <c r="Y240" s="121" t="s">
        <v>171</v>
      </c>
      <c r="Z240" s="121" t="s">
        <v>335</v>
      </c>
      <c r="AA240" s="77"/>
      <c r="AB240" s="69" t="s">
        <v>609</v>
      </c>
      <c r="AG240" s="69">
        <v>1</v>
      </c>
      <c r="AI240" s="70" t="s">
        <v>811</v>
      </c>
      <c r="AJ240" s="194" t="str">
        <f>VLOOKUP($J240,context!$K$2:$M$348,2,FALSE)</f>
        <v>Definition from VIVO: Audiovisual recording in film format|aka movie.</v>
      </c>
      <c r="AK240" s="70">
        <v>1</v>
      </c>
      <c r="AL240" s="70" t="s">
        <v>3097</v>
      </c>
      <c r="AM240" s="149">
        <f>VLOOKUP($J240,context!$K$2:$AC$348,5,FALSE)</f>
        <v>0</v>
      </c>
      <c r="AN240" s="149">
        <f>VLOOKUP($J240,context!$K$2:$AC$348,6,FALSE)</f>
        <v>0</v>
      </c>
      <c r="AO240" s="149">
        <f>VLOOKUP($J240,context!$K$2:$AC$348,7,FALSE)</f>
        <v>0</v>
      </c>
      <c r="AP240" s="149">
        <f>VLOOKUP($J240,context!$K$2:$AC$348,8,FALSE)</f>
        <v>0</v>
      </c>
      <c r="AQ240" s="149">
        <f>VLOOKUP($J240,context!$K$2:$AC$348,9,FALSE)</f>
        <v>0</v>
      </c>
      <c r="AR240" s="149">
        <f>VLOOKUP($J240,context!$K$2:$AC$348,10,FALSE)</f>
        <v>0.2</v>
      </c>
      <c r="AS240" s="149">
        <f>VLOOKUP($J240,context!$K$2:$AC$348,11,FALSE)</f>
        <v>0.2</v>
      </c>
      <c r="AT240" s="149">
        <f>VLOOKUP($J240,context!$K$2:$AC$348,12,FALSE)</f>
        <v>0.2</v>
      </c>
      <c r="AU240" s="149">
        <f>VLOOKUP($J240,context!$K$2:$AC$348,13,FALSE)</f>
        <v>0.2</v>
      </c>
      <c r="AV240" s="149">
        <f>VLOOKUP($J240,context!$K$2:$AC$348,14,FALSE)</f>
        <v>0.2</v>
      </c>
      <c r="AW240" s="149">
        <f>VLOOKUP($J240,context!$K$2:$AC$348,15,FALSE)</f>
        <v>0</v>
      </c>
      <c r="AX240" s="149">
        <f>VLOOKUP($J240,context!$K$2:$AC$348,16,FALSE)</f>
        <v>0</v>
      </c>
      <c r="AY240" s="149">
        <f t="shared" si="21"/>
        <v>1</v>
      </c>
      <c r="AZ240" s="149">
        <f t="shared" si="22"/>
        <v>0.2</v>
      </c>
      <c r="BA240" s="149">
        <f t="shared" si="23"/>
        <v>0</v>
      </c>
    </row>
    <row r="241" spans="1:54">
      <c r="A241" s="122">
        <v>885</v>
      </c>
      <c r="B241" s="52" t="s">
        <v>13</v>
      </c>
      <c r="C241" s="66" t="s">
        <v>2413</v>
      </c>
      <c r="D241" s="66" t="s">
        <v>2480</v>
      </c>
      <c r="E241" s="7" t="s">
        <v>2414</v>
      </c>
      <c r="F241" s="122">
        <v>4</v>
      </c>
      <c r="G241" s="50" t="s">
        <v>1199</v>
      </c>
      <c r="H241" s="122"/>
      <c r="I241" s="122"/>
      <c r="J241" s="47" t="s">
        <v>439</v>
      </c>
      <c r="K241" s="7" t="s">
        <v>2481</v>
      </c>
      <c r="L241" s="7">
        <v>1</v>
      </c>
      <c r="M241" s="69" t="s">
        <v>439</v>
      </c>
      <c r="N241" s="69" t="s">
        <v>439</v>
      </c>
      <c r="O241" s="77" t="str">
        <f t="shared" si="24"/>
        <v>film</v>
      </c>
      <c r="P241" s="77" t="str">
        <f t="shared" si="25"/>
        <v>Definition from VIVO: Audiovisual recording in film format|aka movie.</v>
      </c>
      <c r="Q241" s="7"/>
      <c r="R241" s="66">
        <v>0.6</v>
      </c>
      <c r="S241" s="126"/>
      <c r="T241" s="122" t="s">
        <v>189</v>
      </c>
      <c r="U241" s="127" t="s">
        <v>717</v>
      </c>
      <c r="V241" s="47" t="s">
        <v>190</v>
      </c>
      <c r="W241" s="47" t="s">
        <v>866</v>
      </c>
      <c r="X241" s="66" t="s">
        <v>195</v>
      </c>
      <c r="Y241" s="184" t="s">
        <v>171</v>
      </c>
      <c r="Z241" s="184" t="s">
        <v>867</v>
      </c>
      <c r="AA241" s="7"/>
      <c r="AB241" s="7" t="s">
        <v>609</v>
      </c>
      <c r="AC241" s="7"/>
      <c r="AD241" s="7"/>
      <c r="AF241" s="7"/>
      <c r="AG241" s="7">
        <v>1</v>
      </c>
      <c r="AH241" s="66" t="s">
        <v>810</v>
      </c>
      <c r="AI241" s="47" t="s">
        <v>811</v>
      </c>
      <c r="AJ241" s="194" t="str">
        <f>VLOOKUP($J241,context!$K$2:$M$348,2,FALSE)</f>
        <v>Definition from VIVO: Audiovisual recording in film format|aka movie.</v>
      </c>
      <c r="AK241" s="70">
        <v>1</v>
      </c>
      <c r="AL241" s="70" t="s">
        <v>3097</v>
      </c>
      <c r="AM241" s="185">
        <f>VLOOKUP($J241,context!$K$2:$AC$348,5,FALSE)</f>
        <v>0</v>
      </c>
      <c r="AN241" s="185">
        <f>VLOOKUP($J241,context!$K$2:$AC$348,6,FALSE)</f>
        <v>0</v>
      </c>
      <c r="AO241" s="185">
        <f>VLOOKUP($J241,context!$K$2:$AC$348,7,FALSE)</f>
        <v>0</v>
      </c>
      <c r="AP241" s="185">
        <f>VLOOKUP($J241,context!$K$2:$AC$348,8,FALSE)</f>
        <v>0</v>
      </c>
      <c r="AQ241" s="185">
        <f>VLOOKUP($J241,context!$K$2:$AC$348,9,FALSE)</f>
        <v>0</v>
      </c>
      <c r="AR241" s="185">
        <f>VLOOKUP($J241,context!$K$2:$AC$348,10,FALSE)</f>
        <v>0.2</v>
      </c>
      <c r="AS241" s="185">
        <f>VLOOKUP($J241,context!$K$2:$AC$348,11,FALSE)</f>
        <v>0.2</v>
      </c>
      <c r="AT241" s="185">
        <f>VLOOKUP($J241,context!$K$2:$AC$348,12,FALSE)</f>
        <v>0.2</v>
      </c>
      <c r="AU241" s="185">
        <f>VLOOKUP($J241,context!$K$2:$AC$348,13,FALSE)</f>
        <v>0.2</v>
      </c>
      <c r="AV241" s="185">
        <f>VLOOKUP($J241,context!$K$2:$AC$348,14,FALSE)</f>
        <v>0.2</v>
      </c>
      <c r="AW241" s="185">
        <f>VLOOKUP($J241,context!$K$2:$AC$348,15,FALSE)</f>
        <v>0</v>
      </c>
      <c r="AX241" s="185">
        <f>VLOOKUP($J241,context!$K$2:$AC$348,16,FALSE)</f>
        <v>0</v>
      </c>
      <c r="AY241" s="185">
        <f t="shared" si="21"/>
        <v>1</v>
      </c>
      <c r="AZ241" s="149">
        <f t="shared" si="22"/>
        <v>0.2</v>
      </c>
      <c r="BA241" s="149">
        <f t="shared" si="23"/>
        <v>0</v>
      </c>
      <c r="BB241" s="7"/>
    </row>
    <row r="242" spans="1:54">
      <c r="A242" s="122">
        <v>935</v>
      </c>
      <c r="B242" s="52" t="s">
        <v>13</v>
      </c>
      <c r="C242" s="66" t="s">
        <v>32</v>
      </c>
      <c r="D242" s="52"/>
      <c r="E242" s="77" t="s">
        <v>1190</v>
      </c>
      <c r="F242" s="50">
        <v>3</v>
      </c>
      <c r="G242" s="50" t="s">
        <v>439</v>
      </c>
      <c r="H242" s="77"/>
      <c r="I242" s="69" t="s">
        <v>1199</v>
      </c>
      <c r="J242" s="70" t="s">
        <v>439</v>
      </c>
      <c r="K242" s="77"/>
      <c r="L242" s="69">
        <v>0</v>
      </c>
      <c r="M242" s="69" t="s">
        <v>439</v>
      </c>
      <c r="N242" s="69" t="s">
        <v>439</v>
      </c>
      <c r="O242" s="77" t="str">
        <f t="shared" si="24"/>
        <v/>
      </c>
      <c r="P242" s="77" t="str">
        <f t="shared" si="25"/>
        <v/>
      </c>
      <c r="Q242" s="77"/>
      <c r="R242" s="6">
        <v>0.6</v>
      </c>
      <c r="S242" s="55">
        <v>42328</v>
      </c>
      <c r="T242" s="77" t="s">
        <v>189</v>
      </c>
      <c r="U242" s="67" t="s">
        <v>717</v>
      </c>
      <c r="V242" s="68" t="s">
        <v>190</v>
      </c>
      <c r="W242" s="74" t="s">
        <v>866</v>
      </c>
      <c r="X242" s="115" t="s">
        <v>195</v>
      </c>
      <c r="Y242" s="121" t="s">
        <v>171</v>
      </c>
      <c r="Z242" s="121" t="s">
        <v>867</v>
      </c>
      <c r="AA242" s="77"/>
      <c r="AB242" s="69" t="s">
        <v>609</v>
      </c>
      <c r="AC242" s="77"/>
      <c r="AD242" s="77"/>
      <c r="AE242" s="7" t="s">
        <v>190</v>
      </c>
      <c r="AF242" s="77"/>
      <c r="AG242" s="69">
        <v>1</v>
      </c>
      <c r="AH242" s="7" t="s">
        <v>810</v>
      </c>
      <c r="AI242" s="70" t="s">
        <v>811</v>
      </c>
      <c r="AJ242" s="194" t="str">
        <f>VLOOKUP($J242,context!$K$2:$M$348,2,FALSE)</f>
        <v>Definition from VIVO: Audiovisual recording in film format|aka movie.</v>
      </c>
      <c r="AK242" s="70">
        <v>1</v>
      </c>
      <c r="AL242" s="70" t="s">
        <v>3097</v>
      </c>
      <c r="AM242" s="149">
        <f>VLOOKUP($J242,context!$K$2:$AC$348,5,FALSE)</f>
        <v>0</v>
      </c>
      <c r="AN242" s="149">
        <f>VLOOKUP($J242,context!$K$2:$AC$348,6,FALSE)</f>
        <v>0</v>
      </c>
      <c r="AO242" s="149">
        <f>VLOOKUP($J242,context!$K$2:$AC$348,7,FALSE)</f>
        <v>0</v>
      </c>
      <c r="AP242" s="149">
        <f>VLOOKUP($J242,context!$K$2:$AC$348,8,FALSE)</f>
        <v>0</v>
      </c>
      <c r="AQ242" s="149">
        <f>VLOOKUP($J242,context!$K$2:$AC$348,9,FALSE)</f>
        <v>0</v>
      </c>
      <c r="AR242" s="149">
        <f>VLOOKUP($J242,context!$K$2:$AC$348,10,FALSE)</f>
        <v>0.2</v>
      </c>
      <c r="AS242" s="149">
        <f>VLOOKUP($J242,context!$K$2:$AC$348,11,FALSE)</f>
        <v>0.2</v>
      </c>
      <c r="AT242" s="149">
        <f>VLOOKUP($J242,context!$K$2:$AC$348,12,FALSE)</f>
        <v>0.2</v>
      </c>
      <c r="AU242" s="149">
        <f>VLOOKUP($J242,context!$K$2:$AC$348,13,FALSE)</f>
        <v>0.2</v>
      </c>
      <c r="AV242" s="149">
        <f>VLOOKUP($J242,context!$K$2:$AC$348,14,FALSE)</f>
        <v>0.2</v>
      </c>
      <c r="AW242" s="149">
        <f>VLOOKUP($J242,context!$K$2:$AC$348,15,FALSE)</f>
        <v>0</v>
      </c>
      <c r="AX242" s="149">
        <f>VLOOKUP($J242,context!$K$2:$AC$348,16,FALSE)</f>
        <v>0</v>
      </c>
      <c r="AY242" s="149">
        <f t="shared" si="21"/>
        <v>1</v>
      </c>
      <c r="AZ242" s="149">
        <f t="shared" si="22"/>
        <v>0.2</v>
      </c>
      <c r="BA242" s="149">
        <f t="shared" si="23"/>
        <v>0</v>
      </c>
    </row>
    <row r="243" spans="1:54">
      <c r="A243" s="52">
        <v>37</v>
      </c>
      <c r="B243" s="52" t="s">
        <v>13</v>
      </c>
      <c r="C243" s="66" t="s">
        <v>44</v>
      </c>
      <c r="D243" s="52"/>
      <c r="E243" s="77" t="s">
        <v>629</v>
      </c>
      <c r="F243" s="50">
        <v>4</v>
      </c>
      <c r="G243" s="77" t="s">
        <v>668</v>
      </c>
      <c r="H243" s="77"/>
      <c r="I243" s="69" t="s">
        <v>668</v>
      </c>
      <c r="J243" s="70" t="s">
        <v>668</v>
      </c>
      <c r="K243" s="69" t="s">
        <v>669</v>
      </c>
      <c r="L243" s="69">
        <v>1</v>
      </c>
      <c r="M243" s="69" t="s">
        <v>668</v>
      </c>
      <c r="N243" s="69" t="s">
        <v>668</v>
      </c>
      <c r="O243" s="77" t="str">
        <f t="shared" si="24"/>
        <v>Funds Request</v>
      </c>
      <c r="P243" s="77" t="str">
        <f t="shared" si="25"/>
        <v>Definition from CASRAI: Information about specific requests for funds submitted to potential funders of the activity. The standard allows details to be collected for multiple years.</v>
      </c>
      <c r="Q243" s="77"/>
      <c r="R243" s="6">
        <v>0.6</v>
      </c>
      <c r="S243" s="55"/>
      <c r="T243" s="77" t="s">
        <v>65</v>
      </c>
      <c r="U243" s="67" t="s">
        <v>108</v>
      </c>
      <c r="V243" s="68" t="s">
        <v>145</v>
      </c>
      <c r="W243" s="74" t="s">
        <v>66</v>
      </c>
      <c r="X243" s="115" t="s">
        <v>66</v>
      </c>
      <c r="Y243" s="121" t="s">
        <v>171</v>
      </c>
      <c r="Z243" s="121" t="s">
        <v>167</v>
      </c>
      <c r="AA243" s="69" t="s">
        <v>609</v>
      </c>
      <c r="AB243" s="77"/>
      <c r="AC243" s="77"/>
      <c r="AE243" s="7" t="s">
        <v>670</v>
      </c>
      <c r="AF243" s="69" t="s">
        <v>2928</v>
      </c>
      <c r="AG243" s="77">
        <v>-1</v>
      </c>
      <c r="AH243" s="7" t="s">
        <v>2863</v>
      </c>
      <c r="AI243" s="131" t="s">
        <v>3040</v>
      </c>
      <c r="AJ243" s="194" t="str">
        <f>VLOOKUP($J243,context!$K$2:$M$348,2,FALSE)</f>
        <v>Definition from CASRAI: Information about specific requests for funds submitted to potential funders of the activity. The standard allows details to be collected for multiple years.</v>
      </c>
      <c r="AK243" s="131">
        <v>2</v>
      </c>
      <c r="AL243" s="70" t="s">
        <v>3097</v>
      </c>
      <c r="AM243" s="149">
        <f>VLOOKUP($J243,context!$K$2:$AC$348,5,FALSE)</f>
        <v>1</v>
      </c>
      <c r="AN243" s="149">
        <f>VLOOKUP($J243,context!$K$2:$AC$348,6,FALSE)</f>
        <v>0</v>
      </c>
      <c r="AO243" s="149">
        <f>VLOOKUP($J243,context!$K$2:$AC$348,7,FALSE)</f>
        <v>0</v>
      </c>
      <c r="AP243" s="149">
        <f>VLOOKUP($J243,context!$K$2:$AC$348,8,FALSE)</f>
        <v>0</v>
      </c>
      <c r="AQ243" s="149">
        <f>VLOOKUP($J243,context!$K$2:$AC$348,9,FALSE)</f>
        <v>0</v>
      </c>
      <c r="AR243" s="149">
        <f>VLOOKUP($J243,context!$K$2:$AC$348,10,FALSE)</f>
        <v>0.4</v>
      </c>
      <c r="AS243" s="149">
        <f>VLOOKUP($J243,context!$K$2:$AC$348,11,FALSE)</f>
        <v>0.6</v>
      </c>
      <c r="AT243" s="149">
        <f>VLOOKUP($J243,context!$K$2:$AC$348,12,FALSE)</f>
        <v>0</v>
      </c>
      <c r="AU243" s="149">
        <f>VLOOKUP($J243,context!$K$2:$AC$348,13,FALSE)</f>
        <v>0</v>
      </c>
      <c r="AV243" s="149">
        <f>VLOOKUP($J243,context!$K$2:$AC$348,14,FALSE)</f>
        <v>0</v>
      </c>
      <c r="AW243" s="149">
        <f>VLOOKUP($J243,context!$K$2:$AC$348,15,FALSE)</f>
        <v>0</v>
      </c>
      <c r="AX243" s="149">
        <f>VLOOKUP($J243,context!$K$2:$AC$348,16,FALSE)</f>
        <v>0.8</v>
      </c>
      <c r="AY243" s="149">
        <f t="shared" si="21"/>
        <v>2.8</v>
      </c>
      <c r="AZ243" s="149">
        <f t="shared" si="22"/>
        <v>1</v>
      </c>
      <c r="BA243" s="149">
        <f t="shared" si="23"/>
        <v>0</v>
      </c>
    </row>
    <row r="244" spans="1:54" s="7" customFormat="1">
      <c r="A244" s="52">
        <v>460</v>
      </c>
      <c r="B244" s="52" t="s">
        <v>13</v>
      </c>
      <c r="C244" s="66" t="s">
        <v>29</v>
      </c>
      <c r="D244" s="52" t="s">
        <v>1159</v>
      </c>
      <c r="E244" s="77" t="s">
        <v>1160</v>
      </c>
      <c r="F244" s="50">
        <v>3</v>
      </c>
      <c r="G244" s="50" t="s">
        <v>1170</v>
      </c>
      <c r="H244" s="77" t="s">
        <v>167</v>
      </c>
      <c r="I244" s="69" t="s">
        <v>167</v>
      </c>
      <c r="J244" s="70" t="s">
        <v>167</v>
      </c>
      <c r="K244" s="77"/>
      <c r="L244" s="69">
        <v>1</v>
      </c>
      <c r="M244" s="69" t="s">
        <v>167</v>
      </c>
      <c r="N244" s="69" t="s">
        <v>167</v>
      </c>
      <c r="O244" s="77" t="str">
        <f t="shared" si="24"/>
        <v>Generic</v>
      </c>
      <c r="P244" s="77" t="str">
        <f t="shared" si="25"/>
        <v xml:space="preserve">Definition from RIS: </v>
      </c>
      <c r="Q244" s="77"/>
      <c r="R244" s="6">
        <v>1</v>
      </c>
      <c r="S244" s="55"/>
      <c r="T244" s="77" t="s">
        <v>688</v>
      </c>
      <c r="U244" s="67" t="s">
        <v>608</v>
      </c>
      <c r="V244" s="68" t="s">
        <v>608</v>
      </c>
      <c r="W244" s="74" t="s">
        <v>66</v>
      </c>
      <c r="X244" s="115" t="s">
        <v>145</v>
      </c>
      <c r="Y244" s="121" t="s">
        <v>171</v>
      </c>
      <c r="Z244" s="121" t="s">
        <v>167</v>
      </c>
      <c r="AA244" s="77"/>
      <c r="AB244" s="69" t="s">
        <v>609</v>
      </c>
      <c r="AC244" s="77"/>
      <c r="AD244" s="77"/>
      <c r="AF244" s="69" t="s">
        <v>1234</v>
      </c>
      <c r="AG244" s="69">
        <v>0</v>
      </c>
      <c r="AH244" s="7" t="s">
        <v>2863</v>
      </c>
      <c r="AI244" s="131" t="s">
        <v>168</v>
      </c>
      <c r="AJ244" s="194" t="str">
        <f>VLOOKUP($J244,context!$K$2:$M$348,2,FALSE)</f>
        <v xml:space="preserve">Definition from RIS: </v>
      </c>
      <c r="AK244" s="131">
        <v>2</v>
      </c>
      <c r="AL244" s="70" t="s">
        <v>3094</v>
      </c>
      <c r="AM244" s="149">
        <f>VLOOKUP($J244,context!$K$2:$AC$348,5,FALSE)</f>
        <v>0</v>
      </c>
      <c r="AN244" s="149">
        <f>VLOOKUP($J244,context!$K$2:$AC$348,6,FALSE)</f>
        <v>0</v>
      </c>
      <c r="AO244" s="149">
        <f>VLOOKUP($J244,context!$K$2:$AC$348,7,FALSE)</f>
        <v>0</v>
      </c>
      <c r="AP244" s="149">
        <f>VLOOKUP($J244,context!$K$2:$AC$348,8,FALSE)</f>
        <v>1</v>
      </c>
      <c r="AQ244" s="149">
        <f>VLOOKUP($J244,context!$K$2:$AC$348,9,FALSE)</f>
        <v>1</v>
      </c>
      <c r="AR244" s="149">
        <f>VLOOKUP($J244,context!$K$2:$AC$348,10,FALSE)</f>
        <v>0</v>
      </c>
      <c r="AS244" s="149">
        <f>VLOOKUP($J244,context!$K$2:$AC$348,11,FALSE)</f>
        <v>1</v>
      </c>
      <c r="AT244" s="149">
        <f>VLOOKUP($J244,context!$K$2:$AC$348,12,FALSE)</f>
        <v>0.5</v>
      </c>
      <c r="AU244" s="149">
        <f>VLOOKUP($J244,context!$K$2:$AC$348,13,FALSE)</f>
        <v>0</v>
      </c>
      <c r="AV244" s="149">
        <f>VLOOKUP($J244,context!$K$2:$AC$348,14,FALSE)</f>
        <v>1</v>
      </c>
      <c r="AW244" s="149">
        <f>VLOOKUP($J244,context!$K$2:$AC$348,15,FALSE)</f>
        <v>0</v>
      </c>
      <c r="AX244" s="149">
        <f>VLOOKUP($J244,context!$K$2:$AC$348,16,FALSE)</f>
        <v>1</v>
      </c>
      <c r="AY244" s="149">
        <f t="shared" si="21"/>
        <v>5.5</v>
      </c>
      <c r="AZ244" s="149">
        <f t="shared" si="22"/>
        <v>1</v>
      </c>
      <c r="BA244" s="149">
        <f t="shared" si="23"/>
        <v>0</v>
      </c>
      <c r="BB244" s="61"/>
    </row>
    <row r="245" spans="1:54">
      <c r="A245" s="52">
        <v>344</v>
      </c>
      <c r="B245" s="52" t="s">
        <v>2708</v>
      </c>
      <c r="C245" s="66" t="s">
        <v>905</v>
      </c>
      <c r="D245" s="52"/>
      <c r="E245" s="77" t="s">
        <v>906</v>
      </c>
      <c r="F245" s="50">
        <v>5</v>
      </c>
      <c r="G245" s="50" t="s">
        <v>1014</v>
      </c>
      <c r="H245" s="77" t="s">
        <v>1018</v>
      </c>
      <c r="I245" s="69" t="s">
        <v>1019</v>
      </c>
      <c r="J245" s="70" t="s">
        <v>1019</v>
      </c>
      <c r="K245" s="77"/>
      <c r="L245" s="69">
        <v>1</v>
      </c>
      <c r="M245" s="69" t="s">
        <v>1019</v>
      </c>
      <c r="N245" s="69" t="s">
        <v>1019</v>
      </c>
      <c r="O245" s="77" t="str">
        <f t="shared" si="24"/>
        <v>Good Practice Note</v>
      </c>
      <c r="P245" s="77" t="str">
        <f t="shared" si="25"/>
        <v xml:space="preserve">Definition from MARLO: </v>
      </c>
      <c r="Q245" s="77"/>
      <c r="R245" s="6">
        <v>0.8</v>
      </c>
      <c r="S245" s="55">
        <v>43015</v>
      </c>
      <c r="T245" s="77" t="s">
        <v>65</v>
      </c>
      <c r="U245" s="67" t="s">
        <v>108</v>
      </c>
      <c r="V245" s="68" t="s">
        <v>608</v>
      </c>
      <c r="W245" s="74" t="s">
        <v>66</v>
      </c>
      <c r="X245" s="115" t="s">
        <v>66</v>
      </c>
      <c r="Y245" s="121" t="s">
        <v>368</v>
      </c>
      <c r="Z245" s="121" t="s">
        <v>167</v>
      </c>
      <c r="AA245" s="77" t="s">
        <v>609</v>
      </c>
      <c r="AB245" s="77"/>
      <c r="AC245" s="77"/>
      <c r="AD245" s="77"/>
      <c r="AF245" s="69" t="s">
        <v>2929</v>
      </c>
      <c r="AG245" s="69">
        <v>0</v>
      </c>
      <c r="AH245" s="7" t="s">
        <v>2863</v>
      </c>
      <c r="AI245" s="131" t="s">
        <v>3033</v>
      </c>
      <c r="AJ245" s="194" t="str">
        <f>VLOOKUP($J245,context!$K$2:$M$348,2,FALSE)</f>
        <v xml:space="preserve">Definition from MARLO: </v>
      </c>
      <c r="AK245" s="131">
        <v>2</v>
      </c>
      <c r="AL245" s="70" t="s">
        <v>3097</v>
      </c>
      <c r="AM245" s="149">
        <f>VLOOKUP($J245,context!$K$2:$AC$348,5,FALSE)</f>
        <v>0</v>
      </c>
      <c r="AN245" s="149">
        <f>VLOOKUP($J245,context!$K$2:$AC$348,6,FALSE)</f>
        <v>0</v>
      </c>
      <c r="AO245" s="149">
        <f>VLOOKUP($J245,context!$K$2:$AC$348,7,FALSE)</f>
        <v>0</v>
      </c>
      <c r="AP245" s="149">
        <f>VLOOKUP($J245,context!$K$2:$AC$348,8,FALSE)</f>
        <v>0.2</v>
      </c>
      <c r="AQ245" s="149">
        <f>VLOOKUP($J245,context!$K$2:$AC$348,9,FALSE)</f>
        <v>0.4</v>
      </c>
      <c r="AR245" s="149">
        <f>VLOOKUP($J245,context!$K$2:$AC$348,10,FALSE)</f>
        <v>0</v>
      </c>
      <c r="AS245" s="149">
        <f>VLOOKUP($J245,context!$K$2:$AC$348,11,FALSE)</f>
        <v>1</v>
      </c>
      <c r="AT245" s="149">
        <f>VLOOKUP($J245,context!$K$2:$AC$348,12,FALSE)</f>
        <v>0.8</v>
      </c>
      <c r="AU245" s="149">
        <f>VLOOKUP($J245,context!$K$2:$AC$348,13,FALSE)</f>
        <v>0.6</v>
      </c>
      <c r="AV245" s="149">
        <f>VLOOKUP($J245,context!$K$2:$AC$348,14,FALSE)</f>
        <v>0.2</v>
      </c>
      <c r="AW245" s="149">
        <f>VLOOKUP($J245,context!$K$2:$AC$348,15,FALSE)</f>
        <v>0</v>
      </c>
      <c r="AX245" s="149">
        <f>VLOOKUP($J245,context!$K$2:$AC$348,16,FALSE)</f>
        <v>0.4</v>
      </c>
      <c r="AY245" s="149">
        <f t="shared" si="21"/>
        <v>3.6000000000000005</v>
      </c>
      <c r="AZ245" s="149">
        <f t="shared" si="22"/>
        <v>1</v>
      </c>
      <c r="BA245" s="149">
        <f t="shared" si="23"/>
        <v>0</v>
      </c>
    </row>
    <row r="246" spans="1:54">
      <c r="A246" s="52">
        <v>38</v>
      </c>
      <c r="B246" s="52" t="s">
        <v>13</v>
      </c>
      <c r="C246" s="66" t="s">
        <v>44</v>
      </c>
      <c r="D246" s="52"/>
      <c r="E246" s="77" t="s">
        <v>629</v>
      </c>
      <c r="F246" s="50">
        <v>4</v>
      </c>
      <c r="G246" s="77" t="s">
        <v>671</v>
      </c>
      <c r="H246" s="77"/>
      <c r="I246" s="69" t="s">
        <v>671</v>
      </c>
      <c r="J246" s="70" t="s">
        <v>671</v>
      </c>
      <c r="K246" s="69" t="s">
        <v>672</v>
      </c>
      <c r="L246" s="69">
        <v>1</v>
      </c>
      <c r="M246" s="69" t="s">
        <v>671</v>
      </c>
      <c r="N246" s="69" t="s">
        <v>671</v>
      </c>
      <c r="O246" s="77" t="str">
        <f t="shared" si="24"/>
        <v>Graduate Examination</v>
      </c>
      <c r="P246" s="77" t="str">
        <f t="shared" si="25"/>
        <v>Definition from CASRAI: Services contributed, in conjunction with the awarding of a graduate degree, to examine something, formulate a judgement, and a statement of that judgement.</v>
      </c>
      <c r="Q246" s="77"/>
      <c r="R246" s="6">
        <v>0.5</v>
      </c>
      <c r="S246" s="55"/>
      <c r="T246" s="77" t="s">
        <v>65</v>
      </c>
      <c r="U246" s="67" t="s">
        <v>608</v>
      </c>
      <c r="V246" s="68" t="s">
        <v>248</v>
      </c>
      <c r="W246" s="74" t="s">
        <v>66</v>
      </c>
      <c r="X246" s="115" t="s">
        <v>66</v>
      </c>
      <c r="Y246" s="121" t="s">
        <v>171</v>
      </c>
      <c r="Z246" s="121" t="s">
        <v>167</v>
      </c>
      <c r="AA246" s="77"/>
      <c r="AB246" s="77"/>
      <c r="AC246" s="77"/>
      <c r="AD246" s="72" t="s">
        <v>673</v>
      </c>
      <c r="AF246" s="69" t="s">
        <v>2930</v>
      </c>
      <c r="AG246" s="69">
        <v>0</v>
      </c>
      <c r="AH246" s="7" t="s">
        <v>2863</v>
      </c>
      <c r="AI246" s="131" t="s">
        <v>3052</v>
      </c>
      <c r="AJ246" s="194" t="str">
        <f>VLOOKUP($J246,context!$K$2:$M$348,2,FALSE)</f>
        <v>Definition from CASRAI: Services contributed, in conjunction with the awarding of a graduate degree, to examine something, formulate a judgement, and a statement of that judgement.</v>
      </c>
      <c r="AK246" s="131">
        <v>2</v>
      </c>
      <c r="AL246" s="70" t="s">
        <v>3097</v>
      </c>
      <c r="AM246" s="149">
        <f>VLOOKUP($J246,context!$K$2:$AC$348,5,FALSE)</f>
        <v>0</v>
      </c>
      <c r="AN246" s="149">
        <f>VLOOKUP($J246,context!$K$2:$AC$348,6,FALSE)</f>
        <v>0</v>
      </c>
      <c r="AO246" s="149">
        <f>VLOOKUP($J246,context!$K$2:$AC$348,7,FALSE)</f>
        <v>0</v>
      </c>
      <c r="AP246" s="149">
        <f>VLOOKUP($J246,context!$K$2:$AC$348,8,FALSE)</f>
        <v>0</v>
      </c>
      <c r="AQ246" s="149">
        <f>VLOOKUP($J246,context!$K$2:$AC$348,9,FALSE)</f>
        <v>0.4</v>
      </c>
      <c r="AR246" s="149">
        <f>VLOOKUP($J246,context!$K$2:$AC$348,10,FALSE)</f>
        <v>0</v>
      </c>
      <c r="AS246" s="149">
        <f>VLOOKUP($J246,context!$K$2:$AC$348,11,FALSE)</f>
        <v>0.4</v>
      </c>
      <c r="AT246" s="149">
        <f>VLOOKUP($J246,context!$K$2:$AC$348,12,FALSE)</f>
        <v>1</v>
      </c>
      <c r="AU246" s="149">
        <f>VLOOKUP($J246,context!$K$2:$AC$348,13,FALSE)</f>
        <v>0</v>
      </c>
      <c r="AV246" s="149">
        <f>VLOOKUP($J246,context!$K$2:$AC$348,14,FALSE)</f>
        <v>0</v>
      </c>
      <c r="AW246" s="149">
        <f>VLOOKUP($J246,context!$K$2:$AC$348,15,FALSE)</f>
        <v>0</v>
      </c>
      <c r="AX246" s="149">
        <f>VLOOKUP($J246,context!$K$2:$AC$348,16,FALSE)</f>
        <v>0</v>
      </c>
      <c r="AY246" s="149">
        <f t="shared" si="21"/>
        <v>1.8</v>
      </c>
      <c r="AZ246" s="149">
        <f t="shared" si="22"/>
        <v>1</v>
      </c>
      <c r="BA246" s="149">
        <f t="shared" si="23"/>
        <v>0</v>
      </c>
    </row>
    <row r="247" spans="1:54">
      <c r="A247" s="52">
        <v>39</v>
      </c>
      <c r="B247" s="52" t="s">
        <v>13</v>
      </c>
      <c r="C247" s="66" t="s">
        <v>44</v>
      </c>
      <c r="D247" s="52"/>
      <c r="E247" s="77" t="s">
        <v>629</v>
      </c>
      <c r="F247" s="50">
        <v>4</v>
      </c>
      <c r="G247" s="77" t="s">
        <v>674</v>
      </c>
      <c r="H247" s="77"/>
      <c r="I247" s="69" t="s">
        <v>674</v>
      </c>
      <c r="J247" s="70" t="s">
        <v>674</v>
      </c>
      <c r="K247" s="69" t="s">
        <v>631</v>
      </c>
      <c r="L247" s="69">
        <v>1</v>
      </c>
      <c r="M247" s="69" t="s">
        <v>674</v>
      </c>
      <c r="N247" s="69" t="s">
        <v>674</v>
      </c>
      <c r="O247" s="77" t="str">
        <f t="shared" si="24"/>
        <v>Grant</v>
      </c>
      <c r="P247" s="77" t="str">
        <f t="shared" si="25"/>
        <v>Definition from CASRAI: Peer-reviewed funding providing direct research costs through competitions.</v>
      </c>
      <c r="Q247" s="77"/>
      <c r="R247" s="6">
        <v>0.6</v>
      </c>
      <c r="S247" s="55"/>
      <c r="T247" s="77" t="s">
        <v>65</v>
      </c>
      <c r="U247" s="67" t="s">
        <v>608</v>
      </c>
      <c r="V247" s="68" t="s">
        <v>145</v>
      </c>
      <c r="W247" s="74" t="s">
        <v>425</v>
      </c>
      <c r="X247" s="115" t="s">
        <v>425</v>
      </c>
      <c r="Y247" s="121" t="s">
        <v>171</v>
      </c>
      <c r="Z247" s="121" t="s">
        <v>167</v>
      </c>
      <c r="AA247" s="69" t="s">
        <v>609</v>
      </c>
      <c r="AB247" s="77"/>
      <c r="AC247" s="77"/>
      <c r="AD247" s="69" t="s">
        <v>673</v>
      </c>
      <c r="AE247" s="7" t="s">
        <v>670</v>
      </c>
      <c r="AF247" s="69" t="s">
        <v>2928</v>
      </c>
      <c r="AG247" s="77">
        <v>-1</v>
      </c>
      <c r="AH247" s="7" t="s">
        <v>2863</v>
      </c>
      <c r="AI247" s="131" t="s">
        <v>3040</v>
      </c>
      <c r="AJ247" s="194" t="str">
        <f>VLOOKUP($J247,context!$K$2:$M$348,2,FALSE)</f>
        <v>Definition from CASRAI: Peer-reviewed funding providing direct research costs through competitions.</v>
      </c>
      <c r="AK247" s="131">
        <v>2</v>
      </c>
      <c r="AL247" s="70" t="s">
        <v>3097</v>
      </c>
      <c r="AM247" s="149">
        <f>VLOOKUP($J247,context!$K$2:$AC$348,5,FALSE)</f>
        <v>1</v>
      </c>
      <c r="AN247" s="149">
        <f>VLOOKUP($J247,context!$K$2:$AC$348,6,FALSE)</f>
        <v>0</v>
      </c>
      <c r="AO247" s="149">
        <f>VLOOKUP($J247,context!$K$2:$AC$348,7,FALSE)</f>
        <v>0</v>
      </c>
      <c r="AP247" s="149">
        <f>VLOOKUP($J247,context!$K$2:$AC$348,8,FALSE)</f>
        <v>0</v>
      </c>
      <c r="AQ247" s="149">
        <f>VLOOKUP($J247,context!$K$2:$AC$348,9,FALSE)</f>
        <v>0</v>
      </c>
      <c r="AR247" s="149">
        <f>VLOOKUP($J247,context!$K$2:$AC$348,10,FALSE)</f>
        <v>0</v>
      </c>
      <c r="AS247" s="149">
        <f>VLOOKUP($J247,context!$K$2:$AC$348,11,FALSE)</f>
        <v>0</v>
      </c>
      <c r="AT247" s="149">
        <f>VLOOKUP($J247,context!$K$2:$AC$348,12,FALSE)</f>
        <v>0</v>
      </c>
      <c r="AU247" s="149">
        <f>VLOOKUP($J247,context!$K$2:$AC$348,13,FALSE)</f>
        <v>0</v>
      </c>
      <c r="AV247" s="149">
        <f>VLOOKUP($J247,context!$K$2:$AC$348,14,FALSE)</f>
        <v>0</v>
      </c>
      <c r="AW247" s="149">
        <f>VLOOKUP($J247,context!$K$2:$AC$348,15,FALSE)</f>
        <v>0</v>
      </c>
      <c r="AX247" s="149">
        <f>VLOOKUP($J247,context!$K$2:$AC$348,16,FALSE)</f>
        <v>1</v>
      </c>
      <c r="AY247" s="149">
        <f t="shared" si="21"/>
        <v>2</v>
      </c>
      <c r="AZ247" s="149">
        <f t="shared" si="22"/>
        <v>1</v>
      </c>
      <c r="BA247" s="149">
        <f t="shared" si="23"/>
        <v>0</v>
      </c>
    </row>
    <row r="248" spans="1:54" s="7" customFormat="1">
      <c r="A248" s="52">
        <v>493</v>
      </c>
      <c r="B248" s="52" t="s">
        <v>13</v>
      </c>
      <c r="C248" s="66" t="s">
        <v>29</v>
      </c>
      <c r="D248" s="52" t="s">
        <v>1159</v>
      </c>
      <c r="E248" s="77" t="s">
        <v>1160</v>
      </c>
      <c r="F248" s="50">
        <v>3</v>
      </c>
      <c r="G248" s="50" t="s">
        <v>2617</v>
      </c>
      <c r="H248" s="77"/>
      <c r="I248" s="69"/>
      <c r="J248" s="70" t="s">
        <v>674</v>
      </c>
      <c r="K248" s="77" t="s">
        <v>674</v>
      </c>
      <c r="L248" s="69">
        <v>0</v>
      </c>
      <c r="M248" s="69" t="s">
        <v>674</v>
      </c>
      <c r="N248" s="69" t="s">
        <v>674</v>
      </c>
      <c r="O248" s="77" t="str">
        <f t="shared" si="24"/>
        <v/>
      </c>
      <c r="P248" s="77" t="str">
        <f t="shared" si="25"/>
        <v/>
      </c>
      <c r="Q248" s="77"/>
      <c r="R248" s="6">
        <v>0.6</v>
      </c>
      <c r="S248" s="55"/>
      <c r="T248" s="69" t="s">
        <v>65</v>
      </c>
      <c r="U248" s="67" t="s">
        <v>108</v>
      </c>
      <c r="V248" s="68" t="s">
        <v>145</v>
      </c>
      <c r="W248" s="74" t="s">
        <v>66</v>
      </c>
      <c r="X248" s="115" t="s">
        <v>66</v>
      </c>
      <c r="Y248" s="121" t="s">
        <v>171</v>
      </c>
      <c r="Z248" s="121" t="s">
        <v>674</v>
      </c>
      <c r="AA248" s="77"/>
      <c r="AB248" s="69"/>
      <c r="AC248" s="77"/>
      <c r="AD248" s="77"/>
      <c r="AF248" s="77" t="s">
        <v>2928</v>
      </c>
      <c r="AG248" s="77">
        <v>-1</v>
      </c>
      <c r="AH248" s="7" t="s">
        <v>2863</v>
      </c>
      <c r="AI248" s="131" t="s">
        <v>3040</v>
      </c>
      <c r="AJ248" s="194" t="str">
        <f>VLOOKUP($J248,context!$K$2:$M$348,2,FALSE)</f>
        <v>Definition from CASRAI: Peer-reviewed funding providing direct research costs through competitions.</v>
      </c>
      <c r="AK248" s="131">
        <v>2</v>
      </c>
      <c r="AL248" s="70" t="s">
        <v>3097</v>
      </c>
      <c r="AM248" s="149">
        <f>VLOOKUP($J248,context!$K$2:$AC$348,5,FALSE)</f>
        <v>1</v>
      </c>
      <c r="AN248" s="149">
        <f>VLOOKUP($J248,context!$K$2:$AC$348,6,FALSE)</f>
        <v>0</v>
      </c>
      <c r="AO248" s="149">
        <f>VLOOKUP($J248,context!$K$2:$AC$348,7,FALSE)</f>
        <v>0</v>
      </c>
      <c r="AP248" s="149">
        <f>VLOOKUP($J248,context!$K$2:$AC$348,8,FALSE)</f>
        <v>0</v>
      </c>
      <c r="AQ248" s="149">
        <f>VLOOKUP($J248,context!$K$2:$AC$348,9,FALSE)</f>
        <v>0</v>
      </c>
      <c r="AR248" s="149">
        <f>VLOOKUP($J248,context!$K$2:$AC$348,10,FALSE)</f>
        <v>0</v>
      </c>
      <c r="AS248" s="149">
        <f>VLOOKUP($J248,context!$K$2:$AC$348,11,FALSE)</f>
        <v>0</v>
      </c>
      <c r="AT248" s="149">
        <f>VLOOKUP($J248,context!$K$2:$AC$348,12,FALSE)</f>
        <v>0</v>
      </c>
      <c r="AU248" s="149">
        <f>VLOOKUP($J248,context!$K$2:$AC$348,13,FALSE)</f>
        <v>0</v>
      </c>
      <c r="AV248" s="149">
        <f>VLOOKUP($J248,context!$K$2:$AC$348,14,FALSE)</f>
        <v>0</v>
      </c>
      <c r="AW248" s="149">
        <f>VLOOKUP($J248,context!$K$2:$AC$348,15,FALSE)</f>
        <v>0</v>
      </c>
      <c r="AX248" s="149">
        <f>VLOOKUP($J248,context!$K$2:$AC$348,16,FALSE)</f>
        <v>1</v>
      </c>
      <c r="AY248" s="149">
        <f t="shared" si="21"/>
        <v>2</v>
      </c>
      <c r="AZ248" s="149">
        <f t="shared" si="22"/>
        <v>1</v>
      </c>
      <c r="BA248" s="149">
        <f t="shared" si="23"/>
        <v>0</v>
      </c>
      <c r="BB248" s="122"/>
    </row>
    <row r="249" spans="1:54" s="7" customFormat="1">
      <c r="A249" s="52">
        <v>697</v>
      </c>
      <c r="B249" s="52" t="s">
        <v>13</v>
      </c>
      <c r="C249" s="117" t="s">
        <v>1902</v>
      </c>
      <c r="D249" s="59"/>
      <c r="E249" s="69" t="s">
        <v>2271</v>
      </c>
      <c r="F249" s="61"/>
      <c r="G249" s="62" t="s">
        <v>2034</v>
      </c>
      <c r="H249" s="61"/>
      <c r="I249" s="69"/>
      <c r="J249" s="70" t="s">
        <v>2034</v>
      </c>
      <c r="K249" s="69" t="s">
        <v>2035</v>
      </c>
      <c r="L249" s="69">
        <v>1</v>
      </c>
      <c r="M249" s="69" t="s">
        <v>2034</v>
      </c>
      <c r="N249" s="69" t="s">
        <v>2034</v>
      </c>
      <c r="O249" s="77" t="str">
        <f t="shared" si="24"/>
        <v>grant application</v>
      </c>
      <c r="P249" s="77" t="str">
        <f t="shared" si="25"/>
        <v>Definition from FaBiO: A formal written request for financial support from a grant-giving body in support of a project, for example an academic research project. (See also fabio:CaseForSupport.)</v>
      </c>
      <c r="Q249" s="61"/>
      <c r="R249" s="63">
        <v>0.5</v>
      </c>
      <c r="S249" s="64"/>
      <c r="T249" s="77" t="s">
        <v>65</v>
      </c>
      <c r="U249" s="67" t="s">
        <v>608</v>
      </c>
      <c r="V249" s="68" t="s">
        <v>145</v>
      </c>
      <c r="W249" s="74" t="s">
        <v>66</v>
      </c>
      <c r="X249" s="115" t="s">
        <v>66</v>
      </c>
      <c r="Y249" s="121" t="s">
        <v>171</v>
      </c>
      <c r="Z249" s="121" t="s">
        <v>167</v>
      </c>
      <c r="AA249" s="69" t="s">
        <v>609</v>
      </c>
      <c r="AB249" s="61"/>
      <c r="AC249" s="61"/>
      <c r="AD249" s="72"/>
      <c r="AF249" s="61" t="s">
        <v>2928</v>
      </c>
      <c r="AG249" s="77">
        <v>-1</v>
      </c>
      <c r="AH249" s="7" t="s">
        <v>2863</v>
      </c>
      <c r="AI249" s="131" t="s">
        <v>3040</v>
      </c>
      <c r="AJ249" s="194" t="str">
        <f>VLOOKUP($J249,context!$K$2:$M$348,2,FALSE)</f>
        <v>Definition from FaBiO: A formal written request for financial support from a grant-giving body in support of a project, for example an academic research project. (See also fabio:CaseForSupport.)</v>
      </c>
      <c r="AK249" s="131">
        <v>2</v>
      </c>
      <c r="AL249" s="70" t="s">
        <v>3097</v>
      </c>
      <c r="AM249" s="149">
        <f>VLOOKUP($J249,context!$K$2:$AC$348,5,FALSE)</f>
        <v>1</v>
      </c>
      <c r="AN249" s="149">
        <f>VLOOKUP($J249,context!$K$2:$AC$348,6,FALSE)</f>
        <v>0</v>
      </c>
      <c r="AO249" s="149">
        <f>VLOOKUP($J249,context!$K$2:$AC$348,7,FALSE)</f>
        <v>0</v>
      </c>
      <c r="AP249" s="149">
        <f>VLOOKUP($J249,context!$K$2:$AC$348,8,FALSE)</f>
        <v>0</v>
      </c>
      <c r="AQ249" s="149">
        <f>VLOOKUP($J249,context!$K$2:$AC$348,9,FALSE)</f>
        <v>0</v>
      </c>
      <c r="AR249" s="149">
        <f>VLOOKUP($J249,context!$K$2:$AC$348,10,FALSE)</f>
        <v>0</v>
      </c>
      <c r="AS249" s="149">
        <f>VLOOKUP($J249,context!$K$2:$AC$348,11,FALSE)</f>
        <v>0.6</v>
      </c>
      <c r="AT249" s="149">
        <f>VLOOKUP($J249,context!$K$2:$AC$348,12,FALSE)</f>
        <v>0</v>
      </c>
      <c r="AU249" s="149">
        <f>VLOOKUP($J249,context!$K$2:$AC$348,13,FALSE)</f>
        <v>0</v>
      </c>
      <c r="AV249" s="149">
        <f>VLOOKUP($J249,context!$K$2:$AC$348,14,FALSE)</f>
        <v>0</v>
      </c>
      <c r="AW249" s="149">
        <f>VLOOKUP($J249,context!$K$2:$AC$348,15,FALSE)</f>
        <v>0</v>
      </c>
      <c r="AX249" s="149">
        <f>VLOOKUP($J249,context!$K$2:$AC$348,16,FALSE)</f>
        <v>1</v>
      </c>
      <c r="AY249" s="149">
        <f t="shared" si="21"/>
        <v>2.6</v>
      </c>
      <c r="AZ249" s="149">
        <f t="shared" si="22"/>
        <v>1</v>
      </c>
      <c r="BA249" s="149">
        <f t="shared" si="23"/>
        <v>0</v>
      </c>
      <c r="BB249" s="61"/>
    </row>
    <row r="250" spans="1:54" s="7" customFormat="1">
      <c r="A250" s="52">
        <v>698</v>
      </c>
      <c r="B250" s="52" t="s">
        <v>13</v>
      </c>
      <c r="C250" s="117" t="s">
        <v>1902</v>
      </c>
      <c r="D250" s="59"/>
      <c r="E250" s="69" t="s">
        <v>2271</v>
      </c>
      <c r="F250" s="61"/>
      <c r="G250" s="62" t="s">
        <v>2036</v>
      </c>
      <c r="H250" s="61"/>
      <c r="I250" s="69"/>
      <c r="J250" s="70" t="s">
        <v>2034</v>
      </c>
      <c r="K250" s="61" t="s">
        <v>2037</v>
      </c>
      <c r="L250" s="69">
        <v>0</v>
      </c>
      <c r="M250" s="69" t="s">
        <v>2034</v>
      </c>
      <c r="N250" s="69" t="s">
        <v>2034</v>
      </c>
      <c r="O250" s="77" t="str">
        <f t="shared" si="24"/>
        <v/>
      </c>
      <c r="P250" s="77" t="str">
        <f t="shared" si="25"/>
        <v/>
      </c>
      <c r="Q250" s="61"/>
      <c r="R250" s="63">
        <v>0.5</v>
      </c>
      <c r="S250" s="64"/>
      <c r="T250" s="77" t="s">
        <v>65</v>
      </c>
      <c r="U250" s="67" t="s">
        <v>608</v>
      </c>
      <c r="V250" s="68" t="s">
        <v>145</v>
      </c>
      <c r="W250" s="74" t="s">
        <v>66</v>
      </c>
      <c r="X250" s="115" t="s">
        <v>66</v>
      </c>
      <c r="Y250" s="121" t="s">
        <v>171</v>
      </c>
      <c r="Z250" s="121" t="s">
        <v>167</v>
      </c>
      <c r="AA250" s="61"/>
      <c r="AB250" s="69" t="s">
        <v>609</v>
      </c>
      <c r="AC250" s="61"/>
      <c r="AD250" s="72"/>
      <c r="AF250" s="61" t="s">
        <v>2928</v>
      </c>
      <c r="AG250" s="77">
        <v>-1</v>
      </c>
      <c r="AH250" s="7" t="s">
        <v>2863</v>
      </c>
      <c r="AI250" s="131" t="s">
        <v>2776</v>
      </c>
      <c r="AJ250" s="194" t="str">
        <f>VLOOKUP($J250,context!$K$2:$M$348,2,FALSE)</f>
        <v>Definition from FaBiO: A formal written request for financial support from a grant-giving body in support of a project, for example an academic research project. (See also fabio:CaseForSupport.)</v>
      </c>
      <c r="AK250" s="131">
        <v>2</v>
      </c>
      <c r="AL250" s="70" t="s">
        <v>3098</v>
      </c>
      <c r="AM250" s="149">
        <f>VLOOKUP($J250,context!$K$2:$AC$348,5,FALSE)</f>
        <v>1</v>
      </c>
      <c r="AN250" s="149">
        <f>VLOOKUP($J250,context!$K$2:$AC$348,6,FALSE)</f>
        <v>0</v>
      </c>
      <c r="AO250" s="149">
        <f>VLOOKUP($J250,context!$K$2:$AC$348,7,FALSE)</f>
        <v>0</v>
      </c>
      <c r="AP250" s="149">
        <f>VLOOKUP($J250,context!$K$2:$AC$348,8,FALSE)</f>
        <v>0</v>
      </c>
      <c r="AQ250" s="149">
        <f>VLOOKUP($J250,context!$K$2:$AC$348,9,FALSE)</f>
        <v>0</v>
      </c>
      <c r="AR250" s="149">
        <f>VLOOKUP($J250,context!$K$2:$AC$348,10,FALSE)</f>
        <v>0</v>
      </c>
      <c r="AS250" s="149">
        <f>VLOOKUP($J250,context!$K$2:$AC$348,11,FALSE)</f>
        <v>0.6</v>
      </c>
      <c r="AT250" s="149">
        <f>VLOOKUP($J250,context!$K$2:$AC$348,12,FALSE)</f>
        <v>0</v>
      </c>
      <c r="AU250" s="149">
        <f>VLOOKUP($J250,context!$K$2:$AC$348,13,FALSE)</f>
        <v>0</v>
      </c>
      <c r="AV250" s="149">
        <f>VLOOKUP($J250,context!$K$2:$AC$348,14,FALSE)</f>
        <v>0</v>
      </c>
      <c r="AW250" s="149">
        <f>VLOOKUP($J250,context!$K$2:$AC$348,15,FALSE)</f>
        <v>0</v>
      </c>
      <c r="AX250" s="149">
        <f>VLOOKUP($J250,context!$K$2:$AC$348,16,FALSE)</f>
        <v>1</v>
      </c>
      <c r="AY250" s="149">
        <f t="shared" si="21"/>
        <v>2.6</v>
      </c>
      <c r="AZ250" s="149">
        <f t="shared" si="22"/>
        <v>1</v>
      </c>
      <c r="BA250" s="149">
        <f t="shared" si="23"/>
        <v>0</v>
      </c>
      <c r="BB250" s="61"/>
    </row>
    <row r="251" spans="1:54" s="7" customFormat="1">
      <c r="A251" s="52">
        <v>846</v>
      </c>
      <c r="B251" s="52" t="s">
        <v>13</v>
      </c>
      <c r="C251" s="117" t="s">
        <v>1902</v>
      </c>
      <c r="D251" s="59"/>
      <c r="E251" s="69" t="s">
        <v>2271</v>
      </c>
      <c r="F251" s="61"/>
      <c r="G251" s="62" t="s">
        <v>2264</v>
      </c>
      <c r="H251" s="61"/>
      <c r="I251" s="69"/>
      <c r="J251" s="70" t="s">
        <v>2264</v>
      </c>
      <c r="K251" s="61" t="s">
        <v>2265</v>
      </c>
      <c r="L251" s="69">
        <v>1</v>
      </c>
      <c r="M251" s="69" t="s">
        <v>2327</v>
      </c>
      <c r="N251" s="69" t="s">
        <v>2327</v>
      </c>
      <c r="O251" s="77" t="str">
        <f t="shared" si="24"/>
        <v>work package</v>
      </c>
      <c r="P251" s="77" t="str">
        <f t="shared" si="25"/>
        <v>Definition from FaBiO: A component of the case for support of a grant application, describing a particular aspect of the work to be undertaken.</v>
      </c>
      <c r="Q251" s="61"/>
      <c r="R251" s="63">
        <v>0.5</v>
      </c>
      <c r="S251" s="64"/>
      <c r="T251" s="77" t="s">
        <v>65</v>
      </c>
      <c r="U251" s="67" t="s">
        <v>608</v>
      </c>
      <c r="V251" s="68" t="s">
        <v>145</v>
      </c>
      <c r="W251" s="74" t="s">
        <v>66</v>
      </c>
      <c r="X251" s="115" t="s">
        <v>66</v>
      </c>
      <c r="Y251" s="121" t="s">
        <v>171</v>
      </c>
      <c r="Z251" s="121" t="s">
        <v>167</v>
      </c>
      <c r="AA251" s="61"/>
      <c r="AB251" s="61"/>
      <c r="AC251" s="61"/>
      <c r="AD251" s="72"/>
      <c r="AF251" s="61" t="s">
        <v>2928</v>
      </c>
      <c r="AG251" s="77">
        <v>-1</v>
      </c>
      <c r="AH251" s="7" t="s">
        <v>2863</v>
      </c>
      <c r="AI251" s="131" t="s">
        <v>2776</v>
      </c>
      <c r="AJ251" s="194" t="e">
        <f>VLOOKUP($J251,context!$K$2:$M$348,2,FALSE)</f>
        <v>#N/A</v>
      </c>
      <c r="AK251" s="131">
        <v>2</v>
      </c>
      <c r="AL251" s="70" t="s">
        <v>3098</v>
      </c>
      <c r="AM251" s="149" t="e">
        <f>VLOOKUP($J251,context!$K$2:$AC$348,5,FALSE)</f>
        <v>#N/A</v>
      </c>
      <c r="AN251" s="149" t="e">
        <f>VLOOKUP($J251,context!$K$2:$AC$348,6,FALSE)</f>
        <v>#N/A</v>
      </c>
      <c r="AO251" s="149" t="e">
        <f>VLOOKUP($J251,context!$K$2:$AC$348,7,FALSE)</f>
        <v>#N/A</v>
      </c>
      <c r="AP251" s="149" t="e">
        <f>VLOOKUP($J251,context!$K$2:$AC$348,8,FALSE)</f>
        <v>#N/A</v>
      </c>
      <c r="AQ251" s="149" t="e">
        <f>VLOOKUP($J251,context!$K$2:$AC$348,9,FALSE)</f>
        <v>#N/A</v>
      </c>
      <c r="AR251" s="149" t="e">
        <f>VLOOKUP($J251,context!$K$2:$AC$348,10,FALSE)</f>
        <v>#N/A</v>
      </c>
      <c r="AS251" s="149" t="e">
        <f>VLOOKUP($J251,context!$K$2:$AC$348,11,FALSE)</f>
        <v>#N/A</v>
      </c>
      <c r="AT251" s="149" t="e">
        <f>VLOOKUP($J251,context!$K$2:$AC$348,12,FALSE)</f>
        <v>#N/A</v>
      </c>
      <c r="AU251" s="149" t="e">
        <f>VLOOKUP($J251,context!$K$2:$AC$348,13,FALSE)</f>
        <v>#N/A</v>
      </c>
      <c r="AV251" s="149" t="e">
        <f>VLOOKUP($J251,context!$K$2:$AC$348,14,FALSE)</f>
        <v>#N/A</v>
      </c>
      <c r="AW251" s="149" t="e">
        <f>VLOOKUP($J251,context!$K$2:$AC$348,15,FALSE)</f>
        <v>#N/A</v>
      </c>
      <c r="AX251" s="149" t="e">
        <f>VLOOKUP($J251,context!$K$2:$AC$348,16,FALSE)</f>
        <v>#N/A</v>
      </c>
      <c r="AY251" s="149" t="e">
        <f t="shared" si="21"/>
        <v>#N/A</v>
      </c>
      <c r="AZ251" s="149" t="e">
        <f t="shared" si="22"/>
        <v>#N/A</v>
      </c>
      <c r="BA251" s="149" t="e">
        <f t="shared" si="23"/>
        <v>#N/A</v>
      </c>
    </row>
    <row r="252" spans="1:54" s="7" customFormat="1">
      <c r="A252" s="52">
        <v>176</v>
      </c>
      <c r="B252" s="52" t="s">
        <v>13</v>
      </c>
      <c r="C252" s="66" t="s">
        <v>800</v>
      </c>
      <c r="D252" s="52" t="s">
        <v>801</v>
      </c>
      <c r="E252" s="77" t="s">
        <v>802</v>
      </c>
      <c r="F252" s="50">
        <v>4</v>
      </c>
      <c r="G252" s="50" t="s">
        <v>573</v>
      </c>
      <c r="H252" s="77"/>
      <c r="I252" s="69" t="s">
        <v>573</v>
      </c>
      <c r="J252" s="70" t="s">
        <v>573</v>
      </c>
      <c r="K252" s="77" t="s">
        <v>803</v>
      </c>
      <c r="L252" s="69">
        <v>1</v>
      </c>
      <c r="M252" s="69" t="s">
        <v>573</v>
      </c>
      <c r="N252" s="69" t="s">
        <v>573</v>
      </c>
      <c r="O252" s="77" t="str">
        <f t="shared" si="24"/>
        <v>graphic</v>
      </c>
      <c r="P252" s="77" t="str">
        <f t="shared" si="25"/>
        <v>Definition from CSL codelists: &lt;no descr found&gt;</v>
      </c>
      <c r="Q252" s="77"/>
      <c r="R252" s="6">
        <v>0.6</v>
      </c>
      <c r="S252" s="55">
        <v>43018</v>
      </c>
      <c r="T252" s="77" t="s">
        <v>189</v>
      </c>
      <c r="U252" s="67" t="s">
        <v>717</v>
      </c>
      <c r="V252" s="68" t="s">
        <v>210</v>
      </c>
      <c r="W252" s="74" t="s">
        <v>210</v>
      </c>
      <c r="X252" s="115" t="s">
        <v>210</v>
      </c>
      <c r="Y252" s="121" t="s">
        <v>171</v>
      </c>
      <c r="Z252" s="121" t="s">
        <v>167</v>
      </c>
      <c r="AA252" s="77"/>
      <c r="AB252" s="69" t="s">
        <v>609</v>
      </c>
      <c r="AC252" s="77"/>
      <c r="AD252" s="77"/>
      <c r="AF252" s="77"/>
      <c r="AG252" s="69">
        <v>1</v>
      </c>
      <c r="AI252" s="70" t="s">
        <v>737</v>
      </c>
      <c r="AJ252" s="194" t="str">
        <f>VLOOKUP($J252,context!$K$2:$M$348,2,FALSE)</f>
        <v>Definition from CSL codelists: &lt;no descr found&gt;</v>
      </c>
      <c r="AK252" s="70">
        <v>1</v>
      </c>
      <c r="AL252" s="70" t="s">
        <v>3097</v>
      </c>
      <c r="AM252" s="149">
        <f>VLOOKUP($J252,context!$K$2:$AC$348,5,FALSE)</f>
        <v>0</v>
      </c>
      <c r="AN252" s="149">
        <f>VLOOKUP($J252,context!$K$2:$AC$348,6,FALSE)</f>
        <v>0</v>
      </c>
      <c r="AO252" s="149">
        <f>VLOOKUP($J252,context!$K$2:$AC$348,7,FALSE)</f>
        <v>0</v>
      </c>
      <c r="AP252" s="149">
        <f>VLOOKUP($J252,context!$K$2:$AC$348,8,FALSE)</f>
        <v>0.8</v>
      </c>
      <c r="AQ252" s="149">
        <f>VLOOKUP($J252,context!$K$2:$AC$348,9,FALSE)</f>
        <v>1</v>
      </c>
      <c r="AR252" s="149">
        <f>VLOOKUP($J252,context!$K$2:$AC$348,10,FALSE)</f>
        <v>0</v>
      </c>
      <c r="AS252" s="149">
        <f>VLOOKUP($J252,context!$K$2:$AC$348,11,FALSE)</f>
        <v>1</v>
      </c>
      <c r="AT252" s="149">
        <f>VLOOKUP($J252,context!$K$2:$AC$348,12,FALSE)</f>
        <v>0.8</v>
      </c>
      <c r="AU252" s="149">
        <f>VLOOKUP($J252,context!$K$2:$AC$348,13,FALSE)</f>
        <v>0</v>
      </c>
      <c r="AV252" s="149">
        <f>VLOOKUP($J252,context!$K$2:$AC$348,14,FALSE)</f>
        <v>0.5</v>
      </c>
      <c r="AW252" s="149">
        <f>VLOOKUP($J252,context!$K$2:$AC$348,15,FALSE)</f>
        <v>0</v>
      </c>
      <c r="AX252" s="149">
        <f>VLOOKUP($J252,context!$K$2:$AC$348,16,FALSE)</f>
        <v>0.6</v>
      </c>
      <c r="AY252" s="149">
        <f t="shared" si="21"/>
        <v>4.6999999999999993</v>
      </c>
      <c r="AZ252" s="149">
        <f t="shared" si="22"/>
        <v>1</v>
      </c>
      <c r="BA252" s="149">
        <f t="shared" si="23"/>
        <v>0</v>
      </c>
      <c r="BB252" s="61"/>
    </row>
    <row r="253" spans="1:54" s="7" customFormat="1">
      <c r="A253" s="52">
        <v>427</v>
      </c>
      <c r="B253" s="52" t="s">
        <v>13</v>
      </c>
      <c r="C253" s="66" t="s">
        <v>1116</v>
      </c>
      <c r="D253" s="52" t="s">
        <v>1117</v>
      </c>
      <c r="E253" s="77" t="s">
        <v>49</v>
      </c>
      <c r="F253" s="50">
        <v>3</v>
      </c>
      <c r="G253" s="50" t="s">
        <v>1120</v>
      </c>
      <c r="H253" s="77">
        <v>24</v>
      </c>
      <c r="I253" s="50" t="s">
        <v>1120</v>
      </c>
      <c r="J253" s="71" t="s">
        <v>1121</v>
      </c>
      <c r="K253" s="69" t="s">
        <v>1122</v>
      </c>
      <c r="L253" s="69">
        <v>1</v>
      </c>
      <c r="M253" s="69" t="s">
        <v>3367</v>
      </c>
      <c r="N253" s="69" t="s">
        <v>1121</v>
      </c>
      <c r="O253" s="77" t="str">
        <f t="shared" si="24"/>
        <v>graphic-Animated/interactive</v>
      </c>
      <c r="P253" s="77" t="str">
        <f t="shared" si="25"/>
        <v>Definition from ONIX 3.0: eg animated diagrams, charts, graphs or other illustrations</v>
      </c>
      <c r="Q253" s="77"/>
      <c r="R253" s="6">
        <v>0.8</v>
      </c>
      <c r="S253" s="55"/>
      <c r="T253" s="77" t="s">
        <v>189</v>
      </c>
      <c r="U253" s="67" t="s">
        <v>717</v>
      </c>
      <c r="V253" s="68" t="s">
        <v>608</v>
      </c>
      <c r="W253" s="74" t="s">
        <v>418</v>
      </c>
      <c r="X253" s="115" t="s">
        <v>418</v>
      </c>
      <c r="Y253" s="121" t="s">
        <v>171</v>
      </c>
      <c r="Z253" s="121" t="s">
        <v>167</v>
      </c>
      <c r="AA253" s="77"/>
      <c r="AB253" s="69" t="s">
        <v>609</v>
      </c>
      <c r="AC253" s="77"/>
      <c r="AD253" s="77"/>
      <c r="AF253" s="77"/>
      <c r="AG253" s="69">
        <v>1</v>
      </c>
      <c r="AI253" s="70" t="s">
        <v>737</v>
      </c>
      <c r="AJ253" s="194" t="str">
        <f>VLOOKUP($J253,context!$K$2:$M$348,2,FALSE)</f>
        <v>Definition from ONIX 3.0: eg animated diagrams, charts, graphs or other illustrations</v>
      </c>
      <c r="AK253" s="70">
        <v>1</v>
      </c>
      <c r="AL253" s="70" t="s">
        <v>3097</v>
      </c>
      <c r="AM253" s="149">
        <f>VLOOKUP($J253,context!$K$2:$AC$348,5,FALSE)</f>
        <v>0</v>
      </c>
      <c r="AN253" s="149">
        <f>VLOOKUP($J253,context!$K$2:$AC$348,6,FALSE)</f>
        <v>0</v>
      </c>
      <c r="AO253" s="149">
        <f>VLOOKUP($J253,context!$K$2:$AC$348,7,FALSE)</f>
        <v>0</v>
      </c>
      <c r="AP253" s="149">
        <f>VLOOKUP($J253,context!$K$2:$AC$348,8,FALSE)</f>
        <v>0.2</v>
      </c>
      <c r="AQ253" s="149">
        <f>VLOOKUP($J253,context!$K$2:$AC$348,9,FALSE)</f>
        <v>0.8</v>
      </c>
      <c r="AR253" s="149">
        <f>VLOOKUP($J253,context!$K$2:$AC$348,10,FALSE)</f>
        <v>0</v>
      </c>
      <c r="AS253" s="149">
        <f>VLOOKUP($J253,context!$K$2:$AC$348,11,FALSE)</f>
        <v>0.8</v>
      </c>
      <c r="AT253" s="149">
        <f>VLOOKUP($J253,context!$K$2:$AC$348,12,FALSE)</f>
        <v>0.8</v>
      </c>
      <c r="AU253" s="149">
        <f>VLOOKUP($J253,context!$K$2:$AC$348,13,FALSE)</f>
        <v>0</v>
      </c>
      <c r="AV253" s="149">
        <f>VLOOKUP($J253,context!$K$2:$AC$348,14,FALSE)</f>
        <v>0.8</v>
      </c>
      <c r="AW253" s="149">
        <f>VLOOKUP($J253,context!$K$2:$AC$348,15,FALSE)</f>
        <v>0</v>
      </c>
      <c r="AX253" s="149">
        <f>VLOOKUP($J253,context!$K$2:$AC$348,16,FALSE)</f>
        <v>0.2</v>
      </c>
      <c r="AY253" s="179">
        <f t="shared" si="21"/>
        <v>3.6000000000000005</v>
      </c>
      <c r="AZ253" s="149">
        <f t="shared" si="22"/>
        <v>0.8</v>
      </c>
      <c r="BA253" s="149">
        <f t="shared" si="23"/>
        <v>0</v>
      </c>
      <c r="BB253" s="61"/>
    </row>
    <row r="254" spans="1:54" s="7" customFormat="1">
      <c r="A254" s="52">
        <v>342</v>
      </c>
      <c r="B254" s="52" t="s">
        <v>2708</v>
      </c>
      <c r="C254" s="66" t="s">
        <v>905</v>
      </c>
      <c r="D254" s="52"/>
      <c r="E254" s="77" t="s">
        <v>906</v>
      </c>
      <c r="F254" s="50">
        <v>5</v>
      </c>
      <c r="G254" s="50" t="s">
        <v>1014</v>
      </c>
      <c r="H254" s="77" t="s">
        <v>1015</v>
      </c>
      <c r="I254" s="69" t="s">
        <v>1015</v>
      </c>
      <c r="J254" s="70" t="s">
        <v>1015</v>
      </c>
      <c r="K254" s="77"/>
      <c r="L254" s="69">
        <v>1</v>
      </c>
      <c r="M254" s="69" t="s">
        <v>1015</v>
      </c>
      <c r="N254" s="69" t="s">
        <v>1015</v>
      </c>
      <c r="O254" s="77" t="str">
        <f t="shared" si="24"/>
        <v>Guidebook</v>
      </c>
      <c r="P254" s="77" t="str">
        <f t="shared" si="25"/>
        <v xml:space="preserve">Definition from MARLO: </v>
      </c>
      <c r="Q254" s="77"/>
      <c r="R254" s="6">
        <v>0.6</v>
      </c>
      <c r="S254" s="55">
        <v>43015</v>
      </c>
      <c r="T254" s="77" t="s">
        <v>65</v>
      </c>
      <c r="U254" s="67" t="s">
        <v>108</v>
      </c>
      <c r="V254" s="68" t="s">
        <v>289</v>
      </c>
      <c r="W254" s="74" t="s">
        <v>66</v>
      </c>
      <c r="X254" s="115" t="s">
        <v>66</v>
      </c>
      <c r="Y254" s="121" t="s">
        <v>173</v>
      </c>
      <c r="Z254" s="121" t="s">
        <v>100</v>
      </c>
      <c r="AA254" s="69" t="s">
        <v>609</v>
      </c>
      <c r="AB254" s="69" t="s">
        <v>609</v>
      </c>
      <c r="AC254" s="77"/>
      <c r="AD254" s="77"/>
      <c r="AF254" s="69" t="s">
        <v>2931</v>
      </c>
      <c r="AG254" s="69">
        <v>0</v>
      </c>
      <c r="AH254" s="66" t="s">
        <v>2866</v>
      </c>
      <c r="AI254" s="131" t="s">
        <v>2046</v>
      </c>
      <c r="AJ254" s="194" t="str">
        <f>VLOOKUP($J254,context!$K$2:$M$348,2,FALSE)</f>
        <v xml:space="preserve">Definition from MARLO: </v>
      </c>
      <c r="AK254" s="131">
        <v>2</v>
      </c>
      <c r="AL254" s="70" t="s">
        <v>3097</v>
      </c>
      <c r="AM254" s="149">
        <f>VLOOKUP($J254,context!$K$2:$AC$348,5,FALSE)</f>
        <v>1</v>
      </c>
      <c r="AN254" s="149">
        <f>VLOOKUP($J254,context!$K$2:$AC$348,6,FALSE)</f>
        <v>1</v>
      </c>
      <c r="AO254" s="149">
        <f>VLOOKUP($J254,context!$K$2:$AC$348,7,FALSE)</f>
        <v>1</v>
      </c>
      <c r="AP254" s="149">
        <f>VLOOKUP($J254,context!$K$2:$AC$348,8,FALSE)</f>
        <v>0.6</v>
      </c>
      <c r="AQ254" s="149">
        <f>VLOOKUP($J254,context!$K$2:$AC$348,9,FALSE)</f>
        <v>0</v>
      </c>
      <c r="AR254" s="149">
        <f>VLOOKUP($J254,context!$K$2:$AC$348,10,FALSE)</f>
        <v>0.2</v>
      </c>
      <c r="AS254" s="149">
        <f>VLOOKUP($J254,context!$K$2:$AC$348,11,FALSE)</f>
        <v>1</v>
      </c>
      <c r="AT254" s="149">
        <f>VLOOKUP($J254,context!$K$2:$AC$348,12,FALSE)</f>
        <v>0.4</v>
      </c>
      <c r="AU254" s="149">
        <f>VLOOKUP($J254,context!$K$2:$AC$348,13,FALSE)</f>
        <v>1</v>
      </c>
      <c r="AV254" s="149">
        <f>VLOOKUP($J254,context!$K$2:$AC$348,14,FALSE)</f>
        <v>0.4</v>
      </c>
      <c r="AW254" s="149">
        <f>VLOOKUP($J254,context!$K$2:$AC$348,15,FALSE)</f>
        <v>0</v>
      </c>
      <c r="AX254" s="149">
        <f>VLOOKUP($J254,context!$K$2:$AC$348,16,FALSE)</f>
        <v>1</v>
      </c>
      <c r="AY254" s="149">
        <f t="shared" si="21"/>
        <v>7.6000000000000014</v>
      </c>
      <c r="AZ254" s="149">
        <f t="shared" si="22"/>
        <v>1</v>
      </c>
      <c r="BA254" s="149">
        <f t="shared" si="23"/>
        <v>0</v>
      </c>
      <c r="BB254" s="61"/>
    </row>
    <row r="255" spans="1:54" s="7" customFormat="1">
      <c r="A255" s="52">
        <v>343</v>
      </c>
      <c r="B255" s="52" t="s">
        <v>2708</v>
      </c>
      <c r="C255" s="66" t="s">
        <v>905</v>
      </c>
      <c r="D255" s="52"/>
      <c r="E255" s="77" t="s">
        <v>906</v>
      </c>
      <c r="F255" s="50">
        <v>5</v>
      </c>
      <c r="G255" s="50" t="s">
        <v>1014</v>
      </c>
      <c r="H255" s="77" t="s">
        <v>1016</v>
      </c>
      <c r="I255" s="69" t="s">
        <v>1017</v>
      </c>
      <c r="J255" s="70" t="s">
        <v>1017</v>
      </c>
      <c r="K255" s="77"/>
      <c r="L255" s="69">
        <v>1</v>
      </c>
      <c r="M255" s="69" t="s">
        <v>1017</v>
      </c>
      <c r="N255" s="69" t="s">
        <v>1017</v>
      </c>
      <c r="O255" s="77" t="str">
        <f t="shared" si="24"/>
        <v>Handbook</v>
      </c>
      <c r="P255" s="77" t="str">
        <f t="shared" si="25"/>
        <v xml:space="preserve">Definition from MARLO: </v>
      </c>
      <c r="Q255" s="77"/>
      <c r="R255" s="6">
        <v>0.6</v>
      </c>
      <c r="S255" s="55">
        <v>43015</v>
      </c>
      <c r="T255" s="77" t="s">
        <v>65</v>
      </c>
      <c r="U255" s="67" t="s">
        <v>108</v>
      </c>
      <c r="V255" s="68" t="s">
        <v>608</v>
      </c>
      <c r="W255" s="74" t="s">
        <v>66</v>
      </c>
      <c r="X255" s="115" t="s">
        <v>66</v>
      </c>
      <c r="Y255" s="121" t="s">
        <v>97</v>
      </c>
      <c r="Z255" s="121" t="s">
        <v>100</v>
      </c>
      <c r="AA255" s="69"/>
      <c r="AB255" s="69" t="s">
        <v>609</v>
      </c>
      <c r="AC255" s="69" t="s">
        <v>609</v>
      </c>
      <c r="AD255" s="77"/>
      <c r="AF255" s="69" t="s">
        <v>2931</v>
      </c>
      <c r="AG255" s="69">
        <v>0</v>
      </c>
      <c r="AH255" s="66" t="s">
        <v>2866</v>
      </c>
      <c r="AI255" s="131" t="s">
        <v>2046</v>
      </c>
      <c r="AJ255" s="194" t="str">
        <f>VLOOKUP($J255,context!$K$2:$M$348,2,FALSE)</f>
        <v xml:space="preserve">Definition from MARLO: </v>
      </c>
      <c r="AK255" s="131">
        <v>2</v>
      </c>
      <c r="AL255" s="70" t="s">
        <v>3097</v>
      </c>
      <c r="AM255" s="149">
        <f>VLOOKUP($J255,context!$K$2:$AC$348,5,FALSE)</f>
        <v>1</v>
      </c>
      <c r="AN255" s="149">
        <f>VLOOKUP($J255,context!$K$2:$AC$348,6,FALSE)</f>
        <v>1</v>
      </c>
      <c r="AO255" s="149">
        <f>VLOOKUP($J255,context!$K$2:$AC$348,7,FALSE)</f>
        <v>0</v>
      </c>
      <c r="AP255" s="149">
        <f>VLOOKUP($J255,context!$K$2:$AC$348,8,FALSE)</f>
        <v>0.6</v>
      </c>
      <c r="AQ255" s="149">
        <f>VLOOKUP($J255,context!$K$2:$AC$348,9,FALSE)</f>
        <v>0</v>
      </c>
      <c r="AR255" s="149">
        <f>VLOOKUP($J255,context!$K$2:$AC$348,10,FALSE)</f>
        <v>0.2</v>
      </c>
      <c r="AS255" s="149">
        <f>VLOOKUP($J255,context!$K$2:$AC$348,11,FALSE)</f>
        <v>1</v>
      </c>
      <c r="AT255" s="149">
        <f>VLOOKUP($J255,context!$K$2:$AC$348,12,FALSE)</f>
        <v>0.4</v>
      </c>
      <c r="AU255" s="149">
        <f>VLOOKUP($J255,context!$K$2:$AC$348,13,FALSE)</f>
        <v>1</v>
      </c>
      <c r="AV255" s="149">
        <f>VLOOKUP($J255,context!$K$2:$AC$348,14,FALSE)</f>
        <v>0.2</v>
      </c>
      <c r="AW255" s="149">
        <f>VLOOKUP($J255,context!$K$2:$AC$348,15,FALSE)</f>
        <v>0</v>
      </c>
      <c r="AX255" s="149">
        <f>VLOOKUP($J255,context!$K$2:$AC$348,16,FALSE)</f>
        <v>0.8</v>
      </c>
      <c r="AY255" s="149">
        <f t="shared" si="21"/>
        <v>6.2</v>
      </c>
      <c r="AZ255" s="149">
        <f t="shared" si="22"/>
        <v>1</v>
      </c>
      <c r="BA255" s="149">
        <f t="shared" si="23"/>
        <v>0</v>
      </c>
      <c r="BB255" s="61"/>
    </row>
    <row r="256" spans="1:54" s="7" customFormat="1">
      <c r="A256" s="52">
        <v>40</v>
      </c>
      <c r="B256" s="52" t="s">
        <v>13</v>
      </c>
      <c r="C256" s="66" t="s">
        <v>44</v>
      </c>
      <c r="D256" s="52"/>
      <c r="E256" s="77" t="s">
        <v>629</v>
      </c>
      <c r="F256" s="50">
        <v>4</v>
      </c>
      <c r="G256" s="77" t="s">
        <v>675</v>
      </c>
      <c r="H256" s="77"/>
      <c r="I256" s="69" t="s">
        <v>675</v>
      </c>
      <c r="J256" s="70" t="s">
        <v>675</v>
      </c>
      <c r="K256" s="77" t="s">
        <v>676</v>
      </c>
      <c r="L256" s="69">
        <v>1</v>
      </c>
      <c r="M256" s="69" t="s">
        <v>675</v>
      </c>
      <c r="N256" s="69" t="s">
        <v>675</v>
      </c>
      <c r="O256" s="77" t="str">
        <f t="shared" si="24"/>
        <v>Identifying Info</v>
      </c>
      <c r="P256" s="77" t="str">
        <f t="shared" si="25"/>
        <v>Definition from CASRAI: Information that, in combination, presents an overall personal identification of a person.</v>
      </c>
      <c r="Q256" s="77"/>
      <c r="R256" s="6">
        <v>0.6</v>
      </c>
      <c r="S256" s="55"/>
      <c r="T256" s="77" t="s">
        <v>65</v>
      </c>
      <c r="U256" s="67" t="s">
        <v>608</v>
      </c>
      <c r="V256" s="68" t="s">
        <v>248</v>
      </c>
      <c r="W256" s="74" t="s">
        <v>66</v>
      </c>
      <c r="X256" s="115" t="s">
        <v>66</v>
      </c>
      <c r="Y256" s="121" t="s">
        <v>368</v>
      </c>
      <c r="Z256" s="121" t="s">
        <v>273</v>
      </c>
      <c r="AA256" s="69" t="s">
        <v>609</v>
      </c>
      <c r="AB256" s="77"/>
      <c r="AC256" s="77"/>
      <c r="AD256" s="72"/>
      <c r="AF256" s="69" t="s">
        <v>2970</v>
      </c>
      <c r="AG256" s="69">
        <v>-1</v>
      </c>
      <c r="AH256" s="7" t="s">
        <v>2777</v>
      </c>
      <c r="AI256" s="70" t="s">
        <v>2823</v>
      </c>
      <c r="AJ256" s="194" t="str">
        <f>VLOOKUP($J256,context!$K$2:$M$348,2,FALSE)</f>
        <v>Definition from CASRAI: Information that, in combination, presents an overall personal identification of a person.</v>
      </c>
      <c r="AK256" s="70">
        <v>1</v>
      </c>
      <c r="AL256" s="70" t="s">
        <v>3098</v>
      </c>
      <c r="AM256" s="149">
        <f>VLOOKUP($J256,context!$K$2:$AC$348,5,FALSE)</f>
        <v>0</v>
      </c>
      <c r="AN256" s="149">
        <f>VLOOKUP($J256,context!$K$2:$AC$348,6,FALSE)</f>
        <v>0</v>
      </c>
      <c r="AO256" s="149">
        <f>VLOOKUP($J256,context!$K$2:$AC$348,7,FALSE)</f>
        <v>0</v>
      </c>
      <c r="AP256" s="149">
        <f>VLOOKUP($J256,context!$K$2:$AC$348,8,FALSE)</f>
        <v>0.6</v>
      </c>
      <c r="AQ256" s="149">
        <f>VLOOKUP($J256,context!$K$2:$AC$348,9,FALSE)</f>
        <v>0.2</v>
      </c>
      <c r="AR256" s="149">
        <f>VLOOKUP($J256,context!$K$2:$AC$348,10,FALSE)</f>
        <v>0</v>
      </c>
      <c r="AS256" s="149">
        <f>VLOOKUP($J256,context!$K$2:$AC$348,11,FALSE)</f>
        <v>0.8</v>
      </c>
      <c r="AT256" s="149">
        <f>VLOOKUP($J256,context!$K$2:$AC$348,12,FALSE)</f>
        <v>0.2</v>
      </c>
      <c r="AU256" s="149">
        <f>VLOOKUP($J256,context!$K$2:$AC$348,13,FALSE)</f>
        <v>0.4</v>
      </c>
      <c r="AV256" s="149">
        <f>VLOOKUP($J256,context!$K$2:$AC$348,14,FALSE)</f>
        <v>0.2</v>
      </c>
      <c r="AW256" s="149">
        <f>VLOOKUP($J256,context!$K$2:$AC$348,15,FALSE)</f>
        <v>0</v>
      </c>
      <c r="AX256" s="149">
        <f>VLOOKUP($J256,context!$K$2:$AC$348,16,FALSE)</f>
        <v>0.4</v>
      </c>
      <c r="AY256" s="149">
        <f t="shared" ref="AY256:AY319" si="26">SUM(AM256:AX256)</f>
        <v>2.8000000000000003</v>
      </c>
      <c r="AZ256" s="149">
        <f t="shared" ref="AZ256:AZ319" si="27">MAX(AM256:AX256)</f>
        <v>0.8</v>
      </c>
      <c r="BA256" s="149">
        <f t="shared" ref="BA256:BA319" si="28">MIN(AM256:AX256)</f>
        <v>0</v>
      </c>
      <c r="BB256" s="61"/>
    </row>
    <row r="257" spans="1:54" s="7" customFormat="1">
      <c r="A257" s="52">
        <v>73</v>
      </c>
      <c r="B257" s="52" t="s">
        <v>13</v>
      </c>
      <c r="C257" s="66" t="s">
        <v>721</v>
      </c>
      <c r="D257" s="52"/>
      <c r="E257" s="77" t="s">
        <v>722</v>
      </c>
      <c r="F257" s="50">
        <v>3</v>
      </c>
      <c r="G257" s="50" t="s">
        <v>210</v>
      </c>
      <c r="H257" s="77"/>
      <c r="I257" s="69" t="s">
        <v>210</v>
      </c>
      <c r="J257" s="70" t="s">
        <v>210</v>
      </c>
      <c r="K257" s="77"/>
      <c r="L257" s="77">
        <v>0</v>
      </c>
      <c r="M257" s="69" t="s">
        <v>210</v>
      </c>
      <c r="N257" s="69" t="s">
        <v>210</v>
      </c>
      <c r="O257" s="77" t="str">
        <f t="shared" si="24"/>
        <v/>
      </c>
      <c r="P257" s="77" t="str">
        <f t="shared" si="25"/>
        <v/>
      </c>
      <c r="Q257" s="77"/>
      <c r="R257" s="6">
        <v>1</v>
      </c>
      <c r="S257" s="55"/>
      <c r="T257" s="77" t="s">
        <v>189</v>
      </c>
      <c r="U257" s="67" t="s">
        <v>717</v>
      </c>
      <c r="V257" s="68" t="s">
        <v>210</v>
      </c>
      <c r="W257" s="74" t="s">
        <v>210</v>
      </c>
      <c r="X257" s="115" t="s">
        <v>210</v>
      </c>
      <c r="Y257" s="121" t="s">
        <v>171</v>
      </c>
      <c r="Z257" s="121" t="s">
        <v>167</v>
      </c>
      <c r="AA257" s="77"/>
      <c r="AB257" s="69" t="s">
        <v>609</v>
      </c>
      <c r="AC257" s="77"/>
      <c r="AD257" s="77"/>
      <c r="AF257" s="77"/>
      <c r="AG257" s="69">
        <v>1</v>
      </c>
      <c r="AI257" s="70" t="s">
        <v>737</v>
      </c>
      <c r="AJ257" s="194" t="str">
        <f>VLOOKUP($J257,context!$K$2:$M$348,2,FALSE)</f>
        <v>Definition from DublinCore: A visual representation other than text.</v>
      </c>
      <c r="AK257" s="70">
        <v>1</v>
      </c>
      <c r="AL257" s="70" t="s">
        <v>3093</v>
      </c>
      <c r="AM257" s="149">
        <f>VLOOKUP($J257,context!$K$2:$AC$348,5,FALSE)</f>
        <v>0</v>
      </c>
      <c r="AN257" s="149">
        <f>VLOOKUP($J257,context!$K$2:$AC$348,6,FALSE)</f>
        <v>0</v>
      </c>
      <c r="AO257" s="149">
        <f>VLOOKUP($J257,context!$K$2:$AC$348,7,FALSE)</f>
        <v>0</v>
      </c>
      <c r="AP257" s="149">
        <f>VLOOKUP($J257,context!$K$2:$AC$348,8,FALSE)</f>
        <v>0.8</v>
      </c>
      <c r="AQ257" s="149">
        <f>VLOOKUP($J257,context!$K$2:$AC$348,9,FALSE)</f>
        <v>1</v>
      </c>
      <c r="AR257" s="149">
        <f>VLOOKUP($J257,context!$K$2:$AC$348,10,FALSE)</f>
        <v>0</v>
      </c>
      <c r="AS257" s="149">
        <f>VLOOKUP($J257,context!$K$2:$AC$348,11,FALSE)</f>
        <v>1</v>
      </c>
      <c r="AT257" s="149">
        <f>VLOOKUP($J257,context!$K$2:$AC$348,12,FALSE)</f>
        <v>0.8</v>
      </c>
      <c r="AU257" s="149">
        <f>VLOOKUP($J257,context!$K$2:$AC$348,13,FALSE)</f>
        <v>0</v>
      </c>
      <c r="AV257" s="149">
        <f>VLOOKUP($J257,context!$K$2:$AC$348,14,FALSE)</f>
        <v>1</v>
      </c>
      <c r="AW257" s="149">
        <f>VLOOKUP($J257,context!$K$2:$AC$348,15,FALSE)</f>
        <v>0</v>
      </c>
      <c r="AX257" s="149">
        <f>VLOOKUP($J257,context!$K$2:$AC$348,16,FALSE)</f>
        <v>0.6</v>
      </c>
      <c r="AY257" s="149">
        <f t="shared" si="26"/>
        <v>5.1999999999999993</v>
      </c>
      <c r="AZ257" s="149">
        <f t="shared" si="27"/>
        <v>1</v>
      </c>
      <c r="BA257" s="149">
        <f t="shared" si="28"/>
        <v>0</v>
      </c>
      <c r="BB257" s="61">
        <v>403</v>
      </c>
    </row>
    <row r="258" spans="1:54" s="7" customFormat="1">
      <c r="A258" s="52">
        <v>102</v>
      </c>
      <c r="B258" s="52" t="s">
        <v>13</v>
      </c>
      <c r="C258" s="66" t="s">
        <v>730</v>
      </c>
      <c r="D258" s="52"/>
      <c r="E258" s="77" t="s">
        <v>722</v>
      </c>
      <c r="F258" s="50">
        <v>4</v>
      </c>
      <c r="G258" s="50" t="s">
        <v>210</v>
      </c>
      <c r="H258" s="77"/>
      <c r="I258" s="69" t="s">
        <v>210</v>
      </c>
      <c r="J258" s="70" t="s">
        <v>210</v>
      </c>
      <c r="K258" s="77"/>
      <c r="L258" s="77">
        <v>0</v>
      </c>
      <c r="M258" s="69" t="s">
        <v>210</v>
      </c>
      <c r="N258" s="69" t="s">
        <v>210</v>
      </c>
      <c r="O258" s="77" t="str">
        <f t="shared" si="24"/>
        <v/>
      </c>
      <c r="P258" s="77" t="str">
        <f t="shared" si="25"/>
        <v/>
      </c>
      <c r="Q258" s="77"/>
      <c r="R258" s="6">
        <v>1</v>
      </c>
      <c r="S258" s="55">
        <v>43017</v>
      </c>
      <c r="T258" s="77" t="s">
        <v>189</v>
      </c>
      <c r="U258" s="67" t="s">
        <v>717</v>
      </c>
      <c r="V258" s="68" t="s">
        <v>210</v>
      </c>
      <c r="W258" s="74" t="s">
        <v>210</v>
      </c>
      <c r="X258" s="115" t="s">
        <v>210</v>
      </c>
      <c r="Y258" s="121" t="s">
        <v>171</v>
      </c>
      <c r="Z258" s="121" t="s">
        <v>167</v>
      </c>
      <c r="AA258" s="77"/>
      <c r="AB258" s="69" t="s">
        <v>609</v>
      </c>
      <c r="AC258" s="77"/>
      <c r="AD258" s="77"/>
      <c r="AF258" s="77"/>
      <c r="AG258" s="69">
        <v>1</v>
      </c>
      <c r="AI258" s="70" t="s">
        <v>737</v>
      </c>
      <c r="AJ258" s="194" t="str">
        <f>VLOOKUP($J258,context!$K$2:$M$348,2,FALSE)</f>
        <v>Definition from DublinCore: A visual representation other than text.</v>
      </c>
      <c r="AK258" s="70">
        <v>1</v>
      </c>
      <c r="AL258" s="70" t="s">
        <v>3093</v>
      </c>
      <c r="AM258" s="149">
        <f>VLOOKUP($J258,context!$K$2:$AC$348,5,FALSE)</f>
        <v>0</v>
      </c>
      <c r="AN258" s="149">
        <f>VLOOKUP($J258,context!$K$2:$AC$348,6,FALSE)</f>
        <v>0</v>
      </c>
      <c r="AO258" s="149">
        <f>VLOOKUP($J258,context!$K$2:$AC$348,7,FALSE)</f>
        <v>0</v>
      </c>
      <c r="AP258" s="149">
        <f>VLOOKUP($J258,context!$K$2:$AC$348,8,FALSE)</f>
        <v>0.8</v>
      </c>
      <c r="AQ258" s="149">
        <f>VLOOKUP($J258,context!$K$2:$AC$348,9,FALSE)</f>
        <v>1</v>
      </c>
      <c r="AR258" s="149">
        <f>VLOOKUP($J258,context!$K$2:$AC$348,10,FALSE)</f>
        <v>0</v>
      </c>
      <c r="AS258" s="149">
        <f>VLOOKUP($J258,context!$K$2:$AC$348,11,FALSE)</f>
        <v>1</v>
      </c>
      <c r="AT258" s="149">
        <f>VLOOKUP($J258,context!$K$2:$AC$348,12,FALSE)</f>
        <v>0.8</v>
      </c>
      <c r="AU258" s="149">
        <f>VLOOKUP($J258,context!$K$2:$AC$348,13,FALSE)</f>
        <v>0</v>
      </c>
      <c r="AV258" s="149">
        <f>VLOOKUP($J258,context!$K$2:$AC$348,14,FALSE)</f>
        <v>1</v>
      </c>
      <c r="AW258" s="149">
        <f>VLOOKUP($J258,context!$K$2:$AC$348,15,FALSE)</f>
        <v>0</v>
      </c>
      <c r="AX258" s="149">
        <f>VLOOKUP($J258,context!$K$2:$AC$348,16,FALSE)</f>
        <v>0.6</v>
      </c>
      <c r="AY258" s="149">
        <f t="shared" si="26"/>
        <v>5.1999999999999993</v>
      </c>
      <c r="AZ258" s="149">
        <f t="shared" si="27"/>
        <v>1</v>
      </c>
      <c r="BA258" s="149">
        <f t="shared" si="28"/>
        <v>0</v>
      </c>
      <c r="BB258" s="61"/>
    </row>
    <row r="259" spans="1:54" s="7" customFormat="1">
      <c r="A259" s="66">
        <v>205</v>
      </c>
      <c r="B259" s="66" t="s">
        <v>13</v>
      </c>
      <c r="C259" s="66" t="s">
        <v>41</v>
      </c>
      <c r="D259" s="66"/>
      <c r="E259" s="7" t="s">
        <v>817</v>
      </c>
      <c r="F259" s="50">
        <v>2</v>
      </c>
      <c r="G259" s="50" t="s">
        <v>210</v>
      </c>
      <c r="I259" s="7" t="s">
        <v>210</v>
      </c>
      <c r="J259" s="47" t="s">
        <v>210</v>
      </c>
      <c r="K259" s="7" t="s">
        <v>822</v>
      </c>
      <c r="L259" s="7">
        <v>0</v>
      </c>
      <c r="M259" s="69" t="s">
        <v>210</v>
      </c>
      <c r="N259" s="69" t="s">
        <v>210</v>
      </c>
      <c r="O259" s="77" t="str">
        <f t="shared" si="24"/>
        <v/>
      </c>
      <c r="P259" s="77" t="str">
        <f t="shared" si="25"/>
        <v/>
      </c>
      <c r="R259" s="66">
        <v>1</v>
      </c>
      <c r="S259" s="189"/>
      <c r="T259" s="7" t="s">
        <v>189</v>
      </c>
      <c r="U259" s="184" t="s">
        <v>717</v>
      </c>
      <c r="V259" s="47" t="s">
        <v>210</v>
      </c>
      <c r="W259" s="47" t="s">
        <v>210</v>
      </c>
      <c r="X259" s="66" t="s">
        <v>210</v>
      </c>
      <c r="Y259" s="184" t="s">
        <v>171</v>
      </c>
      <c r="Z259" s="184" t="s">
        <v>167</v>
      </c>
      <c r="AB259" s="7" t="s">
        <v>609</v>
      </c>
      <c r="AG259" s="7">
        <v>1</v>
      </c>
      <c r="AI259" s="47" t="s">
        <v>737</v>
      </c>
      <c r="AJ259" s="194" t="str">
        <f>VLOOKUP($J259,context!$K$2:$M$348,2,FALSE)</f>
        <v>Definition from DublinCore: A visual representation other than text.</v>
      </c>
      <c r="AK259" s="47">
        <v>1</v>
      </c>
      <c r="AL259" s="70" t="s">
        <v>3093</v>
      </c>
      <c r="AM259" s="185">
        <f>VLOOKUP($J259,context!$K$2:$AC$348,5,FALSE)</f>
        <v>0</v>
      </c>
      <c r="AN259" s="185">
        <f>VLOOKUP($J259,context!$K$2:$AC$348,6,FALSE)</f>
        <v>0</v>
      </c>
      <c r="AO259" s="185">
        <f>VLOOKUP($J259,context!$K$2:$AC$348,7,FALSE)</f>
        <v>0</v>
      </c>
      <c r="AP259" s="185">
        <f>VLOOKUP($J259,context!$K$2:$AC$348,8,FALSE)</f>
        <v>0.8</v>
      </c>
      <c r="AQ259" s="185">
        <f>VLOOKUP($J259,context!$K$2:$AC$348,9,FALSE)</f>
        <v>1</v>
      </c>
      <c r="AR259" s="185">
        <f>VLOOKUP($J259,context!$K$2:$AC$348,10,FALSE)</f>
        <v>0</v>
      </c>
      <c r="AS259" s="185">
        <f>VLOOKUP($J259,context!$K$2:$AC$348,11,FALSE)</f>
        <v>1</v>
      </c>
      <c r="AT259" s="185">
        <f>VLOOKUP($J259,context!$K$2:$AC$348,12,FALSE)</f>
        <v>0.8</v>
      </c>
      <c r="AU259" s="185">
        <f>VLOOKUP($J259,context!$K$2:$AC$348,13,FALSE)</f>
        <v>0</v>
      </c>
      <c r="AV259" s="185">
        <f>VLOOKUP($J259,context!$K$2:$AC$348,14,FALSE)</f>
        <v>1</v>
      </c>
      <c r="AW259" s="185">
        <f>VLOOKUP($J259,context!$K$2:$AC$348,15,FALSE)</f>
        <v>0</v>
      </c>
      <c r="AX259" s="185">
        <f>VLOOKUP($J259,context!$K$2:$AC$348,16,FALSE)</f>
        <v>0.6</v>
      </c>
      <c r="AY259" s="185">
        <f t="shared" si="26"/>
        <v>5.1999999999999993</v>
      </c>
      <c r="AZ259" s="149">
        <f t="shared" si="27"/>
        <v>1</v>
      </c>
      <c r="BA259" s="149">
        <f t="shared" si="28"/>
        <v>0</v>
      </c>
    </row>
    <row r="260" spans="1:54" s="7" customFormat="1">
      <c r="A260" s="52">
        <v>252</v>
      </c>
      <c r="B260" s="52" t="s">
        <v>13</v>
      </c>
      <c r="C260" s="116" t="s">
        <v>851</v>
      </c>
      <c r="D260" s="52" t="s">
        <v>852</v>
      </c>
      <c r="E260" s="118" t="s">
        <v>853</v>
      </c>
      <c r="F260" s="50">
        <v>2</v>
      </c>
      <c r="G260" s="77" t="s">
        <v>210</v>
      </c>
      <c r="H260" s="77"/>
      <c r="I260" s="69" t="s">
        <v>210</v>
      </c>
      <c r="J260" s="74" t="s">
        <v>210</v>
      </c>
      <c r="K260" s="70" t="s">
        <v>861</v>
      </c>
      <c r="L260" s="77">
        <v>1</v>
      </c>
      <c r="M260" s="69" t="s">
        <v>210</v>
      </c>
      <c r="N260" s="69" t="s">
        <v>210</v>
      </c>
      <c r="O260" s="77" t="str">
        <f t="shared" si="24"/>
        <v>Image</v>
      </c>
      <c r="P260" s="77" t="str">
        <f t="shared" si="25"/>
        <v>Definition from DublinCore: A visual representation other than text.</v>
      </c>
      <c r="Q260" s="77" t="s">
        <v>862</v>
      </c>
      <c r="R260" s="63">
        <v>1</v>
      </c>
      <c r="S260" s="55">
        <v>43015</v>
      </c>
      <c r="T260" s="77" t="s">
        <v>189</v>
      </c>
      <c r="U260" s="67" t="s">
        <v>717</v>
      </c>
      <c r="V260" s="68" t="s">
        <v>210</v>
      </c>
      <c r="W260" s="74" t="s">
        <v>210</v>
      </c>
      <c r="X260" s="115" t="s">
        <v>210</v>
      </c>
      <c r="Y260" s="121" t="s">
        <v>171</v>
      </c>
      <c r="Z260" s="121" t="s">
        <v>167</v>
      </c>
      <c r="AA260" s="77"/>
      <c r="AB260" s="69" t="s">
        <v>609</v>
      </c>
      <c r="AC260" s="77"/>
      <c r="AD260" s="77"/>
      <c r="AF260" s="77"/>
      <c r="AG260" s="69">
        <v>1</v>
      </c>
      <c r="AI260" s="70" t="s">
        <v>737</v>
      </c>
      <c r="AJ260" s="194" t="str">
        <f>VLOOKUP($J260,context!$K$2:$M$348,2,FALSE)</f>
        <v>Definition from DublinCore: A visual representation other than text.</v>
      </c>
      <c r="AK260" s="70">
        <v>1</v>
      </c>
      <c r="AL260" s="70" t="s">
        <v>3093</v>
      </c>
      <c r="AM260" s="149">
        <f>VLOOKUP($J260,context!$K$2:$AC$348,5,FALSE)</f>
        <v>0</v>
      </c>
      <c r="AN260" s="149">
        <f>VLOOKUP($J260,context!$K$2:$AC$348,6,FALSE)</f>
        <v>0</v>
      </c>
      <c r="AO260" s="149">
        <f>VLOOKUP($J260,context!$K$2:$AC$348,7,FALSE)</f>
        <v>0</v>
      </c>
      <c r="AP260" s="149">
        <f>VLOOKUP($J260,context!$K$2:$AC$348,8,FALSE)</f>
        <v>0.8</v>
      </c>
      <c r="AQ260" s="149">
        <f>VLOOKUP($J260,context!$K$2:$AC$348,9,FALSE)</f>
        <v>1</v>
      </c>
      <c r="AR260" s="149">
        <f>VLOOKUP($J260,context!$K$2:$AC$348,10,FALSE)</f>
        <v>0</v>
      </c>
      <c r="AS260" s="149">
        <f>VLOOKUP($J260,context!$K$2:$AC$348,11,FALSE)</f>
        <v>1</v>
      </c>
      <c r="AT260" s="149">
        <f>VLOOKUP($J260,context!$K$2:$AC$348,12,FALSE)</f>
        <v>0.8</v>
      </c>
      <c r="AU260" s="149">
        <f>VLOOKUP($J260,context!$K$2:$AC$348,13,FALSE)</f>
        <v>0</v>
      </c>
      <c r="AV260" s="149">
        <f>VLOOKUP($J260,context!$K$2:$AC$348,14,FALSE)</f>
        <v>1</v>
      </c>
      <c r="AW260" s="149">
        <f>VLOOKUP($J260,context!$K$2:$AC$348,15,FALSE)</f>
        <v>0</v>
      </c>
      <c r="AX260" s="149">
        <f>VLOOKUP($J260,context!$K$2:$AC$348,16,FALSE)</f>
        <v>0.6</v>
      </c>
      <c r="AY260" s="149">
        <f t="shared" si="26"/>
        <v>5.1999999999999993</v>
      </c>
      <c r="AZ260" s="149">
        <f t="shared" si="27"/>
        <v>1</v>
      </c>
      <c r="BA260" s="149">
        <f t="shared" si="28"/>
        <v>0</v>
      </c>
    </row>
    <row r="261" spans="1:54" s="7" customFormat="1">
      <c r="A261" s="52">
        <v>355</v>
      </c>
      <c r="B261" s="52" t="s">
        <v>2708</v>
      </c>
      <c r="C261" s="66" t="s">
        <v>905</v>
      </c>
      <c r="D261" s="52"/>
      <c r="E261" s="77" t="s">
        <v>906</v>
      </c>
      <c r="F261" s="50">
        <v>5</v>
      </c>
      <c r="G261" s="50" t="s">
        <v>889</v>
      </c>
      <c r="H261" s="77" t="s">
        <v>1038</v>
      </c>
      <c r="I261" s="69" t="s">
        <v>1039</v>
      </c>
      <c r="J261" s="70" t="s">
        <v>210</v>
      </c>
      <c r="K261" s="77"/>
      <c r="L261" s="69">
        <v>0</v>
      </c>
      <c r="M261" s="69" t="s">
        <v>210</v>
      </c>
      <c r="N261" s="69" t="s">
        <v>210</v>
      </c>
      <c r="O261" s="77" t="str">
        <f t="shared" si="24"/>
        <v/>
      </c>
      <c r="P261" s="77" t="str">
        <f t="shared" si="25"/>
        <v/>
      </c>
      <c r="Q261" s="77"/>
      <c r="R261" s="63">
        <v>1</v>
      </c>
      <c r="S261" s="55">
        <v>43015</v>
      </c>
      <c r="T261" s="77" t="s">
        <v>189</v>
      </c>
      <c r="U261" s="67" t="s">
        <v>717</v>
      </c>
      <c r="V261" s="68" t="s">
        <v>210</v>
      </c>
      <c r="W261" s="74" t="s">
        <v>210</v>
      </c>
      <c r="X261" s="115" t="s">
        <v>210</v>
      </c>
      <c r="Y261" s="121" t="s">
        <v>171</v>
      </c>
      <c r="Z261" s="121" t="s">
        <v>167</v>
      </c>
      <c r="AA261" s="77"/>
      <c r="AB261" s="69" t="s">
        <v>609</v>
      </c>
      <c r="AC261" s="77"/>
      <c r="AD261" s="77"/>
      <c r="AF261" s="77"/>
      <c r="AG261" s="69">
        <v>1</v>
      </c>
      <c r="AI261" s="70" t="s">
        <v>737</v>
      </c>
      <c r="AJ261" s="194" t="str">
        <f>VLOOKUP($J261,context!$K$2:$M$348,2,FALSE)</f>
        <v>Definition from DublinCore: A visual representation other than text.</v>
      </c>
      <c r="AK261" s="70">
        <v>1</v>
      </c>
      <c r="AL261" s="70" t="s">
        <v>3096</v>
      </c>
      <c r="AM261" s="149">
        <f>VLOOKUP($J261,context!$K$2:$AC$348,5,FALSE)</f>
        <v>0</v>
      </c>
      <c r="AN261" s="149">
        <f>VLOOKUP($J261,context!$K$2:$AC$348,6,FALSE)</f>
        <v>0</v>
      </c>
      <c r="AO261" s="149">
        <f>VLOOKUP($J261,context!$K$2:$AC$348,7,FALSE)</f>
        <v>0</v>
      </c>
      <c r="AP261" s="149">
        <f>VLOOKUP($J261,context!$K$2:$AC$348,8,FALSE)</f>
        <v>0.8</v>
      </c>
      <c r="AQ261" s="149">
        <f>VLOOKUP($J261,context!$K$2:$AC$348,9,FALSE)</f>
        <v>1</v>
      </c>
      <c r="AR261" s="149">
        <f>VLOOKUP($J261,context!$K$2:$AC$348,10,FALSE)</f>
        <v>0</v>
      </c>
      <c r="AS261" s="149">
        <f>VLOOKUP($J261,context!$K$2:$AC$348,11,FALSE)</f>
        <v>1</v>
      </c>
      <c r="AT261" s="149">
        <f>VLOOKUP($J261,context!$K$2:$AC$348,12,FALSE)</f>
        <v>0.8</v>
      </c>
      <c r="AU261" s="149">
        <f>VLOOKUP($J261,context!$K$2:$AC$348,13,FALSE)</f>
        <v>0</v>
      </c>
      <c r="AV261" s="149">
        <f>VLOOKUP($J261,context!$K$2:$AC$348,14,FALSE)</f>
        <v>1</v>
      </c>
      <c r="AW261" s="149">
        <f>VLOOKUP($J261,context!$K$2:$AC$348,15,FALSE)</f>
        <v>0</v>
      </c>
      <c r="AX261" s="149">
        <f>VLOOKUP($J261,context!$K$2:$AC$348,16,FALSE)</f>
        <v>0.6</v>
      </c>
      <c r="AY261" s="149">
        <f t="shared" si="26"/>
        <v>5.1999999999999993</v>
      </c>
      <c r="AZ261" s="149">
        <f t="shared" si="27"/>
        <v>1</v>
      </c>
      <c r="BA261" s="149">
        <f t="shared" si="28"/>
        <v>0</v>
      </c>
    </row>
    <row r="262" spans="1:54" s="7" customFormat="1">
      <c r="A262" s="52">
        <v>444</v>
      </c>
      <c r="B262" s="52" t="s">
        <v>13</v>
      </c>
      <c r="C262" s="66" t="s">
        <v>1116</v>
      </c>
      <c r="D262" s="52" t="s">
        <v>1152</v>
      </c>
      <c r="E262" s="77" t="s">
        <v>16</v>
      </c>
      <c r="F262" s="50">
        <v>2</v>
      </c>
      <c r="G262" s="50" t="s">
        <v>210</v>
      </c>
      <c r="H262" s="77"/>
      <c r="I262" s="69" t="s">
        <v>210</v>
      </c>
      <c r="J262" s="70" t="s">
        <v>210</v>
      </c>
      <c r="K262" s="77" t="s">
        <v>1155</v>
      </c>
      <c r="L262" s="77">
        <v>0</v>
      </c>
      <c r="M262" s="69" t="s">
        <v>210</v>
      </c>
      <c r="N262" s="69" t="s">
        <v>210</v>
      </c>
      <c r="O262" s="77" t="str">
        <f t="shared" si="24"/>
        <v/>
      </c>
      <c r="P262" s="77" t="str">
        <f t="shared" si="25"/>
        <v/>
      </c>
      <c r="Q262" s="77"/>
      <c r="R262" s="6">
        <v>1</v>
      </c>
      <c r="S262" s="55"/>
      <c r="T262" s="77" t="s">
        <v>189</v>
      </c>
      <c r="U262" s="67" t="s">
        <v>717</v>
      </c>
      <c r="V262" s="68" t="s">
        <v>210</v>
      </c>
      <c r="W262" s="74" t="s">
        <v>879</v>
      </c>
      <c r="X262" s="115" t="s">
        <v>210</v>
      </c>
      <c r="Y262" s="121" t="s">
        <v>171</v>
      </c>
      <c r="Z262" s="121" t="s">
        <v>167</v>
      </c>
      <c r="AA262" s="77"/>
      <c r="AB262" s="69" t="s">
        <v>609</v>
      </c>
      <c r="AC262" s="77"/>
      <c r="AD262" s="77"/>
      <c r="AF262" s="77"/>
      <c r="AG262" s="69">
        <v>1</v>
      </c>
      <c r="AI262" s="70" t="s">
        <v>737</v>
      </c>
      <c r="AJ262" s="194" t="str">
        <f>VLOOKUP($J262,context!$K$2:$M$348,2,FALSE)</f>
        <v>Definition from DublinCore: A visual representation other than text.</v>
      </c>
      <c r="AK262" s="70">
        <v>1</v>
      </c>
      <c r="AL262" s="70" t="s">
        <v>3093</v>
      </c>
      <c r="AM262" s="149">
        <f>VLOOKUP($J262,context!$K$2:$AC$348,5,FALSE)</f>
        <v>0</v>
      </c>
      <c r="AN262" s="149">
        <f>VLOOKUP($J262,context!$K$2:$AC$348,6,FALSE)</f>
        <v>0</v>
      </c>
      <c r="AO262" s="149">
        <f>VLOOKUP($J262,context!$K$2:$AC$348,7,FALSE)</f>
        <v>0</v>
      </c>
      <c r="AP262" s="149">
        <f>VLOOKUP($J262,context!$K$2:$AC$348,8,FALSE)</f>
        <v>0.8</v>
      </c>
      <c r="AQ262" s="149">
        <f>VLOOKUP($J262,context!$K$2:$AC$348,9,FALSE)</f>
        <v>1</v>
      </c>
      <c r="AR262" s="149">
        <f>VLOOKUP($J262,context!$K$2:$AC$348,10,FALSE)</f>
        <v>0</v>
      </c>
      <c r="AS262" s="149">
        <f>VLOOKUP($J262,context!$K$2:$AC$348,11,FALSE)</f>
        <v>1</v>
      </c>
      <c r="AT262" s="149">
        <f>VLOOKUP($J262,context!$K$2:$AC$348,12,FALSE)</f>
        <v>0.8</v>
      </c>
      <c r="AU262" s="149">
        <f>VLOOKUP($J262,context!$K$2:$AC$348,13,FALSE)</f>
        <v>0</v>
      </c>
      <c r="AV262" s="149">
        <f>VLOOKUP($J262,context!$K$2:$AC$348,14,FALSE)</f>
        <v>1</v>
      </c>
      <c r="AW262" s="149">
        <f>VLOOKUP($J262,context!$K$2:$AC$348,15,FALSE)</f>
        <v>0</v>
      </c>
      <c r="AX262" s="149">
        <f>VLOOKUP($J262,context!$K$2:$AC$348,16,FALSE)</f>
        <v>0.6</v>
      </c>
      <c r="AY262" s="149">
        <f t="shared" si="26"/>
        <v>5.1999999999999993</v>
      </c>
      <c r="AZ262" s="149">
        <f t="shared" si="27"/>
        <v>1</v>
      </c>
      <c r="BA262" s="149">
        <f t="shared" si="28"/>
        <v>0</v>
      </c>
    </row>
    <row r="263" spans="1:54" s="7" customFormat="1">
      <c r="A263" s="52">
        <v>527</v>
      </c>
      <c r="B263" s="52" t="s">
        <v>13</v>
      </c>
      <c r="C263" s="114" t="s">
        <v>1732</v>
      </c>
      <c r="D263" s="59"/>
      <c r="E263" s="69" t="s">
        <v>1778</v>
      </c>
      <c r="F263" s="69" t="s">
        <v>1779</v>
      </c>
      <c r="G263" s="61" t="s">
        <v>210</v>
      </c>
      <c r="H263" s="61"/>
      <c r="I263" s="61" t="s">
        <v>210</v>
      </c>
      <c r="J263" s="70" t="s">
        <v>210</v>
      </c>
      <c r="K263" s="69" t="s">
        <v>1746</v>
      </c>
      <c r="L263" s="77">
        <v>0</v>
      </c>
      <c r="M263" s="69" t="s">
        <v>210</v>
      </c>
      <c r="N263" s="69" t="s">
        <v>210</v>
      </c>
      <c r="O263" s="77" t="str">
        <f t="shared" si="24"/>
        <v/>
      </c>
      <c r="P263" s="77" t="str">
        <f t="shared" si="25"/>
        <v/>
      </c>
      <c r="Q263" s="61"/>
      <c r="R263" s="63">
        <v>1</v>
      </c>
      <c r="S263" s="64"/>
      <c r="T263" s="77" t="s">
        <v>189</v>
      </c>
      <c r="U263" s="67" t="s">
        <v>717</v>
      </c>
      <c r="V263" s="68" t="s">
        <v>210</v>
      </c>
      <c r="W263" s="74" t="s">
        <v>879</v>
      </c>
      <c r="X263" s="115" t="s">
        <v>210</v>
      </c>
      <c r="Y263" s="121" t="s">
        <v>171</v>
      </c>
      <c r="Z263" s="121" t="s">
        <v>167</v>
      </c>
      <c r="AA263" s="61"/>
      <c r="AB263" s="69" t="s">
        <v>609</v>
      </c>
      <c r="AC263" s="77"/>
      <c r="AD263" s="77"/>
      <c r="AF263" s="77"/>
      <c r="AG263" s="69">
        <v>1</v>
      </c>
      <c r="AI263" s="70" t="s">
        <v>737</v>
      </c>
      <c r="AJ263" s="194" t="str">
        <f>VLOOKUP($J263,context!$K$2:$M$348,2,FALSE)</f>
        <v>Definition from DublinCore: A visual representation other than text.</v>
      </c>
      <c r="AK263" s="70">
        <v>1</v>
      </c>
      <c r="AL263" s="70" t="s">
        <v>3093</v>
      </c>
      <c r="AM263" s="149">
        <f>VLOOKUP($J263,context!$K$2:$AC$348,5,FALSE)</f>
        <v>0</v>
      </c>
      <c r="AN263" s="149">
        <f>VLOOKUP($J263,context!$K$2:$AC$348,6,FALSE)</f>
        <v>0</v>
      </c>
      <c r="AO263" s="149">
        <f>VLOOKUP($J263,context!$K$2:$AC$348,7,FALSE)</f>
        <v>0</v>
      </c>
      <c r="AP263" s="149">
        <f>VLOOKUP($J263,context!$K$2:$AC$348,8,FALSE)</f>
        <v>0.8</v>
      </c>
      <c r="AQ263" s="149">
        <f>VLOOKUP($J263,context!$K$2:$AC$348,9,FALSE)</f>
        <v>1</v>
      </c>
      <c r="AR263" s="149">
        <f>VLOOKUP($J263,context!$K$2:$AC$348,10,FALSE)</f>
        <v>0</v>
      </c>
      <c r="AS263" s="149">
        <f>VLOOKUP($J263,context!$K$2:$AC$348,11,FALSE)</f>
        <v>1</v>
      </c>
      <c r="AT263" s="149">
        <f>VLOOKUP($J263,context!$K$2:$AC$348,12,FALSE)</f>
        <v>0.8</v>
      </c>
      <c r="AU263" s="149">
        <f>VLOOKUP($J263,context!$K$2:$AC$348,13,FALSE)</f>
        <v>0</v>
      </c>
      <c r="AV263" s="149">
        <f>VLOOKUP($J263,context!$K$2:$AC$348,14,FALSE)</f>
        <v>1</v>
      </c>
      <c r="AW263" s="149">
        <f>VLOOKUP($J263,context!$K$2:$AC$348,15,FALSE)</f>
        <v>0</v>
      </c>
      <c r="AX263" s="149">
        <f>VLOOKUP($J263,context!$K$2:$AC$348,16,FALSE)</f>
        <v>0.6</v>
      </c>
      <c r="AY263" s="149">
        <f t="shared" si="26"/>
        <v>5.1999999999999993</v>
      </c>
      <c r="AZ263" s="149">
        <f t="shared" si="27"/>
        <v>1</v>
      </c>
      <c r="BA263" s="149">
        <f t="shared" si="28"/>
        <v>0</v>
      </c>
      <c r="BB263" s="61"/>
    </row>
    <row r="264" spans="1:54" s="7" customFormat="1">
      <c r="A264" s="52">
        <v>593</v>
      </c>
      <c r="B264" s="52" t="s">
        <v>13</v>
      </c>
      <c r="C264" s="114" t="s">
        <v>1732</v>
      </c>
      <c r="D264" s="59"/>
      <c r="E264" s="69" t="s">
        <v>1891</v>
      </c>
      <c r="F264" s="61">
        <v>1</v>
      </c>
      <c r="G264" s="69" t="s">
        <v>737</v>
      </c>
      <c r="H264" s="61"/>
      <c r="I264" s="69" t="s">
        <v>737</v>
      </c>
      <c r="J264" s="62" t="s">
        <v>210</v>
      </c>
      <c r="K264" s="61" t="s">
        <v>1866</v>
      </c>
      <c r="L264" s="77">
        <v>0</v>
      </c>
      <c r="M264" s="69" t="s">
        <v>210</v>
      </c>
      <c r="N264" s="69" t="s">
        <v>210</v>
      </c>
      <c r="O264" s="77" t="str">
        <f t="shared" si="24"/>
        <v/>
      </c>
      <c r="P264" s="77" t="str">
        <f t="shared" si="25"/>
        <v/>
      </c>
      <c r="Q264" s="61"/>
      <c r="R264" s="63">
        <v>1</v>
      </c>
      <c r="S264" s="64"/>
      <c r="T264" s="61" t="s">
        <v>189</v>
      </c>
      <c r="U264" s="67" t="s">
        <v>608</v>
      </c>
      <c r="V264" s="68" t="s">
        <v>210</v>
      </c>
      <c r="W264" s="74" t="s">
        <v>210</v>
      </c>
      <c r="X264" s="115" t="s">
        <v>210</v>
      </c>
      <c r="Y264" s="121" t="s">
        <v>171</v>
      </c>
      <c r="Z264" s="121" t="s">
        <v>167</v>
      </c>
      <c r="AA264" s="61"/>
      <c r="AB264" s="69" t="s">
        <v>609</v>
      </c>
      <c r="AC264" s="77"/>
      <c r="AD264" s="77"/>
      <c r="AF264" s="77"/>
      <c r="AG264" s="69">
        <v>1</v>
      </c>
      <c r="AI264" s="70" t="s">
        <v>737</v>
      </c>
      <c r="AJ264" s="194" t="str">
        <f>VLOOKUP($J264,context!$K$2:$M$348,2,FALSE)</f>
        <v>Definition from DublinCore: A visual representation other than text.</v>
      </c>
      <c r="AK264" s="70">
        <v>1</v>
      </c>
      <c r="AL264" s="70" t="s">
        <v>3093</v>
      </c>
      <c r="AM264" s="149">
        <f>VLOOKUP($J264,context!$K$2:$AC$348,5,FALSE)</f>
        <v>0</v>
      </c>
      <c r="AN264" s="149">
        <f>VLOOKUP($J264,context!$K$2:$AC$348,6,FALSE)</f>
        <v>0</v>
      </c>
      <c r="AO264" s="149">
        <f>VLOOKUP($J264,context!$K$2:$AC$348,7,FALSE)</f>
        <v>0</v>
      </c>
      <c r="AP264" s="149">
        <f>VLOOKUP($J264,context!$K$2:$AC$348,8,FALSE)</f>
        <v>0.8</v>
      </c>
      <c r="AQ264" s="149">
        <f>VLOOKUP($J264,context!$K$2:$AC$348,9,FALSE)</f>
        <v>1</v>
      </c>
      <c r="AR264" s="149">
        <f>VLOOKUP($J264,context!$K$2:$AC$348,10,FALSE)</f>
        <v>0</v>
      </c>
      <c r="AS264" s="149">
        <f>VLOOKUP($J264,context!$K$2:$AC$348,11,FALSE)</f>
        <v>1</v>
      </c>
      <c r="AT264" s="149">
        <f>VLOOKUP($J264,context!$K$2:$AC$348,12,FALSE)</f>
        <v>0.8</v>
      </c>
      <c r="AU264" s="149">
        <f>VLOOKUP($J264,context!$K$2:$AC$348,13,FALSE)</f>
        <v>0</v>
      </c>
      <c r="AV264" s="149">
        <f>VLOOKUP($J264,context!$K$2:$AC$348,14,FALSE)</f>
        <v>1</v>
      </c>
      <c r="AW264" s="149">
        <f>VLOOKUP($J264,context!$K$2:$AC$348,15,FALSE)</f>
        <v>0</v>
      </c>
      <c r="AX264" s="149">
        <f>VLOOKUP($J264,context!$K$2:$AC$348,16,FALSE)</f>
        <v>0.6</v>
      </c>
      <c r="AY264" s="149">
        <f t="shared" si="26"/>
        <v>5.1999999999999993</v>
      </c>
      <c r="AZ264" s="149">
        <f t="shared" si="27"/>
        <v>1</v>
      </c>
      <c r="BA264" s="149">
        <f t="shared" si="28"/>
        <v>0</v>
      </c>
      <c r="BB264" s="61"/>
    </row>
    <row r="265" spans="1:54" s="7" customFormat="1">
      <c r="A265" s="52">
        <v>700</v>
      </c>
      <c r="B265" s="52" t="s">
        <v>13</v>
      </c>
      <c r="C265" s="117" t="s">
        <v>1902</v>
      </c>
      <c r="D265" s="59"/>
      <c r="E265" s="69" t="s">
        <v>2271</v>
      </c>
      <c r="F265" s="61"/>
      <c r="G265" s="62" t="s">
        <v>737</v>
      </c>
      <c r="H265" s="61"/>
      <c r="I265" s="69"/>
      <c r="J265" s="70" t="s">
        <v>210</v>
      </c>
      <c r="K265" s="61" t="s">
        <v>1866</v>
      </c>
      <c r="L265" s="77">
        <v>0</v>
      </c>
      <c r="M265" s="69" t="s">
        <v>210</v>
      </c>
      <c r="N265" s="69" t="s">
        <v>210</v>
      </c>
      <c r="O265" s="77" t="str">
        <f t="shared" si="24"/>
        <v/>
      </c>
      <c r="P265" s="77" t="str">
        <f t="shared" si="25"/>
        <v/>
      </c>
      <c r="Q265" s="61"/>
      <c r="R265" s="63">
        <v>1</v>
      </c>
      <c r="S265" s="64"/>
      <c r="T265" s="77" t="s">
        <v>189</v>
      </c>
      <c r="U265" s="67" t="s">
        <v>608</v>
      </c>
      <c r="V265" s="68" t="s">
        <v>608</v>
      </c>
      <c r="W265" s="74" t="s">
        <v>210</v>
      </c>
      <c r="X265" s="115" t="s">
        <v>210</v>
      </c>
      <c r="Y265" s="121" t="s">
        <v>171</v>
      </c>
      <c r="Z265" s="121" t="s">
        <v>167</v>
      </c>
      <c r="AA265" s="61"/>
      <c r="AB265" s="61"/>
      <c r="AC265" s="61"/>
      <c r="AD265" s="72"/>
      <c r="AF265" s="77"/>
      <c r="AG265" s="7">
        <v>1</v>
      </c>
      <c r="AH265" s="66"/>
      <c r="AI265" s="70" t="s">
        <v>737</v>
      </c>
      <c r="AJ265" s="194" t="str">
        <f>VLOOKUP($J265,context!$K$2:$M$348,2,FALSE)</f>
        <v>Definition from DublinCore: A visual representation other than text.</v>
      </c>
      <c r="AK265" s="70">
        <v>1</v>
      </c>
      <c r="AL265" s="70" t="s">
        <v>3093</v>
      </c>
      <c r="AM265" s="149">
        <f>VLOOKUP($J265,context!$K$2:$AC$348,5,FALSE)</f>
        <v>0</v>
      </c>
      <c r="AN265" s="149">
        <f>VLOOKUP($J265,context!$K$2:$AC$348,6,FALSE)</f>
        <v>0</v>
      </c>
      <c r="AO265" s="149">
        <f>VLOOKUP($J265,context!$K$2:$AC$348,7,FALSE)</f>
        <v>0</v>
      </c>
      <c r="AP265" s="149">
        <f>VLOOKUP($J265,context!$K$2:$AC$348,8,FALSE)</f>
        <v>0.8</v>
      </c>
      <c r="AQ265" s="149">
        <f>VLOOKUP($J265,context!$K$2:$AC$348,9,FALSE)</f>
        <v>1</v>
      </c>
      <c r="AR265" s="149">
        <f>VLOOKUP($J265,context!$K$2:$AC$348,10,FALSE)</f>
        <v>0</v>
      </c>
      <c r="AS265" s="149">
        <f>VLOOKUP($J265,context!$K$2:$AC$348,11,FALSE)</f>
        <v>1</v>
      </c>
      <c r="AT265" s="149">
        <f>VLOOKUP($J265,context!$K$2:$AC$348,12,FALSE)</f>
        <v>0.8</v>
      </c>
      <c r="AU265" s="149">
        <f>VLOOKUP($J265,context!$K$2:$AC$348,13,FALSE)</f>
        <v>0</v>
      </c>
      <c r="AV265" s="149">
        <f>VLOOKUP($J265,context!$K$2:$AC$348,14,FALSE)</f>
        <v>1</v>
      </c>
      <c r="AW265" s="149">
        <f>VLOOKUP($J265,context!$K$2:$AC$348,15,FALSE)</f>
        <v>0</v>
      </c>
      <c r="AX265" s="149">
        <f>VLOOKUP($J265,context!$K$2:$AC$348,16,FALSE)</f>
        <v>0.6</v>
      </c>
      <c r="AY265" s="149">
        <f t="shared" si="26"/>
        <v>5.1999999999999993</v>
      </c>
      <c r="AZ265" s="149">
        <f t="shared" si="27"/>
        <v>1</v>
      </c>
      <c r="BA265" s="149">
        <f t="shared" si="28"/>
        <v>0</v>
      </c>
    </row>
    <row r="266" spans="1:54" s="7" customFormat="1">
      <c r="A266" s="122">
        <v>873</v>
      </c>
      <c r="B266" s="52" t="s">
        <v>13</v>
      </c>
      <c r="C266" s="66" t="s">
        <v>2413</v>
      </c>
      <c r="D266" s="66" t="s">
        <v>2426</v>
      </c>
      <c r="E266" s="7" t="s">
        <v>2414</v>
      </c>
      <c r="F266" s="122">
        <v>2</v>
      </c>
      <c r="G266" s="50" t="s">
        <v>210</v>
      </c>
      <c r="H266" s="122"/>
      <c r="I266" s="122"/>
      <c r="J266" s="47" t="s">
        <v>210</v>
      </c>
      <c r="K266" s="7" t="s">
        <v>2427</v>
      </c>
      <c r="L266" s="7">
        <v>0</v>
      </c>
      <c r="M266" s="69" t="s">
        <v>210</v>
      </c>
      <c r="N266" s="69" t="s">
        <v>210</v>
      </c>
      <c r="O266" s="77" t="str">
        <f t="shared" si="24"/>
        <v/>
      </c>
      <c r="P266" s="77" t="str">
        <f t="shared" si="25"/>
        <v/>
      </c>
      <c r="R266" s="66">
        <v>1</v>
      </c>
      <c r="S266" s="55"/>
      <c r="T266" s="77" t="s">
        <v>189</v>
      </c>
      <c r="U266" s="67" t="s">
        <v>717</v>
      </c>
      <c r="V266" s="47" t="s">
        <v>210</v>
      </c>
      <c r="W266" s="47" t="s">
        <v>879</v>
      </c>
      <c r="X266" s="66" t="s">
        <v>210</v>
      </c>
      <c r="Y266" s="184" t="s">
        <v>171</v>
      </c>
      <c r="Z266" s="184" t="s">
        <v>167</v>
      </c>
      <c r="AB266" s="7" t="s">
        <v>609</v>
      </c>
      <c r="AG266" s="7">
        <v>1</v>
      </c>
      <c r="AI266" s="47" t="s">
        <v>737</v>
      </c>
      <c r="AJ266" s="194" t="str">
        <f>VLOOKUP($J266,context!$K$2:$M$348,2,FALSE)</f>
        <v>Definition from DublinCore: A visual representation other than text.</v>
      </c>
      <c r="AK266" s="70">
        <v>1</v>
      </c>
      <c r="AL266" s="70" t="s">
        <v>3093</v>
      </c>
      <c r="AM266" s="185">
        <f>VLOOKUP($J266,context!$K$2:$AC$348,5,FALSE)</f>
        <v>0</v>
      </c>
      <c r="AN266" s="185">
        <f>VLOOKUP($J266,context!$K$2:$AC$348,6,FALSE)</f>
        <v>0</v>
      </c>
      <c r="AO266" s="185">
        <f>VLOOKUP($J266,context!$K$2:$AC$348,7,FALSE)</f>
        <v>0</v>
      </c>
      <c r="AP266" s="185">
        <f>VLOOKUP($J266,context!$K$2:$AC$348,8,FALSE)</f>
        <v>0.8</v>
      </c>
      <c r="AQ266" s="185">
        <f>VLOOKUP($J266,context!$K$2:$AC$348,9,FALSE)</f>
        <v>1</v>
      </c>
      <c r="AR266" s="185">
        <f>VLOOKUP($J266,context!$K$2:$AC$348,10,FALSE)</f>
        <v>0</v>
      </c>
      <c r="AS266" s="185">
        <f>VLOOKUP($J266,context!$K$2:$AC$348,11,FALSE)</f>
        <v>1</v>
      </c>
      <c r="AT266" s="185">
        <f>VLOOKUP($J266,context!$K$2:$AC$348,12,FALSE)</f>
        <v>0.8</v>
      </c>
      <c r="AU266" s="185">
        <f>VLOOKUP($J266,context!$K$2:$AC$348,13,FALSE)</f>
        <v>0</v>
      </c>
      <c r="AV266" s="185">
        <f>VLOOKUP($J266,context!$K$2:$AC$348,14,FALSE)</f>
        <v>1</v>
      </c>
      <c r="AW266" s="185">
        <f>VLOOKUP($J266,context!$K$2:$AC$348,15,FALSE)</f>
        <v>0</v>
      </c>
      <c r="AX266" s="185">
        <f>VLOOKUP($J266,context!$K$2:$AC$348,16,FALSE)</f>
        <v>0.6</v>
      </c>
      <c r="AY266" s="185">
        <f t="shared" si="26"/>
        <v>5.1999999999999993</v>
      </c>
      <c r="AZ266" s="149">
        <f t="shared" si="27"/>
        <v>1</v>
      </c>
      <c r="BA266" s="149">
        <f t="shared" si="28"/>
        <v>0</v>
      </c>
    </row>
    <row r="267" spans="1:54" s="7" customFormat="1">
      <c r="A267" s="52">
        <v>463</v>
      </c>
      <c r="B267" s="52" t="s">
        <v>13</v>
      </c>
      <c r="C267" s="66" t="s">
        <v>29</v>
      </c>
      <c r="D267" s="52" t="s">
        <v>1159</v>
      </c>
      <c r="E267" s="77" t="s">
        <v>1160</v>
      </c>
      <c r="F267" s="50">
        <v>3</v>
      </c>
      <c r="G267" s="50" t="s">
        <v>1172</v>
      </c>
      <c r="H267" s="77" t="s">
        <v>468</v>
      </c>
      <c r="I267" s="69" t="s">
        <v>468</v>
      </c>
      <c r="J267" s="70" t="s">
        <v>468</v>
      </c>
      <c r="K267" s="77"/>
      <c r="L267" s="77">
        <v>1</v>
      </c>
      <c r="M267" s="69" t="s">
        <v>468</v>
      </c>
      <c r="N267" s="69" t="s">
        <v>468</v>
      </c>
      <c r="O267" s="77" t="str">
        <f t="shared" si="24"/>
        <v>In Press</v>
      </c>
      <c r="P267" s="77" t="str">
        <f t="shared" si="25"/>
        <v xml:space="preserve">Definition from RIS: </v>
      </c>
      <c r="Q267" s="77"/>
      <c r="R267" s="6">
        <v>0.5</v>
      </c>
      <c r="S267" s="55"/>
      <c r="T267" s="77" t="s">
        <v>65</v>
      </c>
      <c r="U267" s="67" t="s">
        <v>608</v>
      </c>
      <c r="V267" s="68" t="s">
        <v>248</v>
      </c>
      <c r="W267" s="74" t="s">
        <v>66</v>
      </c>
      <c r="X267" s="115" t="s">
        <v>66</v>
      </c>
      <c r="Y267" s="121" t="s">
        <v>171</v>
      </c>
      <c r="Z267" s="121" t="s">
        <v>468</v>
      </c>
      <c r="AA267" s="77"/>
      <c r="AB267" s="69" t="s">
        <v>609</v>
      </c>
      <c r="AC267" s="69" t="s">
        <v>609</v>
      </c>
      <c r="AD267" s="72"/>
      <c r="AF267" s="69" t="s">
        <v>2933</v>
      </c>
      <c r="AG267" s="69">
        <v>-1</v>
      </c>
      <c r="AH267" s="7" t="s">
        <v>2863</v>
      </c>
      <c r="AI267" s="131" t="s">
        <v>2776</v>
      </c>
      <c r="AJ267" s="194" t="str">
        <f>VLOOKUP($J267,context!$K$2:$M$348,2,FALSE)</f>
        <v xml:space="preserve">Definition from RIS: </v>
      </c>
      <c r="AK267" s="131">
        <v>2</v>
      </c>
      <c r="AL267" s="70" t="s">
        <v>3098</v>
      </c>
      <c r="AM267" s="149">
        <f>VLOOKUP($J267,context!$K$2:$AC$348,5,FALSE)</f>
        <v>0</v>
      </c>
      <c r="AN267" s="149">
        <f>VLOOKUP($J267,context!$K$2:$AC$348,6,FALSE)</f>
        <v>0</v>
      </c>
      <c r="AO267" s="149">
        <f>VLOOKUP($J267,context!$K$2:$AC$348,7,FALSE)</f>
        <v>0</v>
      </c>
      <c r="AP267" s="149">
        <f>VLOOKUP($J267,context!$K$2:$AC$348,8,FALSE)</f>
        <v>0</v>
      </c>
      <c r="AQ267" s="149">
        <f>VLOOKUP($J267,context!$K$2:$AC$348,9,FALSE)</f>
        <v>0.2</v>
      </c>
      <c r="AR267" s="149">
        <f>VLOOKUP($J267,context!$K$2:$AC$348,10,FALSE)</f>
        <v>0</v>
      </c>
      <c r="AS267" s="149">
        <f>VLOOKUP($J267,context!$K$2:$AC$348,11,FALSE)</f>
        <v>0.2</v>
      </c>
      <c r="AT267" s="149">
        <f>VLOOKUP($J267,context!$K$2:$AC$348,12,FALSE)</f>
        <v>0.4</v>
      </c>
      <c r="AU267" s="149">
        <f>VLOOKUP($J267,context!$K$2:$AC$348,13,FALSE)</f>
        <v>0.6</v>
      </c>
      <c r="AV267" s="149">
        <f>VLOOKUP($J267,context!$K$2:$AC$348,14,FALSE)</f>
        <v>1</v>
      </c>
      <c r="AW267" s="149">
        <f>VLOOKUP($J267,context!$K$2:$AC$348,15,FALSE)</f>
        <v>0</v>
      </c>
      <c r="AX267" s="149">
        <f>VLOOKUP($J267,context!$K$2:$AC$348,16,FALSE)</f>
        <v>0.2</v>
      </c>
      <c r="AY267" s="149">
        <f t="shared" si="26"/>
        <v>2.6</v>
      </c>
      <c r="AZ267" s="149">
        <f t="shared" si="27"/>
        <v>1</v>
      </c>
      <c r="BA267" s="149">
        <f t="shared" si="28"/>
        <v>0</v>
      </c>
      <c r="BB267" s="122"/>
    </row>
    <row r="268" spans="1:54" s="7" customFormat="1">
      <c r="A268" s="52">
        <v>6</v>
      </c>
      <c r="B268" s="52" t="s">
        <v>13</v>
      </c>
      <c r="C268" s="66" t="s">
        <v>21</v>
      </c>
      <c r="D268" s="52"/>
      <c r="E268" s="50" t="s">
        <v>605</v>
      </c>
      <c r="F268" s="50">
        <v>3</v>
      </c>
      <c r="G268" s="50" t="s">
        <v>234</v>
      </c>
      <c r="H268" s="77"/>
      <c r="I268" s="69" t="s">
        <v>238</v>
      </c>
      <c r="J268" s="70" t="s">
        <v>238</v>
      </c>
      <c r="K268" s="77" t="s">
        <v>617</v>
      </c>
      <c r="L268" s="77">
        <v>1</v>
      </c>
      <c r="M268" s="69" t="s">
        <v>238</v>
      </c>
      <c r="N268" s="69" t="s">
        <v>238</v>
      </c>
      <c r="O268" s="77" t="str">
        <f t="shared" si="24"/>
        <v>Incollection</v>
      </c>
      <c r="P268" s="77" t="str">
        <f t="shared" si="25"/>
        <v>Definition from BibTex: A part of a book having its own title.</v>
      </c>
      <c r="Q268" s="77"/>
      <c r="R268" s="6">
        <v>0.8</v>
      </c>
      <c r="S268" s="55"/>
      <c r="T268" s="77" t="s">
        <v>65</v>
      </c>
      <c r="U268" s="67" t="s">
        <v>608</v>
      </c>
      <c r="V268" s="68" t="s">
        <v>608</v>
      </c>
      <c r="W268" s="74" t="s">
        <v>66</v>
      </c>
      <c r="X268" s="115" t="s">
        <v>66</v>
      </c>
      <c r="Y268" s="121" t="s">
        <v>238</v>
      </c>
      <c r="Z268" s="121" t="s">
        <v>72</v>
      </c>
      <c r="AA268" s="77"/>
      <c r="AB268" s="69" t="s">
        <v>609</v>
      </c>
      <c r="AC268" s="77"/>
      <c r="AD268" s="77"/>
      <c r="AF268" s="69" t="s">
        <v>2887</v>
      </c>
      <c r="AG268" s="77">
        <v>0</v>
      </c>
      <c r="AH268" s="66" t="s">
        <v>2866</v>
      </c>
      <c r="AI268" s="131" t="s">
        <v>72</v>
      </c>
      <c r="AJ268" s="194" t="str">
        <f>VLOOKUP($J268,context!$K$2:$M$348,2,FALSE)</f>
        <v>Definition from BibTex: A part of a book having its own title.</v>
      </c>
      <c r="AK268" s="131">
        <v>2</v>
      </c>
      <c r="AL268" s="131" t="s">
        <v>3094</v>
      </c>
      <c r="AM268" s="149">
        <f>VLOOKUP($J268,context!$K$2:$AC$348,5,FALSE)</f>
        <v>0</v>
      </c>
      <c r="AN268" s="149">
        <f>VLOOKUP($J268,context!$K$2:$AC$348,6,FALSE)</f>
        <v>0</v>
      </c>
      <c r="AO268" s="149">
        <f>VLOOKUP($J268,context!$K$2:$AC$348,7,FALSE)</f>
        <v>0</v>
      </c>
      <c r="AP268" s="149">
        <f>VLOOKUP($J268,context!$K$2:$AC$348,8,FALSE)</f>
        <v>1</v>
      </c>
      <c r="AQ268" s="149">
        <f>VLOOKUP($J268,context!$K$2:$AC$348,9,FALSE)</f>
        <v>0.2</v>
      </c>
      <c r="AR268" s="149">
        <f>VLOOKUP($J268,context!$K$2:$AC$348,10,FALSE)</f>
        <v>0</v>
      </c>
      <c r="AS268" s="149">
        <f>VLOOKUP($J268,context!$K$2:$AC$348,11,FALSE)</f>
        <v>0.2</v>
      </c>
      <c r="AT268" s="149">
        <f>VLOOKUP($J268,context!$K$2:$AC$348,12,FALSE)</f>
        <v>0.4</v>
      </c>
      <c r="AU268" s="149">
        <f>VLOOKUP($J268,context!$K$2:$AC$348,13,FALSE)</f>
        <v>0.2</v>
      </c>
      <c r="AV268" s="149">
        <f>VLOOKUP($J268,context!$K$2:$AC$348,14,FALSE)</f>
        <v>0</v>
      </c>
      <c r="AW268" s="149">
        <f>VLOOKUP($J268,context!$K$2:$AC$348,15,FALSE)</f>
        <v>0</v>
      </c>
      <c r="AX268" s="149">
        <f>VLOOKUP($J268,context!$K$2:$AC$348,16,FALSE)</f>
        <v>0.2</v>
      </c>
      <c r="AY268" s="149">
        <f t="shared" si="26"/>
        <v>2.1999999999999997</v>
      </c>
      <c r="AZ268" s="149">
        <f t="shared" si="27"/>
        <v>1</v>
      </c>
      <c r="BA268" s="149">
        <f t="shared" si="28"/>
        <v>0</v>
      </c>
      <c r="BB268" s="61"/>
    </row>
    <row r="269" spans="1:54" s="7" customFormat="1">
      <c r="A269" s="52">
        <v>703</v>
      </c>
      <c r="B269" s="52" t="s">
        <v>13</v>
      </c>
      <c r="C269" s="117" t="s">
        <v>1902</v>
      </c>
      <c r="D269" s="59"/>
      <c r="E269" s="69" t="s">
        <v>2271</v>
      </c>
      <c r="F269" s="61"/>
      <c r="G269" s="62" t="s">
        <v>2042</v>
      </c>
      <c r="H269" s="61"/>
      <c r="I269" s="69"/>
      <c r="J269" s="70" t="s">
        <v>2042</v>
      </c>
      <c r="K269" s="61" t="s">
        <v>2043</v>
      </c>
      <c r="L269" s="77">
        <v>1</v>
      </c>
      <c r="M269" s="69" t="s">
        <v>2042</v>
      </c>
      <c r="N269" s="69" t="s">
        <v>2042</v>
      </c>
      <c r="O269" s="77" t="str">
        <f t="shared" si="24"/>
        <v>index</v>
      </c>
      <c r="P269" s="77" t="str">
        <f t="shared" si="25"/>
        <v>Definition from FaBiO: An alphabetically-ordered list of words and phrases ('headings') and associated pointers ('locators') to where useful material relating to that heading can be found in a document.</v>
      </c>
      <c r="Q269" s="61"/>
      <c r="R269" s="63">
        <v>0.4</v>
      </c>
      <c r="S269" s="64"/>
      <c r="T269" s="77" t="s">
        <v>65</v>
      </c>
      <c r="U269" s="67" t="s">
        <v>608</v>
      </c>
      <c r="V269" s="68" t="s">
        <v>608</v>
      </c>
      <c r="W269" s="74" t="s">
        <v>66</v>
      </c>
      <c r="X269" s="115" t="s">
        <v>66</v>
      </c>
      <c r="Y269" s="121" t="s">
        <v>171</v>
      </c>
      <c r="Z269" s="121" t="s">
        <v>390</v>
      </c>
      <c r="AA269" s="61"/>
      <c r="AB269" s="61"/>
      <c r="AC269" s="61"/>
      <c r="AD269" s="72"/>
      <c r="AF269" s="69" t="s">
        <v>2971</v>
      </c>
      <c r="AG269" s="69">
        <v>-1</v>
      </c>
      <c r="AH269" s="66"/>
      <c r="AI269" s="70" t="s">
        <v>2823</v>
      </c>
      <c r="AJ269" s="194" t="str">
        <f>VLOOKUP($J269,context!$K$2:$M$348,2,FALSE)</f>
        <v>Definition from FaBiO: An alphabetically-ordered list of words and phrases ('headings') and associated pointers ('locators') to where useful material relating to that heading can be found in a document.</v>
      </c>
      <c r="AK269" s="70">
        <v>1</v>
      </c>
      <c r="AL269" s="70" t="s">
        <v>3098</v>
      </c>
      <c r="AM269" s="149">
        <f>VLOOKUP($J269,context!$K$2:$AC$348,5,FALSE)</f>
        <v>0</v>
      </c>
      <c r="AN269" s="149">
        <f>VLOOKUP($J269,context!$K$2:$AC$348,6,FALSE)</f>
        <v>0</v>
      </c>
      <c r="AO269" s="149">
        <f>VLOOKUP($J269,context!$K$2:$AC$348,7,FALSE)</f>
        <v>0</v>
      </c>
      <c r="AP269" s="149">
        <f>VLOOKUP($J269,context!$K$2:$AC$348,8,FALSE)</f>
        <v>0.6</v>
      </c>
      <c r="AQ269" s="149">
        <f>VLOOKUP($J269,context!$K$2:$AC$348,9,FALSE)</f>
        <v>0.4</v>
      </c>
      <c r="AR269" s="149">
        <f>VLOOKUP($J269,context!$K$2:$AC$348,10,FALSE)</f>
        <v>0</v>
      </c>
      <c r="AS269" s="149">
        <f>VLOOKUP($J269,context!$K$2:$AC$348,11,FALSE)</f>
        <v>0.2</v>
      </c>
      <c r="AT269" s="149">
        <f>VLOOKUP($J269,context!$K$2:$AC$348,12,FALSE)</f>
        <v>0.2</v>
      </c>
      <c r="AU269" s="149">
        <f>VLOOKUP($J269,context!$K$2:$AC$348,13,FALSE)</f>
        <v>0.6</v>
      </c>
      <c r="AV269" s="149">
        <f>VLOOKUP($J269,context!$K$2:$AC$348,14,FALSE)</f>
        <v>0.2</v>
      </c>
      <c r="AW269" s="149">
        <f>VLOOKUP($J269,context!$K$2:$AC$348,15,FALSE)</f>
        <v>0</v>
      </c>
      <c r="AX269" s="149">
        <f>VLOOKUP($J269,context!$K$2:$AC$348,16,FALSE)</f>
        <v>0.2</v>
      </c>
      <c r="AY269" s="149">
        <f t="shared" si="26"/>
        <v>2.4000000000000004</v>
      </c>
      <c r="AZ269" s="149">
        <f t="shared" si="27"/>
        <v>0.6</v>
      </c>
      <c r="BA269" s="149">
        <f t="shared" si="28"/>
        <v>0</v>
      </c>
      <c r="BB269" s="61"/>
    </row>
    <row r="270" spans="1:54" s="7" customFormat="1">
      <c r="A270" s="122">
        <v>927</v>
      </c>
      <c r="B270" s="52" t="s">
        <v>13</v>
      </c>
      <c r="C270" s="66" t="s">
        <v>32</v>
      </c>
      <c r="D270" s="52"/>
      <c r="E270" s="77" t="s">
        <v>1190</v>
      </c>
      <c r="F270" s="50">
        <v>3</v>
      </c>
      <c r="G270" s="50" t="s">
        <v>1201</v>
      </c>
      <c r="H270" s="77"/>
      <c r="I270" s="69" t="s">
        <v>1201</v>
      </c>
      <c r="J270" s="70" t="s">
        <v>1201</v>
      </c>
      <c r="K270" s="77"/>
      <c r="L270" s="77">
        <v>1</v>
      </c>
      <c r="M270" s="69" t="s">
        <v>1201</v>
      </c>
      <c r="N270" s="69" t="s">
        <v>1201</v>
      </c>
      <c r="O270" s="77" t="str">
        <f t="shared" si="24"/>
        <v>Instant Message</v>
      </c>
      <c r="P270" s="77" t="str">
        <f t="shared" si="25"/>
        <v xml:space="preserve">Definition from Zotero: </v>
      </c>
      <c r="Q270" s="77"/>
      <c r="R270" s="6">
        <v>0.6</v>
      </c>
      <c r="S270" s="55">
        <v>42328</v>
      </c>
      <c r="T270" s="77" t="s">
        <v>65</v>
      </c>
      <c r="U270" s="67" t="s">
        <v>608</v>
      </c>
      <c r="V270" s="68" t="s">
        <v>608</v>
      </c>
      <c r="W270" s="74" t="s">
        <v>66</v>
      </c>
      <c r="X270" s="115" t="s">
        <v>66</v>
      </c>
      <c r="Y270" s="121" t="s">
        <v>171</v>
      </c>
      <c r="Z270" s="121" t="s">
        <v>442</v>
      </c>
      <c r="AA270" s="77"/>
      <c r="AB270" s="69" t="s">
        <v>609</v>
      </c>
      <c r="AC270" s="69" t="s">
        <v>609</v>
      </c>
      <c r="AD270" s="77"/>
      <c r="AF270" s="69" t="s">
        <v>2932</v>
      </c>
      <c r="AG270" s="69">
        <v>0</v>
      </c>
      <c r="AH270" s="7" t="s">
        <v>2863</v>
      </c>
      <c r="AI270" s="131" t="s">
        <v>301</v>
      </c>
      <c r="AJ270" s="194" t="str">
        <f>VLOOKUP($J270,context!$K$2:$M$348,2,FALSE)</f>
        <v xml:space="preserve">Definition from Zotero: </v>
      </c>
      <c r="AK270" s="131">
        <v>2</v>
      </c>
      <c r="AL270" s="70" t="s">
        <v>3097</v>
      </c>
      <c r="AM270" s="149">
        <f>VLOOKUP($J270,context!$K$2:$AC$348,5,FALSE)</f>
        <v>0</v>
      </c>
      <c r="AN270" s="149">
        <f>VLOOKUP($J270,context!$K$2:$AC$348,6,FALSE)</f>
        <v>0</v>
      </c>
      <c r="AO270" s="149">
        <f>VLOOKUP($J270,context!$K$2:$AC$348,7,FALSE)</f>
        <v>0</v>
      </c>
      <c r="AP270" s="149">
        <f>VLOOKUP($J270,context!$K$2:$AC$348,8,FALSE)</f>
        <v>0</v>
      </c>
      <c r="AQ270" s="149">
        <f>VLOOKUP($J270,context!$K$2:$AC$348,9,FALSE)</f>
        <v>0</v>
      </c>
      <c r="AR270" s="149">
        <f>VLOOKUP($J270,context!$K$2:$AC$348,10,FALSE)</f>
        <v>0</v>
      </c>
      <c r="AS270" s="149">
        <f>VLOOKUP($J270,context!$K$2:$AC$348,11,FALSE)</f>
        <v>0.2</v>
      </c>
      <c r="AT270" s="149">
        <f>VLOOKUP($J270,context!$K$2:$AC$348,12,FALSE)</f>
        <v>0</v>
      </c>
      <c r="AU270" s="149">
        <f>VLOOKUP($J270,context!$K$2:$AC$348,13,FALSE)</f>
        <v>0.6</v>
      </c>
      <c r="AV270" s="149">
        <f>VLOOKUP($J270,context!$K$2:$AC$348,14,FALSE)</f>
        <v>0.8</v>
      </c>
      <c r="AW270" s="149">
        <f>VLOOKUP($J270,context!$K$2:$AC$348,15,FALSE)</f>
        <v>0</v>
      </c>
      <c r="AX270" s="149">
        <f>VLOOKUP($J270,context!$K$2:$AC$348,16,FALSE)</f>
        <v>0.2</v>
      </c>
      <c r="AY270" s="149">
        <f t="shared" si="26"/>
        <v>1.8</v>
      </c>
      <c r="AZ270" s="149">
        <f t="shared" si="27"/>
        <v>0.8</v>
      </c>
      <c r="BA270" s="149">
        <f t="shared" si="28"/>
        <v>0</v>
      </c>
      <c r="BB270" s="61"/>
    </row>
    <row r="271" spans="1:54" s="7" customFormat="1">
      <c r="A271" s="52">
        <v>382</v>
      </c>
      <c r="B271" s="52" t="s">
        <v>2708</v>
      </c>
      <c r="C271" s="66" t="s">
        <v>905</v>
      </c>
      <c r="D271" s="52"/>
      <c r="E271" s="77" t="s">
        <v>906</v>
      </c>
      <c r="F271" s="50">
        <v>5</v>
      </c>
      <c r="G271" s="50" t="s">
        <v>1088</v>
      </c>
      <c r="H271" s="77" t="s">
        <v>1091</v>
      </c>
      <c r="I271" s="69" t="s">
        <v>1092</v>
      </c>
      <c r="J271" s="70" t="s">
        <v>1092</v>
      </c>
      <c r="K271" s="77"/>
      <c r="L271" s="77">
        <v>1</v>
      </c>
      <c r="M271" s="69" t="s">
        <v>1093</v>
      </c>
      <c r="N271" s="69" t="s">
        <v>1093</v>
      </c>
      <c r="O271" s="77" t="str">
        <f t="shared" si="24"/>
        <v>Yammer</v>
      </c>
      <c r="P271" s="77" t="str">
        <f t="shared" si="25"/>
        <v xml:space="preserve">Definition from MARLO: </v>
      </c>
      <c r="Q271" s="77"/>
      <c r="R271" s="6">
        <v>0.6</v>
      </c>
      <c r="S271" s="55">
        <v>43015</v>
      </c>
      <c r="T271" s="77" t="s">
        <v>65</v>
      </c>
      <c r="U271" s="67" t="s">
        <v>608</v>
      </c>
      <c r="V271" s="68" t="s">
        <v>145</v>
      </c>
      <c r="W271" s="74" t="s">
        <v>66</v>
      </c>
      <c r="X271" s="115" t="s">
        <v>66</v>
      </c>
      <c r="Y271" s="121" t="s">
        <v>171</v>
      </c>
      <c r="Z271" s="121" t="s">
        <v>442</v>
      </c>
      <c r="AA271" s="77"/>
      <c r="AB271" s="77"/>
      <c r="AC271" s="69" t="s">
        <v>609</v>
      </c>
      <c r="AD271" s="77"/>
      <c r="AF271" s="69" t="s">
        <v>2932</v>
      </c>
      <c r="AG271" s="69">
        <v>-1</v>
      </c>
      <c r="AH271" s="7" t="s">
        <v>2863</v>
      </c>
      <c r="AI271" s="131" t="s">
        <v>301</v>
      </c>
      <c r="AJ271" s="194" t="e">
        <f>VLOOKUP($J271,context!$K$2:$M$348,2,FALSE)</f>
        <v>#N/A</v>
      </c>
      <c r="AK271" s="131">
        <v>2</v>
      </c>
      <c r="AL271" s="70" t="s">
        <v>3097</v>
      </c>
      <c r="AM271" s="149" t="e">
        <f>VLOOKUP($J271,context!$K$2:$AC$348,5,FALSE)</f>
        <v>#N/A</v>
      </c>
      <c r="AN271" s="149" t="e">
        <f>VLOOKUP($J271,context!$K$2:$AC$348,6,FALSE)</f>
        <v>#N/A</v>
      </c>
      <c r="AO271" s="149" t="e">
        <f>VLOOKUP($J271,context!$K$2:$AC$348,7,FALSE)</f>
        <v>#N/A</v>
      </c>
      <c r="AP271" s="149" t="e">
        <f>VLOOKUP($J271,context!$K$2:$AC$348,8,FALSE)</f>
        <v>#N/A</v>
      </c>
      <c r="AQ271" s="149" t="e">
        <f>VLOOKUP($J271,context!$K$2:$AC$348,9,FALSE)</f>
        <v>#N/A</v>
      </c>
      <c r="AR271" s="149" t="e">
        <f>VLOOKUP($J271,context!$K$2:$AC$348,10,FALSE)</f>
        <v>#N/A</v>
      </c>
      <c r="AS271" s="149" t="e">
        <f>VLOOKUP($J271,context!$K$2:$AC$348,11,FALSE)</f>
        <v>#N/A</v>
      </c>
      <c r="AT271" s="149" t="e">
        <f>VLOOKUP($J271,context!$K$2:$AC$348,12,FALSE)</f>
        <v>#N/A</v>
      </c>
      <c r="AU271" s="149" t="e">
        <f>VLOOKUP($J271,context!$K$2:$AC$348,13,FALSE)</f>
        <v>#N/A</v>
      </c>
      <c r="AV271" s="149" t="e">
        <f>VLOOKUP($J271,context!$K$2:$AC$348,14,FALSE)</f>
        <v>#N/A</v>
      </c>
      <c r="AW271" s="149" t="e">
        <f>VLOOKUP($J271,context!$K$2:$AC$348,15,FALSE)</f>
        <v>#N/A</v>
      </c>
      <c r="AX271" s="149" t="e">
        <f>VLOOKUP($J271,context!$K$2:$AC$348,16,FALSE)</f>
        <v>#N/A</v>
      </c>
      <c r="AY271" s="149" t="e">
        <f t="shared" si="26"/>
        <v>#N/A</v>
      </c>
      <c r="AZ271" s="149" t="e">
        <f t="shared" si="27"/>
        <v>#N/A</v>
      </c>
      <c r="BA271" s="149" t="e">
        <f t="shared" si="28"/>
        <v>#N/A</v>
      </c>
      <c r="BB271" s="122"/>
    </row>
    <row r="272" spans="1:54" s="7" customFormat="1">
      <c r="A272" s="52">
        <v>705</v>
      </c>
      <c r="B272" s="52" t="s">
        <v>13</v>
      </c>
      <c r="C272" s="117" t="s">
        <v>1902</v>
      </c>
      <c r="D272" s="59"/>
      <c r="E272" s="69" t="s">
        <v>2271</v>
      </c>
      <c r="F272" s="61"/>
      <c r="G272" s="62" t="s">
        <v>2046</v>
      </c>
      <c r="H272" s="61"/>
      <c r="I272" s="69"/>
      <c r="J272" s="70" t="s">
        <v>3320</v>
      </c>
      <c r="K272" s="70" t="s">
        <v>3129</v>
      </c>
      <c r="L272" s="69">
        <v>1</v>
      </c>
      <c r="M272" s="69" t="s">
        <v>3320</v>
      </c>
      <c r="N272" s="69" t="s">
        <v>3320</v>
      </c>
      <c r="O272" s="77" t="str">
        <f t="shared" si="24"/>
        <v>directive document</v>
      </c>
      <c r="P272" s="77" t="str">
        <f t="shared" si="25"/>
        <v>Definition from FaBiO: A work created for the purpose of education or instruction, that may be expressed as a text book, a lecture, a tutorial or an instruction manual.</v>
      </c>
      <c r="Q272" s="61"/>
      <c r="R272" s="63">
        <v>0.8</v>
      </c>
      <c r="S272" s="64"/>
      <c r="T272" s="69" t="s">
        <v>65</v>
      </c>
      <c r="U272" s="67" t="s">
        <v>108</v>
      </c>
      <c r="V272" s="68" t="s">
        <v>145</v>
      </c>
      <c r="W272" s="74" t="s">
        <v>66</v>
      </c>
      <c r="X272" s="115" t="s">
        <v>66</v>
      </c>
      <c r="Y272" s="121" t="s">
        <v>171</v>
      </c>
      <c r="Z272" s="121" t="s">
        <v>167</v>
      </c>
      <c r="AA272" s="61"/>
      <c r="AB272" s="61"/>
      <c r="AC272" s="61"/>
      <c r="AD272" s="72"/>
      <c r="AF272" s="69" t="s">
        <v>2812</v>
      </c>
      <c r="AG272" s="61">
        <v>1</v>
      </c>
      <c r="AH272" s="7" t="s">
        <v>2863</v>
      </c>
      <c r="AI272" s="131" t="s">
        <v>3320</v>
      </c>
      <c r="AJ272" s="194" t="str">
        <f>VLOOKUP($J272,context!$K$2:$M$348,2,FALSE)</f>
        <v>Definition from FaBiO: A work created for the purpose of education or instruction, that may be expressed as a text book, a lecture, a tutorial or an instruction manual.</v>
      </c>
      <c r="AK272" s="131">
        <v>2</v>
      </c>
      <c r="AL272" s="70" t="s">
        <v>3093</v>
      </c>
      <c r="AM272" s="149">
        <f>VLOOKUP($J272,context!$K$2:$AC$348,5,FALSE)</f>
        <v>1</v>
      </c>
      <c r="AN272" s="149">
        <f>VLOOKUP($J272,context!$K$2:$AC$348,6,FALSE)</f>
        <v>0</v>
      </c>
      <c r="AO272" s="149">
        <f>VLOOKUP($J272,context!$K$2:$AC$348,7,FALSE)</f>
        <v>0</v>
      </c>
      <c r="AP272" s="149">
        <f>VLOOKUP($J272,context!$K$2:$AC$348,8,FALSE)</f>
        <v>0.4</v>
      </c>
      <c r="AQ272" s="149">
        <f>VLOOKUP($J272,context!$K$2:$AC$348,9,FALSE)</f>
        <v>0.4</v>
      </c>
      <c r="AR272" s="149">
        <f>VLOOKUP($J272,context!$K$2:$AC$348,10,FALSE)</f>
        <v>0.4</v>
      </c>
      <c r="AS272" s="149">
        <f>VLOOKUP($J272,context!$K$2:$AC$348,11,FALSE)</f>
        <v>0.4</v>
      </c>
      <c r="AT272" s="149">
        <f>VLOOKUP($J272,context!$K$2:$AC$348,12,FALSE)</f>
        <v>0.4</v>
      </c>
      <c r="AU272" s="149">
        <f>VLOOKUP($J272,context!$K$2:$AC$348,13,FALSE)</f>
        <v>1</v>
      </c>
      <c r="AV272" s="149">
        <f>VLOOKUP($J272,context!$K$2:$AC$348,14,FALSE)</f>
        <v>0.2</v>
      </c>
      <c r="AW272" s="149">
        <f>VLOOKUP($J272,context!$K$2:$AC$348,15,FALSE)</f>
        <v>0</v>
      </c>
      <c r="AX272" s="149">
        <f>VLOOKUP($J272,context!$K$2:$AC$348,16,FALSE)</f>
        <v>1</v>
      </c>
      <c r="AY272" s="149">
        <f t="shared" si="26"/>
        <v>5.1999999999999993</v>
      </c>
      <c r="AZ272" s="149">
        <f t="shared" si="27"/>
        <v>1</v>
      </c>
      <c r="BA272" s="149">
        <f t="shared" si="28"/>
        <v>0</v>
      </c>
      <c r="BB272" s="61"/>
    </row>
    <row r="273" spans="1:54" s="7" customFormat="1">
      <c r="A273" s="122">
        <v>953</v>
      </c>
      <c r="B273" s="52" t="s">
        <v>13</v>
      </c>
      <c r="C273" s="66" t="s">
        <v>2709</v>
      </c>
      <c r="D273" s="59"/>
      <c r="E273" s="69" t="s">
        <v>2740</v>
      </c>
      <c r="F273" s="61"/>
      <c r="G273" s="60" t="s">
        <v>2716</v>
      </c>
      <c r="H273" s="61"/>
      <c r="I273" s="69"/>
      <c r="J273" s="70" t="s">
        <v>2737</v>
      </c>
      <c r="K273" s="61" t="s">
        <v>2727</v>
      </c>
      <c r="L273" s="69">
        <v>1</v>
      </c>
      <c r="M273" s="69" t="s">
        <v>2737</v>
      </c>
      <c r="N273" s="69" t="s">
        <v>2737</v>
      </c>
      <c r="O273" s="77" t="str">
        <f t="shared" si="24"/>
        <v>instructional work-M&amp;E techniques</v>
      </c>
      <c r="P273" s="77" t="str">
        <f t="shared" si="25"/>
        <v xml:space="preserve">Definition from FAO Learning resources MD application profile: Monitoring and Evaluation techniques or tools provide a formal process for evaluating performance and impact using indicators that help measure progress towards the defined goals. </v>
      </c>
      <c r="Q273" s="61"/>
      <c r="R273" s="63">
        <v>0.8</v>
      </c>
      <c r="S273" s="64"/>
      <c r="T273" s="69" t="s">
        <v>65</v>
      </c>
      <c r="U273" s="67" t="s">
        <v>108</v>
      </c>
      <c r="V273" s="68" t="s">
        <v>168</v>
      </c>
      <c r="W273" s="74" t="s">
        <v>66</v>
      </c>
      <c r="X273" s="115" t="s">
        <v>66</v>
      </c>
      <c r="Y273" s="121"/>
      <c r="Z273" s="121"/>
      <c r="AA273" s="69" t="s">
        <v>609</v>
      </c>
      <c r="AB273" s="61"/>
      <c r="AC273" s="69" t="s">
        <v>609</v>
      </c>
      <c r="AD273" s="72"/>
      <c r="AF273" s="69" t="s">
        <v>2934</v>
      </c>
      <c r="AG273" s="69">
        <v>-1</v>
      </c>
      <c r="AH273" s="7" t="s">
        <v>2863</v>
      </c>
      <c r="AI273" s="131" t="s">
        <v>2776</v>
      </c>
      <c r="AJ273" s="194" t="str">
        <f>VLOOKUP($J273,context!$K$2:$M$348,2,FALSE)</f>
        <v xml:space="preserve">Definition from FAO Learning resources MD application profile: Monitoring and Evaluation techniques or tools provide a formal process for evaluating performance and impact using indicators that help measure progress towards the defined goals. </v>
      </c>
      <c r="AK273" s="131">
        <v>2</v>
      </c>
      <c r="AL273" s="70" t="s">
        <v>3098</v>
      </c>
      <c r="AM273" s="149" t="str">
        <f>VLOOKUP($J273,context!$K$2:$AC$348,5,FALSE)</f>
        <v>x</v>
      </c>
      <c r="AN273" s="149">
        <f>VLOOKUP($J273,context!$K$2:$AC$348,6,FALSE)</f>
        <v>0</v>
      </c>
      <c r="AO273" s="149">
        <f>VLOOKUP($J273,context!$K$2:$AC$348,7,FALSE)</f>
        <v>0</v>
      </c>
      <c r="AP273" s="149">
        <f>VLOOKUP($J273,context!$K$2:$AC$348,8,FALSE)</f>
        <v>0</v>
      </c>
      <c r="AQ273" s="149">
        <f>VLOOKUP($J273,context!$K$2:$AC$348,9,FALSE)</f>
        <v>0.2</v>
      </c>
      <c r="AR273" s="149">
        <f>VLOOKUP($J273,context!$K$2:$AC$348,10,FALSE)</f>
        <v>0</v>
      </c>
      <c r="AS273" s="149">
        <f>VLOOKUP($J273,context!$K$2:$AC$348,11,FALSE)</f>
        <v>0</v>
      </c>
      <c r="AT273" s="149">
        <f>VLOOKUP($J273,context!$K$2:$AC$348,12,FALSE)</f>
        <v>0.6</v>
      </c>
      <c r="AU273" s="149">
        <f>VLOOKUP($J273,context!$K$2:$AC$348,13,FALSE)</f>
        <v>0.6</v>
      </c>
      <c r="AV273" s="149">
        <f>VLOOKUP($J273,context!$K$2:$AC$348,14,FALSE)</f>
        <v>0</v>
      </c>
      <c r="AW273" s="149">
        <f>VLOOKUP($J273,context!$K$2:$AC$348,15,FALSE)</f>
        <v>0</v>
      </c>
      <c r="AX273" s="149">
        <f>VLOOKUP($J273,context!$K$2:$AC$348,16,FALSE)</f>
        <v>1</v>
      </c>
      <c r="AY273" s="149">
        <f t="shared" si="26"/>
        <v>2.4</v>
      </c>
      <c r="AZ273" s="149">
        <f t="shared" si="27"/>
        <v>1</v>
      </c>
      <c r="BA273" s="149">
        <f t="shared" si="28"/>
        <v>0</v>
      </c>
      <c r="BB273" s="122"/>
    </row>
    <row r="274" spans="1:54" s="7" customFormat="1">
      <c r="A274" s="52">
        <v>600</v>
      </c>
      <c r="B274" s="52" t="s">
        <v>13</v>
      </c>
      <c r="C274" s="114" t="s">
        <v>1732</v>
      </c>
      <c r="D274" s="59"/>
      <c r="E274" s="69" t="s">
        <v>1891</v>
      </c>
      <c r="F274" s="61">
        <v>1</v>
      </c>
      <c r="G274" s="69" t="s">
        <v>1702</v>
      </c>
      <c r="H274" s="61"/>
      <c r="I274" s="69" t="s">
        <v>1702</v>
      </c>
      <c r="J274" s="70" t="s">
        <v>1702</v>
      </c>
      <c r="K274" s="69" t="s">
        <v>1879</v>
      </c>
      <c r="L274" s="69">
        <v>1</v>
      </c>
      <c r="M274" s="69" t="s">
        <v>1702</v>
      </c>
      <c r="N274" s="69" t="s">
        <v>1702</v>
      </c>
      <c r="O274" s="77" t="str">
        <f t="shared" si="24"/>
        <v>interactive resource</v>
      </c>
      <c r="P274" s="77" t="str">
        <f t="shared" si="25"/>
        <v>Definition from COAR: A resource requiring interaction from the user to be understood, executed, or experienced. Examples include forms on Web pages, applets, multimedia learning objects, chat services, or virtual reality environments.</v>
      </c>
      <c r="Q274" s="61"/>
      <c r="R274" s="63">
        <v>1</v>
      </c>
      <c r="S274" s="64"/>
      <c r="T274" s="61" t="s">
        <v>688</v>
      </c>
      <c r="U274" s="67" t="s">
        <v>608</v>
      </c>
      <c r="V274" s="68" t="s">
        <v>608</v>
      </c>
      <c r="W274" s="74" t="s">
        <v>418</v>
      </c>
      <c r="X274" s="115" t="s">
        <v>418</v>
      </c>
      <c r="Y274" s="121" t="s">
        <v>171</v>
      </c>
      <c r="Z274" s="121" t="s">
        <v>167</v>
      </c>
      <c r="AA274" s="61"/>
      <c r="AB274" s="61"/>
      <c r="AC274" s="61"/>
      <c r="AD274" s="72"/>
      <c r="AF274" s="69" t="s">
        <v>2935</v>
      </c>
      <c r="AG274" s="69">
        <v>0</v>
      </c>
      <c r="AH274" s="7" t="s">
        <v>2863</v>
      </c>
      <c r="AI274" s="131" t="s">
        <v>2776</v>
      </c>
      <c r="AJ274" s="194" t="str">
        <f>VLOOKUP($J274,context!$K$2:$M$348,2,FALSE)</f>
        <v>Definition from COAR: A resource requiring interaction from the user to be understood, executed, or experienced. Examples include forms on Web pages, applets, multimedia learning objects, chat services, or virtual reality environments.</v>
      </c>
      <c r="AK274" s="131">
        <v>2</v>
      </c>
      <c r="AL274" s="70" t="s">
        <v>3098</v>
      </c>
      <c r="AM274" s="149">
        <f>VLOOKUP($J274,context!$K$2:$AC$348,5,FALSE)</f>
        <v>0</v>
      </c>
      <c r="AN274" s="149">
        <f>VLOOKUP($J274,context!$K$2:$AC$348,6,FALSE)</f>
        <v>0</v>
      </c>
      <c r="AO274" s="149">
        <f>VLOOKUP($J274,context!$K$2:$AC$348,7,FALSE)</f>
        <v>0</v>
      </c>
      <c r="AP274" s="149">
        <f>VLOOKUP($J274,context!$K$2:$AC$348,8,FALSE)</f>
        <v>0.5</v>
      </c>
      <c r="AQ274" s="149">
        <f>VLOOKUP($J274,context!$K$2:$AC$348,9,FALSE)</f>
        <v>0.8</v>
      </c>
      <c r="AR274" s="149">
        <f>VLOOKUP($J274,context!$K$2:$AC$348,10,FALSE)</f>
        <v>0</v>
      </c>
      <c r="AS274" s="149">
        <f>VLOOKUP($J274,context!$K$2:$AC$348,11,FALSE)</f>
        <v>0.8</v>
      </c>
      <c r="AT274" s="149">
        <f>VLOOKUP($J274,context!$K$2:$AC$348,12,FALSE)</f>
        <v>0.8</v>
      </c>
      <c r="AU274" s="149">
        <f>VLOOKUP($J274,context!$K$2:$AC$348,13,FALSE)</f>
        <v>0</v>
      </c>
      <c r="AV274" s="149">
        <f>VLOOKUP($J274,context!$K$2:$AC$348,14,FALSE)</f>
        <v>1</v>
      </c>
      <c r="AW274" s="149">
        <f>VLOOKUP($J274,context!$K$2:$AC$348,15,FALSE)</f>
        <v>0</v>
      </c>
      <c r="AX274" s="149">
        <f>VLOOKUP($J274,context!$K$2:$AC$348,16,FALSE)</f>
        <v>0.4</v>
      </c>
      <c r="AY274" s="149">
        <f t="shared" si="26"/>
        <v>4.3000000000000007</v>
      </c>
      <c r="AZ274" s="149">
        <f t="shared" si="27"/>
        <v>1</v>
      </c>
      <c r="BA274" s="149">
        <f t="shared" si="28"/>
        <v>0</v>
      </c>
      <c r="BB274" s="61"/>
    </row>
    <row r="275" spans="1:54" s="7" customFormat="1">
      <c r="A275" s="52">
        <v>103</v>
      </c>
      <c r="B275" s="52" t="s">
        <v>13</v>
      </c>
      <c r="C275" s="66" t="s">
        <v>730</v>
      </c>
      <c r="D275" s="52"/>
      <c r="E275" s="77" t="s">
        <v>722</v>
      </c>
      <c r="F275" s="50">
        <v>4</v>
      </c>
      <c r="G275" s="50" t="s">
        <v>299</v>
      </c>
      <c r="H275" s="77"/>
      <c r="I275" s="69" t="s">
        <v>299</v>
      </c>
      <c r="J275" s="70" t="s">
        <v>299</v>
      </c>
      <c r="K275" s="77"/>
      <c r="L275" s="77">
        <v>0</v>
      </c>
      <c r="M275" s="69" t="s">
        <v>299</v>
      </c>
      <c r="N275" s="69" t="s">
        <v>299</v>
      </c>
      <c r="O275" s="77" t="str">
        <f t="shared" si="24"/>
        <v/>
      </c>
      <c r="P275" s="77" t="str">
        <f t="shared" si="25"/>
        <v/>
      </c>
      <c r="Q275" s="77"/>
      <c r="R275" s="6">
        <v>0.6</v>
      </c>
      <c r="S275" s="55">
        <v>43017</v>
      </c>
      <c r="T275" s="77" t="s">
        <v>65</v>
      </c>
      <c r="U275" s="67" t="s">
        <v>108</v>
      </c>
      <c r="V275" s="68" t="s">
        <v>299</v>
      </c>
      <c r="W275" s="74" t="s">
        <v>66</v>
      </c>
      <c r="X275" s="115" t="s">
        <v>66</v>
      </c>
      <c r="Y275" s="121" t="s">
        <v>140</v>
      </c>
      <c r="Z275" s="121" t="s">
        <v>167</v>
      </c>
      <c r="AA275" s="77"/>
      <c r="AB275" s="69"/>
      <c r="AC275" s="69" t="s">
        <v>609</v>
      </c>
      <c r="AD275" s="77"/>
      <c r="AF275" s="69" t="s">
        <v>2995</v>
      </c>
      <c r="AG275" s="77">
        <v>0</v>
      </c>
      <c r="AH275" s="7" t="s">
        <v>2996</v>
      </c>
      <c r="AI275" s="129" t="s">
        <v>2974</v>
      </c>
      <c r="AJ275" s="194" t="str">
        <f>VLOOKUP($J275,context!$K$2:$M$348,2,FALSE)</f>
        <v>Definition from COAR: Internal report is a record of findings collected for internal use. It is not designed to be made public and may include confidential or proprietary information.</v>
      </c>
      <c r="AK275" s="129">
        <v>1</v>
      </c>
      <c r="AL275" s="70" t="s">
        <v>3105</v>
      </c>
      <c r="AM275" s="149">
        <f>VLOOKUP($J275,context!$K$2:$AC$348,5,FALSE)</f>
        <v>0</v>
      </c>
      <c r="AN275" s="149">
        <f>VLOOKUP($J275,context!$K$2:$AC$348,6,FALSE)</f>
        <v>0</v>
      </c>
      <c r="AO275" s="149">
        <f>VLOOKUP($J275,context!$K$2:$AC$348,7,FALSE)</f>
        <v>0</v>
      </c>
      <c r="AP275" s="149">
        <f>VLOOKUP($J275,context!$K$2:$AC$348,8,FALSE)</f>
        <v>0</v>
      </c>
      <c r="AQ275" s="149">
        <f>VLOOKUP($J275,context!$K$2:$AC$348,9,FALSE)</f>
        <v>0.4</v>
      </c>
      <c r="AR275" s="149">
        <f>VLOOKUP($J275,context!$K$2:$AC$348,10,FALSE)</f>
        <v>0</v>
      </c>
      <c r="AS275" s="149">
        <f>VLOOKUP($J275,context!$K$2:$AC$348,11,FALSE)</f>
        <v>1</v>
      </c>
      <c r="AT275" s="149">
        <f>VLOOKUP($J275,context!$K$2:$AC$348,12,FALSE)</f>
        <v>0.8</v>
      </c>
      <c r="AU275" s="149">
        <f>VLOOKUP($J275,context!$K$2:$AC$348,13,FALSE)</f>
        <v>0.2</v>
      </c>
      <c r="AV275" s="149">
        <f>VLOOKUP($J275,context!$K$2:$AC$348,14,FALSE)</f>
        <v>0</v>
      </c>
      <c r="AW275" s="149">
        <f>VLOOKUP($J275,context!$K$2:$AC$348,15,FALSE)</f>
        <v>0</v>
      </c>
      <c r="AX275" s="149">
        <f>VLOOKUP($J275,context!$K$2:$AC$348,16,FALSE)</f>
        <v>1</v>
      </c>
      <c r="AY275" s="149">
        <f t="shared" si="26"/>
        <v>3.4000000000000004</v>
      </c>
      <c r="AZ275" s="149">
        <f t="shared" si="27"/>
        <v>1</v>
      </c>
      <c r="BA275" s="149">
        <f t="shared" si="28"/>
        <v>0</v>
      </c>
    </row>
    <row r="276" spans="1:54" s="7" customFormat="1">
      <c r="A276" s="52">
        <v>528</v>
      </c>
      <c r="B276" s="52" t="s">
        <v>13</v>
      </c>
      <c r="C276" s="114" t="s">
        <v>1732</v>
      </c>
      <c r="D276" s="59"/>
      <c r="E276" s="69" t="s">
        <v>1778</v>
      </c>
      <c r="F276" s="69" t="s">
        <v>1779</v>
      </c>
      <c r="G276" s="61" t="s">
        <v>299</v>
      </c>
      <c r="H276" s="61"/>
      <c r="I276" s="61" t="s">
        <v>299</v>
      </c>
      <c r="J276" s="70" t="s">
        <v>299</v>
      </c>
      <c r="K276" s="69" t="s">
        <v>1747</v>
      </c>
      <c r="L276" s="77">
        <v>1</v>
      </c>
      <c r="M276" s="69" t="s">
        <v>299</v>
      </c>
      <c r="N276" s="69" t="s">
        <v>299</v>
      </c>
      <c r="O276" s="77" t="str">
        <f t="shared" si="24"/>
        <v>Internal Document</v>
      </c>
      <c r="P276" s="77" t="str">
        <f t="shared" si="25"/>
        <v>Definition from COAR: Internal report is a record of findings collected for internal use. It is not designed to be made public and may include confidential or proprietary information.</v>
      </c>
      <c r="Q276" s="61"/>
      <c r="R276" s="63">
        <v>0.8</v>
      </c>
      <c r="S276" s="64"/>
      <c r="T276" s="77" t="s">
        <v>65</v>
      </c>
      <c r="U276" s="67" t="s">
        <v>108</v>
      </c>
      <c r="V276" s="68" t="s">
        <v>299</v>
      </c>
      <c r="W276" s="74" t="s">
        <v>66</v>
      </c>
      <c r="X276" s="115" t="s">
        <v>66</v>
      </c>
      <c r="Y276" s="121" t="s">
        <v>140</v>
      </c>
      <c r="Z276" s="121" t="s">
        <v>167</v>
      </c>
      <c r="AA276" s="61"/>
      <c r="AB276" s="61"/>
      <c r="AC276" s="69" t="s">
        <v>609</v>
      </c>
      <c r="AD276" s="72"/>
      <c r="AF276" s="69" t="s">
        <v>2995</v>
      </c>
      <c r="AG276" s="77">
        <v>0</v>
      </c>
      <c r="AH276" s="7" t="s">
        <v>2996</v>
      </c>
      <c r="AI276" s="129" t="s">
        <v>2974</v>
      </c>
      <c r="AJ276" s="194" t="str">
        <f>VLOOKUP($J276,context!$K$2:$M$348,2,FALSE)</f>
        <v>Definition from COAR: Internal report is a record of findings collected for internal use. It is not designed to be made public and may include confidential or proprietary information.</v>
      </c>
      <c r="AK276" s="129">
        <v>1</v>
      </c>
      <c r="AL276" s="70" t="s">
        <v>3105</v>
      </c>
      <c r="AM276" s="149">
        <f>VLOOKUP($J276,context!$K$2:$AC$348,5,FALSE)</f>
        <v>0</v>
      </c>
      <c r="AN276" s="149">
        <f>VLOOKUP($J276,context!$K$2:$AC$348,6,FALSE)</f>
        <v>0</v>
      </c>
      <c r="AO276" s="149">
        <f>VLOOKUP($J276,context!$K$2:$AC$348,7,FALSE)</f>
        <v>0</v>
      </c>
      <c r="AP276" s="149">
        <f>VLOOKUP($J276,context!$K$2:$AC$348,8,FALSE)</f>
        <v>0</v>
      </c>
      <c r="AQ276" s="149">
        <f>VLOOKUP($J276,context!$K$2:$AC$348,9,FALSE)</f>
        <v>0.4</v>
      </c>
      <c r="AR276" s="149">
        <f>VLOOKUP($J276,context!$K$2:$AC$348,10,FALSE)</f>
        <v>0</v>
      </c>
      <c r="AS276" s="149">
        <f>VLOOKUP($J276,context!$K$2:$AC$348,11,FALSE)</f>
        <v>1</v>
      </c>
      <c r="AT276" s="149">
        <f>VLOOKUP($J276,context!$K$2:$AC$348,12,FALSE)</f>
        <v>0.8</v>
      </c>
      <c r="AU276" s="149">
        <f>VLOOKUP($J276,context!$K$2:$AC$348,13,FALSE)</f>
        <v>0.2</v>
      </c>
      <c r="AV276" s="149">
        <f>VLOOKUP($J276,context!$K$2:$AC$348,14,FALSE)</f>
        <v>0</v>
      </c>
      <c r="AW276" s="149">
        <f>VLOOKUP($J276,context!$K$2:$AC$348,15,FALSE)</f>
        <v>0</v>
      </c>
      <c r="AX276" s="149">
        <f>VLOOKUP($J276,context!$K$2:$AC$348,16,FALSE)</f>
        <v>1</v>
      </c>
      <c r="AY276" s="149">
        <f t="shared" si="26"/>
        <v>3.4000000000000004</v>
      </c>
      <c r="AZ276" s="149">
        <f t="shared" si="27"/>
        <v>1</v>
      </c>
      <c r="BA276" s="149">
        <f t="shared" si="28"/>
        <v>0</v>
      </c>
      <c r="BB276" s="61"/>
    </row>
    <row r="277" spans="1:54" s="7" customFormat="1">
      <c r="A277" s="52">
        <v>634</v>
      </c>
      <c r="B277" s="52" t="s">
        <v>13</v>
      </c>
      <c r="C277" s="117" t="s">
        <v>1902</v>
      </c>
      <c r="D277" s="59"/>
      <c r="E277" s="69" t="s">
        <v>2271</v>
      </c>
      <c r="F277" s="61"/>
      <c r="G277" s="62" t="s">
        <v>1942</v>
      </c>
      <c r="H277" s="61"/>
      <c r="I277" s="69"/>
      <c r="J277" s="70" t="s">
        <v>1942</v>
      </c>
      <c r="K277" s="61" t="s">
        <v>1943</v>
      </c>
      <c r="L277" s="77">
        <v>1</v>
      </c>
      <c r="M277" s="69" t="s">
        <v>299</v>
      </c>
      <c r="N277" s="69" t="s">
        <v>2316</v>
      </c>
      <c r="O277" s="77" t="str">
        <f t="shared" ref="O277:O340" si="29">IF(L277=1,J277,"")</f>
        <v>case for support</v>
      </c>
      <c r="P277" s="77" t="str">
        <f t="shared" ref="P277:P340" si="30">IF(L277=1,"Definition from "&amp;C277&amp;": "&amp;K277,"")</f>
        <v>Definition from FaBiO: A part of a grant application that provides a description of a proposed project and gives reasons why it is worthy of funding. (See also fabio:GrantApplication).</v>
      </c>
      <c r="Q277" s="61"/>
      <c r="R277" s="63">
        <v>0.6</v>
      </c>
      <c r="S277" s="64"/>
      <c r="T277" s="77" t="s">
        <v>65</v>
      </c>
      <c r="U277" s="67" t="s">
        <v>108</v>
      </c>
      <c r="V277" s="68" t="s">
        <v>145</v>
      </c>
      <c r="W277" s="74" t="s">
        <v>66</v>
      </c>
      <c r="X277" s="115" t="s">
        <v>66</v>
      </c>
      <c r="Y277" s="121" t="s">
        <v>140</v>
      </c>
      <c r="Z277" s="121" t="s">
        <v>167</v>
      </c>
      <c r="AA277" s="61"/>
      <c r="AB277" s="61"/>
      <c r="AC277" s="69" t="s">
        <v>609</v>
      </c>
      <c r="AD277" s="72"/>
      <c r="AF277" s="69" t="s">
        <v>2995</v>
      </c>
      <c r="AG277" s="77">
        <v>0</v>
      </c>
      <c r="AH277" s="7" t="s">
        <v>2996</v>
      </c>
      <c r="AI277" s="129" t="s">
        <v>2974</v>
      </c>
      <c r="AJ277" s="194" t="e">
        <f>VLOOKUP($J277,context!$K$2:$M$348,2,FALSE)</f>
        <v>#N/A</v>
      </c>
      <c r="AK277" s="129">
        <v>1</v>
      </c>
      <c r="AL277" s="70" t="s">
        <v>3097</v>
      </c>
      <c r="AM277" s="149" t="e">
        <f>VLOOKUP($J277,context!$K$2:$AC$348,5,FALSE)</f>
        <v>#N/A</v>
      </c>
      <c r="AN277" s="149" t="e">
        <f>VLOOKUP($J277,context!$K$2:$AC$348,6,FALSE)</f>
        <v>#N/A</v>
      </c>
      <c r="AO277" s="149" t="e">
        <f>VLOOKUP($J277,context!$K$2:$AC$348,7,FALSE)</f>
        <v>#N/A</v>
      </c>
      <c r="AP277" s="149" t="e">
        <f>VLOOKUP($J277,context!$K$2:$AC$348,8,FALSE)</f>
        <v>#N/A</v>
      </c>
      <c r="AQ277" s="149" t="e">
        <f>VLOOKUP($J277,context!$K$2:$AC$348,9,FALSE)</f>
        <v>#N/A</v>
      </c>
      <c r="AR277" s="149" t="e">
        <f>VLOOKUP($J277,context!$K$2:$AC$348,10,FALSE)</f>
        <v>#N/A</v>
      </c>
      <c r="AS277" s="149" t="e">
        <f>VLOOKUP($J277,context!$K$2:$AC$348,11,FALSE)</f>
        <v>#N/A</v>
      </c>
      <c r="AT277" s="149" t="e">
        <f>VLOOKUP($J277,context!$K$2:$AC$348,12,FALSE)</f>
        <v>#N/A</v>
      </c>
      <c r="AU277" s="149" t="e">
        <f>VLOOKUP($J277,context!$K$2:$AC$348,13,FALSE)</f>
        <v>#N/A</v>
      </c>
      <c r="AV277" s="149" t="e">
        <f>VLOOKUP($J277,context!$K$2:$AC$348,14,FALSE)</f>
        <v>#N/A</v>
      </c>
      <c r="AW277" s="149" t="e">
        <f>VLOOKUP($J277,context!$K$2:$AC$348,15,FALSE)</f>
        <v>#N/A</v>
      </c>
      <c r="AX277" s="149" t="e">
        <f>VLOOKUP($J277,context!$K$2:$AC$348,16,FALSE)</f>
        <v>#N/A</v>
      </c>
      <c r="AY277" s="149" t="e">
        <f t="shared" si="26"/>
        <v>#N/A</v>
      </c>
      <c r="AZ277" s="149" t="e">
        <f t="shared" si="27"/>
        <v>#N/A</v>
      </c>
      <c r="BA277" s="149" t="e">
        <f t="shared" si="28"/>
        <v>#N/A</v>
      </c>
    </row>
    <row r="278" spans="1:54" s="7" customFormat="1">
      <c r="A278" s="52">
        <v>635</v>
      </c>
      <c r="B278" s="52" t="s">
        <v>13</v>
      </c>
      <c r="C278" s="117" t="s">
        <v>1902</v>
      </c>
      <c r="D278" s="59"/>
      <c r="E278" s="69" t="s">
        <v>2271</v>
      </c>
      <c r="F278" s="61"/>
      <c r="G278" s="62" t="s">
        <v>1944</v>
      </c>
      <c r="H278" s="61"/>
      <c r="I278" s="69"/>
      <c r="J278" s="70" t="s">
        <v>1942</v>
      </c>
      <c r="K278" s="61" t="s">
        <v>1945</v>
      </c>
      <c r="L278" s="77">
        <v>0</v>
      </c>
      <c r="M278" s="69" t="s">
        <v>299</v>
      </c>
      <c r="N278" s="69" t="s">
        <v>2316</v>
      </c>
      <c r="O278" s="77" t="str">
        <f t="shared" si="29"/>
        <v/>
      </c>
      <c r="P278" s="77" t="str">
        <f t="shared" si="30"/>
        <v/>
      </c>
      <c r="Q278" s="61"/>
      <c r="R278" s="63">
        <v>0.6</v>
      </c>
      <c r="S278" s="64"/>
      <c r="T278" s="77" t="s">
        <v>65</v>
      </c>
      <c r="U278" s="67" t="s">
        <v>108</v>
      </c>
      <c r="V278" s="68" t="s">
        <v>145</v>
      </c>
      <c r="W278" s="74" t="s">
        <v>66</v>
      </c>
      <c r="X278" s="115" t="s">
        <v>66</v>
      </c>
      <c r="Y278" s="121" t="s">
        <v>140</v>
      </c>
      <c r="Z278" s="121" t="s">
        <v>167</v>
      </c>
      <c r="AA278" s="61"/>
      <c r="AB278" s="61"/>
      <c r="AC278" s="69" t="s">
        <v>609</v>
      </c>
      <c r="AD278" s="72"/>
      <c r="AF278" s="69" t="s">
        <v>2995</v>
      </c>
      <c r="AG278" s="77">
        <v>0</v>
      </c>
      <c r="AH278" s="7" t="s">
        <v>2996</v>
      </c>
      <c r="AI278" s="129" t="s">
        <v>2974</v>
      </c>
      <c r="AJ278" s="194" t="e">
        <f>VLOOKUP($J278,context!$K$2:$M$348,2,FALSE)</f>
        <v>#N/A</v>
      </c>
      <c r="AK278" s="129">
        <v>1</v>
      </c>
      <c r="AL278" s="70" t="s">
        <v>3097</v>
      </c>
      <c r="AM278" s="149" t="e">
        <f>VLOOKUP($J278,context!$K$2:$AC$348,5,FALSE)</f>
        <v>#N/A</v>
      </c>
      <c r="AN278" s="149" t="e">
        <f>VLOOKUP($J278,context!$K$2:$AC$348,6,FALSE)</f>
        <v>#N/A</v>
      </c>
      <c r="AO278" s="149" t="e">
        <f>VLOOKUP($J278,context!$K$2:$AC$348,7,FALSE)</f>
        <v>#N/A</v>
      </c>
      <c r="AP278" s="149" t="e">
        <f>VLOOKUP($J278,context!$K$2:$AC$348,8,FALSE)</f>
        <v>#N/A</v>
      </c>
      <c r="AQ278" s="149" t="e">
        <f>VLOOKUP($J278,context!$K$2:$AC$348,9,FALSE)</f>
        <v>#N/A</v>
      </c>
      <c r="AR278" s="149" t="e">
        <f>VLOOKUP($J278,context!$K$2:$AC$348,10,FALSE)</f>
        <v>#N/A</v>
      </c>
      <c r="AS278" s="149" t="e">
        <f>VLOOKUP($J278,context!$K$2:$AC$348,11,FALSE)</f>
        <v>#N/A</v>
      </c>
      <c r="AT278" s="149" t="e">
        <f>VLOOKUP($J278,context!$K$2:$AC$348,12,FALSE)</f>
        <v>#N/A</v>
      </c>
      <c r="AU278" s="149" t="e">
        <f>VLOOKUP($J278,context!$K$2:$AC$348,13,FALSE)</f>
        <v>#N/A</v>
      </c>
      <c r="AV278" s="149" t="e">
        <f>VLOOKUP($J278,context!$K$2:$AC$348,14,FALSE)</f>
        <v>#N/A</v>
      </c>
      <c r="AW278" s="149" t="e">
        <f>VLOOKUP($J278,context!$K$2:$AC$348,15,FALSE)</f>
        <v>#N/A</v>
      </c>
      <c r="AX278" s="149" t="e">
        <f>VLOOKUP($J278,context!$K$2:$AC$348,16,FALSE)</f>
        <v>#N/A</v>
      </c>
      <c r="AY278" s="149" t="e">
        <f t="shared" si="26"/>
        <v>#N/A</v>
      </c>
      <c r="AZ278" s="149" t="e">
        <f t="shared" si="27"/>
        <v>#N/A</v>
      </c>
      <c r="BA278" s="149" t="e">
        <f t="shared" si="28"/>
        <v>#N/A</v>
      </c>
      <c r="BB278" s="61"/>
    </row>
    <row r="279" spans="1:54" s="7" customFormat="1">
      <c r="A279" s="52">
        <v>661</v>
      </c>
      <c r="B279" s="52" t="s">
        <v>13</v>
      </c>
      <c r="C279" s="117" t="s">
        <v>1902</v>
      </c>
      <c r="D279" s="59"/>
      <c r="E279" s="69" t="s">
        <v>2271</v>
      </c>
      <c r="F279" s="61"/>
      <c r="G279" s="62" t="s">
        <v>1977</v>
      </c>
      <c r="H279" s="61"/>
      <c r="I279" s="69"/>
      <c r="J279" s="70" t="s">
        <v>1977</v>
      </c>
      <c r="K279" s="61" t="s">
        <v>1978</v>
      </c>
      <c r="L279" s="77">
        <v>1</v>
      </c>
      <c r="M279" s="69" t="s">
        <v>299</v>
      </c>
      <c r="N279" s="69" t="s">
        <v>2297</v>
      </c>
      <c r="O279" s="77" t="str">
        <f t="shared" si="29"/>
        <v>data management plan</v>
      </c>
      <c r="P279" s="77" t="str">
        <f t="shared" si="30"/>
        <v>Definition from FaBiO: A structured document giving information about how data arising from a research project or other endeavour is to be manages, preserved and shared.</v>
      </c>
      <c r="Q279" s="61"/>
      <c r="R279" s="63">
        <v>0.8</v>
      </c>
      <c r="S279" s="64"/>
      <c r="T279" s="77" t="s">
        <v>65</v>
      </c>
      <c r="U279" s="67" t="s">
        <v>108</v>
      </c>
      <c r="V279" s="68" t="s">
        <v>145</v>
      </c>
      <c r="W279" s="74" t="s">
        <v>66</v>
      </c>
      <c r="X279" s="115" t="s">
        <v>66</v>
      </c>
      <c r="Y279" s="121" t="s">
        <v>171</v>
      </c>
      <c r="Z279" s="121" t="s">
        <v>167</v>
      </c>
      <c r="AA279" s="61"/>
      <c r="AB279" s="61"/>
      <c r="AC279" s="69" t="s">
        <v>609</v>
      </c>
      <c r="AD279" s="72"/>
      <c r="AF279" s="69" t="s">
        <v>2995</v>
      </c>
      <c r="AG279" s="77">
        <v>0</v>
      </c>
      <c r="AH279" s="7" t="s">
        <v>2996</v>
      </c>
      <c r="AI279" s="129" t="s">
        <v>2974</v>
      </c>
      <c r="AJ279" s="194" t="e">
        <f>VLOOKUP($J279,context!$K$2:$M$348,2,FALSE)</f>
        <v>#N/A</v>
      </c>
      <c r="AK279" s="129">
        <v>1</v>
      </c>
      <c r="AL279" s="70" t="s">
        <v>3097</v>
      </c>
      <c r="AM279" s="149" t="e">
        <f>VLOOKUP($J279,context!$K$2:$AC$348,5,FALSE)</f>
        <v>#N/A</v>
      </c>
      <c r="AN279" s="149" t="e">
        <f>VLOOKUP($J279,context!$K$2:$AC$348,6,FALSE)</f>
        <v>#N/A</v>
      </c>
      <c r="AO279" s="149" t="e">
        <f>VLOOKUP($J279,context!$K$2:$AC$348,7,FALSE)</f>
        <v>#N/A</v>
      </c>
      <c r="AP279" s="149" t="e">
        <f>VLOOKUP($J279,context!$K$2:$AC$348,8,FALSE)</f>
        <v>#N/A</v>
      </c>
      <c r="AQ279" s="149" t="e">
        <f>VLOOKUP($J279,context!$K$2:$AC$348,9,FALSE)</f>
        <v>#N/A</v>
      </c>
      <c r="AR279" s="149" t="e">
        <f>VLOOKUP($J279,context!$K$2:$AC$348,10,FALSE)</f>
        <v>#N/A</v>
      </c>
      <c r="AS279" s="149" t="e">
        <f>VLOOKUP($J279,context!$K$2:$AC$348,11,FALSE)</f>
        <v>#N/A</v>
      </c>
      <c r="AT279" s="149" t="e">
        <f>VLOOKUP($J279,context!$K$2:$AC$348,12,FALSE)</f>
        <v>#N/A</v>
      </c>
      <c r="AU279" s="149" t="e">
        <f>VLOOKUP($J279,context!$K$2:$AC$348,13,FALSE)</f>
        <v>#N/A</v>
      </c>
      <c r="AV279" s="149" t="e">
        <f>VLOOKUP($J279,context!$K$2:$AC$348,14,FALSE)</f>
        <v>#N/A</v>
      </c>
      <c r="AW279" s="149" t="e">
        <f>VLOOKUP($J279,context!$K$2:$AC$348,15,FALSE)</f>
        <v>#N/A</v>
      </c>
      <c r="AX279" s="149" t="e">
        <f>VLOOKUP($J279,context!$K$2:$AC$348,16,FALSE)</f>
        <v>#N/A</v>
      </c>
      <c r="AY279" s="149" t="e">
        <f t="shared" si="26"/>
        <v>#N/A</v>
      </c>
      <c r="AZ279" s="149" t="e">
        <f t="shared" si="27"/>
        <v>#N/A</v>
      </c>
      <c r="BA279" s="149" t="e">
        <f t="shared" si="28"/>
        <v>#N/A</v>
      </c>
      <c r="BB279" s="61"/>
    </row>
    <row r="280" spans="1:54" s="7" customFormat="1">
      <c r="A280" s="52">
        <v>808</v>
      </c>
      <c r="B280" s="52" t="s">
        <v>13</v>
      </c>
      <c r="C280" s="117" t="s">
        <v>1902</v>
      </c>
      <c r="D280" s="59"/>
      <c r="E280" s="69" t="s">
        <v>2271</v>
      </c>
      <c r="F280" s="61"/>
      <c r="G280" s="62" t="s">
        <v>2201</v>
      </c>
      <c r="H280" s="61"/>
      <c r="I280" s="69"/>
      <c r="J280" s="70" t="s">
        <v>2201</v>
      </c>
      <c r="K280" s="61" t="s">
        <v>2202</v>
      </c>
      <c r="L280" s="77">
        <v>1</v>
      </c>
      <c r="M280" s="69" t="s">
        <v>299</v>
      </c>
      <c r="N280" s="69" t="s">
        <v>2323</v>
      </c>
      <c r="O280" s="77" t="str">
        <f t="shared" si="29"/>
        <v>standard operating procedure</v>
      </c>
      <c r="P280" s="77" t="str">
        <f t="shared" si="30"/>
        <v>Definition from FaBiO: Clear and detailed written instructions of a prescribed step-by-step procedure to be routinely followed, and decisions to be made when undertaking a specific task, process or function, to achieve consistent performance, ensure safety and/or assure data quality. (Commonly abbreviated 'SOP'.)</v>
      </c>
      <c r="Q280" s="61"/>
      <c r="R280" s="63">
        <v>0.8</v>
      </c>
      <c r="S280" s="64"/>
      <c r="T280" s="77" t="s">
        <v>65</v>
      </c>
      <c r="U280" s="67" t="s">
        <v>108</v>
      </c>
      <c r="V280" s="68" t="s">
        <v>145</v>
      </c>
      <c r="W280" s="74" t="s">
        <v>66</v>
      </c>
      <c r="X280" s="115" t="s">
        <v>66</v>
      </c>
      <c r="Y280" s="121" t="s">
        <v>171</v>
      </c>
      <c r="Z280" s="121" t="s">
        <v>167</v>
      </c>
      <c r="AA280" s="61"/>
      <c r="AB280" s="61"/>
      <c r="AC280" s="69" t="s">
        <v>609</v>
      </c>
      <c r="AD280" s="72"/>
      <c r="AF280" s="69" t="s">
        <v>2995</v>
      </c>
      <c r="AG280" s="77">
        <v>0</v>
      </c>
      <c r="AH280" s="7" t="s">
        <v>2996</v>
      </c>
      <c r="AI280" s="129" t="s">
        <v>2974</v>
      </c>
      <c r="AJ280" s="194" t="e">
        <f>VLOOKUP($J280,context!$K$2:$M$348,2,FALSE)</f>
        <v>#N/A</v>
      </c>
      <c r="AK280" s="129">
        <v>1</v>
      </c>
      <c r="AL280" s="70" t="s">
        <v>3097</v>
      </c>
      <c r="AM280" s="149" t="e">
        <f>VLOOKUP($J280,context!$K$2:$AC$348,5,FALSE)</f>
        <v>#N/A</v>
      </c>
      <c r="AN280" s="149" t="e">
        <f>VLOOKUP($J280,context!$K$2:$AC$348,6,FALSE)</f>
        <v>#N/A</v>
      </c>
      <c r="AO280" s="149" t="e">
        <f>VLOOKUP($J280,context!$K$2:$AC$348,7,FALSE)</f>
        <v>#N/A</v>
      </c>
      <c r="AP280" s="149" t="e">
        <f>VLOOKUP($J280,context!$K$2:$AC$348,8,FALSE)</f>
        <v>#N/A</v>
      </c>
      <c r="AQ280" s="149" t="e">
        <f>VLOOKUP($J280,context!$K$2:$AC$348,9,FALSE)</f>
        <v>#N/A</v>
      </c>
      <c r="AR280" s="149" t="e">
        <f>VLOOKUP($J280,context!$K$2:$AC$348,10,FALSE)</f>
        <v>#N/A</v>
      </c>
      <c r="AS280" s="149" t="e">
        <f>VLOOKUP($J280,context!$K$2:$AC$348,11,FALSE)</f>
        <v>#N/A</v>
      </c>
      <c r="AT280" s="149" t="e">
        <f>VLOOKUP($J280,context!$K$2:$AC$348,12,FALSE)</f>
        <v>#N/A</v>
      </c>
      <c r="AU280" s="149" t="e">
        <f>VLOOKUP($J280,context!$K$2:$AC$348,13,FALSE)</f>
        <v>#N/A</v>
      </c>
      <c r="AV280" s="149" t="e">
        <f>VLOOKUP($J280,context!$K$2:$AC$348,14,FALSE)</f>
        <v>#N/A</v>
      </c>
      <c r="AW280" s="149" t="e">
        <f>VLOOKUP($J280,context!$K$2:$AC$348,15,FALSE)</f>
        <v>#N/A</v>
      </c>
      <c r="AX280" s="149" t="e">
        <f>VLOOKUP($J280,context!$K$2:$AC$348,16,FALSE)</f>
        <v>#N/A</v>
      </c>
      <c r="AY280" s="149" t="e">
        <f t="shared" si="26"/>
        <v>#N/A</v>
      </c>
      <c r="AZ280" s="149" t="e">
        <f t="shared" si="27"/>
        <v>#N/A</v>
      </c>
      <c r="BA280" s="149" t="e">
        <f t="shared" si="28"/>
        <v>#N/A</v>
      </c>
    </row>
    <row r="281" spans="1:54" s="7" customFormat="1">
      <c r="A281" s="52">
        <v>462</v>
      </c>
      <c r="B281" s="52" t="s">
        <v>13</v>
      </c>
      <c r="C281" s="66" t="s">
        <v>29</v>
      </c>
      <c r="D281" s="52" t="s">
        <v>1159</v>
      </c>
      <c r="E281" s="77" t="s">
        <v>1160</v>
      </c>
      <c r="F281" s="50">
        <v>3</v>
      </c>
      <c r="G281" s="50" t="s">
        <v>1171</v>
      </c>
      <c r="H281" s="77" t="s">
        <v>442</v>
      </c>
      <c r="I281" s="69" t="s">
        <v>442</v>
      </c>
      <c r="J281" s="70" t="s">
        <v>442</v>
      </c>
      <c r="K281" s="77"/>
      <c r="L281" s="77">
        <v>1</v>
      </c>
      <c r="M281" s="69" t="s">
        <v>442</v>
      </c>
      <c r="N281" s="69" t="s">
        <v>442</v>
      </c>
      <c r="O281" s="77" t="str">
        <f t="shared" si="29"/>
        <v>Internet Communication</v>
      </c>
      <c r="P281" s="77" t="str">
        <f t="shared" si="30"/>
        <v xml:space="preserve">Definition from RIS: </v>
      </c>
      <c r="Q281" s="77"/>
      <c r="R281" s="6">
        <v>1</v>
      </c>
      <c r="S281" s="55"/>
      <c r="T281" s="77" t="s">
        <v>65</v>
      </c>
      <c r="U281" s="67" t="s">
        <v>608</v>
      </c>
      <c r="V281" s="68" t="s">
        <v>608</v>
      </c>
      <c r="W281" s="74" t="s">
        <v>66</v>
      </c>
      <c r="X281" s="115" t="s">
        <v>66</v>
      </c>
      <c r="Y281" s="121" t="s">
        <v>171</v>
      </c>
      <c r="Z281" s="121" t="s">
        <v>442</v>
      </c>
      <c r="AA281" s="77"/>
      <c r="AB281" s="69"/>
      <c r="AC281" s="69" t="s">
        <v>609</v>
      </c>
      <c r="AD281" s="77"/>
      <c r="AE281" s="7" t="s">
        <v>299</v>
      </c>
      <c r="AF281" s="69" t="s">
        <v>2936</v>
      </c>
      <c r="AG281" s="69">
        <v>0</v>
      </c>
      <c r="AH281" s="7" t="s">
        <v>2863</v>
      </c>
      <c r="AI281" s="131" t="s">
        <v>301</v>
      </c>
      <c r="AJ281" s="194" t="str">
        <f>VLOOKUP($J281,context!$K$2:$M$348,2,FALSE)</f>
        <v xml:space="preserve">Definition from RIS: </v>
      </c>
      <c r="AK281" s="131">
        <v>2</v>
      </c>
      <c r="AL281" s="70" t="s">
        <v>3097</v>
      </c>
      <c r="AM281" s="149">
        <f>VLOOKUP($J281,context!$K$2:$AC$348,5,FALSE)</f>
        <v>0</v>
      </c>
      <c r="AN281" s="149">
        <f>VLOOKUP($J281,context!$K$2:$AC$348,6,FALSE)</f>
        <v>0</v>
      </c>
      <c r="AO281" s="149">
        <f>VLOOKUP($J281,context!$K$2:$AC$348,7,FALSE)</f>
        <v>0</v>
      </c>
      <c r="AP281" s="149">
        <f>VLOOKUP($J281,context!$K$2:$AC$348,8,FALSE)</f>
        <v>0</v>
      </c>
      <c r="AQ281" s="149">
        <f>VLOOKUP($J281,context!$K$2:$AC$348,9,FALSE)</f>
        <v>0.2</v>
      </c>
      <c r="AR281" s="149">
        <f>VLOOKUP($J281,context!$K$2:$AC$348,10,FALSE)</f>
        <v>0</v>
      </c>
      <c r="AS281" s="149">
        <f>VLOOKUP($J281,context!$K$2:$AC$348,11,FALSE)</f>
        <v>0.8</v>
      </c>
      <c r="AT281" s="149">
        <f>VLOOKUP($J281,context!$K$2:$AC$348,12,FALSE)</f>
        <v>0.2</v>
      </c>
      <c r="AU281" s="149">
        <f>VLOOKUP($J281,context!$K$2:$AC$348,13,FALSE)</f>
        <v>0.8</v>
      </c>
      <c r="AV281" s="149">
        <f>VLOOKUP($J281,context!$K$2:$AC$348,14,FALSE)</f>
        <v>0.6</v>
      </c>
      <c r="AW281" s="149">
        <f>VLOOKUP($J281,context!$K$2:$AC$348,15,FALSE)</f>
        <v>0</v>
      </c>
      <c r="AX281" s="149">
        <f>VLOOKUP($J281,context!$K$2:$AC$348,16,FALSE)</f>
        <v>0</v>
      </c>
      <c r="AY281" s="149">
        <f t="shared" si="26"/>
        <v>2.6</v>
      </c>
      <c r="AZ281" s="149">
        <f t="shared" si="27"/>
        <v>0.8</v>
      </c>
      <c r="BA281" s="149">
        <f t="shared" si="28"/>
        <v>0</v>
      </c>
      <c r="BB281" s="122"/>
    </row>
    <row r="282" spans="1:54" s="7" customFormat="1">
      <c r="A282" s="52">
        <v>139</v>
      </c>
      <c r="B282" s="52" t="s">
        <v>13</v>
      </c>
      <c r="C282" s="66" t="s">
        <v>38</v>
      </c>
      <c r="D282" s="52"/>
      <c r="E282" s="77" t="s">
        <v>744</v>
      </c>
      <c r="F282" s="50">
        <v>4</v>
      </c>
      <c r="G282" s="50" t="s">
        <v>331</v>
      </c>
      <c r="H282" s="77"/>
      <c r="I282" s="69" t="s">
        <v>765</v>
      </c>
      <c r="J282" s="70" t="s">
        <v>765</v>
      </c>
      <c r="K282" s="69" t="s">
        <v>2888</v>
      </c>
      <c r="L282" s="77">
        <v>1</v>
      </c>
      <c r="M282" s="69" t="s">
        <v>765</v>
      </c>
      <c r="N282" s="69" t="s">
        <v>765</v>
      </c>
      <c r="O282" s="77" t="str">
        <f t="shared" si="29"/>
        <v>Internet Document</v>
      </c>
      <c r="P282" s="77" t="str">
        <f t="shared" si="30"/>
        <v xml:space="preserve">Definition from Citavi: A text, image, or multimedia document (Web page, Office or PDF file, etc.) offered primarily on the Internet. </v>
      </c>
      <c r="Q282" s="77" t="s">
        <v>767</v>
      </c>
      <c r="R282" s="6">
        <v>0.8</v>
      </c>
      <c r="S282" s="55">
        <v>42328</v>
      </c>
      <c r="T282" s="77" t="s">
        <v>65</v>
      </c>
      <c r="U282" s="67" t="s">
        <v>608</v>
      </c>
      <c r="V282" s="68" t="s">
        <v>608</v>
      </c>
      <c r="W282" s="74"/>
      <c r="X282" s="115" t="s">
        <v>145</v>
      </c>
      <c r="Y282" s="121" t="s">
        <v>368</v>
      </c>
      <c r="Z282" s="121" t="s">
        <v>167</v>
      </c>
      <c r="AA282" s="77"/>
      <c r="AB282" s="69"/>
      <c r="AC282" s="69" t="s">
        <v>609</v>
      </c>
      <c r="AD282" s="77"/>
      <c r="AF282" s="69" t="s">
        <v>2889</v>
      </c>
      <c r="AG282" s="69">
        <v>-1</v>
      </c>
      <c r="AH282" s="7" t="s">
        <v>2863</v>
      </c>
      <c r="AI282" s="131" t="s">
        <v>2823</v>
      </c>
      <c r="AJ282" s="194" t="str">
        <f>VLOOKUP($J282,context!$K$2:$M$348,2,FALSE)</f>
        <v xml:space="preserve">Definition from Citavi: A text, image, or multimedia document (Web page, Office or PDF file, etc.) offered primarily on the Internet. </v>
      </c>
      <c r="AK282" s="131">
        <v>2</v>
      </c>
      <c r="AL282" s="70" t="s">
        <v>3098</v>
      </c>
      <c r="AM282" s="149">
        <f>VLOOKUP($J282,context!$K$2:$AC$348,5,FALSE)</f>
        <v>0</v>
      </c>
      <c r="AN282" s="149">
        <f>VLOOKUP($J282,context!$K$2:$AC$348,6,FALSE)</f>
        <v>0</v>
      </c>
      <c r="AO282" s="149">
        <f>VLOOKUP($J282,context!$K$2:$AC$348,7,FALSE)</f>
        <v>0</v>
      </c>
      <c r="AP282" s="149">
        <f>VLOOKUP($J282,context!$K$2:$AC$348,8,FALSE)</f>
        <v>0.4</v>
      </c>
      <c r="AQ282" s="149">
        <f>VLOOKUP($J282,context!$K$2:$AC$348,9,FALSE)</f>
        <v>0.6</v>
      </c>
      <c r="AR282" s="149">
        <f>VLOOKUP($J282,context!$K$2:$AC$348,10,FALSE)</f>
        <v>0</v>
      </c>
      <c r="AS282" s="149">
        <f>VLOOKUP($J282,context!$K$2:$AC$348,11,FALSE)</f>
        <v>0.8</v>
      </c>
      <c r="AT282" s="149">
        <f>VLOOKUP($J282,context!$K$2:$AC$348,12,FALSE)</f>
        <v>0.4</v>
      </c>
      <c r="AU282" s="149">
        <f>VLOOKUP($J282,context!$K$2:$AC$348,13,FALSE)</f>
        <v>0.6</v>
      </c>
      <c r="AV282" s="149">
        <f>VLOOKUP($J282,context!$K$2:$AC$348,14,FALSE)</f>
        <v>1</v>
      </c>
      <c r="AW282" s="149">
        <f>VLOOKUP($J282,context!$K$2:$AC$348,15,FALSE)</f>
        <v>0</v>
      </c>
      <c r="AX282" s="149">
        <f>VLOOKUP($J282,context!$K$2:$AC$348,16,FALSE)</f>
        <v>0.4</v>
      </c>
      <c r="AY282" s="149">
        <f t="shared" si="26"/>
        <v>4.2</v>
      </c>
      <c r="AZ282" s="149">
        <f t="shared" si="27"/>
        <v>1</v>
      </c>
      <c r="BA282" s="149">
        <f t="shared" si="28"/>
        <v>0</v>
      </c>
      <c r="BB282" s="61"/>
    </row>
    <row r="283" spans="1:54" s="7" customFormat="1">
      <c r="A283" s="52">
        <v>177</v>
      </c>
      <c r="B283" s="52" t="s">
        <v>13</v>
      </c>
      <c r="C283" s="66" t="s">
        <v>800</v>
      </c>
      <c r="D283" s="52" t="s">
        <v>801</v>
      </c>
      <c r="E283" s="77" t="s">
        <v>802</v>
      </c>
      <c r="F283" s="50">
        <v>4</v>
      </c>
      <c r="G283" s="50" t="s">
        <v>287</v>
      </c>
      <c r="H283" s="77"/>
      <c r="I283" s="69" t="s">
        <v>287</v>
      </c>
      <c r="J283" s="70" t="s">
        <v>809</v>
      </c>
      <c r="K283" s="69" t="s">
        <v>803</v>
      </c>
      <c r="L283" s="69">
        <v>1</v>
      </c>
      <c r="M283" s="69" t="s">
        <v>809</v>
      </c>
      <c r="N283" s="69" t="s">
        <v>809</v>
      </c>
      <c r="O283" s="77" t="str">
        <f t="shared" si="29"/>
        <v>Interview</v>
      </c>
      <c r="P283" s="77" t="str">
        <f t="shared" si="30"/>
        <v>Definition from CSL codelists: &lt;no descr found&gt;</v>
      </c>
      <c r="Q283" s="77"/>
      <c r="R283" s="6">
        <v>0.6</v>
      </c>
      <c r="S283" s="55">
        <v>43018</v>
      </c>
      <c r="T283" s="77" t="s">
        <v>688</v>
      </c>
      <c r="U283" s="67" t="s">
        <v>608</v>
      </c>
      <c r="V283" s="68" t="s">
        <v>608</v>
      </c>
      <c r="W283" s="74"/>
      <c r="X283" s="115"/>
      <c r="Y283" s="121" t="s">
        <v>171</v>
      </c>
      <c r="Z283" s="121" t="s">
        <v>468</v>
      </c>
      <c r="AA283" s="77"/>
      <c r="AB283" s="69" t="s">
        <v>609</v>
      </c>
      <c r="AC283" s="77"/>
      <c r="AD283" s="77"/>
      <c r="AF283" s="69" t="s">
        <v>1235</v>
      </c>
      <c r="AG283" s="69">
        <v>0</v>
      </c>
      <c r="AH283" s="7" t="s">
        <v>2858</v>
      </c>
      <c r="AI283" s="70" t="s">
        <v>2806</v>
      </c>
      <c r="AJ283" s="194" t="str">
        <f>VLOOKUP($J283,context!$K$2:$M$348,2,FALSE)</f>
        <v>Definition from CSL codelists: &lt;no descr found&gt;</v>
      </c>
      <c r="AK283" s="70">
        <v>1</v>
      </c>
      <c r="AL283" s="70" t="s">
        <v>3097</v>
      </c>
      <c r="AM283" s="149">
        <f>VLOOKUP($J283,context!$K$2:$AC$348,5,FALSE)</f>
        <v>0</v>
      </c>
      <c r="AN283" s="149">
        <f>VLOOKUP($J283,context!$K$2:$AC$348,6,FALSE)</f>
        <v>0</v>
      </c>
      <c r="AO283" s="149">
        <f>VLOOKUP($J283,context!$K$2:$AC$348,7,FALSE)</f>
        <v>0</v>
      </c>
      <c r="AP283" s="149">
        <f>VLOOKUP($J283,context!$K$2:$AC$348,8,FALSE)</f>
        <v>0.6</v>
      </c>
      <c r="AQ283" s="149">
        <f>VLOOKUP($J283,context!$K$2:$AC$348,9,FALSE)</f>
        <v>0</v>
      </c>
      <c r="AR283" s="149">
        <f>VLOOKUP($J283,context!$K$2:$AC$348,10,FALSE)</f>
        <v>0</v>
      </c>
      <c r="AS283" s="149">
        <f>VLOOKUP($J283,context!$K$2:$AC$348,11,FALSE)</f>
        <v>0.4</v>
      </c>
      <c r="AT283" s="149">
        <f>VLOOKUP($J283,context!$K$2:$AC$348,12,FALSE)</f>
        <v>0.2</v>
      </c>
      <c r="AU283" s="149">
        <f>VLOOKUP($J283,context!$K$2:$AC$348,13,FALSE)</f>
        <v>0.8</v>
      </c>
      <c r="AV283" s="149">
        <f>VLOOKUP($J283,context!$K$2:$AC$348,14,FALSE)</f>
        <v>1</v>
      </c>
      <c r="AW283" s="149">
        <f>VLOOKUP($J283,context!$K$2:$AC$348,15,FALSE)</f>
        <v>0</v>
      </c>
      <c r="AX283" s="149">
        <f>VLOOKUP($J283,context!$K$2:$AC$348,16,FALSE)</f>
        <v>0.4</v>
      </c>
      <c r="AY283" s="149">
        <f t="shared" si="26"/>
        <v>3.4</v>
      </c>
      <c r="AZ283" s="149">
        <f t="shared" si="27"/>
        <v>1</v>
      </c>
      <c r="BA283" s="149">
        <f t="shared" si="28"/>
        <v>0</v>
      </c>
      <c r="BB283" s="61"/>
    </row>
    <row r="284" spans="1:54" s="7" customFormat="1">
      <c r="A284" s="122">
        <v>928</v>
      </c>
      <c r="B284" s="52" t="s">
        <v>13</v>
      </c>
      <c r="C284" s="66" t="s">
        <v>32</v>
      </c>
      <c r="D284" s="52"/>
      <c r="E284" s="77" t="s">
        <v>1190</v>
      </c>
      <c r="F284" s="50">
        <v>3</v>
      </c>
      <c r="G284" s="50" t="s">
        <v>287</v>
      </c>
      <c r="H284" s="77"/>
      <c r="I284" s="69" t="s">
        <v>809</v>
      </c>
      <c r="J284" s="70" t="s">
        <v>809</v>
      </c>
      <c r="K284" s="77"/>
      <c r="L284" s="77">
        <v>0</v>
      </c>
      <c r="M284" s="69" t="s">
        <v>809</v>
      </c>
      <c r="N284" s="69" t="s">
        <v>809</v>
      </c>
      <c r="O284" s="77" t="str">
        <f t="shared" si="29"/>
        <v/>
      </c>
      <c r="P284" s="77" t="str">
        <f t="shared" si="30"/>
        <v/>
      </c>
      <c r="Q284" s="77"/>
      <c r="R284" s="6">
        <v>0.6</v>
      </c>
      <c r="S284" s="55">
        <v>42328</v>
      </c>
      <c r="T284" s="77" t="s">
        <v>688</v>
      </c>
      <c r="U284" s="67" t="s">
        <v>608</v>
      </c>
      <c r="V284" s="68" t="s">
        <v>608</v>
      </c>
      <c r="W284" s="74"/>
      <c r="X284" s="115"/>
      <c r="Y284" s="121" t="s">
        <v>171</v>
      </c>
      <c r="Z284" s="121" t="s">
        <v>468</v>
      </c>
      <c r="AA284" s="77"/>
      <c r="AB284" s="69" t="s">
        <v>609</v>
      </c>
      <c r="AC284" s="77"/>
      <c r="AD284" s="77"/>
      <c r="AF284" s="69" t="s">
        <v>1235</v>
      </c>
      <c r="AG284" s="69">
        <v>0</v>
      </c>
      <c r="AH284" s="7" t="s">
        <v>2858</v>
      </c>
      <c r="AI284" s="70" t="s">
        <v>2806</v>
      </c>
      <c r="AJ284" s="194" t="str">
        <f>VLOOKUP($J284,context!$K$2:$M$348,2,FALSE)</f>
        <v>Definition from CSL codelists: &lt;no descr found&gt;</v>
      </c>
      <c r="AK284" s="70">
        <v>1</v>
      </c>
      <c r="AL284" s="70" t="s">
        <v>3097</v>
      </c>
      <c r="AM284" s="149">
        <f>VLOOKUP($J284,context!$K$2:$AC$348,5,FALSE)</f>
        <v>0</v>
      </c>
      <c r="AN284" s="149">
        <f>VLOOKUP($J284,context!$K$2:$AC$348,6,FALSE)</f>
        <v>0</v>
      </c>
      <c r="AO284" s="149">
        <f>VLOOKUP($J284,context!$K$2:$AC$348,7,FALSE)</f>
        <v>0</v>
      </c>
      <c r="AP284" s="149">
        <f>VLOOKUP($J284,context!$K$2:$AC$348,8,FALSE)</f>
        <v>0.6</v>
      </c>
      <c r="AQ284" s="149">
        <f>VLOOKUP($J284,context!$K$2:$AC$348,9,FALSE)</f>
        <v>0</v>
      </c>
      <c r="AR284" s="149">
        <f>VLOOKUP($J284,context!$K$2:$AC$348,10,FALSE)</f>
        <v>0</v>
      </c>
      <c r="AS284" s="149">
        <f>VLOOKUP($J284,context!$K$2:$AC$348,11,FALSE)</f>
        <v>0.4</v>
      </c>
      <c r="AT284" s="149">
        <f>VLOOKUP($J284,context!$K$2:$AC$348,12,FALSE)</f>
        <v>0.2</v>
      </c>
      <c r="AU284" s="149">
        <f>VLOOKUP($J284,context!$K$2:$AC$348,13,FALSE)</f>
        <v>0.8</v>
      </c>
      <c r="AV284" s="149">
        <f>VLOOKUP($J284,context!$K$2:$AC$348,14,FALSE)</f>
        <v>1</v>
      </c>
      <c r="AW284" s="149">
        <f>VLOOKUP($J284,context!$K$2:$AC$348,15,FALSE)</f>
        <v>0</v>
      </c>
      <c r="AX284" s="149">
        <f>VLOOKUP($J284,context!$K$2:$AC$348,16,FALSE)</f>
        <v>0.4</v>
      </c>
      <c r="AY284" s="149">
        <f t="shared" si="26"/>
        <v>3.4</v>
      </c>
      <c r="AZ284" s="149">
        <f t="shared" si="27"/>
        <v>1</v>
      </c>
      <c r="BA284" s="149">
        <f t="shared" si="28"/>
        <v>0</v>
      </c>
    </row>
    <row r="285" spans="1:54" s="7" customFormat="1">
      <c r="A285" s="52">
        <v>31</v>
      </c>
      <c r="B285" s="52" t="s">
        <v>13</v>
      </c>
      <c r="C285" s="66" t="s">
        <v>44</v>
      </c>
      <c r="D285" s="52"/>
      <c r="E285" s="77" t="s">
        <v>629</v>
      </c>
      <c r="F285" s="50">
        <v>4</v>
      </c>
      <c r="G285" s="77" t="s">
        <v>414</v>
      </c>
      <c r="H285" s="77"/>
      <c r="I285" s="69" t="s">
        <v>414</v>
      </c>
      <c r="J285" s="70" t="s">
        <v>659</v>
      </c>
      <c r="K285" s="77" t="s">
        <v>660</v>
      </c>
      <c r="L285" s="77">
        <v>1</v>
      </c>
      <c r="M285" s="69" t="s">
        <v>659</v>
      </c>
      <c r="N285" s="69" t="s">
        <v>659</v>
      </c>
      <c r="O285" s="77" t="str">
        <f t="shared" si="29"/>
        <v>IP-Disclosure</v>
      </c>
      <c r="P285" s="77" t="str">
        <f t="shared" si="30"/>
        <v>Definition from CASRAI: Publications that establish inventions as prior art thereby preventing others from patenting the same invention or concept.</v>
      </c>
      <c r="Q285" s="77"/>
      <c r="R285" s="6">
        <v>0.6</v>
      </c>
      <c r="S285" s="55"/>
      <c r="T285" s="77" t="s">
        <v>65</v>
      </c>
      <c r="U285" s="67" t="s">
        <v>608</v>
      </c>
      <c r="V285" s="68" t="s">
        <v>145</v>
      </c>
      <c r="W285" s="74" t="s">
        <v>66</v>
      </c>
      <c r="X285" s="115" t="s">
        <v>66</v>
      </c>
      <c r="Y285" s="121" t="s">
        <v>171</v>
      </c>
      <c r="Z285" s="121" t="s">
        <v>167</v>
      </c>
      <c r="AA285" s="69" t="s">
        <v>609</v>
      </c>
      <c r="AB285" s="69"/>
      <c r="AC285" s="77"/>
      <c r="AD285" s="77"/>
      <c r="AE285" s="7" t="s">
        <v>658</v>
      </c>
      <c r="AF285" s="69" t="s">
        <v>2991</v>
      </c>
      <c r="AG285" s="77">
        <v>-1</v>
      </c>
      <c r="AH285" s="7" t="s">
        <v>2777</v>
      </c>
      <c r="AI285" s="70" t="s">
        <v>2823</v>
      </c>
      <c r="AJ285" s="194" t="str">
        <f>VLOOKUP($J285,context!$K$2:$M$348,2,FALSE)</f>
        <v>Definition from CASRAI: Publications that establish inventions as prior art thereby preventing others from patenting the same invention or concept.</v>
      </c>
      <c r="AK285" s="70">
        <v>1</v>
      </c>
      <c r="AL285" s="70" t="s">
        <v>3098</v>
      </c>
      <c r="AM285" s="149">
        <f>VLOOKUP($J285,context!$K$2:$AC$348,5,FALSE)</f>
        <v>1</v>
      </c>
      <c r="AN285" s="149">
        <f>VLOOKUP($J285,context!$K$2:$AC$348,6,FALSE)</f>
        <v>0</v>
      </c>
      <c r="AO285" s="149">
        <f>VLOOKUP($J285,context!$K$2:$AC$348,7,FALSE)</f>
        <v>0</v>
      </c>
      <c r="AP285" s="149">
        <f>VLOOKUP($J285,context!$K$2:$AC$348,8,FALSE)</f>
        <v>0.2</v>
      </c>
      <c r="AQ285" s="149">
        <f>VLOOKUP($J285,context!$K$2:$AC$348,9,FALSE)</f>
        <v>0.2</v>
      </c>
      <c r="AR285" s="149">
        <f>VLOOKUP($J285,context!$K$2:$AC$348,10,FALSE)</f>
        <v>0.2</v>
      </c>
      <c r="AS285" s="149">
        <f>VLOOKUP($J285,context!$K$2:$AC$348,11,FALSE)</f>
        <v>0.2</v>
      </c>
      <c r="AT285" s="149">
        <f>VLOOKUP($J285,context!$K$2:$AC$348,12,FALSE)</f>
        <v>0.2</v>
      </c>
      <c r="AU285" s="149">
        <f>VLOOKUP($J285,context!$K$2:$AC$348,13,FALSE)</f>
        <v>0.2</v>
      </c>
      <c r="AV285" s="149">
        <f>VLOOKUP($J285,context!$K$2:$AC$348,14,FALSE)</f>
        <v>0.2</v>
      </c>
      <c r="AW285" s="149">
        <f>VLOOKUP($J285,context!$K$2:$AC$348,15,FALSE)</f>
        <v>0</v>
      </c>
      <c r="AX285" s="149">
        <f>VLOOKUP($J285,context!$K$2:$AC$348,16,FALSE)</f>
        <v>0.2</v>
      </c>
      <c r="AY285" s="149">
        <f t="shared" si="26"/>
        <v>2.6</v>
      </c>
      <c r="AZ285" s="149">
        <f t="shared" si="27"/>
        <v>1</v>
      </c>
      <c r="BA285" s="149">
        <f t="shared" si="28"/>
        <v>0</v>
      </c>
      <c r="BB285" s="61"/>
    </row>
    <row r="286" spans="1:54" s="7" customFormat="1">
      <c r="A286" s="66">
        <v>215</v>
      </c>
      <c r="B286" s="66" t="s">
        <v>13</v>
      </c>
      <c r="C286" s="66" t="s">
        <v>41</v>
      </c>
      <c r="D286" s="66" t="s">
        <v>812</v>
      </c>
      <c r="E286" s="7" t="s">
        <v>836</v>
      </c>
      <c r="F286" s="50">
        <v>4</v>
      </c>
      <c r="G286" s="50" t="s">
        <v>413</v>
      </c>
      <c r="H286" s="50"/>
      <c r="I286" s="7" t="s">
        <v>413</v>
      </c>
      <c r="J286" s="47" t="s">
        <v>659</v>
      </c>
      <c r="K286" s="7" t="s">
        <v>660</v>
      </c>
      <c r="L286" s="7">
        <v>0</v>
      </c>
      <c r="M286" s="69" t="s">
        <v>659</v>
      </c>
      <c r="N286" s="69" t="s">
        <v>659</v>
      </c>
      <c r="O286" s="77" t="str">
        <f t="shared" si="29"/>
        <v/>
      </c>
      <c r="P286" s="77" t="str">
        <f t="shared" si="30"/>
        <v/>
      </c>
      <c r="Q286" s="7" t="s">
        <v>815</v>
      </c>
      <c r="R286" s="66">
        <v>0.6</v>
      </c>
      <c r="S286" s="66"/>
      <c r="T286" s="7" t="s">
        <v>65</v>
      </c>
      <c r="U286" s="184" t="s">
        <v>608</v>
      </c>
      <c r="V286" s="47" t="s">
        <v>145</v>
      </c>
      <c r="W286" s="47" t="s">
        <v>66</v>
      </c>
      <c r="X286" s="66" t="s">
        <v>66</v>
      </c>
      <c r="Y286" s="184" t="s">
        <v>171</v>
      </c>
      <c r="Z286" s="184" t="s">
        <v>167</v>
      </c>
      <c r="AA286" s="7" t="s">
        <v>609</v>
      </c>
      <c r="AF286" s="7" t="s">
        <v>2991</v>
      </c>
      <c r="AG286" s="7">
        <v>-1</v>
      </c>
      <c r="AH286" s="7" t="s">
        <v>2777</v>
      </c>
      <c r="AI286" s="47" t="s">
        <v>2823</v>
      </c>
      <c r="AJ286" s="194" t="str">
        <f>VLOOKUP($J286,context!$K$2:$M$348,2,FALSE)</f>
        <v>Definition from CASRAI: Publications that establish inventions as prior art thereby preventing others from patenting the same invention or concept.</v>
      </c>
      <c r="AK286" s="47">
        <v>1</v>
      </c>
      <c r="AL286" s="70" t="s">
        <v>3098</v>
      </c>
      <c r="AM286" s="185">
        <f>VLOOKUP($J286,context!$K$2:$AC$348,5,FALSE)</f>
        <v>1</v>
      </c>
      <c r="AN286" s="185">
        <f>VLOOKUP($J286,context!$K$2:$AC$348,6,FALSE)</f>
        <v>0</v>
      </c>
      <c r="AO286" s="185">
        <f>VLOOKUP($J286,context!$K$2:$AC$348,7,FALSE)</f>
        <v>0</v>
      </c>
      <c r="AP286" s="185">
        <f>VLOOKUP($J286,context!$K$2:$AC$348,8,FALSE)</f>
        <v>0.2</v>
      </c>
      <c r="AQ286" s="185">
        <f>VLOOKUP($J286,context!$K$2:$AC$348,9,FALSE)</f>
        <v>0.2</v>
      </c>
      <c r="AR286" s="185">
        <f>VLOOKUP($J286,context!$K$2:$AC$348,10,FALSE)</f>
        <v>0.2</v>
      </c>
      <c r="AS286" s="185">
        <f>VLOOKUP($J286,context!$K$2:$AC$348,11,FALSE)</f>
        <v>0.2</v>
      </c>
      <c r="AT286" s="185">
        <f>VLOOKUP($J286,context!$K$2:$AC$348,12,FALSE)</f>
        <v>0.2</v>
      </c>
      <c r="AU286" s="185">
        <f>VLOOKUP($J286,context!$K$2:$AC$348,13,FALSE)</f>
        <v>0.2</v>
      </c>
      <c r="AV286" s="185">
        <f>VLOOKUP($J286,context!$K$2:$AC$348,14,FALSE)</f>
        <v>0.2</v>
      </c>
      <c r="AW286" s="185">
        <f>VLOOKUP($J286,context!$K$2:$AC$348,15,FALSE)</f>
        <v>0</v>
      </c>
      <c r="AX286" s="185">
        <f>VLOOKUP($J286,context!$K$2:$AC$348,16,FALSE)</f>
        <v>0.2</v>
      </c>
      <c r="AY286" s="185">
        <f t="shared" si="26"/>
        <v>2.6</v>
      </c>
      <c r="AZ286" s="149">
        <f t="shared" si="27"/>
        <v>1</v>
      </c>
      <c r="BA286" s="149">
        <f t="shared" si="28"/>
        <v>0</v>
      </c>
      <c r="BB286" s="61"/>
    </row>
    <row r="287" spans="1:54" s="7" customFormat="1">
      <c r="A287" s="52">
        <v>43</v>
      </c>
      <c r="B287" s="52" t="s">
        <v>13</v>
      </c>
      <c r="C287" s="66" t="s">
        <v>44</v>
      </c>
      <c r="D287" s="52"/>
      <c r="E287" s="77" t="s">
        <v>629</v>
      </c>
      <c r="F287" s="50">
        <v>4</v>
      </c>
      <c r="G287" s="77" t="s">
        <v>531</v>
      </c>
      <c r="H287" s="77"/>
      <c r="I287" s="69" t="s">
        <v>531</v>
      </c>
      <c r="J287" s="70" t="s">
        <v>680</v>
      </c>
      <c r="K287" s="77" t="s">
        <v>681</v>
      </c>
      <c r="L287" s="77">
        <v>1</v>
      </c>
      <c r="M287" s="69" t="s">
        <v>680</v>
      </c>
      <c r="N287" s="69" t="s">
        <v>680</v>
      </c>
      <c r="O287" s="77" t="str">
        <f t="shared" si="29"/>
        <v>IP-License</v>
      </c>
      <c r="P287" s="77" t="str">
        <f t="shared" si="30"/>
        <v>Definition from CASRAI: Signed agreements to exploit a piece of IP such as a process, product, data, or software.</v>
      </c>
      <c r="Q287" s="77"/>
      <c r="R287" s="6">
        <v>0.6</v>
      </c>
      <c r="S287" s="55"/>
      <c r="T287" s="77" t="s">
        <v>65</v>
      </c>
      <c r="U287" s="67" t="s">
        <v>608</v>
      </c>
      <c r="V287" s="68" t="s">
        <v>145</v>
      </c>
      <c r="W287" s="74" t="s">
        <v>66</v>
      </c>
      <c r="X287" s="115" t="s">
        <v>66</v>
      </c>
      <c r="Y287" s="121" t="s">
        <v>171</v>
      </c>
      <c r="Z287" s="121" t="s">
        <v>167</v>
      </c>
      <c r="AA287" s="69" t="s">
        <v>609</v>
      </c>
      <c r="AB287" s="77"/>
      <c r="AC287" s="77"/>
      <c r="AD287" s="77"/>
      <c r="AF287" s="69" t="s">
        <v>2991</v>
      </c>
      <c r="AG287" s="77">
        <v>-1</v>
      </c>
      <c r="AH287" s="7" t="s">
        <v>2777</v>
      </c>
      <c r="AI287" s="70" t="s">
        <v>2823</v>
      </c>
      <c r="AJ287" s="194" t="str">
        <f>VLOOKUP($J287,context!$K$2:$M$348,2,FALSE)</f>
        <v>Definition from CASRAI: Signed agreements to exploit a piece of IP such as a process, product, data, or software.</v>
      </c>
      <c r="AK287" s="70">
        <v>1</v>
      </c>
      <c r="AL287" s="70" t="s">
        <v>3098</v>
      </c>
      <c r="AM287" s="149">
        <f>VLOOKUP($J287,context!$K$2:$AC$348,5,FALSE)</f>
        <v>1</v>
      </c>
      <c r="AN287" s="149">
        <f>VLOOKUP($J287,context!$K$2:$AC$348,6,FALSE)</f>
        <v>0</v>
      </c>
      <c r="AO287" s="149">
        <f>VLOOKUP($J287,context!$K$2:$AC$348,7,FALSE)</f>
        <v>0</v>
      </c>
      <c r="AP287" s="149">
        <f>VLOOKUP($J287,context!$K$2:$AC$348,8,FALSE)</f>
        <v>0.2</v>
      </c>
      <c r="AQ287" s="149">
        <f>VLOOKUP($J287,context!$K$2:$AC$348,9,FALSE)</f>
        <v>0.2</v>
      </c>
      <c r="AR287" s="149">
        <f>VLOOKUP($J287,context!$K$2:$AC$348,10,FALSE)</f>
        <v>0.2</v>
      </c>
      <c r="AS287" s="149">
        <f>VLOOKUP($J287,context!$K$2:$AC$348,11,FALSE)</f>
        <v>0.2</v>
      </c>
      <c r="AT287" s="149">
        <f>VLOOKUP($J287,context!$K$2:$AC$348,12,FALSE)</f>
        <v>0.2</v>
      </c>
      <c r="AU287" s="149">
        <f>VLOOKUP($J287,context!$K$2:$AC$348,13,FALSE)</f>
        <v>0.2</v>
      </c>
      <c r="AV287" s="149">
        <f>VLOOKUP($J287,context!$K$2:$AC$348,14,FALSE)</f>
        <v>0.2</v>
      </c>
      <c r="AW287" s="149">
        <f>VLOOKUP($J287,context!$K$2:$AC$348,15,FALSE)</f>
        <v>0</v>
      </c>
      <c r="AX287" s="149">
        <f>VLOOKUP($J287,context!$K$2:$AC$348,16,FALSE)</f>
        <v>0.2</v>
      </c>
      <c r="AY287" s="149">
        <f t="shared" si="26"/>
        <v>2.6</v>
      </c>
      <c r="AZ287" s="149">
        <f t="shared" si="27"/>
        <v>1</v>
      </c>
      <c r="BA287" s="149">
        <f t="shared" si="28"/>
        <v>0</v>
      </c>
      <c r="BB287" s="61"/>
    </row>
    <row r="288" spans="1:54" s="7" customFormat="1">
      <c r="A288" s="66">
        <v>216</v>
      </c>
      <c r="B288" s="66" t="s">
        <v>13</v>
      </c>
      <c r="C288" s="66" t="s">
        <v>41</v>
      </c>
      <c r="D288" s="66" t="s">
        <v>812</v>
      </c>
      <c r="E288" s="7" t="s">
        <v>836</v>
      </c>
      <c r="F288" s="50">
        <v>4</v>
      </c>
      <c r="G288" s="50" t="s">
        <v>530</v>
      </c>
      <c r="H288" s="50"/>
      <c r="I288" s="7" t="s">
        <v>530</v>
      </c>
      <c r="J288" s="47" t="s">
        <v>680</v>
      </c>
      <c r="K288" s="47" t="s">
        <v>681</v>
      </c>
      <c r="L288" s="7">
        <v>0</v>
      </c>
      <c r="M288" s="69" t="s">
        <v>680</v>
      </c>
      <c r="N288" s="69" t="s">
        <v>680</v>
      </c>
      <c r="O288" s="77" t="str">
        <f t="shared" si="29"/>
        <v/>
      </c>
      <c r="P288" s="77" t="str">
        <f t="shared" si="30"/>
        <v/>
      </c>
      <c r="Q288" s="7" t="s">
        <v>815</v>
      </c>
      <c r="R288" s="66">
        <v>0.6</v>
      </c>
      <c r="S288" s="66"/>
      <c r="T288" s="7" t="s">
        <v>65</v>
      </c>
      <c r="U288" s="184" t="s">
        <v>608</v>
      </c>
      <c r="V288" s="47" t="s">
        <v>145</v>
      </c>
      <c r="W288" s="47" t="s">
        <v>66</v>
      </c>
      <c r="X288" s="66" t="s">
        <v>66</v>
      </c>
      <c r="Y288" s="184" t="s">
        <v>171</v>
      </c>
      <c r="Z288" s="184" t="s">
        <v>167</v>
      </c>
      <c r="AA288" s="7" t="s">
        <v>609</v>
      </c>
      <c r="AF288" s="7" t="s">
        <v>2991</v>
      </c>
      <c r="AG288" s="7">
        <v>-1</v>
      </c>
      <c r="AH288" s="7" t="s">
        <v>2777</v>
      </c>
      <c r="AI288" s="47" t="s">
        <v>2823</v>
      </c>
      <c r="AJ288" s="194" t="str">
        <f>VLOOKUP($J288,context!$K$2:$M$348,2,FALSE)</f>
        <v>Definition from CASRAI: Signed agreements to exploit a piece of IP such as a process, product, data, or software.</v>
      </c>
      <c r="AK288" s="47">
        <v>1</v>
      </c>
      <c r="AL288" s="70" t="s">
        <v>3098</v>
      </c>
      <c r="AM288" s="185">
        <f>VLOOKUP($J288,context!$K$2:$AC$348,5,FALSE)</f>
        <v>1</v>
      </c>
      <c r="AN288" s="185">
        <f>VLOOKUP($J288,context!$K$2:$AC$348,6,FALSE)</f>
        <v>0</v>
      </c>
      <c r="AO288" s="185">
        <f>VLOOKUP($J288,context!$K$2:$AC$348,7,FALSE)</f>
        <v>0</v>
      </c>
      <c r="AP288" s="185">
        <f>VLOOKUP($J288,context!$K$2:$AC$348,8,FALSE)</f>
        <v>0.2</v>
      </c>
      <c r="AQ288" s="185">
        <f>VLOOKUP($J288,context!$K$2:$AC$348,9,FALSE)</f>
        <v>0.2</v>
      </c>
      <c r="AR288" s="185">
        <f>VLOOKUP($J288,context!$K$2:$AC$348,10,FALSE)</f>
        <v>0.2</v>
      </c>
      <c r="AS288" s="185">
        <f>VLOOKUP($J288,context!$K$2:$AC$348,11,FALSE)</f>
        <v>0.2</v>
      </c>
      <c r="AT288" s="185">
        <f>VLOOKUP($J288,context!$K$2:$AC$348,12,FALSE)</f>
        <v>0.2</v>
      </c>
      <c r="AU288" s="185">
        <f>VLOOKUP($J288,context!$K$2:$AC$348,13,FALSE)</f>
        <v>0.2</v>
      </c>
      <c r="AV288" s="185">
        <f>VLOOKUP($J288,context!$K$2:$AC$348,14,FALSE)</f>
        <v>0.2</v>
      </c>
      <c r="AW288" s="185">
        <f>VLOOKUP($J288,context!$K$2:$AC$348,15,FALSE)</f>
        <v>0</v>
      </c>
      <c r="AX288" s="185">
        <f>VLOOKUP($J288,context!$K$2:$AC$348,16,FALSE)</f>
        <v>0.2</v>
      </c>
      <c r="AY288" s="185">
        <f t="shared" si="26"/>
        <v>2.6</v>
      </c>
      <c r="AZ288" s="149">
        <f t="shared" si="27"/>
        <v>1</v>
      </c>
      <c r="BA288" s="149">
        <f t="shared" si="28"/>
        <v>0</v>
      </c>
      <c r="BB288" s="61"/>
    </row>
    <row r="289" spans="1:54" s="7" customFormat="1">
      <c r="A289" s="52">
        <v>50</v>
      </c>
      <c r="B289" s="52" t="s">
        <v>13</v>
      </c>
      <c r="C289" s="66" t="s">
        <v>44</v>
      </c>
      <c r="D289" s="52"/>
      <c r="E289" s="77" t="s">
        <v>629</v>
      </c>
      <c r="F289" s="50">
        <v>4</v>
      </c>
      <c r="G289" s="77" t="s">
        <v>473</v>
      </c>
      <c r="H289" s="77"/>
      <c r="I289" s="69" t="s">
        <v>473</v>
      </c>
      <c r="J289" s="47" t="s">
        <v>690</v>
      </c>
      <c r="K289" s="77" t="s">
        <v>691</v>
      </c>
      <c r="L289" s="77">
        <v>0</v>
      </c>
      <c r="M289" s="69" t="s">
        <v>690</v>
      </c>
      <c r="N289" s="69" t="s">
        <v>690</v>
      </c>
      <c r="O289" s="77" t="str">
        <f t="shared" si="29"/>
        <v/>
      </c>
      <c r="P289" s="77" t="str">
        <f t="shared" si="30"/>
        <v/>
      </c>
      <c r="Q289" s="77"/>
      <c r="R289" s="6">
        <v>0.6</v>
      </c>
      <c r="S289" s="55"/>
      <c r="T289" s="77" t="s">
        <v>65</v>
      </c>
      <c r="U289" s="67" t="s">
        <v>108</v>
      </c>
      <c r="V289" s="68" t="s">
        <v>145</v>
      </c>
      <c r="W289" s="74" t="s">
        <v>66</v>
      </c>
      <c r="X289" s="115" t="s">
        <v>66</v>
      </c>
      <c r="Y289" s="121" t="s">
        <v>171</v>
      </c>
      <c r="Z289" s="121" t="s">
        <v>473</v>
      </c>
      <c r="AA289" s="69" t="s">
        <v>609</v>
      </c>
      <c r="AB289" s="69" t="s">
        <v>609</v>
      </c>
      <c r="AC289" s="77"/>
      <c r="AD289" s="77"/>
      <c r="AF289" s="69" t="s">
        <v>3022</v>
      </c>
      <c r="AG289" s="61">
        <v>1</v>
      </c>
      <c r="AH289" s="7" t="s">
        <v>2863</v>
      </c>
      <c r="AI289" s="131" t="s">
        <v>2776</v>
      </c>
      <c r="AJ289" s="194" t="str">
        <f>VLOOKUP($J289,context!$K$2:$M$348,2,FALSE)</f>
        <v>Definition from Citavi: Documentation of a patent (the legal right to exclusive use of an invention such as a design, process, or method) or a patent application.</v>
      </c>
      <c r="AK289" s="131">
        <v>2</v>
      </c>
      <c r="AL289" s="70" t="s">
        <v>3098</v>
      </c>
      <c r="AM289" s="149">
        <f>VLOOKUP($J289,context!$K$2:$AC$348,5,FALSE)</f>
        <v>0</v>
      </c>
      <c r="AN289" s="149">
        <f>VLOOKUP($J289,context!$K$2:$AC$348,6,FALSE)</f>
        <v>0</v>
      </c>
      <c r="AO289" s="149">
        <f>VLOOKUP($J289,context!$K$2:$AC$348,7,FALSE)</f>
        <v>0</v>
      </c>
      <c r="AP289" s="149">
        <f>VLOOKUP($J289,context!$K$2:$AC$348,8,FALSE)</f>
        <v>0</v>
      </c>
      <c r="AQ289" s="149">
        <f>VLOOKUP($J289,context!$K$2:$AC$348,9,FALSE)</f>
        <v>0</v>
      </c>
      <c r="AR289" s="149">
        <f>VLOOKUP($J289,context!$K$2:$AC$348,10,FALSE)</f>
        <v>0</v>
      </c>
      <c r="AS289" s="149">
        <f>VLOOKUP($J289,context!$K$2:$AC$348,11,FALSE)</f>
        <v>0.2</v>
      </c>
      <c r="AT289" s="149">
        <f>VLOOKUP($J289,context!$K$2:$AC$348,12,FALSE)</f>
        <v>0</v>
      </c>
      <c r="AU289" s="149">
        <f>VLOOKUP($J289,context!$K$2:$AC$348,13,FALSE)</f>
        <v>0</v>
      </c>
      <c r="AV289" s="149">
        <f>VLOOKUP($J289,context!$K$2:$AC$348,14,FALSE)</f>
        <v>0</v>
      </c>
      <c r="AW289" s="149">
        <f>VLOOKUP($J289,context!$K$2:$AC$348,15,FALSE)</f>
        <v>0</v>
      </c>
      <c r="AX289" s="149">
        <f>VLOOKUP($J289,context!$K$2:$AC$348,16,FALSE)</f>
        <v>0.8</v>
      </c>
      <c r="AY289" s="149">
        <f t="shared" si="26"/>
        <v>1</v>
      </c>
      <c r="AZ289" s="149">
        <f t="shared" si="27"/>
        <v>0.8</v>
      </c>
      <c r="BA289" s="149">
        <f t="shared" si="28"/>
        <v>0</v>
      </c>
      <c r="BB289" s="61"/>
    </row>
    <row r="290" spans="1:54">
      <c r="A290" s="52">
        <v>151</v>
      </c>
      <c r="B290" s="52" t="s">
        <v>13</v>
      </c>
      <c r="C290" s="66" t="s">
        <v>38</v>
      </c>
      <c r="D290" s="52"/>
      <c r="E290" s="77" t="s">
        <v>744</v>
      </c>
      <c r="F290" s="50">
        <v>4</v>
      </c>
      <c r="G290" s="50" t="s">
        <v>472</v>
      </c>
      <c r="H290" s="77"/>
      <c r="I290" s="69" t="s">
        <v>473</v>
      </c>
      <c r="J290" s="47" t="s">
        <v>690</v>
      </c>
      <c r="K290" s="70" t="s">
        <v>777</v>
      </c>
      <c r="L290" s="77">
        <v>1</v>
      </c>
      <c r="M290" s="69" t="s">
        <v>690</v>
      </c>
      <c r="N290" s="69" t="s">
        <v>690</v>
      </c>
      <c r="O290" s="77" t="str">
        <f t="shared" si="29"/>
        <v>IP-Patent</v>
      </c>
      <c r="P290" s="77" t="str">
        <f t="shared" si="30"/>
        <v>Definition from Citavi: Documentation of a patent (the legal right to exclusive use of an invention such as a design, process, or method) or a patent application.</v>
      </c>
      <c r="Q290" s="77"/>
      <c r="R290" s="6">
        <v>0.6</v>
      </c>
      <c r="S290" s="55">
        <v>42328</v>
      </c>
      <c r="T290" s="77" t="s">
        <v>65</v>
      </c>
      <c r="U290" s="67" t="s">
        <v>108</v>
      </c>
      <c r="V290" s="68" t="s">
        <v>145</v>
      </c>
      <c r="W290" s="74" t="s">
        <v>66</v>
      </c>
      <c r="X290" s="115" t="s">
        <v>66</v>
      </c>
      <c r="Y290" s="121" t="s">
        <v>171</v>
      </c>
      <c r="Z290" s="121" t="s">
        <v>473</v>
      </c>
      <c r="AA290" s="69" t="s">
        <v>609</v>
      </c>
      <c r="AB290" s="69" t="s">
        <v>609</v>
      </c>
      <c r="AC290" s="77"/>
      <c r="AD290" s="77"/>
      <c r="AF290" s="69" t="s">
        <v>3022</v>
      </c>
      <c r="AG290" s="61">
        <v>1</v>
      </c>
      <c r="AH290" s="7" t="s">
        <v>2863</v>
      </c>
      <c r="AI290" s="131" t="s">
        <v>2776</v>
      </c>
      <c r="AJ290" s="194" t="str">
        <f>VLOOKUP($J290,context!$K$2:$M$348,2,FALSE)</f>
        <v>Definition from Citavi: Documentation of a patent (the legal right to exclusive use of an invention such as a design, process, or method) or a patent application.</v>
      </c>
      <c r="AK290" s="131">
        <v>2</v>
      </c>
      <c r="AL290" s="70" t="s">
        <v>3098</v>
      </c>
      <c r="AM290" s="149">
        <f>VLOOKUP($J290,context!$K$2:$AC$348,5,FALSE)</f>
        <v>0</v>
      </c>
      <c r="AN290" s="149">
        <f>VLOOKUP($J290,context!$K$2:$AC$348,6,FALSE)</f>
        <v>0</v>
      </c>
      <c r="AO290" s="149">
        <f>VLOOKUP($J290,context!$K$2:$AC$348,7,FALSE)</f>
        <v>0</v>
      </c>
      <c r="AP290" s="149">
        <f>VLOOKUP($J290,context!$K$2:$AC$348,8,FALSE)</f>
        <v>0</v>
      </c>
      <c r="AQ290" s="149">
        <f>VLOOKUP($J290,context!$K$2:$AC$348,9,FALSE)</f>
        <v>0</v>
      </c>
      <c r="AR290" s="149">
        <f>VLOOKUP($J290,context!$K$2:$AC$348,10,FALSE)</f>
        <v>0</v>
      </c>
      <c r="AS290" s="149">
        <f>VLOOKUP($J290,context!$K$2:$AC$348,11,FALSE)</f>
        <v>0.2</v>
      </c>
      <c r="AT290" s="149">
        <f>VLOOKUP($J290,context!$K$2:$AC$348,12,FALSE)</f>
        <v>0</v>
      </c>
      <c r="AU290" s="149">
        <f>VLOOKUP($J290,context!$K$2:$AC$348,13,FALSE)</f>
        <v>0</v>
      </c>
      <c r="AV290" s="149">
        <f>VLOOKUP($J290,context!$K$2:$AC$348,14,FALSE)</f>
        <v>0</v>
      </c>
      <c r="AW290" s="149">
        <f>VLOOKUP($J290,context!$K$2:$AC$348,15,FALSE)</f>
        <v>0</v>
      </c>
      <c r="AX290" s="149">
        <f>VLOOKUP($J290,context!$K$2:$AC$348,16,FALSE)</f>
        <v>0.8</v>
      </c>
      <c r="AY290" s="149">
        <f t="shared" si="26"/>
        <v>1</v>
      </c>
      <c r="AZ290" s="149">
        <f t="shared" si="27"/>
        <v>0.8</v>
      </c>
      <c r="BA290" s="149">
        <f t="shared" si="28"/>
        <v>0</v>
      </c>
    </row>
    <row r="291" spans="1:54">
      <c r="A291" s="52">
        <v>186</v>
      </c>
      <c r="B291" s="52" t="s">
        <v>13</v>
      </c>
      <c r="C291" s="66" t="s">
        <v>800</v>
      </c>
      <c r="D291" s="52" t="s">
        <v>801</v>
      </c>
      <c r="E291" s="77" t="s">
        <v>802</v>
      </c>
      <c r="F291" s="50">
        <v>4</v>
      </c>
      <c r="G291" s="50" t="s">
        <v>472</v>
      </c>
      <c r="H291" s="77"/>
      <c r="I291" s="69" t="s">
        <v>472</v>
      </c>
      <c r="J291" s="47" t="s">
        <v>690</v>
      </c>
      <c r="K291" s="77" t="s">
        <v>803</v>
      </c>
      <c r="L291" s="69">
        <v>0</v>
      </c>
      <c r="M291" s="69" t="s">
        <v>690</v>
      </c>
      <c r="N291" s="69" t="s">
        <v>690</v>
      </c>
      <c r="O291" s="77" t="str">
        <f t="shared" si="29"/>
        <v/>
      </c>
      <c r="P291" s="77" t="str">
        <f t="shared" si="30"/>
        <v/>
      </c>
      <c r="Q291" s="77"/>
      <c r="R291" s="6">
        <v>0.6</v>
      </c>
      <c r="S291" s="55">
        <v>43018</v>
      </c>
      <c r="T291" s="77" t="s">
        <v>65</v>
      </c>
      <c r="U291" s="67" t="s">
        <v>108</v>
      </c>
      <c r="V291" s="68" t="s">
        <v>145</v>
      </c>
      <c r="W291" s="74" t="s">
        <v>66</v>
      </c>
      <c r="X291" s="115" t="s">
        <v>66</v>
      </c>
      <c r="Y291" s="121" t="s">
        <v>171</v>
      </c>
      <c r="Z291" s="121" t="s">
        <v>473</v>
      </c>
      <c r="AA291" s="69" t="s">
        <v>609</v>
      </c>
      <c r="AB291" s="69" t="s">
        <v>609</v>
      </c>
      <c r="AC291" s="77"/>
      <c r="AD291" s="77"/>
      <c r="AF291" s="69" t="s">
        <v>3022</v>
      </c>
      <c r="AG291" s="61">
        <v>1</v>
      </c>
      <c r="AH291" s="7" t="s">
        <v>2863</v>
      </c>
      <c r="AI291" s="131" t="s">
        <v>2776</v>
      </c>
      <c r="AJ291" s="194" t="str">
        <f>VLOOKUP($J291,context!$K$2:$M$348,2,FALSE)</f>
        <v>Definition from Citavi: Documentation of a patent (the legal right to exclusive use of an invention such as a design, process, or method) or a patent application.</v>
      </c>
      <c r="AK291" s="131">
        <v>2</v>
      </c>
      <c r="AL291" s="70" t="s">
        <v>3098</v>
      </c>
      <c r="AM291" s="149">
        <f>VLOOKUP($J291,context!$K$2:$AC$348,5,FALSE)</f>
        <v>0</v>
      </c>
      <c r="AN291" s="149">
        <f>VLOOKUP($J291,context!$K$2:$AC$348,6,FALSE)</f>
        <v>0</v>
      </c>
      <c r="AO291" s="149">
        <f>VLOOKUP($J291,context!$K$2:$AC$348,7,FALSE)</f>
        <v>0</v>
      </c>
      <c r="AP291" s="149">
        <f>VLOOKUP($J291,context!$K$2:$AC$348,8,FALSE)</f>
        <v>0</v>
      </c>
      <c r="AQ291" s="149">
        <f>VLOOKUP($J291,context!$K$2:$AC$348,9,FALSE)</f>
        <v>0</v>
      </c>
      <c r="AR291" s="149">
        <f>VLOOKUP($J291,context!$K$2:$AC$348,10,FALSE)</f>
        <v>0</v>
      </c>
      <c r="AS291" s="149">
        <f>VLOOKUP($J291,context!$K$2:$AC$348,11,FALSE)</f>
        <v>0.2</v>
      </c>
      <c r="AT291" s="149">
        <f>VLOOKUP($J291,context!$K$2:$AC$348,12,FALSE)</f>
        <v>0</v>
      </c>
      <c r="AU291" s="149">
        <f>VLOOKUP($J291,context!$K$2:$AC$348,13,FALSE)</f>
        <v>0</v>
      </c>
      <c r="AV291" s="149">
        <f>VLOOKUP($J291,context!$K$2:$AC$348,14,FALSE)</f>
        <v>0</v>
      </c>
      <c r="AW291" s="149">
        <f>VLOOKUP($J291,context!$K$2:$AC$348,15,FALSE)</f>
        <v>0</v>
      </c>
      <c r="AX291" s="149">
        <f>VLOOKUP($J291,context!$K$2:$AC$348,16,FALSE)</f>
        <v>0.8</v>
      </c>
      <c r="AY291" s="149">
        <f t="shared" si="26"/>
        <v>1</v>
      </c>
      <c r="AZ291" s="149">
        <f t="shared" si="27"/>
        <v>0.8</v>
      </c>
      <c r="BA291" s="149">
        <f t="shared" si="28"/>
        <v>0</v>
      </c>
      <c r="BB291" s="7"/>
    </row>
    <row r="292" spans="1:54">
      <c r="A292" s="66">
        <v>217</v>
      </c>
      <c r="B292" s="66" t="s">
        <v>13</v>
      </c>
      <c r="C292" s="66" t="s">
        <v>41</v>
      </c>
      <c r="D292" s="66" t="s">
        <v>812</v>
      </c>
      <c r="E292" s="7" t="s">
        <v>836</v>
      </c>
      <c r="F292" s="50">
        <v>4</v>
      </c>
      <c r="G292" s="50" t="s">
        <v>472</v>
      </c>
      <c r="H292" s="50"/>
      <c r="I292" s="7" t="s">
        <v>472</v>
      </c>
      <c r="J292" s="47" t="s">
        <v>690</v>
      </c>
      <c r="K292" s="7" t="s">
        <v>691</v>
      </c>
      <c r="L292" s="7">
        <v>0</v>
      </c>
      <c r="M292" s="69" t="s">
        <v>690</v>
      </c>
      <c r="N292" s="69" t="s">
        <v>690</v>
      </c>
      <c r="O292" s="77" t="str">
        <f t="shared" si="29"/>
        <v/>
      </c>
      <c r="P292" s="77" t="str">
        <f t="shared" si="30"/>
        <v/>
      </c>
      <c r="Q292" s="7" t="s">
        <v>815</v>
      </c>
      <c r="R292" s="66">
        <v>0.6</v>
      </c>
      <c r="S292" s="66"/>
      <c r="T292" s="7" t="s">
        <v>65</v>
      </c>
      <c r="U292" s="184" t="s">
        <v>608</v>
      </c>
      <c r="V292" s="47" t="s">
        <v>145</v>
      </c>
      <c r="W292" s="47" t="s">
        <v>66</v>
      </c>
      <c r="X292" s="66" t="s">
        <v>66</v>
      </c>
      <c r="Y292" s="184" t="s">
        <v>171</v>
      </c>
      <c r="Z292" s="184" t="s">
        <v>473</v>
      </c>
      <c r="AA292" s="7" t="s">
        <v>609</v>
      </c>
      <c r="AB292" s="7" t="s">
        <v>609</v>
      </c>
      <c r="AC292" s="7"/>
      <c r="AD292" s="7"/>
      <c r="AF292" s="7" t="s">
        <v>3022</v>
      </c>
      <c r="AG292" s="7">
        <v>1</v>
      </c>
      <c r="AH292" s="7" t="s">
        <v>2863</v>
      </c>
      <c r="AI292" s="48" t="s">
        <v>2776</v>
      </c>
      <c r="AJ292" s="194" t="str">
        <f>VLOOKUP($J292,context!$K$2:$M$348,2,FALSE)</f>
        <v>Definition from Citavi: Documentation of a patent (the legal right to exclusive use of an invention such as a design, process, or method) or a patent application.</v>
      </c>
      <c r="AK292" s="48">
        <v>2</v>
      </c>
      <c r="AL292" s="70" t="s">
        <v>3098</v>
      </c>
      <c r="AM292" s="185">
        <f>VLOOKUP($J292,context!$K$2:$AC$348,5,FALSE)</f>
        <v>0</v>
      </c>
      <c r="AN292" s="185">
        <f>VLOOKUP($J292,context!$K$2:$AC$348,6,FALSE)</f>
        <v>0</v>
      </c>
      <c r="AO292" s="185">
        <f>VLOOKUP($J292,context!$K$2:$AC$348,7,FALSE)</f>
        <v>0</v>
      </c>
      <c r="AP292" s="185">
        <f>VLOOKUP($J292,context!$K$2:$AC$348,8,FALSE)</f>
        <v>0</v>
      </c>
      <c r="AQ292" s="185">
        <f>VLOOKUP($J292,context!$K$2:$AC$348,9,FALSE)</f>
        <v>0</v>
      </c>
      <c r="AR292" s="185">
        <f>VLOOKUP($J292,context!$K$2:$AC$348,10,FALSE)</f>
        <v>0</v>
      </c>
      <c r="AS292" s="185">
        <f>VLOOKUP($J292,context!$K$2:$AC$348,11,FALSE)</f>
        <v>0.2</v>
      </c>
      <c r="AT292" s="185">
        <f>VLOOKUP($J292,context!$K$2:$AC$348,12,FALSE)</f>
        <v>0</v>
      </c>
      <c r="AU292" s="185">
        <f>VLOOKUP($J292,context!$K$2:$AC$348,13,FALSE)</f>
        <v>0</v>
      </c>
      <c r="AV292" s="185">
        <f>VLOOKUP($J292,context!$K$2:$AC$348,14,FALSE)</f>
        <v>0</v>
      </c>
      <c r="AW292" s="185">
        <f>VLOOKUP($J292,context!$K$2:$AC$348,15,FALSE)</f>
        <v>0</v>
      </c>
      <c r="AX292" s="185">
        <f>VLOOKUP($J292,context!$K$2:$AC$348,16,FALSE)</f>
        <v>0.8</v>
      </c>
      <c r="AY292" s="185">
        <f t="shared" si="26"/>
        <v>1</v>
      </c>
      <c r="AZ292" s="149">
        <f t="shared" si="27"/>
        <v>0.8</v>
      </c>
      <c r="BA292" s="149">
        <f t="shared" si="28"/>
        <v>0</v>
      </c>
    </row>
    <row r="293" spans="1:54">
      <c r="A293" s="52">
        <v>472</v>
      </c>
      <c r="B293" s="52" t="s">
        <v>13</v>
      </c>
      <c r="C293" s="66" t="s">
        <v>29</v>
      </c>
      <c r="D293" s="52" t="s">
        <v>1159</v>
      </c>
      <c r="E293" s="77" t="s">
        <v>1160</v>
      </c>
      <c r="F293" s="50">
        <v>3</v>
      </c>
      <c r="G293" s="50" t="s">
        <v>1180</v>
      </c>
      <c r="H293" s="77" t="s">
        <v>473</v>
      </c>
      <c r="I293" s="69" t="s">
        <v>473</v>
      </c>
      <c r="J293" s="47" t="s">
        <v>690</v>
      </c>
      <c r="K293" s="77"/>
      <c r="L293" s="77">
        <v>0</v>
      </c>
      <c r="M293" s="69" t="s">
        <v>690</v>
      </c>
      <c r="N293" s="69" t="s">
        <v>690</v>
      </c>
      <c r="O293" s="77" t="str">
        <f t="shared" si="29"/>
        <v/>
      </c>
      <c r="P293" s="77" t="str">
        <f t="shared" si="30"/>
        <v/>
      </c>
      <c r="Q293" s="77"/>
      <c r="R293" s="6">
        <v>0.6</v>
      </c>
      <c r="S293" s="55"/>
      <c r="T293" s="77" t="s">
        <v>65</v>
      </c>
      <c r="U293" s="67" t="s">
        <v>608</v>
      </c>
      <c r="V293" s="68" t="s">
        <v>145</v>
      </c>
      <c r="W293" s="74" t="s">
        <v>66</v>
      </c>
      <c r="X293" s="115" t="s">
        <v>66</v>
      </c>
      <c r="Y293" s="121" t="s">
        <v>171</v>
      </c>
      <c r="Z293" s="121" t="s">
        <v>473</v>
      </c>
      <c r="AA293" s="69" t="s">
        <v>609</v>
      </c>
      <c r="AB293" s="69" t="s">
        <v>609</v>
      </c>
      <c r="AC293" s="77"/>
      <c r="AD293" s="77"/>
      <c r="AF293" s="69" t="s">
        <v>3022</v>
      </c>
      <c r="AG293" s="61">
        <v>1</v>
      </c>
      <c r="AH293" s="7" t="s">
        <v>2863</v>
      </c>
      <c r="AI293" s="131" t="s">
        <v>2776</v>
      </c>
      <c r="AJ293" s="194" t="str">
        <f>VLOOKUP($J293,context!$K$2:$M$348,2,FALSE)</f>
        <v>Definition from Citavi: Documentation of a patent (the legal right to exclusive use of an invention such as a design, process, or method) or a patent application.</v>
      </c>
      <c r="AK293" s="131">
        <v>2</v>
      </c>
      <c r="AL293" s="70" t="s">
        <v>3098</v>
      </c>
      <c r="AM293" s="149">
        <f>VLOOKUP($J293,context!$K$2:$AC$348,5,FALSE)</f>
        <v>0</v>
      </c>
      <c r="AN293" s="149">
        <f>VLOOKUP($J293,context!$K$2:$AC$348,6,FALSE)</f>
        <v>0</v>
      </c>
      <c r="AO293" s="149">
        <f>VLOOKUP($J293,context!$K$2:$AC$348,7,FALSE)</f>
        <v>0</v>
      </c>
      <c r="AP293" s="149">
        <f>VLOOKUP($J293,context!$K$2:$AC$348,8,FALSE)</f>
        <v>0</v>
      </c>
      <c r="AQ293" s="149">
        <f>VLOOKUP($J293,context!$K$2:$AC$348,9,FALSE)</f>
        <v>0</v>
      </c>
      <c r="AR293" s="149">
        <f>VLOOKUP($J293,context!$K$2:$AC$348,10,FALSE)</f>
        <v>0</v>
      </c>
      <c r="AS293" s="149">
        <f>VLOOKUP($J293,context!$K$2:$AC$348,11,FALSE)</f>
        <v>0.2</v>
      </c>
      <c r="AT293" s="149">
        <f>VLOOKUP($J293,context!$K$2:$AC$348,12,FALSE)</f>
        <v>0</v>
      </c>
      <c r="AU293" s="149">
        <f>VLOOKUP($J293,context!$K$2:$AC$348,13,FALSE)</f>
        <v>0</v>
      </c>
      <c r="AV293" s="149">
        <f>VLOOKUP($J293,context!$K$2:$AC$348,14,FALSE)</f>
        <v>0</v>
      </c>
      <c r="AW293" s="149">
        <f>VLOOKUP($J293,context!$K$2:$AC$348,15,FALSE)</f>
        <v>0</v>
      </c>
      <c r="AX293" s="149">
        <f>VLOOKUP($J293,context!$K$2:$AC$348,16,FALSE)</f>
        <v>0.8</v>
      </c>
      <c r="AY293" s="149">
        <f t="shared" si="26"/>
        <v>1</v>
      </c>
      <c r="AZ293" s="149">
        <f t="shared" si="27"/>
        <v>0.8</v>
      </c>
      <c r="BA293" s="149">
        <f t="shared" si="28"/>
        <v>0</v>
      </c>
      <c r="BB293" s="122"/>
    </row>
    <row r="294" spans="1:54">
      <c r="A294" s="52">
        <v>574</v>
      </c>
      <c r="B294" s="52" t="s">
        <v>13</v>
      </c>
      <c r="C294" s="114" t="s">
        <v>1732</v>
      </c>
      <c r="E294" s="69" t="s">
        <v>1891</v>
      </c>
      <c r="F294" s="61">
        <v>2</v>
      </c>
      <c r="G294" s="69" t="s">
        <v>472</v>
      </c>
      <c r="I294" s="69" t="s">
        <v>472</v>
      </c>
      <c r="J294" s="47" t="s">
        <v>690</v>
      </c>
      <c r="K294" s="61" t="s">
        <v>1830</v>
      </c>
      <c r="L294" s="77">
        <v>0</v>
      </c>
      <c r="M294" s="69" t="s">
        <v>690</v>
      </c>
      <c r="N294" s="69" t="s">
        <v>690</v>
      </c>
      <c r="O294" s="77" t="str">
        <f t="shared" si="29"/>
        <v/>
      </c>
      <c r="P294" s="77" t="str">
        <f t="shared" si="30"/>
        <v/>
      </c>
      <c r="Q294" s="61" t="s">
        <v>1831</v>
      </c>
      <c r="R294" s="63">
        <v>0.6</v>
      </c>
      <c r="T294" s="61" t="s">
        <v>65</v>
      </c>
      <c r="V294" s="68" t="s">
        <v>145</v>
      </c>
      <c r="W294" s="74" t="s">
        <v>66</v>
      </c>
      <c r="X294" s="115" t="s">
        <v>66</v>
      </c>
      <c r="Y294" s="121" t="s">
        <v>171</v>
      </c>
      <c r="Z294" s="121" t="s">
        <v>473</v>
      </c>
      <c r="AF294" s="69" t="s">
        <v>3022</v>
      </c>
      <c r="AG294" s="61">
        <v>1</v>
      </c>
      <c r="AH294" s="7" t="s">
        <v>2863</v>
      </c>
      <c r="AI294" s="131" t="s">
        <v>2776</v>
      </c>
      <c r="AJ294" s="194" t="str">
        <f>VLOOKUP($J294,context!$K$2:$M$348,2,FALSE)</f>
        <v>Definition from Citavi: Documentation of a patent (the legal right to exclusive use of an invention such as a design, process, or method) or a patent application.</v>
      </c>
      <c r="AK294" s="131">
        <v>2</v>
      </c>
      <c r="AL294" s="70" t="s">
        <v>3098</v>
      </c>
      <c r="AM294" s="149">
        <f>VLOOKUP($J294,context!$K$2:$AC$348,5,FALSE)</f>
        <v>0</v>
      </c>
      <c r="AN294" s="149">
        <f>VLOOKUP($J294,context!$K$2:$AC$348,6,FALSE)</f>
        <v>0</v>
      </c>
      <c r="AO294" s="149">
        <f>VLOOKUP($J294,context!$K$2:$AC$348,7,FALSE)</f>
        <v>0</v>
      </c>
      <c r="AP294" s="149">
        <f>VLOOKUP($J294,context!$K$2:$AC$348,8,FALSE)</f>
        <v>0</v>
      </c>
      <c r="AQ294" s="149">
        <f>VLOOKUP($J294,context!$K$2:$AC$348,9,FALSE)</f>
        <v>0</v>
      </c>
      <c r="AR294" s="149">
        <f>VLOOKUP($J294,context!$K$2:$AC$348,10,FALSE)</f>
        <v>0</v>
      </c>
      <c r="AS294" s="149">
        <f>VLOOKUP($J294,context!$K$2:$AC$348,11,FALSE)</f>
        <v>0.2</v>
      </c>
      <c r="AT294" s="149">
        <f>VLOOKUP($J294,context!$K$2:$AC$348,12,FALSE)</f>
        <v>0</v>
      </c>
      <c r="AU294" s="149">
        <f>VLOOKUP($J294,context!$K$2:$AC$348,13,FALSE)</f>
        <v>0</v>
      </c>
      <c r="AV294" s="149">
        <f>VLOOKUP($J294,context!$K$2:$AC$348,14,FALSE)</f>
        <v>0</v>
      </c>
      <c r="AW294" s="149">
        <f>VLOOKUP($J294,context!$K$2:$AC$348,15,FALSE)</f>
        <v>0</v>
      </c>
      <c r="AX294" s="149">
        <f>VLOOKUP($J294,context!$K$2:$AC$348,16,FALSE)</f>
        <v>0.8</v>
      </c>
      <c r="AY294" s="149">
        <f t="shared" si="26"/>
        <v>1</v>
      </c>
      <c r="AZ294" s="149">
        <f t="shared" si="27"/>
        <v>0.8</v>
      </c>
      <c r="BA294" s="149">
        <f t="shared" si="28"/>
        <v>0</v>
      </c>
    </row>
    <row r="295" spans="1:54">
      <c r="A295" s="52">
        <v>757</v>
      </c>
      <c r="B295" s="52" t="s">
        <v>13</v>
      </c>
      <c r="C295" s="117" t="s">
        <v>1902</v>
      </c>
      <c r="E295" s="69" t="s">
        <v>2271</v>
      </c>
      <c r="G295" s="62" t="s">
        <v>472</v>
      </c>
      <c r="J295" s="47" t="s">
        <v>690</v>
      </c>
      <c r="K295" s="61" t="s">
        <v>2125</v>
      </c>
      <c r="L295" s="77">
        <v>0</v>
      </c>
      <c r="M295" s="69" t="s">
        <v>690</v>
      </c>
      <c r="N295" s="69" t="s">
        <v>690</v>
      </c>
      <c r="O295" s="77" t="str">
        <f t="shared" si="29"/>
        <v/>
      </c>
      <c r="P295" s="77" t="str">
        <f t="shared" si="30"/>
        <v/>
      </c>
      <c r="R295" s="63">
        <v>0.8</v>
      </c>
      <c r="T295" s="69" t="s">
        <v>65</v>
      </c>
      <c r="W295" s="74" t="s">
        <v>66</v>
      </c>
      <c r="X295" s="115" t="s">
        <v>66</v>
      </c>
      <c r="Y295" s="121" t="s">
        <v>171</v>
      </c>
      <c r="Z295" s="121" t="s">
        <v>473</v>
      </c>
      <c r="AF295" s="69" t="s">
        <v>3022</v>
      </c>
      <c r="AG295" s="61">
        <v>1</v>
      </c>
      <c r="AH295" s="7" t="s">
        <v>2863</v>
      </c>
      <c r="AI295" s="131" t="s">
        <v>2776</v>
      </c>
      <c r="AJ295" s="194" t="str">
        <f>VLOOKUP($J295,context!$K$2:$M$348,2,FALSE)</f>
        <v>Definition from Citavi: Documentation of a patent (the legal right to exclusive use of an invention such as a design, process, or method) or a patent application.</v>
      </c>
      <c r="AK295" s="131">
        <v>2</v>
      </c>
      <c r="AL295" s="70" t="s">
        <v>3098</v>
      </c>
      <c r="AM295" s="149">
        <f>VLOOKUP($J295,context!$K$2:$AC$348,5,FALSE)</f>
        <v>0</v>
      </c>
      <c r="AN295" s="149">
        <f>VLOOKUP($J295,context!$K$2:$AC$348,6,FALSE)</f>
        <v>0</v>
      </c>
      <c r="AO295" s="149">
        <f>VLOOKUP($J295,context!$K$2:$AC$348,7,FALSE)</f>
        <v>0</v>
      </c>
      <c r="AP295" s="149">
        <f>VLOOKUP($J295,context!$K$2:$AC$348,8,FALSE)</f>
        <v>0</v>
      </c>
      <c r="AQ295" s="149">
        <f>VLOOKUP($J295,context!$K$2:$AC$348,9,FALSE)</f>
        <v>0</v>
      </c>
      <c r="AR295" s="149">
        <f>VLOOKUP($J295,context!$K$2:$AC$348,10,FALSE)</f>
        <v>0</v>
      </c>
      <c r="AS295" s="149">
        <f>VLOOKUP($J295,context!$K$2:$AC$348,11,FALSE)</f>
        <v>0.2</v>
      </c>
      <c r="AT295" s="149">
        <f>VLOOKUP($J295,context!$K$2:$AC$348,12,FALSE)</f>
        <v>0</v>
      </c>
      <c r="AU295" s="149">
        <f>VLOOKUP($J295,context!$K$2:$AC$348,13,FALSE)</f>
        <v>0</v>
      </c>
      <c r="AV295" s="149">
        <f>VLOOKUP($J295,context!$K$2:$AC$348,14,FALSE)</f>
        <v>0</v>
      </c>
      <c r="AW295" s="149">
        <f>VLOOKUP($J295,context!$K$2:$AC$348,15,FALSE)</f>
        <v>0</v>
      </c>
      <c r="AX295" s="149">
        <f>VLOOKUP($J295,context!$K$2:$AC$348,16,FALSE)</f>
        <v>0.8</v>
      </c>
      <c r="AY295" s="149">
        <f t="shared" si="26"/>
        <v>1</v>
      </c>
      <c r="AZ295" s="149">
        <f t="shared" si="27"/>
        <v>0.8</v>
      </c>
      <c r="BA295" s="149">
        <f t="shared" si="28"/>
        <v>0</v>
      </c>
    </row>
    <row r="296" spans="1:54">
      <c r="A296" s="52">
        <v>760</v>
      </c>
      <c r="B296" s="52" t="s">
        <v>13</v>
      </c>
      <c r="C296" s="117" t="s">
        <v>1902</v>
      </c>
      <c r="E296" s="69" t="s">
        <v>2271</v>
      </c>
      <c r="G296" s="62" t="s">
        <v>2130</v>
      </c>
      <c r="J296" s="47" t="s">
        <v>690</v>
      </c>
      <c r="K296" s="61" t="s">
        <v>2131</v>
      </c>
      <c r="L296" s="77">
        <v>0</v>
      </c>
      <c r="M296" s="69" t="s">
        <v>690</v>
      </c>
      <c r="N296" s="69" t="s">
        <v>690</v>
      </c>
      <c r="O296" s="77" t="str">
        <f t="shared" si="29"/>
        <v/>
      </c>
      <c r="P296" s="77" t="str">
        <f t="shared" si="30"/>
        <v/>
      </c>
      <c r="R296" s="63">
        <v>0.8</v>
      </c>
      <c r="T296" s="69" t="s">
        <v>65</v>
      </c>
      <c r="W296" s="74" t="s">
        <v>66</v>
      </c>
      <c r="X296" s="115" t="s">
        <v>66</v>
      </c>
      <c r="Y296" s="121" t="s">
        <v>171</v>
      </c>
      <c r="Z296" s="121" t="s">
        <v>473</v>
      </c>
      <c r="AF296" s="69" t="s">
        <v>3022</v>
      </c>
      <c r="AG296" s="61">
        <v>1</v>
      </c>
      <c r="AH296" s="7" t="s">
        <v>2863</v>
      </c>
      <c r="AI296" s="131" t="s">
        <v>2776</v>
      </c>
      <c r="AJ296" s="194" t="str">
        <f>VLOOKUP($J296,context!$K$2:$M$348,2,FALSE)</f>
        <v>Definition from Citavi: Documentation of a patent (the legal right to exclusive use of an invention such as a design, process, or method) or a patent application.</v>
      </c>
      <c r="AK296" s="131">
        <v>2</v>
      </c>
      <c r="AL296" s="70" t="s">
        <v>3098</v>
      </c>
      <c r="AM296" s="149">
        <f>VLOOKUP($J296,context!$K$2:$AC$348,5,FALSE)</f>
        <v>0</v>
      </c>
      <c r="AN296" s="149">
        <f>VLOOKUP($J296,context!$K$2:$AC$348,6,FALSE)</f>
        <v>0</v>
      </c>
      <c r="AO296" s="149">
        <f>VLOOKUP($J296,context!$K$2:$AC$348,7,FALSE)</f>
        <v>0</v>
      </c>
      <c r="AP296" s="149">
        <f>VLOOKUP($J296,context!$K$2:$AC$348,8,FALSE)</f>
        <v>0</v>
      </c>
      <c r="AQ296" s="149">
        <f>VLOOKUP($J296,context!$K$2:$AC$348,9,FALSE)</f>
        <v>0</v>
      </c>
      <c r="AR296" s="149">
        <f>VLOOKUP($J296,context!$K$2:$AC$348,10,FALSE)</f>
        <v>0</v>
      </c>
      <c r="AS296" s="149">
        <f>VLOOKUP($J296,context!$K$2:$AC$348,11,FALSE)</f>
        <v>0.2</v>
      </c>
      <c r="AT296" s="149">
        <f>VLOOKUP($J296,context!$K$2:$AC$348,12,FALSE)</f>
        <v>0</v>
      </c>
      <c r="AU296" s="149">
        <f>VLOOKUP($J296,context!$K$2:$AC$348,13,FALSE)</f>
        <v>0</v>
      </c>
      <c r="AV296" s="149">
        <f>VLOOKUP($J296,context!$K$2:$AC$348,14,FALSE)</f>
        <v>0</v>
      </c>
      <c r="AW296" s="149">
        <f>VLOOKUP($J296,context!$K$2:$AC$348,15,FALSE)</f>
        <v>0</v>
      </c>
      <c r="AX296" s="149">
        <f>VLOOKUP($J296,context!$K$2:$AC$348,16,FALSE)</f>
        <v>0.8</v>
      </c>
      <c r="AY296" s="149">
        <f t="shared" si="26"/>
        <v>1</v>
      </c>
      <c r="AZ296" s="149">
        <f t="shared" si="27"/>
        <v>0.8</v>
      </c>
      <c r="BA296" s="149">
        <f t="shared" si="28"/>
        <v>0</v>
      </c>
    </row>
    <row r="297" spans="1:54">
      <c r="A297" s="122">
        <v>874</v>
      </c>
      <c r="B297" s="52" t="s">
        <v>13</v>
      </c>
      <c r="C297" s="66" t="s">
        <v>2413</v>
      </c>
      <c r="D297" s="66" t="s">
        <v>2442</v>
      </c>
      <c r="E297" s="7" t="s">
        <v>2414</v>
      </c>
      <c r="F297" s="122">
        <v>3</v>
      </c>
      <c r="G297" s="50" t="s">
        <v>473</v>
      </c>
      <c r="H297" s="122"/>
      <c r="I297" s="122"/>
      <c r="J297" s="47" t="s">
        <v>690</v>
      </c>
      <c r="K297" s="7" t="s">
        <v>2443</v>
      </c>
      <c r="L297" s="7">
        <v>0</v>
      </c>
      <c r="M297" s="69" t="s">
        <v>690</v>
      </c>
      <c r="N297" s="69" t="s">
        <v>690</v>
      </c>
      <c r="O297" s="77" t="str">
        <f t="shared" si="29"/>
        <v/>
      </c>
      <c r="P297" s="77" t="str">
        <f t="shared" si="30"/>
        <v/>
      </c>
      <c r="Q297" s="7"/>
      <c r="R297" s="66">
        <v>0.8</v>
      </c>
      <c r="S297" s="126"/>
      <c r="T297" s="122" t="s">
        <v>65</v>
      </c>
      <c r="U297" s="127"/>
      <c r="V297" s="47"/>
      <c r="W297" s="47"/>
      <c r="X297" s="66"/>
      <c r="Y297" s="184"/>
      <c r="Z297" s="184"/>
      <c r="AA297" s="7"/>
      <c r="AB297" s="7"/>
      <c r="AC297" s="7"/>
      <c r="AD297" s="7"/>
      <c r="AF297" s="7" t="s">
        <v>3022</v>
      </c>
      <c r="AG297" s="7">
        <v>1</v>
      </c>
      <c r="AH297" s="7" t="s">
        <v>2863</v>
      </c>
      <c r="AI297" s="48" t="s">
        <v>2776</v>
      </c>
      <c r="AJ297" s="194" t="str">
        <f>VLOOKUP($J297,context!$K$2:$M$348,2,FALSE)</f>
        <v>Definition from Citavi: Documentation of a patent (the legal right to exclusive use of an invention such as a design, process, or method) or a patent application.</v>
      </c>
      <c r="AK297" s="131">
        <v>2</v>
      </c>
      <c r="AL297" s="70" t="s">
        <v>3098</v>
      </c>
      <c r="AM297" s="185">
        <f>VLOOKUP($J297,context!$K$2:$AC$348,5,FALSE)</f>
        <v>0</v>
      </c>
      <c r="AN297" s="185">
        <f>VLOOKUP($J297,context!$K$2:$AC$348,6,FALSE)</f>
        <v>0</v>
      </c>
      <c r="AO297" s="185">
        <f>VLOOKUP($J297,context!$K$2:$AC$348,7,FALSE)</f>
        <v>0</v>
      </c>
      <c r="AP297" s="185">
        <f>VLOOKUP($J297,context!$K$2:$AC$348,8,FALSE)</f>
        <v>0</v>
      </c>
      <c r="AQ297" s="185">
        <f>VLOOKUP($J297,context!$K$2:$AC$348,9,FALSE)</f>
        <v>0</v>
      </c>
      <c r="AR297" s="185">
        <f>VLOOKUP($J297,context!$K$2:$AC$348,10,FALSE)</f>
        <v>0</v>
      </c>
      <c r="AS297" s="185">
        <f>VLOOKUP($J297,context!$K$2:$AC$348,11,FALSE)</f>
        <v>0.2</v>
      </c>
      <c r="AT297" s="185">
        <f>VLOOKUP($J297,context!$K$2:$AC$348,12,FALSE)</f>
        <v>0</v>
      </c>
      <c r="AU297" s="185">
        <f>VLOOKUP($J297,context!$K$2:$AC$348,13,FALSE)</f>
        <v>0</v>
      </c>
      <c r="AV297" s="185">
        <f>VLOOKUP($J297,context!$K$2:$AC$348,14,FALSE)</f>
        <v>0</v>
      </c>
      <c r="AW297" s="185">
        <f>VLOOKUP($J297,context!$K$2:$AC$348,15,FALSE)</f>
        <v>0</v>
      </c>
      <c r="AX297" s="185">
        <f>VLOOKUP($J297,context!$K$2:$AC$348,16,FALSE)</f>
        <v>0.8</v>
      </c>
      <c r="AY297" s="185">
        <f t="shared" si="26"/>
        <v>1</v>
      </c>
      <c r="AZ297" s="149">
        <f t="shared" si="27"/>
        <v>0.8</v>
      </c>
      <c r="BA297" s="149">
        <f t="shared" si="28"/>
        <v>0</v>
      </c>
      <c r="BB297" s="122"/>
    </row>
    <row r="298" spans="1:54">
      <c r="A298" s="122">
        <v>929</v>
      </c>
      <c r="B298" s="52" t="s">
        <v>13</v>
      </c>
      <c r="C298" s="66" t="s">
        <v>32</v>
      </c>
      <c r="D298" s="52"/>
      <c r="E298" s="77" t="s">
        <v>1190</v>
      </c>
      <c r="F298" s="50">
        <v>3</v>
      </c>
      <c r="G298" s="50" t="s">
        <v>472</v>
      </c>
      <c r="H298" s="77"/>
      <c r="I298" s="69" t="s">
        <v>473</v>
      </c>
      <c r="J298" s="47" t="s">
        <v>690</v>
      </c>
      <c r="K298" s="77"/>
      <c r="L298" s="77">
        <v>0</v>
      </c>
      <c r="M298" s="69" t="s">
        <v>690</v>
      </c>
      <c r="N298" s="69" t="s">
        <v>690</v>
      </c>
      <c r="O298" s="77" t="str">
        <f t="shared" si="29"/>
        <v/>
      </c>
      <c r="P298" s="77" t="str">
        <f t="shared" si="30"/>
        <v/>
      </c>
      <c r="Q298" s="77"/>
      <c r="R298" s="6">
        <v>0.6</v>
      </c>
      <c r="S298" s="55">
        <v>42328</v>
      </c>
      <c r="T298" s="77" t="s">
        <v>65</v>
      </c>
      <c r="U298" s="67" t="s">
        <v>108</v>
      </c>
      <c r="V298" s="68" t="s">
        <v>145</v>
      </c>
      <c r="W298" s="74" t="s">
        <v>66</v>
      </c>
      <c r="X298" s="115" t="s">
        <v>66</v>
      </c>
      <c r="Y298" s="121" t="s">
        <v>171</v>
      </c>
      <c r="Z298" s="121" t="s">
        <v>473</v>
      </c>
      <c r="AA298" s="69" t="s">
        <v>609</v>
      </c>
      <c r="AB298" s="69" t="s">
        <v>609</v>
      </c>
      <c r="AC298" s="77"/>
      <c r="AD298" s="77"/>
      <c r="AF298" s="69" t="s">
        <v>3022</v>
      </c>
      <c r="AG298" s="61">
        <v>1</v>
      </c>
      <c r="AH298" s="7" t="s">
        <v>2863</v>
      </c>
      <c r="AI298" s="131" t="s">
        <v>2776</v>
      </c>
      <c r="AJ298" s="194" t="str">
        <f>VLOOKUP($J298,context!$K$2:$M$348,2,FALSE)</f>
        <v>Definition from Citavi: Documentation of a patent (the legal right to exclusive use of an invention such as a design, process, or method) or a patent application.</v>
      </c>
      <c r="AK298" s="131">
        <v>2</v>
      </c>
      <c r="AL298" s="70" t="s">
        <v>3098</v>
      </c>
      <c r="AM298" s="149">
        <f>VLOOKUP($J298,context!$K$2:$AC$348,5,FALSE)</f>
        <v>0</v>
      </c>
      <c r="AN298" s="149">
        <f>VLOOKUP($J298,context!$K$2:$AC$348,6,FALSE)</f>
        <v>0</v>
      </c>
      <c r="AO298" s="149">
        <f>VLOOKUP($J298,context!$K$2:$AC$348,7,FALSE)</f>
        <v>0</v>
      </c>
      <c r="AP298" s="149">
        <f>VLOOKUP($J298,context!$K$2:$AC$348,8,FALSE)</f>
        <v>0</v>
      </c>
      <c r="AQ298" s="149">
        <f>VLOOKUP($J298,context!$K$2:$AC$348,9,FALSE)</f>
        <v>0</v>
      </c>
      <c r="AR298" s="149">
        <f>VLOOKUP($J298,context!$K$2:$AC$348,10,FALSE)</f>
        <v>0</v>
      </c>
      <c r="AS298" s="149">
        <f>VLOOKUP($J298,context!$K$2:$AC$348,11,FALSE)</f>
        <v>0.2</v>
      </c>
      <c r="AT298" s="149">
        <f>VLOOKUP($J298,context!$K$2:$AC$348,12,FALSE)</f>
        <v>0</v>
      </c>
      <c r="AU298" s="149">
        <f>VLOOKUP($J298,context!$K$2:$AC$348,13,FALSE)</f>
        <v>0</v>
      </c>
      <c r="AV298" s="149">
        <f>VLOOKUP($J298,context!$K$2:$AC$348,14,FALSE)</f>
        <v>0</v>
      </c>
      <c r="AW298" s="149">
        <f>VLOOKUP($J298,context!$K$2:$AC$348,15,FALSE)</f>
        <v>0</v>
      </c>
      <c r="AX298" s="149">
        <f>VLOOKUP($J298,context!$K$2:$AC$348,16,FALSE)</f>
        <v>0.8</v>
      </c>
      <c r="AY298" s="149">
        <f t="shared" si="26"/>
        <v>1</v>
      </c>
      <c r="AZ298" s="149">
        <f t="shared" si="27"/>
        <v>0.8</v>
      </c>
      <c r="BA298" s="149">
        <f t="shared" si="28"/>
        <v>0</v>
      </c>
    </row>
    <row r="299" spans="1:54">
      <c r="A299" s="52">
        <v>758</v>
      </c>
      <c r="B299" s="52" t="s">
        <v>13</v>
      </c>
      <c r="C299" s="117" t="s">
        <v>1902</v>
      </c>
      <c r="E299" s="69" t="s">
        <v>2271</v>
      </c>
      <c r="G299" s="62" t="s">
        <v>2126</v>
      </c>
      <c r="J299" s="70" t="s">
        <v>2286</v>
      </c>
      <c r="K299" s="61" t="s">
        <v>2127</v>
      </c>
      <c r="L299" s="77">
        <v>1</v>
      </c>
      <c r="M299" s="69" t="s">
        <v>690</v>
      </c>
      <c r="N299" s="69" t="s">
        <v>2286</v>
      </c>
      <c r="O299" s="77" t="str">
        <f t="shared" si="29"/>
        <v>IP-patent-application</v>
      </c>
      <c r="P299" s="77" t="str">
        <f t="shared" si="30"/>
        <v>Definition from FaBiO: A formal disclosure of a new invention, made in application for a patent.</v>
      </c>
      <c r="R299" s="63">
        <v>0.6</v>
      </c>
      <c r="T299" s="69" t="s">
        <v>65</v>
      </c>
      <c r="W299" s="74" t="s">
        <v>66</v>
      </c>
      <c r="X299" s="115" t="s">
        <v>66</v>
      </c>
      <c r="Y299" s="121" t="s">
        <v>171</v>
      </c>
      <c r="Z299" s="121" t="s">
        <v>167</v>
      </c>
      <c r="AF299" s="69" t="s">
        <v>3022</v>
      </c>
      <c r="AG299" s="61">
        <v>1</v>
      </c>
      <c r="AH299" s="7" t="s">
        <v>2863</v>
      </c>
      <c r="AI299" s="131" t="s">
        <v>2776</v>
      </c>
      <c r="AJ299" s="194" t="str">
        <f>VLOOKUP($J299,context!$K$2:$M$348,2,FALSE)</f>
        <v>Definition from FaBiO: A formal disclosure of a new invention, made in application for a patent.</v>
      </c>
      <c r="AK299" s="131">
        <v>2</v>
      </c>
      <c r="AL299" s="70" t="s">
        <v>3098</v>
      </c>
      <c r="AM299" s="149">
        <f>VLOOKUP($J299,context!$K$2:$AC$348,5,FALSE)</f>
        <v>1</v>
      </c>
      <c r="AN299" s="149">
        <f>VLOOKUP($J299,context!$K$2:$AC$348,6,FALSE)</f>
        <v>0</v>
      </c>
      <c r="AO299" s="149">
        <f>VLOOKUP($J299,context!$K$2:$AC$348,7,FALSE)</f>
        <v>0</v>
      </c>
      <c r="AP299" s="149">
        <f>VLOOKUP($J299,context!$K$2:$AC$348,8,FALSE)</f>
        <v>0.2</v>
      </c>
      <c r="AQ299" s="149">
        <f>VLOOKUP($J299,context!$K$2:$AC$348,9,FALSE)</f>
        <v>0.2</v>
      </c>
      <c r="AR299" s="149">
        <f>VLOOKUP($J299,context!$K$2:$AC$348,10,FALSE)</f>
        <v>0.2</v>
      </c>
      <c r="AS299" s="149">
        <f>VLOOKUP($J299,context!$K$2:$AC$348,11,FALSE)</f>
        <v>0.2</v>
      </c>
      <c r="AT299" s="149">
        <f>VLOOKUP($J299,context!$K$2:$AC$348,12,FALSE)</f>
        <v>0.2</v>
      </c>
      <c r="AU299" s="149">
        <f>VLOOKUP($J299,context!$K$2:$AC$348,13,FALSE)</f>
        <v>0.2</v>
      </c>
      <c r="AV299" s="149">
        <f>VLOOKUP($J299,context!$K$2:$AC$348,14,FALSE)</f>
        <v>0.2</v>
      </c>
      <c r="AW299" s="149">
        <f>VLOOKUP($J299,context!$K$2:$AC$348,15,FALSE)</f>
        <v>0</v>
      </c>
      <c r="AX299" s="149">
        <f>VLOOKUP($J299,context!$K$2:$AC$348,16,FALSE)</f>
        <v>0.2</v>
      </c>
      <c r="AY299" s="149">
        <f t="shared" si="26"/>
        <v>2.6</v>
      </c>
      <c r="AZ299" s="149">
        <f t="shared" si="27"/>
        <v>1</v>
      </c>
      <c r="BA299" s="149">
        <f t="shared" si="28"/>
        <v>0</v>
      </c>
    </row>
    <row r="300" spans="1:54">
      <c r="A300" s="52">
        <v>759</v>
      </c>
      <c r="B300" s="52" t="s">
        <v>13</v>
      </c>
      <c r="C300" s="117" t="s">
        <v>1902</v>
      </c>
      <c r="E300" s="69" t="s">
        <v>2271</v>
      </c>
      <c r="G300" s="62" t="s">
        <v>2128</v>
      </c>
      <c r="J300" s="70" t="s">
        <v>2286</v>
      </c>
      <c r="K300" s="61" t="s">
        <v>2129</v>
      </c>
      <c r="L300" s="77">
        <v>0</v>
      </c>
      <c r="M300" s="69" t="s">
        <v>690</v>
      </c>
      <c r="N300" s="69" t="s">
        <v>2286</v>
      </c>
      <c r="O300" s="77" t="str">
        <f t="shared" si="29"/>
        <v/>
      </c>
      <c r="P300" s="77" t="str">
        <f t="shared" si="30"/>
        <v/>
      </c>
      <c r="R300" s="63">
        <v>0.6</v>
      </c>
      <c r="T300" s="69" t="s">
        <v>65</v>
      </c>
      <c r="W300" s="74" t="s">
        <v>66</v>
      </c>
      <c r="X300" s="115" t="s">
        <v>66</v>
      </c>
      <c r="Y300" s="121" t="s">
        <v>171</v>
      </c>
      <c r="Z300" s="121" t="s">
        <v>167</v>
      </c>
      <c r="AF300" s="69" t="s">
        <v>3022</v>
      </c>
      <c r="AG300" s="61">
        <v>1</v>
      </c>
      <c r="AH300" s="7" t="s">
        <v>2863</v>
      </c>
      <c r="AI300" s="131" t="s">
        <v>2776</v>
      </c>
      <c r="AJ300" s="194" t="str">
        <f>VLOOKUP($J300,context!$K$2:$M$348,2,FALSE)</f>
        <v>Definition from FaBiO: A formal disclosure of a new invention, made in application for a patent.</v>
      </c>
      <c r="AK300" s="131">
        <v>2</v>
      </c>
      <c r="AL300" s="70" t="s">
        <v>3098</v>
      </c>
      <c r="AM300" s="149">
        <f>VLOOKUP($J300,context!$K$2:$AC$348,5,FALSE)</f>
        <v>1</v>
      </c>
      <c r="AN300" s="149">
        <f>VLOOKUP($J300,context!$K$2:$AC$348,6,FALSE)</f>
        <v>0</v>
      </c>
      <c r="AO300" s="149">
        <f>VLOOKUP($J300,context!$K$2:$AC$348,7,FALSE)</f>
        <v>0</v>
      </c>
      <c r="AP300" s="149">
        <f>VLOOKUP($J300,context!$K$2:$AC$348,8,FALSE)</f>
        <v>0.2</v>
      </c>
      <c r="AQ300" s="149">
        <f>VLOOKUP($J300,context!$K$2:$AC$348,9,FALSE)</f>
        <v>0.2</v>
      </c>
      <c r="AR300" s="149">
        <f>VLOOKUP($J300,context!$K$2:$AC$348,10,FALSE)</f>
        <v>0.2</v>
      </c>
      <c r="AS300" s="149">
        <f>VLOOKUP($J300,context!$K$2:$AC$348,11,FALSE)</f>
        <v>0.2</v>
      </c>
      <c r="AT300" s="149">
        <f>VLOOKUP($J300,context!$K$2:$AC$348,12,FALSE)</f>
        <v>0.2</v>
      </c>
      <c r="AU300" s="149">
        <f>VLOOKUP($J300,context!$K$2:$AC$348,13,FALSE)</f>
        <v>0.2</v>
      </c>
      <c r="AV300" s="149">
        <f>VLOOKUP($J300,context!$K$2:$AC$348,14,FALSE)</f>
        <v>0.2</v>
      </c>
      <c r="AW300" s="149">
        <f>VLOOKUP($J300,context!$K$2:$AC$348,15,FALSE)</f>
        <v>0</v>
      </c>
      <c r="AX300" s="149">
        <f>VLOOKUP($J300,context!$K$2:$AC$348,16,FALSE)</f>
        <v>0.2</v>
      </c>
      <c r="AY300" s="149">
        <f t="shared" si="26"/>
        <v>2.6</v>
      </c>
      <c r="AZ300" s="149">
        <f t="shared" si="27"/>
        <v>1</v>
      </c>
      <c r="BA300" s="149">
        <f t="shared" si="28"/>
        <v>0</v>
      </c>
    </row>
    <row r="301" spans="1:54" s="7" customFormat="1">
      <c r="A301" s="52">
        <v>51</v>
      </c>
      <c r="B301" s="52" t="s">
        <v>13</v>
      </c>
      <c r="C301" s="66" t="s">
        <v>44</v>
      </c>
      <c r="D301" s="52"/>
      <c r="E301" s="77" t="s">
        <v>629</v>
      </c>
      <c r="F301" s="50">
        <v>4</v>
      </c>
      <c r="G301" s="77" t="s">
        <v>529</v>
      </c>
      <c r="H301" s="77"/>
      <c r="I301" s="69" t="s">
        <v>529</v>
      </c>
      <c r="J301" s="70" t="s">
        <v>692</v>
      </c>
      <c r="K301" s="77" t="s">
        <v>693</v>
      </c>
      <c r="L301" s="77">
        <v>1</v>
      </c>
      <c r="M301" s="69" t="s">
        <v>692</v>
      </c>
      <c r="N301" s="69" t="s">
        <v>692</v>
      </c>
      <c r="O301" s="77" t="str">
        <f t="shared" si="29"/>
        <v>IP-Registered Copyright</v>
      </c>
      <c r="P301" s="77" t="str">
        <f t="shared" si="30"/>
        <v>Definition from CASRAI: Registered ownership of rights under a system of laws for promoting both the creation of and access to artistic, literary, musical, dramatic and other creative works.</v>
      </c>
      <c r="Q301" s="77"/>
      <c r="R301" s="6">
        <v>0.6</v>
      </c>
      <c r="S301" s="55"/>
      <c r="T301" s="77" t="s">
        <v>65</v>
      </c>
      <c r="U301" s="67" t="s">
        <v>608</v>
      </c>
      <c r="V301" s="68" t="s">
        <v>608</v>
      </c>
      <c r="W301" s="74" t="s">
        <v>66</v>
      </c>
      <c r="X301" s="115" t="s">
        <v>66</v>
      </c>
      <c r="Y301" s="121" t="s">
        <v>171</v>
      </c>
      <c r="Z301" s="121" t="s">
        <v>167</v>
      </c>
      <c r="AA301" s="69" t="s">
        <v>609</v>
      </c>
      <c r="AB301" s="77"/>
      <c r="AC301" s="69" t="s">
        <v>609</v>
      </c>
      <c r="AD301" s="77"/>
      <c r="AF301" s="69" t="s">
        <v>2991</v>
      </c>
      <c r="AG301" s="77">
        <v>-1</v>
      </c>
      <c r="AH301" s="7" t="s">
        <v>2777</v>
      </c>
      <c r="AI301" s="70" t="s">
        <v>2823</v>
      </c>
      <c r="AJ301" s="194" t="str">
        <f>VLOOKUP($J301,context!$K$2:$M$348,2,FALSE)</f>
        <v>Definition from CASRAI: Registered ownership of rights under a system of laws for promoting both the creation of and access to artistic, literary, musical, dramatic and other creative works.</v>
      </c>
      <c r="AK301" s="70">
        <v>1</v>
      </c>
      <c r="AL301" s="70" t="s">
        <v>3098</v>
      </c>
      <c r="AM301" s="149">
        <f>VLOOKUP($J301,context!$K$2:$AC$348,5,FALSE)</f>
        <v>1</v>
      </c>
      <c r="AN301" s="149">
        <f>VLOOKUP($J301,context!$K$2:$AC$348,6,FALSE)</f>
        <v>0</v>
      </c>
      <c r="AO301" s="149">
        <f>VLOOKUP($J301,context!$K$2:$AC$348,7,FALSE)</f>
        <v>0</v>
      </c>
      <c r="AP301" s="149">
        <f>VLOOKUP($J301,context!$K$2:$AC$348,8,FALSE)</f>
        <v>0.2</v>
      </c>
      <c r="AQ301" s="149">
        <f>VLOOKUP($J301,context!$K$2:$AC$348,9,FALSE)</f>
        <v>0.2</v>
      </c>
      <c r="AR301" s="149">
        <f>VLOOKUP($J301,context!$K$2:$AC$348,10,FALSE)</f>
        <v>0.2</v>
      </c>
      <c r="AS301" s="149">
        <f>VLOOKUP($J301,context!$K$2:$AC$348,11,FALSE)</f>
        <v>0.2</v>
      </c>
      <c r="AT301" s="149">
        <f>VLOOKUP($J301,context!$K$2:$AC$348,12,FALSE)</f>
        <v>0.2</v>
      </c>
      <c r="AU301" s="149">
        <f>VLOOKUP($J301,context!$K$2:$AC$348,13,FALSE)</f>
        <v>0.2</v>
      </c>
      <c r="AV301" s="149">
        <f>VLOOKUP($J301,context!$K$2:$AC$348,14,FALSE)</f>
        <v>0.2</v>
      </c>
      <c r="AW301" s="149">
        <f>VLOOKUP($J301,context!$K$2:$AC$348,15,FALSE)</f>
        <v>0</v>
      </c>
      <c r="AX301" s="149">
        <f>VLOOKUP($J301,context!$K$2:$AC$348,16,FALSE)</f>
        <v>0.2</v>
      </c>
      <c r="AY301" s="149">
        <f t="shared" si="26"/>
        <v>2.6</v>
      </c>
      <c r="AZ301" s="149">
        <f t="shared" si="27"/>
        <v>1</v>
      </c>
      <c r="BA301" s="149">
        <f t="shared" si="28"/>
        <v>0</v>
      </c>
      <c r="BB301" s="61"/>
    </row>
    <row r="302" spans="1:54">
      <c r="A302" s="66">
        <v>218</v>
      </c>
      <c r="B302" s="66" t="s">
        <v>13</v>
      </c>
      <c r="C302" s="66" t="s">
        <v>41</v>
      </c>
      <c r="D302" s="66" t="s">
        <v>812</v>
      </c>
      <c r="E302" s="7" t="s">
        <v>836</v>
      </c>
      <c r="F302" s="50">
        <v>4</v>
      </c>
      <c r="G302" s="50" t="s">
        <v>528</v>
      </c>
      <c r="H302" s="50"/>
      <c r="I302" s="7" t="s">
        <v>528</v>
      </c>
      <c r="J302" s="47" t="s">
        <v>692</v>
      </c>
      <c r="K302" s="7" t="s">
        <v>693</v>
      </c>
      <c r="L302" s="7">
        <v>0</v>
      </c>
      <c r="M302" s="69" t="s">
        <v>692</v>
      </c>
      <c r="N302" s="69" t="s">
        <v>692</v>
      </c>
      <c r="O302" s="77" t="str">
        <f t="shared" si="29"/>
        <v/>
      </c>
      <c r="P302" s="77" t="str">
        <f t="shared" si="30"/>
        <v/>
      </c>
      <c r="Q302" s="7" t="s">
        <v>815</v>
      </c>
      <c r="R302" s="66">
        <v>0.6</v>
      </c>
      <c r="S302" s="66"/>
      <c r="T302" s="7" t="s">
        <v>65</v>
      </c>
      <c r="U302" s="184" t="s">
        <v>608</v>
      </c>
      <c r="V302" s="47" t="s">
        <v>608</v>
      </c>
      <c r="W302" s="47" t="s">
        <v>66</v>
      </c>
      <c r="X302" s="66" t="s">
        <v>66</v>
      </c>
      <c r="Y302" s="184" t="s">
        <v>171</v>
      </c>
      <c r="Z302" s="184" t="s">
        <v>167</v>
      </c>
      <c r="AA302" s="7" t="s">
        <v>609</v>
      </c>
      <c r="AB302" s="7"/>
      <c r="AC302" s="7" t="s">
        <v>609</v>
      </c>
      <c r="AD302" s="7"/>
      <c r="AF302" s="7" t="s">
        <v>2991</v>
      </c>
      <c r="AG302" s="7">
        <v>-1</v>
      </c>
      <c r="AH302" s="7" t="s">
        <v>2777</v>
      </c>
      <c r="AI302" s="47" t="s">
        <v>2823</v>
      </c>
      <c r="AJ302" s="194" t="str">
        <f>VLOOKUP($J302,context!$K$2:$M$348,2,FALSE)</f>
        <v>Definition from CASRAI: Registered ownership of rights under a system of laws for promoting both the creation of and access to artistic, literary, musical, dramatic and other creative works.</v>
      </c>
      <c r="AK302" s="47">
        <v>1</v>
      </c>
      <c r="AL302" s="70" t="s">
        <v>3098</v>
      </c>
      <c r="AM302" s="185">
        <f>VLOOKUP($J302,context!$K$2:$AC$348,5,FALSE)</f>
        <v>1</v>
      </c>
      <c r="AN302" s="185">
        <f>VLOOKUP($J302,context!$K$2:$AC$348,6,FALSE)</f>
        <v>0</v>
      </c>
      <c r="AO302" s="185">
        <f>VLOOKUP($J302,context!$K$2:$AC$348,7,FALSE)</f>
        <v>0</v>
      </c>
      <c r="AP302" s="185">
        <f>VLOOKUP($J302,context!$K$2:$AC$348,8,FALSE)</f>
        <v>0.2</v>
      </c>
      <c r="AQ302" s="185">
        <f>VLOOKUP($J302,context!$K$2:$AC$348,9,FALSE)</f>
        <v>0.2</v>
      </c>
      <c r="AR302" s="185">
        <f>VLOOKUP($J302,context!$K$2:$AC$348,10,FALSE)</f>
        <v>0.2</v>
      </c>
      <c r="AS302" s="185">
        <f>VLOOKUP($J302,context!$K$2:$AC$348,11,FALSE)</f>
        <v>0.2</v>
      </c>
      <c r="AT302" s="185">
        <f>VLOOKUP($J302,context!$K$2:$AC$348,12,FALSE)</f>
        <v>0.2</v>
      </c>
      <c r="AU302" s="185">
        <f>VLOOKUP($J302,context!$K$2:$AC$348,13,FALSE)</f>
        <v>0.2</v>
      </c>
      <c r="AV302" s="185">
        <f>VLOOKUP($J302,context!$K$2:$AC$348,14,FALSE)</f>
        <v>0.2</v>
      </c>
      <c r="AW302" s="185">
        <f>VLOOKUP($J302,context!$K$2:$AC$348,15,FALSE)</f>
        <v>0</v>
      </c>
      <c r="AX302" s="185">
        <f>VLOOKUP($J302,context!$K$2:$AC$348,16,FALSE)</f>
        <v>0.2</v>
      </c>
      <c r="AY302" s="185">
        <f t="shared" si="26"/>
        <v>2.6</v>
      </c>
      <c r="AZ302" s="149">
        <f t="shared" si="27"/>
        <v>1</v>
      </c>
      <c r="BA302" s="149">
        <f t="shared" si="28"/>
        <v>0</v>
      </c>
    </row>
    <row r="303" spans="1:54">
      <c r="A303" s="52">
        <v>706</v>
      </c>
      <c r="B303" s="52" t="s">
        <v>13</v>
      </c>
      <c r="C303" s="117" t="s">
        <v>1902</v>
      </c>
      <c r="E303" s="69" t="s">
        <v>2271</v>
      </c>
      <c r="F303" s="61">
        <v>1</v>
      </c>
      <c r="G303" s="62" t="s">
        <v>2047</v>
      </c>
      <c r="J303" s="70" t="s">
        <v>2354</v>
      </c>
      <c r="K303" s="61" t="s">
        <v>2048</v>
      </c>
      <c r="L303" s="77">
        <v>1</v>
      </c>
      <c r="M303" s="69" t="s">
        <v>2354</v>
      </c>
      <c r="N303" s="69" t="s">
        <v>2354</v>
      </c>
      <c r="O303" s="77" t="str">
        <f t="shared" si="29"/>
        <v>Item</v>
      </c>
      <c r="P303" s="77" t="str">
        <f t="shared" si="30"/>
        <v>Definition from FaBiO: A subclass of FRBR item, restricted to exemplars of fabio:Manifestations. An example of a fabio:Item is a printed copy of a journal article on your desk, or a PDF file of that article that you purchased from a publisher and that now resides in digital form on your computer hard drive.</v>
      </c>
      <c r="R303" s="63">
        <v>1</v>
      </c>
      <c r="T303" s="69" t="s">
        <v>688</v>
      </c>
      <c r="U303" s="67" t="s">
        <v>608</v>
      </c>
      <c r="V303" s="68" t="s">
        <v>608</v>
      </c>
      <c r="X303" s="115" t="s">
        <v>145</v>
      </c>
      <c r="Y303" s="121" t="s">
        <v>171</v>
      </c>
      <c r="Z303" s="121" t="s">
        <v>167</v>
      </c>
      <c r="AF303" s="69" t="s">
        <v>2958</v>
      </c>
      <c r="AG303" s="69">
        <v>-1</v>
      </c>
      <c r="AH303" s="7"/>
      <c r="AI303" s="70" t="s">
        <v>2823</v>
      </c>
      <c r="AJ303" s="194" t="str">
        <f>VLOOKUP($J303,context!$K$2:$M$348,2,FALSE)</f>
        <v>Definition from FaBiO: A subclass of FRBR item, restricted to exemplars of fabio:Manifestations. An example of a fabio:Item is a printed copy of a journal article on your desk, or a PDF file of that article that you purchased from a publisher and that now resides in digital form on your computer hard drive.</v>
      </c>
      <c r="AK303" s="70">
        <v>2</v>
      </c>
      <c r="AL303" s="70" t="s">
        <v>3098</v>
      </c>
      <c r="AM303" s="149">
        <f>VLOOKUP($J303,context!$K$2:$AC$348,5,FALSE)</f>
        <v>0</v>
      </c>
      <c r="AN303" s="149">
        <f>VLOOKUP($J303,context!$K$2:$AC$348,6,FALSE)</f>
        <v>0</v>
      </c>
      <c r="AO303" s="149">
        <f>VLOOKUP($J303,context!$K$2:$AC$348,7,FALSE)</f>
        <v>0</v>
      </c>
      <c r="AP303" s="149">
        <f>VLOOKUP($J303,context!$K$2:$AC$348,8,FALSE)</f>
        <v>0</v>
      </c>
      <c r="AQ303" s="149">
        <f>VLOOKUP($J303,context!$K$2:$AC$348,9,FALSE)</f>
        <v>0</v>
      </c>
      <c r="AR303" s="149">
        <f>VLOOKUP($J303,context!$K$2:$AC$348,10,FALSE)</f>
        <v>0</v>
      </c>
      <c r="AS303" s="149">
        <f>VLOOKUP($J303,context!$K$2:$AC$348,11,FALSE)</f>
        <v>0</v>
      </c>
      <c r="AT303" s="149">
        <f>VLOOKUP($J303,context!$K$2:$AC$348,12,FALSE)</f>
        <v>0</v>
      </c>
      <c r="AU303" s="149">
        <f>VLOOKUP($J303,context!$K$2:$AC$348,13,FALSE)</f>
        <v>0</v>
      </c>
      <c r="AV303" s="149">
        <f>VLOOKUP($J303,context!$K$2:$AC$348,14,FALSE)</f>
        <v>0</v>
      </c>
      <c r="AW303" s="149">
        <f>VLOOKUP($J303,context!$K$2:$AC$348,15,FALSE)</f>
        <v>0</v>
      </c>
      <c r="AX303" s="149">
        <f>VLOOKUP($J303,context!$K$2:$AC$348,16,FALSE)</f>
        <v>0</v>
      </c>
      <c r="AY303" s="149">
        <f t="shared" si="26"/>
        <v>0</v>
      </c>
      <c r="AZ303" s="149">
        <f t="shared" si="27"/>
        <v>0</v>
      </c>
      <c r="BA303" s="149">
        <f t="shared" si="28"/>
        <v>0</v>
      </c>
      <c r="BB303" s="175"/>
    </row>
    <row r="304" spans="1:54">
      <c r="A304" s="52">
        <v>42</v>
      </c>
      <c r="B304" s="52" t="s">
        <v>13</v>
      </c>
      <c r="C304" s="66" t="s">
        <v>44</v>
      </c>
      <c r="D304" s="52"/>
      <c r="E304" s="77" t="s">
        <v>629</v>
      </c>
      <c r="F304" s="50">
        <v>4</v>
      </c>
      <c r="G304" s="77" t="s">
        <v>377</v>
      </c>
      <c r="H304" s="77"/>
      <c r="I304" s="69" t="s">
        <v>377</v>
      </c>
      <c r="J304" s="70" t="s">
        <v>402</v>
      </c>
      <c r="K304" s="69" t="s">
        <v>679</v>
      </c>
      <c r="L304" s="69">
        <v>0</v>
      </c>
      <c r="M304" s="69" t="s">
        <v>402</v>
      </c>
      <c r="N304" s="69" t="s">
        <v>402</v>
      </c>
      <c r="O304" s="77" t="str">
        <f t="shared" si="29"/>
        <v/>
      </c>
      <c r="P304" s="77" t="str">
        <f t="shared" si="30"/>
        <v/>
      </c>
      <c r="Q304" s="77"/>
      <c r="R304" s="6">
        <v>1</v>
      </c>
      <c r="S304" s="55"/>
      <c r="T304" s="77" t="s">
        <v>65</v>
      </c>
      <c r="U304" s="67" t="s">
        <v>608</v>
      </c>
      <c r="V304" s="68" t="s">
        <v>145</v>
      </c>
      <c r="W304" s="74" t="s">
        <v>66</v>
      </c>
      <c r="X304" s="115" t="s">
        <v>66</v>
      </c>
      <c r="Y304" s="121" t="s">
        <v>171</v>
      </c>
      <c r="Z304" s="121" t="s">
        <v>402</v>
      </c>
      <c r="AA304" s="77"/>
      <c r="AB304" s="69" t="s">
        <v>609</v>
      </c>
      <c r="AC304" s="77"/>
      <c r="AD304" s="77"/>
      <c r="AF304" s="69" t="s">
        <v>3082</v>
      </c>
      <c r="AG304" s="77">
        <v>1</v>
      </c>
      <c r="AH304" s="7"/>
      <c r="AI304" s="70" t="s">
        <v>89</v>
      </c>
      <c r="AJ304" s="194" t="str">
        <f>VLOOKUP($J304,context!$K$2:$M$348,2,FALSE)</f>
        <v>Definition from FaBiO: A scholarly periodical 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v>
      </c>
      <c r="AK304" s="70">
        <v>1</v>
      </c>
      <c r="AL304" s="70" t="s">
        <v>3097</v>
      </c>
      <c r="AM304" s="149">
        <f>VLOOKUP($J304,context!$K$2:$AC$348,5,FALSE)</f>
        <v>0</v>
      </c>
      <c r="AN304" s="149">
        <f>VLOOKUP($J304,context!$K$2:$AC$348,6,FALSE)</f>
        <v>0</v>
      </c>
      <c r="AO304" s="149">
        <f>VLOOKUP($J304,context!$K$2:$AC$348,7,FALSE)</f>
        <v>0</v>
      </c>
      <c r="AP304" s="149">
        <f>VLOOKUP($J304,context!$K$2:$AC$348,8,FALSE)</f>
        <v>1</v>
      </c>
      <c r="AQ304" s="149">
        <f>VLOOKUP($J304,context!$K$2:$AC$348,9,FALSE)</f>
        <v>0.2</v>
      </c>
      <c r="AR304" s="149">
        <f>VLOOKUP($J304,context!$K$2:$AC$348,10,FALSE)</f>
        <v>0</v>
      </c>
      <c r="AS304" s="149">
        <f>VLOOKUP($J304,context!$K$2:$AC$348,11,FALSE)</f>
        <v>0.2</v>
      </c>
      <c r="AT304" s="149">
        <f>VLOOKUP($J304,context!$K$2:$AC$348,12,FALSE)</f>
        <v>0.2</v>
      </c>
      <c r="AU304" s="149">
        <f>VLOOKUP($J304,context!$K$2:$AC$348,13,FALSE)</f>
        <v>0.2</v>
      </c>
      <c r="AV304" s="149">
        <f>VLOOKUP($J304,context!$K$2:$AC$348,14,FALSE)</f>
        <v>0.2</v>
      </c>
      <c r="AW304" s="149">
        <f>VLOOKUP($J304,context!$K$2:$AC$348,15,FALSE)</f>
        <v>0</v>
      </c>
      <c r="AX304" s="149">
        <f>VLOOKUP($J304,context!$K$2:$AC$348,16,FALSE)</f>
        <v>0</v>
      </c>
      <c r="AY304" s="149">
        <f t="shared" si="26"/>
        <v>1.9999999999999998</v>
      </c>
      <c r="AZ304" s="149">
        <f t="shared" si="27"/>
        <v>1</v>
      </c>
      <c r="BA304" s="149">
        <f t="shared" si="28"/>
        <v>0</v>
      </c>
    </row>
    <row r="305" spans="1:54">
      <c r="A305" s="66">
        <v>236</v>
      </c>
      <c r="B305" s="66" t="s">
        <v>13</v>
      </c>
      <c r="C305" s="66" t="s">
        <v>41</v>
      </c>
      <c r="D305" s="66" t="s">
        <v>812</v>
      </c>
      <c r="E305" s="7" t="s">
        <v>842</v>
      </c>
      <c r="F305" s="50">
        <v>4</v>
      </c>
      <c r="G305" s="50" t="s">
        <v>376</v>
      </c>
      <c r="H305" s="50"/>
      <c r="I305" s="7" t="s">
        <v>376</v>
      </c>
      <c r="J305" s="47" t="s">
        <v>402</v>
      </c>
      <c r="K305" s="7" t="s">
        <v>843</v>
      </c>
      <c r="L305" s="7">
        <v>0</v>
      </c>
      <c r="M305" s="69" t="s">
        <v>402</v>
      </c>
      <c r="N305" s="69" t="s">
        <v>402</v>
      </c>
      <c r="O305" s="77" t="str">
        <f t="shared" si="29"/>
        <v/>
      </c>
      <c r="P305" s="77" t="str">
        <f t="shared" si="30"/>
        <v/>
      </c>
      <c r="Q305" s="7" t="s">
        <v>815</v>
      </c>
      <c r="R305" s="66">
        <v>1</v>
      </c>
      <c r="S305" s="66"/>
      <c r="T305" s="7" t="s">
        <v>65</v>
      </c>
      <c r="U305" s="184" t="s">
        <v>608</v>
      </c>
      <c r="V305" s="47" t="s">
        <v>145</v>
      </c>
      <c r="W305" s="47" t="s">
        <v>66</v>
      </c>
      <c r="X305" s="66" t="s">
        <v>66</v>
      </c>
      <c r="Y305" s="184" t="s">
        <v>171</v>
      </c>
      <c r="Z305" s="184" t="s">
        <v>402</v>
      </c>
      <c r="AA305" s="7"/>
      <c r="AB305" s="7" t="s">
        <v>609</v>
      </c>
      <c r="AC305" s="7"/>
      <c r="AD305" s="7"/>
      <c r="AF305" s="7" t="s">
        <v>3082</v>
      </c>
      <c r="AG305" s="7">
        <v>1</v>
      </c>
      <c r="AH305" s="7"/>
      <c r="AI305" s="47" t="s">
        <v>89</v>
      </c>
      <c r="AJ305" s="194" t="str">
        <f>VLOOKUP($J305,context!$K$2:$M$348,2,FALSE)</f>
        <v>Definition from FaBiO: A scholarly periodical 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v>
      </c>
      <c r="AK305" s="47">
        <v>1</v>
      </c>
      <c r="AL305" s="47" t="s">
        <v>3093</v>
      </c>
      <c r="AM305" s="185">
        <f>VLOOKUP($J305,context!$K$2:$AC$348,5,FALSE)</f>
        <v>0</v>
      </c>
      <c r="AN305" s="185">
        <f>VLOOKUP($J305,context!$K$2:$AC$348,6,FALSE)</f>
        <v>0</v>
      </c>
      <c r="AO305" s="185">
        <f>VLOOKUP($J305,context!$K$2:$AC$348,7,FALSE)</f>
        <v>0</v>
      </c>
      <c r="AP305" s="185">
        <f>VLOOKUP($J305,context!$K$2:$AC$348,8,FALSE)</f>
        <v>1</v>
      </c>
      <c r="AQ305" s="185">
        <f>VLOOKUP($J305,context!$K$2:$AC$348,9,FALSE)</f>
        <v>0.2</v>
      </c>
      <c r="AR305" s="185">
        <f>VLOOKUP($J305,context!$K$2:$AC$348,10,FALSE)</f>
        <v>0</v>
      </c>
      <c r="AS305" s="185">
        <f>VLOOKUP($J305,context!$K$2:$AC$348,11,FALSE)</f>
        <v>0.2</v>
      </c>
      <c r="AT305" s="185">
        <f>VLOOKUP($J305,context!$K$2:$AC$348,12,FALSE)</f>
        <v>0.2</v>
      </c>
      <c r="AU305" s="185">
        <f>VLOOKUP($J305,context!$K$2:$AC$348,13,FALSE)</f>
        <v>0.2</v>
      </c>
      <c r="AV305" s="185">
        <f>VLOOKUP($J305,context!$K$2:$AC$348,14,FALSE)</f>
        <v>0.2</v>
      </c>
      <c r="AW305" s="185">
        <f>VLOOKUP($J305,context!$K$2:$AC$348,15,FALSE)</f>
        <v>0</v>
      </c>
      <c r="AX305" s="185">
        <f>VLOOKUP($J305,context!$K$2:$AC$348,16,FALSE)</f>
        <v>0</v>
      </c>
      <c r="AY305" s="185">
        <f t="shared" si="26"/>
        <v>1.9999999999999998</v>
      </c>
      <c r="AZ305" s="149">
        <f t="shared" si="27"/>
        <v>1</v>
      </c>
      <c r="BA305" s="149">
        <f t="shared" si="28"/>
        <v>0</v>
      </c>
    </row>
    <row r="306" spans="1:54">
      <c r="A306" s="52">
        <v>464</v>
      </c>
      <c r="B306" s="52" t="s">
        <v>13</v>
      </c>
      <c r="C306" s="66" t="s">
        <v>29</v>
      </c>
      <c r="D306" s="52" t="s">
        <v>1159</v>
      </c>
      <c r="E306" s="77" t="s">
        <v>1160</v>
      </c>
      <c r="F306" s="50">
        <v>3</v>
      </c>
      <c r="G306" s="50" t="s">
        <v>1173</v>
      </c>
      <c r="H306" s="77" t="s">
        <v>402</v>
      </c>
      <c r="I306" s="69" t="s">
        <v>402</v>
      </c>
      <c r="J306" s="70" t="s">
        <v>402</v>
      </c>
      <c r="K306" s="77"/>
      <c r="L306" s="69">
        <v>0</v>
      </c>
      <c r="M306" s="69" t="s">
        <v>402</v>
      </c>
      <c r="N306" s="69" t="s">
        <v>402</v>
      </c>
      <c r="O306" s="77" t="str">
        <f t="shared" si="29"/>
        <v/>
      </c>
      <c r="P306" s="77" t="str">
        <f t="shared" si="30"/>
        <v/>
      </c>
      <c r="Q306" s="77"/>
      <c r="R306" s="6">
        <v>1</v>
      </c>
      <c r="S306" s="55"/>
      <c r="T306" s="77" t="s">
        <v>65</v>
      </c>
      <c r="U306" s="67" t="s">
        <v>608</v>
      </c>
      <c r="V306" s="68" t="s">
        <v>145</v>
      </c>
      <c r="W306" s="74" t="s">
        <v>66</v>
      </c>
      <c r="X306" s="115" t="s">
        <v>66</v>
      </c>
      <c r="Y306" s="121" t="s">
        <v>171</v>
      </c>
      <c r="Z306" s="121" t="s">
        <v>402</v>
      </c>
      <c r="AA306" s="77"/>
      <c r="AB306" s="69" t="s">
        <v>609</v>
      </c>
      <c r="AC306" s="77"/>
      <c r="AD306" s="77"/>
      <c r="AF306" s="69" t="s">
        <v>3082</v>
      </c>
      <c r="AG306" s="7">
        <v>1</v>
      </c>
      <c r="AH306" s="7"/>
      <c r="AI306" s="70" t="s">
        <v>89</v>
      </c>
      <c r="AJ306" s="194" t="str">
        <f>VLOOKUP($J306,context!$K$2:$M$348,2,FALSE)</f>
        <v>Definition from FaBiO: A scholarly periodical 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v>
      </c>
      <c r="AK306" s="70">
        <v>1</v>
      </c>
      <c r="AL306" s="70" t="s">
        <v>3093</v>
      </c>
      <c r="AM306" s="149">
        <f>VLOOKUP($J306,context!$K$2:$AC$348,5,FALSE)</f>
        <v>0</v>
      </c>
      <c r="AN306" s="149">
        <f>VLOOKUP($J306,context!$K$2:$AC$348,6,FALSE)</f>
        <v>0</v>
      </c>
      <c r="AO306" s="149">
        <f>VLOOKUP($J306,context!$K$2:$AC$348,7,FALSE)</f>
        <v>0</v>
      </c>
      <c r="AP306" s="149">
        <f>VLOOKUP($J306,context!$K$2:$AC$348,8,FALSE)</f>
        <v>1</v>
      </c>
      <c r="AQ306" s="149">
        <f>VLOOKUP($J306,context!$K$2:$AC$348,9,FALSE)</f>
        <v>0.2</v>
      </c>
      <c r="AR306" s="149">
        <f>VLOOKUP($J306,context!$K$2:$AC$348,10,FALSE)</f>
        <v>0</v>
      </c>
      <c r="AS306" s="149">
        <f>VLOOKUP($J306,context!$K$2:$AC$348,11,FALSE)</f>
        <v>0.2</v>
      </c>
      <c r="AT306" s="149">
        <f>VLOOKUP($J306,context!$K$2:$AC$348,12,FALSE)</f>
        <v>0.2</v>
      </c>
      <c r="AU306" s="149">
        <f>VLOOKUP($J306,context!$K$2:$AC$348,13,FALSE)</f>
        <v>0.2</v>
      </c>
      <c r="AV306" s="149">
        <f>VLOOKUP($J306,context!$K$2:$AC$348,14,FALSE)</f>
        <v>0.2</v>
      </c>
      <c r="AW306" s="149">
        <f>VLOOKUP($J306,context!$K$2:$AC$348,15,FALSE)</f>
        <v>0</v>
      </c>
      <c r="AX306" s="149">
        <f>VLOOKUP($J306,context!$K$2:$AC$348,16,FALSE)</f>
        <v>0</v>
      </c>
      <c r="AY306" s="149">
        <f t="shared" si="26"/>
        <v>1.9999999999999998</v>
      </c>
      <c r="AZ306" s="149">
        <f t="shared" si="27"/>
        <v>1</v>
      </c>
      <c r="BA306" s="149">
        <f t="shared" si="28"/>
        <v>0</v>
      </c>
    </row>
    <row r="307" spans="1:54">
      <c r="A307" s="52">
        <v>553</v>
      </c>
      <c r="B307" s="52" t="s">
        <v>13</v>
      </c>
      <c r="C307" s="114" t="s">
        <v>1732</v>
      </c>
      <c r="E307" s="69" t="s">
        <v>1891</v>
      </c>
      <c r="F307" s="61">
        <v>3</v>
      </c>
      <c r="G307" s="69" t="s">
        <v>1691</v>
      </c>
      <c r="I307" s="69" t="s">
        <v>1691</v>
      </c>
      <c r="J307" s="70" t="s">
        <v>402</v>
      </c>
      <c r="K307" s="61" t="s">
        <v>1789</v>
      </c>
      <c r="L307" s="69">
        <v>0</v>
      </c>
      <c r="M307" s="69" t="s">
        <v>402</v>
      </c>
      <c r="N307" s="69" t="s">
        <v>402</v>
      </c>
      <c r="O307" s="77" t="str">
        <f t="shared" si="29"/>
        <v/>
      </c>
      <c r="P307" s="77" t="str">
        <f t="shared" si="30"/>
        <v/>
      </c>
      <c r="Q307" s="61" t="s">
        <v>1790</v>
      </c>
      <c r="R307" s="63">
        <v>1</v>
      </c>
      <c r="T307" s="77" t="s">
        <v>65</v>
      </c>
      <c r="U307" s="67" t="s">
        <v>608</v>
      </c>
      <c r="V307" s="68" t="s">
        <v>145</v>
      </c>
      <c r="W307" s="74" t="s">
        <v>66</v>
      </c>
      <c r="X307" s="115" t="s">
        <v>66</v>
      </c>
      <c r="Y307" s="121" t="s">
        <v>171</v>
      </c>
      <c r="Z307" s="121" t="s">
        <v>402</v>
      </c>
      <c r="AB307" s="69" t="s">
        <v>609</v>
      </c>
      <c r="AF307" s="69" t="s">
        <v>3082</v>
      </c>
      <c r="AG307" s="7">
        <v>1</v>
      </c>
      <c r="AI307" s="70" t="s">
        <v>89</v>
      </c>
      <c r="AJ307" s="194" t="str">
        <f>VLOOKUP($J307,context!$K$2:$M$348,2,FALSE)</f>
        <v>Definition from FaBiO: A scholarly periodical 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v>
      </c>
      <c r="AK307" s="70">
        <v>1</v>
      </c>
      <c r="AL307" s="70" t="s">
        <v>3093</v>
      </c>
      <c r="AM307" s="149">
        <f>VLOOKUP($J307,context!$K$2:$AC$348,5,FALSE)</f>
        <v>0</v>
      </c>
      <c r="AN307" s="149">
        <f>VLOOKUP($J307,context!$K$2:$AC$348,6,FALSE)</f>
        <v>0</v>
      </c>
      <c r="AO307" s="149">
        <f>VLOOKUP($J307,context!$K$2:$AC$348,7,FALSE)</f>
        <v>0</v>
      </c>
      <c r="AP307" s="149">
        <f>VLOOKUP($J307,context!$K$2:$AC$348,8,FALSE)</f>
        <v>1</v>
      </c>
      <c r="AQ307" s="149">
        <f>VLOOKUP($J307,context!$K$2:$AC$348,9,FALSE)</f>
        <v>0.2</v>
      </c>
      <c r="AR307" s="149">
        <f>VLOOKUP($J307,context!$K$2:$AC$348,10,FALSE)</f>
        <v>0</v>
      </c>
      <c r="AS307" s="149">
        <f>VLOOKUP($J307,context!$K$2:$AC$348,11,FALSE)</f>
        <v>0.2</v>
      </c>
      <c r="AT307" s="149">
        <f>VLOOKUP($J307,context!$K$2:$AC$348,12,FALSE)</f>
        <v>0.2</v>
      </c>
      <c r="AU307" s="149">
        <f>VLOOKUP($J307,context!$K$2:$AC$348,13,FALSE)</f>
        <v>0.2</v>
      </c>
      <c r="AV307" s="149">
        <f>VLOOKUP($J307,context!$K$2:$AC$348,14,FALSE)</f>
        <v>0.2</v>
      </c>
      <c r="AW307" s="149">
        <f>VLOOKUP($J307,context!$K$2:$AC$348,15,FALSE)</f>
        <v>0</v>
      </c>
      <c r="AX307" s="149">
        <f>VLOOKUP($J307,context!$K$2:$AC$348,16,FALSE)</f>
        <v>0</v>
      </c>
      <c r="AY307" s="149">
        <f t="shared" si="26"/>
        <v>1.9999999999999998</v>
      </c>
      <c r="AZ307" s="149">
        <f t="shared" si="27"/>
        <v>1</v>
      </c>
      <c r="BA307" s="149">
        <f t="shared" si="28"/>
        <v>0</v>
      </c>
    </row>
    <row r="308" spans="1:54">
      <c r="A308" s="52">
        <v>708</v>
      </c>
      <c r="B308" s="52" t="s">
        <v>13</v>
      </c>
      <c r="C308" s="117" t="s">
        <v>1902</v>
      </c>
      <c r="E308" s="69" t="s">
        <v>2271</v>
      </c>
      <c r="G308" s="62" t="s">
        <v>1691</v>
      </c>
      <c r="J308" s="70" t="s">
        <v>402</v>
      </c>
      <c r="K308" s="70" t="s">
        <v>3130</v>
      </c>
      <c r="L308" s="69">
        <v>1</v>
      </c>
      <c r="M308" s="69" t="s">
        <v>402</v>
      </c>
      <c r="N308" s="69" t="s">
        <v>402</v>
      </c>
      <c r="O308" s="77" t="str">
        <f t="shared" si="29"/>
        <v>Journal (full)</v>
      </c>
      <c r="P308" s="77" t="str">
        <f t="shared" si="30"/>
        <v>Definition from FaBiO: A scholarly periodical 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v>
      </c>
      <c r="R308" s="63">
        <v>1</v>
      </c>
      <c r="T308" s="77" t="s">
        <v>65</v>
      </c>
      <c r="U308" s="67" t="s">
        <v>608</v>
      </c>
      <c r="V308" s="68" t="s">
        <v>145</v>
      </c>
      <c r="W308" s="74" t="s">
        <v>66</v>
      </c>
      <c r="X308" s="115" t="s">
        <v>66</v>
      </c>
      <c r="Y308" s="121" t="s">
        <v>171</v>
      </c>
      <c r="Z308" s="121" t="s">
        <v>402</v>
      </c>
      <c r="AB308" s="69" t="s">
        <v>609</v>
      </c>
      <c r="AF308" s="69" t="s">
        <v>3082</v>
      </c>
      <c r="AG308" s="7">
        <v>1</v>
      </c>
      <c r="AI308" s="70" t="s">
        <v>89</v>
      </c>
      <c r="AJ308" s="194" t="str">
        <f>VLOOKUP($J308,context!$K$2:$M$348,2,FALSE)</f>
        <v>Definition from FaBiO: A scholarly periodical 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v>
      </c>
      <c r="AK308" s="70">
        <v>1</v>
      </c>
      <c r="AL308" s="70" t="s">
        <v>3093</v>
      </c>
      <c r="AM308" s="149">
        <f>VLOOKUP($J308,context!$K$2:$AC$348,5,FALSE)</f>
        <v>0</v>
      </c>
      <c r="AN308" s="149">
        <f>VLOOKUP($J308,context!$K$2:$AC$348,6,FALSE)</f>
        <v>0</v>
      </c>
      <c r="AO308" s="149">
        <f>VLOOKUP($J308,context!$K$2:$AC$348,7,FALSE)</f>
        <v>0</v>
      </c>
      <c r="AP308" s="149">
        <f>VLOOKUP($J308,context!$K$2:$AC$348,8,FALSE)</f>
        <v>1</v>
      </c>
      <c r="AQ308" s="149">
        <f>VLOOKUP($J308,context!$K$2:$AC$348,9,FALSE)</f>
        <v>0.2</v>
      </c>
      <c r="AR308" s="149">
        <f>VLOOKUP($J308,context!$K$2:$AC$348,10,FALSE)</f>
        <v>0</v>
      </c>
      <c r="AS308" s="149">
        <f>VLOOKUP($J308,context!$K$2:$AC$348,11,FALSE)</f>
        <v>0.2</v>
      </c>
      <c r="AT308" s="149">
        <f>VLOOKUP($J308,context!$K$2:$AC$348,12,FALSE)</f>
        <v>0.2</v>
      </c>
      <c r="AU308" s="149">
        <f>VLOOKUP($J308,context!$K$2:$AC$348,13,FALSE)</f>
        <v>0.2</v>
      </c>
      <c r="AV308" s="149">
        <f>VLOOKUP($J308,context!$K$2:$AC$348,14,FALSE)</f>
        <v>0.2</v>
      </c>
      <c r="AW308" s="149">
        <f>VLOOKUP($J308,context!$K$2:$AC$348,15,FALSE)</f>
        <v>0</v>
      </c>
      <c r="AX308" s="149">
        <f>VLOOKUP($J308,context!$K$2:$AC$348,16,FALSE)</f>
        <v>0</v>
      </c>
      <c r="AY308" s="149">
        <f t="shared" si="26"/>
        <v>1.9999999999999998</v>
      </c>
      <c r="AZ308" s="149">
        <f t="shared" si="27"/>
        <v>1</v>
      </c>
      <c r="BA308" s="149">
        <f t="shared" si="28"/>
        <v>0</v>
      </c>
      <c r="BB308" s="7"/>
    </row>
    <row r="309" spans="1:54">
      <c r="A309" s="122">
        <v>875</v>
      </c>
      <c r="B309" s="52" t="s">
        <v>13</v>
      </c>
      <c r="C309" s="66" t="s">
        <v>2413</v>
      </c>
      <c r="D309" s="66" t="s">
        <v>2489</v>
      </c>
      <c r="E309" s="7" t="s">
        <v>2414</v>
      </c>
      <c r="F309" s="122">
        <v>4</v>
      </c>
      <c r="G309" s="50" t="s">
        <v>89</v>
      </c>
      <c r="H309" s="122"/>
      <c r="I309" s="122"/>
      <c r="J309" s="47" t="s">
        <v>402</v>
      </c>
      <c r="K309" s="7" t="s">
        <v>2490</v>
      </c>
      <c r="L309" s="7">
        <v>0</v>
      </c>
      <c r="M309" s="69" t="s">
        <v>402</v>
      </c>
      <c r="N309" s="69" t="s">
        <v>402</v>
      </c>
      <c r="O309" s="77" t="str">
        <f t="shared" si="29"/>
        <v/>
      </c>
      <c r="P309" s="77" t="str">
        <f t="shared" si="30"/>
        <v/>
      </c>
      <c r="Q309" s="7"/>
      <c r="R309" s="66">
        <v>1</v>
      </c>
      <c r="S309" s="126"/>
      <c r="T309" s="122" t="s">
        <v>65</v>
      </c>
      <c r="U309" s="127"/>
      <c r="V309" s="47"/>
      <c r="W309" s="47"/>
      <c r="X309" s="66"/>
      <c r="Y309" s="184"/>
      <c r="Z309" s="184"/>
      <c r="AA309" s="7"/>
      <c r="AB309" s="7"/>
      <c r="AC309" s="7"/>
      <c r="AD309" s="7"/>
      <c r="AF309" s="69" t="s">
        <v>3082</v>
      </c>
      <c r="AG309" s="7">
        <v>1</v>
      </c>
      <c r="AI309" s="47" t="s">
        <v>89</v>
      </c>
      <c r="AJ309" s="194" t="str">
        <f>VLOOKUP($J309,context!$K$2:$M$348,2,FALSE)</f>
        <v>Definition from FaBiO: A scholarly periodical 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v>
      </c>
      <c r="AK309" s="70">
        <v>1</v>
      </c>
      <c r="AL309" s="70" t="s">
        <v>3093</v>
      </c>
      <c r="AM309" s="185">
        <f>VLOOKUP($J309,context!$K$2:$AC$348,5,FALSE)</f>
        <v>0</v>
      </c>
      <c r="AN309" s="185">
        <f>VLOOKUP($J309,context!$K$2:$AC$348,6,FALSE)</f>
        <v>0</v>
      </c>
      <c r="AO309" s="185">
        <f>VLOOKUP($J309,context!$K$2:$AC$348,7,FALSE)</f>
        <v>0</v>
      </c>
      <c r="AP309" s="185">
        <f>VLOOKUP($J309,context!$K$2:$AC$348,8,FALSE)</f>
        <v>1</v>
      </c>
      <c r="AQ309" s="185">
        <f>VLOOKUP($J309,context!$K$2:$AC$348,9,FALSE)</f>
        <v>0.2</v>
      </c>
      <c r="AR309" s="185">
        <f>VLOOKUP($J309,context!$K$2:$AC$348,10,FALSE)</f>
        <v>0</v>
      </c>
      <c r="AS309" s="185">
        <f>VLOOKUP($J309,context!$K$2:$AC$348,11,FALSE)</f>
        <v>0.2</v>
      </c>
      <c r="AT309" s="185">
        <f>VLOOKUP($J309,context!$K$2:$AC$348,12,FALSE)</f>
        <v>0.2</v>
      </c>
      <c r="AU309" s="185">
        <f>VLOOKUP($J309,context!$K$2:$AC$348,13,FALSE)</f>
        <v>0.2</v>
      </c>
      <c r="AV309" s="185">
        <f>VLOOKUP($J309,context!$K$2:$AC$348,14,FALSE)</f>
        <v>0.2</v>
      </c>
      <c r="AW309" s="185">
        <f>VLOOKUP($J309,context!$K$2:$AC$348,15,FALSE)</f>
        <v>0</v>
      </c>
      <c r="AX309" s="185">
        <f>VLOOKUP($J309,context!$K$2:$AC$348,16,FALSE)</f>
        <v>0</v>
      </c>
      <c r="AY309" s="185">
        <f t="shared" si="26"/>
        <v>1.9999999999999998</v>
      </c>
      <c r="AZ309" s="149">
        <f t="shared" si="27"/>
        <v>1</v>
      </c>
      <c r="BA309" s="149">
        <f t="shared" si="28"/>
        <v>0</v>
      </c>
    </row>
    <row r="310" spans="1:54">
      <c r="A310" s="52">
        <v>41</v>
      </c>
      <c r="B310" s="52" t="s">
        <v>13</v>
      </c>
      <c r="C310" s="66" t="s">
        <v>44</v>
      </c>
      <c r="D310" s="52"/>
      <c r="E310" s="77" t="s">
        <v>629</v>
      </c>
      <c r="F310" s="50">
        <v>4</v>
      </c>
      <c r="G310" s="77" t="s">
        <v>87</v>
      </c>
      <c r="H310" s="77"/>
      <c r="I310" s="69" t="s">
        <v>87</v>
      </c>
      <c r="J310" s="70" t="s">
        <v>87</v>
      </c>
      <c r="K310" s="69" t="s">
        <v>677</v>
      </c>
      <c r="L310" s="69">
        <v>0</v>
      </c>
      <c r="M310" s="69" t="s">
        <v>87</v>
      </c>
      <c r="N310" s="69" t="s">
        <v>87</v>
      </c>
      <c r="O310" s="77" t="str">
        <f t="shared" si="29"/>
        <v/>
      </c>
      <c r="P310" s="77" t="str">
        <f t="shared" si="30"/>
        <v/>
      </c>
      <c r="Q310" s="77"/>
      <c r="R310" s="6">
        <v>1</v>
      </c>
      <c r="S310" s="55"/>
      <c r="T310" s="77" t="s">
        <v>65</v>
      </c>
      <c r="U310" s="67" t="s">
        <v>607</v>
      </c>
      <c r="V310" s="68" t="s">
        <v>87</v>
      </c>
      <c r="W310" s="74" t="s">
        <v>66</v>
      </c>
      <c r="X310" s="115" t="s">
        <v>66</v>
      </c>
      <c r="Y310" s="121" t="s">
        <v>95</v>
      </c>
      <c r="Z310" s="121" t="s">
        <v>87</v>
      </c>
      <c r="AA310" s="77"/>
      <c r="AB310" s="69" t="s">
        <v>609</v>
      </c>
      <c r="AC310" s="77"/>
      <c r="AD310" s="77"/>
      <c r="AE310" s="7" t="s">
        <v>678</v>
      </c>
      <c r="AF310" s="69" t="s">
        <v>1232</v>
      </c>
      <c r="AG310" s="69">
        <v>1</v>
      </c>
      <c r="AH310" s="160" t="s">
        <v>2785</v>
      </c>
      <c r="AI310" s="70" t="s">
        <v>2989</v>
      </c>
      <c r="AJ310" s="194" t="str">
        <f>VLOOKUP($J310,context!$K$2:$M$348,2,FALSE)</f>
        <v>Definition from FaBiO: An article, typically the realization of a research paper reporting original research findings, published in a journal issue.</v>
      </c>
      <c r="AK310" s="70">
        <v>1</v>
      </c>
      <c r="AL310" s="70" t="s">
        <v>3097</v>
      </c>
      <c r="AM310" s="149">
        <f>VLOOKUP($J310,context!$K$2:$AC$348,5,FALSE)</f>
        <v>0</v>
      </c>
      <c r="AN310" s="149">
        <f>VLOOKUP($J310,context!$K$2:$AC$348,6,FALSE)</f>
        <v>0</v>
      </c>
      <c r="AO310" s="149">
        <f>VLOOKUP($J310,context!$K$2:$AC$348,7,FALSE)</f>
        <v>0</v>
      </c>
      <c r="AP310" s="149">
        <f>VLOOKUP($J310,context!$K$2:$AC$348,8,FALSE)</f>
        <v>1</v>
      </c>
      <c r="AQ310" s="149">
        <f>VLOOKUP($J310,context!$K$2:$AC$348,9,FALSE)</f>
        <v>0.4</v>
      </c>
      <c r="AR310" s="149">
        <f>VLOOKUP($J310,context!$K$2:$AC$348,10,FALSE)</f>
        <v>0</v>
      </c>
      <c r="AS310" s="149">
        <f>VLOOKUP($J310,context!$K$2:$AC$348,11,FALSE)</f>
        <v>0.2</v>
      </c>
      <c r="AT310" s="149">
        <f>VLOOKUP($J310,context!$K$2:$AC$348,12,FALSE)</f>
        <v>0.2</v>
      </c>
      <c r="AU310" s="149">
        <f>VLOOKUP($J310,context!$K$2:$AC$348,13,FALSE)</f>
        <v>0.4</v>
      </c>
      <c r="AV310" s="149">
        <f>VLOOKUP($J310,context!$K$2:$AC$348,14,FALSE)</f>
        <v>0.2</v>
      </c>
      <c r="AW310" s="149">
        <f>VLOOKUP($J310,context!$K$2:$AC$348,15,FALSE)</f>
        <v>0</v>
      </c>
      <c r="AX310" s="149">
        <f>VLOOKUP($J310,context!$K$2:$AC$348,16,FALSE)</f>
        <v>0</v>
      </c>
      <c r="AY310" s="149">
        <f t="shared" si="26"/>
        <v>2.4</v>
      </c>
      <c r="AZ310" s="149">
        <f t="shared" si="27"/>
        <v>1</v>
      </c>
      <c r="BA310" s="149">
        <f t="shared" si="28"/>
        <v>0</v>
      </c>
    </row>
    <row r="311" spans="1:54">
      <c r="A311" s="52">
        <v>76</v>
      </c>
      <c r="B311" s="52" t="s">
        <v>13</v>
      </c>
      <c r="C311" s="66" t="s">
        <v>721</v>
      </c>
      <c r="D311" s="52"/>
      <c r="E311" s="77" t="s">
        <v>722</v>
      </c>
      <c r="F311" s="50">
        <v>3</v>
      </c>
      <c r="G311" s="50" t="s">
        <v>88</v>
      </c>
      <c r="H311" s="77"/>
      <c r="I311" s="69" t="s">
        <v>88</v>
      </c>
      <c r="J311" s="70" t="s">
        <v>87</v>
      </c>
      <c r="K311" s="77"/>
      <c r="L311" s="69">
        <v>0</v>
      </c>
      <c r="M311" s="69" t="s">
        <v>87</v>
      </c>
      <c r="N311" s="69" t="s">
        <v>87</v>
      </c>
      <c r="O311" s="77" t="str">
        <f t="shared" si="29"/>
        <v/>
      </c>
      <c r="P311" s="77" t="str">
        <f t="shared" si="30"/>
        <v/>
      </c>
      <c r="Q311" s="77"/>
      <c r="R311" s="6">
        <v>1</v>
      </c>
      <c r="S311" s="55"/>
      <c r="T311" s="77" t="s">
        <v>65</v>
      </c>
      <c r="U311" s="67" t="s">
        <v>607</v>
      </c>
      <c r="V311" s="68" t="s">
        <v>87</v>
      </c>
      <c r="W311" s="74" t="s">
        <v>66</v>
      </c>
      <c r="X311" s="115" t="s">
        <v>66</v>
      </c>
      <c r="Y311" s="121" t="s">
        <v>95</v>
      </c>
      <c r="Z311" s="121" t="s">
        <v>87</v>
      </c>
      <c r="AA311" s="77"/>
      <c r="AB311" s="69" t="s">
        <v>609</v>
      </c>
      <c r="AC311" s="77"/>
      <c r="AD311" s="77"/>
      <c r="AF311" s="69"/>
      <c r="AG311" s="77">
        <v>1</v>
      </c>
      <c r="AH311" s="160" t="s">
        <v>2785</v>
      </c>
      <c r="AI311" s="70" t="s">
        <v>94</v>
      </c>
      <c r="AJ311" s="194" t="str">
        <f>VLOOKUP($J311,context!$K$2:$M$348,2,FALSE)</f>
        <v>Definition from FaBiO: An article, typically the realization of a research paper reporting original research findings, published in a journal issue.</v>
      </c>
      <c r="AK311" s="70">
        <v>1</v>
      </c>
      <c r="AL311" s="70" t="s">
        <v>3097</v>
      </c>
      <c r="AM311" s="149">
        <f>VLOOKUP($J311,context!$K$2:$AC$348,5,FALSE)</f>
        <v>0</v>
      </c>
      <c r="AN311" s="149">
        <f>VLOOKUP($J311,context!$K$2:$AC$348,6,FALSE)</f>
        <v>0</v>
      </c>
      <c r="AO311" s="149">
        <f>VLOOKUP($J311,context!$K$2:$AC$348,7,FALSE)</f>
        <v>0</v>
      </c>
      <c r="AP311" s="149">
        <f>VLOOKUP($J311,context!$K$2:$AC$348,8,FALSE)</f>
        <v>1</v>
      </c>
      <c r="AQ311" s="149">
        <f>VLOOKUP($J311,context!$K$2:$AC$348,9,FALSE)</f>
        <v>0.4</v>
      </c>
      <c r="AR311" s="149">
        <f>VLOOKUP($J311,context!$K$2:$AC$348,10,FALSE)</f>
        <v>0</v>
      </c>
      <c r="AS311" s="149">
        <f>VLOOKUP($J311,context!$K$2:$AC$348,11,FALSE)</f>
        <v>0.2</v>
      </c>
      <c r="AT311" s="149">
        <f>VLOOKUP($J311,context!$K$2:$AC$348,12,FALSE)</f>
        <v>0.2</v>
      </c>
      <c r="AU311" s="149">
        <f>VLOOKUP($J311,context!$K$2:$AC$348,13,FALSE)</f>
        <v>0.4</v>
      </c>
      <c r="AV311" s="149">
        <f>VLOOKUP($J311,context!$K$2:$AC$348,14,FALSE)</f>
        <v>0.2</v>
      </c>
      <c r="AW311" s="149">
        <f>VLOOKUP($J311,context!$K$2:$AC$348,15,FALSE)</f>
        <v>0</v>
      </c>
      <c r="AX311" s="149">
        <f>VLOOKUP($J311,context!$K$2:$AC$348,16,FALSE)</f>
        <v>0</v>
      </c>
      <c r="AY311" s="149">
        <f t="shared" si="26"/>
        <v>2.4</v>
      </c>
      <c r="AZ311" s="149">
        <f t="shared" si="27"/>
        <v>1</v>
      </c>
      <c r="BA311" s="149">
        <f t="shared" si="28"/>
        <v>0</v>
      </c>
      <c r="BB311" s="61">
        <v>17946</v>
      </c>
    </row>
    <row r="312" spans="1:54">
      <c r="A312" s="52">
        <v>87</v>
      </c>
      <c r="B312" s="52" t="s">
        <v>13</v>
      </c>
      <c r="C312" s="66" t="s">
        <v>727</v>
      </c>
      <c r="D312" s="52"/>
      <c r="E312" s="77" t="s">
        <v>728</v>
      </c>
      <c r="F312" s="50">
        <v>2.5</v>
      </c>
      <c r="G312" s="50" t="s">
        <v>607</v>
      </c>
      <c r="H312" s="77"/>
      <c r="I312" s="50" t="s">
        <v>607</v>
      </c>
      <c r="J312" s="70" t="s">
        <v>87</v>
      </c>
      <c r="K312" s="77"/>
      <c r="L312" s="69">
        <v>0</v>
      </c>
      <c r="M312" s="69" t="s">
        <v>87</v>
      </c>
      <c r="N312" s="69" t="s">
        <v>87</v>
      </c>
      <c r="O312" s="77" t="str">
        <f t="shared" si="29"/>
        <v/>
      </c>
      <c r="P312" s="77" t="str">
        <f t="shared" si="30"/>
        <v/>
      </c>
      <c r="Q312" s="77"/>
      <c r="R312" s="6">
        <v>1</v>
      </c>
      <c r="S312" s="55">
        <v>41549</v>
      </c>
      <c r="T312" s="77" t="s">
        <v>65</v>
      </c>
      <c r="U312" s="67" t="s">
        <v>607</v>
      </c>
      <c r="V312" s="68" t="s">
        <v>87</v>
      </c>
      <c r="W312" s="74" t="s">
        <v>66</v>
      </c>
      <c r="X312" s="115" t="s">
        <v>66</v>
      </c>
      <c r="Y312" s="121" t="s">
        <v>95</v>
      </c>
      <c r="Z312" s="121" t="s">
        <v>87</v>
      </c>
      <c r="AA312" s="77"/>
      <c r="AB312" s="69" t="s">
        <v>609</v>
      </c>
      <c r="AC312" s="77"/>
      <c r="AD312" s="77"/>
      <c r="AF312" s="69"/>
      <c r="AG312" s="77">
        <v>1</v>
      </c>
      <c r="AH312" s="160" t="s">
        <v>2785</v>
      </c>
      <c r="AI312" s="70" t="s">
        <v>94</v>
      </c>
      <c r="AJ312" s="194" t="str">
        <f>VLOOKUP($J312,context!$K$2:$M$348,2,FALSE)</f>
        <v>Definition from FaBiO: An article, typically the realization of a research paper reporting original research findings, published in a journal issue.</v>
      </c>
      <c r="AK312" s="70">
        <v>1</v>
      </c>
      <c r="AL312" s="70" t="s">
        <v>3097</v>
      </c>
      <c r="AM312" s="149">
        <f>VLOOKUP($J312,context!$K$2:$AC$348,5,FALSE)</f>
        <v>0</v>
      </c>
      <c r="AN312" s="149">
        <f>VLOOKUP($J312,context!$K$2:$AC$348,6,FALSE)</f>
        <v>0</v>
      </c>
      <c r="AO312" s="149">
        <f>VLOOKUP($J312,context!$K$2:$AC$348,7,FALSE)</f>
        <v>0</v>
      </c>
      <c r="AP312" s="149">
        <f>VLOOKUP($J312,context!$K$2:$AC$348,8,FALSE)</f>
        <v>1</v>
      </c>
      <c r="AQ312" s="149">
        <f>VLOOKUP($J312,context!$K$2:$AC$348,9,FALSE)</f>
        <v>0.4</v>
      </c>
      <c r="AR312" s="149">
        <f>VLOOKUP($J312,context!$K$2:$AC$348,10,FALSE)</f>
        <v>0</v>
      </c>
      <c r="AS312" s="149">
        <f>VLOOKUP($J312,context!$K$2:$AC$348,11,FALSE)</f>
        <v>0.2</v>
      </c>
      <c r="AT312" s="149">
        <f>VLOOKUP($J312,context!$K$2:$AC$348,12,FALSE)</f>
        <v>0.2</v>
      </c>
      <c r="AU312" s="149">
        <f>VLOOKUP($J312,context!$K$2:$AC$348,13,FALSE)</f>
        <v>0.4</v>
      </c>
      <c r="AV312" s="149">
        <f>VLOOKUP($J312,context!$K$2:$AC$348,14,FALSE)</f>
        <v>0.2</v>
      </c>
      <c r="AW312" s="149">
        <f>VLOOKUP($J312,context!$K$2:$AC$348,15,FALSE)</f>
        <v>0</v>
      </c>
      <c r="AX312" s="149">
        <f>VLOOKUP($J312,context!$K$2:$AC$348,16,FALSE)</f>
        <v>0</v>
      </c>
      <c r="AY312" s="149">
        <f t="shared" si="26"/>
        <v>2.4</v>
      </c>
      <c r="AZ312" s="149">
        <f t="shared" si="27"/>
        <v>1</v>
      </c>
      <c r="BA312" s="149">
        <f t="shared" si="28"/>
        <v>0</v>
      </c>
    </row>
    <row r="313" spans="1:54" s="7" customFormat="1">
      <c r="A313" s="52">
        <v>104</v>
      </c>
      <c r="B313" s="52" t="s">
        <v>13</v>
      </c>
      <c r="C313" s="66" t="s">
        <v>730</v>
      </c>
      <c r="D313" s="52"/>
      <c r="E313" s="77" t="s">
        <v>722</v>
      </c>
      <c r="F313" s="50">
        <v>4</v>
      </c>
      <c r="G313" s="50" t="s">
        <v>87</v>
      </c>
      <c r="H313" s="77"/>
      <c r="I313" s="69" t="s">
        <v>87</v>
      </c>
      <c r="J313" s="70" t="s">
        <v>87</v>
      </c>
      <c r="K313" s="77"/>
      <c r="L313" s="69">
        <v>0</v>
      </c>
      <c r="M313" s="69" t="s">
        <v>87</v>
      </c>
      <c r="N313" s="69" t="s">
        <v>87</v>
      </c>
      <c r="O313" s="77" t="str">
        <f t="shared" si="29"/>
        <v/>
      </c>
      <c r="P313" s="77" t="str">
        <f t="shared" si="30"/>
        <v/>
      </c>
      <c r="Q313" s="77"/>
      <c r="R313" s="6">
        <v>1</v>
      </c>
      <c r="S313" s="55">
        <v>43017</v>
      </c>
      <c r="T313" s="77" t="s">
        <v>65</v>
      </c>
      <c r="U313" s="67" t="s">
        <v>607</v>
      </c>
      <c r="V313" s="68" t="s">
        <v>87</v>
      </c>
      <c r="W313" s="74" t="s">
        <v>66</v>
      </c>
      <c r="X313" s="115" t="s">
        <v>66</v>
      </c>
      <c r="Y313" s="121" t="s">
        <v>95</v>
      </c>
      <c r="Z313" s="121" t="s">
        <v>87</v>
      </c>
      <c r="AA313" s="77"/>
      <c r="AB313" s="69" t="s">
        <v>609</v>
      </c>
      <c r="AC313" s="77"/>
      <c r="AD313" s="77"/>
      <c r="AF313" s="69" t="s">
        <v>1232</v>
      </c>
      <c r="AG313" s="77">
        <v>1</v>
      </c>
      <c r="AH313" s="160" t="s">
        <v>2785</v>
      </c>
      <c r="AI313" s="70" t="s">
        <v>2989</v>
      </c>
      <c r="AJ313" s="194" t="str">
        <f>VLOOKUP($J313,context!$K$2:$M$348,2,FALSE)</f>
        <v>Definition from FaBiO: An article, typically the realization of a research paper reporting original research findings, published in a journal issue.</v>
      </c>
      <c r="AK313" s="70">
        <v>1</v>
      </c>
      <c r="AL313" s="70" t="s">
        <v>3093</v>
      </c>
      <c r="AM313" s="149">
        <f>VLOOKUP($J313,context!$K$2:$AC$348,5,FALSE)</f>
        <v>0</v>
      </c>
      <c r="AN313" s="149">
        <f>VLOOKUP($J313,context!$K$2:$AC$348,6,FALSE)</f>
        <v>0</v>
      </c>
      <c r="AO313" s="149">
        <f>VLOOKUP($J313,context!$K$2:$AC$348,7,FALSE)</f>
        <v>0</v>
      </c>
      <c r="AP313" s="149">
        <f>VLOOKUP($J313,context!$K$2:$AC$348,8,FALSE)</f>
        <v>1</v>
      </c>
      <c r="AQ313" s="149">
        <f>VLOOKUP($J313,context!$K$2:$AC$348,9,FALSE)</f>
        <v>0.4</v>
      </c>
      <c r="AR313" s="149">
        <f>VLOOKUP($J313,context!$K$2:$AC$348,10,FALSE)</f>
        <v>0</v>
      </c>
      <c r="AS313" s="149">
        <f>VLOOKUP($J313,context!$K$2:$AC$348,11,FALSE)</f>
        <v>0.2</v>
      </c>
      <c r="AT313" s="149">
        <f>VLOOKUP($J313,context!$K$2:$AC$348,12,FALSE)</f>
        <v>0.2</v>
      </c>
      <c r="AU313" s="149">
        <f>VLOOKUP($J313,context!$K$2:$AC$348,13,FALSE)</f>
        <v>0.4</v>
      </c>
      <c r="AV313" s="149">
        <f>VLOOKUP($J313,context!$K$2:$AC$348,14,FALSE)</f>
        <v>0.2</v>
      </c>
      <c r="AW313" s="149">
        <f>VLOOKUP($J313,context!$K$2:$AC$348,15,FALSE)</f>
        <v>0</v>
      </c>
      <c r="AX313" s="149">
        <f>VLOOKUP($J313,context!$K$2:$AC$348,16,FALSE)</f>
        <v>0</v>
      </c>
      <c r="AY313" s="149">
        <f t="shared" si="26"/>
        <v>2.4</v>
      </c>
      <c r="AZ313" s="149">
        <f t="shared" si="27"/>
        <v>1</v>
      </c>
      <c r="BA313" s="149">
        <f t="shared" si="28"/>
        <v>0</v>
      </c>
      <c r="BB313" s="61"/>
    </row>
    <row r="314" spans="1:54">
      <c r="A314" s="52">
        <v>105</v>
      </c>
      <c r="B314" s="52" t="s">
        <v>13</v>
      </c>
      <c r="C314" s="66" t="s">
        <v>730</v>
      </c>
      <c r="D314" s="52"/>
      <c r="E314" s="77" t="s">
        <v>722</v>
      </c>
      <c r="F314" s="50">
        <v>4</v>
      </c>
      <c r="G314" s="50" t="s">
        <v>396</v>
      </c>
      <c r="H314" s="77"/>
      <c r="I314" s="69" t="s">
        <v>396</v>
      </c>
      <c r="J314" s="70" t="s">
        <v>87</v>
      </c>
      <c r="K314" s="69" t="s">
        <v>2344</v>
      </c>
      <c r="L314" s="69">
        <v>0</v>
      </c>
      <c r="M314" s="69" t="s">
        <v>87</v>
      </c>
      <c r="N314" s="69" t="s">
        <v>87</v>
      </c>
      <c r="O314" s="77" t="str">
        <f t="shared" si="29"/>
        <v/>
      </c>
      <c r="P314" s="77" t="str">
        <f t="shared" si="30"/>
        <v/>
      </c>
      <c r="Q314" s="77"/>
      <c r="R314" s="6">
        <v>1</v>
      </c>
      <c r="S314" s="55">
        <v>43017</v>
      </c>
      <c r="T314" s="77" t="s">
        <v>65</v>
      </c>
      <c r="U314" s="67" t="s">
        <v>608</v>
      </c>
      <c r="V314" s="68" t="s">
        <v>396</v>
      </c>
      <c r="W314" s="74" t="s">
        <v>66</v>
      </c>
      <c r="X314" s="115" t="s">
        <v>66</v>
      </c>
      <c r="Y314" s="121" t="s">
        <v>171</v>
      </c>
      <c r="Z314" s="121" t="s">
        <v>87</v>
      </c>
      <c r="AA314" s="77"/>
      <c r="AB314" s="69" t="s">
        <v>609</v>
      </c>
      <c r="AC314" s="77"/>
      <c r="AD314" s="77"/>
      <c r="AF314" s="69" t="s">
        <v>1232</v>
      </c>
      <c r="AG314" s="77">
        <v>1</v>
      </c>
      <c r="AH314" s="160" t="s">
        <v>2785</v>
      </c>
      <c r="AI314" s="70" t="s">
        <v>2989</v>
      </c>
      <c r="AJ314" s="194" t="str">
        <f>VLOOKUP($J314,context!$K$2:$M$348,2,FALSE)</f>
        <v>Definition from FaBiO: An article, typically the realization of a research paper reporting original research findings, published in a journal issue.</v>
      </c>
      <c r="AK314" s="70">
        <v>1</v>
      </c>
      <c r="AL314" s="70" t="s">
        <v>3096</v>
      </c>
      <c r="AM314" s="149">
        <f>VLOOKUP($J314,context!$K$2:$AC$348,5,FALSE)</f>
        <v>0</v>
      </c>
      <c r="AN314" s="149">
        <f>VLOOKUP($J314,context!$K$2:$AC$348,6,FALSE)</f>
        <v>0</v>
      </c>
      <c r="AO314" s="149">
        <f>VLOOKUP($J314,context!$K$2:$AC$348,7,FALSE)</f>
        <v>0</v>
      </c>
      <c r="AP314" s="149">
        <f>VLOOKUP($J314,context!$K$2:$AC$348,8,FALSE)</f>
        <v>1</v>
      </c>
      <c r="AQ314" s="149">
        <f>VLOOKUP($J314,context!$K$2:$AC$348,9,FALSE)</f>
        <v>0.4</v>
      </c>
      <c r="AR314" s="149">
        <f>VLOOKUP($J314,context!$K$2:$AC$348,10,FALSE)</f>
        <v>0</v>
      </c>
      <c r="AS314" s="149">
        <f>VLOOKUP($J314,context!$K$2:$AC$348,11,FALSE)</f>
        <v>0.2</v>
      </c>
      <c r="AT314" s="149">
        <f>VLOOKUP($J314,context!$K$2:$AC$348,12,FALSE)</f>
        <v>0.2</v>
      </c>
      <c r="AU314" s="149">
        <f>VLOOKUP($J314,context!$K$2:$AC$348,13,FALSE)</f>
        <v>0.4</v>
      </c>
      <c r="AV314" s="149">
        <f>VLOOKUP($J314,context!$K$2:$AC$348,14,FALSE)</f>
        <v>0.2</v>
      </c>
      <c r="AW314" s="149">
        <f>VLOOKUP($J314,context!$K$2:$AC$348,15,FALSE)</f>
        <v>0</v>
      </c>
      <c r="AX314" s="149">
        <f>VLOOKUP($J314,context!$K$2:$AC$348,16,FALSE)</f>
        <v>0</v>
      </c>
      <c r="AY314" s="149">
        <f t="shared" si="26"/>
        <v>2.4</v>
      </c>
      <c r="AZ314" s="149">
        <f t="shared" si="27"/>
        <v>1</v>
      </c>
      <c r="BA314" s="149">
        <f t="shared" si="28"/>
        <v>0</v>
      </c>
    </row>
    <row r="315" spans="1:54">
      <c r="A315" s="52">
        <v>141</v>
      </c>
      <c r="B315" s="52" t="s">
        <v>13</v>
      </c>
      <c r="C315" s="66" t="s">
        <v>38</v>
      </c>
      <c r="D315" s="52"/>
      <c r="E315" s="77" t="s">
        <v>744</v>
      </c>
      <c r="F315" s="50">
        <v>4</v>
      </c>
      <c r="G315" s="50" t="s">
        <v>94</v>
      </c>
      <c r="H315" s="77"/>
      <c r="I315" s="69" t="s">
        <v>87</v>
      </c>
      <c r="J315" s="70" t="s">
        <v>87</v>
      </c>
      <c r="K315" s="77" t="s">
        <v>768</v>
      </c>
      <c r="L315" s="69">
        <v>0</v>
      </c>
      <c r="M315" s="69" t="s">
        <v>87</v>
      </c>
      <c r="N315" s="69" t="s">
        <v>87</v>
      </c>
      <c r="O315" s="77" t="str">
        <f t="shared" si="29"/>
        <v/>
      </c>
      <c r="P315" s="77" t="str">
        <f t="shared" si="30"/>
        <v/>
      </c>
      <c r="Q315" s="77"/>
      <c r="R315" s="6">
        <v>1</v>
      </c>
      <c r="S315" s="55">
        <v>42328</v>
      </c>
      <c r="T315" s="77" t="s">
        <v>65</v>
      </c>
      <c r="U315" s="67" t="s">
        <v>607</v>
      </c>
      <c r="V315" s="68" t="s">
        <v>87</v>
      </c>
      <c r="W315" s="74" t="s">
        <v>66</v>
      </c>
      <c r="X315" s="115" t="s">
        <v>66</v>
      </c>
      <c r="Y315" s="121" t="s">
        <v>95</v>
      </c>
      <c r="Z315" s="121" t="s">
        <v>87</v>
      </c>
      <c r="AA315" s="77"/>
      <c r="AB315" s="69" t="s">
        <v>609</v>
      </c>
      <c r="AC315" s="77"/>
      <c r="AD315" s="77"/>
      <c r="AF315" s="69" t="s">
        <v>1232</v>
      </c>
      <c r="AG315" s="77">
        <v>1</v>
      </c>
      <c r="AH315" s="160" t="s">
        <v>2785</v>
      </c>
      <c r="AI315" s="70" t="s">
        <v>2989</v>
      </c>
      <c r="AJ315" s="194" t="str">
        <f>VLOOKUP($J315,context!$K$2:$M$348,2,FALSE)</f>
        <v>Definition from FaBiO: An article, typically the realization of a research paper reporting original research findings, published in a journal issue.</v>
      </c>
      <c r="AK315" s="70">
        <v>1</v>
      </c>
      <c r="AL315" s="70" t="s">
        <v>3093</v>
      </c>
      <c r="AM315" s="149">
        <f>VLOOKUP($J315,context!$K$2:$AC$348,5,FALSE)</f>
        <v>0</v>
      </c>
      <c r="AN315" s="149">
        <f>VLOOKUP($J315,context!$K$2:$AC$348,6,FALSE)</f>
        <v>0</v>
      </c>
      <c r="AO315" s="149">
        <f>VLOOKUP($J315,context!$K$2:$AC$348,7,FALSE)</f>
        <v>0</v>
      </c>
      <c r="AP315" s="149">
        <f>VLOOKUP($J315,context!$K$2:$AC$348,8,FALSE)</f>
        <v>1</v>
      </c>
      <c r="AQ315" s="149">
        <f>VLOOKUP($J315,context!$K$2:$AC$348,9,FALSE)</f>
        <v>0.4</v>
      </c>
      <c r="AR315" s="149">
        <f>VLOOKUP($J315,context!$K$2:$AC$348,10,FALSE)</f>
        <v>0</v>
      </c>
      <c r="AS315" s="149">
        <f>VLOOKUP($J315,context!$K$2:$AC$348,11,FALSE)</f>
        <v>0.2</v>
      </c>
      <c r="AT315" s="149">
        <f>VLOOKUP($J315,context!$K$2:$AC$348,12,FALSE)</f>
        <v>0.2</v>
      </c>
      <c r="AU315" s="149">
        <f>VLOOKUP($J315,context!$K$2:$AC$348,13,FALSE)</f>
        <v>0.4</v>
      </c>
      <c r="AV315" s="149">
        <f>VLOOKUP($J315,context!$K$2:$AC$348,14,FALSE)</f>
        <v>0.2</v>
      </c>
      <c r="AW315" s="149">
        <f>VLOOKUP($J315,context!$K$2:$AC$348,15,FALSE)</f>
        <v>0</v>
      </c>
      <c r="AX315" s="149">
        <f>VLOOKUP($J315,context!$K$2:$AC$348,16,FALSE)</f>
        <v>0</v>
      </c>
      <c r="AY315" s="149">
        <f t="shared" si="26"/>
        <v>2.4</v>
      </c>
      <c r="AZ315" s="149">
        <f t="shared" si="27"/>
        <v>1</v>
      </c>
      <c r="BA315" s="149">
        <f t="shared" si="28"/>
        <v>0</v>
      </c>
    </row>
    <row r="316" spans="1:54">
      <c r="A316" s="52">
        <v>164</v>
      </c>
      <c r="B316" s="52" t="s">
        <v>13</v>
      </c>
      <c r="C316" s="66" t="s">
        <v>800</v>
      </c>
      <c r="D316" s="52" t="s">
        <v>801</v>
      </c>
      <c r="E316" s="77" t="s">
        <v>802</v>
      </c>
      <c r="F316" s="50">
        <v>4</v>
      </c>
      <c r="G316" s="50" t="s">
        <v>93</v>
      </c>
      <c r="H316" s="77"/>
      <c r="I316" s="69" t="s">
        <v>93</v>
      </c>
      <c r="J316" s="70" t="s">
        <v>87</v>
      </c>
      <c r="K316" s="77" t="s">
        <v>803</v>
      </c>
      <c r="L316" s="69">
        <v>0</v>
      </c>
      <c r="M316" s="69" t="s">
        <v>87</v>
      </c>
      <c r="N316" s="69" t="s">
        <v>87</v>
      </c>
      <c r="O316" s="77" t="str">
        <f t="shared" si="29"/>
        <v/>
      </c>
      <c r="P316" s="77" t="str">
        <f t="shared" si="30"/>
        <v/>
      </c>
      <c r="Q316" s="77"/>
      <c r="R316" s="6">
        <v>1</v>
      </c>
      <c r="S316" s="55">
        <v>43018</v>
      </c>
      <c r="T316" s="77" t="s">
        <v>65</v>
      </c>
      <c r="U316" s="67" t="s">
        <v>607</v>
      </c>
      <c r="V316" s="68" t="s">
        <v>87</v>
      </c>
      <c r="W316" s="74" t="s">
        <v>66</v>
      </c>
      <c r="X316" s="115" t="s">
        <v>66</v>
      </c>
      <c r="Y316" s="121" t="s">
        <v>95</v>
      </c>
      <c r="Z316" s="121" t="s">
        <v>87</v>
      </c>
      <c r="AA316" s="77"/>
      <c r="AB316" s="69" t="s">
        <v>609</v>
      </c>
      <c r="AC316" s="77"/>
      <c r="AD316" s="77"/>
      <c r="AF316" s="69" t="s">
        <v>1232</v>
      </c>
      <c r="AG316" s="77">
        <v>1</v>
      </c>
      <c r="AH316" s="160" t="s">
        <v>2785</v>
      </c>
      <c r="AI316" s="70" t="s">
        <v>2989</v>
      </c>
      <c r="AJ316" s="194" t="str">
        <f>VLOOKUP($J316,context!$K$2:$M$348,2,FALSE)</f>
        <v>Definition from FaBiO: An article, typically the realization of a research paper reporting original research findings, published in a journal issue.</v>
      </c>
      <c r="AK316" s="70">
        <v>1</v>
      </c>
      <c r="AL316" s="70" t="s">
        <v>3093</v>
      </c>
      <c r="AM316" s="149">
        <f>VLOOKUP($J316,context!$K$2:$AC$348,5,FALSE)</f>
        <v>0</v>
      </c>
      <c r="AN316" s="149">
        <f>VLOOKUP($J316,context!$K$2:$AC$348,6,FALSE)</f>
        <v>0</v>
      </c>
      <c r="AO316" s="149">
        <f>VLOOKUP($J316,context!$K$2:$AC$348,7,FALSE)</f>
        <v>0</v>
      </c>
      <c r="AP316" s="149">
        <f>VLOOKUP($J316,context!$K$2:$AC$348,8,FALSE)</f>
        <v>1</v>
      </c>
      <c r="AQ316" s="149">
        <f>VLOOKUP($J316,context!$K$2:$AC$348,9,FALSE)</f>
        <v>0.4</v>
      </c>
      <c r="AR316" s="149">
        <f>VLOOKUP($J316,context!$K$2:$AC$348,10,FALSE)</f>
        <v>0</v>
      </c>
      <c r="AS316" s="149">
        <f>VLOOKUP($J316,context!$K$2:$AC$348,11,FALSE)</f>
        <v>0.2</v>
      </c>
      <c r="AT316" s="149">
        <f>VLOOKUP($J316,context!$K$2:$AC$348,12,FALSE)</f>
        <v>0.2</v>
      </c>
      <c r="AU316" s="149">
        <f>VLOOKUP($J316,context!$K$2:$AC$348,13,FALSE)</f>
        <v>0.4</v>
      </c>
      <c r="AV316" s="149">
        <f>VLOOKUP($J316,context!$K$2:$AC$348,14,FALSE)</f>
        <v>0.2</v>
      </c>
      <c r="AW316" s="149">
        <f>VLOOKUP($J316,context!$K$2:$AC$348,15,FALSE)</f>
        <v>0</v>
      </c>
      <c r="AX316" s="149">
        <f>VLOOKUP($J316,context!$K$2:$AC$348,16,FALSE)</f>
        <v>0</v>
      </c>
      <c r="AY316" s="149">
        <f t="shared" si="26"/>
        <v>2.4</v>
      </c>
      <c r="AZ316" s="149">
        <f t="shared" si="27"/>
        <v>1</v>
      </c>
      <c r="BA316" s="149">
        <f t="shared" si="28"/>
        <v>0</v>
      </c>
    </row>
    <row r="317" spans="1:54">
      <c r="A317" s="66">
        <v>235</v>
      </c>
      <c r="B317" s="66" t="s">
        <v>13</v>
      </c>
      <c r="C317" s="66" t="s">
        <v>41</v>
      </c>
      <c r="D317" s="66" t="s">
        <v>812</v>
      </c>
      <c r="E317" s="7" t="s">
        <v>842</v>
      </c>
      <c r="F317" s="50">
        <v>4</v>
      </c>
      <c r="G317" s="50" t="s">
        <v>90</v>
      </c>
      <c r="H317" s="50"/>
      <c r="I317" s="7" t="s">
        <v>90</v>
      </c>
      <c r="J317" s="47" t="s">
        <v>87</v>
      </c>
      <c r="K317" s="7" t="s">
        <v>677</v>
      </c>
      <c r="L317" s="7">
        <v>0</v>
      </c>
      <c r="M317" s="69" t="s">
        <v>87</v>
      </c>
      <c r="N317" s="69" t="s">
        <v>87</v>
      </c>
      <c r="O317" s="77" t="str">
        <f t="shared" si="29"/>
        <v/>
      </c>
      <c r="P317" s="77" t="str">
        <f t="shared" si="30"/>
        <v/>
      </c>
      <c r="Q317" s="7" t="s">
        <v>815</v>
      </c>
      <c r="R317" s="66">
        <v>1</v>
      </c>
      <c r="S317" s="66"/>
      <c r="T317" s="7" t="s">
        <v>65</v>
      </c>
      <c r="U317" s="184" t="s">
        <v>607</v>
      </c>
      <c r="V317" s="47" t="s">
        <v>87</v>
      </c>
      <c r="W317" s="47" t="s">
        <v>66</v>
      </c>
      <c r="X317" s="66" t="s">
        <v>66</v>
      </c>
      <c r="Y317" s="184" t="s">
        <v>95</v>
      </c>
      <c r="Z317" s="184" t="s">
        <v>87</v>
      </c>
      <c r="AA317" s="7"/>
      <c r="AB317" s="7" t="s">
        <v>609</v>
      </c>
      <c r="AC317" s="7"/>
      <c r="AD317" s="7"/>
      <c r="AF317" s="7"/>
      <c r="AG317" s="7">
        <v>1</v>
      </c>
      <c r="AH317" s="160" t="s">
        <v>2785</v>
      </c>
      <c r="AI317" s="47" t="s">
        <v>2989</v>
      </c>
      <c r="AJ317" s="194" t="str">
        <f>VLOOKUP($J317,context!$K$2:$M$348,2,FALSE)</f>
        <v>Definition from FaBiO: An article, typically the realization of a research paper reporting original research findings, published in a journal issue.</v>
      </c>
      <c r="AK317" s="47">
        <v>1</v>
      </c>
      <c r="AL317" s="47" t="s">
        <v>3093</v>
      </c>
      <c r="AM317" s="185">
        <f>VLOOKUP($J317,context!$K$2:$AC$348,5,FALSE)</f>
        <v>0</v>
      </c>
      <c r="AN317" s="185">
        <f>VLOOKUP($J317,context!$K$2:$AC$348,6,FALSE)</f>
        <v>0</v>
      </c>
      <c r="AO317" s="185">
        <f>VLOOKUP($J317,context!$K$2:$AC$348,7,FALSE)</f>
        <v>0</v>
      </c>
      <c r="AP317" s="185">
        <f>VLOOKUP($J317,context!$K$2:$AC$348,8,FALSE)</f>
        <v>1</v>
      </c>
      <c r="AQ317" s="185">
        <f>VLOOKUP($J317,context!$K$2:$AC$348,9,FALSE)</f>
        <v>0.4</v>
      </c>
      <c r="AR317" s="185">
        <f>VLOOKUP($J317,context!$K$2:$AC$348,10,FALSE)</f>
        <v>0</v>
      </c>
      <c r="AS317" s="185">
        <f>VLOOKUP($J317,context!$K$2:$AC$348,11,FALSE)</f>
        <v>0.2</v>
      </c>
      <c r="AT317" s="185">
        <f>VLOOKUP($J317,context!$K$2:$AC$348,12,FALSE)</f>
        <v>0.2</v>
      </c>
      <c r="AU317" s="185">
        <f>VLOOKUP($J317,context!$K$2:$AC$348,13,FALSE)</f>
        <v>0.4</v>
      </c>
      <c r="AV317" s="185">
        <f>VLOOKUP($J317,context!$K$2:$AC$348,14,FALSE)</f>
        <v>0.2</v>
      </c>
      <c r="AW317" s="185">
        <f>VLOOKUP($J317,context!$K$2:$AC$348,15,FALSE)</f>
        <v>0</v>
      </c>
      <c r="AX317" s="185">
        <f>VLOOKUP($J317,context!$K$2:$AC$348,16,FALSE)</f>
        <v>0</v>
      </c>
      <c r="AY317" s="185">
        <f t="shared" si="26"/>
        <v>2.4</v>
      </c>
      <c r="AZ317" s="149">
        <f t="shared" si="27"/>
        <v>1</v>
      </c>
      <c r="BA317" s="149">
        <f t="shared" si="28"/>
        <v>0</v>
      </c>
    </row>
    <row r="318" spans="1:54">
      <c r="A318" s="52">
        <v>346</v>
      </c>
      <c r="B318" s="52" t="s">
        <v>2708</v>
      </c>
      <c r="C318" s="66" t="s">
        <v>905</v>
      </c>
      <c r="D318" s="52"/>
      <c r="E318" s="77" t="s">
        <v>906</v>
      </c>
      <c r="F318" s="50">
        <v>5</v>
      </c>
      <c r="G318" s="50" t="s">
        <v>1024</v>
      </c>
      <c r="H318" s="77" t="s">
        <v>1025</v>
      </c>
      <c r="I318" s="69" t="s">
        <v>1026</v>
      </c>
      <c r="J318" s="70" t="s">
        <v>87</v>
      </c>
      <c r="K318" s="77"/>
      <c r="L318" s="69">
        <v>0</v>
      </c>
      <c r="M318" s="69" t="s">
        <v>87</v>
      </c>
      <c r="N318" s="69" t="s">
        <v>87</v>
      </c>
      <c r="O318" s="77" t="str">
        <f t="shared" si="29"/>
        <v/>
      </c>
      <c r="P318" s="77" t="str">
        <f t="shared" si="30"/>
        <v/>
      </c>
      <c r="Q318" s="77"/>
      <c r="R318" s="6">
        <v>1</v>
      </c>
      <c r="S318" s="55">
        <v>43015</v>
      </c>
      <c r="T318" s="77" t="s">
        <v>65</v>
      </c>
      <c r="U318" s="67" t="s">
        <v>607</v>
      </c>
      <c r="V318" s="68" t="s">
        <v>87</v>
      </c>
      <c r="W318" s="74" t="s">
        <v>66</v>
      </c>
      <c r="X318" s="115" t="s">
        <v>66</v>
      </c>
      <c r="Y318" s="121" t="s">
        <v>95</v>
      </c>
      <c r="Z318" s="121" t="s">
        <v>87</v>
      </c>
      <c r="AA318" s="77"/>
      <c r="AB318" s="69" t="s">
        <v>609</v>
      </c>
      <c r="AC318" s="77"/>
      <c r="AD318" s="77"/>
      <c r="AF318" s="69" t="s">
        <v>1232</v>
      </c>
      <c r="AG318" s="69">
        <v>0</v>
      </c>
      <c r="AH318" s="160" t="s">
        <v>2785</v>
      </c>
      <c r="AI318" s="70" t="s">
        <v>2989</v>
      </c>
      <c r="AJ318" s="194" t="str">
        <f>VLOOKUP($J318,context!$K$2:$M$348,2,FALSE)</f>
        <v>Definition from FaBiO: An article, typically the realization of a research paper reporting original research findings, published in a journal issue.</v>
      </c>
      <c r="AK318" s="70">
        <v>1</v>
      </c>
      <c r="AL318" s="70" t="s">
        <v>3097</v>
      </c>
      <c r="AM318" s="149">
        <f>VLOOKUP($J318,context!$K$2:$AC$348,5,FALSE)</f>
        <v>0</v>
      </c>
      <c r="AN318" s="149">
        <f>VLOOKUP($J318,context!$K$2:$AC$348,6,FALSE)</f>
        <v>0</v>
      </c>
      <c r="AO318" s="149">
        <f>VLOOKUP($J318,context!$K$2:$AC$348,7,FALSE)</f>
        <v>0</v>
      </c>
      <c r="AP318" s="149">
        <f>VLOOKUP($J318,context!$K$2:$AC$348,8,FALSE)</f>
        <v>1</v>
      </c>
      <c r="AQ318" s="149">
        <f>VLOOKUP($J318,context!$K$2:$AC$348,9,FALSE)</f>
        <v>0.4</v>
      </c>
      <c r="AR318" s="149">
        <f>VLOOKUP($J318,context!$K$2:$AC$348,10,FALSE)</f>
        <v>0</v>
      </c>
      <c r="AS318" s="149">
        <f>VLOOKUP($J318,context!$K$2:$AC$348,11,FALSE)</f>
        <v>0.2</v>
      </c>
      <c r="AT318" s="149">
        <f>VLOOKUP($J318,context!$K$2:$AC$348,12,FALSE)</f>
        <v>0.2</v>
      </c>
      <c r="AU318" s="149">
        <f>VLOOKUP($J318,context!$K$2:$AC$348,13,FALSE)</f>
        <v>0.4</v>
      </c>
      <c r="AV318" s="149">
        <f>VLOOKUP($J318,context!$K$2:$AC$348,14,FALSE)</f>
        <v>0.2</v>
      </c>
      <c r="AW318" s="149">
        <f>VLOOKUP($J318,context!$K$2:$AC$348,15,FALSE)</f>
        <v>0</v>
      </c>
      <c r="AX318" s="149">
        <f>VLOOKUP($J318,context!$K$2:$AC$348,16,FALSE)</f>
        <v>0</v>
      </c>
      <c r="AY318" s="149">
        <f t="shared" si="26"/>
        <v>2.4</v>
      </c>
      <c r="AZ318" s="149">
        <f t="shared" si="27"/>
        <v>1</v>
      </c>
      <c r="BA318" s="149">
        <f t="shared" si="28"/>
        <v>0</v>
      </c>
    </row>
    <row r="319" spans="1:54">
      <c r="A319" s="52">
        <v>404</v>
      </c>
      <c r="B319" s="52" t="s">
        <v>2708</v>
      </c>
      <c r="C319" s="52" t="s">
        <v>905</v>
      </c>
      <c r="D319" s="52"/>
      <c r="E319" s="175" t="s">
        <v>1104</v>
      </c>
      <c r="F319" s="176">
        <v>4</v>
      </c>
      <c r="G319" s="175" t="s">
        <v>1024</v>
      </c>
      <c r="H319" s="77"/>
      <c r="I319" s="69" t="s">
        <v>1024</v>
      </c>
      <c r="J319" s="177" t="s">
        <v>87</v>
      </c>
      <c r="K319" s="175" t="s">
        <v>1025</v>
      </c>
      <c r="L319" s="175">
        <v>0</v>
      </c>
      <c r="M319" s="69" t="s">
        <v>87</v>
      </c>
      <c r="N319" s="69" t="s">
        <v>87</v>
      </c>
      <c r="O319" s="77" t="str">
        <f t="shared" si="29"/>
        <v/>
      </c>
      <c r="P319" s="77" t="str">
        <f t="shared" si="30"/>
        <v/>
      </c>
      <c r="Q319" s="175"/>
      <c r="R319" s="52">
        <v>1</v>
      </c>
      <c r="S319" s="55">
        <v>43015</v>
      </c>
      <c r="T319" s="77" t="s">
        <v>65</v>
      </c>
      <c r="U319" s="67" t="s">
        <v>607</v>
      </c>
      <c r="V319" s="177" t="s">
        <v>87</v>
      </c>
      <c r="W319" s="177" t="s">
        <v>66</v>
      </c>
      <c r="X319" s="52" t="s">
        <v>66</v>
      </c>
      <c r="Y319" s="178" t="s">
        <v>95</v>
      </c>
      <c r="Z319" s="178" t="s">
        <v>87</v>
      </c>
      <c r="AA319" s="175"/>
      <c r="AB319" s="175" t="s">
        <v>609</v>
      </c>
      <c r="AC319" s="175"/>
      <c r="AD319" s="175"/>
      <c r="AE319" s="175"/>
      <c r="AF319" s="175" t="s">
        <v>1232</v>
      </c>
      <c r="AG319" s="175">
        <v>0</v>
      </c>
      <c r="AH319" s="181" t="s">
        <v>2785</v>
      </c>
      <c r="AI319" s="177" t="s">
        <v>2989</v>
      </c>
      <c r="AJ319" s="194" t="str">
        <f>VLOOKUP($J319,context!$K$2:$M$348,2,FALSE)</f>
        <v>Definition from FaBiO: An article, typically the realization of a research paper reporting original research findings, published in a journal issue.</v>
      </c>
      <c r="AK319" s="70">
        <v>1</v>
      </c>
      <c r="AL319" s="70" t="s">
        <v>3097</v>
      </c>
      <c r="AM319" s="179">
        <f>VLOOKUP($J319,context!$K$2:$AC$348,5,FALSE)</f>
        <v>0</v>
      </c>
      <c r="AN319" s="179">
        <f>VLOOKUP($J319,context!$K$2:$AC$348,6,FALSE)</f>
        <v>0</v>
      </c>
      <c r="AO319" s="179">
        <f>VLOOKUP($J319,context!$K$2:$AC$348,7,FALSE)</f>
        <v>0</v>
      </c>
      <c r="AP319" s="179">
        <f>VLOOKUP($J319,context!$K$2:$AC$348,8,FALSE)</f>
        <v>1</v>
      </c>
      <c r="AQ319" s="179">
        <f>VLOOKUP($J319,context!$K$2:$AC$348,9,FALSE)</f>
        <v>0.4</v>
      </c>
      <c r="AR319" s="179">
        <f>VLOOKUP($J319,context!$K$2:$AC$348,10,FALSE)</f>
        <v>0</v>
      </c>
      <c r="AS319" s="179">
        <f>VLOOKUP($J319,context!$K$2:$AC$348,11,FALSE)</f>
        <v>0.2</v>
      </c>
      <c r="AT319" s="179">
        <f>VLOOKUP($J319,context!$K$2:$AC$348,12,FALSE)</f>
        <v>0.2</v>
      </c>
      <c r="AU319" s="179">
        <f>VLOOKUP($J319,context!$K$2:$AC$348,13,FALSE)</f>
        <v>0.4</v>
      </c>
      <c r="AV319" s="179">
        <f>VLOOKUP($J319,context!$K$2:$AC$348,14,FALSE)</f>
        <v>0.2</v>
      </c>
      <c r="AW319" s="179">
        <f>VLOOKUP($J319,context!$K$2:$AC$348,15,FALSE)</f>
        <v>0</v>
      </c>
      <c r="AX319" s="179">
        <f>VLOOKUP($J319,context!$K$2:$AC$348,16,FALSE)</f>
        <v>0</v>
      </c>
      <c r="AY319" s="149">
        <f t="shared" si="26"/>
        <v>2.4</v>
      </c>
      <c r="AZ319" s="149">
        <f t="shared" si="27"/>
        <v>1</v>
      </c>
      <c r="BA319" s="149">
        <f t="shared" si="28"/>
        <v>0</v>
      </c>
    </row>
    <row r="320" spans="1:54">
      <c r="A320" s="52">
        <v>465</v>
      </c>
      <c r="B320" s="52" t="s">
        <v>13</v>
      </c>
      <c r="C320" s="66" t="s">
        <v>29</v>
      </c>
      <c r="D320" s="52" t="s">
        <v>1159</v>
      </c>
      <c r="E320" s="77" t="s">
        <v>1160</v>
      </c>
      <c r="F320" s="50">
        <v>3</v>
      </c>
      <c r="G320" s="50" t="s">
        <v>1174</v>
      </c>
      <c r="H320" s="77" t="s">
        <v>89</v>
      </c>
      <c r="I320" s="69" t="s">
        <v>89</v>
      </c>
      <c r="J320" s="70" t="s">
        <v>87</v>
      </c>
      <c r="K320" s="77"/>
      <c r="L320" s="69">
        <v>0</v>
      </c>
      <c r="M320" s="69" t="s">
        <v>87</v>
      </c>
      <c r="N320" s="69" t="s">
        <v>87</v>
      </c>
      <c r="O320" s="77" t="str">
        <f t="shared" si="29"/>
        <v/>
      </c>
      <c r="P320" s="77" t="str">
        <f t="shared" si="30"/>
        <v/>
      </c>
      <c r="Q320" s="77"/>
      <c r="R320" s="6">
        <v>1</v>
      </c>
      <c r="S320" s="55"/>
      <c r="T320" s="77" t="s">
        <v>65</v>
      </c>
      <c r="U320" s="67" t="s">
        <v>607</v>
      </c>
      <c r="V320" s="68" t="s">
        <v>87</v>
      </c>
      <c r="W320" s="74" t="s">
        <v>66</v>
      </c>
      <c r="X320" s="115" t="s">
        <v>66</v>
      </c>
      <c r="Y320" s="121" t="s">
        <v>171</v>
      </c>
      <c r="Z320" s="121" t="s">
        <v>87</v>
      </c>
      <c r="AA320" s="77"/>
      <c r="AB320" s="69" t="s">
        <v>609</v>
      </c>
      <c r="AC320" s="77"/>
      <c r="AD320" s="77"/>
      <c r="AF320" s="69" t="s">
        <v>1231</v>
      </c>
      <c r="AG320" s="77">
        <v>0</v>
      </c>
      <c r="AH320" s="160" t="s">
        <v>2785</v>
      </c>
      <c r="AI320" s="70" t="s">
        <v>94</v>
      </c>
      <c r="AJ320" s="194" t="str">
        <f>VLOOKUP($J320,context!$K$2:$M$348,2,FALSE)</f>
        <v>Definition from FaBiO: An article, typically the realization of a research paper reporting original research findings, published in a journal issue.</v>
      </c>
      <c r="AK320" s="70">
        <v>1</v>
      </c>
      <c r="AL320" s="70" t="s">
        <v>3093</v>
      </c>
      <c r="AM320" s="149">
        <f>VLOOKUP($J320,context!$K$2:$AC$348,5,FALSE)</f>
        <v>0</v>
      </c>
      <c r="AN320" s="149">
        <f>VLOOKUP($J320,context!$K$2:$AC$348,6,FALSE)</f>
        <v>0</v>
      </c>
      <c r="AO320" s="149">
        <f>VLOOKUP($J320,context!$K$2:$AC$348,7,FALSE)</f>
        <v>0</v>
      </c>
      <c r="AP320" s="149">
        <f>VLOOKUP($J320,context!$K$2:$AC$348,8,FALSE)</f>
        <v>1</v>
      </c>
      <c r="AQ320" s="149">
        <f>VLOOKUP($J320,context!$K$2:$AC$348,9,FALSE)</f>
        <v>0.4</v>
      </c>
      <c r="AR320" s="149">
        <f>VLOOKUP($J320,context!$K$2:$AC$348,10,FALSE)</f>
        <v>0</v>
      </c>
      <c r="AS320" s="149">
        <f>VLOOKUP($J320,context!$K$2:$AC$348,11,FALSE)</f>
        <v>0.2</v>
      </c>
      <c r="AT320" s="149">
        <f>VLOOKUP($J320,context!$K$2:$AC$348,12,FALSE)</f>
        <v>0.2</v>
      </c>
      <c r="AU320" s="149">
        <f>VLOOKUP($J320,context!$K$2:$AC$348,13,FALSE)</f>
        <v>0.4</v>
      </c>
      <c r="AV320" s="149">
        <f>VLOOKUP($J320,context!$K$2:$AC$348,14,FALSE)</f>
        <v>0.2</v>
      </c>
      <c r="AW320" s="149">
        <f>VLOOKUP($J320,context!$K$2:$AC$348,15,FALSE)</f>
        <v>0</v>
      </c>
      <c r="AX320" s="149">
        <f>VLOOKUP($J320,context!$K$2:$AC$348,16,FALSE)</f>
        <v>0</v>
      </c>
      <c r="AY320" s="149">
        <f t="shared" ref="AY320:AY383" si="31">SUM(AM320:AX320)</f>
        <v>2.4</v>
      </c>
      <c r="AZ320" s="149">
        <f t="shared" ref="AZ320:AZ383" si="32">MAX(AM320:AX320)</f>
        <v>1</v>
      </c>
      <c r="BA320" s="149">
        <f t="shared" ref="BA320:BA383" si="33">MIN(AM320:AX320)</f>
        <v>0</v>
      </c>
    </row>
    <row r="321" spans="1:54">
      <c r="A321" s="52">
        <v>529</v>
      </c>
      <c r="B321" s="52" t="s">
        <v>13</v>
      </c>
      <c r="C321" s="114" t="s">
        <v>1732</v>
      </c>
      <c r="E321" s="69" t="s">
        <v>1778</v>
      </c>
      <c r="F321" s="69" t="s">
        <v>1779</v>
      </c>
      <c r="G321" s="61" t="s">
        <v>87</v>
      </c>
      <c r="I321" s="61" t="s">
        <v>87</v>
      </c>
      <c r="J321" s="70" t="s">
        <v>87</v>
      </c>
      <c r="K321" s="69" t="s">
        <v>1748</v>
      </c>
      <c r="L321" s="69">
        <v>0</v>
      </c>
      <c r="M321" s="69" t="s">
        <v>87</v>
      </c>
      <c r="N321" s="69" t="s">
        <v>87</v>
      </c>
      <c r="O321" s="77" t="str">
        <f t="shared" si="29"/>
        <v/>
      </c>
      <c r="P321" s="77" t="str">
        <f t="shared" si="30"/>
        <v/>
      </c>
      <c r="R321" s="63">
        <v>1</v>
      </c>
      <c r="T321" s="77" t="s">
        <v>65</v>
      </c>
      <c r="U321" s="67" t="s">
        <v>607</v>
      </c>
      <c r="V321" s="68" t="s">
        <v>87</v>
      </c>
      <c r="W321" s="74" t="s">
        <v>66</v>
      </c>
      <c r="X321" s="115" t="s">
        <v>66</v>
      </c>
      <c r="Y321" s="121" t="s">
        <v>95</v>
      </c>
      <c r="Z321" s="121" t="s">
        <v>87</v>
      </c>
      <c r="AA321" s="77"/>
      <c r="AB321" s="69" t="s">
        <v>609</v>
      </c>
      <c r="AG321" s="61">
        <v>1</v>
      </c>
      <c r="AH321" s="160" t="s">
        <v>2785</v>
      </c>
      <c r="AI321" s="70" t="s">
        <v>94</v>
      </c>
      <c r="AJ321" s="194" t="str">
        <f>VLOOKUP($J321,context!$K$2:$M$348,2,FALSE)</f>
        <v>Definition from FaBiO: An article, typically the realization of a research paper reporting original research findings, published in a journal issue.</v>
      </c>
      <c r="AK321" s="70">
        <v>1</v>
      </c>
      <c r="AL321" s="70" t="s">
        <v>3093</v>
      </c>
      <c r="AM321" s="149">
        <f>VLOOKUP($J321,context!$K$2:$AC$348,5,FALSE)</f>
        <v>0</v>
      </c>
      <c r="AN321" s="149">
        <f>VLOOKUP($J321,context!$K$2:$AC$348,6,FALSE)</f>
        <v>0</v>
      </c>
      <c r="AO321" s="149">
        <f>VLOOKUP($J321,context!$K$2:$AC$348,7,FALSE)</f>
        <v>0</v>
      </c>
      <c r="AP321" s="149">
        <f>VLOOKUP($J321,context!$K$2:$AC$348,8,FALSE)</f>
        <v>1</v>
      </c>
      <c r="AQ321" s="149">
        <f>VLOOKUP($J321,context!$K$2:$AC$348,9,FALSE)</f>
        <v>0.4</v>
      </c>
      <c r="AR321" s="149">
        <f>VLOOKUP($J321,context!$K$2:$AC$348,10,FALSE)</f>
        <v>0</v>
      </c>
      <c r="AS321" s="149">
        <f>VLOOKUP($J321,context!$K$2:$AC$348,11,FALSE)</f>
        <v>0.2</v>
      </c>
      <c r="AT321" s="149">
        <f>VLOOKUP($J321,context!$K$2:$AC$348,12,FALSE)</f>
        <v>0.2</v>
      </c>
      <c r="AU321" s="149">
        <f>VLOOKUP($J321,context!$K$2:$AC$348,13,FALSE)</f>
        <v>0.4</v>
      </c>
      <c r="AV321" s="149">
        <f>VLOOKUP($J321,context!$K$2:$AC$348,14,FALSE)</f>
        <v>0.2</v>
      </c>
      <c r="AW321" s="149">
        <f>VLOOKUP($J321,context!$K$2:$AC$348,15,FALSE)</f>
        <v>0</v>
      </c>
      <c r="AX321" s="149">
        <f>VLOOKUP($J321,context!$K$2:$AC$348,16,FALSE)</f>
        <v>0</v>
      </c>
      <c r="AY321" s="149">
        <f t="shared" si="31"/>
        <v>2.4</v>
      </c>
      <c r="AZ321" s="149">
        <f t="shared" si="32"/>
        <v>1</v>
      </c>
      <c r="BA321" s="149">
        <f t="shared" si="33"/>
        <v>0</v>
      </c>
    </row>
    <row r="322" spans="1:54">
      <c r="A322" s="52">
        <v>555</v>
      </c>
      <c r="B322" s="52" t="s">
        <v>13</v>
      </c>
      <c r="C322" s="114" t="s">
        <v>1732</v>
      </c>
      <c r="E322" s="69" t="s">
        <v>1891</v>
      </c>
      <c r="F322" s="61">
        <v>5</v>
      </c>
      <c r="G322" s="69" t="s">
        <v>1694</v>
      </c>
      <c r="I322" s="69" t="s">
        <v>1694</v>
      </c>
      <c r="J322" s="70" t="s">
        <v>87</v>
      </c>
      <c r="K322" s="61" t="s">
        <v>1793</v>
      </c>
      <c r="L322" s="69">
        <v>0</v>
      </c>
      <c r="M322" s="69" t="s">
        <v>87</v>
      </c>
      <c r="N322" s="69" t="s">
        <v>87</v>
      </c>
      <c r="O322" s="77" t="str">
        <f t="shared" si="29"/>
        <v/>
      </c>
      <c r="P322" s="77" t="str">
        <f t="shared" si="30"/>
        <v/>
      </c>
      <c r="Q322" s="61" t="s">
        <v>1794</v>
      </c>
      <c r="R322" s="63">
        <v>1</v>
      </c>
      <c r="T322" s="77" t="s">
        <v>65</v>
      </c>
      <c r="U322" s="67" t="s">
        <v>607</v>
      </c>
      <c r="V322" s="68" t="s">
        <v>87</v>
      </c>
      <c r="W322" s="74" t="s">
        <v>66</v>
      </c>
      <c r="X322" s="115" t="s">
        <v>66</v>
      </c>
      <c r="Y322" s="121" t="s">
        <v>95</v>
      </c>
      <c r="Z322" s="121" t="s">
        <v>87</v>
      </c>
      <c r="AA322" s="77"/>
      <c r="AB322" s="69" t="s">
        <v>609</v>
      </c>
      <c r="AG322" s="61">
        <v>1</v>
      </c>
      <c r="AH322" s="160" t="s">
        <v>2785</v>
      </c>
      <c r="AI322" s="70" t="s">
        <v>94</v>
      </c>
      <c r="AJ322" s="194" t="str">
        <f>VLOOKUP($J322,context!$K$2:$M$348,2,FALSE)</f>
        <v>Definition from FaBiO: An article, typically the realization of a research paper reporting original research findings, published in a journal issue.</v>
      </c>
      <c r="AK322" s="70">
        <v>1</v>
      </c>
      <c r="AL322" s="70" t="s">
        <v>3093</v>
      </c>
      <c r="AM322" s="149">
        <f>VLOOKUP($J322,context!$K$2:$AC$348,5,FALSE)</f>
        <v>0</v>
      </c>
      <c r="AN322" s="149">
        <f>VLOOKUP($J322,context!$K$2:$AC$348,6,FALSE)</f>
        <v>0</v>
      </c>
      <c r="AO322" s="149">
        <f>VLOOKUP($J322,context!$K$2:$AC$348,7,FALSE)</f>
        <v>0</v>
      </c>
      <c r="AP322" s="149">
        <f>VLOOKUP($J322,context!$K$2:$AC$348,8,FALSE)</f>
        <v>1</v>
      </c>
      <c r="AQ322" s="149">
        <f>VLOOKUP($J322,context!$K$2:$AC$348,9,FALSE)</f>
        <v>0.4</v>
      </c>
      <c r="AR322" s="149">
        <f>VLOOKUP($J322,context!$K$2:$AC$348,10,FALSE)</f>
        <v>0</v>
      </c>
      <c r="AS322" s="149">
        <f>VLOOKUP($J322,context!$K$2:$AC$348,11,FALSE)</f>
        <v>0.2</v>
      </c>
      <c r="AT322" s="149">
        <f>VLOOKUP($J322,context!$K$2:$AC$348,12,FALSE)</f>
        <v>0.2</v>
      </c>
      <c r="AU322" s="149">
        <f>VLOOKUP($J322,context!$K$2:$AC$348,13,FALSE)</f>
        <v>0.4</v>
      </c>
      <c r="AV322" s="149">
        <f>VLOOKUP($J322,context!$K$2:$AC$348,14,FALSE)</f>
        <v>0.2</v>
      </c>
      <c r="AW322" s="149">
        <f>VLOOKUP($J322,context!$K$2:$AC$348,15,FALSE)</f>
        <v>0</v>
      </c>
      <c r="AX322" s="149">
        <f>VLOOKUP($J322,context!$K$2:$AC$348,16,FALSE)</f>
        <v>0</v>
      </c>
      <c r="AY322" s="149">
        <f t="shared" si="31"/>
        <v>2.4</v>
      </c>
      <c r="AZ322" s="149">
        <f t="shared" si="32"/>
        <v>1</v>
      </c>
      <c r="BA322" s="149">
        <f t="shared" si="33"/>
        <v>0</v>
      </c>
    </row>
    <row r="323" spans="1:54" s="175" customFormat="1">
      <c r="A323" s="52">
        <v>709</v>
      </c>
      <c r="B323" s="52" t="s">
        <v>13</v>
      </c>
      <c r="C323" s="117" t="s">
        <v>1902</v>
      </c>
      <c r="D323" s="59"/>
      <c r="E323" s="69" t="s">
        <v>2271</v>
      </c>
      <c r="F323" s="61"/>
      <c r="G323" s="62" t="s">
        <v>1694</v>
      </c>
      <c r="H323" s="61"/>
      <c r="I323" s="69"/>
      <c r="J323" s="70" t="s">
        <v>87</v>
      </c>
      <c r="K323" s="70" t="s">
        <v>3131</v>
      </c>
      <c r="L323" s="69">
        <v>1</v>
      </c>
      <c r="M323" s="69" t="s">
        <v>87</v>
      </c>
      <c r="N323" s="69" t="s">
        <v>87</v>
      </c>
      <c r="O323" s="77" t="str">
        <f t="shared" si="29"/>
        <v>Journal Article</v>
      </c>
      <c r="P323" s="77" t="str">
        <f t="shared" si="30"/>
        <v>Definition from FaBiO: An article, typically the realization of a research paper reporting original research findings, published in a journal issue.</v>
      </c>
      <c r="Q323" s="61"/>
      <c r="R323" s="63">
        <v>1</v>
      </c>
      <c r="S323" s="64"/>
      <c r="T323" s="77" t="s">
        <v>65</v>
      </c>
      <c r="U323" s="67" t="s">
        <v>607</v>
      </c>
      <c r="V323" s="68" t="s">
        <v>87</v>
      </c>
      <c r="W323" s="74" t="s">
        <v>66</v>
      </c>
      <c r="X323" s="115" t="s">
        <v>66</v>
      </c>
      <c r="Y323" s="121" t="s">
        <v>95</v>
      </c>
      <c r="Z323" s="121" t="s">
        <v>87</v>
      </c>
      <c r="AA323" s="77"/>
      <c r="AB323" s="69" t="s">
        <v>609</v>
      </c>
      <c r="AC323" s="61"/>
      <c r="AD323" s="72"/>
      <c r="AE323" s="7"/>
      <c r="AF323" s="61"/>
      <c r="AG323" s="61">
        <v>1</v>
      </c>
      <c r="AH323" s="160" t="s">
        <v>2785</v>
      </c>
      <c r="AI323" s="70" t="s">
        <v>94</v>
      </c>
      <c r="AJ323" s="194" t="str">
        <f>VLOOKUP($J323,context!$K$2:$M$348,2,FALSE)</f>
        <v>Definition from FaBiO: An article, typically the realization of a research paper reporting original research findings, published in a journal issue.</v>
      </c>
      <c r="AK323" s="70">
        <v>1</v>
      </c>
      <c r="AL323" s="70" t="s">
        <v>3093</v>
      </c>
      <c r="AM323" s="149">
        <f>VLOOKUP($J323,context!$K$2:$AC$348,5,FALSE)</f>
        <v>0</v>
      </c>
      <c r="AN323" s="149">
        <f>VLOOKUP($J323,context!$K$2:$AC$348,6,FALSE)</f>
        <v>0</v>
      </c>
      <c r="AO323" s="149">
        <f>VLOOKUP($J323,context!$K$2:$AC$348,7,FALSE)</f>
        <v>0</v>
      </c>
      <c r="AP323" s="149">
        <f>VLOOKUP($J323,context!$K$2:$AC$348,8,FALSE)</f>
        <v>1</v>
      </c>
      <c r="AQ323" s="149">
        <f>VLOOKUP($J323,context!$K$2:$AC$348,9,FALSE)</f>
        <v>0.4</v>
      </c>
      <c r="AR323" s="149">
        <f>VLOOKUP($J323,context!$K$2:$AC$348,10,FALSE)</f>
        <v>0</v>
      </c>
      <c r="AS323" s="149">
        <f>VLOOKUP($J323,context!$K$2:$AC$348,11,FALSE)</f>
        <v>0.2</v>
      </c>
      <c r="AT323" s="149">
        <f>VLOOKUP($J323,context!$K$2:$AC$348,12,FALSE)</f>
        <v>0.2</v>
      </c>
      <c r="AU323" s="149">
        <f>VLOOKUP($J323,context!$K$2:$AC$348,13,FALSE)</f>
        <v>0.4</v>
      </c>
      <c r="AV323" s="149">
        <f>VLOOKUP($J323,context!$K$2:$AC$348,14,FALSE)</f>
        <v>0.2</v>
      </c>
      <c r="AW323" s="149">
        <f>VLOOKUP($J323,context!$K$2:$AC$348,15,FALSE)</f>
        <v>0</v>
      </c>
      <c r="AX323" s="149">
        <f>VLOOKUP($J323,context!$K$2:$AC$348,16,FALSE)</f>
        <v>0</v>
      </c>
      <c r="AY323" s="149">
        <f t="shared" si="31"/>
        <v>2.4</v>
      </c>
      <c r="AZ323" s="149">
        <f t="shared" si="32"/>
        <v>1</v>
      </c>
      <c r="BA323" s="149">
        <f t="shared" si="33"/>
        <v>0</v>
      </c>
      <c r="BB323" s="7"/>
    </row>
    <row r="324" spans="1:54">
      <c r="A324" s="122">
        <v>876</v>
      </c>
      <c r="B324" s="52" t="s">
        <v>13</v>
      </c>
      <c r="C324" s="66" t="s">
        <v>2413</v>
      </c>
      <c r="D324" s="66" t="s">
        <v>2504</v>
      </c>
      <c r="E324" s="7" t="s">
        <v>2414</v>
      </c>
      <c r="F324" s="122">
        <v>4</v>
      </c>
      <c r="G324" s="50" t="s">
        <v>2505</v>
      </c>
      <c r="H324" s="122"/>
      <c r="I324" s="122"/>
      <c r="J324" s="47" t="s">
        <v>87</v>
      </c>
      <c r="K324" s="7" t="s">
        <v>2506</v>
      </c>
      <c r="L324" s="7">
        <v>0</v>
      </c>
      <c r="M324" s="69" t="s">
        <v>87</v>
      </c>
      <c r="N324" s="69" t="s">
        <v>87</v>
      </c>
      <c r="O324" s="77" t="str">
        <f t="shared" si="29"/>
        <v/>
      </c>
      <c r="P324" s="77" t="str">
        <f t="shared" si="30"/>
        <v/>
      </c>
      <c r="Q324" s="7"/>
      <c r="R324" s="66">
        <v>1</v>
      </c>
      <c r="S324" s="55">
        <v>42329</v>
      </c>
      <c r="T324" s="77" t="s">
        <v>65</v>
      </c>
      <c r="U324" s="67" t="s">
        <v>607</v>
      </c>
      <c r="V324" s="47" t="s">
        <v>87</v>
      </c>
      <c r="W324" s="47" t="s">
        <v>66</v>
      </c>
      <c r="X324" s="66" t="s">
        <v>66</v>
      </c>
      <c r="Y324" s="184" t="s">
        <v>95</v>
      </c>
      <c r="Z324" s="184" t="s">
        <v>87</v>
      </c>
      <c r="AA324" s="7"/>
      <c r="AB324" s="7" t="s">
        <v>609</v>
      </c>
      <c r="AC324" s="7"/>
      <c r="AD324" s="7"/>
      <c r="AF324" s="7"/>
      <c r="AG324" s="61">
        <v>1</v>
      </c>
      <c r="AH324" s="160" t="s">
        <v>2785</v>
      </c>
      <c r="AI324" s="47" t="s">
        <v>94</v>
      </c>
      <c r="AJ324" s="194" t="str">
        <f>VLOOKUP($J324,context!$K$2:$M$348,2,FALSE)</f>
        <v>Definition from FaBiO: An article, typically the realization of a research paper reporting original research findings, published in a journal issue.</v>
      </c>
      <c r="AK324" s="70">
        <v>1</v>
      </c>
      <c r="AL324" s="70" t="s">
        <v>3094</v>
      </c>
      <c r="AM324" s="185">
        <f>VLOOKUP($J324,context!$K$2:$AC$348,5,FALSE)</f>
        <v>0</v>
      </c>
      <c r="AN324" s="185">
        <f>VLOOKUP($J324,context!$K$2:$AC$348,6,FALSE)</f>
        <v>0</v>
      </c>
      <c r="AO324" s="185">
        <f>VLOOKUP($J324,context!$K$2:$AC$348,7,FALSE)</f>
        <v>0</v>
      </c>
      <c r="AP324" s="185">
        <f>VLOOKUP($J324,context!$K$2:$AC$348,8,FALSE)</f>
        <v>1</v>
      </c>
      <c r="AQ324" s="185">
        <f>VLOOKUP($J324,context!$K$2:$AC$348,9,FALSE)</f>
        <v>0.4</v>
      </c>
      <c r="AR324" s="185">
        <f>VLOOKUP($J324,context!$K$2:$AC$348,10,FALSE)</f>
        <v>0</v>
      </c>
      <c r="AS324" s="185">
        <f>VLOOKUP($J324,context!$K$2:$AC$348,11,FALSE)</f>
        <v>0.2</v>
      </c>
      <c r="AT324" s="185">
        <f>VLOOKUP($J324,context!$K$2:$AC$348,12,FALSE)</f>
        <v>0.2</v>
      </c>
      <c r="AU324" s="185">
        <f>VLOOKUP($J324,context!$K$2:$AC$348,13,FALSE)</f>
        <v>0.4</v>
      </c>
      <c r="AV324" s="185">
        <f>VLOOKUP($J324,context!$K$2:$AC$348,14,FALSE)</f>
        <v>0.2</v>
      </c>
      <c r="AW324" s="185">
        <f>VLOOKUP($J324,context!$K$2:$AC$348,15,FALSE)</f>
        <v>0</v>
      </c>
      <c r="AX324" s="185">
        <f>VLOOKUP($J324,context!$K$2:$AC$348,16,FALSE)</f>
        <v>0</v>
      </c>
      <c r="AY324" s="185">
        <f t="shared" si="31"/>
        <v>2.4</v>
      </c>
      <c r="AZ324" s="149">
        <f t="shared" si="32"/>
        <v>1</v>
      </c>
      <c r="BA324" s="149">
        <f t="shared" si="33"/>
        <v>0</v>
      </c>
    </row>
    <row r="325" spans="1:54">
      <c r="A325" s="122">
        <v>930</v>
      </c>
      <c r="B325" s="52" t="s">
        <v>13</v>
      </c>
      <c r="C325" s="66" t="s">
        <v>32</v>
      </c>
      <c r="D325" s="52"/>
      <c r="E325" s="77" t="s">
        <v>1190</v>
      </c>
      <c r="F325" s="50">
        <v>3</v>
      </c>
      <c r="G325" s="50" t="s">
        <v>94</v>
      </c>
      <c r="H325" s="77"/>
      <c r="I325" s="69" t="s">
        <v>87</v>
      </c>
      <c r="J325" s="70" t="s">
        <v>87</v>
      </c>
      <c r="K325" s="77"/>
      <c r="L325" s="69">
        <v>0</v>
      </c>
      <c r="M325" s="69" t="s">
        <v>87</v>
      </c>
      <c r="N325" s="69" t="s">
        <v>87</v>
      </c>
      <c r="O325" s="77" t="str">
        <f t="shared" si="29"/>
        <v/>
      </c>
      <c r="P325" s="77" t="str">
        <f t="shared" si="30"/>
        <v/>
      </c>
      <c r="Q325" s="77"/>
      <c r="R325" s="6">
        <v>1</v>
      </c>
      <c r="S325" s="55">
        <v>42328</v>
      </c>
      <c r="T325" s="77" t="s">
        <v>65</v>
      </c>
      <c r="U325" s="67" t="s">
        <v>607</v>
      </c>
      <c r="V325" s="68" t="s">
        <v>87</v>
      </c>
      <c r="W325" s="74" t="s">
        <v>66</v>
      </c>
      <c r="X325" s="115" t="s">
        <v>66</v>
      </c>
      <c r="Y325" s="121" t="s">
        <v>95</v>
      </c>
      <c r="Z325" s="121" t="s">
        <v>87</v>
      </c>
      <c r="AA325" s="77"/>
      <c r="AB325" s="69" t="s">
        <v>609</v>
      </c>
      <c r="AC325" s="77"/>
      <c r="AD325" s="77"/>
      <c r="AF325" s="69" t="s">
        <v>1232</v>
      </c>
      <c r="AG325" s="69">
        <v>0</v>
      </c>
      <c r="AH325" s="160" t="s">
        <v>2785</v>
      </c>
      <c r="AI325" s="70" t="s">
        <v>94</v>
      </c>
      <c r="AJ325" s="194" t="str">
        <f>VLOOKUP($J325,context!$K$2:$M$348,2,FALSE)</f>
        <v>Definition from FaBiO: An article, typically the realization of a research paper reporting original research findings, published in a journal issue.</v>
      </c>
      <c r="AK325" s="70">
        <v>1</v>
      </c>
      <c r="AL325" s="70" t="s">
        <v>3093</v>
      </c>
      <c r="AM325" s="149">
        <f>VLOOKUP($J325,context!$K$2:$AC$348,5,FALSE)</f>
        <v>0</v>
      </c>
      <c r="AN325" s="149">
        <f>VLOOKUP($J325,context!$K$2:$AC$348,6,FALSE)</f>
        <v>0</v>
      </c>
      <c r="AO325" s="149">
        <f>VLOOKUP($J325,context!$K$2:$AC$348,7,FALSE)</f>
        <v>0</v>
      </c>
      <c r="AP325" s="149">
        <f>VLOOKUP($J325,context!$K$2:$AC$348,8,FALSE)</f>
        <v>1</v>
      </c>
      <c r="AQ325" s="149">
        <f>VLOOKUP($J325,context!$K$2:$AC$348,9,FALSE)</f>
        <v>0.4</v>
      </c>
      <c r="AR325" s="149">
        <f>VLOOKUP($J325,context!$K$2:$AC$348,10,FALSE)</f>
        <v>0</v>
      </c>
      <c r="AS325" s="149">
        <f>VLOOKUP($J325,context!$K$2:$AC$348,11,FALSE)</f>
        <v>0.2</v>
      </c>
      <c r="AT325" s="149">
        <f>VLOOKUP($J325,context!$K$2:$AC$348,12,FALSE)</f>
        <v>0.2</v>
      </c>
      <c r="AU325" s="149">
        <f>VLOOKUP($J325,context!$K$2:$AC$348,13,FALSE)</f>
        <v>0.4</v>
      </c>
      <c r="AV325" s="149">
        <f>VLOOKUP($J325,context!$K$2:$AC$348,14,FALSE)</f>
        <v>0.2</v>
      </c>
      <c r="AW325" s="149">
        <f>VLOOKUP($J325,context!$K$2:$AC$348,15,FALSE)</f>
        <v>0</v>
      </c>
      <c r="AX325" s="149">
        <f>VLOOKUP($J325,context!$K$2:$AC$348,16,FALSE)</f>
        <v>0</v>
      </c>
      <c r="AY325" s="149">
        <f t="shared" si="31"/>
        <v>2.4</v>
      </c>
      <c r="AZ325" s="149">
        <f t="shared" si="32"/>
        <v>1</v>
      </c>
      <c r="BA325" s="149">
        <f t="shared" si="33"/>
        <v>0</v>
      </c>
    </row>
    <row r="326" spans="1:54">
      <c r="A326" s="52">
        <v>554</v>
      </c>
      <c r="B326" s="52" t="s">
        <v>13</v>
      </c>
      <c r="C326" s="114" t="s">
        <v>1732</v>
      </c>
      <c r="E326" s="69" t="s">
        <v>1891</v>
      </c>
      <c r="F326" s="61">
        <v>4</v>
      </c>
      <c r="G326" s="69" t="s">
        <v>1696</v>
      </c>
      <c r="I326" s="69" t="s">
        <v>1696</v>
      </c>
      <c r="J326" s="70" t="s">
        <v>2343</v>
      </c>
      <c r="K326" s="61" t="s">
        <v>1791</v>
      </c>
      <c r="L326" s="69">
        <v>1</v>
      </c>
      <c r="M326" s="69" t="s">
        <v>2343</v>
      </c>
      <c r="N326" s="69" t="s">
        <v>2343</v>
      </c>
      <c r="O326" s="77" t="str">
        <f t="shared" si="29"/>
        <v>Journal Contribution</v>
      </c>
      <c r="P326" s="77" t="str">
        <f t="shared" si="30"/>
        <v>Definition from COAR: A contribution to a journal denotes a work published in a journal. If applicable sub-terms should be chosen.</v>
      </c>
      <c r="Q326" s="61" t="s">
        <v>1792</v>
      </c>
      <c r="R326" s="63">
        <v>0.8</v>
      </c>
      <c r="T326" s="77" t="s">
        <v>65</v>
      </c>
      <c r="U326" s="67" t="s">
        <v>608</v>
      </c>
      <c r="V326" s="68" t="s">
        <v>87</v>
      </c>
      <c r="W326" s="74" t="s">
        <v>66</v>
      </c>
      <c r="X326" s="115" t="s">
        <v>66</v>
      </c>
      <c r="Y326" s="121" t="s">
        <v>95</v>
      </c>
      <c r="Z326" s="121" t="s">
        <v>87</v>
      </c>
      <c r="AF326" s="69" t="s">
        <v>2583</v>
      </c>
      <c r="AG326" s="61">
        <v>-1</v>
      </c>
      <c r="AH326" s="160" t="s">
        <v>2785</v>
      </c>
      <c r="AI326" s="70" t="s">
        <v>94</v>
      </c>
      <c r="AJ326" s="194" t="str">
        <f>VLOOKUP($J326,context!$K$2:$M$348,2,FALSE)</f>
        <v>Definition from COAR: A contribution to a journal denotes a work published in a journal. If applicable sub-terms should be chosen.</v>
      </c>
      <c r="AK326" s="70">
        <v>1</v>
      </c>
      <c r="AL326" s="70" t="s">
        <v>3096</v>
      </c>
      <c r="AM326" s="149">
        <f>VLOOKUP($J326,context!$K$2:$AC$348,5,FALSE)</f>
        <v>0</v>
      </c>
      <c r="AN326" s="149">
        <f>VLOOKUP($J326,context!$K$2:$AC$348,6,FALSE)</f>
        <v>0</v>
      </c>
      <c r="AO326" s="149">
        <f>VLOOKUP($J326,context!$K$2:$AC$348,7,FALSE)</f>
        <v>0</v>
      </c>
      <c r="AP326" s="149">
        <f>VLOOKUP($J326,context!$K$2:$AC$348,8,FALSE)</f>
        <v>1</v>
      </c>
      <c r="AQ326" s="149">
        <f>VLOOKUP($J326,context!$K$2:$AC$348,9,FALSE)</f>
        <v>0.4</v>
      </c>
      <c r="AR326" s="149">
        <f>VLOOKUP($J326,context!$K$2:$AC$348,10,FALSE)</f>
        <v>0.8</v>
      </c>
      <c r="AS326" s="149">
        <f>VLOOKUP($J326,context!$K$2:$AC$348,11,FALSE)</f>
        <v>0.2</v>
      </c>
      <c r="AT326" s="149">
        <f>VLOOKUP($J326,context!$K$2:$AC$348,12,FALSE)</f>
        <v>0.2</v>
      </c>
      <c r="AU326" s="149">
        <f>VLOOKUP($J326,context!$K$2:$AC$348,13,FALSE)</f>
        <v>0.4</v>
      </c>
      <c r="AV326" s="149">
        <f>VLOOKUP($J326,context!$K$2:$AC$348,14,FALSE)</f>
        <v>0.4</v>
      </c>
      <c r="AW326" s="149">
        <f>VLOOKUP($J326,context!$K$2:$AC$348,15,FALSE)</f>
        <v>0</v>
      </c>
      <c r="AX326" s="149">
        <f>VLOOKUP($J326,context!$K$2:$AC$348,16,FALSE)</f>
        <v>0</v>
      </c>
      <c r="AY326" s="149">
        <f t="shared" si="31"/>
        <v>3.4000000000000004</v>
      </c>
      <c r="AZ326" s="149">
        <f t="shared" si="32"/>
        <v>1</v>
      </c>
      <c r="BA326" s="149">
        <f t="shared" si="33"/>
        <v>0</v>
      </c>
      <c r="BB326" s="7"/>
    </row>
    <row r="327" spans="1:54">
      <c r="A327" s="52">
        <v>383</v>
      </c>
      <c r="B327" s="52" t="s">
        <v>2708</v>
      </c>
      <c r="C327" s="66" t="s">
        <v>905</v>
      </c>
      <c r="D327" s="52"/>
      <c r="E327" s="77" t="s">
        <v>906</v>
      </c>
      <c r="F327" s="50">
        <v>5</v>
      </c>
      <c r="G327" s="50" t="s">
        <v>1094</v>
      </c>
      <c r="H327" s="77" t="s">
        <v>1095</v>
      </c>
      <c r="I327" s="69" t="s">
        <v>1096</v>
      </c>
      <c r="J327" s="70" t="s">
        <v>2347</v>
      </c>
      <c r="K327" s="77"/>
      <c r="L327" s="69">
        <v>0</v>
      </c>
      <c r="M327" s="69" t="s">
        <v>2347</v>
      </c>
      <c r="N327" s="69" t="s">
        <v>2347</v>
      </c>
      <c r="O327" s="77" t="str">
        <f t="shared" si="29"/>
        <v/>
      </c>
      <c r="P327" s="77" t="str">
        <f t="shared" si="30"/>
        <v/>
      </c>
      <c r="Q327" s="77"/>
      <c r="R327" s="6">
        <v>1</v>
      </c>
      <c r="S327" s="55">
        <v>43015</v>
      </c>
      <c r="T327" s="77" t="s">
        <v>65</v>
      </c>
      <c r="U327" s="67" t="s">
        <v>108</v>
      </c>
      <c r="V327" s="68" t="s">
        <v>145</v>
      </c>
      <c r="W327" s="74" t="s">
        <v>66</v>
      </c>
      <c r="X327" s="115" t="s">
        <v>66</v>
      </c>
      <c r="Y327" s="121" t="s">
        <v>171</v>
      </c>
      <c r="Z327" s="121" t="s">
        <v>402</v>
      </c>
      <c r="AA327" s="77"/>
      <c r="AB327" s="69" t="s">
        <v>609</v>
      </c>
      <c r="AC327" s="69" t="s">
        <v>609</v>
      </c>
      <c r="AD327" s="77"/>
      <c r="AF327" s="77"/>
      <c r="AG327" s="61">
        <v>1</v>
      </c>
      <c r="AH327" s="7"/>
      <c r="AI327" s="70" t="s">
        <v>3104</v>
      </c>
      <c r="AJ327" s="194" t="str">
        <f>VLOOKUP($J327,context!$K$2:$M$348,2,FALSE)</f>
        <v>Definition from FaBiO: A particular published issue of a journal, one or more of which will constitute a volume of the journal.</v>
      </c>
      <c r="AK327" s="70">
        <v>1</v>
      </c>
      <c r="AL327" s="70" t="s">
        <v>3097</v>
      </c>
      <c r="AM327" s="149">
        <f>VLOOKUP($J327,context!$K$2:$AC$348,5,FALSE)</f>
        <v>0</v>
      </c>
      <c r="AN327" s="149">
        <f>VLOOKUP($J327,context!$K$2:$AC$348,6,FALSE)</f>
        <v>0</v>
      </c>
      <c r="AO327" s="149">
        <f>VLOOKUP($J327,context!$K$2:$AC$348,7,FALSE)</f>
        <v>0</v>
      </c>
      <c r="AP327" s="149">
        <f>VLOOKUP($J327,context!$K$2:$AC$348,8,FALSE)</f>
        <v>1</v>
      </c>
      <c r="AQ327" s="149">
        <f>VLOOKUP($J327,context!$K$2:$AC$348,9,FALSE)</f>
        <v>0</v>
      </c>
      <c r="AR327" s="149">
        <f>VLOOKUP($J327,context!$K$2:$AC$348,10,FALSE)</f>
        <v>0</v>
      </c>
      <c r="AS327" s="149">
        <f>VLOOKUP($J327,context!$K$2:$AC$348,11,FALSE)</f>
        <v>0</v>
      </c>
      <c r="AT327" s="149">
        <f>VLOOKUP($J327,context!$K$2:$AC$348,12,FALSE)</f>
        <v>0</v>
      </c>
      <c r="AU327" s="149">
        <f>VLOOKUP($J327,context!$K$2:$AC$348,13,FALSE)</f>
        <v>0.4</v>
      </c>
      <c r="AV327" s="149">
        <f>VLOOKUP($J327,context!$K$2:$AC$348,14,FALSE)</f>
        <v>0.2</v>
      </c>
      <c r="AW327" s="149">
        <f>VLOOKUP($J327,context!$K$2:$AC$348,15,FALSE)</f>
        <v>0</v>
      </c>
      <c r="AX327" s="149">
        <f>VLOOKUP($J327,context!$K$2:$AC$348,16,FALSE)</f>
        <v>0</v>
      </c>
      <c r="AY327" s="149">
        <f t="shared" si="31"/>
        <v>1.5999999999999999</v>
      </c>
      <c r="AZ327" s="149">
        <f t="shared" si="32"/>
        <v>1</v>
      </c>
      <c r="BA327" s="149">
        <f t="shared" si="33"/>
        <v>0</v>
      </c>
    </row>
    <row r="328" spans="1:54" s="7" customFormat="1">
      <c r="A328" s="52">
        <v>711</v>
      </c>
      <c r="B328" s="52" t="s">
        <v>13</v>
      </c>
      <c r="C328" s="117" t="s">
        <v>1902</v>
      </c>
      <c r="D328" s="59"/>
      <c r="E328" s="69" t="s">
        <v>2271</v>
      </c>
      <c r="F328" s="61"/>
      <c r="G328" s="62" t="s">
        <v>2053</v>
      </c>
      <c r="H328" s="61"/>
      <c r="I328" s="69"/>
      <c r="J328" s="62" t="s">
        <v>2053</v>
      </c>
      <c r="K328" s="69" t="s">
        <v>2054</v>
      </c>
      <c r="L328" s="69">
        <v>1</v>
      </c>
      <c r="M328" s="69" t="s">
        <v>2053</v>
      </c>
      <c r="N328" s="69" t="s">
        <v>2053</v>
      </c>
      <c r="O328" s="77" t="str">
        <f t="shared" si="29"/>
        <v>journal issue</v>
      </c>
      <c r="P328" s="77" t="str">
        <f t="shared" si="30"/>
        <v>Definition from FaBiO: A particular published issue of a journal, one or more of which will constitute a volume of the journal.</v>
      </c>
      <c r="Q328" s="61"/>
      <c r="R328" s="6">
        <v>0</v>
      </c>
      <c r="S328" s="55">
        <v>43014</v>
      </c>
      <c r="T328" s="77" t="s">
        <v>65</v>
      </c>
      <c r="U328" s="67" t="s">
        <v>108</v>
      </c>
      <c r="V328" s="68" t="s">
        <v>145</v>
      </c>
      <c r="W328" s="74" t="s">
        <v>66</v>
      </c>
      <c r="X328" s="115" t="s">
        <v>66</v>
      </c>
      <c r="Y328" s="121" t="s">
        <v>171</v>
      </c>
      <c r="Z328" s="121" t="s">
        <v>402</v>
      </c>
      <c r="AA328" s="77"/>
      <c r="AB328" s="69" t="s">
        <v>609</v>
      </c>
      <c r="AC328" s="69" t="s">
        <v>609</v>
      </c>
      <c r="AD328" s="72"/>
      <c r="AF328" s="61"/>
      <c r="AG328" s="61">
        <v>1</v>
      </c>
      <c r="AH328" s="66"/>
      <c r="AI328" s="70" t="s">
        <v>89</v>
      </c>
      <c r="AJ328" s="194" t="str">
        <f>VLOOKUP($J328,context!$K$2:$M$348,2,FALSE)</f>
        <v>Definition from FaBiO: A particular published issue of a journal, one or more of which will constitute a volume of the journal.</v>
      </c>
      <c r="AK328" s="70">
        <v>1</v>
      </c>
      <c r="AL328" s="70" t="s">
        <v>3096</v>
      </c>
      <c r="AM328" s="149">
        <f>VLOOKUP($J328,context!$K$2:$AC$348,5,FALSE)</f>
        <v>0</v>
      </c>
      <c r="AN328" s="149">
        <f>VLOOKUP($J328,context!$K$2:$AC$348,6,FALSE)</f>
        <v>0</v>
      </c>
      <c r="AO328" s="149">
        <f>VLOOKUP($J328,context!$K$2:$AC$348,7,FALSE)</f>
        <v>0</v>
      </c>
      <c r="AP328" s="149">
        <f>VLOOKUP($J328,context!$K$2:$AC$348,8,FALSE)</f>
        <v>1</v>
      </c>
      <c r="AQ328" s="149">
        <f>VLOOKUP($J328,context!$K$2:$AC$348,9,FALSE)</f>
        <v>0</v>
      </c>
      <c r="AR328" s="149">
        <f>VLOOKUP($J328,context!$K$2:$AC$348,10,FALSE)</f>
        <v>0</v>
      </c>
      <c r="AS328" s="149">
        <f>VLOOKUP($J328,context!$K$2:$AC$348,11,FALSE)</f>
        <v>0</v>
      </c>
      <c r="AT328" s="149">
        <f>VLOOKUP($J328,context!$K$2:$AC$348,12,FALSE)</f>
        <v>0</v>
      </c>
      <c r="AU328" s="149">
        <f>VLOOKUP($J328,context!$K$2:$AC$348,13,FALSE)</f>
        <v>0.4</v>
      </c>
      <c r="AV328" s="149">
        <f>VLOOKUP($J328,context!$K$2:$AC$348,14,FALSE)</f>
        <v>0.2</v>
      </c>
      <c r="AW328" s="149">
        <f>VLOOKUP($J328,context!$K$2:$AC$348,15,FALSE)</f>
        <v>0</v>
      </c>
      <c r="AX328" s="149">
        <f>VLOOKUP($J328,context!$K$2:$AC$348,16,FALSE)</f>
        <v>0</v>
      </c>
      <c r="AY328" s="149">
        <f t="shared" si="31"/>
        <v>1.5999999999999999</v>
      </c>
      <c r="AZ328" s="149">
        <f t="shared" si="32"/>
        <v>1</v>
      </c>
      <c r="BA328" s="149">
        <f t="shared" si="33"/>
        <v>0</v>
      </c>
      <c r="BB328" s="61"/>
    </row>
    <row r="329" spans="1:54">
      <c r="A329" s="52">
        <v>713</v>
      </c>
      <c r="B329" s="52" t="s">
        <v>13</v>
      </c>
      <c r="C329" s="117" t="s">
        <v>1902</v>
      </c>
      <c r="E329" s="69" t="s">
        <v>2271</v>
      </c>
      <c r="G329" s="62" t="s">
        <v>2057</v>
      </c>
      <c r="J329" s="62" t="s">
        <v>2057</v>
      </c>
      <c r="K329" s="69" t="s">
        <v>2058</v>
      </c>
      <c r="L329" s="69">
        <v>1</v>
      </c>
      <c r="M329" s="69" t="s">
        <v>2057</v>
      </c>
      <c r="N329" s="69" t="s">
        <v>2057</v>
      </c>
      <c r="O329" s="77" t="str">
        <f t="shared" si="29"/>
        <v>journal volume</v>
      </c>
      <c r="P329" s="77" t="str">
        <f t="shared" si="30"/>
        <v>Definition from FaBiO: A particular published volume of a journal, comprising one or more journal issues.</v>
      </c>
      <c r="R329" s="63">
        <v>0.8</v>
      </c>
      <c r="T329" s="77" t="s">
        <v>65</v>
      </c>
      <c r="U329" s="67" t="s">
        <v>608</v>
      </c>
      <c r="V329" s="68" t="s">
        <v>145</v>
      </c>
      <c r="W329" s="74" t="s">
        <v>66</v>
      </c>
      <c r="X329" s="115" t="s">
        <v>66</v>
      </c>
      <c r="Y329" s="121" t="s">
        <v>171</v>
      </c>
      <c r="Z329" s="121" t="s">
        <v>402</v>
      </c>
      <c r="AG329" s="61">
        <v>0</v>
      </c>
      <c r="AI329" s="70" t="s">
        <v>89</v>
      </c>
      <c r="AJ329" s="194" t="str">
        <f>VLOOKUP($J329,context!$K$2:$M$348,2,FALSE)</f>
        <v>Definition from FaBiO: A particular published volume of a journal, comprising one or more journal issues.</v>
      </c>
      <c r="AK329" s="70">
        <v>1</v>
      </c>
      <c r="AL329" s="70" t="s">
        <v>3096</v>
      </c>
      <c r="AM329" s="149">
        <f>VLOOKUP($J329,context!$K$2:$AC$348,5,FALSE)</f>
        <v>0</v>
      </c>
      <c r="AN329" s="149">
        <f>VLOOKUP($J329,context!$K$2:$AC$348,6,FALSE)</f>
        <v>0</v>
      </c>
      <c r="AO329" s="149">
        <f>VLOOKUP($J329,context!$K$2:$AC$348,7,FALSE)</f>
        <v>0</v>
      </c>
      <c r="AP329" s="149">
        <f>VLOOKUP($J329,context!$K$2:$AC$348,8,FALSE)</f>
        <v>1</v>
      </c>
      <c r="AQ329" s="149">
        <f>VLOOKUP($J329,context!$K$2:$AC$348,9,FALSE)</f>
        <v>0.2</v>
      </c>
      <c r="AR329" s="149">
        <f>VLOOKUP($J329,context!$K$2:$AC$348,10,FALSE)</f>
        <v>0</v>
      </c>
      <c r="AS329" s="149">
        <f>VLOOKUP($J329,context!$K$2:$AC$348,11,FALSE)</f>
        <v>0.2</v>
      </c>
      <c r="AT329" s="149">
        <f>VLOOKUP($J329,context!$K$2:$AC$348,12,FALSE)</f>
        <v>0</v>
      </c>
      <c r="AU329" s="149">
        <f>VLOOKUP($J329,context!$K$2:$AC$348,13,FALSE)</f>
        <v>0.2</v>
      </c>
      <c r="AV329" s="149">
        <f>VLOOKUP($J329,context!$K$2:$AC$348,14,FALSE)</f>
        <v>0.2</v>
      </c>
      <c r="AW329" s="149">
        <f>VLOOKUP($J329,context!$K$2:$AC$348,15,FALSE)</f>
        <v>0</v>
      </c>
      <c r="AX329" s="149">
        <f>VLOOKUP($J329,context!$K$2:$AC$348,16,FALSE)</f>
        <v>0</v>
      </c>
      <c r="AY329" s="149">
        <f t="shared" si="31"/>
        <v>1.7999999999999998</v>
      </c>
      <c r="AZ329" s="149">
        <f t="shared" si="32"/>
        <v>1</v>
      </c>
      <c r="BA329" s="149">
        <f t="shared" si="33"/>
        <v>0</v>
      </c>
    </row>
    <row r="330" spans="1:54">
      <c r="A330" s="52">
        <v>142</v>
      </c>
      <c r="B330" s="52" t="s">
        <v>13</v>
      </c>
      <c r="C330" s="66" t="s">
        <v>38</v>
      </c>
      <c r="D330" s="52"/>
      <c r="E330" s="77" t="s">
        <v>744</v>
      </c>
      <c r="F330" s="50">
        <v>4</v>
      </c>
      <c r="G330" s="50" t="s">
        <v>411</v>
      </c>
      <c r="H330" s="77"/>
      <c r="I330" s="69" t="s">
        <v>769</v>
      </c>
      <c r="J330" s="70" t="s">
        <v>769</v>
      </c>
      <c r="K330" s="77" t="s">
        <v>770</v>
      </c>
      <c r="L330" s="77">
        <v>0</v>
      </c>
      <c r="M330" s="69" t="s">
        <v>769</v>
      </c>
      <c r="N330" s="69" t="s">
        <v>769</v>
      </c>
      <c r="O330" s="77" t="str">
        <f t="shared" si="29"/>
        <v/>
      </c>
      <c r="P330" s="77" t="str">
        <f t="shared" si="30"/>
        <v/>
      </c>
      <c r="Q330" s="77" t="s">
        <v>771</v>
      </c>
      <c r="R330" s="6">
        <v>0.6</v>
      </c>
      <c r="S330" s="55">
        <v>42328</v>
      </c>
      <c r="T330" s="77" t="s">
        <v>65</v>
      </c>
      <c r="U330" s="67" t="s">
        <v>108</v>
      </c>
      <c r="V330" s="68" t="s">
        <v>176</v>
      </c>
      <c r="W330" s="74" t="s">
        <v>66</v>
      </c>
      <c r="X330" s="115" t="s">
        <v>66</v>
      </c>
      <c r="Y330" s="121" t="s">
        <v>171</v>
      </c>
      <c r="Z330" s="121" t="s">
        <v>297</v>
      </c>
      <c r="AA330" s="69" t="s">
        <v>609</v>
      </c>
      <c r="AB330" s="69"/>
      <c r="AC330" s="77"/>
      <c r="AD330" s="77"/>
      <c r="AF330" s="69" t="s">
        <v>3053</v>
      </c>
      <c r="AG330" s="77">
        <v>1</v>
      </c>
      <c r="AH330" s="7" t="s">
        <v>2807</v>
      </c>
      <c r="AI330" s="70" t="s">
        <v>2993</v>
      </c>
      <c r="AJ330" s="194" t="str">
        <f>VLOOKUP($J330,context!$K$2:$M$348,2,FALSE)</f>
        <v>Definition from COAR: A transcription of a talk delivered during an academic event.</v>
      </c>
      <c r="AK330" s="70">
        <v>1</v>
      </c>
      <c r="AL330" s="70" t="s">
        <v>3097</v>
      </c>
      <c r="AM330" s="149">
        <f>VLOOKUP($J330,context!$K$2:$AC$348,5,FALSE)</f>
        <v>0</v>
      </c>
      <c r="AN330" s="149">
        <f>VLOOKUP($J330,context!$K$2:$AC$348,6,FALSE)</f>
        <v>0</v>
      </c>
      <c r="AO330" s="149">
        <f>VLOOKUP($J330,context!$K$2:$AC$348,7,FALSE)</f>
        <v>0</v>
      </c>
      <c r="AP330" s="149">
        <f>VLOOKUP($J330,context!$K$2:$AC$348,8,FALSE)</f>
        <v>0.6</v>
      </c>
      <c r="AQ330" s="149">
        <f>VLOOKUP($J330,context!$K$2:$AC$348,9,FALSE)</f>
        <v>0</v>
      </c>
      <c r="AR330" s="149">
        <f>VLOOKUP($J330,context!$K$2:$AC$348,10,FALSE)</f>
        <v>0</v>
      </c>
      <c r="AS330" s="149">
        <f>VLOOKUP($J330,context!$K$2:$AC$348,11,FALSE)</f>
        <v>0.2</v>
      </c>
      <c r="AT330" s="149">
        <f>VLOOKUP($J330,context!$K$2:$AC$348,12,FALSE)</f>
        <v>0.4</v>
      </c>
      <c r="AU330" s="149">
        <f>VLOOKUP($J330,context!$K$2:$AC$348,13,FALSE)</f>
        <v>0.2</v>
      </c>
      <c r="AV330" s="149">
        <f>VLOOKUP($J330,context!$K$2:$AC$348,14,FALSE)</f>
        <v>0</v>
      </c>
      <c r="AW330" s="149">
        <f>VLOOKUP($J330,context!$K$2:$AC$348,15,FALSE)</f>
        <v>0</v>
      </c>
      <c r="AX330" s="149">
        <f>VLOOKUP($J330,context!$K$2:$AC$348,16,FALSE)</f>
        <v>0.2</v>
      </c>
      <c r="AY330" s="149">
        <f t="shared" si="31"/>
        <v>1.6</v>
      </c>
      <c r="AZ330" s="149">
        <f t="shared" si="32"/>
        <v>0.6</v>
      </c>
      <c r="BA330" s="149">
        <f t="shared" si="33"/>
        <v>0</v>
      </c>
      <c r="BB330" s="7"/>
    </row>
    <row r="331" spans="1:54">
      <c r="A331" s="52">
        <v>347</v>
      </c>
      <c r="B331" s="52" t="s">
        <v>2708</v>
      </c>
      <c r="C331" s="66" t="s">
        <v>905</v>
      </c>
      <c r="D331" s="52"/>
      <c r="E331" s="77" t="s">
        <v>906</v>
      </c>
      <c r="F331" s="50">
        <v>5</v>
      </c>
      <c r="G331" s="50" t="s">
        <v>769</v>
      </c>
      <c r="H331" s="77" t="s">
        <v>769</v>
      </c>
      <c r="I331" s="69" t="s">
        <v>769</v>
      </c>
      <c r="J331" s="70" t="s">
        <v>769</v>
      </c>
      <c r="K331" s="77"/>
      <c r="L331" s="77">
        <v>0</v>
      </c>
      <c r="M331" s="69" t="s">
        <v>769</v>
      </c>
      <c r="N331" s="69" t="s">
        <v>769</v>
      </c>
      <c r="O331" s="77" t="str">
        <f t="shared" si="29"/>
        <v/>
      </c>
      <c r="P331" s="77" t="str">
        <f t="shared" si="30"/>
        <v/>
      </c>
      <c r="Q331" s="77"/>
      <c r="R331" s="6">
        <v>0.6</v>
      </c>
      <c r="S331" s="55">
        <v>43015</v>
      </c>
      <c r="T331" s="77" t="s">
        <v>65</v>
      </c>
      <c r="U331" s="67" t="s">
        <v>108</v>
      </c>
      <c r="V331" s="68" t="s">
        <v>176</v>
      </c>
      <c r="W331" s="74" t="s">
        <v>66</v>
      </c>
      <c r="X331" s="115" t="s">
        <v>66</v>
      </c>
      <c r="Y331" s="121" t="s">
        <v>171</v>
      </c>
      <c r="Z331" s="121" t="s">
        <v>297</v>
      </c>
      <c r="AA331" s="69" t="s">
        <v>609</v>
      </c>
      <c r="AB331" s="77"/>
      <c r="AC331" s="77"/>
      <c r="AD331" s="77"/>
      <c r="AF331" s="69" t="s">
        <v>3053</v>
      </c>
      <c r="AG331" s="77">
        <v>1</v>
      </c>
      <c r="AH331" s="7" t="s">
        <v>2807</v>
      </c>
      <c r="AI331" s="70" t="s">
        <v>2993</v>
      </c>
      <c r="AJ331" s="194" t="str">
        <f>VLOOKUP($J331,context!$K$2:$M$348,2,FALSE)</f>
        <v>Definition from COAR: A transcription of a talk delivered during an academic event.</v>
      </c>
      <c r="AK331" s="70">
        <v>1</v>
      </c>
      <c r="AL331" s="70" t="s">
        <v>3097</v>
      </c>
      <c r="AM331" s="149">
        <f>VLOOKUP($J331,context!$K$2:$AC$348,5,FALSE)</f>
        <v>0</v>
      </c>
      <c r="AN331" s="149">
        <f>VLOOKUP($J331,context!$K$2:$AC$348,6,FALSE)</f>
        <v>0</v>
      </c>
      <c r="AO331" s="149">
        <f>VLOOKUP($J331,context!$K$2:$AC$348,7,FALSE)</f>
        <v>0</v>
      </c>
      <c r="AP331" s="149">
        <f>VLOOKUP($J331,context!$K$2:$AC$348,8,FALSE)</f>
        <v>0.6</v>
      </c>
      <c r="AQ331" s="149">
        <f>VLOOKUP($J331,context!$K$2:$AC$348,9,FALSE)</f>
        <v>0</v>
      </c>
      <c r="AR331" s="149">
        <f>VLOOKUP($J331,context!$K$2:$AC$348,10,FALSE)</f>
        <v>0</v>
      </c>
      <c r="AS331" s="149">
        <f>VLOOKUP($J331,context!$K$2:$AC$348,11,FALSE)</f>
        <v>0.2</v>
      </c>
      <c r="AT331" s="149">
        <f>VLOOKUP($J331,context!$K$2:$AC$348,12,FALSE)</f>
        <v>0.4</v>
      </c>
      <c r="AU331" s="149">
        <f>VLOOKUP($J331,context!$K$2:$AC$348,13,FALSE)</f>
        <v>0.2</v>
      </c>
      <c r="AV331" s="149">
        <f>VLOOKUP($J331,context!$K$2:$AC$348,14,FALSE)</f>
        <v>0</v>
      </c>
      <c r="AW331" s="149">
        <f>VLOOKUP($J331,context!$K$2:$AC$348,15,FALSE)</f>
        <v>0</v>
      </c>
      <c r="AX331" s="149">
        <f>VLOOKUP($J331,context!$K$2:$AC$348,16,FALSE)</f>
        <v>0.2</v>
      </c>
      <c r="AY331" s="149">
        <f t="shared" si="31"/>
        <v>1.6</v>
      </c>
      <c r="AZ331" s="149">
        <f t="shared" si="32"/>
        <v>0.6</v>
      </c>
      <c r="BA331" s="149">
        <f t="shared" si="33"/>
        <v>0</v>
      </c>
    </row>
    <row r="332" spans="1:54">
      <c r="A332" s="52">
        <v>405</v>
      </c>
      <c r="B332" s="52" t="s">
        <v>2708</v>
      </c>
      <c r="C332" s="52" t="s">
        <v>905</v>
      </c>
      <c r="D332" s="52"/>
      <c r="E332" s="175" t="s">
        <v>1104</v>
      </c>
      <c r="F332" s="176">
        <v>4</v>
      </c>
      <c r="G332" s="175" t="s">
        <v>1027</v>
      </c>
      <c r="H332" s="77"/>
      <c r="I332" s="69" t="s">
        <v>1027</v>
      </c>
      <c r="J332" s="177" t="s">
        <v>769</v>
      </c>
      <c r="K332" s="175"/>
      <c r="L332" s="175">
        <v>0</v>
      </c>
      <c r="M332" s="69" t="s">
        <v>769</v>
      </c>
      <c r="N332" s="69" t="s">
        <v>769</v>
      </c>
      <c r="O332" s="77" t="str">
        <f t="shared" si="29"/>
        <v/>
      </c>
      <c r="P332" s="77" t="str">
        <f t="shared" si="30"/>
        <v/>
      </c>
      <c r="Q332" s="175"/>
      <c r="R332" s="52">
        <v>0.6</v>
      </c>
      <c r="S332" s="55">
        <v>43015</v>
      </c>
      <c r="T332" s="77" t="s">
        <v>65</v>
      </c>
      <c r="U332" s="67" t="s">
        <v>108</v>
      </c>
      <c r="V332" s="177" t="s">
        <v>176</v>
      </c>
      <c r="W332" s="177" t="s">
        <v>66</v>
      </c>
      <c r="X332" s="52" t="s">
        <v>66</v>
      </c>
      <c r="Y332" s="178" t="s">
        <v>171</v>
      </c>
      <c r="Z332" s="178" t="s">
        <v>297</v>
      </c>
      <c r="AA332" s="175" t="s">
        <v>609</v>
      </c>
      <c r="AB332" s="175"/>
      <c r="AC332" s="175"/>
      <c r="AD332" s="175"/>
      <c r="AE332" s="175"/>
      <c r="AF332" s="69" t="s">
        <v>3053</v>
      </c>
      <c r="AG332" s="77">
        <v>1</v>
      </c>
      <c r="AH332" s="175" t="s">
        <v>2807</v>
      </c>
      <c r="AI332" s="177" t="s">
        <v>2993</v>
      </c>
      <c r="AJ332" s="194" t="str">
        <f>VLOOKUP($J332,context!$K$2:$M$348,2,FALSE)</f>
        <v>Definition from COAR: A transcription of a talk delivered during an academic event.</v>
      </c>
      <c r="AK332" s="70">
        <v>1</v>
      </c>
      <c r="AL332" s="70" t="s">
        <v>3097</v>
      </c>
      <c r="AM332" s="179">
        <f>VLOOKUP($J332,context!$K$2:$AC$348,5,FALSE)</f>
        <v>0</v>
      </c>
      <c r="AN332" s="179">
        <f>VLOOKUP($J332,context!$K$2:$AC$348,6,FALSE)</f>
        <v>0</v>
      </c>
      <c r="AO332" s="179">
        <f>VLOOKUP($J332,context!$K$2:$AC$348,7,FALSE)</f>
        <v>0</v>
      </c>
      <c r="AP332" s="179">
        <f>VLOOKUP($J332,context!$K$2:$AC$348,8,FALSE)</f>
        <v>0.6</v>
      </c>
      <c r="AQ332" s="179">
        <f>VLOOKUP($J332,context!$K$2:$AC$348,9,FALSE)</f>
        <v>0</v>
      </c>
      <c r="AR332" s="179">
        <f>VLOOKUP($J332,context!$K$2:$AC$348,10,FALSE)</f>
        <v>0</v>
      </c>
      <c r="AS332" s="179">
        <f>VLOOKUP($J332,context!$K$2:$AC$348,11,FALSE)</f>
        <v>0.2</v>
      </c>
      <c r="AT332" s="179">
        <f>VLOOKUP($J332,context!$K$2:$AC$348,12,FALSE)</f>
        <v>0.4</v>
      </c>
      <c r="AU332" s="179">
        <f>VLOOKUP($J332,context!$K$2:$AC$348,13,FALSE)</f>
        <v>0.2</v>
      </c>
      <c r="AV332" s="179">
        <f>VLOOKUP($J332,context!$K$2:$AC$348,14,FALSE)</f>
        <v>0</v>
      </c>
      <c r="AW332" s="179">
        <f>VLOOKUP($J332,context!$K$2:$AC$348,15,FALSE)</f>
        <v>0</v>
      </c>
      <c r="AX332" s="179">
        <f>VLOOKUP($J332,context!$K$2:$AC$348,16,FALSE)</f>
        <v>0.2</v>
      </c>
      <c r="AY332" s="149">
        <f t="shared" si="31"/>
        <v>1.6</v>
      </c>
      <c r="AZ332" s="149">
        <f t="shared" si="32"/>
        <v>0.6</v>
      </c>
      <c r="BA332" s="149">
        <f t="shared" si="33"/>
        <v>0</v>
      </c>
    </row>
    <row r="333" spans="1:54">
      <c r="A333" s="52">
        <v>572</v>
      </c>
      <c r="B333" s="52" t="s">
        <v>13</v>
      </c>
      <c r="C333" s="114" t="s">
        <v>1732</v>
      </c>
      <c r="E333" s="69" t="s">
        <v>1891</v>
      </c>
      <c r="F333" s="61">
        <v>2</v>
      </c>
      <c r="G333" s="69" t="s">
        <v>411</v>
      </c>
      <c r="I333" s="69" t="s">
        <v>411</v>
      </c>
      <c r="J333" s="70" t="s">
        <v>769</v>
      </c>
      <c r="K333" s="69" t="s">
        <v>1826</v>
      </c>
      <c r="L333" s="77">
        <v>1</v>
      </c>
      <c r="M333" s="69" t="s">
        <v>769</v>
      </c>
      <c r="N333" s="69" t="s">
        <v>769</v>
      </c>
      <c r="O333" s="77" t="str">
        <f t="shared" si="29"/>
        <v>Lecture</v>
      </c>
      <c r="P333" s="77" t="str">
        <f t="shared" si="30"/>
        <v>Definition from COAR: A transcription of a talk delivered during an academic event.</v>
      </c>
      <c r="Q333" s="61" t="s">
        <v>1827</v>
      </c>
      <c r="R333" s="63">
        <v>0.6</v>
      </c>
      <c r="T333" s="77" t="s">
        <v>65</v>
      </c>
      <c r="U333" s="67" t="s">
        <v>108</v>
      </c>
      <c r="V333" s="68" t="s">
        <v>176</v>
      </c>
      <c r="W333" s="74" t="s">
        <v>66</v>
      </c>
      <c r="X333" s="115" t="s">
        <v>66</v>
      </c>
      <c r="Y333" s="121" t="s">
        <v>171</v>
      </c>
      <c r="Z333" s="121" t="s">
        <v>297</v>
      </c>
      <c r="AA333" s="69" t="s">
        <v>609</v>
      </c>
      <c r="AF333" s="69" t="s">
        <v>3053</v>
      </c>
      <c r="AG333" s="77">
        <v>1</v>
      </c>
      <c r="AH333" s="66" t="s">
        <v>2807</v>
      </c>
      <c r="AI333" s="70" t="s">
        <v>2993</v>
      </c>
      <c r="AJ333" s="194" t="str">
        <f>VLOOKUP($J333,context!$K$2:$M$348,2,FALSE)</f>
        <v>Definition from COAR: A transcription of a talk delivered during an academic event.</v>
      </c>
      <c r="AK333" s="70">
        <v>1</v>
      </c>
      <c r="AL333" s="70" t="s">
        <v>3097</v>
      </c>
      <c r="AM333" s="149">
        <f>VLOOKUP($J333,context!$K$2:$AC$348,5,FALSE)</f>
        <v>0</v>
      </c>
      <c r="AN333" s="149">
        <f>VLOOKUP($J333,context!$K$2:$AC$348,6,FALSE)</f>
        <v>0</v>
      </c>
      <c r="AO333" s="149">
        <f>VLOOKUP($J333,context!$K$2:$AC$348,7,FALSE)</f>
        <v>0</v>
      </c>
      <c r="AP333" s="149">
        <f>VLOOKUP($J333,context!$K$2:$AC$348,8,FALSE)</f>
        <v>0.6</v>
      </c>
      <c r="AQ333" s="149">
        <f>VLOOKUP($J333,context!$K$2:$AC$348,9,FALSE)</f>
        <v>0</v>
      </c>
      <c r="AR333" s="149">
        <f>VLOOKUP($J333,context!$K$2:$AC$348,10,FALSE)</f>
        <v>0</v>
      </c>
      <c r="AS333" s="149">
        <f>VLOOKUP($J333,context!$K$2:$AC$348,11,FALSE)</f>
        <v>0.2</v>
      </c>
      <c r="AT333" s="149">
        <f>VLOOKUP($J333,context!$K$2:$AC$348,12,FALSE)</f>
        <v>0.4</v>
      </c>
      <c r="AU333" s="149">
        <f>VLOOKUP($J333,context!$K$2:$AC$348,13,FALSE)</f>
        <v>0.2</v>
      </c>
      <c r="AV333" s="149">
        <f>VLOOKUP($J333,context!$K$2:$AC$348,14,FALSE)</f>
        <v>0</v>
      </c>
      <c r="AW333" s="149">
        <f>VLOOKUP($J333,context!$K$2:$AC$348,15,FALSE)</f>
        <v>0</v>
      </c>
      <c r="AX333" s="149">
        <f>VLOOKUP($J333,context!$K$2:$AC$348,16,FALSE)</f>
        <v>0.2</v>
      </c>
      <c r="AY333" s="149">
        <f t="shared" si="31"/>
        <v>1.6</v>
      </c>
      <c r="AZ333" s="149">
        <f t="shared" si="32"/>
        <v>0.6</v>
      </c>
      <c r="BA333" s="149">
        <f t="shared" si="33"/>
        <v>0</v>
      </c>
    </row>
    <row r="334" spans="1:54">
      <c r="A334" s="122">
        <v>877</v>
      </c>
      <c r="B334" s="52" t="s">
        <v>13</v>
      </c>
      <c r="C334" s="66" t="s">
        <v>2413</v>
      </c>
      <c r="D334" s="66" t="s">
        <v>2510</v>
      </c>
      <c r="E334" s="7" t="s">
        <v>2414</v>
      </c>
      <c r="F334" s="122">
        <v>4</v>
      </c>
      <c r="G334" s="50" t="s">
        <v>2511</v>
      </c>
      <c r="H334" s="122"/>
      <c r="I334" s="122"/>
      <c r="J334" s="47" t="s">
        <v>2511</v>
      </c>
      <c r="K334" s="7" t="s">
        <v>2512</v>
      </c>
      <c r="L334" s="69">
        <v>1</v>
      </c>
      <c r="M334" s="69" t="s">
        <v>2511</v>
      </c>
      <c r="N334" s="69" t="s">
        <v>2511</v>
      </c>
      <c r="O334" s="77" t="str">
        <f t="shared" si="29"/>
        <v>Legal Case Document</v>
      </c>
      <c r="P334" s="77" t="str">
        <f t="shared" si="30"/>
        <v>Definition from VIVO: Official court  papers for a case|A document accompanying a legal case.</v>
      </c>
      <c r="Q334" s="7"/>
      <c r="R334" s="66">
        <v>0</v>
      </c>
      <c r="S334" s="126"/>
      <c r="T334" s="122" t="s">
        <v>65</v>
      </c>
      <c r="U334" s="127"/>
      <c r="V334" s="47" t="s">
        <v>145</v>
      </c>
      <c r="W334" s="47" t="s">
        <v>66</v>
      </c>
      <c r="X334" s="66" t="s">
        <v>66</v>
      </c>
      <c r="Y334" s="184" t="s">
        <v>171</v>
      </c>
      <c r="Z334" s="184" t="s">
        <v>297</v>
      </c>
      <c r="AA334" s="7" t="s">
        <v>609</v>
      </c>
      <c r="AB334" s="7"/>
      <c r="AC334" s="7"/>
      <c r="AD334" s="7"/>
      <c r="AF334" s="7" t="s">
        <v>3090</v>
      </c>
      <c r="AG334" s="7">
        <v>-1</v>
      </c>
      <c r="AH334" s="66" t="s">
        <v>2805</v>
      </c>
      <c r="AI334" s="48" t="s">
        <v>2823</v>
      </c>
      <c r="AJ334" s="194" t="str">
        <f>VLOOKUP($J334,context!$K$2:$M$348,2,FALSE)</f>
        <v>Definition from VIVO: Official court  papers for a case|A document accompanying a legal case.</v>
      </c>
      <c r="AK334" s="48">
        <v>3</v>
      </c>
      <c r="AL334" s="70" t="s">
        <v>3098</v>
      </c>
      <c r="AM334" s="185">
        <f>VLOOKUP($J334,context!$K$2:$AC$348,5,FALSE)</f>
        <v>1</v>
      </c>
      <c r="AN334" s="185">
        <f>VLOOKUP($J334,context!$K$2:$AC$348,6,FALSE)</f>
        <v>1</v>
      </c>
      <c r="AO334" s="185">
        <f>VLOOKUP($J334,context!$K$2:$AC$348,7,FALSE)</f>
        <v>0</v>
      </c>
      <c r="AP334" s="185">
        <f>VLOOKUP($J334,context!$K$2:$AC$348,8,FALSE)</f>
        <v>0</v>
      </c>
      <c r="AQ334" s="185">
        <f>VLOOKUP($J334,context!$K$2:$AC$348,9,FALSE)</f>
        <v>0</v>
      </c>
      <c r="AR334" s="185">
        <f>VLOOKUP($J334,context!$K$2:$AC$348,10,FALSE)</f>
        <v>0</v>
      </c>
      <c r="AS334" s="185">
        <f>VLOOKUP($J334,context!$K$2:$AC$348,11,FALSE)</f>
        <v>0</v>
      </c>
      <c r="AT334" s="185">
        <f>VLOOKUP($J334,context!$K$2:$AC$348,12,FALSE)</f>
        <v>0</v>
      </c>
      <c r="AU334" s="185">
        <f>VLOOKUP($J334,context!$K$2:$AC$348,13,FALSE)</f>
        <v>0</v>
      </c>
      <c r="AV334" s="185">
        <f>VLOOKUP($J334,context!$K$2:$AC$348,14,FALSE)</f>
        <v>0</v>
      </c>
      <c r="AW334" s="185">
        <f>VLOOKUP($J334,context!$K$2:$AC$348,15,FALSE)</f>
        <v>0</v>
      </c>
      <c r="AX334" s="185">
        <f>VLOOKUP($J334,context!$K$2:$AC$348,16,FALSE)</f>
        <v>0.6</v>
      </c>
      <c r="AY334" s="185">
        <f t="shared" si="31"/>
        <v>2.6</v>
      </c>
      <c r="AZ334" s="149">
        <f t="shared" si="32"/>
        <v>1</v>
      </c>
      <c r="BA334" s="149">
        <f t="shared" si="33"/>
        <v>0</v>
      </c>
      <c r="BB334" s="122"/>
    </row>
    <row r="335" spans="1:54">
      <c r="A335" s="122">
        <v>878</v>
      </c>
      <c r="B335" s="52" t="s">
        <v>13</v>
      </c>
      <c r="C335" s="66" t="s">
        <v>2413</v>
      </c>
      <c r="D335" s="66" t="s">
        <v>2460</v>
      </c>
      <c r="E335" s="7" t="s">
        <v>2414</v>
      </c>
      <c r="F335" s="122">
        <v>3</v>
      </c>
      <c r="G335" s="50" t="s">
        <v>2461</v>
      </c>
      <c r="H335" s="122"/>
      <c r="I335" s="122"/>
      <c r="J335" s="47" t="s">
        <v>2461</v>
      </c>
      <c r="K335" s="47" t="s">
        <v>2462</v>
      </c>
      <c r="L335" s="7">
        <v>1</v>
      </c>
      <c r="M335" s="69" t="s">
        <v>2461</v>
      </c>
      <c r="N335" s="69" t="s">
        <v>2461</v>
      </c>
      <c r="O335" s="77" t="str">
        <f t="shared" si="29"/>
        <v>Legal Document</v>
      </c>
      <c r="P335" s="77" t="str">
        <f t="shared" si="30"/>
        <v>Definition from VIVO: a document that states some contractual relationship or grants some right|A legal document; for example, a court decision, a brief, and so forth.</v>
      </c>
      <c r="Q335" s="7"/>
      <c r="R335" s="66">
        <v>0.2</v>
      </c>
      <c r="S335" s="126"/>
      <c r="T335" s="122" t="s">
        <v>65</v>
      </c>
      <c r="U335" s="127"/>
      <c r="V335" s="47" t="s">
        <v>145</v>
      </c>
      <c r="W335" s="47" t="s">
        <v>66</v>
      </c>
      <c r="X335" s="66" t="s">
        <v>66</v>
      </c>
      <c r="Y335" s="184" t="s">
        <v>171</v>
      </c>
      <c r="Z335" s="184"/>
      <c r="AA335" s="7"/>
      <c r="AB335" s="7"/>
      <c r="AC335" s="7"/>
      <c r="AD335" s="7"/>
      <c r="AF335" s="7"/>
      <c r="AG335" s="7">
        <v>1</v>
      </c>
      <c r="AH335" s="66" t="s">
        <v>2805</v>
      </c>
      <c r="AI335" s="48" t="s">
        <v>3043</v>
      </c>
      <c r="AJ335" s="194" t="str">
        <f>VLOOKUP($J335,context!$K$2:$M$348,2,FALSE)</f>
        <v>Definition from VIVO: a document that states some contractual relationship or grants some right|A legal document; for example, a court decision, a brief, and so forth.</v>
      </c>
      <c r="AK335" s="48">
        <v>3</v>
      </c>
      <c r="AL335" s="70" t="s">
        <v>3093</v>
      </c>
      <c r="AM335" s="185">
        <f>VLOOKUP($J335,context!$K$2:$AC$348,5,FALSE)</f>
        <v>1</v>
      </c>
      <c r="AN335" s="185">
        <f>VLOOKUP($J335,context!$K$2:$AC$348,6,FALSE)</f>
        <v>1</v>
      </c>
      <c r="AO335" s="185">
        <f>VLOOKUP($J335,context!$K$2:$AC$348,7,FALSE)</f>
        <v>0</v>
      </c>
      <c r="AP335" s="185">
        <f>VLOOKUP($J335,context!$K$2:$AC$348,8,FALSE)</f>
        <v>0</v>
      </c>
      <c r="AQ335" s="185">
        <f>VLOOKUP($J335,context!$K$2:$AC$348,9,FALSE)</f>
        <v>0</v>
      </c>
      <c r="AR335" s="185">
        <f>VLOOKUP($J335,context!$K$2:$AC$348,10,FALSE)</f>
        <v>0</v>
      </c>
      <c r="AS335" s="185">
        <f>VLOOKUP($J335,context!$K$2:$AC$348,11,FALSE)</f>
        <v>0</v>
      </c>
      <c r="AT335" s="185">
        <f>VLOOKUP($J335,context!$K$2:$AC$348,12,FALSE)</f>
        <v>0</v>
      </c>
      <c r="AU335" s="185">
        <f>VLOOKUP($J335,context!$K$2:$AC$348,13,FALSE)</f>
        <v>0</v>
      </c>
      <c r="AV335" s="185">
        <f>VLOOKUP($J335,context!$K$2:$AC$348,14,FALSE)</f>
        <v>0</v>
      </c>
      <c r="AW335" s="185">
        <f>VLOOKUP($J335,context!$K$2:$AC$348,15,FALSE)</f>
        <v>0</v>
      </c>
      <c r="AX335" s="185">
        <f>VLOOKUP($J335,context!$K$2:$AC$348,16,FALSE)</f>
        <v>0.8</v>
      </c>
      <c r="AY335" s="185">
        <f t="shared" si="31"/>
        <v>2.8</v>
      </c>
      <c r="AZ335" s="149">
        <f t="shared" si="32"/>
        <v>1</v>
      </c>
      <c r="BA335" s="149">
        <f t="shared" si="33"/>
        <v>0</v>
      </c>
      <c r="BB335" s="122"/>
    </row>
    <row r="336" spans="1:54" s="175" customFormat="1">
      <c r="A336" s="52">
        <v>494</v>
      </c>
      <c r="B336" s="52" t="s">
        <v>13</v>
      </c>
      <c r="C336" s="66" t="s">
        <v>29</v>
      </c>
      <c r="D336" s="52" t="s">
        <v>1159</v>
      </c>
      <c r="E336" s="77" t="s">
        <v>1160</v>
      </c>
      <c r="F336" s="50">
        <v>3</v>
      </c>
      <c r="G336" s="50" t="s">
        <v>2618</v>
      </c>
      <c r="H336" s="77"/>
      <c r="I336" s="69"/>
      <c r="J336" s="70" t="s">
        <v>2643</v>
      </c>
      <c r="K336" s="77" t="s">
        <v>2632</v>
      </c>
      <c r="L336" s="7">
        <v>1</v>
      </c>
      <c r="M336" s="69" t="s">
        <v>2643</v>
      </c>
      <c r="N336" s="69" t="s">
        <v>2643</v>
      </c>
      <c r="O336" s="77" t="str">
        <f t="shared" si="29"/>
        <v>Legal rule</v>
      </c>
      <c r="P336" s="77" t="str">
        <f t="shared" si="30"/>
        <v xml:space="preserve">Definition from RIS: Legal Rule </v>
      </c>
      <c r="Q336" s="77"/>
      <c r="R336" s="6">
        <v>0.6</v>
      </c>
      <c r="S336" s="55"/>
      <c r="T336" s="69" t="s">
        <v>65</v>
      </c>
      <c r="U336" s="67" t="s">
        <v>108</v>
      </c>
      <c r="V336" s="68" t="s">
        <v>145</v>
      </c>
      <c r="W336" s="74" t="s">
        <v>66</v>
      </c>
      <c r="X336" s="115" t="s">
        <v>66</v>
      </c>
      <c r="Y336" s="121" t="s">
        <v>171</v>
      </c>
      <c r="Z336" s="121" t="s">
        <v>2632</v>
      </c>
      <c r="AA336" s="77"/>
      <c r="AB336" s="69"/>
      <c r="AC336" s="77"/>
      <c r="AD336" s="77"/>
      <c r="AE336" s="7"/>
      <c r="AF336" s="77"/>
      <c r="AG336" s="69">
        <v>1</v>
      </c>
      <c r="AH336" s="66" t="s">
        <v>2805</v>
      </c>
      <c r="AI336" s="131" t="s">
        <v>3043</v>
      </c>
      <c r="AJ336" s="194" t="str">
        <f>VLOOKUP($J336,context!$K$2:$M$348,2,FALSE)</f>
        <v xml:space="preserve">Definition from RIS: Legal Rule </v>
      </c>
      <c r="AK336" s="48">
        <v>3</v>
      </c>
      <c r="AL336" s="70" t="s">
        <v>3097</v>
      </c>
      <c r="AM336" s="149">
        <f>VLOOKUP($J336,context!$K$2:$AC$348,5,FALSE)</f>
        <v>1</v>
      </c>
      <c r="AN336" s="149">
        <f>VLOOKUP($J336,context!$K$2:$AC$348,6,FALSE)</f>
        <v>0</v>
      </c>
      <c r="AO336" s="149">
        <f>VLOOKUP($J336,context!$K$2:$AC$348,7,FALSE)</f>
        <v>0</v>
      </c>
      <c r="AP336" s="149">
        <f>VLOOKUP($J336,context!$K$2:$AC$348,8,FALSE)</f>
        <v>0</v>
      </c>
      <c r="AQ336" s="149">
        <f>VLOOKUP($J336,context!$K$2:$AC$348,9,FALSE)</f>
        <v>0</v>
      </c>
      <c r="AR336" s="149">
        <f>VLOOKUP($J336,context!$K$2:$AC$348,10,FALSE)</f>
        <v>0</v>
      </c>
      <c r="AS336" s="149">
        <f>VLOOKUP($J336,context!$K$2:$AC$348,11,FALSE)</f>
        <v>0</v>
      </c>
      <c r="AT336" s="149">
        <f>VLOOKUP($J336,context!$K$2:$AC$348,12,FALSE)</f>
        <v>0</v>
      </c>
      <c r="AU336" s="149">
        <f>VLOOKUP($J336,context!$K$2:$AC$348,13,FALSE)</f>
        <v>0</v>
      </c>
      <c r="AV336" s="149">
        <f>VLOOKUP($J336,context!$K$2:$AC$348,14,FALSE)</f>
        <v>0</v>
      </c>
      <c r="AW336" s="149">
        <f>VLOOKUP($J336,context!$K$2:$AC$348,15,FALSE)</f>
        <v>0</v>
      </c>
      <c r="AX336" s="149">
        <f>VLOOKUP($J336,context!$K$2:$AC$348,16,FALSE)</f>
        <v>0.8</v>
      </c>
      <c r="AY336" s="149">
        <f t="shared" si="31"/>
        <v>1.8</v>
      </c>
      <c r="AZ336" s="149">
        <f t="shared" si="32"/>
        <v>1</v>
      </c>
      <c r="BA336" s="149">
        <f t="shared" si="33"/>
        <v>0</v>
      </c>
      <c r="BB336" s="122"/>
    </row>
    <row r="337" spans="1:54">
      <c r="A337" s="122">
        <v>879</v>
      </c>
      <c r="B337" s="52" t="s">
        <v>13</v>
      </c>
      <c r="C337" s="66" t="s">
        <v>2413</v>
      </c>
      <c r="D337" s="66" t="s">
        <v>2496</v>
      </c>
      <c r="E337" s="7" t="s">
        <v>2414</v>
      </c>
      <c r="F337" s="122">
        <v>4</v>
      </c>
      <c r="G337" s="50" t="s">
        <v>2497</v>
      </c>
      <c r="H337" s="122"/>
      <c r="I337" s="122"/>
      <c r="J337" s="47" t="s">
        <v>2497</v>
      </c>
      <c r="K337" s="7" t="s">
        <v>2498</v>
      </c>
      <c r="L337" s="7">
        <v>1</v>
      </c>
      <c r="M337" s="69" t="s">
        <v>2497</v>
      </c>
      <c r="N337" s="69" t="s">
        <v>2497</v>
      </c>
      <c r="O337" s="77" t="str">
        <f t="shared" si="29"/>
        <v>Legislation</v>
      </c>
      <c r="P337" s="77" t="str">
        <f t="shared" si="30"/>
        <v>Definition from VIVO: Enactments of legislative bodies, published in either statute or code form|A legal document proposing or enacting a law or a group of laws.</v>
      </c>
      <c r="Q337" s="7"/>
      <c r="R337" s="66">
        <v>0.2</v>
      </c>
      <c r="S337" s="126"/>
      <c r="T337" s="122" t="s">
        <v>65</v>
      </c>
      <c r="U337" s="127"/>
      <c r="V337" s="47" t="s">
        <v>145</v>
      </c>
      <c r="W337" s="47" t="s">
        <v>66</v>
      </c>
      <c r="X337" s="66" t="s">
        <v>66</v>
      </c>
      <c r="Y337" s="184" t="s">
        <v>171</v>
      </c>
      <c r="Z337" s="184"/>
      <c r="AA337" s="7"/>
      <c r="AB337" s="7"/>
      <c r="AC337" s="7"/>
      <c r="AD337" s="7"/>
      <c r="AF337" s="7"/>
      <c r="AG337" s="7">
        <v>1</v>
      </c>
      <c r="AH337" s="66" t="s">
        <v>2805</v>
      </c>
      <c r="AI337" s="48" t="s">
        <v>3043</v>
      </c>
      <c r="AJ337" s="194" t="str">
        <f>VLOOKUP($J337,context!$K$2:$M$348,2,FALSE)</f>
        <v>Definition from VIVO: Enactments of legislative bodies, published in either statute or code form|A legal document proposing or enacting a law or a group of laws.</v>
      </c>
      <c r="AK337" s="48">
        <v>3</v>
      </c>
      <c r="AL337" s="70" t="s">
        <v>3097</v>
      </c>
      <c r="AM337" s="185">
        <f>VLOOKUP($J337,context!$K$2:$AC$348,5,FALSE)</f>
        <v>1</v>
      </c>
      <c r="AN337" s="185">
        <f>VLOOKUP($J337,context!$K$2:$AC$348,6,FALSE)</f>
        <v>0</v>
      </c>
      <c r="AO337" s="185">
        <f>VLOOKUP($J337,context!$K$2:$AC$348,7,FALSE)</f>
        <v>0</v>
      </c>
      <c r="AP337" s="185">
        <f>VLOOKUP($J337,context!$K$2:$AC$348,8,FALSE)</f>
        <v>0</v>
      </c>
      <c r="AQ337" s="185">
        <f>VLOOKUP($J337,context!$K$2:$AC$348,9,FALSE)</f>
        <v>0</v>
      </c>
      <c r="AR337" s="185">
        <f>VLOOKUP($J337,context!$K$2:$AC$348,10,FALSE)</f>
        <v>0</v>
      </c>
      <c r="AS337" s="185">
        <f>VLOOKUP($J337,context!$K$2:$AC$348,11,FALSE)</f>
        <v>0</v>
      </c>
      <c r="AT337" s="185">
        <f>VLOOKUP($J337,context!$K$2:$AC$348,12,FALSE)</f>
        <v>0</v>
      </c>
      <c r="AU337" s="185">
        <f>VLOOKUP($J337,context!$K$2:$AC$348,13,FALSE)</f>
        <v>0</v>
      </c>
      <c r="AV337" s="185">
        <f>VLOOKUP($J337,context!$K$2:$AC$348,14,FALSE)</f>
        <v>0</v>
      </c>
      <c r="AW337" s="185">
        <v>0.6</v>
      </c>
      <c r="AX337" s="185">
        <f>VLOOKUP($J337,context!$K$2:$AC$348,16,FALSE)</f>
        <v>0</v>
      </c>
      <c r="AY337" s="185">
        <f t="shared" si="31"/>
        <v>1.6</v>
      </c>
      <c r="AZ337" s="149">
        <f t="shared" si="32"/>
        <v>1</v>
      </c>
      <c r="BA337" s="149">
        <f t="shared" si="33"/>
        <v>0</v>
      </c>
      <c r="BB337" s="122"/>
    </row>
    <row r="338" spans="1:54" s="7" customFormat="1">
      <c r="A338" s="52">
        <v>573</v>
      </c>
      <c r="B338" s="52" t="s">
        <v>13</v>
      </c>
      <c r="C338" s="114" t="s">
        <v>1732</v>
      </c>
      <c r="D338" s="59"/>
      <c r="E338" s="69" t="s">
        <v>1891</v>
      </c>
      <c r="F338" s="61">
        <v>2</v>
      </c>
      <c r="G338" s="69" t="s">
        <v>322</v>
      </c>
      <c r="H338" s="61"/>
      <c r="I338" s="69" t="s">
        <v>322</v>
      </c>
      <c r="J338" s="70" t="s">
        <v>1202</v>
      </c>
      <c r="K338" s="61" t="s">
        <v>1828</v>
      </c>
      <c r="L338" s="77">
        <v>0</v>
      </c>
      <c r="M338" s="69" t="s">
        <v>1202</v>
      </c>
      <c r="N338" s="69" t="s">
        <v>1202</v>
      </c>
      <c r="O338" s="77" t="str">
        <f t="shared" si="29"/>
        <v/>
      </c>
      <c r="P338" s="77" t="str">
        <f t="shared" si="30"/>
        <v/>
      </c>
      <c r="Q338" s="61" t="s">
        <v>1829</v>
      </c>
      <c r="R338" s="63">
        <v>0.6</v>
      </c>
      <c r="S338" s="64"/>
      <c r="T338" s="122" t="s">
        <v>65</v>
      </c>
      <c r="U338" s="67" t="s">
        <v>108</v>
      </c>
      <c r="V338" s="68" t="s">
        <v>145</v>
      </c>
      <c r="W338" s="74" t="s">
        <v>66</v>
      </c>
      <c r="X338" s="115" t="s">
        <v>66</v>
      </c>
      <c r="Y338" s="121" t="s">
        <v>171</v>
      </c>
      <c r="Z338" s="121" t="s">
        <v>1182</v>
      </c>
      <c r="AA338" s="61"/>
      <c r="AB338" s="61"/>
      <c r="AC338" s="61"/>
      <c r="AD338" s="72"/>
      <c r="AF338" s="69" t="s">
        <v>2890</v>
      </c>
      <c r="AG338" s="61">
        <v>1</v>
      </c>
      <c r="AH338" s="7" t="s">
        <v>2863</v>
      </c>
      <c r="AI338" s="162" t="s">
        <v>301</v>
      </c>
      <c r="AJ338" s="194" t="str">
        <f>VLOOKUP($J338,context!$K$2:$M$348,2,FALSE)</f>
        <v>Definition from FaBiO: A written or printed communication of a personal or professional nature between individuals and/or representatives of corporate bodies, usually transmitted by the postal service or published in a periodical. In the latter case, the letter is typically addressed to the editor and comments on or discussed an item previously published by that periodical, or of interest to its readership.</v>
      </c>
      <c r="AK338" s="131">
        <v>2</v>
      </c>
      <c r="AL338" s="70" t="s">
        <v>3097</v>
      </c>
      <c r="AM338" s="149">
        <f>VLOOKUP($J338,context!$K$2:$AC$348,5,FALSE)</f>
        <v>0</v>
      </c>
      <c r="AN338" s="149">
        <f>VLOOKUP($J338,context!$K$2:$AC$348,6,FALSE)</f>
        <v>0</v>
      </c>
      <c r="AO338" s="149">
        <f>VLOOKUP($J338,context!$K$2:$AC$348,7,FALSE)</f>
        <v>0</v>
      </c>
      <c r="AP338" s="149">
        <f>VLOOKUP($J338,context!$K$2:$AC$348,8,FALSE)</f>
        <v>0.2</v>
      </c>
      <c r="AQ338" s="149">
        <f>VLOOKUP($J338,context!$K$2:$AC$348,9,FALSE)</f>
        <v>0</v>
      </c>
      <c r="AR338" s="149">
        <f>VLOOKUP($J338,context!$K$2:$AC$348,10,FALSE)</f>
        <v>0</v>
      </c>
      <c r="AS338" s="149">
        <f>VLOOKUP($J338,context!$K$2:$AC$348,11,FALSE)</f>
        <v>0.2</v>
      </c>
      <c r="AT338" s="149">
        <f>VLOOKUP($J338,context!$K$2:$AC$348,12,FALSE)</f>
        <v>0</v>
      </c>
      <c r="AU338" s="149">
        <f>VLOOKUP($J338,context!$K$2:$AC$348,13,FALSE)</f>
        <v>0.2</v>
      </c>
      <c r="AV338" s="149">
        <f>VLOOKUP($J338,context!$K$2:$AC$348,14,FALSE)</f>
        <v>0.2</v>
      </c>
      <c r="AW338" s="149">
        <f>VLOOKUP($J338,context!$K$2:$AC$348,15,FALSE)</f>
        <v>0</v>
      </c>
      <c r="AX338" s="149">
        <f>VLOOKUP($J338,context!$K$2:$AC$348,16,FALSE)</f>
        <v>0.8</v>
      </c>
      <c r="AY338" s="149">
        <f t="shared" si="31"/>
        <v>1.6</v>
      </c>
      <c r="AZ338" s="149">
        <f t="shared" si="32"/>
        <v>0.8</v>
      </c>
      <c r="BA338" s="149">
        <f t="shared" si="33"/>
        <v>0</v>
      </c>
    </row>
    <row r="339" spans="1:54" s="7" customFormat="1">
      <c r="A339" s="52">
        <v>717</v>
      </c>
      <c r="B339" s="52" t="s">
        <v>13</v>
      </c>
      <c r="C339" s="117" t="s">
        <v>1902</v>
      </c>
      <c r="D339" s="59"/>
      <c r="E339" s="69" t="s">
        <v>2271</v>
      </c>
      <c r="F339" s="61"/>
      <c r="G339" s="62" t="s">
        <v>322</v>
      </c>
      <c r="H339" s="61"/>
      <c r="I339" s="69"/>
      <c r="J339" s="70" t="s">
        <v>1202</v>
      </c>
      <c r="K339" s="69" t="s">
        <v>2062</v>
      </c>
      <c r="L339" s="77">
        <v>1</v>
      </c>
      <c r="M339" s="69" t="s">
        <v>1202</v>
      </c>
      <c r="N339" s="69" t="s">
        <v>1202</v>
      </c>
      <c r="O339" s="77" t="str">
        <f t="shared" si="29"/>
        <v>Letter</v>
      </c>
      <c r="P339" s="77" t="str">
        <f t="shared" si="30"/>
        <v>Definition from FaBiO: A written or printed communication of a personal or professional nature between individuals and/or representatives of corporate bodies, usually transmitted by the postal service or published in a periodical. In the latter case, the letter is typically addressed to the editor and comments on or discussed an item previously published by that periodical, or of interest to its readership.</v>
      </c>
      <c r="Q339" s="61"/>
      <c r="R339" s="63">
        <v>0.6</v>
      </c>
      <c r="S339" s="64"/>
      <c r="T339" s="77" t="s">
        <v>65</v>
      </c>
      <c r="U339" s="67" t="s">
        <v>108</v>
      </c>
      <c r="V339" s="68" t="s">
        <v>145</v>
      </c>
      <c r="W339" s="74" t="s">
        <v>66</v>
      </c>
      <c r="X339" s="115" t="s">
        <v>66</v>
      </c>
      <c r="Y339" s="121" t="s">
        <v>171</v>
      </c>
      <c r="Z339" s="121" t="s">
        <v>1182</v>
      </c>
      <c r="AA339" s="61"/>
      <c r="AB339" s="61"/>
      <c r="AC339" s="61"/>
      <c r="AD339" s="72"/>
      <c r="AF339" s="69" t="s">
        <v>2890</v>
      </c>
      <c r="AG339" s="61">
        <v>1</v>
      </c>
      <c r="AH339" s="7" t="s">
        <v>2863</v>
      </c>
      <c r="AI339" s="162" t="s">
        <v>301</v>
      </c>
      <c r="AJ339" s="194" t="str">
        <f>VLOOKUP($J339,context!$K$2:$M$348,2,FALSE)</f>
        <v>Definition from FaBiO: A written or printed communication of a personal or professional nature between individuals and/or representatives of corporate bodies, usually transmitted by the postal service or published in a periodical. In the latter case, the letter is typically addressed to the editor and comments on or discussed an item previously published by that periodical, or of interest to its readership.</v>
      </c>
      <c r="AK339" s="131">
        <v>2</v>
      </c>
      <c r="AL339" s="70" t="s">
        <v>3097</v>
      </c>
      <c r="AM339" s="149">
        <f>VLOOKUP($J339,context!$K$2:$AC$348,5,FALSE)</f>
        <v>0</v>
      </c>
      <c r="AN339" s="149">
        <f>VLOOKUP($J339,context!$K$2:$AC$348,6,FALSE)</f>
        <v>0</v>
      </c>
      <c r="AO339" s="149">
        <f>VLOOKUP($J339,context!$K$2:$AC$348,7,FALSE)</f>
        <v>0</v>
      </c>
      <c r="AP339" s="149">
        <f>VLOOKUP($J339,context!$K$2:$AC$348,8,FALSE)</f>
        <v>0.2</v>
      </c>
      <c r="AQ339" s="149">
        <f>VLOOKUP($J339,context!$K$2:$AC$348,9,FALSE)</f>
        <v>0</v>
      </c>
      <c r="AR339" s="149">
        <f>VLOOKUP($J339,context!$K$2:$AC$348,10,FALSE)</f>
        <v>0</v>
      </c>
      <c r="AS339" s="149">
        <f>VLOOKUP($J339,context!$K$2:$AC$348,11,FALSE)</f>
        <v>0.2</v>
      </c>
      <c r="AT339" s="149">
        <f>VLOOKUP($J339,context!$K$2:$AC$348,12,FALSE)</f>
        <v>0</v>
      </c>
      <c r="AU339" s="149">
        <f>VLOOKUP($J339,context!$K$2:$AC$348,13,FALSE)</f>
        <v>0.2</v>
      </c>
      <c r="AV339" s="149">
        <f>VLOOKUP($J339,context!$K$2:$AC$348,14,FALSE)</f>
        <v>0.2</v>
      </c>
      <c r="AW339" s="149">
        <f>VLOOKUP($J339,context!$K$2:$AC$348,15,FALSE)</f>
        <v>0</v>
      </c>
      <c r="AX339" s="149">
        <f>VLOOKUP($J339,context!$K$2:$AC$348,16,FALSE)</f>
        <v>0.8</v>
      </c>
      <c r="AY339" s="149">
        <f t="shared" si="31"/>
        <v>1.6</v>
      </c>
      <c r="AZ339" s="149">
        <f t="shared" si="32"/>
        <v>0.8</v>
      </c>
      <c r="BA339" s="149">
        <f t="shared" si="33"/>
        <v>0</v>
      </c>
      <c r="BB339" s="61"/>
    </row>
    <row r="340" spans="1:54">
      <c r="A340" s="122">
        <v>880</v>
      </c>
      <c r="B340" s="52" t="s">
        <v>13</v>
      </c>
      <c r="C340" s="66" t="s">
        <v>2413</v>
      </c>
      <c r="D340" s="66" t="s">
        <v>2494</v>
      </c>
      <c r="E340" s="7" t="s">
        <v>2414</v>
      </c>
      <c r="F340" s="122">
        <v>4</v>
      </c>
      <c r="G340" s="50" t="s">
        <v>1202</v>
      </c>
      <c r="H340" s="122"/>
      <c r="I340" s="122"/>
      <c r="J340" s="47" t="s">
        <v>1202</v>
      </c>
      <c r="K340" s="7" t="s">
        <v>2495</v>
      </c>
      <c r="L340" s="7">
        <v>0</v>
      </c>
      <c r="M340" s="69" t="s">
        <v>1202</v>
      </c>
      <c r="N340" s="69" t="s">
        <v>1202</v>
      </c>
      <c r="O340" s="77" t="str">
        <f t="shared" si="29"/>
        <v/>
      </c>
      <c r="P340" s="77" t="str">
        <f t="shared" si="30"/>
        <v/>
      </c>
      <c r="Q340" s="7"/>
      <c r="R340" s="66">
        <v>0.6</v>
      </c>
      <c r="S340" s="126"/>
      <c r="T340" s="122" t="s">
        <v>65</v>
      </c>
      <c r="U340" s="127"/>
      <c r="V340" s="47" t="s">
        <v>145</v>
      </c>
      <c r="W340" s="47" t="s">
        <v>66</v>
      </c>
      <c r="X340" s="66" t="s">
        <v>66</v>
      </c>
      <c r="Y340" s="184" t="s">
        <v>171</v>
      </c>
      <c r="Z340" s="184" t="s">
        <v>1182</v>
      </c>
      <c r="AA340" s="7"/>
      <c r="AB340" s="7"/>
      <c r="AC340" s="7"/>
      <c r="AD340" s="7"/>
      <c r="AF340" s="7" t="s">
        <v>2890</v>
      </c>
      <c r="AG340" s="7">
        <v>1</v>
      </c>
      <c r="AH340" s="7" t="s">
        <v>2863</v>
      </c>
      <c r="AI340" s="48" t="s">
        <v>301</v>
      </c>
      <c r="AJ340" s="194" t="str">
        <f>VLOOKUP($J340,context!$K$2:$M$348,2,FALSE)</f>
        <v>Definition from FaBiO: A written or printed communication of a personal or professional nature between individuals and/or representatives of corporate bodies, usually transmitted by the postal service or published in a periodical. In the latter case, the letter is typically addressed to the editor and comments on or discussed an item previously published by that periodical, or of interest to its readership.</v>
      </c>
      <c r="AK340" s="131">
        <v>2</v>
      </c>
      <c r="AL340" s="70" t="s">
        <v>3097</v>
      </c>
      <c r="AM340" s="185">
        <f>VLOOKUP($J340,context!$K$2:$AC$348,5,FALSE)</f>
        <v>0</v>
      </c>
      <c r="AN340" s="185">
        <f>VLOOKUP($J340,context!$K$2:$AC$348,6,FALSE)</f>
        <v>0</v>
      </c>
      <c r="AO340" s="185">
        <f>VLOOKUP($J340,context!$K$2:$AC$348,7,FALSE)</f>
        <v>0</v>
      </c>
      <c r="AP340" s="185">
        <f>VLOOKUP($J340,context!$K$2:$AC$348,8,FALSE)</f>
        <v>0.2</v>
      </c>
      <c r="AQ340" s="185">
        <f>VLOOKUP($J340,context!$K$2:$AC$348,9,FALSE)</f>
        <v>0</v>
      </c>
      <c r="AR340" s="185">
        <f>VLOOKUP($J340,context!$K$2:$AC$348,10,FALSE)</f>
        <v>0</v>
      </c>
      <c r="AS340" s="185">
        <f>VLOOKUP($J340,context!$K$2:$AC$348,11,FALSE)</f>
        <v>0.2</v>
      </c>
      <c r="AT340" s="185">
        <f>VLOOKUP($J340,context!$K$2:$AC$348,12,FALSE)</f>
        <v>0</v>
      </c>
      <c r="AU340" s="185">
        <f>VLOOKUP($J340,context!$K$2:$AC$348,13,FALSE)</f>
        <v>0.2</v>
      </c>
      <c r="AV340" s="185">
        <f>VLOOKUP($J340,context!$K$2:$AC$348,14,FALSE)</f>
        <v>0.2</v>
      </c>
      <c r="AW340" s="185">
        <f>VLOOKUP($J340,context!$K$2:$AC$348,15,FALSE)</f>
        <v>0</v>
      </c>
      <c r="AX340" s="185">
        <f>VLOOKUP($J340,context!$K$2:$AC$348,16,FALSE)</f>
        <v>0.8</v>
      </c>
      <c r="AY340" s="185">
        <f t="shared" si="31"/>
        <v>1.6</v>
      </c>
      <c r="AZ340" s="149">
        <f t="shared" si="32"/>
        <v>0.8</v>
      </c>
      <c r="BA340" s="149">
        <f t="shared" si="33"/>
        <v>0</v>
      </c>
      <c r="BB340" s="175"/>
    </row>
    <row r="341" spans="1:54" s="7" customFormat="1">
      <c r="A341" s="122">
        <v>931</v>
      </c>
      <c r="B341" s="52" t="s">
        <v>13</v>
      </c>
      <c r="C341" s="66" t="s">
        <v>32</v>
      </c>
      <c r="D341" s="52"/>
      <c r="E341" s="77" t="s">
        <v>1190</v>
      </c>
      <c r="F341" s="50">
        <v>3</v>
      </c>
      <c r="G341" s="50" t="s">
        <v>1202</v>
      </c>
      <c r="H341" s="77"/>
      <c r="I341" s="69" t="s">
        <v>1202</v>
      </c>
      <c r="J341" s="70" t="s">
        <v>1202</v>
      </c>
      <c r="K341" s="77"/>
      <c r="L341" s="77">
        <v>0</v>
      </c>
      <c r="M341" s="69" t="s">
        <v>1202</v>
      </c>
      <c r="N341" s="69" t="s">
        <v>1202</v>
      </c>
      <c r="O341" s="77" t="str">
        <f t="shared" ref="O341:O404" si="34">IF(L341=1,J341,"")</f>
        <v/>
      </c>
      <c r="P341" s="77" t="str">
        <f t="shared" ref="P341:P404" si="35">IF(L341=1,"Definition from "&amp;C341&amp;": "&amp;K341,"")</f>
        <v/>
      </c>
      <c r="Q341" s="77"/>
      <c r="R341" s="6">
        <v>0.6</v>
      </c>
      <c r="S341" s="55">
        <v>42328</v>
      </c>
      <c r="T341" s="77" t="s">
        <v>65</v>
      </c>
      <c r="U341" s="67" t="s">
        <v>108</v>
      </c>
      <c r="V341" s="68" t="s">
        <v>299</v>
      </c>
      <c r="W341" s="74" t="s">
        <v>66</v>
      </c>
      <c r="X341" s="115" t="s">
        <v>66</v>
      </c>
      <c r="Y341" s="121" t="s">
        <v>171</v>
      </c>
      <c r="Z341" s="121" t="s">
        <v>1182</v>
      </c>
      <c r="AA341" s="69" t="s">
        <v>609</v>
      </c>
      <c r="AB341" s="77"/>
      <c r="AC341" s="77"/>
      <c r="AD341" s="77"/>
      <c r="AF341" s="69" t="s">
        <v>2890</v>
      </c>
      <c r="AG341" s="61">
        <v>1</v>
      </c>
      <c r="AH341" s="7" t="s">
        <v>2863</v>
      </c>
      <c r="AI341" s="162" t="s">
        <v>301</v>
      </c>
      <c r="AJ341" s="194" t="str">
        <f>VLOOKUP($J341,context!$K$2:$M$348,2,FALSE)</f>
        <v>Definition from FaBiO: A written or printed communication of a personal or professional nature between individuals and/or representatives of corporate bodies, usually transmitted by the postal service or published in a periodical. In the latter case, the letter is typically addressed to the editor and comments on or discussed an item previously published by that periodical, or of interest to its readership.</v>
      </c>
      <c r="AK341" s="131">
        <v>2</v>
      </c>
      <c r="AL341" s="70" t="s">
        <v>3097</v>
      </c>
      <c r="AM341" s="149">
        <f>VLOOKUP($J341,context!$K$2:$AC$348,5,FALSE)</f>
        <v>0</v>
      </c>
      <c r="AN341" s="149">
        <f>VLOOKUP($J341,context!$K$2:$AC$348,6,FALSE)</f>
        <v>0</v>
      </c>
      <c r="AO341" s="149">
        <f>VLOOKUP($J341,context!$K$2:$AC$348,7,FALSE)</f>
        <v>0</v>
      </c>
      <c r="AP341" s="149">
        <f>VLOOKUP($J341,context!$K$2:$AC$348,8,FALSE)</f>
        <v>0.2</v>
      </c>
      <c r="AQ341" s="149">
        <f>VLOOKUP($J341,context!$K$2:$AC$348,9,FALSE)</f>
        <v>0</v>
      </c>
      <c r="AR341" s="149">
        <f>VLOOKUP($J341,context!$K$2:$AC$348,10,FALSE)</f>
        <v>0</v>
      </c>
      <c r="AS341" s="149">
        <f>VLOOKUP($J341,context!$K$2:$AC$348,11,FALSE)</f>
        <v>0.2</v>
      </c>
      <c r="AT341" s="149">
        <f>VLOOKUP($J341,context!$K$2:$AC$348,12,FALSE)</f>
        <v>0</v>
      </c>
      <c r="AU341" s="149">
        <f>VLOOKUP($J341,context!$K$2:$AC$348,13,FALSE)</f>
        <v>0.2</v>
      </c>
      <c r="AV341" s="149">
        <f>VLOOKUP($J341,context!$K$2:$AC$348,14,FALSE)</f>
        <v>0.2</v>
      </c>
      <c r="AW341" s="149">
        <f>VLOOKUP($J341,context!$K$2:$AC$348,15,FALSE)</f>
        <v>0</v>
      </c>
      <c r="AX341" s="149">
        <f>VLOOKUP($J341,context!$K$2:$AC$348,16,FALSE)</f>
        <v>0.8</v>
      </c>
      <c r="AY341" s="149">
        <f t="shared" si="31"/>
        <v>1.6</v>
      </c>
      <c r="AZ341" s="149">
        <f t="shared" si="32"/>
        <v>0.8</v>
      </c>
      <c r="BA341" s="149">
        <f t="shared" si="33"/>
        <v>0</v>
      </c>
      <c r="BB341" s="61"/>
    </row>
    <row r="342" spans="1:54">
      <c r="A342" s="52">
        <v>560</v>
      </c>
      <c r="B342" s="52" t="s">
        <v>13</v>
      </c>
      <c r="C342" s="114" t="s">
        <v>1732</v>
      </c>
      <c r="E342" s="69" t="s">
        <v>1891</v>
      </c>
      <c r="F342" s="61">
        <v>5</v>
      </c>
      <c r="G342" s="69" t="s">
        <v>1708</v>
      </c>
      <c r="I342" s="69" t="s">
        <v>1708</v>
      </c>
      <c r="J342" s="70" t="s">
        <v>1708</v>
      </c>
      <c r="K342" s="61" t="s">
        <v>1803</v>
      </c>
      <c r="L342" s="7">
        <v>1</v>
      </c>
      <c r="M342" s="69" t="s">
        <v>1900</v>
      </c>
      <c r="N342" s="69" t="s">
        <v>1900</v>
      </c>
      <c r="O342" s="77" t="str">
        <f t="shared" si="34"/>
        <v>letter to the editor</v>
      </c>
      <c r="P342" s="77" t="str">
        <f t="shared" si="35"/>
        <v>Definition from COAR: A letter to the editor is a letter sent to a periodical about issues of concern from its readers. (adapted from Wikipedia)</v>
      </c>
      <c r="Q342" s="61" t="s">
        <v>1804</v>
      </c>
      <c r="R342" s="63">
        <v>0.5</v>
      </c>
      <c r="T342" s="77" t="s">
        <v>248</v>
      </c>
      <c r="U342" s="67" t="s">
        <v>108</v>
      </c>
      <c r="V342" s="68" t="s">
        <v>145</v>
      </c>
      <c r="W342" s="74" t="s">
        <v>66</v>
      </c>
      <c r="X342" s="115" t="s">
        <v>66</v>
      </c>
      <c r="Y342" s="121" t="s">
        <v>171</v>
      </c>
      <c r="Z342" s="121" t="s">
        <v>1182</v>
      </c>
      <c r="AG342" s="61">
        <v>-1</v>
      </c>
      <c r="AH342" s="66" t="s">
        <v>2882</v>
      </c>
      <c r="AI342" s="70" t="s">
        <v>2776</v>
      </c>
      <c r="AJ342" s="194" t="e">
        <f>VLOOKUP($J342,context!$K$2:$M$348,2,FALSE)</f>
        <v>#N/A</v>
      </c>
      <c r="AK342" s="70">
        <v>1</v>
      </c>
      <c r="AL342" s="70" t="s">
        <v>3098</v>
      </c>
      <c r="AM342" s="149" t="e">
        <f>VLOOKUP($J342,context!$K$2:$AC$348,5,FALSE)</f>
        <v>#N/A</v>
      </c>
      <c r="AN342" s="149" t="e">
        <f>VLOOKUP($J342,context!$K$2:$AC$348,6,FALSE)</f>
        <v>#N/A</v>
      </c>
      <c r="AO342" s="149" t="e">
        <f>VLOOKUP($J342,context!$K$2:$AC$348,7,FALSE)</f>
        <v>#N/A</v>
      </c>
      <c r="AP342" s="149" t="e">
        <f>VLOOKUP($J342,context!$K$2:$AC$348,8,FALSE)</f>
        <v>#N/A</v>
      </c>
      <c r="AQ342" s="149" t="e">
        <f>VLOOKUP($J342,context!$K$2:$AC$348,9,FALSE)</f>
        <v>#N/A</v>
      </c>
      <c r="AR342" s="149" t="e">
        <f>VLOOKUP($J342,context!$K$2:$AC$348,10,FALSE)</f>
        <v>#N/A</v>
      </c>
      <c r="AS342" s="149" t="e">
        <f>VLOOKUP($J342,context!$K$2:$AC$348,11,FALSE)</f>
        <v>#N/A</v>
      </c>
      <c r="AT342" s="149" t="e">
        <f>VLOOKUP($J342,context!$K$2:$AC$348,12,FALSE)</f>
        <v>#N/A</v>
      </c>
      <c r="AU342" s="149" t="e">
        <f>VLOOKUP($J342,context!$K$2:$AC$348,13,FALSE)</f>
        <v>#N/A</v>
      </c>
      <c r="AV342" s="149" t="e">
        <f>VLOOKUP($J342,context!$K$2:$AC$348,14,FALSE)</f>
        <v>#N/A</v>
      </c>
      <c r="AW342" s="149" t="e">
        <f>VLOOKUP($J342,context!$K$2:$AC$348,15,FALSE)</f>
        <v>#N/A</v>
      </c>
      <c r="AX342" s="149" t="e">
        <f>VLOOKUP($J342,context!$K$2:$AC$348,16,FALSE)</f>
        <v>#N/A</v>
      </c>
      <c r="AY342" s="149" t="e">
        <f t="shared" si="31"/>
        <v>#N/A</v>
      </c>
      <c r="AZ342" s="149" t="e">
        <f t="shared" si="32"/>
        <v>#N/A</v>
      </c>
      <c r="BA342" s="149" t="e">
        <f t="shared" si="33"/>
        <v>#N/A</v>
      </c>
    </row>
    <row r="343" spans="1:54">
      <c r="A343" s="52">
        <v>380</v>
      </c>
      <c r="B343" s="52" t="s">
        <v>2708</v>
      </c>
      <c r="C343" s="66" t="s">
        <v>905</v>
      </c>
      <c r="D343" s="52"/>
      <c r="E343" s="77" t="s">
        <v>906</v>
      </c>
      <c r="F343" s="50">
        <v>5</v>
      </c>
      <c r="G343" s="50" t="s">
        <v>1088</v>
      </c>
      <c r="H343" s="77" t="s">
        <v>1089</v>
      </c>
      <c r="I343" s="69" t="s">
        <v>1090</v>
      </c>
      <c r="J343" s="70" t="s">
        <v>1090</v>
      </c>
      <c r="K343" s="77"/>
      <c r="L343" s="7">
        <v>1</v>
      </c>
      <c r="M343" s="69" t="s">
        <v>1090</v>
      </c>
      <c r="N343" s="69" t="s">
        <v>1090</v>
      </c>
      <c r="O343" s="77" t="str">
        <f t="shared" si="34"/>
        <v>Linkedin Group</v>
      </c>
      <c r="P343" s="77" t="str">
        <f t="shared" si="35"/>
        <v xml:space="preserve">Definition from MARLO: </v>
      </c>
      <c r="Q343" s="77"/>
      <c r="R343" s="6">
        <v>0.6</v>
      </c>
      <c r="S343" s="55">
        <v>43015</v>
      </c>
      <c r="T343" s="77" t="s">
        <v>65</v>
      </c>
      <c r="U343" s="67" t="s">
        <v>608</v>
      </c>
      <c r="V343" s="68" t="s">
        <v>145</v>
      </c>
      <c r="W343" s="74" t="s">
        <v>425</v>
      </c>
      <c r="X343" s="115" t="s">
        <v>425</v>
      </c>
      <c r="Y343" s="121" t="s">
        <v>171</v>
      </c>
      <c r="Z343" s="121" t="s">
        <v>167</v>
      </c>
      <c r="AA343" s="77"/>
      <c r="AB343" s="77"/>
      <c r="AC343" s="69" t="s">
        <v>609</v>
      </c>
      <c r="AD343" s="77"/>
      <c r="AF343" s="69" t="s">
        <v>2891</v>
      </c>
      <c r="AG343" s="77">
        <v>-1</v>
      </c>
      <c r="AH343" s="7" t="s">
        <v>2863</v>
      </c>
      <c r="AI343" s="131" t="s">
        <v>2823</v>
      </c>
      <c r="AJ343" s="194" t="e">
        <f>VLOOKUP($J343,context!$K$2:$M$348,2,FALSE)</f>
        <v>#N/A</v>
      </c>
      <c r="AK343" s="131">
        <v>2</v>
      </c>
      <c r="AL343" s="70" t="s">
        <v>3098</v>
      </c>
      <c r="AM343" s="149" t="e">
        <f>VLOOKUP($J343,context!$K$2:$AC$348,5,FALSE)</f>
        <v>#N/A</v>
      </c>
      <c r="AN343" s="149" t="e">
        <f>VLOOKUP($J343,context!$K$2:$AC$348,6,FALSE)</f>
        <v>#N/A</v>
      </c>
      <c r="AO343" s="149" t="e">
        <f>VLOOKUP($J343,context!$K$2:$AC$348,7,FALSE)</f>
        <v>#N/A</v>
      </c>
      <c r="AP343" s="149" t="e">
        <f>VLOOKUP($J343,context!$K$2:$AC$348,8,FALSE)</f>
        <v>#N/A</v>
      </c>
      <c r="AQ343" s="149" t="e">
        <f>VLOOKUP($J343,context!$K$2:$AC$348,9,FALSE)</f>
        <v>#N/A</v>
      </c>
      <c r="AR343" s="149" t="e">
        <f>VLOOKUP($J343,context!$K$2:$AC$348,10,FALSE)</f>
        <v>#N/A</v>
      </c>
      <c r="AS343" s="149" t="e">
        <f>VLOOKUP($J343,context!$K$2:$AC$348,11,FALSE)</f>
        <v>#N/A</v>
      </c>
      <c r="AT343" s="149" t="e">
        <f>VLOOKUP($J343,context!$K$2:$AC$348,12,FALSE)</f>
        <v>#N/A</v>
      </c>
      <c r="AU343" s="149" t="e">
        <f>VLOOKUP($J343,context!$K$2:$AC$348,13,FALSE)</f>
        <v>#N/A</v>
      </c>
      <c r="AV343" s="149" t="e">
        <f>VLOOKUP($J343,context!$K$2:$AC$348,14,FALSE)</f>
        <v>#N/A</v>
      </c>
      <c r="AW343" s="149" t="e">
        <f>VLOOKUP($J343,context!$K$2:$AC$348,15,FALSE)</f>
        <v>#N/A</v>
      </c>
      <c r="AX343" s="149" t="e">
        <f>VLOOKUP($J343,context!$K$2:$AC$348,16,FALSE)</f>
        <v>#N/A</v>
      </c>
      <c r="AY343" s="149" t="e">
        <f t="shared" si="31"/>
        <v>#N/A</v>
      </c>
      <c r="AZ343" s="149" t="e">
        <f t="shared" si="32"/>
        <v>#N/A</v>
      </c>
      <c r="BA343" s="149" t="e">
        <f t="shared" si="33"/>
        <v>#N/A</v>
      </c>
      <c r="BB343" s="122"/>
    </row>
    <row r="344" spans="1:54" s="7" customFormat="1">
      <c r="A344" s="52">
        <v>106</v>
      </c>
      <c r="B344" s="52" t="s">
        <v>13</v>
      </c>
      <c r="C344" s="66" t="s">
        <v>730</v>
      </c>
      <c r="D344" s="52"/>
      <c r="E344" s="77" t="s">
        <v>722</v>
      </c>
      <c r="F344" s="50">
        <v>4</v>
      </c>
      <c r="G344" s="50" t="s">
        <v>281</v>
      </c>
      <c r="H344" s="77"/>
      <c r="I344" s="69" t="s">
        <v>281</v>
      </c>
      <c r="J344" s="70" t="s">
        <v>281</v>
      </c>
      <c r="K344" s="77"/>
      <c r="L344" s="77">
        <v>0</v>
      </c>
      <c r="M344" s="69" t="s">
        <v>281</v>
      </c>
      <c r="N344" s="69" t="s">
        <v>281</v>
      </c>
      <c r="O344" s="77" t="str">
        <f t="shared" si="34"/>
        <v/>
      </c>
      <c r="P344" s="77" t="str">
        <f t="shared" si="35"/>
        <v/>
      </c>
      <c r="Q344" s="77"/>
      <c r="R344" s="6">
        <v>0.8</v>
      </c>
      <c r="S344" s="55">
        <v>43017</v>
      </c>
      <c r="T344" s="77" t="s">
        <v>189</v>
      </c>
      <c r="U344" s="67" t="s">
        <v>717</v>
      </c>
      <c r="V344" s="68" t="s">
        <v>281</v>
      </c>
      <c r="W344" s="74" t="s">
        <v>879</v>
      </c>
      <c r="X344" s="115" t="s">
        <v>210</v>
      </c>
      <c r="Y344" s="121" t="s">
        <v>171</v>
      </c>
      <c r="Z344" s="121" t="s">
        <v>167</v>
      </c>
      <c r="AA344" s="77"/>
      <c r="AB344" s="69" t="s">
        <v>609</v>
      </c>
      <c r="AC344" s="77"/>
      <c r="AD344" s="77"/>
      <c r="AF344" s="69" t="s">
        <v>2792</v>
      </c>
      <c r="AG344" s="69">
        <v>0</v>
      </c>
      <c r="AH344" s="66" t="s">
        <v>736</v>
      </c>
      <c r="AI344" s="70" t="s">
        <v>737</v>
      </c>
      <c r="AJ344" s="194" t="str">
        <f>VLOOKUP($J344,context!$K$2:$M$348,2,FALSE)</f>
        <v>Definition from MEL: Specific logos related to initiatives, institutions, service providers or products.</v>
      </c>
      <c r="AK344" s="70">
        <v>1</v>
      </c>
      <c r="AL344" s="70" t="s">
        <v>3097</v>
      </c>
      <c r="AM344" s="149">
        <f>VLOOKUP($J344,context!$K$2:$AC$348,5,FALSE)</f>
        <v>0</v>
      </c>
      <c r="AN344" s="149">
        <f>VLOOKUP($J344,context!$K$2:$AC$348,6,FALSE)</f>
        <v>0</v>
      </c>
      <c r="AO344" s="149">
        <f>VLOOKUP($J344,context!$K$2:$AC$348,7,FALSE)</f>
        <v>0</v>
      </c>
      <c r="AP344" s="149">
        <f>VLOOKUP($J344,context!$K$2:$AC$348,8,FALSE)</f>
        <v>0.4</v>
      </c>
      <c r="AQ344" s="149">
        <f>VLOOKUP($J344,context!$K$2:$AC$348,9,FALSE)</f>
        <v>1</v>
      </c>
      <c r="AR344" s="149">
        <f>VLOOKUP($J344,context!$K$2:$AC$348,10,FALSE)</f>
        <v>0</v>
      </c>
      <c r="AS344" s="149">
        <f>VLOOKUP($J344,context!$K$2:$AC$348,11,FALSE)</f>
        <v>0.6</v>
      </c>
      <c r="AT344" s="149">
        <f>VLOOKUP($J344,context!$K$2:$AC$348,12,FALSE)</f>
        <v>0</v>
      </c>
      <c r="AU344" s="149">
        <f>VLOOKUP($J344,context!$K$2:$AC$348,13,FALSE)</f>
        <v>0</v>
      </c>
      <c r="AV344" s="149">
        <f>VLOOKUP($J344,context!$K$2:$AC$348,14,FALSE)</f>
        <v>1</v>
      </c>
      <c r="AW344" s="149">
        <f>VLOOKUP($J344,context!$K$2:$AC$348,15,FALSE)</f>
        <v>0</v>
      </c>
      <c r="AX344" s="149">
        <f>VLOOKUP($J344,context!$K$2:$AC$348,16,FALSE)</f>
        <v>0.6</v>
      </c>
      <c r="AY344" s="149">
        <f t="shared" si="31"/>
        <v>3.6</v>
      </c>
      <c r="AZ344" s="149">
        <f t="shared" si="32"/>
        <v>1</v>
      </c>
      <c r="BA344" s="149">
        <f t="shared" si="33"/>
        <v>0</v>
      </c>
      <c r="BB344" s="61"/>
    </row>
    <row r="345" spans="1:54">
      <c r="A345" s="52">
        <v>542</v>
      </c>
      <c r="B345" s="52" t="s">
        <v>2708</v>
      </c>
      <c r="C345" s="66" t="s">
        <v>1760</v>
      </c>
      <c r="E345" s="69" t="s">
        <v>1778</v>
      </c>
      <c r="F345" s="69" t="s">
        <v>1779</v>
      </c>
      <c r="G345" s="61" t="s">
        <v>281</v>
      </c>
      <c r="I345" s="61" t="s">
        <v>281</v>
      </c>
      <c r="J345" s="70" t="s">
        <v>281</v>
      </c>
      <c r="K345" s="69" t="s">
        <v>1765</v>
      </c>
      <c r="L345" s="77">
        <v>1</v>
      </c>
      <c r="M345" s="69" t="s">
        <v>281</v>
      </c>
      <c r="N345" s="69" t="s">
        <v>281</v>
      </c>
      <c r="O345" s="77" t="str">
        <f t="shared" si="34"/>
        <v>Logo</v>
      </c>
      <c r="P345" s="77" t="str">
        <f t="shared" si="35"/>
        <v>Definition from MEL: Specific logos related to initiatives, institutions, service providers or products.</v>
      </c>
      <c r="R345" s="63">
        <v>0.8</v>
      </c>
      <c r="T345" s="77" t="s">
        <v>189</v>
      </c>
      <c r="U345" s="67" t="s">
        <v>717</v>
      </c>
      <c r="V345" s="68" t="s">
        <v>281</v>
      </c>
      <c r="W345" s="74" t="s">
        <v>879</v>
      </c>
      <c r="X345" s="115" t="s">
        <v>210</v>
      </c>
      <c r="Y345" s="121" t="s">
        <v>171</v>
      </c>
      <c r="Z345" s="121" t="s">
        <v>167</v>
      </c>
      <c r="AB345" s="69" t="s">
        <v>609</v>
      </c>
      <c r="AF345" s="69" t="s">
        <v>2792</v>
      </c>
      <c r="AG345" s="69">
        <v>0</v>
      </c>
      <c r="AH345" s="66" t="s">
        <v>736</v>
      </c>
      <c r="AI345" s="70" t="s">
        <v>737</v>
      </c>
      <c r="AJ345" s="194" t="str">
        <f>VLOOKUP($J345,context!$K$2:$M$348,2,FALSE)</f>
        <v>Definition from MEL: Specific logos related to initiatives, institutions, service providers or products.</v>
      </c>
      <c r="AK345" s="70">
        <v>1</v>
      </c>
      <c r="AL345" s="70" t="s">
        <v>3097</v>
      </c>
      <c r="AM345" s="149">
        <f>VLOOKUP($J345,context!$K$2:$AC$348,5,FALSE)</f>
        <v>0</v>
      </c>
      <c r="AN345" s="149">
        <f>VLOOKUP($J345,context!$K$2:$AC$348,6,FALSE)</f>
        <v>0</v>
      </c>
      <c r="AO345" s="149">
        <f>VLOOKUP($J345,context!$K$2:$AC$348,7,FALSE)</f>
        <v>0</v>
      </c>
      <c r="AP345" s="149">
        <f>VLOOKUP($J345,context!$K$2:$AC$348,8,FALSE)</f>
        <v>0.4</v>
      </c>
      <c r="AQ345" s="149">
        <f>VLOOKUP($J345,context!$K$2:$AC$348,9,FALSE)</f>
        <v>1</v>
      </c>
      <c r="AR345" s="149">
        <f>VLOOKUP($J345,context!$K$2:$AC$348,10,FALSE)</f>
        <v>0</v>
      </c>
      <c r="AS345" s="149">
        <f>VLOOKUP($J345,context!$K$2:$AC$348,11,FALSE)</f>
        <v>0.6</v>
      </c>
      <c r="AT345" s="149">
        <f>VLOOKUP($J345,context!$K$2:$AC$348,12,FALSE)</f>
        <v>0</v>
      </c>
      <c r="AU345" s="149">
        <f>VLOOKUP($J345,context!$K$2:$AC$348,13,FALSE)</f>
        <v>0</v>
      </c>
      <c r="AV345" s="149">
        <f>VLOOKUP($J345,context!$K$2:$AC$348,14,FALSE)</f>
        <v>1</v>
      </c>
      <c r="AW345" s="149">
        <f>VLOOKUP($J345,context!$K$2:$AC$348,15,FALSE)</f>
        <v>0</v>
      </c>
      <c r="AX345" s="149">
        <f>VLOOKUP($J345,context!$K$2:$AC$348,16,FALSE)</f>
        <v>0.6</v>
      </c>
      <c r="AY345" s="149">
        <f t="shared" si="31"/>
        <v>3.6</v>
      </c>
      <c r="AZ345" s="149">
        <f t="shared" si="32"/>
        <v>1</v>
      </c>
      <c r="BA345" s="149">
        <f t="shared" si="33"/>
        <v>0</v>
      </c>
    </row>
    <row r="346" spans="1:54">
      <c r="A346" s="52">
        <v>720</v>
      </c>
      <c r="B346" s="52" t="s">
        <v>13</v>
      </c>
      <c r="C346" s="117" t="s">
        <v>1902</v>
      </c>
      <c r="E346" s="69" t="s">
        <v>2271</v>
      </c>
      <c r="G346" s="62" t="s">
        <v>2065</v>
      </c>
      <c r="J346" s="62" t="s">
        <v>2065</v>
      </c>
      <c r="K346" s="69" t="s">
        <v>2066</v>
      </c>
      <c r="L346" s="61">
        <v>1</v>
      </c>
      <c r="M346" s="69" t="s">
        <v>2065</v>
      </c>
      <c r="N346" s="69" t="s">
        <v>2065</v>
      </c>
      <c r="O346" s="77" t="str">
        <f t="shared" si="34"/>
        <v>magazine</v>
      </c>
      <c r="P346" s="77" t="str">
        <f t="shared" si="35"/>
        <v>Definition from FaBiO: A periodical, usually devoted to a particular topic or domain of interest, and usually published weekly or monthly, consisting primarily of non-peer reviewed editorials, journalistic news items and more substantive articles, reviews, book reviews and discussions concerning current or recent events and publications, and matters of interest to the domain served by the magazine. [Some scientific journals, notably Science and Nature, also secondarily serve as science magazines by containing substantive editorials and news items on vital or controversial issues].</v>
      </c>
      <c r="R346" s="63">
        <v>1</v>
      </c>
      <c r="T346" s="61" t="s">
        <v>65</v>
      </c>
      <c r="U346" s="67" t="s">
        <v>108</v>
      </c>
      <c r="V346" s="68" t="s">
        <v>399</v>
      </c>
      <c r="W346" s="74" t="s">
        <v>66</v>
      </c>
      <c r="X346" s="115" t="s">
        <v>66</v>
      </c>
      <c r="Y346" s="121" t="s">
        <v>171</v>
      </c>
      <c r="Z346" s="121" t="s">
        <v>402</v>
      </c>
      <c r="AG346" s="61">
        <v>1</v>
      </c>
      <c r="AI346" s="70" t="s">
        <v>2776</v>
      </c>
      <c r="AJ346" s="194" t="str">
        <f>VLOOKUP($J346,context!$K$2:$M$348,2,FALSE)</f>
        <v>Definition from FaBiO: A periodical, usually devoted to a particular topic or domain of interest, and usually published weekly or monthly, consisting primarily of non-peer reviewed editorials, journalistic news items and more substantive articles, reviews, book reviews and discussions concerning current or recent events and publications, and matters of interest to the domain served by the magazine. [Some scientific journals, notably Science and Nature, also secondarily serve as science magazines by containing substantive editorials and news items on vital or controversial issues].</v>
      </c>
      <c r="AK346" s="70">
        <v>2</v>
      </c>
      <c r="AL346" s="70" t="s">
        <v>3098</v>
      </c>
      <c r="AM346" s="149">
        <f>VLOOKUP($J346,context!$K$2:$AC$348,5,FALSE)</f>
        <v>0</v>
      </c>
      <c r="AN346" s="149">
        <f>VLOOKUP($J346,context!$K$2:$AC$348,6,FALSE)</f>
        <v>0</v>
      </c>
      <c r="AO346" s="149">
        <f>VLOOKUP($J346,context!$K$2:$AC$348,7,FALSE)</f>
        <v>0</v>
      </c>
      <c r="AP346" s="149">
        <f>VLOOKUP($J346,context!$K$2:$AC$348,8,FALSE)</f>
        <v>0.6</v>
      </c>
      <c r="AQ346" s="149">
        <f>VLOOKUP($J346,context!$K$2:$AC$348,9,FALSE)</f>
        <v>0.2</v>
      </c>
      <c r="AR346" s="149">
        <f>VLOOKUP($J346,context!$K$2:$AC$348,10,FALSE)</f>
        <v>0</v>
      </c>
      <c r="AS346" s="149">
        <f>VLOOKUP($J346,context!$K$2:$AC$348,11,FALSE)</f>
        <v>0.2</v>
      </c>
      <c r="AT346" s="149">
        <f>VLOOKUP($J346,context!$K$2:$AC$348,12,FALSE)</f>
        <v>0.2</v>
      </c>
      <c r="AU346" s="149">
        <f>VLOOKUP($J346,context!$K$2:$AC$348,13,FALSE)</f>
        <v>0.6</v>
      </c>
      <c r="AV346" s="149">
        <f>VLOOKUP($J346,context!$K$2:$AC$348,14,FALSE)</f>
        <v>1</v>
      </c>
      <c r="AW346" s="149">
        <f>VLOOKUP($J346,context!$K$2:$AC$348,15,FALSE)</f>
        <v>0</v>
      </c>
      <c r="AX346" s="149">
        <f>VLOOKUP($J346,context!$K$2:$AC$348,16,FALSE)</f>
        <v>0</v>
      </c>
      <c r="AY346" s="149">
        <f t="shared" si="31"/>
        <v>2.8</v>
      </c>
      <c r="AZ346" s="149">
        <f t="shared" si="32"/>
        <v>1</v>
      </c>
      <c r="BA346" s="149">
        <f t="shared" si="33"/>
        <v>0</v>
      </c>
    </row>
    <row r="347" spans="1:54">
      <c r="A347" s="122">
        <v>881</v>
      </c>
      <c r="B347" s="52" t="s">
        <v>13</v>
      </c>
      <c r="C347" s="66" t="s">
        <v>2413</v>
      </c>
      <c r="D347" s="66" t="s">
        <v>2475</v>
      </c>
      <c r="E347" s="7" t="s">
        <v>2414</v>
      </c>
      <c r="F347" s="122">
        <v>4</v>
      </c>
      <c r="G347" s="50" t="s">
        <v>1395</v>
      </c>
      <c r="H347" s="122"/>
      <c r="I347" s="122"/>
      <c r="J347" s="47" t="s">
        <v>2065</v>
      </c>
      <c r="K347" s="7" t="s">
        <v>2476</v>
      </c>
      <c r="L347" s="7">
        <v>0</v>
      </c>
      <c r="M347" s="69" t="s">
        <v>2065</v>
      </c>
      <c r="N347" s="69" t="s">
        <v>2065</v>
      </c>
      <c r="O347" s="77" t="str">
        <f t="shared" si="34"/>
        <v/>
      </c>
      <c r="P347" s="77" t="str">
        <f t="shared" si="35"/>
        <v/>
      </c>
      <c r="Q347" s="7"/>
      <c r="R347" s="66">
        <v>1</v>
      </c>
      <c r="S347" s="126"/>
      <c r="T347" s="122" t="s">
        <v>65</v>
      </c>
      <c r="U347" s="127" t="s">
        <v>108</v>
      </c>
      <c r="V347" s="47" t="s">
        <v>399</v>
      </c>
      <c r="W347" s="47" t="s">
        <v>66</v>
      </c>
      <c r="X347" s="66" t="s">
        <v>66</v>
      </c>
      <c r="Y347" s="184" t="s">
        <v>171</v>
      </c>
      <c r="Z347" s="184" t="s">
        <v>402</v>
      </c>
      <c r="AA347" s="7"/>
      <c r="AB347" s="7"/>
      <c r="AC347" s="7"/>
      <c r="AD347" s="7"/>
      <c r="AF347" s="7"/>
      <c r="AG347" s="61">
        <v>1</v>
      </c>
      <c r="AI347" s="47" t="s">
        <v>2776</v>
      </c>
      <c r="AJ347" s="194" t="str">
        <f>VLOOKUP($J347,context!$K$2:$M$348,2,FALSE)</f>
        <v>Definition from FaBiO: A periodical, usually devoted to a particular topic or domain of interest, and usually published weekly or monthly, consisting primarily of non-peer reviewed editorials, journalistic news items and more substantive articles, reviews, book reviews and discussions concerning current or recent events and publications, and matters of interest to the domain served by the magazine. [Some scientific journals, notably Science and Nature, also secondarily serve as science magazines by containing substantive editorials and news items on vital or controversial issues].</v>
      </c>
      <c r="AK347" s="47">
        <v>2</v>
      </c>
      <c r="AL347" s="70" t="s">
        <v>3098</v>
      </c>
      <c r="AM347" s="185">
        <f>VLOOKUP($J347,context!$K$2:$AC$348,5,FALSE)</f>
        <v>0</v>
      </c>
      <c r="AN347" s="185">
        <f>VLOOKUP($J347,context!$K$2:$AC$348,6,FALSE)</f>
        <v>0</v>
      </c>
      <c r="AO347" s="185">
        <f>VLOOKUP($J347,context!$K$2:$AC$348,7,FALSE)</f>
        <v>0</v>
      </c>
      <c r="AP347" s="185">
        <f>VLOOKUP($J347,context!$K$2:$AC$348,8,FALSE)</f>
        <v>0.6</v>
      </c>
      <c r="AQ347" s="185">
        <f>VLOOKUP($J347,context!$K$2:$AC$348,9,FALSE)</f>
        <v>0.2</v>
      </c>
      <c r="AR347" s="185">
        <f>VLOOKUP($J347,context!$K$2:$AC$348,10,FALSE)</f>
        <v>0</v>
      </c>
      <c r="AS347" s="185">
        <f>VLOOKUP($J347,context!$K$2:$AC$348,11,FALSE)</f>
        <v>0.2</v>
      </c>
      <c r="AT347" s="185">
        <f>VLOOKUP($J347,context!$K$2:$AC$348,12,FALSE)</f>
        <v>0.2</v>
      </c>
      <c r="AU347" s="185">
        <f>VLOOKUP($J347,context!$K$2:$AC$348,13,FALSE)</f>
        <v>0.6</v>
      </c>
      <c r="AV347" s="185">
        <f>VLOOKUP($J347,context!$K$2:$AC$348,14,FALSE)</f>
        <v>1</v>
      </c>
      <c r="AW347" s="185">
        <f>VLOOKUP($J347,context!$K$2:$AC$348,15,FALSE)</f>
        <v>0</v>
      </c>
      <c r="AX347" s="185">
        <f>VLOOKUP($J347,context!$K$2:$AC$348,16,FALSE)</f>
        <v>0</v>
      </c>
      <c r="AY347" s="185">
        <f t="shared" si="31"/>
        <v>2.8</v>
      </c>
      <c r="AZ347" s="149">
        <f t="shared" si="32"/>
        <v>1</v>
      </c>
      <c r="BA347" s="149">
        <f t="shared" si="33"/>
        <v>0</v>
      </c>
    </row>
    <row r="348" spans="1:54">
      <c r="A348" s="52">
        <v>45</v>
      </c>
      <c r="B348" s="52" t="s">
        <v>13</v>
      </c>
      <c r="C348" s="66" t="s">
        <v>44</v>
      </c>
      <c r="D348" s="52"/>
      <c r="E348" s="77" t="s">
        <v>629</v>
      </c>
      <c r="F348" s="50">
        <v>4</v>
      </c>
      <c r="G348" s="77" t="s">
        <v>158</v>
      </c>
      <c r="H348" s="77"/>
      <c r="I348" s="69" t="s">
        <v>158</v>
      </c>
      <c r="J348" s="70" t="s">
        <v>158</v>
      </c>
      <c r="K348" s="69" t="s">
        <v>682</v>
      </c>
      <c r="L348" s="61">
        <v>0</v>
      </c>
      <c r="M348" s="69" t="s">
        <v>158</v>
      </c>
      <c r="N348" s="69" t="s">
        <v>158</v>
      </c>
      <c r="O348" s="77" t="str">
        <f t="shared" si="34"/>
        <v/>
      </c>
      <c r="P348" s="77" t="str">
        <f t="shared" si="35"/>
        <v/>
      </c>
      <c r="Q348" s="77"/>
      <c r="R348" s="6">
        <v>0.8</v>
      </c>
      <c r="S348" s="55"/>
      <c r="T348" s="77" t="s">
        <v>65</v>
      </c>
      <c r="U348" s="67" t="s">
        <v>108</v>
      </c>
      <c r="V348" s="68" t="s">
        <v>399</v>
      </c>
      <c r="W348" s="74" t="s">
        <v>66</v>
      </c>
      <c r="X348" s="115" t="s">
        <v>66</v>
      </c>
      <c r="Y348" s="121" t="s">
        <v>95</v>
      </c>
      <c r="Z348" s="121" t="s">
        <v>158</v>
      </c>
      <c r="AA348" s="77"/>
      <c r="AB348" s="69" t="s">
        <v>609</v>
      </c>
      <c r="AC348" s="77"/>
      <c r="AD348" s="77"/>
      <c r="AE348" s="7" t="s">
        <v>294</v>
      </c>
      <c r="AF348" s="77"/>
      <c r="AG348" s="61">
        <v>1</v>
      </c>
      <c r="AH348" s="7" t="s">
        <v>2802</v>
      </c>
      <c r="AI348" s="70" t="s">
        <v>2986</v>
      </c>
      <c r="AJ348" s="194" t="str">
        <f>VLOOKUP($J348,context!$K$2:$M$348,2,FALSE)</f>
        <v>Definition from FaBiO: An article published in a magazine issue.</v>
      </c>
      <c r="AK348" s="70">
        <v>1</v>
      </c>
      <c r="AL348" s="70" t="s">
        <v>3093</v>
      </c>
      <c r="AM348" s="149">
        <f>VLOOKUP($J348,context!$K$2:$AC$348,5,FALSE)</f>
        <v>0</v>
      </c>
      <c r="AN348" s="149">
        <f>VLOOKUP($J348,context!$K$2:$AC$348,6,FALSE)</f>
        <v>0</v>
      </c>
      <c r="AO348" s="149">
        <f>VLOOKUP($J348,context!$K$2:$AC$348,7,FALSE)</f>
        <v>0</v>
      </c>
      <c r="AP348" s="149">
        <f>VLOOKUP($J348,context!$K$2:$AC$348,8,FALSE)</f>
        <v>0.6</v>
      </c>
      <c r="AQ348" s="149">
        <f>VLOOKUP($J348,context!$K$2:$AC$348,9,FALSE)</f>
        <v>0.2</v>
      </c>
      <c r="AR348" s="149">
        <f>VLOOKUP($J348,context!$K$2:$AC$348,10,FALSE)</f>
        <v>0</v>
      </c>
      <c r="AS348" s="149">
        <f>VLOOKUP($J348,context!$K$2:$AC$348,11,FALSE)</f>
        <v>0.2</v>
      </c>
      <c r="AT348" s="149">
        <f>VLOOKUP($J348,context!$K$2:$AC$348,12,FALSE)</f>
        <v>0.2</v>
      </c>
      <c r="AU348" s="149">
        <f>VLOOKUP($J348,context!$K$2:$AC$348,13,FALSE)</f>
        <v>0.8</v>
      </c>
      <c r="AV348" s="149">
        <f>VLOOKUP($J348,context!$K$2:$AC$348,14,FALSE)</f>
        <v>1</v>
      </c>
      <c r="AW348" s="149">
        <f>VLOOKUP($J348,context!$K$2:$AC$348,15,FALSE)</f>
        <v>0</v>
      </c>
      <c r="AX348" s="149">
        <f>VLOOKUP($J348,context!$K$2:$AC$348,16,FALSE)</f>
        <v>0</v>
      </c>
      <c r="AY348" s="149">
        <f t="shared" si="31"/>
        <v>3</v>
      </c>
      <c r="AZ348" s="149">
        <f t="shared" si="32"/>
        <v>1</v>
      </c>
      <c r="BA348" s="149">
        <f t="shared" si="33"/>
        <v>0</v>
      </c>
      <c r="BB348" s="7"/>
    </row>
    <row r="349" spans="1:54">
      <c r="A349" s="52">
        <v>165</v>
      </c>
      <c r="B349" s="52" t="s">
        <v>13</v>
      </c>
      <c r="C349" s="66" t="s">
        <v>800</v>
      </c>
      <c r="D349" s="52" t="s">
        <v>801</v>
      </c>
      <c r="E349" s="77" t="s">
        <v>802</v>
      </c>
      <c r="F349" s="50">
        <v>4</v>
      </c>
      <c r="G349" s="50" t="s">
        <v>161</v>
      </c>
      <c r="H349" s="77"/>
      <c r="I349" s="69" t="s">
        <v>161</v>
      </c>
      <c r="J349" s="70" t="s">
        <v>158</v>
      </c>
      <c r="K349" s="77" t="s">
        <v>803</v>
      </c>
      <c r="L349" s="69">
        <v>0</v>
      </c>
      <c r="M349" s="69" t="s">
        <v>158</v>
      </c>
      <c r="N349" s="69" t="s">
        <v>158</v>
      </c>
      <c r="O349" s="77" t="str">
        <f t="shared" si="34"/>
        <v/>
      </c>
      <c r="P349" s="77" t="str">
        <f t="shared" si="35"/>
        <v/>
      </c>
      <c r="Q349" s="77"/>
      <c r="R349" s="6">
        <v>0.8</v>
      </c>
      <c r="S349" s="55">
        <v>43018</v>
      </c>
      <c r="T349" s="77" t="s">
        <v>65</v>
      </c>
      <c r="U349" s="67" t="s">
        <v>108</v>
      </c>
      <c r="V349" s="68" t="s">
        <v>399</v>
      </c>
      <c r="W349" s="74" t="s">
        <v>66</v>
      </c>
      <c r="X349" s="115" t="s">
        <v>66</v>
      </c>
      <c r="Y349" s="121" t="s">
        <v>95</v>
      </c>
      <c r="Z349" s="121" t="s">
        <v>158</v>
      </c>
      <c r="AA349" s="77"/>
      <c r="AB349" s="69" t="s">
        <v>609</v>
      </c>
      <c r="AC349" s="77"/>
      <c r="AD349" s="77"/>
      <c r="AF349" s="77"/>
      <c r="AG349" s="61">
        <v>1</v>
      </c>
      <c r="AH349" s="7" t="s">
        <v>2802</v>
      </c>
      <c r="AI349" s="70" t="s">
        <v>2986</v>
      </c>
      <c r="AJ349" s="194" t="str">
        <f>VLOOKUP($J349,context!$K$2:$M$348,2,FALSE)</f>
        <v>Definition from FaBiO: An article published in a magazine issue.</v>
      </c>
      <c r="AK349" s="70">
        <v>1</v>
      </c>
      <c r="AL349" s="70" t="s">
        <v>3093</v>
      </c>
      <c r="AM349" s="149">
        <f>VLOOKUP($J349,context!$K$2:$AC$348,5,FALSE)</f>
        <v>0</v>
      </c>
      <c r="AN349" s="149">
        <f>VLOOKUP($J349,context!$K$2:$AC$348,6,FALSE)</f>
        <v>0</v>
      </c>
      <c r="AO349" s="149">
        <f>VLOOKUP($J349,context!$K$2:$AC$348,7,FALSE)</f>
        <v>0</v>
      </c>
      <c r="AP349" s="149">
        <f>VLOOKUP($J349,context!$K$2:$AC$348,8,FALSE)</f>
        <v>0.6</v>
      </c>
      <c r="AQ349" s="149">
        <f>VLOOKUP($J349,context!$K$2:$AC$348,9,FALSE)</f>
        <v>0.2</v>
      </c>
      <c r="AR349" s="149">
        <f>VLOOKUP($J349,context!$K$2:$AC$348,10,FALSE)</f>
        <v>0</v>
      </c>
      <c r="AS349" s="149">
        <f>VLOOKUP($J349,context!$K$2:$AC$348,11,FALSE)</f>
        <v>0.2</v>
      </c>
      <c r="AT349" s="149">
        <f>VLOOKUP($J349,context!$K$2:$AC$348,12,FALSE)</f>
        <v>0.2</v>
      </c>
      <c r="AU349" s="149">
        <f>VLOOKUP($J349,context!$K$2:$AC$348,13,FALSE)</f>
        <v>0.8</v>
      </c>
      <c r="AV349" s="149">
        <f>VLOOKUP($J349,context!$K$2:$AC$348,14,FALSE)</f>
        <v>1</v>
      </c>
      <c r="AW349" s="149">
        <f>VLOOKUP($J349,context!$K$2:$AC$348,15,FALSE)</f>
        <v>0</v>
      </c>
      <c r="AX349" s="149">
        <f>VLOOKUP($J349,context!$K$2:$AC$348,16,FALSE)</f>
        <v>0</v>
      </c>
      <c r="AY349" s="149">
        <f t="shared" si="31"/>
        <v>3</v>
      </c>
      <c r="AZ349" s="149">
        <f t="shared" si="32"/>
        <v>1</v>
      </c>
      <c r="BA349" s="149">
        <f t="shared" si="33"/>
        <v>0</v>
      </c>
    </row>
    <row r="350" spans="1:54">
      <c r="A350" s="66">
        <v>237</v>
      </c>
      <c r="B350" s="66" t="s">
        <v>13</v>
      </c>
      <c r="C350" s="66" t="s">
        <v>41</v>
      </c>
      <c r="D350" s="66" t="s">
        <v>812</v>
      </c>
      <c r="E350" s="7" t="s">
        <v>842</v>
      </c>
      <c r="F350" s="50">
        <v>4</v>
      </c>
      <c r="G350" s="50" t="s">
        <v>157</v>
      </c>
      <c r="H350" s="50"/>
      <c r="I350" s="7" t="s">
        <v>157</v>
      </c>
      <c r="J350" s="47" t="s">
        <v>158</v>
      </c>
      <c r="K350" s="7" t="s">
        <v>682</v>
      </c>
      <c r="L350" s="7">
        <v>0</v>
      </c>
      <c r="M350" s="69" t="s">
        <v>158</v>
      </c>
      <c r="N350" s="69" t="s">
        <v>158</v>
      </c>
      <c r="O350" s="77" t="str">
        <f t="shared" si="34"/>
        <v/>
      </c>
      <c r="P350" s="77" t="str">
        <f t="shared" si="35"/>
        <v/>
      </c>
      <c r="Q350" s="7" t="s">
        <v>815</v>
      </c>
      <c r="R350" s="66">
        <v>0.8</v>
      </c>
      <c r="S350" s="66"/>
      <c r="T350" s="7" t="s">
        <v>65</v>
      </c>
      <c r="U350" s="184" t="s">
        <v>108</v>
      </c>
      <c r="V350" s="47" t="s">
        <v>399</v>
      </c>
      <c r="W350" s="47" t="s">
        <v>66</v>
      </c>
      <c r="X350" s="66" t="s">
        <v>66</v>
      </c>
      <c r="Y350" s="184" t="s">
        <v>95</v>
      </c>
      <c r="Z350" s="184" t="s">
        <v>158</v>
      </c>
      <c r="AA350" s="7"/>
      <c r="AB350" s="7" t="s">
        <v>609</v>
      </c>
      <c r="AC350" s="7"/>
      <c r="AD350" s="7"/>
      <c r="AF350" s="7"/>
      <c r="AG350" s="7">
        <v>1</v>
      </c>
      <c r="AH350" s="7" t="s">
        <v>2802</v>
      </c>
      <c r="AI350" s="47" t="s">
        <v>2986</v>
      </c>
      <c r="AJ350" s="194" t="str">
        <f>VLOOKUP($J350,context!$K$2:$M$348,2,FALSE)</f>
        <v>Definition from FaBiO: An article published in a magazine issue.</v>
      </c>
      <c r="AK350" s="47">
        <v>1</v>
      </c>
      <c r="AL350" s="70" t="s">
        <v>3093</v>
      </c>
      <c r="AM350" s="185">
        <f>VLOOKUP($J350,context!$K$2:$AC$348,5,FALSE)</f>
        <v>0</v>
      </c>
      <c r="AN350" s="185">
        <f>VLOOKUP($J350,context!$K$2:$AC$348,6,FALSE)</f>
        <v>0</v>
      </c>
      <c r="AO350" s="185">
        <f>VLOOKUP($J350,context!$K$2:$AC$348,7,FALSE)</f>
        <v>0</v>
      </c>
      <c r="AP350" s="185">
        <f>VLOOKUP($J350,context!$K$2:$AC$348,8,FALSE)</f>
        <v>0.6</v>
      </c>
      <c r="AQ350" s="185">
        <f>VLOOKUP($J350,context!$K$2:$AC$348,9,FALSE)</f>
        <v>0.2</v>
      </c>
      <c r="AR350" s="185">
        <f>VLOOKUP($J350,context!$K$2:$AC$348,10,FALSE)</f>
        <v>0</v>
      </c>
      <c r="AS350" s="185">
        <f>VLOOKUP($J350,context!$K$2:$AC$348,11,FALSE)</f>
        <v>0.2</v>
      </c>
      <c r="AT350" s="185">
        <f>VLOOKUP($J350,context!$K$2:$AC$348,12,FALSE)</f>
        <v>0.2</v>
      </c>
      <c r="AU350" s="185">
        <f>VLOOKUP($J350,context!$K$2:$AC$348,13,FALSE)</f>
        <v>0.8</v>
      </c>
      <c r="AV350" s="185">
        <f>VLOOKUP($J350,context!$K$2:$AC$348,14,FALSE)</f>
        <v>1</v>
      </c>
      <c r="AW350" s="185">
        <f>VLOOKUP($J350,context!$K$2:$AC$348,15,FALSE)</f>
        <v>0</v>
      </c>
      <c r="AX350" s="185">
        <f>VLOOKUP($J350,context!$K$2:$AC$348,16,FALSE)</f>
        <v>0</v>
      </c>
      <c r="AY350" s="185">
        <f t="shared" si="31"/>
        <v>3</v>
      </c>
      <c r="AZ350" s="149">
        <f t="shared" si="32"/>
        <v>1</v>
      </c>
      <c r="BA350" s="149">
        <f t="shared" si="33"/>
        <v>0</v>
      </c>
    </row>
    <row r="351" spans="1:54" s="7" customFormat="1">
      <c r="A351" s="52">
        <v>298</v>
      </c>
      <c r="B351" s="52" t="s">
        <v>2708</v>
      </c>
      <c r="C351" s="66" t="s">
        <v>905</v>
      </c>
      <c r="D351" s="52"/>
      <c r="E351" s="77" t="s">
        <v>906</v>
      </c>
      <c r="F351" s="50">
        <v>5</v>
      </c>
      <c r="G351" s="50" t="s">
        <v>907</v>
      </c>
      <c r="H351" s="77" t="s">
        <v>919</v>
      </c>
      <c r="I351" s="69" t="s">
        <v>920</v>
      </c>
      <c r="J351" s="70" t="s">
        <v>158</v>
      </c>
      <c r="K351" s="77"/>
      <c r="L351" s="61">
        <v>0</v>
      </c>
      <c r="M351" s="69" t="s">
        <v>158</v>
      </c>
      <c r="N351" s="69" t="s">
        <v>158</v>
      </c>
      <c r="O351" s="77" t="str">
        <f t="shared" si="34"/>
        <v/>
      </c>
      <c r="P351" s="77" t="str">
        <f t="shared" si="35"/>
        <v/>
      </c>
      <c r="Q351" s="77"/>
      <c r="R351" s="6">
        <v>0.8</v>
      </c>
      <c r="S351" s="55">
        <v>43015</v>
      </c>
      <c r="T351" s="77" t="s">
        <v>65</v>
      </c>
      <c r="U351" s="67" t="s">
        <v>108</v>
      </c>
      <c r="V351" s="68" t="s">
        <v>399</v>
      </c>
      <c r="W351" s="74" t="s">
        <v>66</v>
      </c>
      <c r="X351" s="115" t="s">
        <v>66</v>
      </c>
      <c r="Y351" s="121" t="s">
        <v>95</v>
      </c>
      <c r="Z351" s="121" t="s">
        <v>158</v>
      </c>
      <c r="AA351" s="77"/>
      <c r="AB351" s="69" t="s">
        <v>609</v>
      </c>
      <c r="AC351" s="77"/>
      <c r="AD351" s="77"/>
      <c r="AF351" s="77"/>
      <c r="AG351" s="61">
        <v>1</v>
      </c>
      <c r="AH351" s="7" t="s">
        <v>2802</v>
      </c>
      <c r="AI351" s="70" t="s">
        <v>2986</v>
      </c>
      <c r="AJ351" s="194" t="str">
        <f>VLOOKUP($J351,context!$K$2:$M$348,2,FALSE)</f>
        <v>Definition from FaBiO: An article published in a magazine issue.</v>
      </c>
      <c r="AK351" s="70">
        <v>1</v>
      </c>
      <c r="AL351" s="70" t="s">
        <v>3093</v>
      </c>
      <c r="AM351" s="149">
        <f>VLOOKUP($J351,context!$K$2:$AC$348,5,FALSE)</f>
        <v>0</v>
      </c>
      <c r="AN351" s="149">
        <f>VLOOKUP($J351,context!$K$2:$AC$348,6,FALSE)</f>
        <v>0</v>
      </c>
      <c r="AO351" s="149">
        <f>VLOOKUP($J351,context!$K$2:$AC$348,7,FALSE)</f>
        <v>0</v>
      </c>
      <c r="AP351" s="149">
        <f>VLOOKUP($J351,context!$K$2:$AC$348,8,FALSE)</f>
        <v>0.6</v>
      </c>
      <c r="AQ351" s="149">
        <f>VLOOKUP($J351,context!$K$2:$AC$348,9,FALSE)</f>
        <v>0.2</v>
      </c>
      <c r="AR351" s="149">
        <f>VLOOKUP($J351,context!$K$2:$AC$348,10,FALSE)</f>
        <v>0</v>
      </c>
      <c r="AS351" s="149">
        <f>VLOOKUP($J351,context!$K$2:$AC$348,11,FALSE)</f>
        <v>0.2</v>
      </c>
      <c r="AT351" s="149">
        <f>VLOOKUP($J351,context!$K$2:$AC$348,12,FALSE)</f>
        <v>0.2</v>
      </c>
      <c r="AU351" s="149">
        <f>VLOOKUP($J351,context!$K$2:$AC$348,13,FALSE)</f>
        <v>0.8</v>
      </c>
      <c r="AV351" s="149">
        <f>VLOOKUP($J351,context!$K$2:$AC$348,14,FALSE)</f>
        <v>1</v>
      </c>
      <c r="AW351" s="149">
        <f>VLOOKUP($J351,context!$K$2:$AC$348,15,FALSE)</f>
        <v>0</v>
      </c>
      <c r="AX351" s="149">
        <f>VLOOKUP($J351,context!$K$2:$AC$348,16,FALSE)</f>
        <v>0</v>
      </c>
      <c r="AY351" s="149">
        <f t="shared" si="31"/>
        <v>3</v>
      </c>
      <c r="AZ351" s="149">
        <f t="shared" si="32"/>
        <v>1</v>
      </c>
      <c r="BA351" s="149">
        <f t="shared" si="33"/>
        <v>0</v>
      </c>
      <c r="BB351" s="61"/>
    </row>
    <row r="352" spans="1:54">
      <c r="A352" s="52">
        <v>467</v>
      </c>
      <c r="B352" s="52" t="s">
        <v>13</v>
      </c>
      <c r="C352" s="66" t="s">
        <v>29</v>
      </c>
      <c r="D352" s="52" t="s">
        <v>1159</v>
      </c>
      <c r="E352" s="77" t="s">
        <v>1160</v>
      </c>
      <c r="F352" s="50">
        <v>3</v>
      </c>
      <c r="G352" s="50" t="s">
        <v>1176</v>
      </c>
      <c r="H352" s="77" t="s">
        <v>156</v>
      </c>
      <c r="I352" s="69" t="s">
        <v>156</v>
      </c>
      <c r="J352" s="70" t="s">
        <v>158</v>
      </c>
      <c r="K352" s="77"/>
      <c r="L352" s="61">
        <v>0</v>
      </c>
      <c r="M352" s="69" t="s">
        <v>158</v>
      </c>
      <c r="N352" s="69" t="s">
        <v>158</v>
      </c>
      <c r="O352" s="77" t="str">
        <f t="shared" si="34"/>
        <v/>
      </c>
      <c r="P352" s="77" t="str">
        <f t="shared" si="35"/>
        <v/>
      </c>
      <c r="Q352" s="77"/>
      <c r="R352" s="6">
        <v>0.8</v>
      </c>
      <c r="S352" s="55"/>
      <c r="T352" s="77" t="s">
        <v>65</v>
      </c>
      <c r="U352" s="67" t="s">
        <v>108</v>
      </c>
      <c r="V352" s="68" t="s">
        <v>399</v>
      </c>
      <c r="W352" s="74" t="s">
        <v>66</v>
      </c>
      <c r="X352" s="115" t="s">
        <v>66</v>
      </c>
      <c r="Y352" s="121" t="s">
        <v>95</v>
      </c>
      <c r="Z352" s="121" t="s">
        <v>158</v>
      </c>
      <c r="AA352" s="77"/>
      <c r="AB352" s="69" t="s">
        <v>609</v>
      </c>
      <c r="AC352" s="77"/>
      <c r="AD352" s="77"/>
      <c r="AF352" s="77"/>
      <c r="AG352" s="61">
        <v>1</v>
      </c>
      <c r="AH352" s="7" t="s">
        <v>2802</v>
      </c>
      <c r="AI352" s="70" t="s">
        <v>2986</v>
      </c>
      <c r="AJ352" s="194" t="str">
        <f>VLOOKUP($J352,context!$K$2:$M$348,2,FALSE)</f>
        <v>Definition from FaBiO: An article published in a magazine issue.</v>
      </c>
      <c r="AK352" s="70">
        <v>1</v>
      </c>
      <c r="AL352" s="70" t="s">
        <v>3093</v>
      </c>
      <c r="AM352" s="149">
        <f>VLOOKUP($J352,context!$K$2:$AC$348,5,FALSE)</f>
        <v>0</v>
      </c>
      <c r="AN352" s="149">
        <f>VLOOKUP($J352,context!$K$2:$AC$348,6,FALSE)</f>
        <v>0</v>
      </c>
      <c r="AO352" s="149">
        <f>VLOOKUP($J352,context!$K$2:$AC$348,7,FALSE)</f>
        <v>0</v>
      </c>
      <c r="AP352" s="149">
        <f>VLOOKUP($J352,context!$K$2:$AC$348,8,FALSE)</f>
        <v>0.6</v>
      </c>
      <c r="AQ352" s="149">
        <f>VLOOKUP($J352,context!$K$2:$AC$348,9,FALSE)</f>
        <v>0.2</v>
      </c>
      <c r="AR352" s="149">
        <f>VLOOKUP($J352,context!$K$2:$AC$348,10,FALSE)</f>
        <v>0</v>
      </c>
      <c r="AS352" s="149">
        <f>VLOOKUP($J352,context!$K$2:$AC$348,11,FALSE)</f>
        <v>0.2</v>
      </c>
      <c r="AT352" s="149">
        <f>VLOOKUP($J352,context!$K$2:$AC$348,12,FALSE)</f>
        <v>0.2</v>
      </c>
      <c r="AU352" s="149">
        <f>VLOOKUP($J352,context!$K$2:$AC$348,13,FALSE)</f>
        <v>0.8</v>
      </c>
      <c r="AV352" s="149">
        <f>VLOOKUP($J352,context!$K$2:$AC$348,14,FALSE)</f>
        <v>1</v>
      </c>
      <c r="AW352" s="149">
        <f>VLOOKUP($J352,context!$K$2:$AC$348,15,FALSE)</f>
        <v>0</v>
      </c>
      <c r="AX352" s="149">
        <f>VLOOKUP($J352,context!$K$2:$AC$348,16,FALSE)</f>
        <v>0</v>
      </c>
      <c r="AY352" s="149">
        <f t="shared" si="31"/>
        <v>3</v>
      </c>
      <c r="AZ352" s="149">
        <f t="shared" si="32"/>
        <v>1</v>
      </c>
      <c r="BA352" s="149">
        <f t="shared" si="33"/>
        <v>0</v>
      </c>
    </row>
    <row r="353" spans="1:54">
      <c r="A353" s="52">
        <v>721</v>
      </c>
      <c r="B353" s="52" t="s">
        <v>13</v>
      </c>
      <c r="C353" s="117" t="s">
        <v>1902</v>
      </c>
      <c r="E353" s="69" t="s">
        <v>2271</v>
      </c>
      <c r="G353" s="62" t="s">
        <v>157</v>
      </c>
      <c r="J353" s="70" t="s">
        <v>158</v>
      </c>
      <c r="K353" s="70" t="s">
        <v>2067</v>
      </c>
      <c r="L353" s="61">
        <v>1</v>
      </c>
      <c r="M353" s="69" t="s">
        <v>158</v>
      </c>
      <c r="N353" s="69" t="s">
        <v>158</v>
      </c>
      <c r="O353" s="77" t="str">
        <f t="shared" si="34"/>
        <v>Magazine Article</v>
      </c>
      <c r="P353" s="77" t="str">
        <f t="shared" si="35"/>
        <v>Definition from FaBiO: An article published in a magazine issue.</v>
      </c>
      <c r="R353" s="63">
        <v>0.8</v>
      </c>
      <c r="T353" s="77" t="s">
        <v>65</v>
      </c>
      <c r="U353" s="67" t="s">
        <v>108</v>
      </c>
      <c r="V353" s="68" t="s">
        <v>399</v>
      </c>
      <c r="W353" s="74" t="s">
        <v>66</v>
      </c>
      <c r="X353" s="115" t="s">
        <v>66</v>
      </c>
      <c r="Y353" s="121" t="s">
        <v>95</v>
      </c>
      <c r="Z353" s="121" t="s">
        <v>158</v>
      </c>
      <c r="AG353" s="61">
        <v>1</v>
      </c>
      <c r="AH353" s="7" t="s">
        <v>2802</v>
      </c>
      <c r="AI353" s="70" t="s">
        <v>2986</v>
      </c>
      <c r="AJ353" s="194" t="str">
        <f>VLOOKUP($J353,context!$K$2:$M$348,2,FALSE)</f>
        <v>Definition from FaBiO: An article published in a magazine issue.</v>
      </c>
      <c r="AK353" s="70">
        <v>1</v>
      </c>
      <c r="AL353" s="70" t="s">
        <v>3093</v>
      </c>
      <c r="AM353" s="149">
        <f>VLOOKUP($J353,context!$K$2:$AC$348,5,FALSE)</f>
        <v>0</v>
      </c>
      <c r="AN353" s="149">
        <f>VLOOKUP($J353,context!$K$2:$AC$348,6,FALSE)</f>
        <v>0</v>
      </c>
      <c r="AO353" s="149">
        <f>VLOOKUP($J353,context!$K$2:$AC$348,7,FALSE)</f>
        <v>0</v>
      </c>
      <c r="AP353" s="149">
        <f>VLOOKUP($J353,context!$K$2:$AC$348,8,FALSE)</f>
        <v>0.6</v>
      </c>
      <c r="AQ353" s="149">
        <f>VLOOKUP($J353,context!$K$2:$AC$348,9,FALSE)</f>
        <v>0.2</v>
      </c>
      <c r="AR353" s="149">
        <f>VLOOKUP($J353,context!$K$2:$AC$348,10,FALSE)</f>
        <v>0</v>
      </c>
      <c r="AS353" s="149">
        <f>VLOOKUP($J353,context!$K$2:$AC$348,11,FALSE)</f>
        <v>0.2</v>
      </c>
      <c r="AT353" s="149">
        <f>VLOOKUP($J353,context!$K$2:$AC$348,12,FALSE)</f>
        <v>0.2</v>
      </c>
      <c r="AU353" s="149">
        <f>VLOOKUP($J353,context!$K$2:$AC$348,13,FALSE)</f>
        <v>0.8</v>
      </c>
      <c r="AV353" s="149">
        <f>VLOOKUP($J353,context!$K$2:$AC$348,14,FALSE)</f>
        <v>1</v>
      </c>
      <c r="AW353" s="149">
        <f>VLOOKUP($J353,context!$K$2:$AC$348,15,FALSE)</f>
        <v>0</v>
      </c>
      <c r="AX353" s="149">
        <f>VLOOKUP($J353,context!$K$2:$AC$348,16,FALSE)</f>
        <v>0</v>
      </c>
      <c r="AY353" s="149">
        <f t="shared" si="31"/>
        <v>3</v>
      </c>
      <c r="AZ353" s="149">
        <f t="shared" si="32"/>
        <v>1</v>
      </c>
      <c r="BA353" s="149">
        <f t="shared" si="33"/>
        <v>0</v>
      </c>
    </row>
    <row r="354" spans="1:54">
      <c r="A354" s="122">
        <v>932</v>
      </c>
      <c r="B354" s="52" t="s">
        <v>13</v>
      </c>
      <c r="C354" s="66" t="s">
        <v>32</v>
      </c>
      <c r="D354" s="52"/>
      <c r="E354" s="77" t="s">
        <v>1190</v>
      </c>
      <c r="F354" s="50">
        <v>3</v>
      </c>
      <c r="G354" s="50" t="s">
        <v>158</v>
      </c>
      <c r="H354" s="77"/>
      <c r="I354" s="69" t="s">
        <v>158</v>
      </c>
      <c r="J354" s="70" t="s">
        <v>158</v>
      </c>
      <c r="K354" s="77"/>
      <c r="L354" s="61">
        <v>0</v>
      </c>
      <c r="M354" s="69" t="s">
        <v>158</v>
      </c>
      <c r="N354" s="69" t="s">
        <v>158</v>
      </c>
      <c r="O354" s="77" t="str">
        <f t="shared" si="34"/>
        <v/>
      </c>
      <c r="P354" s="77" t="str">
        <f t="shared" si="35"/>
        <v/>
      </c>
      <c r="Q354" s="77"/>
      <c r="R354" s="6">
        <v>0.8</v>
      </c>
      <c r="S354" s="55">
        <v>42328</v>
      </c>
      <c r="T354" s="77" t="s">
        <v>65</v>
      </c>
      <c r="U354" s="67" t="s">
        <v>108</v>
      </c>
      <c r="V354" s="68" t="s">
        <v>399</v>
      </c>
      <c r="W354" s="74" t="s">
        <v>66</v>
      </c>
      <c r="X354" s="115" t="s">
        <v>66</v>
      </c>
      <c r="Y354" s="121" t="s">
        <v>95</v>
      </c>
      <c r="Z354" s="121" t="s">
        <v>158</v>
      </c>
      <c r="AA354" s="77"/>
      <c r="AB354" s="69" t="s">
        <v>609</v>
      </c>
      <c r="AC354" s="77"/>
      <c r="AD354" s="77"/>
      <c r="AE354" s="7" t="s">
        <v>294</v>
      </c>
      <c r="AF354" s="77"/>
      <c r="AG354" s="61">
        <v>1</v>
      </c>
      <c r="AH354" s="7" t="s">
        <v>2802</v>
      </c>
      <c r="AI354" s="70" t="s">
        <v>2986</v>
      </c>
      <c r="AJ354" s="194" t="str">
        <f>VLOOKUP($J354,context!$K$2:$M$348,2,FALSE)</f>
        <v>Definition from FaBiO: An article published in a magazine issue.</v>
      </c>
      <c r="AK354" s="70">
        <v>1</v>
      </c>
      <c r="AL354" s="70" t="s">
        <v>3093</v>
      </c>
      <c r="AM354" s="149">
        <f>VLOOKUP($J354,context!$K$2:$AC$348,5,FALSE)</f>
        <v>0</v>
      </c>
      <c r="AN354" s="149">
        <f>VLOOKUP($J354,context!$K$2:$AC$348,6,FALSE)</f>
        <v>0</v>
      </c>
      <c r="AO354" s="149">
        <f>VLOOKUP($J354,context!$K$2:$AC$348,7,FALSE)</f>
        <v>0</v>
      </c>
      <c r="AP354" s="149">
        <f>VLOOKUP($J354,context!$K$2:$AC$348,8,FALSE)</f>
        <v>0.6</v>
      </c>
      <c r="AQ354" s="149">
        <f>VLOOKUP($J354,context!$K$2:$AC$348,9,FALSE)</f>
        <v>0.2</v>
      </c>
      <c r="AR354" s="149">
        <f>VLOOKUP($J354,context!$K$2:$AC$348,10,FALSE)</f>
        <v>0</v>
      </c>
      <c r="AS354" s="149">
        <f>VLOOKUP($J354,context!$K$2:$AC$348,11,FALSE)</f>
        <v>0.2</v>
      </c>
      <c r="AT354" s="149">
        <f>VLOOKUP($J354,context!$K$2:$AC$348,12,FALSE)</f>
        <v>0.2</v>
      </c>
      <c r="AU354" s="149">
        <f>VLOOKUP($J354,context!$K$2:$AC$348,13,FALSE)</f>
        <v>0.8</v>
      </c>
      <c r="AV354" s="149">
        <f>VLOOKUP($J354,context!$K$2:$AC$348,14,FALSE)</f>
        <v>1</v>
      </c>
      <c r="AW354" s="149">
        <f>VLOOKUP($J354,context!$K$2:$AC$348,15,FALSE)</f>
        <v>0</v>
      </c>
      <c r="AX354" s="149">
        <f>VLOOKUP($J354,context!$K$2:$AC$348,16,FALSE)</f>
        <v>0</v>
      </c>
      <c r="AY354" s="149">
        <f t="shared" si="31"/>
        <v>3</v>
      </c>
      <c r="AZ354" s="149">
        <f t="shared" si="32"/>
        <v>1</v>
      </c>
      <c r="BA354" s="149">
        <f t="shared" si="33"/>
        <v>0</v>
      </c>
    </row>
    <row r="355" spans="1:54">
      <c r="A355" s="52">
        <v>723</v>
      </c>
      <c r="B355" s="52" t="s">
        <v>13</v>
      </c>
      <c r="C355" s="117" t="s">
        <v>1902</v>
      </c>
      <c r="E355" s="69" t="s">
        <v>2271</v>
      </c>
      <c r="G355" s="62" t="s">
        <v>2070</v>
      </c>
      <c r="J355" s="62" t="s">
        <v>2070</v>
      </c>
      <c r="K355" s="61" t="s">
        <v>2071</v>
      </c>
      <c r="L355" s="7">
        <v>1</v>
      </c>
      <c r="M355" s="69" t="s">
        <v>2070</v>
      </c>
      <c r="N355" s="69" t="s">
        <v>2070</v>
      </c>
      <c r="O355" s="77" t="str">
        <f t="shared" si="34"/>
        <v>magazine issue</v>
      </c>
      <c r="P355" s="77" t="str">
        <f t="shared" si="35"/>
        <v>Definition from FaBiO: A particular published issue of a magazine, identified by date, and sometimes also by place (e.g. 'West Coast edition') or language (e.g. 'Spanish edition').</v>
      </c>
      <c r="R355" s="63">
        <v>1</v>
      </c>
      <c r="T355" s="69" t="s">
        <v>65</v>
      </c>
      <c r="U355" s="67" t="s">
        <v>108</v>
      </c>
      <c r="V355" s="68" t="s">
        <v>145</v>
      </c>
      <c r="W355" s="74" t="s">
        <v>66</v>
      </c>
      <c r="X355" s="115" t="s">
        <v>66</v>
      </c>
      <c r="Y355" s="121" t="s">
        <v>171</v>
      </c>
      <c r="Z355" s="121" t="s">
        <v>402</v>
      </c>
      <c r="AG355" s="61">
        <v>1</v>
      </c>
      <c r="AI355" s="70" t="s">
        <v>2776</v>
      </c>
      <c r="AJ355" s="194" t="str">
        <f>VLOOKUP($J355,context!$K$2:$M$348,2,FALSE)</f>
        <v>Definition from FaBiO: A particular published issue of a magazine, identified by date, and sometimes also by place (e.g. 'West Coast edition') or language (e.g. 'Spanish edition').</v>
      </c>
      <c r="AK355" s="70">
        <v>1</v>
      </c>
      <c r="AL355" s="70" t="s">
        <v>3098</v>
      </c>
      <c r="AM355" s="149">
        <f>VLOOKUP($J355,context!$K$2:$AC$348,5,FALSE)</f>
        <v>0</v>
      </c>
      <c r="AN355" s="149">
        <f>VLOOKUP($J355,context!$K$2:$AC$348,6,FALSE)</f>
        <v>0</v>
      </c>
      <c r="AO355" s="149">
        <f>VLOOKUP($J355,context!$K$2:$AC$348,7,FALSE)</f>
        <v>0</v>
      </c>
      <c r="AP355" s="149">
        <f>VLOOKUP($J355,context!$K$2:$AC$348,8,FALSE)</f>
        <v>0.8</v>
      </c>
      <c r="AQ355" s="149">
        <f>VLOOKUP($J355,context!$K$2:$AC$348,9,FALSE)</f>
        <v>0</v>
      </c>
      <c r="AR355" s="149">
        <f>VLOOKUP($J355,context!$K$2:$AC$348,10,FALSE)</f>
        <v>0</v>
      </c>
      <c r="AS355" s="149">
        <f>VLOOKUP($J355,context!$K$2:$AC$348,11,FALSE)</f>
        <v>0.2</v>
      </c>
      <c r="AT355" s="149">
        <f>VLOOKUP($J355,context!$K$2:$AC$348,12,FALSE)</f>
        <v>0</v>
      </c>
      <c r="AU355" s="149">
        <f>VLOOKUP($J355,context!$K$2:$AC$348,13,FALSE)</f>
        <v>0.6</v>
      </c>
      <c r="AV355" s="149">
        <f>VLOOKUP($J355,context!$K$2:$AC$348,14,FALSE)</f>
        <v>0.8</v>
      </c>
      <c r="AW355" s="149">
        <f>VLOOKUP($J355,context!$K$2:$AC$348,15,FALSE)</f>
        <v>0</v>
      </c>
      <c r="AX355" s="149">
        <f>VLOOKUP($J355,context!$K$2:$AC$348,16,FALSE)</f>
        <v>0.4</v>
      </c>
      <c r="AY355" s="149">
        <f t="shared" si="31"/>
        <v>2.8000000000000003</v>
      </c>
      <c r="AZ355" s="149">
        <f t="shared" si="32"/>
        <v>0.8</v>
      </c>
      <c r="BA355" s="149">
        <f t="shared" si="33"/>
        <v>0</v>
      </c>
      <c r="BB355" s="7"/>
    </row>
    <row r="356" spans="1:54">
      <c r="A356" s="52">
        <v>8</v>
      </c>
      <c r="B356" s="52" t="s">
        <v>13</v>
      </c>
      <c r="C356" s="66" t="s">
        <v>21</v>
      </c>
      <c r="D356" s="52"/>
      <c r="E356" s="50" t="s">
        <v>605</v>
      </c>
      <c r="F356" s="50">
        <v>3</v>
      </c>
      <c r="G356" s="50" t="s">
        <v>174</v>
      </c>
      <c r="H356" s="77"/>
      <c r="I356" s="69" t="s">
        <v>173</v>
      </c>
      <c r="J356" s="70" t="s">
        <v>173</v>
      </c>
      <c r="K356" s="77" t="s">
        <v>619</v>
      </c>
      <c r="L356" s="77">
        <v>0</v>
      </c>
      <c r="M356" s="69" t="s">
        <v>173</v>
      </c>
      <c r="N356" s="69" t="s">
        <v>173</v>
      </c>
      <c r="O356" s="77" t="str">
        <f t="shared" si="34"/>
        <v/>
      </c>
      <c r="P356" s="77" t="str">
        <f t="shared" si="35"/>
        <v/>
      </c>
      <c r="Q356" s="77"/>
      <c r="R356" s="6">
        <v>0.8</v>
      </c>
      <c r="S356" s="55"/>
      <c r="T356" s="77" t="s">
        <v>65</v>
      </c>
      <c r="U356" s="67" t="s">
        <v>108</v>
      </c>
      <c r="V356" s="68" t="s">
        <v>173</v>
      </c>
      <c r="W356" s="74" t="s">
        <v>66</v>
      </c>
      <c r="X356" s="115" t="s">
        <v>66</v>
      </c>
      <c r="Y356" s="121" t="s">
        <v>173</v>
      </c>
      <c r="AA356" s="77"/>
      <c r="AB356" s="69" t="s">
        <v>609</v>
      </c>
      <c r="AC356" s="77"/>
      <c r="AD356" s="77"/>
      <c r="AF356" s="69" t="s">
        <v>2810</v>
      </c>
      <c r="AG356" s="122">
        <v>1</v>
      </c>
      <c r="AH356" s="66" t="s">
        <v>2866</v>
      </c>
      <c r="AI356" s="21" t="s">
        <v>173</v>
      </c>
      <c r="AJ356" s="194" t="str">
        <f>VLOOKUP($J356,context!$K$2:$M$348,2,FALSE)</f>
        <v>Definition from DataCite: Course and assignment materials produced for teaching purposes.</v>
      </c>
      <c r="AK356" s="131">
        <v>2</v>
      </c>
      <c r="AL356" s="70" t="s">
        <v>3093</v>
      </c>
      <c r="AM356" s="149">
        <f>VLOOKUP($J356,context!$K$2:$AC$348,5,FALSE)</f>
        <v>1</v>
      </c>
      <c r="AN356" s="149">
        <f>VLOOKUP($J356,context!$K$2:$AC$348,6,FALSE)</f>
        <v>1</v>
      </c>
      <c r="AO356" s="149">
        <f>VLOOKUP($J356,context!$K$2:$AC$348,7,FALSE)</f>
        <v>0</v>
      </c>
      <c r="AP356" s="149">
        <f>VLOOKUP($J356,context!$K$2:$AC$348,8,FALSE)</f>
        <v>0.5</v>
      </c>
      <c r="AQ356" s="149">
        <f>VLOOKUP($J356,context!$K$2:$AC$348,9,FALSE)</f>
        <v>0.6</v>
      </c>
      <c r="AR356" s="149">
        <f>VLOOKUP($J356,context!$K$2:$AC$348,10,FALSE)</f>
        <v>0.6</v>
      </c>
      <c r="AS356" s="149">
        <f>VLOOKUP($J356,context!$K$2:$AC$348,11,FALSE)</f>
        <v>0.8</v>
      </c>
      <c r="AT356" s="149">
        <f>VLOOKUP($J356,context!$K$2:$AC$348,12,FALSE)</f>
        <v>0.8</v>
      </c>
      <c r="AU356" s="149">
        <f>VLOOKUP($J356,context!$K$2:$AC$348,13,FALSE)</f>
        <v>1</v>
      </c>
      <c r="AV356" s="149">
        <f>VLOOKUP($J356,context!$K$2:$AC$348,14,FALSE)</f>
        <v>0.2</v>
      </c>
      <c r="AW356" s="149">
        <f>VLOOKUP($J356,context!$K$2:$AC$348,15,FALSE)</f>
        <v>0</v>
      </c>
      <c r="AX356" s="149">
        <f>VLOOKUP($J356,context!$K$2:$AC$348,16,FALSE)</f>
        <v>1</v>
      </c>
      <c r="AY356" s="149">
        <f t="shared" si="31"/>
        <v>7.5</v>
      </c>
      <c r="AZ356" s="149">
        <f t="shared" si="32"/>
        <v>1</v>
      </c>
      <c r="BA356" s="149">
        <f t="shared" si="33"/>
        <v>0</v>
      </c>
    </row>
    <row r="357" spans="1:54">
      <c r="A357" s="52">
        <v>46</v>
      </c>
      <c r="B357" s="52" t="s">
        <v>13</v>
      </c>
      <c r="C357" s="66" t="s">
        <v>44</v>
      </c>
      <c r="D357" s="52"/>
      <c r="E357" s="77" t="s">
        <v>629</v>
      </c>
      <c r="F357" s="50">
        <v>4</v>
      </c>
      <c r="G357" s="77" t="s">
        <v>173</v>
      </c>
      <c r="H357" s="77"/>
      <c r="I357" s="69" t="s">
        <v>173</v>
      </c>
      <c r="J357" s="70" t="s">
        <v>173</v>
      </c>
      <c r="K357" s="69" t="s">
        <v>2406</v>
      </c>
      <c r="L357" s="77">
        <v>0</v>
      </c>
      <c r="M357" s="69" t="s">
        <v>173</v>
      </c>
      <c r="N357" s="69" t="s">
        <v>173</v>
      </c>
      <c r="O357" s="77" t="str">
        <f t="shared" si="34"/>
        <v/>
      </c>
      <c r="P357" s="77" t="str">
        <f t="shared" si="35"/>
        <v/>
      </c>
      <c r="Q357" s="77"/>
      <c r="R357" s="6">
        <v>0.8</v>
      </c>
      <c r="S357" s="55"/>
      <c r="T357" s="77" t="s">
        <v>65</v>
      </c>
      <c r="U357" s="67" t="s">
        <v>108</v>
      </c>
      <c r="V357" s="68" t="s">
        <v>173</v>
      </c>
      <c r="W357" s="74" t="s">
        <v>66</v>
      </c>
      <c r="X357" s="115" t="s">
        <v>66</v>
      </c>
      <c r="Y357" s="121" t="s">
        <v>173</v>
      </c>
      <c r="AA357" s="77"/>
      <c r="AB357" s="69" t="s">
        <v>609</v>
      </c>
      <c r="AC357" s="77"/>
      <c r="AD357" s="77"/>
      <c r="AF357" s="77"/>
      <c r="AG357" s="122">
        <v>1</v>
      </c>
      <c r="AH357" s="66" t="s">
        <v>2866</v>
      </c>
      <c r="AI357" s="21" t="s">
        <v>173</v>
      </c>
      <c r="AJ357" s="194" t="str">
        <f>VLOOKUP($J357,context!$K$2:$M$348,2,FALSE)</f>
        <v>Definition from DataCite: Course and assignment materials produced for teaching purposes.</v>
      </c>
      <c r="AK357" s="131">
        <v>2</v>
      </c>
      <c r="AL357" s="70" t="s">
        <v>3093</v>
      </c>
      <c r="AM357" s="149">
        <f>VLOOKUP($J357,context!$K$2:$AC$348,5,FALSE)</f>
        <v>1</v>
      </c>
      <c r="AN357" s="149">
        <f>VLOOKUP($J357,context!$K$2:$AC$348,6,FALSE)</f>
        <v>1</v>
      </c>
      <c r="AO357" s="149">
        <f>VLOOKUP($J357,context!$K$2:$AC$348,7,FALSE)</f>
        <v>0</v>
      </c>
      <c r="AP357" s="149">
        <f>VLOOKUP($J357,context!$K$2:$AC$348,8,FALSE)</f>
        <v>0.5</v>
      </c>
      <c r="AQ357" s="149">
        <f>VLOOKUP($J357,context!$K$2:$AC$348,9,FALSE)</f>
        <v>0.6</v>
      </c>
      <c r="AR357" s="149">
        <f>VLOOKUP($J357,context!$K$2:$AC$348,10,FALSE)</f>
        <v>0.6</v>
      </c>
      <c r="AS357" s="149">
        <f>VLOOKUP($J357,context!$K$2:$AC$348,11,FALSE)</f>
        <v>0.8</v>
      </c>
      <c r="AT357" s="149">
        <f>VLOOKUP($J357,context!$K$2:$AC$348,12,FALSE)</f>
        <v>0.8</v>
      </c>
      <c r="AU357" s="149">
        <f>VLOOKUP($J357,context!$K$2:$AC$348,13,FALSE)</f>
        <v>1</v>
      </c>
      <c r="AV357" s="149">
        <f>VLOOKUP($J357,context!$K$2:$AC$348,14,FALSE)</f>
        <v>0.2</v>
      </c>
      <c r="AW357" s="149">
        <f>VLOOKUP($J357,context!$K$2:$AC$348,15,FALSE)</f>
        <v>0</v>
      </c>
      <c r="AX357" s="149">
        <f>VLOOKUP($J357,context!$K$2:$AC$348,16,FALSE)</f>
        <v>1</v>
      </c>
      <c r="AY357" s="149">
        <f t="shared" si="31"/>
        <v>7.5</v>
      </c>
      <c r="AZ357" s="149">
        <f t="shared" si="32"/>
        <v>1</v>
      </c>
      <c r="BA357" s="149">
        <f t="shared" si="33"/>
        <v>0</v>
      </c>
    </row>
    <row r="358" spans="1:54">
      <c r="A358" s="52">
        <v>107</v>
      </c>
      <c r="B358" s="52" t="s">
        <v>13</v>
      </c>
      <c r="C358" s="66" t="s">
        <v>730</v>
      </c>
      <c r="D358" s="52"/>
      <c r="E358" s="77" t="s">
        <v>722</v>
      </c>
      <c r="F358" s="50">
        <v>4</v>
      </c>
      <c r="G358" s="50" t="s">
        <v>173</v>
      </c>
      <c r="H358" s="77"/>
      <c r="I358" s="69" t="s">
        <v>173</v>
      </c>
      <c r="J358" s="70" t="s">
        <v>173</v>
      </c>
      <c r="K358" s="77"/>
      <c r="L358" s="77">
        <v>0</v>
      </c>
      <c r="M358" s="69" t="s">
        <v>173</v>
      </c>
      <c r="N358" s="69" t="s">
        <v>173</v>
      </c>
      <c r="O358" s="77" t="str">
        <f t="shared" si="34"/>
        <v/>
      </c>
      <c r="P358" s="77" t="str">
        <f t="shared" si="35"/>
        <v/>
      </c>
      <c r="Q358" s="77"/>
      <c r="R358" s="6">
        <v>0.8</v>
      </c>
      <c r="S358" s="55">
        <v>43017</v>
      </c>
      <c r="T358" s="77" t="s">
        <v>65</v>
      </c>
      <c r="U358" s="67" t="s">
        <v>108</v>
      </c>
      <c r="V358" s="68" t="s">
        <v>173</v>
      </c>
      <c r="W358" s="74" t="s">
        <v>66</v>
      </c>
      <c r="X358" s="115" t="s">
        <v>66</v>
      </c>
      <c r="Y358" s="121" t="s">
        <v>173</v>
      </c>
      <c r="AA358" s="77"/>
      <c r="AB358" s="69" t="s">
        <v>609</v>
      </c>
      <c r="AC358" s="77"/>
      <c r="AD358" s="77"/>
      <c r="AF358" s="77"/>
      <c r="AG358" s="122">
        <v>1</v>
      </c>
      <c r="AH358" s="66" t="s">
        <v>2866</v>
      </c>
      <c r="AI358" s="21" t="s">
        <v>173</v>
      </c>
      <c r="AJ358" s="194" t="str">
        <f>VLOOKUP($J358,context!$K$2:$M$348,2,FALSE)</f>
        <v>Definition from DataCite: Course and assignment materials produced for teaching purposes.</v>
      </c>
      <c r="AK358" s="131">
        <v>2</v>
      </c>
      <c r="AL358" s="70" t="s">
        <v>3093</v>
      </c>
      <c r="AM358" s="149">
        <f>VLOOKUP($J358,context!$K$2:$AC$348,5,FALSE)</f>
        <v>1</v>
      </c>
      <c r="AN358" s="149">
        <f>VLOOKUP($J358,context!$K$2:$AC$348,6,FALSE)</f>
        <v>1</v>
      </c>
      <c r="AO358" s="149">
        <f>VLOOKUP($J358,context!$K$2:$AC$348,7,FALSE)</f>
        <v>0</v>
      </c>
      <c r="AP358" s="149">
        <f>VLOOKUP($J358,context!$K$2:$AC$348,8,FALSE)</f>
        <v>0.5</v>
      </c>
      <c r="AQ358" s="149">
        <f>VLOOKUP($J358,context!$K$2:$AC$348,9,FALSE)</f>
        <v>0.6</v>
      </c>
      <c r="AR358" s="149">
        <f>VLOOKUP($J358,context!$K$2:$AC$348,10,FALSE)</f>
        <v>0.6</v>
      </c>
      <c r="AS358" s="149">
        <f>VLOOKUP($J358,context!$K$2:$AC$348,11,FALSE)</f>
        <v>0.8</v>
      </c>
      <c r="AT358" s="149">
        <f>VLOOKUP($J358,context!$K$2:$AC$348,12,FALSE)</f>
        <v>0.8</v>
      </c>
      <c r="AU358" s="149">
        <f>VLOOKUP($J358,context!$K$2:$AC$348,13,FALSE)</f>
        <v>1</v>
      </c>
      <c r="AV358" s="149">
        <f>VLOOKUP($J358,context!$K$2:$AC$348,14,FALSE)</f>
        <v>0.2</v>
      </c>
      <c r="AW358" s="149">
        <f>VLOOKUP($J358,context!$K$2:$AC$348,15,FALSE)</f>
        <v>0</v>
      </c>
      <c r="AX358" s="149">
        <f>VLOOKUP($J358,context!$K$2:$AC$348,16,FALSE)</f>
        <v>1</v>
      </c>
      <c r="AY358" s="149">
        <f t="shared" si="31"/>
        <v>7.5</v>
      </c>
      <c r="AZ358" s="149">
        <f t="shared" si="32"/>
        <v>1</v>
      </c>
      <c r="BA358" s="149">
        <f t="shared" si="33"/>
        <v>0</v>
      </c>
    </row>
    <row r="359" spans="1:54">
      <c r="A359" s="66">
        <v>238</v>
      </c>
      <c r="B359" s="66" t="s">
        <v>13</v>
      </c>
      <c r="C359" s="66" t="s">
        <v>41</v>
      </c>
      <c r="D359" s="66" t="s">
        <v>812</v>
      </c>
      <c r="E359" s="7" t="s">
        <v>842</v>
      </c>
      <c r="F359" s="50">
        <v>4</v>
      </c>
      <c r="G359" s="50" t="s">
        <v>174</v>
      </c>
      <c r="H359" s="50"/>
      <c r="I359" s="7" t="s">
        <v>174</v>
      </c>
      <c r="J359" s="47" t="s">
        <v>173</v>
      </c>
      <c r="K359" s="47" t="s">
        <v>3132</v>
      </c>
      <c r="L359" s="7">
        <v>1</v>
      </c>
      <c r="M359" s="69" t="s">
        <v>173</v>
      </c>
      <c r="N359" s="69" t="s">
        <v>173</v>
      </c>
      <c r="O359" s="77" t="str">
        <f t="shared" si="34"/>
        <v>Manual</v>
      </c>
      <c r="P359" s="77" t="str">
        <f t="shared" si="35"/>
        <v>Definition from DataCite: Course and assignment materials produced for teaching purposes.</v>
      </c>
      <c r="Q359" s="7" t="s">
        <v>815</v>
      </c>
      <c r="R359" s="66">
        <v>0.8</v>
      </c>
      <c r="S359" s="66"/>
      <c r="T359" s="7" t="s">
        <v>65</v>
      </c>
      <c r="U359" s="184" t="s">
        <v>108</v>
      </c>
      <c r="V359" s="47" t="s">
        <v>173</v>
      </c>
      <c r="W359" s="47" t="s">
        <v>66</v>
      </c>
      <c r="X359" s="66" t="s">
        <v>66</v>
      </c>
      <c r="Y359" s="184" t="s">
        <v>173</v>
      </c>
      <c r="Z359" s="184"/>
      <c r="AA359" s="7"/>
      <c r="AB359" s="7" t="s">
        <v>609</v>
      </c>
      <c r="AC359" s="7"/>
      <c r="AD359" s="7"/>
      <c r="AF359" s="7"/>
      <c r="AG359" s="7">
        <v>1</v>
      </c>
      <c r="AH359" s="66" t="s">
        <v>2866</v>
      </c>
      <c r="AI359" s="188" t="s">
        <v>173</v>
      </c>
      <c r="AJ359" s="194" t="str">
        <f>VLOOKUP($J359,context!$K$2:$M$348,2,FALSE)</f>
        <v>Definition from DataCite: Course and assignment materials produced for teaching purposes.</v>
      </c>
      <c r="AK359" s="48">
        <v>2</v>
      </c>
      <c r="AL359" s="70" t="s">
        <v>3093</v>
      </c>
      <c r="AM359" s="185">
        <f>VLOOKUP($J359,context!$K$2:$AC$348,5,FALSE)</f>
        <v>1</v>
      </c>
      <c r="AN359" s="185">
        <f>VLOOKUP($J359,context!$K$2:$AC$348,6,FALSE)</f>
        <v>1</v>
      </c>
      <c r="AO359" s="185">
        <f>VLOOKUP($J359,context!$K$2:$AC$348,7,FALSE)</f>
        <v>0</v>
      </c>
      <c r="AP359" s="185">
        <f>VLOOKUP($J359,context!$K$2:$AC$348,8,FALSE)</f>
        <v>0.5</v>
      </c>
      <c r="AQ359" s="185">
        <f>VLOOKUP($J359,context!$K$2:$AC$348,9,FALSE)</f>
        <v>0.6</v>
      </c>
      <c r="AR359" s="185">
        <f>VLOOKUP($J359,context!$K$2:$AC$348,10,FALSE)</f>
        <v>0.6</v>
      </c>
      <c r="AS359" s="185">
        <f>VLOOKUP($J359,context!$K$2:$AC$348,11,FALSE)</f>
        <v>0.8</v>
      </c>
      <c r="AT359" s="185">
        <f>VLOOKUP($J359,context!$K$2:$AC$348,12,FALSE)</f>
        <v>0.8</v>
      </c>
      <c r="AU359" s="185">
        <f>VLOOKUP($J359,context!$K$2:$AC$348,13,FALSE)</f>
        <v>1</v>
      </c>
      <c r="AV359" s="185">
        <f>VLOOKUP($J359,context!$K$2:$AC$348,14,FALSE)</f>
        <v>0.2</v>
      </c>
      <c r="AW359" s="185">
        <f>VLOOKUP($J359,context!$K$2:$AC$348,15,FALSE)</f>
        <v>0</v>
      </c>
      <c r="AX359" s="185">
        <f>VLOOKUP($J359,context!$K$2:$AC$348,16,FALSE)</f>
        <v>1</v>
      </c>
      <c r="AY359" s="185">
        <f t="shared" si="31"/>
        <v>7.5</v>
      </c>
      <c r="AZ359" s="149">
        <f t="shared" si="32"/>
        <v>1</v>
      </c>
      <c r="BA359" s="149">
        <f t="shared" si="33"/>
        <v>0</v>
      </c>
    </row>
    <row r="360" spans="1:54">
      <c r="A360" s="52">
        <v>530</v>
      </c>
      <c r="B360" s="52" t="s">
        <v>13</v>
      </c>
      <c r="C360" s="114" t="s">
        <v>1732</v>
      </c>
      <c r="E360" s="69" t="s">
        <v>1778</v>
      </c>
      <c r="F360" s="69" t="s">
        <v>1779</v>
      </c>
      <c r="G360" s="61" t="s">
        <v>173</v>
      </c>
      <c r="I360" s="61" t="s">
        <v>173</v>
      </c>
      <c r="J360" s="70" t="s">
        <v>173</v>
      </c>
      <c r="K360" s="69" t="s">
        <v>1749</v>
      </c>
      <c r="L360" s="77">
        <v>0</v>
      </c>
      <c r="M360" s="69" t="s">
        <v>173</v>
      </c>
      <c r="N360" s="69" t="s">
        <v>173</v>
      </c>
      <c r="O360" s="77" t="str">
        <f t="shared" si="34"/>
        <v/>
      </c>
      <c r="P360" s="77" t="str">
        <f t="shared" si="35"/>
        <v/>
      </c>
      <c r="R360" s="6">
        <v>0.8</v>
      </c>
      <c r="T360" s="77" t="s">
        <v>65</v>
      </c>
      <c r="U360" s="67" t="s">
        <v>108</v>
      </c>
      <c r="V360" s="68" t="s">
        <v>173</v>
      </c>
      <c r="W360" s="74" t="s">
        <v>66</v>
      </c>
      <c r="X360" s="115" t="s">
        <v>66</v>
      </c>
      <c r="Y360" s="121" t="s">
        <v>173</v>
      </c>
      <c r="AB360" s="69" t="s">
        <v>609</v>
      </c>
      <c r="AF360" s="69"/>
      <c r="AG360" s="122">
        <v>1</v>
      </c>
      <c r="AH360" s="66" t="s">
        <v>2866</v>
      </c>
      <c r="AI360" s="21" t="s">
        <v>173</v>
      </c>
      <c r="AJ360" s="194" t="str">
        <f>VLOOKUP($J360,context!$K$2:$M$348,2,FALSE)</f>
        <v>Definition from DataCite: Course and assignment materials produced for teaching purposes.</v>
      </c>
      <c r="AK360" s="131">
        <v>2</v>
      </c>
      <c r="AL360" s="70" t="s">
        <v>3093</v>
      </c>
      <c r="AM360" s="149">
        <f>VLOOKUP($J360,context!$K$2:$AC$348,5,FALSE)</f>
        <v>1</v>
      </c>
      <c r="AN360" s="149">
        <f>VLOOKUP($J360,context!$K$2:$AC$348,6,FALSE)</f>
        <v>1</v>
      </c>
      <c r="AO360" s="149">
        <f>VLOOKUP($J360,context!$K$2:$AC$348,7,FALSE)</f>
        <v>0</v>
      </c>
      <c r="AP360" s="149">
        <f>VLOOKUP($J360,context!$K$2:$AC$348,8,FALSE)</f>
        <v>0.5</v>
      </c>
      <c r="AQ360" s="149">
        <f>VLOOKUP($J360,context!$K$2:$AC$348,9,FALSE)</f>
        <v>0.6</v>
      </c>
      <c r="AR360" s="149">
        <f>VLOOKUP($J360,context!$K$2:$AC$348,10,FALSE)</f>
        <v>0.6</v>
      </c>
      <c r="AS360" s="149">
        <f>VLOOKUP($J360,context!$K$2:$AC$348,11,FALSE)</f>
        <v>0.8</v>
      </c>
      <c r="AT360" s="149">
        <f>VLOOKUP($J360,context!$K$2:$AC$348,12,FALSE)</f>
        <v>0.8</v>
      </c>
      <c r="AU360" s="149">
        <f>VLOOKUP($J360,context!$K$2:$AC$348,13,FALSE)</f>
        <v>1</v>
      </c>
      <c r="AV360" s="149">
        <f>VLOOKUP($J360,context!$K$2:$AC$348,14,FALSE)</f>
        <v>0.2</v>
      </c>
      <c r="AW360" s="149">
        <f>VLOOKUP($J360,context!$K$2:$AC$348,15,FALSE)</f>
        <v>0</v>
      </c>
      <c r="AX360" s="149">
        <f>VLOOKUP($J360,context!$K$2:$AC$348,16,FALSE)</f>
        <v>1</v>
      </c>
      <c r="AY360" s="149">
        <f t="shared" si="31"/>
        <v>7.5</v>
      </c>
      <c r="AZ360" s="149">
        <f t="shared" si="32"/>
        <v>1</v>
      </c>
      <c r="BA360" s="149">
        <f t="shared" si="33"/>
        <v>0</v>
      </c>
    </row>
    <row r="361" spans="1:54">
      <c r="A361" s="52">
        <v>704</v>
      </c>
      <c r="B361" s="52" t="s">
        <v>13</v>
      </c>
      <c r="C361" s="117" t="s">
        <v>1902</v>
      </c>
      <c r="E361" s="69" t="s">
        <v>2271</v>
      </c>
      <c r="G361" s="62" t="s">
        <v>2044</v>
      </c>
      <c r="J361" s="70" t="s">
        <v>173</v>
      </c>
      <c r="K361" s="61" t="s">
        <v>2045</v>
      </c>
      <c r="L361" s="77">
        <v>0</v>
      </c>
      <c r="M361" s="69" t="s">
        <v>173</v>
      </c>
      <c r="N361" s="69" t="s">
        <v>173</v>
      </c>
      <c r="O361" s="77" t="str">
        <f t="shared" si="34"/>
        <v/>
      </c>
      <c r="P361" s="77" t="str">
        <f t="shared" si="35"/>
        <v/>
      </c>
      <c r="R361" s="63">
        <v>0.8</v>
      </c>
      <c r="T361" s="77" t="s">
        <v>65</v>
      </c>
      <c r="U361" s="67" t="s">
        <v>108</v>
      </c>
      <c r="V361" s="68" t="s">
        <v>173</v>
      </c>
      <c r="W361" s="74" t="s">
        <v>66</v>
      </c>
      <c r="X361" s="115" t="s">
        <v>66</v>
      </c>
      <c r="Y361" s="121" t="s">
        <v>173</v>
      </c>
      <c r="AB361" s="69" t="s">
        <v>609</v>
      </c>
      <c r="AG361" s="122">
        <v>1</v>
      </c>
      <c r="AH361" s="66" t="s">
        <v>2866</v>
      </c>
      <c r="AI361" s="21" t="s">
        <v>173</v>
      </c>
      <c r="AJ361" s="194" t="str">
        <f>VLOOKUP($J361,context!$K$2:$M$348,2,FALSE)</f>
        <v>Definition from DataCite: Course and assignment materials produced for teaching purposes.</v>
      </c>
      <c r="AK361" s="131">
        <v>2</v>
      </c>
      <c r="AL361" s="70" t="s">
        <v>3093</v>
      </c>
      <c r="AM361" s="149">
        <f>VLOOKUP($J361,context!$K$2:$AC$348,5,FALSE)</f>
        <v>1</v>
      </c>
      <c r="AN361" s="149">
        <f>VLOOKUP($J361,context!$K$2:$AC$348,6,FALSE)</f>
        <v>1</v>
      </c>
      <c r="AO361" s="149">
        <f>VLOOKUP($J361,context!$K$2:$AC$348,7,FALSE)</f>
        <v>0</v>
      </c>
      <c r="AP361" s="149">
        <f>VLOOKUP($J361,context!$K$2:$AC$348,8,FALSE)</f>
        <v>0.5</v>
      </c>
      <c r="AQ361" s="149">
        <f>VLOOKUP($J361,context!$K$2:$AC$348,9,FALSE)</f>
        <v>0.6</v>
      </c>
      <c r="AR361" s="149">
        <f>VLOOKUP($J361,context!$K$2:$AC$348,10,FALSE)</f>
        <v>0.6</v>
      </c>
      <c r="AS361" s="149">
        <f>VLOOKUP($J361,context!$K$2:$AC$348,11,FALSE)</f>
        <v>0.8</v>
      </c>
      <c r="AT361" s="149">
        <f>VLOOKUP($J361,context!$K$2:$AC$348,12,FALSE)</f>
        <v>0.8</v>
      </c>
      <c r="AU361" s="149">
        <f>VLOOKUP($J361,context!$K$2:$AC$348,13,FALSE)</f>
        <v>1</v>
      </c>
      <c r="AV361" s="149">
        <f>VLOOKUP($J361,context!$K$2:$AC$348,14,FALSE)</f>
        <v>0.2</v>
      </c>
      <c r="AW361" s="149">
        <f>VLOOKUP($J361,context!$K$2:$AC$348,15,FALSE)</f>
        <v>0</v>
      </c>
      <c r="AX361" s="149">
        <f>VLOOKUP($J361,context!$K$2:$AC$348,16,FALSE)</f>
        <v>1</v>
      </c>
      <c r="AY361" s="149">
        <f t="shared" si="31"/>
        <v>7.5</v>
      </c>
      <c r="AZ361" s="149">
        <f t="shared" si="32"/>
        <v>1</v>
      </c>
      <c r="BA361" s="149">
        <f t="shared" si="33"/>
        <v>0</v>
      </c>
      <c r="BB361" s="7"/>
    </row>
    <row r="362" spans="1:54">
      <c r="A362" s="122">
        <v>882</v>
      </c>
      <c r="B362" s="52" t="s">
        <v>13</v>
      </c>
      <c r="C362" s="66" t="s">
        <v>2413</v>
      </c>
      <c r="D362" s="66" t="s">
        <v>2435</v>
      </c>
      <c r="E362" s="7" t="s">
        <v>2414</v>
      </c>
      <c r="F362" s="122">
        <v>3</v>
      </c>
      <c r="G362" s="50" t="s">
        <v>173</v>
      </c>
      <c r="H362" s="122"/>
      <c r="I362" s="122"/>
      <c r="J362" s="47" t="s">
        <v>173</v>
      </c>
      <c r="K362" s="7" t="s">
        <v>3021</v>
      </c>
      <c r="L362" s="7">
        <v>0</v>
      </c>
      <c r="M362" s="69" t="s">
        <v>173</v>
      </c>
      <c r="N362" s="69" t="s">
        <v>173</v>
      </c>
      <c r="O362" s="77" t="str">
        <f t="shared" si="34"/>
        <v/>
      </c>
      <c r="P362" s="77" t="str">
        <f t="shared" si="35"/>
        <v/>
      </c>
      <c r="Q362" s="7"/>
      <c r="R362" s="66">
        <v>1</v>
      </c>
      <c r="S362" s="126"/>
      <c r="T362" s="122" t="s">
        <v>65</v>
      </c>
      <c r="U362" s="127" t="s">
        <v>108</v>
      </c>
      <c r="V362" s="47" t="s">
        <v>173</v>
      </c>
      <c r="W362" s="47" t="s">
        <v>66</v>
      </c>
      <c r="X362" s="66" t="s">
        <v>66</v>
      </c>
      <c r="Y362" s="184" t="s">
        <v>173</v>
      </c>
      <c r="Z362" s="184"/>
      <c r="AA362" s="7"/>
      <c r="AB362" s="7" t="s">
        <v>609</v>
      </c>
      <c r="AC362" s="7"/>
      <c r="AD362" s="7"/>
      <c r="AF362" s="7" t="s">
        <v>2811</v>
      </c>
      <c r="AG362" s="7">
        <v>1</v>
      </c>
      <c r="AH362" s="66" t="s">
        <v>2866</v>
      </c>
      <c r="AI362" s="188" t="s">
        <v>173</v>
      </c>
      <c r="AJ362" s="194" t="str">
        <f>VLOOKUP($J362,context!$K$2:$M$348,2,FALSE)</f>
        <v>Definition from DataCite: Course and assignment materials produced for teaching purposes.</v>
      </c>
      <c r="AK362" s="131">
        <v>2</v>
      </c>
      <c r="AL362" s="70" t="s">
        <v>3093</v>
      </c>
      <c r="AM362" s="185">
        <f>VLOOKUP($J362,context!$K$2:$AC$348,5,FALSE)</f>
        <v>1</v>
      </c>
      <c r="AN362" s="185">
        <f>VLOOKUP($J362,context!$K$2:$AC$348,6,FALSE)</f>
        <v>1</v>
      </c>
      <c r="AO362" s="185">
        <f>VLOOKUP($J362,context!$K$2:$AC$348,7,FALSE)</f>
        <v>0</v>
      </c>
      <c r="AP362" s="185">
        <f>VLOOKUP($J362,context!$K$2:$AC$348,8,FALSE)</f>
        <v>0.5</v>
      </c>
      <c r="AQ362" s="185">
        <f>VLOOKUP($J362,context!$K$2:$AC$348,9,FALSE)</f>
        <v>0.6</v>
      </c>
      <c r="AR362" s="185">
        <f>VLOOKUP($J362,context!$K$2:$AC$348,10,FALSE)</f>
        <v>0.6</v>
      </c>
      <c r="AS362" s="185">
        <f>VLOOKUP($J362,context!$K$2:$AC$348,11,FALSE)</f>
        <v>0.8</v>
      </c>
      <c r="AT362" s="185">
        <f>VLOOKUP($J362,context!$K$2:$AC$348,12,FALSE)</f>
        <v>0.8</v>
      </c>
      <c r="AU362" s="185">
        <f>VLOOKUP($J362,context!$K$2:$AC$348,13,FALSE)</f>
        <v>1</v>
      </c>
      <c r="AV362" s="185">
        <f>VLOOKUP($J362,context!$K$2:$AC$348,14,FALSE)</f>
        <v>0.2</v>
      </c>
      <c r="AW362" s="185">
        <f>VLOOKUP($J362,context!$K$2:$AC$348,15,FALSE)</f>
        <v>0</v>
      </c>
      <c r="AX362" s="185">
        <f>VLOOKUP($J362,context!$K$2:$AC$348,16,FALSE)</f>
        <v>1</v>
      </c>
      <c r="AY362" s="185">
        <f t="shared" si="31"/>
        <v>7.5</v>
      </c>
      <c r="AZ362" s="149">
        <f t="shared" si="32"/>
        <v>1</v>
      </c>
      <c r="BA362" s="149">
        <f t="shared" si="33"/>
        <v>0</v>
      </c>
    </row>
    <row r="363" spans="1:54">
      <c r="A363" s="122">
        <v>947</v>
      </c>
      <c r="B363" s="52" t="s">
        <v>13</v>
      </c>
      <c r="C363" s="66" t="s">
        <v>2709</v>
      </c>
      <c r="E363" s="69" t="s">
        <v>2740</v>
      </c>
      <c r="G363" s="60" t="s">
        <v>2710</v>
      </c>
      <c r="J363" s="70" t="s">
        <v>3343</v>
      </c>
      <c r="K363" s="69" t="s">
        <v>2721</v>
      </c>
      <c r="L363" s="7">
        <v>1</v>
      </c>
      <c r="M363" s="69" t="s">
        <v>2733</v>
      </c>
      <c r="N363" s="69" t="s">
        <v>2733</v>
      </c>
      <c r="O363" s="77" t="str">
        <f t="shared" si="34"/>
        <v>best practice</v>
      </c>
      <c r="P363" s="77" t="str">
        <f t="shared" si="35"/>
        <v xml:space="preserve">Definition from FAO Learning resources MD application profile: Best practice is defined as a process, technique or methodology which has been adopted successfully in delivering a particular outcome and recognized as improving performance and efficiency in specific areas. </v>
      </c>
      <c r="R363" s="63">
        <v>0.8</v>
      </c>
      <c r="T363" s="69" t="s">
        <v>65</v>
      </c>
      <c r="U363" s="67" t="s">
        <v>108</v>
      </c>
      <c r="V363" s="68" t="s">
        <v>173</v>
      </c>
      <c r="W363" s="74" t="s">
        <v>66</v>
      </c>
      <c r="X363" s="115" t="s">
        <v>66</v>
      </c>
      <c r="Y363" s="121" t="s">
        <v>173</v>
      </c>
      <c r="AA363" s="69" t="s">
        <v>609</v>
      </c>
      <c r="AB363" s="69" t="s">
        <v>609</v>
      </c>
      <c r="AF363" s="69" t="s">
        <v>2808</v>
      </c>
      <c r="AG363" s="61">
        <v>0</v>
      </c>
      <c r="AH363" s="66" t="s">
        <v>2866</v>
      </c>
      <c r="AI363" s="21" t="s">
        <v>173</v>
      </c>
      <c r="AJ363" s="194" t="e">
        <f>VLOOKUP($J363,context!$K$2:$M$348,2,FALSE)</f>
        <v>#N/A</v>
      </c>
      <c r="AK363" s="131">
        <v>2</v>
      </c>
      <c r="AL363" s="70" t="s">
        <v>3097</v>
      </c>
      <c r="AM363" s="149" t="e">
        <f>VLOOKUP($J363,context!$K$2:$AC$348,5,FALSE)</f>
        <v>#N/A</v>
      </c>
      <c r="AN363" s="149" t="e">
        <f>VLOOKUP($J363,context!$K$2:$AC$348,6,FALSE)</f>
        <v>#N/A</v>
      </c>
      <c r="AO363" s="149" t="e">
        <f>VLOOKUP($J363,context!$K$2:$AC$348,7,FALSE)</f>
        <v>#N/A</v>
      </c>
      <c r="AP363" s="149" t="e">
        <f>VLOOKUP($J363,context!$K$2:$AC$348,8,FALSE)</f>
        <v>#N/A</v>
      </c>
      <c r="AQ363" s="149" t="e">
        <f>VLOOKUP($J363,context!$K$2:$AC$348,9,FALSE)</f>
        <v>#N/A</v>
      </c>
      <c r="AR363" s="149" t="e">
        <f>VLOOKUP($J363,context!$K$2:$AC$348,10,FALSE)</f>
        <v>#N/A</v>
      </c>
      <c r="AS363" s="149" t="e">
        <f>VLOOKUP($J363,context!$K$2:$AC$348,11,FALSE)</f>
        <v>#N/A</v>
      </c>
      <c r="AT363" s="149" t="e">
        <f>VLOOKUP($J363,context!$K$2:$AC$348,12,FALSE)</f>
        <v>#N/A</v>
      </c>
      <c r="AU363" s="149" t="e">
        <f>VLOOKUP($J363,context!$K$2:$AC$348,13,FALSE)</f>
        <v>#N/A</v>
      </c>
      <c r="AV363" s="149" t="e">
        <f>VLOOKUP($J363,context!$K$2:$AC$348,14,FALSE)</f>
        <v>#N/A</v>
      </c>
      <c r="AW363" s="149" t="e">
        <f>VLOOKUP($J363,context!$K$2:$AC$348,15,FALSE)</f>
        <v>#N/A</v>
      </c>
      <c r="AX363" s="149" t="e">
        <f>VLOOKUP($J363,context!$K$2:$AC$348,16,FALSE)</f>
        <v>#N/A</v>
      </c>
      <c r="AY363" s="149" t="e">
        <f t="shared" si="31"/>
        <v>#N/A</v>
      </c>
      <c r="AZ363" s="149" t="e">
        <f t="shared" si="32"/>
        <v>#N/A</v>
      </c>
      <c r="BA363" s="149" t="e">
        <f t="shared" si="33"/>
        <v>#N/A</v>
      </c>
    </row>
    <row r="364" spans="1:54">
      <c r="A364" s="122">
        <v>958</v>
      </c>
      <c r="B364" s="52" t="s">
        <v>13</v>
      </c>
      <c r="C364" s="66" t="s">
        <v>2709</v>
      </c>
      <c r="E364" s="69" t="s">
        <v>2740</v>
      </c>
      <c r="G364" s="60" t="s">
        <v>2720</v>
      </c>
      <c r="J364" s="70" t="s">
        <v>3299</v>
      </c>
      <c r="K364" s="69" t="s">
        <v>2732</v>
      </c>
      <c r="L364" s="7">
        <v>1</v>
      </c>
      <c r="M364" s="69" t="s">
        <v>3299</v>
      </c>
      <c r="N364" s="69" t="s">
        <v>3299</v>
      </c>
      <c r="O364" s="77" t="str">
        <f t="shared" si="34"/>
        <v>training manual</v>
      </c>
      <c r="P364" s="77" t="str">
        <f t="shared" si="35"/>
        <v xml:space="preserve">Definition from FAO Learning resources MD application profile: A training manual is a resource designed to teach the reader how to do something, such as use a software, cultivate a plant, manage an activity etc. </v>
      </c>
      <c r="R364" s="63">
        <v>0.8</v>
      </c>
      <c r="T364" s="69" t="s">
        <v>65</v>
      </c>
      <c r="U364" s="67" t="s">
        <v>108</v>
      </c>
      <c r="V364" s="68" t="s">
        <v>173</v>
      </c>
      <c r="W364" s="74" t="s">
        <v>66</v>
      </c>
      <c r="X364" s="115" t="s">
        <v>66</v>
      </c>
      <c r="Y364" s="121" t="s">
        <v>173</v>
      </c>
      <c r="AB364" s="69" t="s">
        <v>609</v>
      </c>
      <c r="AF364" s="69" t="s">
        <v>2809</v>
      </c>
      <c r="AG364" s="61">
        <v>-1</v>
      </c>
      <c r="AH364" s="66" t="s">
        <v>2866</v>
      </c>
      <c r="AI364" s="21" t="s">
        <v>173</v>
      </c>
      <c r="AJ364" s="194" t="str">
        <f>VLOOKUP($J364,context!$K$2:$M$348,2,FALSE)</f>
        <v xml:space="preserve">Definition from FAO Learning resources MD application profile: A training manual is a resource designed to teach the reader how to do something, such as use a software, cultivate a plant, manage an activity etc. </v>
      </c>
      <c r="AK364" s="131">
        <v>2</v>
      </c>
      <c r="AL364" s="70" t="s">
        <v>3097</v>
      </c>
      <c r="AM364" s="149" t="str">
        <f>VLOOKUP($J364,context!$K$2:$AC$348,5,FALSE)</f>
        <v>x</v>
      </c>
      <c r="AN364" s="149" t="str">
        <f>VLOOKUP($J364,context!$K$2:$AC$348,6,FALSE)</f>
        <v>x</v>
      </c>
      <c r="AO364" s="149">
        <f>VLOOKUP($J364,context!$K$2:$AC$348,7,FALSE)</f>
        <v>0</v>
      </c>
      <c r="AP364" s="149">
        <f>VLOOKUP($J364,context!$K$2:$AC$348,8,FALSE)</f>
        <v>0.2</v>
      </c>
      <c r="AQ364" s="149">
        <f>VLOOKUP($J364,context!$K$2:$AC$348,9,FALSE)</f>
        <v>0.4</v>
      </c>
      <c r="AR364" s="149">
        <f>VLOOKUP($J364,context!$K$2:$AC$348,10,FALSE)</f>
        <v>0.2</v>
      </c>
      <c r="AS364" s="149">
        <f>VLOOKUP($J364,context!$K$2:$AC$348,11,FALSE)</f>
        <v>0.6</v>
      </c>
      <c r="AT364" s="149">
        <f>VLOOKUP($J364,context!$K$2:$AC$348,12,FALSE)</f>
        <v>1</v>
      </c>
      <c r="AU364" s="149">
        <f>VLOOKUP($J364,context!$K$2:$AC$348,13,FALSE)</f>
        <v>1</v>
      </c>
      <c r="AV364" s="149">
        <f>VLOOKUP($J364,context!$K$2:$AC$348,14,FALSE)</f>
        <v>0.4</v>
      </c>
      <c r="AW364" s="149">
        <f>VLOOKUP($J364,context!$K$2:$AC$348,15,FALSE)</f>
        <v>0</v>
      </c>
      <c r="AX364" s="149">
        <f>VLOOKUP($J364,context!$K$2:$AC$348,16,FALSE)</f>
        <v>0.4</v>
      </c>
      <c r="AY364" s="149">
        <f t="shared" si="31"/>
        <v>4.2</v>
      </c>
      <c r="AZ364" s="149">
        <f t="shared" si="32"/>
        <v>1</v>
      </c>
      <c r="BA364" s="149">
        <f t="shared" si="33"/>
        <v>0</v>
      </c>
    </row>
    <row r="365" spans="1:54">
      <c r="A365" s="52">
        <v>385</v>
      </c>
      <c r="B365" s="52" t="s">
        <v>2708</v>
      </c>
      <c r="C365" s="66" t="s">
        <v>905</v>
      </c>
      <c r="D365" s="52"/>
      <c r="E365" s="77" t="s">
        <v>906</v>
      </c>
      <c r="F365" s="50">
        <v>5</v>
      </c>
      <c r="G365" s="50" t="s">
        <v>1099</v>
      </c>
      <c r="H365" s="77" t="s">
        <v>1100</v>
      </c>
      <c r="I365" s="69" t="s">
        <v>1101</v>
      </c>
      <c r="J365" s="70" t="s">
        <v>1100</v>
      </c>
      <c r="K365" s="77"/>
      <c r="L365" s="7">
        <v>1</v>
      </c>
      <c r="M365" s="69" t="s">
        <v>173</v>
      </c>
      <c r="N365" s="69" t="s">
        <v>2742</v>
      </c>
      <c r="O365" s="77" t="str">
        <f t="shared" si="34"/>
        <v>User manual</v>
      </c>
      <c r="P365" s="77" t="str">
        <f t="shared" si="35"/>
        <v xml:space="preserve">Definition from MARLO: </v>
      </c>
      <c r="Q365" s="77"/>
      <c r="R365" s="6">
        <v>0.8</v>
      </c>
      <c r="S365" s="55">
        <v>43015</v>
      </c>
      <c r="T365" s="77" t="s">
        <v>65</v>
      </c>
      <c r="U365" s="67" t="s">
        <v>108</v>
      </c>
      <c r="V365" s="68" t="s">
        <v>173</v>
      </c>
      <c r="W365" s="74" t="s">
        <v>66</v>
      </c>
      <c r="X365" s="115" t="s">
        <v>66</v>
      </c>
      <c r="Y365" s="121" t="s">
        <v>173</v>
      </c>
      <c r="AA365" s="77"/>
      <c r="AB365" s="69" t="s">
        <v>609</v>
      </c>
      <c r="AC365" s="77"/>
      <c r="AD365" s="77"/>
      <c r="AF365" s="69" t="s">
        <v>2892</v>
      </c>
      <c r="AG365" s="122">
        <v>0</v>
      </c>
      <c r="AH365" s="66" t="s">
        <v>2866</v>
      </c>
      <c r="AI365" s="21" t="s">
        <v>173</v>
      </c>
      <c r="AJ365" s="194" t="e">
        <f>VLOOKUP($J365,context!$K$2:$M$348,2,FALSE)</f>
        <v>#N/A</v>
      </c>
      <c r="AK365" s="131">
        <v>2</v>
      </c>
      <c r="AL365" s="70" t="s">
        <v>3093</v>
      </c>
      <c r="AM365" s="149" t="e">
        <f>VLOOKUP($J365,context!$K$2:$AC$348,5,FALSE)</f>
        <v>#N/A</v>
      </c>
      <c r="AN365" s="149" t="e">
        <f>VLOOKUP($J365,context!$K$2:$AC$348,6,FALSE)</f>
        <v>#N/A</v>
      </c>
      <c r="AO365" s="149" t="e">
        <f>VLOOKUP($J365,context!$K$2:$AC$348,7,FALSE)</f>
        <v>#N/A</v>
      </c>
      <c r="AP365" s="149" t="e">
        <f>VLOOKUP($J365,context!$K$2:$AC$348,8,FALSE)</f>
        <v>#N/A</v>
      </c>
      <c r="AQ365" s="149" t="e">
        <f>VLOOKUP($J365,context!$K$2:$AC$348,9,FALSE)</f>
        <v>#N/A</v>
      </c>
      <c r="AR365" s="149" t="e">
        <f>VLOOKUP($J365,context!$K$2:$AC$348,10,FALSE)</f>
        <v>#N/A</v>
      </c>
      <c r="AS365" s="149" t="e">
        <f>VLOOKUP($J365,context!$K$2:$AC$348,11,FALSE)</f>
        <v>#N/A</v>
      </c>
      <c r="AT365" s="149" t="e">
        <f>VLOOKUP($J365,context!$K$2:$AC$348,12,FALSE)</f>
        <v>#N/A</v>
      </c>
      <c r="AU365" s="149" t="e">
        <f>VLOOKUP($J365,context!$K$2:$AC$348,13,FALSE)</f>
        <v>#N/A</v>
      </c>
      <c r="AV365" s="149" t="e">
        <f>VLOOKUP($J365,context!$K$2:$AC$348,14,FALSE)</f>
        <v>#N/A</v>
      </c>
      <c r="AW365" s="149" t="e">
        <f>VLOOKUP($J365,context!$K$2:$AC$348,15,FALSE)</f>
        <v>#N/A</v>
      </c>
      <c r="AX365" s="149" t="e">
        <f>VLOOKUP($J365,context!$K$2:$AC$348,16,FALSE)</f>
        <v>#N/A</v>
      </c>
      <c r="AY365" s="149" t="e">
        <f t="shared" si="31"/>
        <v>#N/A</v>
      </c>
      <c r="AZ365" s="149" t="e">
        <f t="shared" si="32"/>
        <v>#N/A</v>
      </c>
      <c r="BA365" s="149" t="e">
        <f t="shared" si="33"/>
        <v>#N/A</v>
      </c>
      <c r="BB365" s="122"/>
    </row>
    <row r="366" spans="1:54" s="7" customFormat="1">
      <c r="A366" s="52">
        <v>108</v>
      </c>
      <c r="B366" s="52" t="s">
        <v>13</v>
      </c>
      <c r="C366" s="66" t="s">
        <v>730</v>
      </c>
      <c r="D366" s="52"/>
      <c r="E366" s="77" t="s">
        <v>722</v>
      </c>
      <c r="F366" s="50">
        <v>4</v>
      </c>
      <c r="G366" s="50" t="s">
        <v>134</v>
      </c>
      <c r="H366" s="77"/>
      <c r="I366" s="69" t="s">
        <v>134</v>
      </c>
      <c r="J366" s="70" t="s">
        <v>738</v>
      </c>
      <c r="K366" s="77"/>
      <c r="L366" s="77">
        <v>0</v>
      </c>
      <c r="M366" s="69" t="s">
        <v>738</v>
      </c>
      <c r="N366" s="69" t="s">
        <v>738</v>
      </c>
      <c r="O366" s="77" t="str">
        <f t="shared" si="34"/>
        <v/>
      </c>
      <c r="P366" s="77" t="str">
        <f t="shared" si="35"/>
        <v/>
      </c>
      <c r="Q366" s="77"/>
      <c r="R366" s="6">
        <v>1</v>
      </c>
      <c r="S366" s="55">
        <v>43017</v>
      </c>
      <c r="T366" s="77" t="s">
        <v>65</v>
      </c>
      <c r="U366" s="67" t="s">
        <v>108</v>
      </c>
      <c r="V366" s="68" t="s">
        <v>134</v>
      </c>
      <c r="W366" s="74" t="s">
        <v>66</v>
      </c>
      <c r="X366" s="115" t="s">
        <v>66</v>
      </c>
      <c r="Y366" s="121" t="s">
        <v>140</v>
      </c>
      <c r="Z366" s="121"/>
      <c r="AA366" s="77"/>
      <c r="AB366" s="77"/>
      <c r="AC366" s="77" t="s">
        <v>609</v>
      </c>
      <c r="AD366" s="77"/>
      <c r="AF366" s="69" t="s">
        <v>2883</v>
      </c>
      <c r="AG366" s="77">
        <v>0</v>
      </c>
      <c r="AH366" s="66" t="s">
        <v>2863</v>
      </c>
      <c r="AI366" s="21" t="s">
        <v>738</v>
      </c>
      <c r="AJ366" s="194" t="str">
        <f>VLOOKUP($J366,context!$K$2:$M$348,2,FALSE)</f>
        <v>Definition from VIVO: Works prepared by hand including handwritten or typescript drafts of pre-publication papers or works not otherwise reproduced in multiple copies. An unpublished Document, which may also be submitted to a publisher for publication.</v>
      </c>
      <c r="AK366" s="131">
        <v>2</v>
      </c>
      <c r="AL366" s="131" t="s">
        <v>3093</v>
      </c>
      <c r="AM366" s="149">
        <f>VLOOKUP($J366,context!$K$2:$AC$348,5,FALSE)</f>
        <v>0</v>
      </c>
      <c r="AN366" s="149">
        <f>VLOOKUP($J366,context!$K$2:$AC$348,6,FALSE)</f>
        <v>0</v>
      </c>
      <c r="AO366" s="149">
        <f>VLOOKUP($J366,context!$K$2:$AC$348,7,FALSE)</f>
        <v>0</v>
      </c>
      <c r="AP366" s="149">
        <f>VLOOKUP($J366,context!$K$2:$AC$348,8,FALSE)</f>
        <v>1</v>
      </c>
      <c r="AQ366" s="149">
        <f>VLOOKUP($J366,context!$K$2:$AC$348,9,FALSE)</f>
        <v>0.2</v>
      </c>
      <c r="AR366" s="149">
        <f>VLOOKUP($J366,context!$K$2:$AC$348,10,FALSE)</f>
        <v>0</v>
      </c>
      <c r="AS366" s="149">
        <f>VLOOKUP($J366,context!$K$2:$AC$348,11,FALSE)</f>
        <v>0.2</v>
      </c>
      <c r="AT366" s="149">
        <f>VLOOKUP($J366,context!$K$2:$AC$348,12,FALSE)</f>
        <v>0.4</v>
      </c>
      <c r="AU366" s="149">
        <f>VLOOKUP($J366,context!$K$2:$AC$348,13,FALSE)</f>
        <v>0.2</v>
      </c>
      <c r="AV366" s="149">
        <f>VLOOKUP($J366,context!$K$2:$AC$348,14,FALSE)</f>
        <v>0.8</v>
      </c>
      <c r="AW366" s="149">
        <f>VLOOKUP($J366,context!$K$2:$AC$348,15,FALSE)</f>
        <v>0</v>
      </c>
      <c r="AX366" s="149">
        <f>VLOOKUP($J366,context!$K$2:$AC$348,16,FALSE)</f>
        <v>0</v>
      </c>
      <c r="AY366" s="149">
        <f t="shared" si="31"/>
        <v>2.8</v>
      </c>
      <c r="AZ366" s="149">
        <f t="shared" si="32"/>
        <v>1</v>
      </c>
      <c r="BA366" s="149">
        <f t="shared" si="33"/>
        <v>0</v>
      </c>
      <c r="BB366" s="61"/>
    </row>
    <row r="367" spans="1:54">
      <c r="A367" s="52">
        <v>144</v>
      </c>
      <c r="B367" s="52" t="s">
        <v>13</v>
      </c>
      <c r="C367" s="66" t="s">
        <v>38</v>
      </c>
      <c r="D367" s="52"/>
      <c r="E367" s="77" t="s">
        <v>744</v>
      </c>
      <c r="F367" s="50">
        <v>4</v>
      </c>
      <c r="G367" s="50" t="s">
        <v>138</v>
      </c>
      <c r="H367" s="77"/>
      <c r="I367" s="69" t="s">
        <v>738</v>
      </c>
      <c r="J367" s="70" t="s">
        <v>738</v>
      </c>
      <c r="K367" s="77" t="s">
        <v>772</v>
      </c>
      <c r="L367" s="77">
        <v>0</v>
      </c>
      <c r="M367" s="69" t="s">
        <v>738</v>
      </c>
      <c r="N367" s="69" t="s">
        <v>738</v>
      </c>
      <c r="O367" s="77" t="str">
        <f t="shared" si="34"/>
        <v/>
      </c>
      <c r="P367" s="77" t="str">
        <f t="shared" si="35"/>
        <v/>
      </c>
      <c r="Q367" s="77" t="s">
        <v>773</v>
      </c>
      <c r="R367" s="6">
        <v>1</v>
      </c>
      <c r="S367" s="55">
        <v>42328</v>
      </c>
      <c r="T367" s="77" t="s">
        <v>65</v>
      </c>
      <c r="U367" s="67" t="s">
        <v>108</v>
      </c>
      <c r="V367" s="68" t="s">
        <v>134</v>
      </c>
      <c r="W367" s="74" t="s">
        <v>66</v>
      </c>
      <c r="X367" s="115" t="s">
        <v>66</v>
      </c>
      <c r="Y367" s="121" t="s">
        <v>140</v>
      </c>
      <c r="AA367" s="77"/>
      <c r="AB367" s="69"/>
      <c r="AC367" s="77" t="s">
        <v>609</v>
      </c>
      <c r="AD367" s="77"/>
      <c r="AF367" s="69" t="s">
        <v>2883</v>
      </c>
      <c r="AG367" s="77">
        <v>0</v>
      </c>
      <c r="AH367" s="66" t="s">
        <v>2863</v>
      </c>
      <c r="AI367" s="21" t="s">
        <v>738</v>
      </c>
      <c r="AJ367" s="194" t="str">
        <f>VLOOKUP($J367,context!$K$2:$M$348,2,FALSE)</f>
        <v>Definition from VIVO: Works prepared by hand including handwritten or typescript drafts of pre-publication papers or works not otherwise reproduced in multiple copies. An unpublished Document, which may also be submitted to a publisher for publication.</v>
      </c>
      <c r="AK367" s="131">
        <v>2</v>
      </c>
      <c r="AL367" s="131" t="s">
        <v>3093</v>
      </c>
      <c r="AM367" s="149">
        <f>VLOOKUP($J367,context!$K$2:$AC$348,5,FALSE)</f>
        <v>0</v>
      </c>
      <c r="AN367" s="149">
        <f>VLOOKUP($J367,context!$K$2:$AC$348,6,FALSE)</f>
        <v>0</v>
      </c>
      <c r="AO367" s="149">
        <f>VLOOKUP($J367,context!$K$2:$AC$348,7,FALSE)</f>
        <v>0</v>
      </c>
      <c r="AP367" s="149">
        <f>VLOOKUP($J367,context!$K$2:$AC$348,8,FALSE)</f>
        <v>1</v>
      </c>
      <c r="AQ367" s="149">
        <f>VLOOKUP($J367,context!$K$2:$AC$348,9,FALSE)</f>
        <v>0.2</v>
      </c>
      <c r="AR367" s="149">
        <f>VLOOKUP($J367,context!$K$2:$AC$348,10,FALSE)</f>
        <v>0</v>
      </c>
      <c r="AS367" s="149">
        <f>VLOOKUP($J367,context!$K$2:$AC$348,11,FALSE)</f>
        <v>0.2</v>
      </c>
      <c r="AT367" s="149">
        <f>VLOOKUP($J367,context!$K$2:$AC$348,12,FALSE)</f>
        <v>0.4</v>
      </c>
      <c r="AU367" s="149">
        <f>VLOOKUP($J367,context!$K$2:$AC$348,13,FALSE)</f>
        <v>0.2</v>
      </c>
      <c r="AV367" s="149">
        <f>VLOOKUP($J367,context!$K$2:$AC$348,14,FALSE)</f>
        <v>0.8</v>
      </c>
      <c r="AW367" s="149">
        <f>VLOOKUP($J367,context!$K$2:$AC$348,15,FALSE)</f>
        <v>0</v>
      </c>
      <c r="AX367" s="149">
        <f>VLOOKUP($J367,context!$K$2:$AC$348,16,FALSE)</f>
        <v>0</v>
      </c>
      <c r="AY367" s="149">
        <f t="shared" si="31"/>
        <v>2.8</v>
      </c>
      <c r="AZ367" s="149">
        <f t="shared" si="32"/>
        <v>1</v>
      </c>
      <c r="BA367" s="149">
        <f t="shared" si="33"/>
        <v>0</v>
      </c>
    </row>
    <row r="368" spans="1:54">
      <c r="A368" s="52">
        <v>180</v>
      </c>
      <c r="B368" s="52" t="s">
        <v>13</v>
      </c>
      <c r="C368" s="66" t="s">
        <v>800</v>
      </c>
      <c r="D368" s="52" t="s">
        <v>801</v>
      </c>
      <c r="E368" s="77" t="s">
        <v>802</v>
      </c>
      <c r="F368" s="50">
        <v>4</v>
      </c>
      <c r="G368" s="50" t="s">
        <v>138</v>
      </c>
      <c r="H368" s="77"/>
      <c r="I368" s="69" t="s">
        <v>138</v>
      </c>
      <c r="J368" s="70" t="s">
        <v>738</v>
      </c>
      <c r="K368" s="77" t="s">
        <v>803</v>
      </c>
      <c r="L368" s="69">
        <v>0</v>
      </c>
      <c r="M368" s="69" t="s">
        <v>738</v>
      </c>
      <c r="N368" s="69" t="s">
        <v>738</v>
      </c>
      <c r="O368" s="77" t="str">
        <f t="shared" si="34"/>
        <v/>
      </c>
      <c r="P368" s="77" t="str">
        <f t="shared" si="35"/>
        <v/>
      </c>
      <c r="Q368" s="77"/>
      <c r="R368" s="6">
        <v>1</v>
      </c>
      <c r="S368" s="55">
        <v>43018</v>
      </c>
      <c r="T368" s="77" t="s">
        <v>65</v>
      </c>
      <c r="U368" s="67" t="s">
        <v>108</v>
      </c>
      <c r="V368" s="68" t="s">
        <v>134</v>
      </c>
      <c r="W368" s="74" t="s">
        <v>66</v>
      </c>
      <c r="X368" s="115" t="s">
        <v>66</v>
      </c>
      <c r="Y368" s="121" t="s">
        <v>140</v>
      </c>
      <c r="AA368" s="77"/>
      <c r="AB368" s="69"/>
      <c r="AC368" s="77" t="s">
        <v>609</v>
      </c>
      <c r="AD368" s="77"/>
      <c r="AF368" s="69" t="s">
        <v>2883</v>
      </c>
      <c r="AG368" s="77">
        <v>0</v>
      </c>
      <c r="AH368" s="66" t="s">
        <v>2863</v>
      </c>
      <c r="AI368" s="21" t="s">
        <v>738</v>
      </c>
      <c r="AJ368" s="194" t="str">
        <f>VLOOKUP($J368,context!$K$2:$M$348,2,FALSE)</f>
        <v>Definition from VIVO: Works prepared by hand including handwritten or typescript drafts of pre-publication papers or works not otherwise reproduced in multiple copies. An unpublished Document, which may also be submitted to a publisher for publication.</v>
      </c>
      <c r="AK368" s="131">
        <v>2</v>
      </c>
      <c r="AL368" s="131" t="s">
        <v>3093</v>
      </c>
      <c r="AM368" s="149">
        <f>VLOOKUP($J368,context!$K$2:$AC$348,5,FALSE)</f>
        <v>0</v>
      </c>
      <c r="AN368" s="149">
        <f>VLOOKUP($J368,context!$K$2:$AC$348,6,FALSE)</f>
        <v>0</v>
      </c>
      <c r="AO368" s="149">
        <f>VLOOKUP($J368,context!$K$2:$AC$348,7,FALSE)</f>
        <v>0</v>
      </c>
      <c r="AP368" s="149">
        <f>VLOOKUP($J368,context!$K$2:$AC$348,8,FALSE)</f>
        <v>1</v>
      </c>
      <c r="AQ368" s="149">
        <f>VLOOKUP($J368,context!$K$2:$AC$348,9,FALSE)</f>
        <v>0.2</v>
      </c>
      <c r="AR368" s="149">
        <f>VLOOKUP($J368,context!$K$2:$AC$348,10,FALSE)</f>
        <v>0</v>
      </c>
      <c r="AS368" s="149">
        <f>VLOOKUP($J368,context!$K$2:$AC$348,11,FALSE)</f>
        <v>0.2</v>
      </c>
      <c r="AT368" s="149">
        <f>VLOOKUP($J368,context!$K$2:$AC$348,12,FALSE)</f>
        <v>0.4</v>
      </c>
      <c r="AU368" s="149">
        <f>VLOOKUP($J368,context!$K$2:$AC$348,13,FALSE)</f>
        <v>0.2</v>
      </c>
      <c r="AV368" s="149">
        <f>VLOOKUP($J368,context!$K$2:$AC$348,14,FALSE)</f>
        <v>0.8</v>
      </c>
      <c r="AW368" s="149">
        <f>VLOOKUP($J368,context!$K$2:$AC$348,15,FALSE)</f>
        <v>0</v>
      </c>
      <c r="AX368" s="149">
        <f>VLOOKUP($J368,context!$K$2:$AC$348,16,FALSE)</f>
        <v>0</v>
      </c>
      <c r="AY368" s="149">
        <f t="shared" si="31"/>
        <v>2.8</v>
      </c>
      <c r="AZ368" s="149">
        <f t="shared" si="32"/>
        <v>1</v>
      </c>
      <c r="BA368" s="149">
        <f t="shared" si="33"/>
        <v>0</v>
      </c>
    </row>
    <row r="369" spans="1:54">
      <c r="A369" s="66">
        <v>248</v>
      </c>
      <c r="B369" s="66" t="s">
        <v>13</v>
      </c>
      <c r="C369" s="66" t="s">
        <v>41</v>
      </c>
      <c r="D369" s="66" t="s">
        <v>812</v>
      </c>
      <c r="E369" s="7" t="s">
        <v>842</v>
      </c>
      <c r="F369" s="50">
        <v>4</v>
      </c>
      <c r="G369" s="50" t="s">
        <v>218</v>
      </c>
      <c r="H369" s="50"/>
      <c r="I369" s="7" t="s">
        <v>218</v>
      </c>
      <c r="J369" s="47" t="s">
        <v>738</v>
      </c>
      <c r="K369" s="7" t="s">
        <v>720</v>
      </c>
      <c r="L369" s="7">
        <v>0</v>
      </c>
      <c r="M369" s="69" t="s">
        <v>738</v>
      </c>
      <c r="N369" s="69" t="s">
        <v>738</v>
      </c>
      <c r="O369" s="77" t="str">
        <f t="shared" si="34"/>
        <v/>
      </c>
      <c r="P369" s="77" t="str">
        <f t="shared" si="35"/>
        <v/>
      </c>
      <c r="Q369" s="7" t="s">
        <v>815</v>
      </c>
      <c r="R369" s="66">
        <v>1</v>
      </c>
      <c r="S369" s="66"/>
      <c r="T369" s="7" t="s">
        <v>65</v>
      </c>
      <c r="U369" s="184" t="s">
        <v>108</v>
      </c>
      <c r="V369" s="47" t="s">
        <v>134</v>
      </c>
      <c r="W369" s="47" t="s">
        <v>66</v>
      </c>
      <c r="X369" s="66" t="s">
        <v>66</v>
      </c>
      <c r="Y369" s="184" t="s">
        <v>140</v>
      </c>
      <c r="Z369" s="184"/>
      <c r="AA369" s="7" t="s">
        <v>609</v>
      </c>
      <c r="AB369" s="7" t="s">
        <v>609</v>
      </c>
      <c r="AC369" s="7" t="s">
        <v>609</v>
      </c>
      <c r="AD369" s="7"/>
      <c r="AF369" s="7" t="s">
        <v>2883</v>
      </c>
      <c r="AG369" s="7">
        <v>0</v>
      </c>
      <c r="AH369" s="66" t="s">
        <v>2863</v>
      </c>
      <c r="AI369" s="188" t="s">
        <v>738</v>
      </c>
      <c r="AJ369" s="194" t="str">
        <f>VLOOKUP($J369,context!$K$2:$M$348,2,FALSE)</f>
        <v>Definition from VIVO: Works prepared by hand including handwritten or typescript drafts of pre-publication papers or works not otherwise reproduced in multiple copies. An unpublished Document, which may also be submitted to a publisher for publication.</v>
      </c>
      <c r="AK369" s="48">
        <v>2</v>
      </c>
      <c r="AL369" s="48" t="s">
        <v>3093</v>
      </c>
      <c r="AM369" s="185">
        <f>VLOOKUP($J369,context!$K$2:$AC$348,5,FALSE)</f>
        <v>0</v>
      </c>
      <c r="AN369" s="185">
        <f>VLOOKUP($J369,context!$K$2:$AC$348,6,FALSE)</f>
        <v>0</v>
      </c>
      <c r="AO369" s="185">
        <f>VLOOKUP($J369,context!$K$2:$AC$348,7,FALSE)</f>
        <v>0</v>
      </c>
      <c r="AP369" s="185">
        <f>VLOOKUP($J369,context!$K$2:$AC$348,8,FALSE)</f>
        <v>1</v>
      </c>
      <c r="AQ369" s="185">
        <f>VLOOKUP($J369,context!$K$2:$AC$348,9,FALSE)</f>
        <v>0.2</v>
      </c>
      <c r="AR369" s="185">
        <f>VLOOKUP($J369,context!$K$2:$AC$348,10,FALSE)</f>
        <v>0</v>
      </c>
      <c r="AS369" s="185">
        <f>VLOOKUP($J369,context!$K$2:$AC$348,11,FALSE)</f>
        <v>0.2</v>
      </c>
      <c r="AT369" s="185">
        <f>VLOOKUP($J369,context!$K$2:$AC$348,12,FALSE)</f>
        <v>0.4</v>
      </c>
      <c r="AU369" s="185">
        <f>VLOOKUP($J369,context!$K$2:$AC$348,13,FALSE)</f>
        <v>0.2</v>
      </c>
      <c r="AV369" s="185">
        <f>VLOOKUP($J369,context!$K$2:$AC$348,14,FALSE)</f>
        <v>0.8</v>
      </c>
      <c r="AW369" s="185">
        <f>VLOOKUP($J369,context!$K$2:$AC$348,15,FALSE)</f>
        <v>0</v>
      </c>
      <c r="AX369" s="185">
        <f>VLOOKUP($J369,context!$K$2:$AC$348,16,FALSE)</f>
        <v>0</v>
      </c>
      <c r="AY369" s="185">
        <f t="shared" si="31"/>
        <v>2.8</v>
      </c>
      <c r="AZ369" s="149">
        <f t="shared" si="32"/>
        <v>1</v>
      </c>
      <c r="BA369" s="149">
        <f t="shared" si="33"/>
        <v>0</v>
      </c>
    </row>
    <row r="370" spans="1:54">
      <c r="A370" s="52">
        <v>495</v>
      </c>
      <c r="B370" s="52" t="s">
        <v>13</v>
      </c>
      <c r="C370" s="66" t="s">
        <v>29</v>
      </c>
      <c r="D370" s="52" t="s">
        <v>1159</v>
      </c>
      <c r="E370" s="77" t="s">
        <v>1160</v>
      </c>
      <c r="F370" s="50">
        <v>3</v>
      </c>
      <c r="G370" s="50" t="s">
        <v>2619</v>
      </c>
      <c r="H370" s="77"/>
      <c r="J370" s="70" t="s">
        <v>738</v>
      </c>
      <c r="K370" s="77" t="s">
        <v>2633</v>
      </c>
      <c r="L370" s="77">
        <v>0</v>
      </c>
      <c r="M370" s="69" t="s">
        <v>738</v>
      </c>
      <c r="N370" s="69" t="s">
        <v>738</v>
      </c>
      <c r="O370" s="77" t="str">
        <f t="shared" si="34"/>
        <v/>
      </c>
      <c r="P370" s="77" t="str">
        <f t="shared" si="35"/>
        <v/>
      </c>
      <c r="Q370" s="77"/>
      <c r="R370" s="6">
        <v>1</v>
      </c>
      <c r="S370" s="55"/>
      <c r="T370" s="69" t="s">
        <v>65</v>
      </c>
      <c r="U370" s="67" t="s">
        <v>108</v>
      </c>
      <c r="V370" s="68" t="s">
        <v>134</v>
      </c>
      <c r="W370" s="74" t="s">
        <v>66</v>
      </c>
      <c r="X370" s="115" t="s">
        <v>66</v>
      </c>
      <c r="Y370" s="121" t="s">
        <v>140</v>
      </c>
      <c r="Z370" s="121" t="s">
        <v>2633</v>
      </c>
      <c r="AA370" s="77"/>
      <c r="AB370" s="69"/>
      <c r="AC370" s="77"/>
      <c r="AD370" s="77"/>
      <c r="AF370" s="69" t="s">
        <v>2883</v>
      </c>
      <c r="AG370" s="77">
        <v>0</v>
      </c>
      <c r="AH370" s="66" t="s">
        <v>2863</v>
      </c>
      <c r="AI370" s="21" t="s">
        <v>738</v>
      </c>
      <c r="AJ370" s="194" t="str">
        <f>VLOOKUP($J370,context!$K$2:$M$348,2,FALSE)</f>
        <v>Definition from VIVO: Works prepared by hand including handwritten or typescript drafts of pre-publication papers or works not otherwise reproduced in multiple copies. An unpublished Document, which may also be submitted to a publisher for publication.</v>
      </c>
      <c r="AK370" s="131">
        <v>2</v>
      </c>
      <c r="AL370" s="70" t="s">
        <v>3093</v>
      </c>
      <c r="AM370" s="149">
        <f>VLOOKUP($J370,context!$K$2:$AC$348,5,FALSE)</f>
        <v>0</v>
      </c>
      <c r="AN370" s="149">
        <f>VLOOKUP($J370,context!$K$2:$AC$348,6,FALSE)</f>
        <v>0</v>
      </c>
      <c r="AO370" s="149">
        <f>VLOOKUP($J370,context!$K$2:$AC$348,7,FALSE)</f>
        <v>0</v>
      </c>
      <c r="AP370" s="149">
        <f>VLOOKUP($J370,context!$K$2:$AC$348,8,FALSE)</f>
        <v>1</v>
      </c>
      <c r="AQ370" s="149">
        <f>VLOOKUP($J370,context!$K$2:$AC$348,9,FALSE)</f>
        <v>0.2</v>
      </c>
      <c r="AR370" s="149">
        <f>VLOOKUP($J370,context!$K$2:$AC$348,10,FALSE)</f>
        <v>0</v>
      </c>
      <c r="AS370" s="149">
        <f>VLOOKUP($J370,context!$K$2:$AC$348,11,FALSE)</f>
        <v>0.2</v>
      </c>
      <c r="AT370" s="149">
        <f>VLOOKUP($J370,context!$K$2:$AC$348,12,FALSE)</f>
        <v>0.4</v>
      </c>
      <c r="AU370" s="149">
        <f>VLOOKUP($J370,context!$K$2:$AC$348,13,FALSE)</f>
        <v>0.2</v>
      </c>
      <c r="AV370" s="149">
        <f>VLOOKUP($J370,context!$K$2:$AC$348,14,FALSE)</f>
        <v>0.8</v>
      </c>
      <c r="AW370" s="149">
        <f>VLOOKUP($J370,context!$K$2:$AC$348,15,FALSE)</f>
        <v>0</v>
      </c>
      <c r="AX370" s="149">
        <f>VLOOKUP($J370,context!$K$2:$AC$348,16,FALSE)</f>
        <v>0</v>
      </c>
      <c r="AY370" s="149">
        <f t="shared" si="31"/>
        <v>2.8</v>
      </c>
      <c r="AZ370" s="149">
        <f t="shared" si="32"/>
        <v>1</v>
      </c>
      <c r="BA370" s="149">
        <f t="shared" si="33"/>
        <v>0</v>
      </c>
    </row>
    <row r="371" spans="1:54">
      <c r="A371" s="52">
        <v>531</v>
      </c>
      <c r="B371" s="52" t="s">
        <v>13</v>
      </c>
      <c r="C371" s="114" t="s">
        <v>1732</v>
      </c>
      <c r="E371" s="69" t="s">
        <v>1778</v>
      </c>
      <c r="F371" s="69" t="s">
        <v>1779</v>
      </c>
      <c r="G371" s="61" t="s">
        <v>1750</v>
      </c>
      <c r="I371" s="61" t="s">
        <v>1750</v>
      </c>
      <c r="J371" s="70" t="s">
        <v>738</v>
      </c>
      <c r="K371" s="69" t="s">
        <v>1751</v>
      </c>
      <c r="L371" s="77">
        <v>0</v>
      </c>
      <c r="M371" s="69" t="s">
        <v>738</v>
      </c>
      <c r="N371" s="69" t="s">
        <v>738</v>
      </c>
      <c r="O371" s="77" t="str">
        <f t="shared" si="34"/>
        <v/>
      </c>
      <c r="P371" s="77" t="str">
        <f t="shared" si="35"/>
        <v/>
      </c>
      <c r="R371" s="63">
        <v>1</v>
      </c>
      <c r="T371" s="61" t="s">
        <v>65</v>
      </c>
      <c r="U371" s="67" t="s">
        <v>108</v>
      </c>
      <c r="V371" s="68" t="s">
        <v>134</v>
      </c>
      <c r="W371" s="74" t="s">
        <v>66</v>
      </c>
      <c r="X371" s="115" t="s">
        <v>66</v>
      </c>
      <c r="Y371" s="121" t="s">
        <v>140</v>
      </c>
      <c r="AC371" s="61" t="s">
        <v>609</v>
      </c>
      <c r="AF371" s="69" t="s">
        <v>2883</v>
      </c>
      <c r="AG371" s="77">
        <v>0</v>
      </c>
      <c r="AH371" s="66" t="s">
        <v>2863</v>
      </c>
      <c r="AI371" s="21" t="s">
        <v>738</v>
      </c>
      <c r="AJ371" s="194" t="str">
        <f>VLOOKUP($J371,context!$K$2:$M$348,2,FALSE)</f>
        <v>Definition from VIVO: Works prepared by hand including handwritten or typescript drafts of pre-publication papers or works not otherwise reproduced in multiple copies. An unpublished Document, which may also be submitted to a publisher for publication.</v>
      </c>
      <c r="AK371" s="131">
        <v>2</v>
      </c>
      <c r="AL371" s="131" t="s">
        <v>3093</v>
      </c>
      <c r="AM371" s="149">
        <f>VLOOKUP($J371,context!$K$2:$AC$348,5,FALSE)</f>
        <v>0</v>
      </c>
      <c r="AN371" s="149">
        <f>VLOOKUP($J371,context!$K$2:$AC$348,6,FALSE)</f>
        <v>0</v>
      </c>
      <c r="AO371" s="149">
        <f>VLOOKUP($J371,context!$K$2:$AC$348,7,FALSE)</f>
        <v>0</v>
      </c>
      <c r="AP371" s="149">
        <f>VLOOKUP($J371,context!$K$2:$AC$348,8,FALSE)</f>
        <v>1</v>
      </c>
      <c r="AQ371" s="149">
        <f>VLOOKUP($J371,context!$K$2:$AC$348,9,FALSE)</f>
        <v>0.2</v>
      </c>
      <c r="AR371" s="149">
        <f>VLOOKUP($J371,context!$K$2:$AC$348,10,FALSE)</f>
        <v>0</v>
      </c>
      <c r="AS371" s="149">
        <f>VLOOKUP($J371,context!$K$2:$AC$348,11,FALSE)</f>
        <v>0.2</v>
      </c>
      <c r="AT371" s="149">
        <f>VLOOKUP($J371,context!$K$2:$AC$348,12,FALSE)</f>
        <v>0.4</v>
      </c>
      <c r="AU371" s="149">
        <f>VLOOKUP($J371,context!$K$2:$AC$348,13,FALSE)</f>
        <v>0.2</v>
      </c>
      <c r="AV371" s="149">
        <f>VLOOKUP($J371,context!$K$2:$AC$348,14,FALSE)</f>
        <v>0.8</v>
      </c>
      <c r="AW371" s="149">
        <f>VLOOKUP($J371,context!$K$2:$AC$348,15,FALSE)</f>
        <v>0</v>
      </c>
      <c r="AX371" s="149">
        <f>VLOOKUP($J371,context!$K$2:$AC$348,16,FALSE)</f>
        <v>0</v>
      </c>
      <c r="AY371" s="149">
        <f t="shared" si="31"/>
        <v>2.8</v>
      </c>
      <c r="AZ371" s="149">
        <f t="shared" si="32"/>
        <v>1</v>
      </c>
      <c r="BA371" s="149">
        <f t="shared" si="33"/>
        <v>0</v>
      </c>
    </row>
    <row r="372" spans="1:54">
      <c r="A372" s="52">
        <v>575</v>
      </c>
      <c r="B372" s="52" t="s">
        <v>13</v>
      </c>
      <c r="C372" s="114" t="s">
        <v>1732</v>
      </c>
      <c r="E372" s="69" t="s">
        <v>1891</v>
      </c>
      <c r="F372" s="61">
        <v>2</v>
      </c>
      <c r="G372" s="69" t="s">
        <v>1709</v>
      </c>
      <c r="I372" s="69" t="s">
        <v>1709</v>
      </c>
      <c r="J372" s="70" t="s">
        <v>738</v>
      </c>
      <c r="K372" s="61" t="s">
        <v>1751</v>
      </c>
      <c r="L372" s="77">
        <v>0</v>
      </c>
      <c r="M372" s="69" t="s">
        <v>738</v>
      </c>
      <c r="N372" s="69" t="s">
        <v>738</v>
      </c>
      <c r="O372" s="77" t="str">
        <f t="shared" si="34"/>
        <v/>
      </c>
      <c r="P372" s="77" t="str">
        <f t="shared" si="35"/>
        <v/>
      </c>
      <c r="Q372" s="61" t="s">
        <v>1832</v>
      </c>
      <c r="R372" s="63">
        <v>1</v>
      </c>
      <c r="T372" s="61" t="s">
        <v>65</v>
      </c>
      <c r="U372" s="67" t="s">
        <v>108</v>
      </c>
      <c r="V372" s="68" t="s">
        <v>134</v>
      </c>
      <c r="W372" s="74" t="s">
        <v>66</v>
      </c>
      <c r="X372" s="115" t="s">
        <v>66</v>
      </c>
      <c r="Y372" s="121" t="s">
        <v>140</v>
      </c>
      <c r="AC372" s="61" t="s">
        <v>609</v>
      </c>
      <c r="AF372" s="69" t="s">
        <v>2883</v>
      </c>
      <c r="AG372" s="77">
        <v>0</v>
      </c>
      <c r="AH372" s="66" t="s">
        <v>2863</v>
      </c>
      <c r="AI372" s="21" t="s">
        <v>738</v>
      </c>
      <c r="AJ372" s="194" t="str">
        <f>VLOOKUP($J372,context!$K$2:$M$348,2,FALSE)</f>
        <v>Definition from VIVO: Works prepared by hand including handwritten or typescript drafts of pre-publication papers or works not otherwise reproduced in multiple copies. An unpublished Document, which may also be submitted to a publisher for publication.</v>
      </c>
      <c r="AK372" s="131">
        <v>2</v>
      </c>
      <c r="AL372" s="131" t="s">
        <v>3097</v>
      </c>
      <c r="AM372" s="149">
        <f>VLOOKUP($J372,context!$K$2:$AC$348,5,FALSE)</f>
        <v>0</v>
      </c>
      <c r="AN372" s="149">
        <f>VLOOKUP($J372,context!$K$2:$AC$348,6,FALSE)</f>
        <v>0</v>
      </c>
      <c r="AO372" s="149">
        <f>VLOOKUP($J372,context!$K$2:$AC$348,7,FALSE)</f>
        <v>0</v>
      </c>
      <c r="AP372" s="149">
        <f>VLOOKUP($J372,context!$K$2:$AC$348,8,FALSE)</f>
        <v>1</v>
      </c>
      <c r="AQ372" s="149">
        <f>VLOOKUP($J372,context!$K$2:$AC$348,9,FALSE)</f>
        <v>0.2</v>
      </c>
      <c r="AR372" s="149">
        <f>VLOOKUP($J372,context!$K$2:$AC$348,10,FALSE)</f>
        <v>0</v>
      </c>
      <c r="AS372" s="149">
        <f>VLOOKUP($J372,context!$K$2:$AC$348,11,FALSE)</f>
        <v>0.2</v>
      </c>
      <c r="AT372" s="149">
        <f>VLOOKUP($J372,context!$K$2:$AC$348,12,FALSE)</f>
        <v>0.4</v>
      </c>
      <c r="AU372" s="149">
        <f>VLOOKUP($J372,context!$K$2:$AC$348,13,FALSE)</f>
        <v>0.2</v>
      </c>
      <c r="AV372" s="149">
        <f>VLOOKUP($J372,context!$K$2:$AC$348,14,FALSE)</f>
        <v>0.8</v>
      </c>
      <c r="AW372" s="149">
        <f>VLOOKUP($J372,context!$K$2:$AC$348,15,FALSE)</f>
        <v>0</v>
      </c>
      <c r="AX372" s="149">
        <f>VLOOKUP($J372,context!$K$2:$AC$348,16,FALSE)</f>
        <v>0</v>
      </c>
      <c r="AY372" s="149">
        <f t="shared" si="31"/>
        <v>2.8</v>
      </c>
      <c r="AZ372" s="149">
        <f t="shared" si="32"/>
        <v>1</v>
      </c>
      <c r="BA372" s="149">
        <f t="shared" si="33"/>
        <v>0</v>
      </c>
    </row>
    <row r="373" spans="1:54">
      <c r="A373" s="52">
        <v>727</v>
      </c>
      <c r="B373" s="52" t="s">
        <v>13</v>
      </c>
      <c r="C373" s="117" t="s">
        <v>1902</v>
      </c>
      <c r="E373" s="69" t="s">
        <v>2271</v>
      </c>
      <c r="G373" s="62" t="s">
        <v>138</v>
      </c>
      <c r="J373" s="70" t="s">
        <v>738</v>
      </c>
      <c r="K373" s="61" t="s">
        <v>2078</v>
      </c>
      <c r="L373" s="77">
        <v>0</v>
      </c>
      <c r="M373" s="69" t="s">
        <v>738</v>
      </c>
      <c r="N373" s="69" t="s">
        <v>738</v>
      </c>
      <c r="O373" s="77" t="str">
        <f t="shared" si="34"/>
        <v/>
      </c>
      <c r="P373" s="77" t="str">
        <f t="shared" si="35"/>
        <v/>
      </c>
      <c r="R373" s="63">
        <v>1</v>
      </c>
      <c r="T373" s="61" t="s">
        <v>65</v>
      </c>
      <c r="U373" s="67" t="s">
        <v>108</v>
      </c>
      <c r="V373" s="68" t="s">
        <v>134</v>
      </c>
      <c r="W373" s="74" t="s">
        <v>66</v>
      </c>
      <c r="X373" s="115" t="s">
        <v>66</v>
      </c>
      <c r="Y373" s="121" t="s">
        <v>140</v>
      </c>
      <c r="AA373" s="61" t="s">
        <v>609</v>
      </c>
      <c r="AB373" s="61" t="s">
        <v>609</v>
      </c>
      <c r="AC373" s="61" t="s">
        <v>609</v>
      </c>
      <c r="AF373" s="69" t="s">
        <v>2883</v>
      </c>
      <c r="AG373" s="77">
        <v>0</v>
      </c>
      <c r="AH373" s="66" t="s">
        <v>2863</v>
      </c>
      <c r="AI373" s="21" t="s">
        <v>738</v>
      </c>
      <c r="AJ373" s="194" t="str">
        <f>VLOOKUP($J373,context!$K$2:$M$348,2,FALSE)</f>
        <v>Definition from VIVO: Works prepared by hand including handwritten or typescript drafts of pre-publication papers or works not otherwise reproduced in multiple copies. An unpublished Document, which may also be submitted to a publisher for publication.</v>
      </c>
      <c r="AK373" s="131">
        <v>2</v>
      </c>
      <c r="AL373" s="70" t="s">
        <v>3093</v>
      </c>
      <c r="AM373" s="149">
        <f>VLOOKUP($J373,context!$K$2:$AC$348,5,FALSE)</f>
        <v>0</v>
      </c>
      <c r="AN373" s="149">
        <f>VLOOKUP($J373,context!$K$2:$AC$348,6,FALSE)</f>
        <v>0</v>
      </c>
      <c r="AO373" s="149">
        <f>VLOOKUP($J373,context!$K$2:$AC$348,7,FALSE)</f>
        <v>0</v>
      </c>
      <c r="AP373" s="149">
        <f>VLOOKUP($J373,context!$K$2:$AC$348,8,FALSE)</f>
        <v>1</v>
      </c>
      <c r="AQ373" s="149">
        <f>VLOOKUP($J373,context!$K$2:$AC$348,9,FALSE)</f>
        <v>0.2</v>
      </c>
      <c r="AR373" s="149">
        <f>VLOOKUP($J373,context!$K$2:$AC$348,10,FALSE)</f>
        <v>0</v>
      </c>
      <c r="AS373" s="149">
        <f>VLOOKUP($J373,context!$K$2:$AC$348,11,FALSE)</f>
        <v>0.2</v>
      </c>
      <c r="AT373" s="149">
        <f>VLOOKUP($J373,context!$K$2:$AC$348,12,FALSE)</f>
        <v>0.4</v>
      </c>
      <c r="AU373" s="149">
        <f>VLOOKUP($J373,context!$K$2:$AC$348,13,FALSE)</f>
        <v>0.2</v>
      </c>
      <c r="AV373" s="149">
        <f>VLOOKUP($J373,context!$K$2:$AC$348,14,FALSE)</f>
        <v>0.8</v>
      </c>
      <c r="AW373" s="149">
        <f>VLOOKUP($J373,context!$K$2:$AC$348,15,FALSE)</f>
        <v>0</v>
      </c>
      <c r="AX373" s="149">
        <f>VLOOKUP($J373,context!$K$2:$AC$348,16,FALSE)</f>
        <v>0</v>
      </c>
      <c r="AY373" s="149">
        <f t="shared" si="31"/>
        <v>2.8</v>
      </c>
      <c r="AZ373" s="149">
        <f t="shared" si="32"/>
        <v>1</v>
      </c>
      <c r="BA373" s="149">
        <f t="shared" si="33"/>
        <v>0</v>
      </c>
    </row>
    <row r="374" spans="1:54">
      <c r="A374" s="52">
        <v>773</v>
      </c>
      <c r="B374" s="52" t="s">
        <v>13</v>
      </c>
      <c r="C374" s="117" t="s">
        <v>1902</v>
      </c>
      <c r="E374" s="69" t="s">
        <v>2271</v>
      </c>
      <c r="G374" s="62" t="s">
        <v>1709</v>
      </c>
      <c r="J374" s="70" t="s">
        <v>738</v>
      </c>
      <c r="K374" s="61" t="s">
        <v>2149</v>
      </c>
      <c r="L374" s="77">
        <v>0</v>
      </c>
      <c r="M374" s="69" t="s">
        <v>738</v>
      </c>
      <c r="N374" s="69" t="s">
        <v>738</v>
      </c>
      <c r="O374" s="77" t="str">
        <f t="shared" si="34"/>
        <v/>
      </c>
      <c r="P374" s="77" t="str">
        <f t="shared" si="35"/>
        <v/>
      </c>
      <c r="R374" s="63">
        <v>1</v>
      </c>
      <c r="T374" s="61" t="s">
        <v>65</v>
      </c>
      <c r="U374" s="67" t="s">
        <v>108</v>
      </c>
      <c r="V374" s="68" t="s">
        <v>134</v>
      </c>
      <c r="W374" s="74" t="s">
        <v>66</v>
      </c>
      <c r="X374" s="115" t="s">
        <v>66</v>
      </c>
      <c r="Y374" s="121" t="s">
        <v>140</v>
      </c>
      <c r="AA374" s="61" t="s">
        <v>609</v>
      </c>
      <c r="AB374" s="61" t="s">
        <v>609</v>
      </c>
      <c r="AC374" s="61" t="s">
        <v>609</v>
      </c>
      <c r="AF374" s="69" t="s">
        <v>2883</v>
      </c>
      <c r="AG374" s="77">
        <v>0</v>
      </c>
      <c r="AH374" s="66" t="s">
        <v>2863</v>
      </c>
      <c r="AI374" s="21" t="s">
        <v>738</v>
      </c>
      <c r="AJ374" s="194" t="str">
        <f>VLOOKUP($J374,context!$K$2:$M$348,2,FALSE)</f>
        <v>Definition from VIVO: Works prepared by hand including handwritten or typescript drafts of pre-publication papers or works not otherwise reproduced in multiple copies. An unpublished Document, which may also be submitted to a publisher for publication.</v>
      </c>
      <c r="AK374" s="131">
        <v>2</v>
      </c>
      <c r="AL374" s="70" t="s">
        <v>3097</v>
      </c>
      <c r="AM374" s="149">
        <f>VLOOKUP($J374,context!$K$2:$AC$348,5,FALSE)</f>
        <v>0</v>
      </c>
      <c r="AN374" s="149">
        <f>VLOOKUP($J374,context!$K$2:$AC$348,6,FALSE)</f>
        <v>0</v>
      </c>
      <c r="AO374" s="149">
        <f>VLOOKUP($J374,context!$K$2:$AC$348,7,FALSE)</f>
        <v>0</v>
      </c>
      <c r="AP374" s="149">
        <f>VLOOKUP($J374,context!$K$2:$AC$348,8,FALSE)</f>
        <v>1</v>
      </c>
      <c r="AQ374" s="149">
        <f>VLOOKUP($J374,context!$K$2:$AC$348,9,FALSE)</f>
        <v>0.2</v>
      </c>
      <c r="AR374" s="149">
        <f>VLOOKUP($J374,context!$K$2:$AC$348,10,FALSE)</f>
        <v>0</v>
      </c>
      <c r="AS374" s="149">
        <f>VLOOKUP($J374,context!$K$2:$AC$348,11,FALSE)</f>
        <v>0.2</v>
      </c>
      <c r="AT374" s="149">
        <f>VLOOKUP($J374,context!$K$2:$AC$348,12,FALSE)</f>
        <v>0.4</v>
      </c>
      <c r="AU374" s="149">
        <f>VLOOKUP($J374,context!$K$2:$AC$348,13,FALSE)</f>
        <v>0.2</v>
      </c>
      <c r="AV374" s="149">
        <f>VLOOKUP($J374,context!$K$2:$AC$348,14,FALSE)</f>
        <v>0.8</v>
      </c>
      <c r="AW374" s="149">
        <f>VLOOKUP($J374,context!$K$2:$AC$348,15,FALSE)</f>
        <v>0</v>
      </c>
      <c r="AX374" s="149">
        <f>VLOOKUP($J374,context!$K$2:$AC$348,16,FALSE)</f>
        <v>0</v>
      </c>
      <c r="AY374" s="149">
        <f t="shared" si="31"/>
        <v>2.8</v>
      </c>
      <c r="AZ374" s="149">
        <f t="shared" si="32"/>
        <v>1</v>
      </c>
      <c r="BA374" s="149">
        <f t="shared" si="33"/>
        <v>0</v>
      </c>
    </row>
    <row r="375" spans="1:54">
      <c r="A375" s="122">
        <v>883</v>
      </c>
      <c r="B375" s="52" t="s">
        <v>13</v>
      </c>
      <c r="C375" s="66" t="s">
        <v>2413</v>
      </c>
      <c r="D375" s="66" t="s">
        <v>2452</v>
      </c>
      <c r="E375" s="7" t="s">
        <v>2414</v>
      </c>
      <c r="F375" s="122">
        <v>3</v>
      </c>
      <c r="G375" s="50" t="s">
        <v>738</v>
      </c>
      <c r="H375" s="122"/>
      <c r="I375" s="122"/>
      <c r="J375" s="47" t="s">
        <v>738</v>
      </c>
      <c r="K375" s="47" t="s">
        <v>3020</v>
      </c>
      <c r="L375" s="7">
        <v>1</v>
      </c>
      <c r="M375" s="69" t="s">
        <v>738</v>
      </c>
      <c r="N375" s="69" t="s">
        <v>738</v>
      </c>
      <c r="O375" s="77" t="str">
        <f t="shared" si="34"/>
        <v>Manuscript</v>
      </c>
      <c r="P375" s="77" t="str">
        <f t="shared" si="35"/>
        <v>Definition from VIVO: Works prepared by hand including handwritten or typescript drafts of pre-publication papers or works not otherwise reproduced in multiple copies. An unpublished Document, which may also be submitted to a publisher for publication.</v>
      </c>
      <c r="Q375" s="7"/>
      <c r="R375" s="66">
        <v>1</v>
      </c>
      <c r="S375" s="126"/>
      <c r="T375" s="122" t="s">
        <v>65</v>
      </c>
      <c r="U375" s="127" t="s">
        <v>108</v>
      </c>
      <c r="V375" s="47" t="s">
        <v>134</v>
      </c>
      <c r="W375" s="47" t="s">
        <v>66</v>
      </c>
      <c r="X375" s="66" t="s">
        <v>66</v>
      </c>
      <c r="Y375" s="184" t="s">
        <v>140</v>
      </c>
      <c r="Z375" s="184"/>
      <c r="AA375" s="7" t="s">
        <v>609</v>
      </c>
      <c r="AB375" s="7" t="s">
        <v>609</v>
      </c>
      <c r="AC375" s="7" t="s">
        <v>609</v>
      </c>
      <c r="AD375" s="7"/>
      <c r="AF375" s="7" t="s">
        <v>2883</v>
      </c>
      <c r="AG375" s="7">
        <v>0</v>
      </c>
      <c r="AH375" s="66" t="s">
        <v>2863</v>
      </c>
      <c r="AI375" s="188" t="s">
        <v>738</v>
      </c>
      <c r="AJ375" s="194" t="str">
        <f>VLOOKUP($J375,context!$K$2:$M$348,2,FALSE)</f>
        <v>Definition from VIVO: Works prepared by hand including handwritten or typescript drafts of pre-publication papers or works not otherwise reproduced in multiple copies. An unpublished Document, which may also be submitted to a publisher for publication.</v>
      </c>
      <c r="AK375" s="131">
        <v>2</v>
      </c>
      <c r="AL375" s="70" t="s">
        <v>3093</v>
      </c>
      <c r="AM375" s="185">
        <f>VLOOKUP($J375,context!$K$2:$AC$348,5,FALSE)</f>
        <v>0</v>
      </c>
      <c r="AN375" s="185">
        <f>VLOOKUP($J375,context!$K$2:$AC$348,6,FALSE)</f>
        <v>0</v>
      </c>
      <c r="AO375" s="185">
        <f>VLOOKUP($J375,context!$K$2:$AC$348,7,FALSE)</f>
        <v>0</v>
      </c>
      <c r="AP375" s="185">
        <f>VLOOKUP($J375,context!$K$2:$AC$348,8,FALSE)</f>
        <v>1</v>
      </c>
      <c r="AQ375" s="185">
        <f>VLOOKUP($J375,context!$K$2:$AC$348,9,FALSE)</f>
        <v>0.2</v>
      </c>
      <c r="AR375" s="185">
        <f>VLOOKUP($J375,context!$K$2:$AC$348,10,FALSE)</f>
        <v>0</v>
      </c>
      <c r="AS375" s="185">
        <f>VLOOKUP($J375,context!$K$2:$AC$348,11,FALSE)</f>
        <v>0.2</v>
      </c>
      <c r="AT375" s="185">
        <f>VLOOKUP($J375,context!$K$2:$AC$348,12,FALSE)</f>
        <v>0.4</v>
      </c>
      <c r="AU375" s="185">
        <f>VLOOKUP($J375,context!$K$2:$AC$348,13,FALSE)</f>
        <v>0.2</v>
      </c>
      <c r="AV375" s="185">
        <f>VLOOKUP($J375,context!$K$2:$AC$348,14,FALSE)</f>
        <v>0.8</v>
      </c>
      <c r="AW375" s="185">
        <f>VLOOKUP($J375,context!$K$2:$AC$348,15,FALSE)</f>
        <v>0</v>
      </c>
      <c r="AX375" s="185">
        <f>VLOOKUP($J375,context!$K$2:$AC$348,16,FALSE)</f>
        <v>0</v>
      </c>
      <c r="AY375" s="185">
        <f t="shared" si="31"/>
        <v>2.8</v>
      </c>
      <c r="AZ375" s="149">
        <f t="shared" si="32"/>
        <v>1</v>
      </c>
      <c r="BA375" s="149">
        <f t="shared" si="33"/>
        <v>0</v>
      </c>
    </row>
    <row r="376" spans="1:54">
      <c r="A376" s="122">
        <v>933</v>
      </c>
      <c r="B376" s="52" t="s">
        <v>13</v>
      </c>
      <c r="C376" s="66" t="s">
        <v>32</v>
      </c>
      <c r="D376" s="52"/>
      <c r="E376" s="77" t="s">
        <v>1190</v>
      </c>
      <c r="F376" s="50">
        <v>3</v>
      </c>
      <c r="G376" s="50" t="s">
        <v>138</v>
      </c>
      <c r="H376" s="77"/>
      <c r="I376" s="69" t="s">
        <v>738</v>
      </c>
      <c r="J376" s="70" t="s">
        <v>738</v>
      </c>
      <c r="K376" s="77"/>
      <c r="L376" s="77">
        <v>0</v>
      </c>
      <c r="M376" s="69" t="s">
        <v>738</v>
      </c>
      <c r="N376" s="69" t="s">
        <v>738</v>
      </c>
      <c r="O376" s="77" t="str">
        <f t="shared" si="34"/>
        <v/>
      </c>
      <c r="P376" s="77" t="str">
        <f t="shared" si="35"/>
        <v/>
      </c>
      <c r="Q376" s="77"/>
      <c r="R376" s="6">
        <v>1</v>
      </c>
      <c r="S376" s="55">
        <v>42328</v>
      </c>
      <c r="T376" s="77" t="s">
        <v>65</v>
      </c>
      <c r="U376" s="67" t="s">
        <v>108</v>
      </c>
      <c r="V376" s="68" t="s">
        <v>134</v>
      </c>
      <c r="W376" s="74" t="s">
        <v>66</v>
      </c>
      <c r="X376" s="115" t="s">
        <v>66</v>
      </c>
      <c r="Y376" s="121" t="s">
        <v>140</v>
      </c>
      <c r="AA376" s="77"/>
      <c r="AB376" s="77"/>
      <c r="AC376" s="77" t="s">
        <v>609</v>
      </c>
      <c r="AD376" s="77"/>
      <c r="AF376" s="69" t="s">
        <v>2883</v>
      </c>
      <c r="AG376" s="77">
        <v>0</v>
      </c>
      <c r="AH376" s="66" t="s">
        <v>2863</v>
      </c>
      <c r="AI376" s="21" t="s">
        <v>738</v>
      </c>
      <c r="AJ376" s="194" t="str">
        <f>VLOOKUP($J376,context!$K$2:$M$348,2,FALSE)</f>
        <v>Definition from VIVO: Works prepared by hand including handwritten or typescript drafts of pre-publication papers or works not otherwise reproduced in multiple copies. An unpublished Document, which may also be submitted to a publisher for publication.</v>
      </c>
      <c r="AK376" s="131">
        <v>2</v>
      </c>
      <c r="AL376" s="70" t="s">
        <v>3093</v>
      </c>
      <c r="AM376" s="149">
        <f>VLOOKUP($J376,context!$K$2:$AC$348,5,FALSE)</f>
        <v>0</v>
      </c>
      <c r="AN376" s="149">
        <f>VLOOKUP($J376,context!$K$2:$AC$348,6,FALSE)</f>
        <v>0</v>
      </c>
      <c r="AO376" s="149">
        <f>VLOOKUP($J376,context!$K$2:$AC$348,7,FALSE)</f>
        <v>0</v>
      </c>
      <c r="AP376" s="149">
        <f>VLOOKUP($J376,context!$K$2:$AC$348,8,FALSE)</f>
        <v>1</v>
      </c>
      <c r="AQ376" s="149">
        <f>VLOOKUP($J376,context!$K$2:$AC$348,9,FALSE)</f>
        <v>0.2</v>
      </c>
      <c r="AR376" s="149">
        <f>VLOOKUP($J376,context!$K$2:$AC$348,10,FALSE)</f>
        <v>0</v>
      </c>
      <c r="AS376" s="149">
        <f>VLOOKUP($J376,context!$K$2:$AC$348,11,FALSE)</f>
        <v>0.2</v>
      </c>
      <c r="AT376" s="149">
        <f>VLOOKUP($J376,context!$K$2:$AC$348,12,FALSE)</f>
        <v>0.4</v>
      </c>
      <c r="AU376" s="149">
        <f>VLOOKUP($J376,context!$K$2:$AC$348,13,FALSE)</f>
        <v>0.2</v>
      </c>
      <c r="AV376" s="149">
        <f>VLOOKUP($J376,context!$K$2:$AC$348,14,FALSE)</f>
        <v>0.8</v>
      </c>
      <c r="AW376" s="149">
        <f>VLOOKUP($J376,context!$K$2:$AC$348,15,FALSE)</f>
        <v>0</v>
      </c>
      <c r="AX376" s="149">
        <f>VLOOKUP($J376,context!$K$2:$AC$348,16,FALSE)</f>
        <v>0</v>
      </c>
      <c r="AY376" s="149">
        <f t="shared" si="31"/>
        <v>2.8</v>
      </c>
      <c r="AZ376" s="149">
        <f t="shared" si="32"/>
        <v>1</v>
      </c>
      <c r="BA376" s="149">
        <f t="shared" si="33"/>
        <v>0</v>
      </c>
    </row>
    <row r="377" spans="1:54">
      <c r="A377" s="52">
        <v>74</v>
      </c>
      <c r="B377" s="52" t="s">
        <v>13</v>
      </c>
      <c r="C377" s="66" t="s">
        <v>721</v>
      </c>
      <c r="D377" s="52"/>
      <c r="E377" s="77" t="s">
        <v>722</v>
      </c>
      <c r="F377" s="50">
        <v>3</v>
      </c>
      <c r="G377" s="50" t="s">
        <v>213</v>
      </c>
      <c r="H377" s="77"/>
      <c r="I377" s="69" t="s">
        <v>213</v>
      </c>
      <c r="J377" s="70" t="s">
        <v>213</v>
      </c>
      <c r="K377" s="77"/>
      <c r="L377" s="77">
        <v>0</v>
      </c>
      <c r="M377" s="69" t="s">
        <v>213</v>
      </c>
      <c r="N377" s="69" t="s">
        <v>213</v>
      </c>
      <c r="O377" s="77" t="str">
        <f t="shared" si="34"/>
        <v/>
      </c>
      <c r="P377" s="77" t="str">
        <f t="shared" si="35"/>
        <v/>
      </c>
      <c r="Q377" s="77"/>
      <c r="R377" s="6">
        <v>1</v>
      </c>
      <c r="S377" s="55"/>
      <c r="T377" s="77" t="s">
        <v>189</v>
      </c>
      <c r="U377" s="67" t="s">
        <v>717</v>
      </c>
      <c r="V377" s="68" t="s">
        <v>213</v>
      </c>
      <c r="W377" s="74" t="s">
        <v>879</v>
      </c>
      <c r="X377" s="115" t="s">
        <v>210</v>
      </c>
      <c r="Y377" s="121" t="s">
        <v>171</v>
      </c>
      <c r="Z377" s="121" t="s">
        <v>213</v>
      </c>
      <c r="AA377" s="69" t="s">
        <v>609</v>
      </c>
      <c r="AB377" s="69" t="s">
        <v>609</v>
      </c>
      <c r="AC377" s="77"/>
      <c r="AD377" s="77"/>
      <c r="AF377" s="77"/>
      <c r="AG377" s="69">
        <v>0</v>
      </c>
      <c r="AH377" s="7" t="s">
        <v>2791</v>
      </c>
      <c r="AI377" s="70" t="s">
        <v>3099</v>
      </c>
      <c r="AJ377" s="194" t="str">
        <f>VLOOKUP($J377,context!$K$2:$M$348,2,FALSE)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77" s="70">
        <v>1</v>
      </c>
      <c r="AL377" s="70" t="s">
        <v>3097</v>
      </c>
      <c r="AM377" s="149">
        <f>VLOOKUP($J377,context!$K$2:$AC$348,5,FALSE)</f>
        <v>1</v>
      </c>
      <c r="AN377" s="149">
        <f>VLOOKUP($J377,context!$K$2:$AC$348,6,FALSE)</f>
        <v>1</v>
      </c>
      <c r="AO377" s="149">
        <f>VLOOKUP($J377,context!$K$2:$AC$348,7,FALSE)</f>
        <v>0</v>
      </c>
      <c r="AP377" s="149">
        <f>VLOOKUP($J377,context!$K$2:$AC$348,8,FALSE)</f>
        <v>1</v>
      </c>
      <c r="AQ377" s="149">
        <f>VLOOKUP($J377,context!$K$2:$AC$348,9,FALSE)</f>
        <v>1</v>
      </c>
      <c r="AR377" s="149">
        <f>VLOOKUP($J377,context!$K$2:$AC$348,10,FALSE)</f>
        <v>0.4</v>
      </c>
      <c r="AS377" s="149">
        <f>VLOOKUP($J377,context!$K$2:$AC$348,11,FALSE)</f>
        <v>1</v>
      </c>
      <c r="AT377" s="149">
        <f>VLOOKUP($J377,context!$K$2:$AC$348,12,FALSE)</f>
        <v>0.8</v>
      </c>
      <c r="AU377" s="149">
        <f>VLOOKUP($J377,context!$K$2:$AC$348,13,FALSE)</f>
        <v>0.8</v>
      </c>
      <c r="AV377" s="149">
        <f>VLOOKUP($J377,context!$K$2:$AC$348,14,FALSE)</f>
        <v>0.8</v>
      </c>
      <c r="AW377" s="149">
        <f>VLOOKUP($J377,context!$K$2:$AC$348,15,FALSE)</f>
        <v>0</v>
      </c>
      <c r="AX377" s="149">
        <f>VLOOKUP($J377,context!$K$2:$AC$348,16,FALSE)</f>
        <v>0.6</v>
      </c>
      <c r="AY377" s="149">
        <f t="shared" si="31"/>
        <v>8.4</v>
      </c>
      <c r="AZ377" s="149">
        <f t="shared" si="32"/>
        <v>1</v>
      </c>
      <c r="BA377" s="149">
        <f t="shared" si="33"/>
        <v>0</v>
      </c>
      <c r="BB377" s="69">
        <v>38</v>
      </c>
    </row>
    <row r="378" spans="1:54">
      <c r="A378" s="52">
        <v>109</v>
      </c>
      <c r="B378" s="52" t="s">
        <v>13</v>
      </c>
      <c r="C378" s="66" t="s">
        <v>730</v>
      </c>
      <c r="D378" s="52"/>
      <c r="E378" s="77" t="s">
        <v>722</v>
      </c>
      <c r="F378" s="50">
        <v>4</v>
      </c>
      <c r="G378" s="50" t="s">
        <v>213</v>
      </c>
      <c r="H378" s="77"/>
      <c r="I378" s="69" t="s">
        <v>213</v>
      </c>
      <c r="J378" s="70" t="s">
        <v>213</v>
      </c>
      <c r="K378" s="77"/>
      <c r="L378" s="77">
        <v>0</v>
      </c>
      <c r="M378" s="69" t="s">
        <v>213</v>
      </c>
      <c r="N378" s="69" t="s">
        <v>213</v>
      </c>
      <c r="O378" s="77" t="str">
        <f t="shared" si="34"/>
        <v/>
      </c>
      <c r="P378" s="77" t="str">
        <f t="shared" si="35"/>
        <v/>
      </c>
      <c r="Q378" s="77"/>
      <c r="R378" s="6">
        <v>1</v>
      </c>
      <c r="S378" s="55">
        <v>43017</v>
      </c>
      <c r="T378" s="77" t="s">
        <v>189</v>
      </c>
      <c r="U378" s="67" t="s">
        <v>717</v>
      </c>
      <c r="V378" s="68" t="s">
        <v>213</v>
      </c>
      <c r="W378" s="74" t="s">
        <v>879</v>
      </c>
      <c r="X378" s="115" t="s">
        <v>210</v>
      </c>
      <c r="Y378" s="121" t="s">
        <v>171</v>
      </c>
      <c r="Z378" s="121" t="s">
        <v>213</v>
      </c>
      <c r="AA378" s="69" t="s">
        <v>609</v>
      </c>
      <c r="AB378" s="69" t="s">
        <v>609</v>
      </c>
      <c r="AC378" s="77"/>
      <c r="AD378" s="77"/>
      <c r="AF378" s="77"/>
      <c r="AG378" s="69">
        <v>0</v>
      </c>
      <c r="AH378" s="7" t="s">
        <v>2791</v>
      </c>
      <c r="AI378" s="70" t="s">
        <v>3099</v>
      </c>
      <c r="AJ378" s="194" t="str">
        <f>VLOOKUP($J378,context!$K$2:$M$348,2,FALSE)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78" s="70">
        <v>1</v>
      </c>
      <c r="AL378" s="70" t="s">
        <v>3097</v>
      </c>
      <c r="AM378" s="149">
        <f>VLOOKUP($J378,context!$K$2:$AC$348,5,FALSE)</f>
        <v>1</v>
      </c>
      <c r="AN378" s="149">
        <f>VLOOKUP($J378,context!$K$2:$AC$348,6,FALSE)</f>
        <v>1</v>
      </c>
      <c r="AO378" s="149">
        <f>VLOOKUP($J378,context!$K$2:$AC$348,7,FALSE)</f>
        <v>0</v>
      </c>
      <c r="AP378" s="149">
        <f>VLOOKUP($J378,context!$K$2:$AC$348,8,FALSE)</f>
        <v>1</v>
      </c>
      <c r="AQ378" s="149">
        <f>VLOOKUP($J378,context!$K$2:$AC$348,9,FALSE)</f>
        <v>1</v>
      </c>
      <c r="AR378" s="149">
        <f>VLOOKUP($J378,context!$K$2:$AC$348,10,FALSE)</f>
        <v>0.4</v>
      </c>
      <c r="AS378" s="149">
        <f>VLOOKUP($J378,context!$K$2:$AC$348,11,FALSE)</f>
        <v>1</v>
      </c>
      <c r="AT378" s="149">
        <f>VLOOKUP($J378,context!$K$2:$AC$348,12,FALSE)</f>
        <v>0.8</v>
      </c>
      <c r="AU378" s="149">
        <f>VLOOKUP($J378,context!$K$2:$AC$348,13,FALSE)</f>
        <v>0.8</v>
      </c>
      <c r="AV378" s="149">
        <f>VLOOKUP($J378,context!$K$2:$AC$348,14,FALSE)</f>
        <v>0.8</v>
      </c>
      <c r="AW378" s="149">
        <f>VLOOKUP($J378,context!$K$2:$AC$348,15,FALSE)</f>
        <v>0</v>
      </c>
      <c r="AX378" s="149">
        <f>VLOOKUP($J378,context!$K$2:$AC$348,16,FALSE)</f>
        <v>0.6</v>
      </c>
      <c r="AY378" s="149">
        <f t="shared" si="31"/>
        <v>8.4</v>
      </c>
      <c r="AZ378" s="149">
        <f t="shared" si="32"/>
        <v>1</v>
      </c>
      <c r="BA378" s="149">
        <f t="shared" si="33"/>
        <v>0</v>
      </c>
      <c r="BB378" s="175"/>
    </row>
    <row r="379" spans="1:54" s="7" customFormat="1">
      <c r="A379" s="52">
        <v>145</v>
      </c>
      <c r="B379" s="52" t="s">
        <v>13</v>
      </c>
      <c r="C379" s="66" t="s">
        <v>38</v>
      </c>
      <c r="D379" s="52"/>
      <c r="E379" s="77" t="s">
        <v>744</v>
      </c>
      <c r="F379" s="50">
        <v>4</v>
      </c>
      <c r="G379" s="50" t="s">
        <v>211</v>
      </c>
      <c r="H379" s="77"/>
      <c r="I379" s="69" t="s">
        <v>213</v>
      </c>
      <c r="J379" s="70" t="s">
        <v>213</v>
      </c>
      <c r="K379" s="77" t="s">
        <v>774</v>
      </c>
      <c r="L379" s="77">
        <v>0</v>
      </c>
      <c r="M379" s="69" t="s">
        <v>213</v>
      </c>
      <c r="N379" s="69" t="s">
        <v>213</v>
      </c>
      <c r="O379" s="77" t="str">
        <f t="shared" si="34"/>
        <v/>
      </c>
      <c r="P379" s="77" t="str">
        <f t="shared" si="35"/>
        <v/>
      </c>
      <c r="Q379" s="77" t="s">
        <v>775</v>
      </c>
      <c r="R379" s="6">
        <v>1</v>
      </c>
      <c r="S379" s="55">
        <v>42328</v>
      </c>
      <c r="T379" s="77" t="s">
        <v>189</v>
      </c>
      <c r="U379" s="67" t="s">
        <v>717</v>
      </c>
      <c r="V379" s="68" t="s">
        <v>213</v>
      </c>
      <c r="W379" s="74" t="s">
        <v>879</v>
      </c>
      <c r="X379" s="115" t="s">
        <v>210</v>
      </c>
      <c r="Y379" s="121" t="s">
        <v>171</v>
      </c>
      <c r="Z379" s="121" t="s">
        <v>213</v>
      </c>
      <c r="AA379" s="69" t="s">
        <v>609</v>
      </c>
      <c r="AB379" s="69" t="s">
        <v>609</v>
      </c>
      <c r="AC379" s="77"/>
      <c r="AD379" s="77"/>
      <c r="AF379" s="77"/>
      <c r="AG379" s="69">
        <v>0</v>
      </c>
      <c r="AH379" s="7" t="s">
        <v>2791</v>
      </c>
      <c r="AI379" s="70" t="s">
        <v>3099</v>
      </c>
      <c r="AJ379" s="194" t="str">
        <f>VLOOKUP($J379,context!$K$2:$M$348,2,FALSE)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79" s="70">
        <v>1</v>
      </c>
      <c r="AL379" s="70" t="s">
        <v>3097</v>
      </c>
      <c r="AM379" s="149">
        <f>VLOOKUP($J379,context!$K$2:$AC$348,5,FALSE)</f>
        <v>1</v>
      </c>
      <c r="AN379" s="149">
        <f>VLOOKUP($J379,context!$K$2:$AC$348,6,FALSE)</f>
        <v>1</v>
      </c>
      <c r="AO379" s="149">
        <f>VLOOKUP($J379,context!$K$2:$AC$348,7,FALSE)</f>
        <v>0</v>
      </c>
      <c r="AP379" s="149">
        <f>VLOOKUP($J379,context!$K$2:$AC$348,8,FALSE)</f>
        <v>1</v>
      </c>
      <c r="AQ379" s="149">
        <f>VLOOKUP($J379,context!$K$2:$AC$348,9,FALSE)</f>
        <v>1</v>
      </c>
      <c r="AR379" s="149">
        <f>VLOOKUP($J379,context!$K$2:$AC$348,10,FALSE)</f>
        <v>0.4</v>
      </c>
      <c r="AS379" s="149">
        <f>VLOOKUP($J379,context!$K$2:$AC$348,11,FALSE)</f>
        <v>1</v>
      </c>
      <c r="AT379" s="149">
        <f>VLOOKUP($J379,context!$K$2:$AC$348,12,FALSE)</f>
        <v>0.8</v>
      </c>
      <c r="AU379" s="149">
        <f>VLOOKUP($J379,context!$K$2:$AC$348,13,FALSE)</f>
        <v>0.8</v>
      </c>
      <c r="AV379" s="149">
        <f>VLOOKUP($J379,context!$K$2:$AC$348,14,FALSE)</f>
        <v>0.8</v>
      </c>
      <c r="AW379" s="149">
        <f>VLOOKUP($J379,context!$K$2:$AC$348,15,FALSE)</f>
        <v>0</v>
      </c>
      <c r="AX379" s="149">
        <f>VLOOKUP($J379,context!$K$2:$AC$348,16,FALSE)</f>
        <v>0.6</v>
      </c>
      <c r="AY379" s="149">
        <f t="shared" si="31"/>
        <v>8.4</v>
      </c>
      <c r="AZ379" s="149">
        <f t="shared" si="32"/>
        <v>1</v>
      </c>
      <c r="BA379" s="149">
        <f t="shared" si="33"/>
        <v>0</v>
      </c>
      <c r="BB379" s="61"/>
    </row>
    <row r="380" spans="1:54">
      <c r="A380" s="52">
        <v>181</v>
      </c>
      <c r="B380" s="52" t="s">
        <v>13</v>
      </c>
      <c r="C380" s="66" t="s">
        <v>800</v>
      </c>
      <c r="D380" s="52" t="s">
        <v>801</v>
      </c>
      <c r="E380" s="77" t="s">
        <v>802</v>
      </c>
      <c r="F380" s="50">
        <v>4</v>
      </c>
      <c r="G380" s="50" t="s">
        <v>211</v>
      </c>
      <c r="H380" s="77"/>
      <c r="I380" s="69" t="s">
        <v>211</v>
      </c>
      <c r="J380" s="70" t="s">
        <v>213</v>
      </c>
      <c r="K380" s="77" t="s">
        <v>803</v>
      </c>
      <c r="L380" s="69">
        <v>0</v>
      </c>
      <c r="M380" s="69" t="s">
        <v>213</v>
      </c>
      <c r="N380" s="69" t="s">
        <v>213</v>
      </c>
      <c r="O380" s="77" t="str">
        <f t="shared" si="34"/>
        <v/>
      </c>
      <c r="P380" s="77" t="str">
        <f t="shared" si="35"/>
        <v/>
      </c>
      <c r="Q380" s="77"/>
      <c r="R380" s="6">
        <v>1</v>
      </c>
      <c r="S380" s="55">
        <v>43018</v>
      </c>
      <c r="T380" s="77" t="s">
        <v>189</v>
      </c>
      <c r="U380" s="67" t="s">
        <v>717</v>
      </c>
      <c r="V380" s="68" t="s">
        <v>213</v>
      </c>
      <c r="W380" s="74" t="s">
        <v>879</v>
      </c>
      <c r="X380" s="115" t="s">
        <v>210</v>
      </c>
      <c r="Y380" s="121" t="s">
        <v>171</v>
      </c>
      <c r="Z380" s="121" t="s">
        <v>213</v>
      </c>
      <c r="AA380" s="69" t="s">
        <v>609</v>
      </c>
      <c r="AB380" s="69" t="s">
        <v>609</v>
      </c>
      <c r="AC380" s="77"/>
      <c r="AD380" s="77"/>
      <c r="AF380" s="77"/>
      <c r="AG380" s="69">
        <v>0</v>
      </c>
      <c r="AH380" s="7" t="s">
        <v>2791</v>
      </c>
      <c r="AI380" s="70" t="s">
        <v>3099</v>
      </c>
      <c r="AJ380" s="194" t="str">
        <f>VLOOKUP($J380,context!$K$2:$M$348,2,FALSE)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80" s="70">
        <v>1</v>
      </c>
      <c r="AL380" s="70" t="s">
        <v>3097</v>
      </c>
      <c r="AM380" s="149">
        <f>VLOOKUP($J380,context!$K$2:$AC$348,5,FALSE)</f>
        <v>1</v>
      </c>
      <c r="AN380" s="149">
        <f>VLOOKUP($J380,context!$K$2:$AC$348,6,FALSE)</f>
        <v>1</v>
      </c>
      <c r="AO380" s="149">
        <f>VLOOKUP($J380,context!$K$2:$AC$348,7,FALSE)</f>
        <v>0</v>
      </c>
      <c r="AP380" s="149">
        <f>VLOOKUP($J380,context!$K$2:$AC$348,8,FALSE)</f>
        <v>1</v>
      </c>
      <c r="AQ380" s="149">
        <f>VLOOKUP($J380,context!$K$2:$AC$348,9,FALSE)</f>
        <v>1</v>
      </c>
      <c r="AR380" s="149">
        <f>VLOOKUP($J380,context!$K$2:$AC$348,10,FALSE)</f>
        <v>0.4</v>
      </c>
      <c r="AS380" s="149">
        <f>VLOOKUP($J380,context!$K$2:$AC$348,11,FALSE)</f>
        <v>1</v>
      </c>
      <c r="AT380" s="149">
        <f>VLOOKUP($J380,context!$K$2:$AC$348,12,FALSE)</f>
        <v>0.8</v>
      </c>
      <c r="AU380" s="149">
        <f>VLOOKUP($J380,context!$K$2:$AC$348,13,FALSE)</f>
        <v>0.8</v>
      </c>
      <c r="AV380" s="149">
        <f>VLOOKUP($J380,context!$K$2:$AC$348,14,FALSE)</f>
        <v>0.8</v>
      </c>
      <c r="AW380" s="149">
        <f>VLOOKUP($J380,context!$K$2:$AC$348,15,FALSE)</f>
        <v>0</v>
      </c>
      <c r="AX380" s="149">
        <f>VLOOKUP($J380,context!$K$2:$AC$348,16,FALSE)</f>
        <v>0.6</v>
      </c>
      <c r="AY380" s="149">
        <f t="shared" si="31"/>
        <v>8.4</v>
      </c>
      <c r="AZ380" s="149">
        <f t="shared" si="32"/>
        <v>1</v>
      </c>
      <c r="BA380" s="149">
        <f t="shared" si="33"/>
        <v>0</v>
      </c>
      <c r="BB380" s="7"/>
    </row>
    <row r="381" spans="1:54">
      <c r="A381" s="52">
        <v>433</v>
      </c>
      <c r="B381" s="52" t="s">
        <v>13</v>
      </c>
      <c r="C381" s="66" t="s">
        <v>1116</v>
      </c>
      <c r="D381" s="52" t="s">
        <v>1117</v>
      </c>
      <c r="E381" s="77" t="s">
        <v>49</v>
      </c>
      <c r="F381" s="50">
        <v>3</v>
      </c>
      <c r="G381" s="50" t="s">
        <v>1133</v>
      </c>
      <c r="H381" s="77">
        <v>12</v>
      </c>
      <c r="I381" s="50" t="s">
        <v>1133</v>
      </c>
      <c r="J381" s="70" t="s">
        <v>213</v>
      </c>
      <c r="K381" s="77"/>
      <c r="L381" s="77">
        <v>0</v>
      </c>
      <c r="M381" s="69" t="s">
        <v>213</v>
      </c>
      <c r="N381" s="69" t="s">
        <v>213</v>
      </c>
      <c r="O381" s="77" t="str">
        <f t="shared" si="34"/>
        <v/>
      </c>
      <c r="P381" s="77" t="str">
        <f t="shared" si="35"/>
        <v/>
      </c>
      <c r="Q381" s="77"/>
      <c r="R381" s="6">
        <v>1</v>
      </c>
      <c r="S381" s="55"/>
      <c r="T381" s="77" t="s">
        <v>189</v>
      </c>
      <c r="U381" s="67" t="s">
        <v>608</v>
      </c>
      <c r="V381" s="68" t="s">
        <v>213</v>
      </c>
      <c r="W381" s="74" t="s">
        <v>879</v>
      </c>
      <c r="X381" s="115" t="s">
        <v>210</v>
      </c>
      <c r="Y381" s="121" t="s">
        <v>171</v>
      </c>
      <c r="Z381" s="121" t="s">
        <v>213</v>
      </c>
      <c r="AA381" s="69" t="s">
        <v>609</v>
      </c>
      <c r="AB381" s="69" t="s">
        <v>609</v>
      </c>
      <c r="AC381" s="77"/>
      <c r="AD381" s="77"/>
      <c r="AF381" s="77"/>
      <c r="AG381" s="69">
        <v>0</v>
      </c>
      <c r="AH381" s="7" t="s">
        <v>2791</v>
      </c>
      <c r="AI381" s="70" t="s">
        <v>737</v>
      </c>
      <c r="AJ381" s="194" t="str">
        <f>VLOOKUP($J381,context!$K$2:$M$348,2,FALSE)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81" s="70">
        <v>1</v>
      </c>
      <c r="AL381" s="70" t="s">
        <v>3097</v>
      </c>
      <c r="AM381" s="149">
        <f>VLOOKUP($J381,context!$K$2:$AC$348,5,FALSE)</f>
        <v>1</v>
      </c>
      <c r="AN381" s="149">
        <f>VLOOKUP($J381,context!$K$2:$AC$348,6,FALSE)</f>
        <v>1</v>
      </c>
      <c r="AO381" s="149">
        <f>VLOOKUP($J381,context!$K$2:$AC$348,7,FALSE)</f>
        <v>0</v>
      </c>
      <c r="AP381" s="149">
        <f>VLOOKUP($J381,context!$K$2:$AC$348,8,FALSE)</f>
        <v>1</v>
      </c>
      <c r="AQ381" s="149">
        <f>VLOOKUP($J381,context!$K$2:$AC$348,9,FALSE)</f>
        <v>1</v>
      </c>
      <c r="AR381" s="149">
        <f>VLOOKUP($J381,context!$K$2:$AC$348,10,FALSE)</f>
        <v>0.4</v>
      </c>
      <c r="AS381" s="149">
        <f>VLOOKUP($J381,context!$K$2:$AC$348,11,FALSE)</f>
        <v>1</v>
      </c>
      <c r="AT381" s="149">
        <f>VLOOKUP($J381,context!$K$2:$AC$348,12,FALSE)</f>
        <v>0.8</v>
      </c>
      <c r="AU381" s="149">
        <f>VLOOKUP($J381,context!$K$2:$AC$348,13,FALSE)</f>
        <v>0.8</v>
      </c>
      <c r="AV381" s="149">
        <f>VLOOKUP($J381,context!$K$2:$AC$348,14,FALSE)</f>
        <v>0.8</v>
      </c>
      <c r="AW381" s="149">
        <f>VLOOKUP($J381,context!$K$2:$AC$348,15,FALSE)</f>
        <v>0</v>
      </c>
      <c r="AX381" s="149">
        <f>VLOOKUP($J381,context!$K$2:$AC$348,16,FALSE)</f>
        <v>0.6</v>
      </c>
      <c r="AY381" s="149">
        <f t="shared" si="31"/>
        <v>8.4</v>
      </c>
      <c r="AZ381" s="149">
        <f t="shared" si="32"/>
        <v>1</v>
      </c>
      <c r="BA381" s="149">
        <f t="shared" si="33"/>
        <v>0</v>
      </c>
    </row>
    <row r="382" spans="1:54">
      <c r="A382" s="52">
        <v>466</v>
      </c>
      <c r="B382" s="52" t="s">
        <v>13</v>
      </c>
      <c r="C382" s="66" t="s">
        <v>29</v>
      </c>
      <c r="D382" s="52" t="s">
        <v>1159</v>
      </c>
      <c r="E382" s="77" t="s">
        <v>1160</v>
      </c>
      <c r="F382" s="50">
        <v>3</v>
      </c>
      <c r="G382" s="50" t="s">
        <v>1175</v>
      </c>
      <c r="H382" s="77" t="s">
        <v>213</v>
      </c>
      <c r="I382" s="69" t="s">
        <v>213</v>
      </c>
      <c r="J382" s="70" t="s">
        <v>213</v>
      </c>
      <c r="K382" s="77"/>
      <c r="L382" s="77">
        <v>0</v>
      </c>
      <c r="M382" s="69" t="s">
        <v>213</v>
      </c>
      <c r="N382" s="69" t="s">
        <v>213</v>
      </c>
      <c r="O382" s="77" t="str">
        <f t="shared" si="34"/>
        <v/>
      </c>
      <c r="P382" s="77" t="str">
        <f t="shared" si="35"/>
        <v/>
      </c>
      <c r="Q382" s="77"/>
      <c r="R382" s="6">
        <v>1</v>
      </c>
      <c r="S382" s="55"/>
      <c r="T382" s="77" t="s">
        <v>189</v>
      </c>
      <c r="U382" s="67" t="s">
        <v>717</v>
      </c>
      <c r="V382" s="68" t="s">
        <v>213</v>
      </c>
      <c r="W382" s="74" t="s">
        <v>879</v>
      </c>
      <c r="X382" s="115" t="s">
        <v>210</v>
      </c>
      <c r="Y382" s="121" t="s">
        <v>171</v>
      </c>
      <c r="Z382" s="121" t="s">
        <v>213</v>
      </c>
      <c r="AA382" s="69" t="s">
        <v>609</v>
      </c>
      <c r="AB382" s="69" t="s">
        <v>609</v>
      </c>
      <c r="AC382" s="77"/>
      <c r="AD382" s="77"/>
      <c r="AF382" s="77"/>
      <c r="AG382" s="69">
        <v>0</v>
      </c>
      <c r="AH382" s="7" t="s">
        <v>2791</v>
      </c>
      <c r="AI382" s="70" t="s">
        <v>737</v>
      </c>
      <c r="AJ382" s="194" t="str">
        <f>VLOOKUP($J382,context!$K$2:$M$348,2,FALSE)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82" s="70">
        <v>1</v>
      </c>
      <c r="AL382" s="70" t="s">
        <v>3097</v>
      </c>
      <c r="AM382" s="149">
        <f>VLOOKUP($J382,context!$K$2:$AC$348,5,FALSE)</f>
        <v>1</v>
      </c>
      <c r="AN382" s="149">
        <f>VLOOKUP($J382,context!$K$2:$AC$348,6,FALSE)</f>
        <v>1</v>
      </c>
      <c r="AO382" s="149">
        <f>VLOOKUP($J382,context!$K$2:$AC$348,7,FALSE)</f>
        <v>0</v>
      </c>
      <c r="AP382" s="149">
        <f>VLOOKUP($J382,context!$K$2:$AC$348,8,FALSE)</f>
        <v>1</v>
      </c>
      <c r="AQ382" s="149">
        <f>VLOOKUP($J382,context!$K$2:$AC$348,9,FALSE)</f>
        <v>1</v>
      </c>
      <c r="AR382" s="149">
        <f>VLOOKUP($J382,context!$K$2:$AC$348,10,FALSE)</f>
        <v>0.4</v>
      </c>
      <c r="AS382" s="149">
        <f>VLOOKUP($J382,context!$K$2:$AC$348,11,FALSE)</f>
        <v>1</v>
      </c>
      <c r="AT382" s="149">
        <f>VLOOKUP($J382,context!$K$2:$AC$348,12,FALSE)</f>
        <v>0.8</v>
      </c>
      <c r="AU382" s="149">
        <f>VLOOKUP($J382,context!$K$2:$AC$348,13,FALSE)</f>
        <v>0.8</v>
      </c>
      <c r="AV382" s="149">
        <f>VLOOKUP($J382,context!$K$2:$AC$348,14,FALSE)</f>
        <v>0.8</v>
      </c>
      <c r="AW382" s="149">
        <f>VLOOKUP($J382,context!$K$2:$AC$348,15,FALSE)</f>
        <v>0</v>
      </c>
      <c r="AX382" s="149">
        <f>VLOOKUP($J382,context!$K$2:$AC$348,16,FALSE)</f>
        <v>0.6</v>
      </c>
      <c r="AY382" s="149">
        <f t="shared" si="31"/>
        <v>8.4</v>
      </c>
      <c r="AZ382" s="149">
        <f t="shared" si="32"/>
        <v>1</v>
      </c>
      <c r="BA382" s="149">
        <f t="shared" si="33"/>
        <v>0</v>
      </c>
    </row>
    <row r="383" spans="1:54">
      <c r="A383" s="52">
        <v>532</v>
      </c>
      <c r="B383" s="52" t="s">
        <v>13</v>
      </c>
      <c r="C383" s="114" t="s">
        <v>1732</v>
      </c>
      <c r="E383" s="69" t="s">
        <v>1778</v>
      </c>
      <c r="F383" s="69" t="s">
        <v>1779</v>
      </c>
      <c r="G383" s="61" t="s">
        <v>213</v>
      </c>
      <c r="I383" s="61" t="s">
        <v>213</v>
      </c>
      <c r="J383" s="70" t="s">
        <v>213</v>
      </c>
      <c r="K383" s="69" t="s">
        <v>3133</v>
      </c>
      <c r="L383" s="77">
        <v>1</v>
      </c>
      <c r="M383" s="69" t="s">
        <v>213</v>
      </c>
      <c r="N383" s="69" t="s">
        <v>213</v>
      </c>
      <c r="O383" s="77" t="str">
        <f t="shared" si="34"/>
        <v>Map</v>
      </c>
      <c r="P383" s="77" t="str">
        <f t="shared" si="35"/>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R383" s="63">
        <v>1</v>
      </c>
      <c r="T383" s="61" t="s">
        <v>189</v>
      </c>
      <c r="U383" s="67" t="s">
        <v>717</v>
      </c>
      <c r="V383" s="68" t="s">
        <v>213</v>
      </c>
      <c r="W383" s="74" t="s">
        <v>879</v>
      </c>
      <c r="X383" s="115" t="s">
        <v>210</v>
      </c>
      <c r="Y383" s="121" t="s">
        <v>171</v>
      </c>
      <c r="Z383" s="121" t="s">
        <v>213</v>
      </c>
      <c r="AA383" s="61" t="s">
        <v>609</v>
      </c>
      <c r="AB383" s="61" t="s">
        <v>609</v>
      </c>
      <c r="AG383" s="122">
        <v>0</v>
      </c>
      <c r="AH383" s="7" t="s">
        <v>2791</v>
      </c>
      <c r="AI383" s="70" t="s">
        <v>3099</v>
      </c>
      <c r="AJ383" s="194" t="str">
        <f>VLOOKUP($J383,context!$K$2:$M$348,2,FALSE)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83" s="70">
        <v>1</v>
      </c>
      <c r="AL383" s="70" t="s">
        <v>3097</v>
      </c>
      <c r="AM383" s="149">
        <f>VLOOKUP($J383,context!$K$2:$AC$348,5,FALSE)</f>
        <v>1</v>
      </c>
      <c r="AN383" s="149">
        <f>VLOOKUP($J383,context!$K$2:$AC$348,6,FALSE)</f>
        <v>1</v>
      </c>
      <c r="AO383" s="149">
        <f>VLOOKUP($J383,context!$K$2:$AC$348,7,FALSE)</f>
        <v>0</v>
      </c>
      <c r="AP383" s="149">
        <f>VLOOKUP($J383,context!$K$2:$AC$348,8,FALSE)</f>
        <v>1</v>
      </c>
      <c r="AQ383" s="149">
        <f>VLOOKUP($J383,context!$K$2:$AC$348,9,FALSE)</f>
        <v>1</v>
      </c>
      <c r="AR383" s="149">
        <f>VLOOKUP($J383,context!$K$2:$AC$348,10,FALSE)</f>
        <v>0.4</v>
      </c>
      <c r="AS383" s="149">
        <f>VLOOKUP($J383,context!$K$2:$AC$348,11,FALSE)</f>
        <v>1</v>
      </c>
      <c r="AT383" s="149">
        <f>VLOOKUP($J383,context!$K$2:$AC$348,12,FALSE)</f>
        <v>0.8</v>
      </c>
      <c r="AU383" s="149">
        <f>VLOOKUP($J383,context!$K$2:$AC$348,13,FALSE)</f>
        <v>0.8</v>
      </c>
      <c r="AV383" s="149">
        <f>VLOOKUP($J383,context!$K$2:$AC$348,14,FALSE)</f>
        <v>0.8</v>
      </c>
      <c r="AW383" s="149">
        <f>VLOOKUP($J383,context!$K$2:$AC$348,15,FALSE)</f>
        <v>0</v>
      </c>
      <c r="AX383" s="149">
        <f>VLOOKUP($J383,context!$K$2:$AC$348,16,FALSE)</f>
        <v>0.6</v>
      </c>
      <c r="AY383" s="149">
        <f t="shared" si="31"/>
        <v>8.4</v>
      </c>
      <c r="AZ383" s="149">
        <f t="shared" si="32"/>
        <v>1</v>
      </c>
      <c r="BA383" s="149">
        <f t="shared" si="33"/>
        <v>0</v>
      </c>
      <c r="BB383" s="175"/>
    </row>
    <row r="384" spans="1:54">
      <c r="A384" s="52">
        <v>599</v>
      </c>
      <c r="B384" s="52" t="s">
        <v>13</v>
      </c>
      <c r="C384" s="114" t="s">
        <v>1732</v>
      </c>
      <c r="E384" s="69" t="s">
        <v>1891</v>
      </c>
      <c r="F384" s="61">
        <v>2</v>
      </c>
      <c r="G384" s="69" t="s">
        <v>211</v>
      </c>
      <c r="I384" s="69" t="s">
        <v>211</v>
      </c>
      <c r="J384" s="70" t="s">
        <v>213</v>
      </c>
      <c r="K384" s="61" t="s">
        <v>1877</v>
      </c>
      <c r="L384" s="77">
        <v>0</v>
      </c>
      <c r="M384" s="69" t="s">
        <v>213</v>
      </c>
      <c r="N384" s="69" t="s">
        <v>213</v>
      </c>
      <c r="O384" s="77" t="str">
        <f t="shared" si="34"/>
        <v/>
      </c>
      <c r="P384" s="77" t="str">
        <f t="shared" si="35"/>
        <v/>
      </c>
      <c r="Q384" s="61" t="s">
        <v>1878</v>
      </c>
      <c r="R384" s="63">
        <v>1</v>
      </c>
      <c r="T384" s="77" t="s">
        <v>189</v>
      </c>
      <c r="U384" s="67" t="s">
        <v>717</v>
      </c>
      <c r="V384" s="68" t="s">
        <v>213</v>
      </c>
      <c r="W384" s="74" t="s">
        <v>879</v>
      </c>
      <c r="X384" s="115" t="s">
        <v>210</v>
      </c>
      <c r="Y384" s="121" t="s">
        <v>171</v>
      </c>
      <c r="Z384" s="121" t="s">
        <v>213</v>
      </c>
      <c r="AA384" s="69" t="s">
        <v>609</v>
      </c>
      <c r="AB384" s="69" t="s">
        <v>609</v>
      </c>
      <c r="AG384" s="122">
        <v>0</v>
      </c>
      <c r="AH384" s="7" t="s">
        <v>2791</v>
      </c>
      <c r="AI384" s="70" t="s">
        <v>3099</v>
      </c>
      <c r="AJ384" s="194" t="str">
        <f>VLOOKUP($J384,context!$K$2:$M$348,2,FALSE)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84" s="70">
        <v>1</v>
      </c>
      <c r="AL384" s="70" t="s">
        <v>3097</v>
      </c>
      <c r="AM384" s="149">
        <f>VLOOKUP($J384,context!$K$2:$AC$348,5,FALSE)</f>
        <v>1</v>
      </c>
      <c r="AN384" s="149">
        <f>VLOOKUP($J384,context!$K$2:$AC$348,6,FALSE)</f>
        <v>1</v>
      </c>
      <c r="AO384" s="149">
        <f>VLOOKUP($J384,context!$K$2:$AC$348,7,FALSE)</f>
        <v>0</v>
      </c>
      <c r="AP384" s="149">
        <f>VLOOKUP($J384,context!$K$2:$AC$348,8,FALSE)</f>
        <v>1</v>
      </c>
      <c r="AQ384" s="149">
        <f>VLOOKUP($J384,context!$K$2:$AC$348,9,FALSE)</f>
        <v>1</v>
      </c>
      <c r="AR384" s="149">
        <f>VLOOKUP($J384,context!$K$2:$AC$348,10,FALSE)</f>
        <v>0.4</v>
      </c>
      <c r="AS384" s="149">
        <f>VLOOKUP($J384,context!$K$2:$AC$348,11,FALSE)</f>
        <v>1</v>
      </c>
      <c r="AT384" s="149">
        <f>VLOOKUP($J384,context!$K$2:$AC$348,12,FALSE)</f>
        <v>0.8</v>
      </c>
      <c r="AU384" s="149">
        <f>VLOOKUP($J384,context!$K$2:$AC$348,13,FALSE)</f>
        <v>0.8</v>
      </c>
      <c r="AV384" s="149">
        <f>VLOOKUP($J384,context!$K$2:$AC$348,14,FALSE)</f>
        <v>0.8</v>
      </c>
      <c r="AW384" s="149">
        <f>VLOOKUP($J384,context!$K$2:$AC$348,15,FALSE)</f>
        <v>0</v>
      </c>
      <c r="AX384" s="149">
        <f>VLOOKUP($J384,context!$K$2:$AC$348,16,FALSE)</f>
        <v>0.6</v>
      </c>
      <c r="AY384" s="149">
        <f t="shared" ref="AY384:AY446" si="36">SUM(AM384:AX384)</f>
        <v>8.4</v>
      </c>
      <c r="AZ384" s="149">
        <f t="shared" ref="AZ384:AZ446" si="37">MAX(AM384:AX384)</f>
        <v>1</v>
      </c>
      <c r="BA384" s="149">
        <f t="shared" ref="BA384:BA446" si="38">MIN(AM384:AX384)</f>
        <v>0</v>
      </c>
    </row>
    <row r="385" spans="1:54">
      <c r="A385" s="122">
        <v>884</v>
      </c>
      <c r="B385" s="52" t="s">
        <v>13</v>
      </c>
      <c r="C385" s="66" t="s">
        <v>2413</v>
      </c>
      <c r="D385" s="66" t="s">
        <v>2531</v>
      </c>
      <c r="E385" s="7" t="s">
        <v>2414</v>
      </c>
      <c r="F385" s="122">
        <v>3</v>
      </c>
      <c r="G385" s="50" t="s">
        <v>213</v>
      </c>
      <c r="H385" s="122"/>
      <c r="I385" s="122"/>
      <c r="J385" s="47" t="s">
        <v>213</v>
      </c>
      <c r="K385" s="7" t="s">
        <v>2532</v>
      </c>
      <c r="L385" s="7">
        <v>0</v>
      </c>
      <c r="M385" s="69" t="s">
        <v>213</v>
      </c>
      <c r="N385" s="69" t="s">
        <v>213</v>
      </c>
      <c r="O385" s="77" t="str">
        <f t="shared" si="34"/>
        <v/>
      </c>
      <c r="P385" s="77" t="str">
        <f t="shared" si="35"/>
        <v/>
      </c>
      <c r="Q385" s="7"/>
      <c r="R385" s="66">
        <v>1</v>
      </c>
      <c r="S385" s="126"/>
      <c r="T385" s="122" t="s">
        <v>189</v>
      </c>
      <c r="U385" s="127" t="s">
        <v>717</v>
      </c>
      <c r="V385" s="47" t="s">
        <v>213</v>
      </c>
      <c r="W385" s="47" t="s">
        <v>879</v>
      </c>
      <c r="X385" s="66" t="s">
        <v>210</v>
      </c>
      <c r="Y385" s="184" t="s">
        <v>171</v>
      </c>
      <c r="Z385" s="184" t="s">
        <v>213</v>
      </c>
      <c r="AA385" s="7" t="s">
        <v>609</v>
      </c>
      <c r="AB385" s="7" t="s">
        <v>609</v>
      </c>
      <c r="AC385" s="7"/>
      <c r="AD385" s="7"/>
      <c r="AF385" s="7"/>
      <c r="AG385" s="7">
        <v>0</v>
      </c>
      <c r="AH385" s="7" t="s">
        <v>2791</v>
      </c>
      <c r="AI385" s="47" t="s">
        <v>737</v>
      </c>
      <c r="AJ385" s="194" t="str">
        <f>VLOOKUP($J385,context!$K$2:$M$348,2,FALSE)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85" s="70">
        <v>1</v>
      </c>
      <c r="AL385" s="70" t="s">
        <v>3097</v>
      </c>
      <c r="AM385" s="185">
        <f>VLOOKUP($J385,context!$K$2:$AC$348,5,FALSE)</f>
        <v>1</v>
      </c>
      <c r="AN385" s="185">
        <f>VLOOKUP($J385,context!$K$2:$AC$348,6,FALSE)</f>
        <v>1</v>
      </c>
      <c r="AO385" s="185">
        <f>VLOOKUP($J385,context!$K$2:$AC$348,7,FALSE)</f>
        <v>0</v>
      </c>
      <c r="AP385" s="185">
        <f>VLOOKUP($J385,context!$K$2:$AC$348,8,FALSE)</f>
        <v>1</v>
      </c>
      <c r="AQ385" s="185">
        <f>VLOOKUP($J385,context!$K$2:$AC$348,9,FALSE)</f>
        <v>1</v>
      </c>
      <c r="AR385" s="185">
        <f>VLOOKUP($J385,context!$K$2:$AC$348,10,FALSE)</f>
        <v>0.4</v>
      </c>
      <c r="AS385" s="185">
        <f>VLOOKUP($J385,context!$K$2:$AC$348,11,FALSE)</f>
        <v>1</v>
      </c>
      <c r="AT385" s="185">
        <f>VLOOKUP($J385,context!$K$2:$AC$348,12,FALSE)</f>
        <v>0.8</v>
      </c>
      <c r="AU385" s="185">
        <f>VLOOKUP($J385,context!$K$2:$AC$348,13,FALSE)</f>
        <v>0.8</v>
      </c>
      <c r="AV385" s="185">
        <f>VLOOKUP($J385,context!$K$2:$AC$348,14,FALSE)</f>
        <v>0.8</v>
      </c>
      <c r="AW385" s="185">
        <f>VLOOKUP($J385,context!$K$2:$AC$348,15,FALSE)</f>
        <v>0</v>
      </c>
      <c r="AX385" s="185">
        <f>VLOOKUP($J385,context!$K$2:$AC$348,16,FALSE)</f>
        <v>0.6</v>
      </c>
      <c r="AY385" s="185">
        <f t="shared" si="36"/>
        <v>8.4</v>
      </c>
      <c r="AZ385" s="149">
        <f t="shared" si="37"/>
        <v>1</v>
      </c>
      <c r="BA385" s="149">
        <f t="shared" si="38"/>
        <v>0</v>
      </c>
    </row>
    <row r="386" spans="1:54">
      <c r="A386" s="122">
        <v>934</v>
      </c>
      <c r="B386" s="52" t="s">
        <v>13</v>
      </c>
      <c r="C386" s="66" t="s">
        <v>32</v>
      </c>
      <c r="D386" s="52"/>
      <c r="E386" s="77" t="s">
        <v>1190</v>
      </c>
      <c r="F386" s="50">
        <v>3</v>
      </c>
      <c r="G386" s="50" t="s">
        <v>211</v>
      </c>
      <c r="H386" s="77"/>
      <c r="I386" s="69" t="s">
        <v>213</v>
      </c>
      <c r="J386" s="70" t="s">
        <v>213</v>
      </c>
      <c r="K386" s="77"/>
      <c r="L386" s="77">
        <v>0</v>
      </c>
      <c r="M386" s="69" t="s">
        <v>213</v>
      </c>
      <c r="N386" s="69" t="s">
        <v>213</v>
      </c>
      <c r="O386" s="77" t="str">
        <f t="shared" si="34"/>
        <v/>
      </c>
      <c r="P386" s="77" t="str">
        <f t="shared" si="35"/>
        <v/>
      </c>
      <c r="Q386" s="77"/>
      <c r="R386" s="6">
        <v>1</v>
      </c>
      <c r="S386" s="55">
        <v>42328</v>
      </c>
      <c r="T386" s="77" t="s">
        <v>189</v>
      </c>
      <c r="U386" s="67" t="s">
        <v>717</v>
      </c>
      <c r="V386" s="68" t="s">
        <v>213</v>
      </c>
      <c r="W386" s="74" t="s">
        <v>879</v>
      </c>
      <c r="X386" s="115" t="s">
        <v>210</v>
      </c>
      <c r="Y386" s="121" t="s">
        <v>171</v>
      </c>
      <c r="Z386" s="121" t="s">
        <v>213</v>
      </c>
      <c r="AA386" s="69" t="s">
        <v>609</v>
      </c>
      <c r="AB386" s="69" t="s">
        <v>609</v>
      </c>
      <c r="AC386" s="77"/>
      <c r="AD386" s="77"/>
      <c r="AF386" s="77"/>
      <c r="AG386" s="69">
        <v>0</v>
      </c>
      <c r="AH386" s="7" t="s">
        <v>2791</v>
      </c>
      <c r="AI386" s="70" t="s">
        <v>737</v>
      </c>
      <c r="AJ386" s="194" t="str">
        <f>VLOOKUP($J386,context!$K$2:$M$348,2,FALSE)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AK386" s="70">
        <v>1</v>
      </c>
      <c r="AL386" s="70" t="s">
        <v>3097</v>
      </c>
      <c r="AM386" s="149">
        <f>VLOOKUP($J386,context!$K$2:$AC$348,5,FALSE)</f>
        <v>1</v>
      </c>
      <c r="AN386" s="149">
        <f>VLOOKUP($J386,context!$K$2:$AC$348,6,FALSE)</f>
        <v>1</v>
      </c>
      <c r="AO386" s="149">
        <f>VLOOKUP($J386,context!$K$2:$AC$348,7,FALSE)</f>
        <v>0</v>
      </c>
      <c r="AP386" s="149">
        <f>VLOOKUP($J386,context!$K$2:$AC$348,8,FALSE)</f>
        <v>1</v>
      </c>
      <c r="AQ386" s="149">
        <f>VLOOKUP($J386,context!$K$2:$AC$348,9,FALSE)</f>
        <v>1</v>
      </c>
      <c r="AR386" s="149">
        <f>VLOOKUP($J386,context!$K$2:$AC$348,10,FALSE)</f>
        <v>0.4</v>
      </c>
      <c r="AS386" s="149">
        <f>VLOOKUP($J386,context!$K$2:$AC$348,11,FALSE)</f>
        <v>1</v>
      </c>
      <c r="AT386" s="149">
        <f>VLOOKUP($J386,context!$K$2:$AC$348,12,FALSE)</f>
        <v>0.8</v>
      </c>
      <c r="AU386" s="149">
        <f>VLOOKUP($J386,context!$K$2:$AC$348,13,FALSE)</f>
        <v>0.8</v>
      </c>
      <c r="AV386" s="149">
        <f>VLOOKUP($J386,context!$K$2:$AC$348,14,FALSE)</f>
        <v>0.8</v>
      </c>
      <c r="AW386" s="149">
        <f>VLOOKUP($J386,context!$K$2:$AC$348,15,FALSE)</f>
        <v>0</v>
      </c>
      <c r="AX386" s="149">
        <f>VLOOKUP($J386,context!$K$2:$AC$348,16,FALSE)</f>
        <v>0.6</v>
      </c>
      <c r="AY386" s="149">
        <f t="shared" si="36"/>
        <v>8.4</v>
      </c>
      <c r="AZ386" s="149">
        <f t="shared" si="37"/>
        <v>1</v>
      </c>
      <c r="BA386" s="149">
        <f t="shared" si="38"/>
        <v>0</v>
      </c>
    </row>
    <row r="387" spans="1:54">
      <c r="A387" s="52">
        <v>128</v>
      </c>
      <c r="B387" s="52" t="s">
        <v>13</v>
      </c>
      <c r="C387" s="66" t="s">
        <v>38</v>
      </c>
      <c r="D387" s="52"/>
      <c r="E387" s="77" t="s">
        <v>744</v>
      </c>
      <c r="F387" s="50">
        <v>4</v>
      </c>
      <c r="G387" s="50" t="s">
        <v>370</v>
      </c>
      <c r="H387" s="77"/>
      <c r="I387" s="69" t="s">
        <v>745</v>
      </c>
      <c r="J387" s="70" t="s">
        <v>3344</v>
      </c>
      <c r="K387" s="77" t="s">
        <v>747</v>
      </c>
      <c r="L387" s="7">
        <v>1</v>
      </c>
      <c r="M387" s="69" t="s">
        <v>3368</v>
      </c>
      <c r="N387" s="69" t="s">
        <v>746</v>
      </c>
      <c r="O387" s="77" t="str">
        <f t="shared" si="34"/>
        <v>archive</v>
      </c>
      <c r="P387" s="77" t="str">
        <f t="shared" si="35"/>
        <v xml:space="preserve">Definition from Citavi: Written, pictorial, or audiovisual material stored in an archive. </v>
      </c>
      <c r="Q387" s="77" t="s">
        <v>748</v>
      </c>
      <c r="R387" s="6">
        <v>0.8</v>
      </c>
      <c r="S387" s="55">
        <v>42328</v>
      </c>
      <c r="T387" s="77" t="s">
        <v>688</v>
      </c>
      <c r="U387" s="67" t="s">
        <v>608</v>
      </c>
      <c r="V387" s="68" t="s">
        <v>608</v>
      </c>
      <c r="W387" s="74" t="s">
        <v>235</v>
      </c>
      <c r="X387" s="115" t="s">
        <v>235</v>
      </c>
      <c r="Y387" s="121" t="s">
        <v>368</v>
      </c>
      <c r="AA387" s="77"/>
      <c r="AB387" s="77"/>
      <c r="AC387" s="77" t="s">
        <v>609</v>
      </c>
      <c r="AD387" s="77"/>
      <c r="AF387" s="69" t="s">
        <v>2868</v>
      </c>
      <c r="AG387" s="69">
        <v>0</v>
      </c>
      <c r="AH387" s="66" t="s">
        <v>2863</v>
      </c>
      <c r="AI387" s="131" t="s">
        <v>2776</v>
      </c>
      <c r="AJ387" s="194" t="str">
        <f>VLOOKUP($J387,context!$K$2:$M$348,2,FALSE)</f>
        <v xml:space="preserve">Definition from Citavi: Written, pictorial, or audiovisual material stored in an archive. </v>
      </c>
      <c r="AK387" s="131">
        <v>2</v>
      </c>
      <c r="AL387" s="70" t="s">
        <v>3098</v>
      </c>
      <c r="AM387" s="149">
        <f>VLOOKUP($J387,context!$K$2:$AC$348,5,FALSE)</f>
        <v>0</v>
      </c>
      <c r="AN387" s="149">
        <f>VLOOKUP($J387,context!$K$2:$AC$348,6,FALSE)</f>
        <v>0</v>
      </c>
      <c r="AO387" s="149">
        <f>VLOOKUP($J387,context!$K$2:$AC$348,7,FALSE)</f>
        <v>0</v>
      </c>
      <c r="AP387" s="149">
        <f>VLOOKUP($J387,context!$K$2:$AC$348,8,FALSE)</f>
        <v>0.2</v>
      </c>
      <c r="AQ387" s="149">
        <f>VLOOKUP($J387,context!$K$2:$AC$348,9,FALSE)</f>
        <v>0.2</v>
      </c>
      <c r="AR387" s="149">
        <f>VLOOKUP($J387,context!$K$2:$AC$348,10,FALSE)</f>
        <v>0.8</v>
      </c>
      <c r="AS387" s="149">
        <f>VLOOKUP($J387,context!$K$2:$AC$348,11,FALSE)</f>
        <v>0.8</v>
      </c>
      <c r="AT387" s="149">
        <f>VLOOKUP($J387,context!$K$2:$AC$348,12,FALSE)</f>
        <v>0.4</v>
      </c>
      <c r="AU387" s="149">
        <f>VLOOKUP($J387,context!$K$2:$AC$348,13,FALSE)</f>
        <v>0.6</v>
      </c>
      <c r="AV387" s="149">
        <f>VLOOKUP($J387,context!$K$2:$AC$348,14,FALSE)</f>
        <v>0.4</v>
      </c>
      <c r="AW387" s="149">
        <f>VLOOKUP($J387,context!$K$2:$AC$348,15,FALSE)</f>
        <v>0</v>
      </c>
      <c r="AX387" s="149">
        <f>VLOOKUP($J387,context!$K$2:$AC$348,16,FALSE)</f>
        <v>0.4</v>
      </c>
      <c r="AY387" s="149">
        <f t="shared" si="36"/>
        <v>3.8</v>
      </c>
      <c r="AZ387" s="149">
        <f t="shared" si="37"/>
        <v>0.8</v>
      </c>
      <c r="BA387" s="149">
        <f t="shared" si="38"/>
        <v>0</v>
      </c>
    </row>
    <row r="388" spans="1:54">
      <c r="A388" s="52">
        <v>72</v>
      </c>
      <c r="B388" s="52" t="s">
        <v>13</v>
      </c>
      <c r="C388" s="66" t="s">
        <v>721</v>
      </c>
      <c r="D388" s="52"/>
      <c r="E388" s="77" t="s">
        <v>722</v>
      </c>
      <c r="F388" s="50">
        <v>3</v>
      </c>
      <c r="G388" s="50" t="s">
        <v>289</v>
      </c>
      <c r="H388" s="77"/>
      <c r="I388" s="69" t="s">
        <v>289</v>
      </c>
      <c r="J388" s="70" t="s">
        <v>289</v>
      </c>
      <c r="K388" s="77"/>
      <c r="L388" s="77">
        <v>0</v>
      </c>
      <c r="M388" s="69" t="s">
        <v>3368</v>
      </c>
      <c r="N388" s="69" t="s">
        <v>723</v>
      </c>
      <c r="O388" s="77" t="str">
        <f t="shared" si="34"/>
        <v/>
      </c>
      <c r="P388" s="77" t="str">
        <f t="shared" si="35"/>
        <v/>
      </c>
      <c r="Q388" s="77"/>
      <c r="R388" s="6">
        <v>0.6</v>
      </c>
      <c r="S388" s="55"/>
      <c r="T388" s="77" t="s">
        <v>65</v>
      </c>
      <c r="U388" s="67" t="s">
        <v>108</v>
      </c>
      <c r="V388" s="68" t="s">
        <v>289</v>
      </c>
      <c r="X388" s="115" t="s">
        <v>145</v>
      </c>
      <c r="Y388" s="121" t="s">
        <v>368</v>
      </c>
      <c r="AA388" s="77"/>
      <c r="AB388" s="77"/>
      <c r="AC388" s="69" t="s">
        <v>609</v>
      </c>
      <c r="AD388" s="77"/>
      <c r="AF388" s="69" t="s">
        <v>2401</v>
      </c>
      <c r="AG388" s="69">
        <v>0</v>
      </c>
      <c r="AH388" s="66" t="s">
        <v>2863</v>
      </c>
      <c r="AI388" s="131" t="s">
        <v>2776</v>
      </c>
      <c r="AJ388" s="194" t="e">
        <f>VLOOKUP($J388,context!$K$2:$M$348,2,FALSE)</f>
        <v>#N/A</v>
      </c>
      <c r="AK388" s="131">
        <v>2</v>
      </c>
      <c r="AL388" s="70" t="s">
        <v>3098</v>
      </c>
      <c r="AM388" s="149" t="e">
        <f>VLOOKUP($J388,context!$K$2:$AC$348,5,FALSE)</f>
        <v>#N/A</v>
      </c>
      <c r="AN388" s="149" t="e">
        <f>VLOOKUP($J388,context!$K$2:$AC$348,6,FALSE)</f>
        <v>#N/A</v>
      </c>
      <c r="AO388" s="149" t="e">
        <f>VLOOKUP($J388,context!$K$2:$AC$348,7,FALSE)</f>
        <v>#N/A</v>
      </c>
      <c r="AP388" s="149" t="e">
        <f>VLOOKUP($J388,context!$K$2:$AC$348,8,FALSE)</f>
        <v>#N/A</v>
      </c>
      <c r="AQ388" s="149" t="e">
        <f>VLOOKUP($J388,context!$K$2:$AC$348,9,FALSE)</f>
        <v>#N/A</v>
      </c>
      <c r="AR388" s="149" t="e">
        <f>VLOOKUP($J388,context!$K$2:$AC$348,10,FALSE)</f>
        <v>#N/A</v>
      </c>
      <c r="AS388" s="149" t="e">
        <f>VLOOKUP($J388,context!$K$2:$AC$348,11,FALSE)</f>
        <v>#N/A</v>
      </c>
      <c r="AT388" s="149" t="e">
        <f>VLOOKUP($J388,context!$K$2:$AC$348,12,FALSE)</f>
        <v>#N/A</v>
      </c>
      <c r="AU388" s="149" t="e">
        <f>VLOOKUP($J388,context!$K$2:$AC$348,13,FALSE)</f>
        <v>#N/A</v>
      </c>
      <c r="AV388" s="149" t="e">
        <f>VLOOKUP($J388,context!$K$2:$AC$348,14,FALSE)</f>
        <v>#N/A</v>
      </c>
      <c r="AW388" s="149" t="e">
        <f>VLOOKUP($J388,context!$K$2:$AC$348,15,FALSE)</f>
        <v>#N/A</v>
      </c>
      <c r="AX388" s="149" t="e">
        <f>VLOOKUP($J388,context!$K$2:$AC$348,16,FALSE)</f>
        <v>#N/A</v>
      </c>
      <c r="AY388" s="149" t="e">
        <f t="shared" si="36"/>
        <v>#N/A</v>
      </c>
      <c r="AZ388" s="149" t="e">
        <f t="shared" si="37"/>
        <v>#N/A</v>
      </c>
      <c r="BA388" s="149" t="e">
        <f t="shared" si="38"/>
        <v>#N/A</v>
      </c>
      <c r="BB388" s="61">
        <v>484</v>
      </c>
    </row>
    <row r="389" spans="1:54" s="7" customFormat="1">
      <c r="A389" s="52">
        <v>101</v>
      </c>
      <c r="B389" s="52" t="s">
        <v>13</v>
      </c>
      <c r="C389" s="66" t="s">
        <v>730</v>
      </c>
      <c r="D389" s="52"/>
      <c r="E389" s="77" t="s">
        <v>722</v>
      </c>
      <c r="F389" s="50">
        <v>4</v>
      </c>
      <c r="G389" s="50" t="s">
        <v>289</v>
      </c>
      <c r="H389" s="77"/>
      <c r="I389" s="69" t="s">
        <v>289</v>
      </c>
      <c r="J389" s="70" t="s">
        <v>289</v>
      </c>
      <c r="K389" s="77"/>
      <c r="L389" s="77">
        <v>1</v>
      </c>
      <c r="M389" s="69" t="s">
        <v>3368</v>
      </c>
      <c r="N389" s="69" t="s">
        <v>723</v>
      </c>
      <c r="O389" s="77" t="str">
        <f t="shared" si="34"/>
        <v>Extension Material</v>
      </c>
      <c r="P389" s="77" t="str">
        <f t="shared" si="35"/>
        <v xml:space="preserve">Definition from CGSpace: </v>
      </c>
      <c r="Q389" s="77"/>
      <c r="R389" s="6">
        <v>0.6</v>
      </c>
      <c r="S389" s="55">
        <v>43017</v>
      </c>
      <c r="T389" s="77" t="s">
        <v>65</v>
      </c>
      <c r="U389" s="67" t="s">
        <v>108</v>
      </c>
      <c r="V389" s="68" t="s">
        <v>289</v>
      </c>
      <c r="W389" s="74"/>
      <c r="X389" s="115" t="s">
        <v>145</v>
      </c>
      <c r="Y389" s="121" t="s">
        <v>368</v>
      </c>
      <c r="Z389" s="121"/>
      <c r="AA389" s="69"/>
      <c r="AB389" s="77"/>
      <c r="AC389" s="69" t="s">
        <v>609</v>
      </c>
      <c r="AD389" s="77"/>
      <c r="AF389" s="69" t="s">
        <v>2401</v>
      </c>
      <c r="AG389" s="69">
        <v>0</v>
      </c>
      <c r="AH389" s="66" t="s">
        <v>2863</v>
      </c>
      <c r="AI389" s="131" t="s">
        <v>2776</v>
      </c>
      <c r="AJ389" s="194" t="e">
        <f>VLOOKUP($J389,context!$K$2:$M$348,2,FALSE)</f>
        <v>#N/A</v>
      </c>
      <c r="AK389" s="131">
        <v>2</v>
      </c>
      <c r="AL389" s="70" t="s">
        <v>3098</v>
      </c>
      <c r="AM389" s="149" t="e">
        <f>VLOOKUP($J389,context!$K$2:$AC$348,5,FALSE)</f>
        <v>#N/A</v>
      </c>
      <c r="AN389" s="149" t="e">
        <f>VLOOKUP($J389,context!$K$2:$AC$348,6,FALSE)</f>
        <v>#N/A</v>
      </c>
      <c r="AO389" s="149" t="e">
        <f>VLOOKUP($J389,context!$K$2:$AC$348,7,FALSE)</f>
        <v>#N/A</v>
      </c>
      <c r="AP389" s="149" t="e">
        <f>VLOOKUP($J389,context!$K$2:$AC$348,8,FALSE)</f>
        <v>#N/A</v>
      </c>
      <c r="AQ389" s="149" t="e">
        <f>VLOOKUP($J389,context!$K$2:$AC$348,9,FALSE)</f>
        <v>#N/A</v>
      </c>
      <c r="AR389" s="149" t="e">
        <f>VLOOKUP($J389,context!$K$2:$AC$348,10,FALSE)</f>
        <v>#N/A</v>
      </c>
      <c r="AS389" s="149" t="e">
        <f>VLOOKUP($J389,context!$K$2:$AC$348,11,FALSE)</f>
        <v>#N/A</v>
      </c>
      <c r="AT389" s="149" t="e">
        <f>VLOOKUP($J389,context!$K$2:$AC$348,12,FALSE)</f>
        <v>#N/A</v>
      </c>
      <c r="AU389" s="149" t="e">
        <f>VLOOKUP($J389,context!$K$2:$AC$348,13,FALSE)</f>
        <v>#N/A</v>
      </c>
      <c r="AV389" s="149" t="e">
        <f>VLOOKUP($J389,context!$K$2:$AC$348,14,FALSE)</f>
        <v>#N/A</v>
      </c>
      <c r="AW389" s="149" t="e">
        <f>VLOOKUP($J389,context!$K$2:$AC$348,15,FALSE)</f>
        <v>#N/A</v>
      </c>
      <c r="AX389" s="149" t="e">
        <f>VLOOKUP($J389,context!$K$2:$AC$348,16,FALSE)</f>
        <v>#N/A</v>
      </c>
      <c r="AY389" s="149" t="e">
        <f t="shared" si="36"/>
        <v>#N/A</v>
      </c>
      <c r="AZ389" s="149" t="e">
        <f t="shared" si="37"/>
        <v>#N/A</v>
      </c>
      <c r="BA389" s="149" t="e">
        <f t="shared" si="38"/>
        <v>#N/A</v>
      </c>
      <c r="BB389" s="61"/>
    </row>
    <row r="390" spans="1:54">
      <c r="A390" s="52">
        <v>262</v>
      </c>
      <c r="B390" s="52" t="s">
        <v>13</v>
      </c>
      <c r="C390" s="66" t="s">
        <v>885</v>
      </c>
      <c r="D390" s="52" t="s">
        <v>886</v>
      </c>
      <c r="E390" s="77" t="s">
        <v>887</v>
      </c>
      <c r="F390" s="50">
        <v>2</v>
      </c>
      <c r="G390" s="50" t="s">
        <v>257</v>
      </c>
      <c r="H390" s="77"/>
      <c r="I390" s="50" t="s">
        <v>257</v>
      </c>
      <c r="J390" s="75" t="s">
        <v>257</v>
      </c>
      <c r="K390" s="77"/>
      <c r="L390" s="7">
        <v>1</v>
      </c>
      <c r="M390" s="69" t="s">
        <v>3368</v>
      </c>
      <c r="N390" s="69" t="s">
        <v>888</v>
      </c>
      <c r="O390" s="77" t="str">
        <f t="shared" si="34"/>
        <v>mixed material</v>
      </c>
      <c r="P390" s="77" t="str">
        <f t="shared" si="35"/>
        <v xml:space="preserve">Definition from LOC Master Data Element List: </v>
      </c>
      <c r="Q390" s="77"/>
      <c r="R390" s="6">
        <v>1</v>
      </c>
      <c r="S390" s="55">
        <v>43015</v>
      </c>
      <c r="T390" s="77" t="s">
        <v>688</v>
      </c>
      <c r="U390" s="67" t="s">
        <v>608</v>
      </c>
      <c r="V390" s="68" t="s">
        <v>608</v>
      </c>
      <c r="X390" s="115" t="s">
        <v>145</v>
      </c>
      <c r="Y390" s="121" t="s">
        <v>171</v>
      </c>
      <c r="AA390" s="77"/>
      <c r="AB390" s="69" t="s">
        <v>609</v>
      </c>
      <c r="AC390" s="69" t="s">
        <v>609</v>
      </c>
      <c r="AD390" s="77"/>
      <c r="AF390" s="56" t="s">
        <v>1217</v>
      </c>
      <c r="AG390" s="69">
        <v>0</v>
      </c>
      <c r="AH390" s="66" t="s">
        <v>2863</v>
      </c>
      <c r="AI390" s="131" t="s">
        <v>2776</v>
      </c>
      <c r="AJ390" s="194" t="e">
        <f>VLOOKUP($J390,context!$K$2:$M$348,2,FALSE)</f>
        <v>#N/A</v>
      </c>
      <c r="AK390" s="131">
        <v>2</v>
      </c>
      <c r="AL390" s="70" t="s">
        <v>3098</v>
      </c>
      <c r="AM390" s="149" t="e">
        <f>VLOOKUP($J390,context!$K$2:$AC$348,5,FALSE)</f>
        <v>#N/A</v>
      </c>
      <c r="AN390" s="149" t="e">
        <f>VLOOKUP($J390,context!$K$2:$AC$348,6,FALSE)</f>
        <v>#N/A</v>
      </c>
      <c r="AO390" s="149" t="e">
        <f>VLOOKUP($J390,context!$K$2:$AC$348,7,FALSE)</f>
        <v>#N/A</v>
      </c>
      <c r="AP390" s="149" t="e">
        <f>VLOOKUP($J390,context!$K$2:$AC$348,8,FALSE)</f>
        <v>#N/A</v>
      </c>
      <c r="AQ390" s="149" t="e">
        <f>VLOOKUP($J390,context!$K$2:$AC$348,9,FALSE)</f>
        <v>#N/A</v>
      </c>
      <c r="AR390" s="149" t="e">
        <f>VLOOKUP($J390,context!$K$2:$AC$348,10,FALSE)</f>
        <v>#N/A</v>
      </c>
      <c r="AS390" s="149" t="e">
        <f>VLOOKUP($J390,context!$K$2:$AC$348,11,FALSE)</f>
        <v>#N/A</v>
      </c>
      <c r="AT390" s="149" t="e">
        <f>VLOOKUP($J390,context!$K$2:$AC$348,12,FALSE)</f>
        <v>#N/A</v>
      </c>
      <c r="AU390" s="149" t="e">
        <f>VLOOKUP($J390,context!$K$2:$AC$348,13,FALSE)</f>
        <v>#N/A</v>
      </c>
      <c r="AV390" s="149" t="e">
        <f>VLOOKUP($J390,context!$K$2:$AC$348,14,FALSE)</f>
        <v>#N/A</v>
      </c>
      <c r="AW390" s="149" t="e">
        <f>VLOOKUP($J390,context!$K$2:$AC$348,15,FALSE)</f>
        <v>#N/A</v>
      </c>
      <c r="AX390" s="149" t="e">
        <f>VLOOKUP($J390,context!$K$2:$AC$348,16,FALSE)</f>
        <v>#N/A</v>
      </c>
      <c r="AY390" s="149" t="e">
        <f t="shared" si="36"/>
        <v>#N/A</v>
      </c>
      <c r="AZ390" s="149" t="e">
        <f t="shared" si="37"/>
        <v>#N/A</v>
      </c>
      <c r="BA390" s="149" t="e">
        <f t="shared" si="38"/>
        <v>#N/A</v>
      </c>
      <c r="BB390" s="7"/>
    </row>
    <row r="391" spans="1:54">
      <c r="A391" s="122">
        <v>956</v>
      </c>
      <c r="B391" s="52" t="s">
        <v>13</v>
      </c>
      <c r="C391" s="66" t="s">
        <v>2709</v>
      </c>
      <c r="E391" s="69" t="s">
        <v>2740</v>
      </c>
      <c r="G391" s="60" t="s">
        <v>2718</v>
      </c>
      <c r="J391" s="70" t="s">
        <v>3275</v>
      </c>
      <c r="K391" s="69" t="s">
        <v>3047</v>
      </c>
      <c r="L391" s="7">
        <v>1</v>
      </c>
      <c r="M391" s="69" t="s">
        <v>3368</v>
      </c>
      <c r="N391" s="69" t="s">
        <v>3275</v>
      </c>
      <c r="O391" s="77" t="str">
        <f t="shared" si="34"/>
        <v>promotional material</v>
      </c>
      <c r="P391" s="77" t="str">
        <f t="shared" si="35"/>
        <v xml:space="preserve">Definition from FAO Learning resources MD application profile: Any material or communication created for public awareness with educational purpose. This normally includes publication in any newspaper, magazine or similar medium, or material created for broadcast over television, radio, or other electronic medium. Some common examples are flyers, posters, fact sheets and newsletters. </v>
      </c>
      <c r="R391" s="63">
        <v>0.8</v>
      </c>
      <c r="T391" s="69" t="s">
        <v>688</v>
      </c>
      <c r="U391" s="67" t="s">
        <v>608</v>
      </c>
      <c r="V391" s="68" t="s">
        <v>608</v>
      </c>
      <c r="W391" s="74" t="s">
        <v>66</v>
      </c>
      <c r="X391" s="115" t="s">
        <v>66</v>
      </c>
      <c r="AF391" s="69" t="s">
        <v>3048</v>
      </c>
      <c r="AG391" s="61">
        <v>0</v>
      </c>
      <c r="AH391" s="66" t="s">
        <v>2863</v>
      </c>
      <c r="AI391" s="131" t="s">
        <v>2806</v>
      </c>
      <c r="AJ391" s="194" t="str">
        <f>VLOOKUP($J391,context!$K$2:$M$348,2,FALSE)</f>
        <v xml:space="preserve">Definition from FAO Learning resources MD application profile: Any material or communication created for public awareness with educational purpose. This normally includes publication in any newspaper, magazine or similar medium, or material created for broadcast over television, radio, or other electronic medium. Some common examples are flyers, posters, fact sheets and newsletters. </v>
      </c>
      <c r="AK391" s="131">
        <v>2</v>
      </c>
      <c r="AL391" s="70" t="s">
        <v>3094</v>
      </c>
      <c r="AM391" s="149" t="str">
        <f>VLOOKUP($J391,context!$K$2:$AC$348,5,FALSE)</f>
        <v>x</v>
      </c>
      <c r="AN391" s="149" t="str">
        <f>VLOOKUP($J391,context!$K$2:$AC$348,6,FALSE)</f>
        <v>x</v>
      </c>
      <c r="AO391" s="149">
        <f>VLOOKUP($J391,context!$K$2:$AC$348,7,FALSE)</f>
        <v>0</v>
      </c>
      <c r="AP391" s="149">
        <f>VLOOKUP($J391,context!$K$2:$AC$348,8,FALSE)</f>
        <v>0.2</v>
      </c>
      <c r="AQ391" s="149">
        <f>VLOOKUP($J391,context!$K$2:$AC$348,9,FALSE)</f>
        <v>0.2</v>
      </c>
      <c r="AR391" s="149">
        <f>VLOOKUP($J391,context!$K$2:$AC$348,10,FALSE)</f>
        <v>0</v>
      </c>
      <c r="AS391" s="149">
        <f>VLOOKUP($J391,context!$K$2:$AC$348,11,FALSE)</f>
        <v>0.6</v>
      </c>
      <c r="AT391" s="149">
        <f>VLOOKUP($J391,context!$K$2:$AC$348,12,FALSE)</f>
        <v>0.8</v>
      </c>
      <c r="AU391" s="149">
        <f>VLOOKUP($J391,context!$K$2:$AC$348,13,FALSE)</f>
        <v>1</v>
      </c>
      <c r="AV391" s="149">
        <f>VLOOKUP($J391,context!$K$2:$AC$348,14,FALSE)</f>
        <v>1</v>
      </c>
      <c r="AW391" s="149">
        <f>VLOOKUP($J391,context!$K$2:$AC$348,15,FALSE)</f>
        <v>0</v>
      </c>
      <c r="AX391" s="149">
        <f>VLOOKUP($J391,context!$K$2:$AC$348,16,FALSE)</f>
        <v>0.4</v>
      </c>
      <c r="AY391" s="149">
        <f t="shared" si="36"/>
        <v>4.2</v>
      </c>
      <c r="AZ391" s="149">
        <f t="shared" si="37"/>
        <v>1</v>
      </c>
      <c r="BA391" s="149">
        <f t="shared" si="38"/>
        <v>0</v>
      </c>
      <c r="BB391" s="175"/>
    </row>
    <row r="392" spans="1:54">
      <c r="A392" s="52">
        <v>82</v>
      </c>
      <c r="B392" s="52" t="s">
        <v>13</v>
      </c>
      <c r="C392" s="66" t="s">
        <v>721</v>
      </c>
      <c r="D392" s="52"/>
      <c r="E392" s="77" t="s">
        <v>722</v>
      </c>
      <c r="F392" s="50">
        <v>3</v>
      </c>
      <c r="G392" s="50" t="s">
        <v>176</v>
      </c>
      <c r="H392" s="77"/>
      <c r="I392" s="69" t="s">
        <v>176</v>
      </c>
      <c r="J392" s="70" t="s">
        <v>176</v>
      </c>
      <c r="K392" s="77"/>
      <c r="L392" s="77">
        <v>0</v>
      </c>
      <c r="M392" s="69" t="s">
        <v>176</v>
      </c>
      <c r="N392" s="69" t="s">
        <v>176</v>
      </c>
      <c r="O392" s="77" t="str">
        <f t="shared" si="34"/>
        <v/>
      </c>
      <c r="P392" s="77" t="str">
        <f t="shared" si="35"/>
        <v/>
      </c>
      <c r="Q392" s="77"/>
      <c r="R392" s="6">
        <v>0.8</v>
      </c>
      <c r="S392" s="55"/>
      <c r="T392" s="77" t="s">
        <v>65</v>
      </c>
      <c r="U392" s="67" t="s">
        <v>108</v>
      </c>
      <c r="V392" s="68" t="s">
        <v>176</v>
      </c>
      <c r="X392" s="115" t="s">
        <v>145</v>
      </c>
      <c r="Y392" s="121" t="s">
        <v>368</v>
      </c>
      <c r="AA392" s="77"/>
      <c r="AB392" s="77"/>
      <c r="AC392" s="69" t="s">
        <v>609</v>
      </c>
      <c r="AD392" s="77"/>
      <c r="AF392" s="69" t="s">
        <v>3049</v>
      </c>
      <c r="AG392" s="69">
        <v>0</v>
      </c>
      <c r="AH392" s="66" t="s">
        <v>2866</v>
      </c>
      <c r="AI392" s="131" t="s">
        <v>3052</v>
      </c>
      <c r="AJ392" s="194" t="str">
        <f>VLOOKUP($J392,context!$K$2:$M$348,2,FALSE)</f>
        <v>Definition from MEL: Reference materials providing proper knowledge and instructions to carry out the implementation of specific technologies, practices, and interventions.</v>
      </c>
      <c r="AK392" s="131">
        <v>2</v>
      </c>
      <c r="AL392" s="70" t="s">
        <v>3105</v>
      </c>
      <c r="AM392" s="149">
        <f>VLOOKUP($J392,context!$K$2:$AC$348,5,FALSE)</f>
        <v>0</v>
      </c>
      <c r="AN392" s="149">
        <f>VLOOKUP($J392,context!$K$2:$AC$348,6,FALSE)</f>
        <v>0</v>
      </c>
      <c r="AO392" s="149">
        <f>VLOOKUP($J392,context!$K$2:$AC$348,7,FALSE)</f>
        <v>0</v>
      </c>
      <c r="AP392" s="149">
        <f>VLOOKUP($J392,context!$K$2:$AC$348,8,FALSE)</f>
        <v>0</v>
      </c>
      <c r="AQ392" s="149">
        <f>VLOOKUP($J392,context!$K$2:$AC$348,9,FALSE)</f>
        <v>0.6</v>
      </c>
      <c r="AR392" s="149">
        <f>VLOOKUP($J392,context!$K$2:$AC$348,10,FALSE)</f>
        <v>0.2</v>
      </c>
      <c r="AS392" s="149">
        <f>VLOOKUP($J392,context!$K$2:$AC$348,11,FALSE)</f>
        <v>0.2</v>
      </c>
      <c r="AT392" s="149">
        <f>VLOOKUP($J392,context!$K$2:$AC$348,12,FALSE)</f>
        <v>1</v>
      </c>
      <c r="AU392" s="149">
        <f>VLOOKUP($J392,context!$K$2:$AC$348,13,FALSE)</f>
        <v>0.6</v>
      </c>
      <c r="AV392" s="149">
        <f>VLOOKUP($J392,context!$K$2:$AC$348,14,FALSE)</f>
        <v>0.2</v>
      </c>
      <c r="AW392" s="149">
        <f>VLOOKUP($J392,context!$K$2:$AC$348,15,FALSE)</f>
        <v>0</v>
      </c>
      <c r="AX392" s="149">
        <f>VLOOKUP($J392,context!$K$2:$AC$348,16,FALSE)</f>
        <v>0.2</v>
      </c>
      <c r="AY392" s="149">
        <f t="shared" si="36"/>
        <v>3.0000000000000004</v>
      </c>
      <c r="AZ392" s="149">
        <f t="shared" si="37"/>
        <v>1</v>
      </c>
      <c r="BA392" s="149">
        <f t="shared" si="38"/>
        <v>0</v>
      </c>
      <c r="BB392" s="61">
        <v>458</v>
      </c>
    </row>
    <row r="393" spans="1:54">
      <c r="A393" s="52">
        <v>123</v>
      </c>
      <c r="B393" s="52" t="s">
        <v>13</v>
      </c>
      <c r="C393" s="66" t="s">
        <v>730</v>
      </c>
      <c r="D393" s="52"/>
      <c r="E393" s="77" t="s">
        <v>722</v>
      </c>
      <c r="F393" s="50">
        <v>4</v>
      </c>
      <c r="G393" s="50" t="s">
        <v>176</v>
      </c>
      <c r="H393" s="77"/>
      <c r="I393" s="69" t="s">
        <v>176</v>
      </c>
      <c r="J393" s="70" t="s">
        <v>176</v>
      </c>
      <c r="K393" s="77"/>
      <c r="L393" s="77">
        <v>0</v>
      </c>
      <c r="M393" s="69" t="s">
        <v>176</v>
      </c>
      <c r="N393" s="69" t="s">
        <v>176</v>
      </c>
      <c r="O393" s="77" t="str">
        <f t="shared" si="34"/>
        <v/>
      </c>
      <c r="P393" s="77" t="str">
        <f t="shared" si="35"/>
        <v/>
      </c>
      <c r="Q393" s="77"/>
      <c r="R393" s="6">
        <v>0.8</v>
      </c>
      <c r="S393" s="55">
        <v>43017</v>
      </c>
      <c r="T393" s="77" t="s">
        <v>65</v>
      </c>
      <c r="U393" s="67" t="s">
        <v>108</v>
      </c>
      <c r="V393" s="68" t="s">
        <v>176</v>
      </c>
      <c r="X393" s="115" t="s">
        <v>145</v>
      </c>
      <c r="Y393" s="121" t="s">
        <v>368</v>
      </c>
      <c r="AA393" s="77"/>
      <c r="AB393" s="77"/>
      <c r="AC393" s="69" t="s">
        <v>609</v>
      </c>
      <c r="AD393" s="77"/>
      <c r="AF393" s="69" t="s">
        <v>3049</v>
      </c>
      <c r="AG393" s="69">
        <v>0</v>
      </c>
      <c r="AH393" s="66" t="s">
        <v>2866</v>
      </c>
      <c r="AI393" s="131" t="s">
        <v>3052</v>
      </c>
      <c r="AJ393" s="194" t="str">
        <f>VLOOKUP($J393,context!$K$2:$M$348,2,FALSE)</f>
        <v>Definition from MEL: Reference materials providing proper knowledge and instructions to carry out the implementation of specific technologies, practices, and interventions.</v>
      </c>
      <c r="AK393" s="131">
        <v>2</v>
      </c>
      <c r="AL393" s="70" t="s">
        <v>3105</v>
      </c>
      <c r="AM393" s="149">
        <f>VLOOKUP($J393,context!$K$2:$AC$348,5,FALSE)</f>
        <v>0</v>
      </c>
      <c r="AN393" s="149">
        <f>VLOOKUP($J393,context!$K$2:$AC$348,6,FALSE)</f>
        <v>0</v>
      </c>
      <c r="AO393" s="149">
        <f>VLOOKUP($J393,context!$K$2:$AC$348,7,FALSE)</f>
        <v>0</v>
      </c>
      <c r="AP393" s="149">
        <f>VLOOKUP($J393,context!$K$2:$AC$348,8,FALSE)</f>
        <v>0</v>
      </c>
      <c r="AQ393" s="149">
        <f>VLOOKUP($J393,context!$K$2:$AC$348,9,FALSE)</f>
        <v>0.6</v>
      </c>
      <c r="AR393" s="149">
        <f>VLOOKUP($J393,context!$K$2:$AC$348,10,FALSE)</f>
        <v>0.2</v>
      </c>
      <c r="AS393" s="149">
        <f>VLOOKUP($J393,context!$K$2:$AC$348,11,FALSE)</f>
        <v>0.2</v>
      </c>
      <c r="AT393" s="149">
        <f>VLOOKUP($J393,context!$K$2:$AC$348,12,FALSE)</f>
        <v>1</v>
      </c>
      <c r="AU393" s="149">
        <f>VLOOKUP($J393,context!$K$2:$AC$348,13,FALSE)</f>
        <v>0.6</v>
      </c>
      <c r="AV393" s="149">
        <f>VLOOKUP($J393,context!$K$2:$AC$348,14,FALSE)</f>
        <v>0.2</v>
      </c>
      <c r="AW393" s="149">
        <f>VLOOKUP($J393,context!$K$2:$AC$348,15,FALSE)</f>
        <v>0</v>
      </c>
      <c r="AX393" s="149">
        <f>VLOOKUP($J393,context!$K$2:$AC$348,16,FALSE)</f>
        <v>0.2</v>
      </c>
      <c r="AY393" s="149">
        <f t="shared" si="36"/>
        <v>3.0000000000000004</v>
      </c>
      <c r="AZ393" s="149">
        <f t="shared" si="37"/>
        <v>1</v>
      </c>
      <c r="BA393" s="149">
        <f t="shared" si="38"/>
        <v>0</v>
      </c>
    </row>
    <row r="394" spans="1:54">
      <c r="A394" s="52">
        <v>348</v>
      </c>
      <c r="B394" s="52" t="s">
        <v>2708</v>
      </c>
      <c r="C394" s="66" t="s">
        <v>905</v>
      </c>
      <c r="D394" s="52"/>
      <c r="E394" s="77" t="s">
        <v>906</v>
      </c>
      <c r="F394" s="50">
        <v>5</v>
      </c>
      <c r="G394" s="50" t="s">
        <v>1029</v>
      </c>
      <c r="H394" s="77" t="s">
        <v>1028</v>
      </c>
      <c r="I394" s="69" t="s">
        <v>1029</v>
      </c>
      <c r="J394" s="70" t="s">
        <v>176</v>
      </c>
      <c r="K394" s="77"/>
      <c r="L394" s="77">
        <v>0</v>
      </c>
      <c r="M394" s="69" t="s">
        <v>176</v>
      </c>
      <c r="N394" s="69" t="s">
        <v>176</v>
      </c>
      <c r="O394" s="77" t="str">
        <f t="shared" si="34"/>
        <v/>
      </c>
      <c r="P394" s="77" t="str">
        <f t="shared" si="35"/>
        <v/>
      </c>
      <c r="Q394" s="77"/>
      <c r="R394" s="6">
        <v>0.8</v>
      </c>
      <c r="S394" s="55">
        <v>43015</v>
      </c>
      <c r="T394" s="77" t="s">
        <v>65</v>
      </c>
      <c r="U394" s="67" t="s">
        <v>108</v>
      </c>
      <c r="V394" s="68" t="s">
        <v>176</v>
      </c>
      <c r="X394" s="115" t="s">
        <v>145</v>
      </c>
      <c r="Y394" s="121" t="s">
        <v>171</v>
      </c>
      <c r="AA394" s="77"/>
      <c r="AB394" s="77"/>
      <c r="AC394" s="69" t="s">
        <v>609</v>
      </c>
      <c r="AD394" s="77"/>
      <c r="AF394" s="69" t="s">
        <v>3049</v>
      </c>
      <c r="AG394" s="69">
        <v>0</v>
      </c>
      <c r="AH394" s="66" t="s">
        <v>2866</v>
      </c>
      <c r="AI394" s="131" t="s">
        <v>3052</v>
      </c>
      <c r="AJ394" s="194" t="str">
        <f>VLOOKUP($J394,context!$K$2:$M$348,2,FALSE)</f>
        <v>Definition from MEL: Reference materials providing proper knowledge and instructions to carry out the implementation of specific technologies, practices, and interventions.</v>
      </c>
      <c r="AK394" s="131">
        <v>2</v>
      </c>
      <c r="AL394" s="70" t="s">
        <v>3105</v>
      </c>
      <c r="AM394" s="149">
        <f>VLOOKUP($J394,context!$K$2:$AC$348,5,FALSE)</f>
        <v>0</v>
      </c>
      <c r="AN394" s="149">
        <f>VLOOKUP($J394,context!$K$2:$AC$348,6,FALSE)</f>
        <v>0</v>
      </c>
      <c r="AO394" s="149">
        <f>VLOOKUP($J394,context!$K$2:$AC$348,7,FALSE)</f>
        <v>0</v>
      </c>
      <c r="AP394" s="149">
        <f>VLOOKUP($J394,context!$K$2:$AC$348,8,FALSE)</f>
        <v>0</v>
      </c>
      <c r="AQ394" s="149">
        <f>VLOOKUP($J394,context!$K$2:$AC$348,9,FALSE)</f>
        <v>0.6</v>
      </c>
      <c r="AR394" s="149">
        <f>VLOOKUP($J394,context!$K$2:$AC$348,10,FALSE)</f>
        <v>0.2</v>
      </c>
      <c r="AS394" s="149">
        <f>VLOOKUP($J394,context!$K$2:$AC$348,11,FALSE)</f>
        <v>0.2</v>
      </c>
      <c r="AT394" s="149">
        <f>VLOOKUP($J394,context!$K$2:$AC$348,12,FALSE)</f>
        <v>1</v>
      </c>
      <c r="AU394" s="149">
        <f>VLOOKUP($J394,context!$K$2:$AC$348,13,FALSE)</f>
        <v>0.6</v>
      </c>
      <c r="AV394" s="149">
        <f>VLOOKUP($J394,context!$K$2:$AC$348,14,FALSE)</f>
        <v>0.2</v>
      </c>
      <c r="AW394" s="149">
        <f>VLOOKUP($J394,context!$K$2:$AC$348,15,FALSE)</f>
        <v>0</v>
      </c>
      <c r="AX394" s="149">
        <f>VLOOKUP($J394,context!$K$2:$AC$348,16,FALSE)</f>
        <v>0.2</v>
      </c>
      <c r="AY394" s="149">
        <f t="shared" si="36"/>
        <v>3.0000000000000004</v>
      </c>
      <c r="AZ394" s="149">
        <f t="shared" si="37"/>
        <v>1</v>
      </c>
      <c r="BA394" s="149">
        <f t="shared" si="38"/>
        <v>0</v>
      </c>
      <c r="BB394" s="122"/>
    </row>
    <row r="395" spans="1:54">
      <c r="A395" s="52">
        <v>547</v>
      </c>
      <c r="B395" s="52" t="s">
        <v>2708</v>
      </c>
      <c r="C395" s="66" t="s">
        <v>1760</v>
      </c>
      <c r="E395" s="69" t="s">
        <v>1778</v>
      </c>
      <c r="F395" s="69" t="s">
        <v>1779</v>
      </c>
      <c r="G395" s="61" t="s">
        <v>176</v>
      </c>
      <c r="I395" s="61" t="s">
        <v>176</v>
      </c>
      <c r="J395" s="70" t="s">
        <v>176</v>
      </c>
      <c r="K395" s="69" t="s">
        <v>1770</v>
      </c>
      <c r="L395" s="77">
        <v>1</v>
      </c>
      <c r="M395" s="69" t="s">
        <v>176</v>
      </c>
      <c r="N395" s="69" t="s">
        <v>176</v>
      </c>
      <c r="O395" s="77" t="str">
        <f t="shared" si="34"/>
        <v>Training Material</v>
      </c>
      <c r="P395" s="77" t="str">
        <f t="shared" si="35"/>
        <v>Definition from MEL: Reference materials providing proper knowledge and instructions to carry out the implementation of specific technologies, practices, and interventions.</v>
      </c>
      <c r="R395" s="63">
        <v>1</v>
      </c>
      <c r="T395" s="61" t="s">
        <v>688</v>
      </c>
      <c r="U395" s="67" t="s">
        <v>608</v>
      </c>
      <c r="V395" s="68" t="s">
        <v>176</v>
      </c>
      <c r="X395" s="115" t="s">
        <v>145</v>
      </c>
      <c r="Y395" s="121" t="s">
        <v>171</v>
      </c>
      <c r="AF395" s="69" t="s">
        <v>3049</v>
      </c>
      <c r="AG395" s="69">
        <v>0</v>
      </c>
      <c r="AH395" s="66" t="s">
        <v>2866</v>
      </c>
      <c r="AI395" s="131" t="s">
        <v>3052</v>
      </c>
      <c r="AJ395" s="194" t="str">
        <f>VLOOKUP($J395,context!$K$2:$M$348,2,FALSE)</f>
        <v>Definition from MEL: Reference materials providing proper knowledge and instructions to carry out the implementation of specific technologies, practices, and interventions.</v>
      </c>
      <c r="AK395" s="131">
        <v>2</v>
      </c>
      <c r="AL395" s="70" t="s">
        <v>3105</v>
      </c>
      <c r="AM395" s="149">
        <f>VLOOKUP($J395,context!$K$2:$AC$348,5,FALSE)</f>
        <v>0</v>
      </c>
      <c r="AN395" s="149">
        <f>VLOOKUP($J395,context!$K$2:$AC$348,6,FALSE)</f>
        <v>0</v>
      </c>
      <c r="AO395" s="149">
        <f>VLOOKUP($J395,context!$K$2:$AC$348,7,FALSE)</f>
        <v>0</v>
      </c>
      <c r="AP395" s="149">
        <f>VLOOKUP($J395,context!$K$2:$AC$348,8,FALSE)</f>
        <v>0</v>
      </c>
      <c r="AQ395" s="149">
        <f>VLOOKUP($J395,context!$K$2:$AC$348,9,FALSE)</f>
        <v>0.6</v>
      </c>
      <c r="AR395" s="149">
        <f>VLOOKUP($J395,context!$K$2:$AC$348,10,FALSE)</f>
        <v>0.2</v>
      </c>
      <c r="AS395" s="149">
        <f>VLOOKUP($J395,context!$K$2:$AC$348,11,FALSE)</f>
        <v>0.2</v>
      </c>
      <c r="AT395" s="149">
        <f>VLOOKUP($J395,context!$K$2:$AC$348,12,FALSE)</f>
        <v>1</v>
      </c>
      <c r="AU395" s="149">
        <f>VLOOKUP($J395,context!$K$2:$AC$348,13,FALSE)</f>
        <v>0.6</v>
      </c>
      <c r="AV395" s="149">
        <f>VLOOKUP($J395,context!$K$2:$AC$348,14,FALSE)</f>
        <v>0.2</v>
      </c>
      <c r="AW395" s="149">
        <f>VLOOKUP($J395,context!$K$2:$AC$348,15,FALSE)</f>
        <v>0</v>
      </c>
      <c r="AX395" s="149">
        <f>VLOOKUP($J395,context!$K$2:$AC$348,16,FALSE)</f>
        <v>0.2</v>
      </c>
      <c r="AY395" s="149">
        <f t="shared" si="36"/>
        <v>3.0000000000000004</v>
      </c>
      <c r="AZ395" s="149">
        <f t="shared" si="37"/>
        <v>1</v>
      </c>
      <c r="BA395" s="149">
        <f t="shared" si="38"/>
        <v>0</v>
      </c>
      <c r="BB395" s="122"/>
    </row>
    <row r="396" spans="1:54">
      <c r="A396" s="122">
        <v>949</v>
      </c>
      <c r="B396" s="52" t="s">
        <v>13</v>
      </c>
      <c r="C396" s="66" t="s">
        <v>2709</v>
      </c>
      <c r="E396" s="69" t="s">
        <v>2740</v>
      </c>
      <c r="G396" s="60" t="s">
        <v>2712</v>
      </c>
      <c r="J396" s="70" t="s">
        <v>3345</v>
      </c>
      <c r="K396" s="61" t="s">
        <v>2723</v>
      </c>
      <c r="L396" s="7">
        <v>1</v>
      </c>
      <c r="M396" s="69" t="s">
        <v>176</v>
      </c>
      <c r="N396" s="69" t="s">
        <v>3298</v>
      </c>
      <c r="O396" s="77" t="str">
        <f t="shared" si="34"/>
        <v>exercise</v>
      </c>
      <c r="P396" s="77" t="str">
        <f t="shared" si="35"/>
        <v xml:space="preserve">Definition from FAO Learning resources MD application profile: Exercise is a task which is performed as part of the learning plan or other larger unit of instructions aimed at developing or assessing particular skills and knowledge. For example, test, quiz, exam, experiment, activity. </v>
      </c>
      <c r="R396" s="63">
        <v>0.8</v>
      </c>
      <c r="T396" s="69" t="s">
        <v>65</v>
      </c>
      <c r="U396" s="67" t="s">
        <v>108</v>
      </c>
      <c r="V396" s="68" t="s">
        <v>176</v>
      </c>
      <c r="W396" s="74" t="s">
        <v>66</v>
      </c>
      <c r="X396" s="115" t="s">
        <v>66</v>
      </c>
      <c r="AF396" s="69" t="s">
        <v>3050</v>
      </c>
      <c r="AG396" s="69">
        <v>1</v>
      </c>
      <c r="AH396" s="66" t="s">
        <v>2866</v>
      </c>
      <c r="AI396" s="131" t="s">
        <v>3052</v>
      </c>
      <c r="AJ396" s="194" t="e">
        <f>VLOOKUP($J396,context!$K$2:$M$348,2,FALSE)</f>
        <v>#N/A</v>
      </c>
      <c r="AK396" s="131">
        <v>2</v>
      </c>
      <c r="AL396" s="70" t="s">
        <v>3105</v>
      </c>
      <c r="AM396" s="149" t="e">
        <f>VLOOKUP($J396,context!$K$2:$AC$348,5,FALSE)</f>
        <v>#N/A</v>
      </c>
      <c r="AN396" s="149" t="e">
        <f>VLOOKUP($J396,context!$K$2:$AC$348,6,FALSE)</f>
        <v>#N/A</v>
      </c>
      <c r="AO396" s="149" t="e">
        <f>VLOOKUP($J396,context!$K$2:$AC$348,7,FALSE)</f>
        <v>#N/A</v>
      </c>
      <c r="AP396" s="149" t="e">
        <f>VLOOKUP($J396,context!$K$2:$AC$348,8,FALSE)</f>
        <v>#N/A</v>
      </c>
      <c r="AQ396" s="149" t="e">
        <f>VLOOKUP($J396,context!$K$2:$AC$348,9,FALSE)</f>
        <v>#N/A</v>
      </c>
      <c r="AR396" s="149" t="e">
        <f>VLOOKUP($J396,context!$K$2:$AC$348,10,FALSE)</f>
        <v>#N/A</v>
      </c>
      <c r="AS396" s="149" t="e">
        <f>VLOOKUP($J396,context!$K$2:$AC$348,11,FALSE)</f>
        <v>#N/A</v>
      </c>
      <c r="AT396" s="149" t="e">
        <f>VLOOKUP($J396,context!$K$2:$AC$348,12,FALSE)</f>
        <v>#N/A</v>
      </c>
      <c r="AU396" s="149" t="e">
        <f>VLOOKUP($J396,context!$K$2:$AC$348,13,FALSE)</f>
        <v>#N/A</v>
      </c>
      <c r="AV396" s="149" t="e">
        <f>VLOOKUP($J396,context!$K$2:$AC$348,14,FALSE)</f>
        <v>#N/A</v>
      </c>
      <c r="AW396" s="149" t="e">
        <f>VLOOKUP($J396,context!$K$2:$AC$348,15,FALSE)</f>
        <v>#N/A</v>
      </c>
      <c r="AX396" s="149" t="e">
        <f>VLOOKUP($J396,context!$K$2:$AC$348,16,FALSE)</f>
        <v>#N/A</v>
      </c>
      <c r="AY396" s="149" t="e">
        <f t="shared" si="36"/>
        <v>#N/A</v>
      </c>
      <c r="AZ396" s="149" t="e">
        <f t="shared" si="37"/>
        <v>#N/A</v>
      </c>
      <c r="BA396" s="149" t="e">
        <f t="shared" si="38"/>
        <v>#N/A</v>
      </c>
    </row>
    <row r="397" spans="1:54">
      <c r="A397" s="122">
        <v>951</v>
      </c>
      <c r="B397" s="52" t="s">
        <v>13</v>
      </c>
      <c r="C397" s="66" t="s">
        <v>2709</v>
      </c>
      <c r="E397" s="69" t="s">
        <v>2740</v>
      </c>
      <c r="G397" s="60" t="s">
        <v>2714</v>
      </c>
      <c r="J397" s="70" t="s">
        <v>3346</v>
      </c>
      <c r="K397" s="69" t="s">
        <v>2725</v>
      </c>
      <c r="L397" s="7">
        <v>1</v>
      </c>
      <c r="M397" s="69" t="s">
        <v>176</v>
      </c>
      <c r="N397" s="69" t="s">
        <v>3297</v>
      </c>
      <c r="O397" s="77" t="str">
        <f t="shared" si="34"/>
        <v>lesson</v>
      </c>
      <c r="P397" s="77" t="str">
        <f t="shared" si="35"/>
        <v xml:space="preserve">Definition from FAO Learning resources MD application profile: Lessons are designed to teach a specific topic and may include teaching instructions (educational goals, learning objectives, procedures, etc.) or resources for direct student use ranging from printable text to interactive online activities. Use for any audio or video recording that may include a demonstration, presentation or a lecture. </v>
      </c>
      <c r="R397" s="63">
        <v>0.8</v>
      </c>
      <c r="T397" s="69" t="s">
        <v>65</v>
      </c>
      <c r="U397" s="67" t="s">
        <v>108</v>
      </c>
      <c r="V397" s="68" t="s">
        <v>176</v>
      </c>
      <c r="W397" s="74" t="s">
        <v>66</v>
      </c>
      <c r="X397" s="115" t="s">
        <v>66</v>
      </c>
      <c r="AF397" s="69" t="s">
        <v>3050</v>
      </c>
      <c r="AG397" s="7">
        <v>1</v>
      </c>
      <c r="AH397" s="66" t="s">
        <v>2866</v>
      </c>
      <c r="AI397" s="131" t="s">
        <v>3052</v>
      </c>
      <c r="AJ397" s="194" t="e">
        <f>VLOOKUP($J397,context!$K$2:$M$348,2,FALSE)</f>
        <v>#N/A</v>
      </c>
      <c r="AK397" s="131">
        <v>2</v>
      </c>
      <c r="AL397" s="70" t="s">
        <v>3105</v>
      </c>
      <c r="AM397" s="149" t="e">
        <f>VLOOKUP($J397,context!$K$2:$AC$348,5,FALSE)</f>
        <v>#N/A</v>
      </c>
      <c r="AN397" s="149" t="e">
        <f>VLOOKUP($J397,context!$K$2:$AC$348,6,FALSE)</f>
        <v>#N/A</v>
      </c>
      <c r="AO397" s="149" t="e">
        <f>VLOOKUP($J397,context!$K$2:$AC$348,7,FALSE)</f>
        <v>#N/A</v>
      </c>
      <c r="AP397" s="149" t="e">
        <f>VLOOKUP($J397,context!$K$2:$AC$348,8,FALSE)</f>
        <v>#N/A</v>
      </c>
      <c r="AQ397" s="149" t="e">
        <f>VLOOKUP($J397,context!$K$2:$AC$348,9,FALSE)</f>
        <v>#N/A</v>
      </c>
      <c r="AR397" s="149" t="e">
        <f>VLOOKUP($J397,context!$K$2:$AC$348,10,FALSE)</f>
        <v>#N/A</v>
      </c>
      <c r="AS397" s="149" t="e">
        <f>VLOOKUP($J397,context!$K$2:$AC$348,11,FALSE)</f>
        <v>#N/A</v>
      </c>
      <c r="AT397" s="149" t="e">
        <f>VLOOKUP($J397,context!$K$2:$AC$348,12,FALSE)</f>
        <v>#N/A</v>
      </c>
      <c r="AU397" s="149" t="e">
        <f>VLOOKUP($J397,context!$K$2:$AC$348,13,FALSE)</f>
        <v>#N/A</v>
      </c>
      <c r="AV397" s="149" t="e">
        <f>VLOOKUP($J397,context!$K$2:$AC$348,14,FALSE)</f>
        <v>#N/A</v>
      </c>
      <c r="AW397" s="149" t="e">
        <f>VLOOKUP($J397,context!$K$2:$AC$348,15,FALSE)</f>
        <v>#N/A</v>
      </c>
      <c r="AX397" s="149" t="e">
        <f>VLOOKUP($J397,context!$K$2:$AC$348,16,FALSE)</f>
        <v>#N/A</v>
      </c>
      <c r="AY397" s="149" t="e">
        <f t="shared" si="36"/>
        <v>#N/A</v>
      </c>
      <c r="AZ397" s="149" t="e">
        <f t="shared" si="37"/>
        <v>#N/A</v>
      </c>
      <c r="BA397" s="149" t="e">
        <f t="shared" si="38"/>
        <v>#N/A</v>
      </c>
    </row>
    <row r="398" spans="1:54">
      <c r="A398" s="122">
        <v>952</v>
      </c>
      <c r="B398" s="52" t="s">
        <v>13</v>
      </c>
      <c r="C398" s="66" t="s">
        <v>2709</v>
      </c>
      <c r="E398" s="69" t="s">
        <v>2740</v>
      </c>
      <c r="G398" s="60" t="s">
        <v>2715</v>
      </c>
      <c r="J398" s="70" t="s">
        <v>3347</v>
      </c>
      <c r="K398" s="69" t="s">
        <v>2726</v>
      </c>
      <c r="L398" s="7">
        <v>1</v>
      </c>
      <c r="M398" s="69" t="s">
        <v>176</v>
      </c>
      <c r="N398" s="69" t="s">
        <v>2735</v>
      </c>
      <c r="O398" s="77" t="str">
        <f t="shared" si="34"/>
        <v>module</v>
      </c>
      <c r="P398" s="77" t="str">
        <f t="shared" si="35"/>
        <v xml:space="preserve">Definition from FAO Learning resources MD application profile: A sequence of teaching and learning materials intended to achieve a wide range of objectives, often over an extended period of time. </v>
      </c>
      <c r="R398" s="63">
        <v>0.8</v>
      </c>
      <c r="T398" s="69" t="s">
        <v>65</v>
      </c>
      <c r="U398" s="67" t="s">
        <v>108</v>
      </c>
      <c r="V398" s="68" t="s">
        <v>176</v>
      </c>
      <c r="W398" s="74" t="s">
        <v>66</v>
      </c>
      <c r="X398" s="115" t="s">
        <v>66</v>
      </c>
      <c r="AF398" s="69" t="s">
        <v>2952</v>
      </c>
      <c r="AG398" s="61">
        <v>0</v>
      </c>
      <c r="AI398" s="131" t="s">
        <v>3114</v>
      </c>
      <c r="AJ398" s="194" t="e">
        <f>VLOOKUP($J398,context!$K$2:$M$348,2,FALSE)</f>
        <v>#N/A</v>
      </c>
      <c r="AK398" s="131">
        <v>2</v>
      </c>
      <c r="AL398" s="131" t="s">
        <v>3097</v>
      </c>
      <c r="AM398" s="149" t="e">
        <f>VLOOKUP($J398,context!$K$2:$AC$348,5,FALSE)</f>
        <v>#N/A</v>
      </c>
      <c r="AN398" s="149" t="e">
        <f>VLOOKUP($J398,context!$K$2:$AC$348,6,FALSE)</f>
        <v>#N/A</v>
      </c>
      <c r="AO398" s="149" t="e">
        <f>VLOOKUP($J398,context!$K$2:$AC$348,7,FALSE)</f>
        <v>#N/A</v>
      </c>
      <c r="AP398" s="149" t="e">
        <f>VLOOKUP($J398,context!$K$2:$AC$348,8,FALSE)</f>
        <v>#N/A</v>
      </c>
      <c r="AQ398" s="149" t="e">
        <f>VLOOKUP($J398,context!$K$2:$AC$348,9,FALSE)</f>
        <v>#N/A</v>
      </c>
      <c r="AR398" s="149" t="e">
        <f>VLOOKUP($J398,context!$K$2:$AC$348,10,FALSE)</f>
        <v>#N/A</v>
      </c>
      <c r="AS398" s="149" t="e">
        <f>VLOOKUP($J398,context!$K$2:$AC$348,11,FALSE)</f>
        <v>#N/A</v>
      </c>
      <c r="AT398" s="149" t="e">
        <f>VLOOKUP($J398,context!$K$2:$AC$348,12,FALSE)</f>
        <v>#N/A</v>
      </c>
      <c r="AU398" s="149" t="e">
        <f>VLOOKUP($J398,context!$K$2:$AC$348,13,FALSE)</f>
        <v>#N/A</v>
      </c>
      <c r="AV398" s="149" t="e">
        <f>VLOOKUP($J398,context!$K$2:$AC$348,14,FALSE)</f>
        <v>#N/A</v>
      </c>
      <c r="AW398" s="149" t="e">
        <f>VLOOKUP($J398,context!$K$2:$AC$348,15,FALSE)</f>
        <v>#N/A</v>
      </c>
      <c r="AX398" s="149" t="e">
        <f>VLOOKUP($J398,context!$K$2:$AC$348,16,FALSE)</f>
        <v>#N/A</v>
      </c>
      <c r="AY398" s="149" t="e">
        <f t="shared" si="36"/>
        <v>#N/A</v>
      </c>
      <c r="AZ398" s="149" t="e">
        <f t="shared" si="37"/>
        <v>#N/A</v>
      </c>
      <c r="BA398" s="149" t="e">
        <f t="shared" si="38"/>
        <v>#N/A</v>
      </c>
    </row>
    <row r="399" spans="1:54">
      <c r="A399" s="52">
        <v>835</v>
      </c>
      <c r="B399" s="52" t="s">
        <v>13</v>
      </c>
      <c r="C399" s="117" t="s">
        <v>1902</v>
      </c>
      <c r="E399" s="69" t="s">
        <v>2271</v>
      </c>
      <c r="G399" s="62" t="s">
        <v>2244</v>
      </c>
      <c r="J399" s="70" t="s">
        <v>2244</v>
      </c>
      <c r="K399" s="61" t="s">
        <v>2245</v>
      </c>
      <c r="L399" s="7">
        <v>1</v>
      </c>
      <c r="M399" s="69" t="s">
        <v>3368</v>
      </c>
      <c r="N399" s="69" t="s">
        <v>2325</v>
      </c>
      <c r="O399" s="77" t="str">
        <f t="shared" si="34"/>
        <v>web archive</v>
      </c>
      <c r="P399" s="77" t="str">
        <f t="shared" si="35"/>
        <v>Definition from FaBiO: A snapshots of (part of) the World Wide Web.</v>
      </c>
      <c r="R399" s="63">
        <v>0.6</v>
      </c>
      <c r="T399" s="61" t="s">
        <v>688</v>
      </c>
      <c r="U399" s="67" t="s">
        <v>608</v>
      </c>
      <c r="V399" s="68" t="s">
        <v>608</v>
      </c>
      <c r="W399" s="74" t="s">
        <v>235</v>
      </c>
      <c r="X399" s="115" t="s">
        <v>235</v>
      </c>
      <c r="Y399" s="121" t="s">
        <v>171</v>
      </c>
      <c r="AG399" s="69">
        <v>1</v>
      </c>
      <c r="AH399" s="7" t="s">
        <v>2863</v>
      </c>
      <c r="AI399" s="131" t="s">
        <v>2776</v>
      </c>
      <c r="AJ399" s="194" t="e">
        <f>VLOOKUP($J399,context!$K$2:$M$348,2,FALSE)</f>
        <v>#N/A</v>
      </c>
      <c r="AK399" s="131">
        <v>2</v>
      </c>
      <c r="AL399" s="70" t="s">
        <v>3098</v>
      </c>
      <c r="AM399" s="149" t="e">
        <f>VLOOKUP($J399,context!$K$2:$AC$348,5,FALSE)</f>
        <v>#N/A</v>
      </c>
      <c r="AN399" s="149" t="e">
        <f>VLOOKUP($J399,context!$K$2:$AC$348,6,FALSE)</f>
        <v>#N/A</v>
      </c>
      <c r="AO399" s="149" t="e">
        <f>VLOOKUP($J399,context!$K$2:$AC$348,7,FALSE)</f>
        <v>#N/A</v>
      </c>
      <c r="AP399" s="149" t="e">
        <f>VLOOKUP($J399,context!$K$2:$AC$348,8,FALSE)</f>
        <v>#N/A</v>
      </c>
      <c r="AQ399" s="149" t="e">
        <f>VLOOKUP($J399,context!$K$2:$AC$348,9,FALSE)</f>
        <v>#N/A</v>
      </c>
      <c r="AR399" s="149" t="e">
        <f>VLOOKUP($J399,context!$K$2:$AC$348,10,FALSE)</f>
        <v>#N/A</v>
      </c>
      <c r="AS399" s="149" t="e">
        <f>VLOOKUP($J399,context!$K$2:$AC$348,11,FALSE)</f>
        <v>#N/A</v>
      </c>
      <c r="AT399" s="149" t="e">
        <f>VLOOKUP($J399,context!$K$2:$AC$348,12,FALSE)</f>
        <v>#N/A</v>
      </c>
      <c r="AU399" s="149" t="e">
        <f>VLOOKUP($J399,context!$K$2:$AC$348,13,FALSE)</f>
        <v>#N/A</v>
      </c>
      <c r="AV399" s="149" t="e">
        <f>VLOOKUP($J399,context!$K$2:$AC$348,14,FALSE)</f>
        <v>#N/A</v>
      </c>
      <c r="AW399" s="149" t="e">
        <f>VLOOKUP($J399,context!$K$2:$AC$348,15,FALSE)</f>
        <v>#N/A</v>
      </c>
      <c r="AX399" s="149" t="e">
        <f>VLOOKUP($J399,context!$K$2:$AC$348,16,FALSE)</f>
        <v>#N/A</v>
      </c>
      <c r="AY399" s="149" t="e">
        <f t="shared" si="36"/>
        <v>#N/A</v>
      </c>
      <c r="AZ399" s="149" t="e">
        <f t="shared" si="37"/>
        <v>#N/A</v>
      </c>
      <c r="BA399" s="149" t="e">
        <f t="shared" si="38"/>
        <v>#N/A</v>
      </c>
      <c r="BB399" s="7"/>
    </row>
    <row r="400" spans="1:54">
      <c r="A400" s="52">
        <v>10</v>
      </c>
      <c r="B400" s="52" t="s">
        <v>13</v>
      </c>
      <c r="C400" s="66" t="s">
        <v>21</v>
      </c>
      <c r="D400" s="52"/>
      <c r="E400" s="50" t="s">
        <v>605</v>
      </c>
      <c r="F400" s="50">
        <v>3</v>
      </c>
      <c r="G400" s="50" t="s">
        <v>163</v>
      </c>
      <c r="H400" s="77"/>
      <c r="I400" s="69" t="s">
        <v>171</v>
      </c>
      <c r="J400" s="70" t="s">
        <v>171</v>
      </c>
      <c r="K400" s="77" t="s">
        <v>622</v>
      </c>
      <c r="L400" s="7">
        <v>1</v>
      </c>
      <c r="M400" s="69" t="s">
        <v>171</v>
      </c>
      <c r="N400" s="69" t="s">
        <v>171</v>
      </c>
      <c r="O400" s="77" t="str">
        <f t="shared" si="34"/>
        <v>Misc</v>
      </c>
      <c r="P400" s="77" t="str">
        <f t="shared" si="35"/>
        <v>Definition from BibTex: For use when nothing else fits.</v>
      </c>
      <c r="Q400" s="77"/>
      <c r="R400" s="6">
        <v>1</v>
      </c>
      <c r="S400" s="55"/>
      <c r="T400" s="77" t="s">
        <v>65</v>
      </c>
      <c r="U400" s="67" t="s">
        <v>608</v>
      </c>
      <c r="V400" s="68" t="s">
        <v>145</v>
      </c>
      <c r="X400" s="115" t="s">
        <v>145</v>
      </c>
      <c r="Y400" s="121" t="s">
        <v>171</v>
      </c>
      <c r="AA400" s="69" t="s">
        <v>609</v>
      </c>
      <c r="AB400" s="69" t="s">
        <v>609</v>
      </c>
      <c r="AC400" s="77"/>
      <c r="AD400" s="77"/>
      <c r="AF400" s="56" t="s">
        <v>1237</v>
      </c>
      <c r="AG400" s="69">
        <v>0</v>
      </c>
      <c r="AH400" s="7" t="s">
        <v>2863</v>
      </c>
      <c r="AI400" s="131" t="s">
        <v>145</v>
      </c>
      <c r="AJ400" s="194" t="str">
        <f>VLOOKUP($J400,context!$K$2:$M$348,2,FALSE)</f>
        <v>Definition from BibTex: For use when nothing else fits.</v>
      </c>
      <c r="AK400" s="131">
        <v>2</v>
      </c>
      <c r="AL400" s="131" t="s">
        <v>3095</v>
      </c>
      <c r="AM400" s="149">
        <f>VLOOKUP($J400,context!$K$2:$AC$348,5,FALSE)</f>
        <v>0</v>
      </c>
      <c r="AN400" s="149">
        <f>VLOOKUP($J400,context!$K$2:$AC$348,6,FALSE)</f>
        <v>0</v>
      </c>
      <c r="AO400" s="149">
        <f>VLOOKUP($J400,context!$K$2:$AC$348,7,FALSE)</f>
        <v>0</v>
      </c>
      <c r="AP400" s="149">
        <f>VLOOKUP($J400,context!$K$2:$AC$348,8,FALSE)</f>
        <v>1</v>
      </c>
      <c r="AQ400" s="149">
        <f>VLOOKUP($J400,context!$K$2:$AC$348,9,FALSE)</f>
        <v>1</v>
      </c>
      <c r="AR400" s="149">
        <f>VLOOKUP($J400,context!$K$2:$AC$348,10,FALSE)</f>
        <v>0</v>
      </c>
      <c r="AS400" s="149">
        <f>VLOOKUP($J400,context!$K$2:$AC$348,11,FALSE)</f>
        <v>1</v>
      </c>
      <c r="AT400" s="149">
        <f>VLOOKUP($J400,context!$K$2:$AC$348,12,FALSE)</f>
        <v>0.4</v>
      </c>
      <c r="AU400" s="149">
        <f>VLOOKUP($J400,context!$K$2:$AC$348,13,FALSE)</f>
        <v>1</v>
      </c>
      <c r="AV400" s="149">
        <f>VLOOKUP($J400,context!$K$2:$AC$348,14,FALSE)</f>
        <v>1</v>
      </c>
      <c r="AW400" s="149">
        <f>VLOOKUP($J400,context!$K$2:$AC$348,15,FALSE)</f>
        <v>0</v>
      </c>
      <c r="AX400" s="149">
        <f>VLOOKUP($J400,context!$K$2:$AC$348,16,FALSE)</f>
        <v>1</v>
      </c>
      <c r="AY400" s="149">
        <f t="shared" si="36"/>
        <v>6.4</v>
      </c>
      <c r="AZ400" s="149">
        <f t="shared" si="37"/>
        <v>1</v>
      </c>
      <c r="BA400" s="149">
        <f t="shared" si="38"/>
        <v>0</v>
      </c>
    </row>
    <row r="401" spans="1:54">
      <c r="A401" s="52">
        <v>110</v>
      </c>
      <c r="B401" s="52" t="s">
        <v>13</v>
      </c>
      <c r="C401" s="66" t="s">
        <v>730</v>
      </c>
      <c r="D401" s="52"/>
      <c r="E401" s="77" t="s">
        <v>722</v>
      </c>
      <c r="F401" s="50">
        <v>4</v>
      </c>
      <c r="G401" s="50" t="s">
        <v>303</v>
      </c>
      <c r="H401" s="77"/>
      <c r="I401" s="69" t="s">
        <v>303</v>
      </c>
      <c r="J401" s="70" t="s">
        <v>303</v>
      </c>
      <c r="K401" s="77"/>
      <c r="L401" s="77">
        <v>0</v>
      </c>
      <c r="M401" s="69" t="s">
        <v>303</v>
      </c>
      <c r="N401" s="69" t="s">
        <v>303</v>
      </c>
      <c r="O401" s="77" t="str">
        <f t="shared" si="34"/>
        <v/>
      </c>
      <c r="P401" s="77" t="str">
        <f t="shared" si="35"/>
        <v/>
      </c>
      <c r="Q401" s="77"/>
      <c r="R401" s="6">
        <v>0.6</v>
      </c>
      <c r="S401" s="55">
        <v>43017</v>
      </c>
      <c r="T401" s="77" t="s">
        <v>65</v>
      </c>
      <c r="U401" s="67" t="s">
        <v>608</v>
      </c>
      <c r="V401" s="68" t="s">
        <v>303</v>
      </c>
      <c r="W401" s="74" t="s">
        <v>66</v>
      </c>
      <c r="X401" s="115" t="s">
        <v>66</v>
      </c>
      <c r="Y401" s="121" t="s">
        <v>171</v>
      </c>
      <c r="AA401" s="77"/>
      <c r="AB401" s="77"/>
      <c r="AC401" s="69" t="s">
        <v>609</v>
      </c>
      <c r="AD401" s="77"/>
      <c r="AF401" s="69" t="s">
        <v>1238</v>
      </c>
      <c r="AG401" s="69">
        <v>0</v>
      </c>
      <c r="AH401" s="7" t="s">
        <v>2863</v>
      </c>
      <c r="AI401" s="131" t="s">
        <v>308</v>
      </c>
      <c r="AJ401" s="194" t="str">
        <f>VLOOKUP($J401,context!$K$2:$M$348,2,FALSE)</f>
        <v>Definition from MEL: Message circulated via mobile phone (e.g. SMS, MMS).</v>
      </c>
      <c r="AK401" s="131">
        <v>2</v>
      </c>
      <c r="AL401" s="70" t="s">
        <v>3097</v>
      </c>
      <c r="AM401" s="149">
        <f>VLOOKUP($J401,context!$K$2:$AC$348,5,FALSE)</f>
        <v>0</v>
      </c>
      <c r="AN401" s="149">
        <f>VLOOKUP($J401,context!$K$2:$AC$348,6,FALSE)</f>
        <v>0</v>
      </c>
      <c r="AO401" s="149">
        <f>VLOOKUP($J401,context!$K$2:$AC$348,7,FALSE)</f>
        <v>0</v>
      </c>
      <c r="AP401" s="149">
        <f>VLOOKUP($J401,context!$K$2:$AC$348,8,FALSE)</f>
        <v>0.2</v>
      </c>
      <c r="AQ401" s="149">
        <f>VLOOKUP($J401,context!$K$2:$AC$348,9,FALSE)</f>
        <v>0</v>
      </c>
      <c r="AR401" s="149">
        <f>VLOOKUP($J401,context!$K$2:$AC$348,10,FALSE)</f>
        <v>0</v>
      </c>
      <c r="AS401" s="149">
        <f>VLOOKUP($J401,context!$K$2:$AC$348,11,FALSE)</f>
        <v>0.2</v>
      </c>
      <c r="AT401" s="149">
        <f>VLOOKUP($J401,context!$K$2:$AC$348,12,FALSE)</f>
        <v>0</v>
      </c>
      <c r="AU401" s="149">
        <f>VLOOKUP($J401,context!$K$2:$AC$348,13,FALSE)</f>
        <v>0.6</v>
      </c>
      <c r="AV401" s="149">
        <f>VLOOKUP($J401,context!$K$2:$AC$348,14,FALSE)</f>
        <v>0.8</v>
      </c>
      <c r="AW401" s="149">
        <f>VLOOKUP($J401,context!$K$2:$AC$348,15,FALSE)</f>
        <v>0</v>
      </c>
      <c r="AX401" s="149">
        <f>VLOOKUP($J401,context!$K$2:$AC$348,16,FALSE)</f>
        <v>0.2</v>
      </c>
      <c r="AY401" s="149">
        <f t="shared" si="36"/>
        <v>2</v>
      </c>
      <c r="AZ401" s="149">
        <f t="shared" si="37"/>
        <v>0.8</v>
      </c>
      <c r="BA401" s="149">
        <f t="shared" si="38"/>
        <v>0</v>
      </c>
    </row>
    <row r="402" spans="1:54">
      <c r="A402" s="52">
        <v>543</v>
      </c>
      <c r="B402" s="52" t="s">
        <v>2708</v>
      </c>
      <c r="C402" s="66" t="s">
        <v>1760</v>
      </c>
      <c r="E402" s="69" t="s">
        <v>1778</v>
      </c>
      <c r="F402" s="69" t="s">
        <v>1779</v>
      </c>
      <c r="G402" s="61" t="s">
        <v>303</v>
      </c>
      <c r="I402" s="61" t="s">
        <v>303</v>
      </c>
      <c r="J402" s="70" t="s">
        <v>303</v>
      </c>
      <c r="K402" s="69" t="s">
        <v>1766</v>
      </c>
      <c r="L402" s="69">
        <v>1</v>
      </c>
      <c r="M402" s="69" t="s">
        <v>303</v>
      </c>
      <c r="N402" s="69" t="s">
        <v>303</v>
      </c>
      <c r="O402" s="77" t="str">
        <f t="shared" si="34"/>
        <v>Mobile Message</v>
      </c>
      <c r="P402" s="77" t="str">
        <f t="shared" si="35"/>
        <v>Definition from MEL: Message circulated via mobile phone (e.g. SMS, MMS).</v>
      </c>
      <c r="R402" s="63">
        <v>0.6</v>
      </c>
      <c r="T402" s="77" t="s">
        <v>65</v>
      </c>
      <c r="V402" s="68" t="s">
        <v>303</v>
      </c>
      <c r="W402" s="74" t="s">
        <v>66</v>
      </c>
      <c r="X402" s="115" t="s">
        <v>66</v>
      </c>
      <c r="Y402" s="121" t="s">
        <v>171</v>
      </c>
      <c r="AC402" s="69" t="s">
        <v>609</v>
      </c>
      <c r="AF402" s="69" t="s">
        <v>2894</v>
      </c>
      <c r="AG402" s="69">
        <v>0</v>
      </c>
      <c r="AH402" s="7" t="s">
        <v>2863</v>
      </c>
      <c r="AI402" s="131" t="s">
        <v>308</v>
      </c>
      <c r="AJ402" s="194" t="str">
        <f>VLOOKUP($J402,context!$K$2:$M$348,2,FALSE)</f>
        <v>Definition from MEL: Message circulated via mobile phone (e.g. SMS, MMS).</v>
      </c>
      <c r="AK402" s="131">
        <v>2</v>
      </c>
      <c r="AL402" s="70" t="s">
        <v>3097</v>
      </c>
      <c r="AM402" s="149">
        <f>VLOOKUP($J402,context!$K$2:$AC$348,5,FALSE)</f>
        <v>0</v>
      </c>
      <c r="AN402" s="149">
        <f>VLOOKUP($J402,context!$K$2:$AC$348,6,FALSE)</f>
        <v>0</v>
      </c>
      <c r="AO402" s="149">
        <f>VLOOKUP($J402,context!$K$2:$AC$348,7,FALSE)</f>
        <v>0</v>
      </c>
      <c r="AP402" s="149">
        <f>VLOOKUP($J402,context!$K$2:$AC$348,8,FALSE)</f>
        <v>0.2</v>
      </c>
      <c r="AQ402" s="149">
        <f>VLOOKUP($J402,context!$K$2:$AC$348,9,FALSE)</f>
        <v>0</v>
      </c>
      <c r="AR402" s="149">
        <f>VLOOKUP($J402,context!$K$2:$AC$348,10,FALSE)</f>
        <v>0</v>
      </c>
      <c r="AS402" s="149">
        <f>VLOOKUP($J402,context!$K$2:$AC$348,11,FALSE)</f>
        <v>0.2</v>
      </c>
      <c r="AT402" s="149">
        <f>VLOOKUP($J402,context!$K$2:$AC$348,12,FALSE)</f>
        <v>0</v>
      </c>
      <c r="AU402" s="149">
        <f>VLOOKUP($J402,context!$K$2:$AC$348,13,FALSE)</f>
        <v>0.6</v>
      </c>
      <c r="AV402" s="149">
        <f>VLOOKUP($J402,context!$K$2:$AC$348,14,FALSE)</f>
        <v>0.8</v>
      </c>
      <c r="AW402" s="149">
        <f>VLOOKUP($J402,context!$K$2:$AC$348,15,FALSE)</f>
        <v>0</v>
      </c>
      <c r="AX402" s="149">
        <f>VLOOKUP($J402,context!$K$2:$AC$348,16,FALSE)</f>
        <v>0.2</v>
      </c>
      <c r="AY402" s="149">
        <f t="shared" si="36"/>
        <v>2</v>
      </c>
      <c r="AZ402" s="149">
        <f t="shared" si="37"/>
        <v>0.8</v>
      </c>
      <c r="BA402" s="149">
        <f t="shared" si="38"/>
        <v>0</v>
      </c>
    </row>
    <row r="403" spans="1:54">
      <c r="A403" s="52">
        <v>75</v>
      </c>
      <c r="B403" s="52" t="s">
        <v>13</v>
      </c>
      <c r="C403" s="66" t="s">
        <v>721</v>
      </c>
      <c r="D403" s="52"/>
      <c r="E403" s="77" t="s">
        <v>722</v>
      </c>
      <c r="F403" s="50">
        <v>3</v>
      </c>
      <c r="G403" s="50" t="s">
        <v>363</v>
      </c>
      <c r="H403" s="77"/>
      <c r="I403" s="69" t="s">
        <v>363</v>
      </c>
      <c r="J403" s="70" t="s">
        <v>363</v>
      </c>
      <c r="K403" s="77"/>
      <c r="L403" s="77">
        <v>0</v>
      </c>
      <c r="M403" s="69" t="s">
        <v>363</v>
      </c>
      <c r="N403" s="69" t="s">
        <v>363</v>
      </c>
      <c r="O403" s="77" t="str">
        <f t="shared" si="34"/>
        <v/>
      </c>
      <c r="P403" s="77" t="str">
        <f t="shared" si="35"/>
        <v/>
      </c>
      <c r="Q403" s="77"/>
      <c r="R403" s="6">
        <v>0.8</v>
      </c>
      <c r="S403" s="55"/>
      <c r="T403" s="77" t="s">
        <v>65</v>
      </c>
      <c r="U403" s="67" t="s">
        <v>184</v>
      </c>
      <c r="V403" s="68" t="s">
        <v>145</v>
      </c>
      <c r="X403" s="115" t="s">
        <v>825</v>
      </c>
      <c r="Y403" s="121" t="s">
        <v>171</v>
      </c>
      <c r="AA403" s="69" t="s">
        <v>609</v>
      </c>
      <c r="AB403" s="77"/>
      <c r="AC403" s="77"/>
      <c r="AD403" s="77"/>
      <c r="AF403" s="69" t="s">
        <v>2872</v>
      </c>
      <c r="AG403" s="69">
        <v>0</v>
      </c>
      <c r="AH403" s="7" t="s">
        <v>2863</v>
      </c>
      <c r="AI403" s="131" t="s">
        <v>2776</v>
      </c>
      <c r="AJ403" s="194" t="str">
        <f>VLOOKUP($J403,context!$K$2:$M$348,2,FALSE)</f>
        <v>Definition from FaBiO: A mathematical, graphical or physical representation of some physical reality, conceptual idea or theoretical construct.</v>
      </c>
      <c r="AK403" s="131">
        <v>2</v>
      </c>
      <c r="AL403" s="131"/>
      <c r="AM403" s="149">
        <f>VLOOKUP($J403,context!$K$2:$AC$348,5,FALSE)</f>
        <v>0</v>
      </c>
      <c r="AN403" s="149">
        <f>VLOOKUP($J403,context!$K$2:$AC$348,6,FALSE)</f>
        <v>0</v>
      </c>
      <c r="AO403" s="149">
        <f>VLOOKUP($J403,context!$K$2:$AC$348,7,FALSE)</f>
        <v>0</v>
      </c>
      <c r="AP403" s="149">
        <f>VLOOKUP($J403,context!$K$2:$AC$348,8,FALSE)</f>
        <v>1</v>
      </c>
      <c r="AQ403" s="149">
        <f>VLOOKUP($J403,context!$K$2:$AC$348,9,FALSE)</f>
        <v>0.8</v>
      </c>
      <c r="AR403" s="149">
        <f>VLOOKUP($J403,context!$K$2:$AC$348,10,FALSE)</f>
        <v>0</v>
      </c>
      <c r="AS403" s="149">
        <f>VLOOKUP($J403,context!$K$2:$AC$348,11,FALSE)</f>
        <v>1</v>
      </c>
      <c r="AT403" s="149">
        <f>VLOOKUP($J403,context!$K$2:$AC$348,12,FALSE)</f>
        <v>0</v>
      </c>
      <c r="AU403" s="149">
        <f>VLOOKUP($J403,context!$K$2:$AC$348,13,FALSE)</f>
        <v>0.4</v>
      </c>
      <c r="AV403" s="149">
        <f>VLOOKUP($J403,context!$K$2:$AC$348,14,FALSE)</f>
        <v>0</v>
      </c>
      <c r="AW403" s="149">
        <f>VLOOKUP($J403,context!$K$2:$AC$348,15,FALSE)</f>
        <v>0</v>
      </c>
      <c r="AX403" s="149">
        <f>VLOOKUP($J403,context!$K$2:$AC$348,16,FALSE)</f>
        <v>0.2</v>
      </c>
      <c r="AY403" s="149">
        <f t="shared" si="36"/>
        <v>3.4</v>
      </c>
      <c r="AZ403" s="149">
        <f t="shared" si="37"/>
        <v>1</v>
      </c>
      <c r="BA403" s="149">
        <f t="shared" si="38"/>
        <v>0</v>
      </c>
    </row>
    <row r="404" spans="1:54">
      <c r="A404" s="66">
        <v>207</v>
      </c>
      <c r="B404" s="66" t="s">
        <v>13</v>
      </c>
      <c r="C404" s="66" t="s">
        <v>41</v>
      </c>
      <c r="D404" s="66"/>
      <c r="E404" s="7" t="s">
        <v>817</v>
      </c>
      <c r="F404" s="50">
        <v>2</v>
      </c>
      <c r="G404" s="50" t="s">
        <v>825</v>
      </c>
      <c r="H404" s="7"/>
      <c r="I404" s="7" t="s">
        <v>825</v>
      </c>
      <c r="J404" s="47" t="s">
        <v>363</v>
      </c>
      <c r="K404" s="7" t="s">
        <v>826</v>
      </c>
      <c r="L404" s="7">
        <v>0</v>
      </c>
      <c r="M404" s="69" t="s">
        <v>363</v>
      </c>
      <c r="N404" s="69" t="s">
        <v>363</v>
      </c>
      <c r="O404" s="77" t="str">
        <f t="shared" si="34"/>
        <v/>
      </c>
      <c r="P404" s="77" t="str">
        <f t="shared" si="35"/>
        <v/>
      </c>
      <c r="Q404" s="7"/>
      <c r="R404" s="66">
        <v>0.8</v>
      </c>
      <c r="S404" s="189"/>
      <c r="T404" s="7" t="s">
        <v>65</v>
      </c>
      <c r="U404" s="184" t="s">
        <v>608</v>
      </c>
      <c r="V404" s="47" t="s">
        <v>145</v>
      </c>
      <c r="W404" s="47"/>
      <c r="X404" s="66" t="s">
        <v>825</v>
      </c>
      <c r="Y404" s="184" t="s">
        <v>171</v>
      </c>
      <c r="Z404" s="184"/>
      <c r="AA404" s="7" t="s">
        <v>609</v>
      </c>
      <c r="AB404" s="7"/>
      <c r="AC404" s="7"/>
      <c r="AD404" s="7"/>
      <c r="AF404" s="7" t="s">
        <v>2872</v>
      </c>
      <c r="AG404" s="7">
        <v>0</v>
      </c>
      <c r="AH404" s="7" t="s">
        <v>2863</v>
      </c>
      <c r="AI404" s="48" t="s">
        <v>2776</v>
      </c>
      <c r="AJ404" s="194" t="str">
        <f>VLOOKUP($J404,context!$K$2:$M$348,2,FALSE)</f>
        <v>Definition from FaBiO: A mathematical, graphical or physical representation of some physical reality, conceptual idea or theoretical construct.</v>
      </c>
      <c r="AK404" s="48">
        <v>2</v>
      </c>
      <c r="AL404" s="48"/>
      <c r="AM404" s="185">
        <f>VLOOKUP($J404,context!$K$2:$AC$348,5,FALSE)</f>
        <v>0</v>
      </c>
      <c r="AN404" s="185">
        <f>VLOOKUP($J404,context!$K$2:$AC$348,6,FALSE)</f>
        <v>0</v>
      </c>
      <c r="AO404" s="185">
        <f>VLOOKUP($J404,context!$K$2:$AC$348,7,FALSE)</f>
        <v>0</v>
      </c>
      <c r="AP404" s="185">
        <f>VLOOKUP($J404,context!$K$2:$AC$348,8,FALSE)</f>
        <v>1</v>
      </c>
      <c r="AQ404" s="185">
        <f>VLOOKUP($J404,context!$K$2:$AC$348,9,FALSE)</f>
        <v>0.8</v>
      </c>
      <c r="AR404" s="185">
        <f>VLOOKUP($J404,context!$K$2:$AC$348,10,FALSE)</f>
        <v>0</v>
      </c>
      <c r="AS404" s="185">
        <f>VLOOKUP($J404,context!$K$2:$AC$348,11,FALSE)</f>
        <v>1</v>
      </c>
      <c r="AT404" s="185">
        <f>VLOOKUP($J404,context!$K$2:$AC$348,12,FALSE)</f>
        <v>0</v>
      </c>
      <c r="AU404" s="185">
        <f>VLOOKUP($J404,context!$K$2:$AC$348,13,FALSE)</f>
        <v>0.4</v>
      </c>
      <c r="AV404" s="185">
        <f>VLOOKUP($J404,context!$K$2:$AC$348,14,FALSE)</f>
        <v>0</v>
      </c>
      <c r="AW404" s="185">
        <f>VLOOKUP($J404,context!$K$2:$AC$348,15,FALSE)</f>
        <v>0</v>
      </c>
      <c r="AX404" s="185">
        <f>VLOOKUP($J404,context!$K$2:$AC$348,16,FALSE)</f>
        <v>0.2</v>
      </c>
      <c r="AY404" s="185">
        <f t="shared" si="36"/>
        <v>3.4</v>
      </c>
      <c r="AZ404" s="149">
        <f t="shared" si="37"/>
        <v>1</v>
      </c>
      <c r="BA404" s="149">
        <f t="shared" si="38"/>
        <v>0</v>
      </c>
    </row>
    <row r="405" spans="1:54">
      <c r="A405" s="52">
        <v>735</v>
      </c>
      <c r="B405" s="52" t="s">
        <v>13</v>
      </c>
      <c r="C405" s="117" t="s">
        <v>1902</v>
      </c>
      <c r="E405" s="69" t="s">
        <v>2271</v>
      </c>
      <c r="G405" s="62" t="s">
        <v>2092</v>
      </c>
      <c r="J405" s="70" t="s">
        <v>363</v>
      </c>
      <c r="K405" s="61" t="s">
        <v>2093</v>
      </c>
      <c r="L405" s="69">
        <v>1</v>
      </c>
      <c r="M405" s="69" t="s">
        <v>363</v>
      </c>
      <c r="N405" s="69" t="s">
        <v>363</v>
      </c>
      <c r="O405" s="77" t="str">
        <f t="shared" ref="O405:O468" si="39">IF(L405=1,J405,"")</f>
        <v>Model</v>
      </c>
      <c r="P405" s="77" t="str">
        <f t="shared" ref="P405:P468" si="40">IF(L405=1,"Definition from "&amp;C405&amp;": "&amp;K405,"")</f>
        <v>Definition from FaBiO: A mathematical, graphical or physical representation of some physical reality, conceptual idea or theoretical construct.</v>
      </c>
      <c r="R405" s="63">
        <v>1</v>
      </c>
      <c r="T405" s="77" t="s">
        <v>688</v>
      </c>
      <c r="U405" s="67" t="s">
        <v>608</v>
      </c>
      <c r="V405" s="68" t="s">
        <v>145</v>
      </c>
      <c r="X405" s="115" t="s">
        <v>825</v>
      </c>
      <c r="Y405" s="121" t="s">
        <v>171</v>
      </c>
      <c r="AA405" s="69" t="s">
        <v>609</v>
      </c>
      <c r="AF405" s="69" t="s">
        <v>2872</v>
      </c>
      <c r="AG405" s="69">
        <v>0</v>
      </c>
      <c r="AH405" s="7" t="s">
        <v>2863</v>
      </c>
      <c r="AI405" s="131" t="s">
        <v>2776</v>
      </c>
      <c r="AJ405" s="194" t="str">
        <f>VLOOKUP($J405,context!$K$2:$M$348,2,FALSE)</f>
        <v>Definition from FaBiO: A mathematical, graphical or physical representation of some physical reality, conceptual idea or theoretical construct.</v>
      </c>
      <c r="AK405" s="131">
        <v>2</v>
      </c>
      <c r="AM405" s="149">
        <f>VLOOKUP($J405,context!$K$2:$AC$348,5,FALSE)</f>
        <v>0</v>
      </c>
      <c r="AN405" s="149">
        <f>VLOOKUP($J405,context!$K$2:$AC$348,6,FALSE)</f>
        <v>0</v>
      </c>
      <c r="AO405" s="149">
        <f>VLOOKUP($J405,context!$K$2:$AC$348,7,FALSE)</f>
        <v>0</v>
      </c>
      <c r="AP405" s="149">
        <f>VLOOKUP($J405,context!$K$2:$AC$348,8,FALSE)</f>
        <v>1</v>
      </c>
      <c r="AQ405" s="149">
        <f>VLOOKUP($J405,context!$K$2:$AC$348,9,FALSE)</f>
        <v>0.8</v>
      </c>
      <c r="AR405" s="149">
        <f>VLOOKUP($J405,context!$K$2:$AC$348,10,FALSE)</f>
        <v>0</v>
      </c>
      <c r="AS405" s="149">
        <f>VLOOKUP($J405,context!$K$2:$AC$348,11,FALSE)</f>
        <v>1</v>
      </c>
      <c r="AT405" s="149">
        <f>VLOOKUP($J405,context!$K$2:$AC$348,12,FALSE)</f>
        <v>0</v>
      </c>
      <c r="AU405" s="149">
        <f>VLOOKUP($J405,context!$K$2:$AC$348,13,FALSE)</f>
        <v>0.4</v>
      </c>
      <c r="AV405" s="149">
        <f>VLOOKUP($J405,context!$K$2:$AC$348,14,FALSE)</f>
        <v>0</v>
      </c>
      <c r="AW405" s="149">
        <f>VLOOKUP($J405,context!$K$2:$AC$348,15,FALSE)</f>
        <v>0</v>
      </c>
      <c r="AX405" s="149">
        <f>VLOOKUP($J405,context!$K$2:$AC$348,16,FALSE)</f>
        <v>0.2</v>
      </c>
      <c r="AY405" s="149">
        <f t="shared" si="36"/>
        <v>3.4</v>
      </c>
      <c r="AZ405" s="149">
        <f t="shared" si="37"/>
        <v>1</v>
      </c>
      <c r="BA405" s="149">
        <f t="shared" si="38"/>
        <v>0</v>
      </c>
    </row>
    <row r="406" spans="1:54">
      <c r="A406" s="52">
        <v>310</v>
      </c>
      <c r="B406" s="52" t="s">
        <v>2708</v>
      </c>
      <c r="C406" s="66" t="s">
        <v>905</v>
      </c>
      <c r="D406" s="52"/>
      <c r="E406" s="77" t="s">
        <v>906</v>
      </c>
      <c r="F406" s="50">
        <v>5</v>
      </c>
      <c r="G406" s="50" t="s">
        <v>938</v>
      </c>
      <c r="H406" s="77" t="s">
        <v>945</v>
      </c>
      <c r="I406" s="69" t="s">
        <v>946</v>
      </c>
      <c r="J406" s="70" t="s">
        <v>3045</v>
      </c>
      <c r="K406" s="77"/>
      <c r="L406" s="7">
        <v>1</v>
      </c>
      <c r="M406" s="69" t="s">
        <v>3045</v>
      </c>
      <c r="N406" s="69" t="s">
        <v>3045</v>
      </c>
      <c r="O406" s="77" t="str">
        <f t="shared" si="39"/>
        <v>Model Code</v>
      </c>
      <c r="P406" s="77" t="str">
        <f t="shared" si="40"/>
        <v xml:space="preserve">Definition from MARLO: </v>
      </c>
      <c r="Q406" s="77"/>
      <c r="R406" s="6">
        <v>0.8</v>
      </c>
      <c r="S406" s="55">
        <v>43015</v>
      </c>
      <c r="T406" s="77" t="s">
        <v>65</v>
      </c>
      <c r="U406" s="67" t="s">
        <v>108</v>
      </c>
      <c r="V406" s="68" t="s">
        <v>223</v>
      </c>
      <c r="W406" s="74" t="s">
        <v>66</v>
      </c>
      <c r="X406" s="115" t="s">
        <v>825</v>
      </c>
      <c r="Y406" s="121" t="s">
        <v>171</v>
      </c>
      <c r="AA406" s="69" t="s">
        <v>609</v>
      </c>
      <c r="AB406" s="77"/>
      <c r="AC406" s="77"/>
      <c r="AD406" s="77"/>
      <c r="AF406" s="69" t="s">
        <v>2893</v>
      </c>
      <c r="AG406" s="69">
        <v>0</v>
      </c>
      <c r="AH406" s="7" t="s">
        <v>2863</v>
      </c>
      <c r="AI406" s="131" t="s">
        <v>188</v>
      </c>
      <c r="AJ406" s="194" t="str">
        <f>VLOOKUP($J406,context!$K$2:$M$348,2,FALSE)</f>
        <v xml:space="preserve">Definition from MARLO: </v>
      </c>
      <c r="AK406" s="131">
        <v>2</v>
      </c>
      <c r="AL406" s="131" t="s">
        <v>3097</v>
      </c>
      <c r="AM406" s="149">
        <f>VLOOKUP($J406,context!$K$2:$AC$348,5,FALSE)</f>
        <v>0</v>
      </c>
      <c r="AN406" s="149">
        <f>VLOOKUP($J406,context!$K$2:$AC$348,6,FALSE)</f>
        <v>0</v>
      </c>
      <c r="AO406" s="149">
        <f>VLOOKUP($J406,context!$K$2:$AC$348,7,FALSE)</f>
        <v>0</v>
      </c>
      <c r="AP406" s="149">
        <f>VLOOKUP($J406,context!$K$2:$AC$348,8,FALSE)</f>
        <v>0.2</v>
      </c>
      <c r="AQ406" s="149">
        <f>VLOOKUP($J406,context!$K$2:$AC$348,9,FALSE)</f>
        <v>0.8</v>
      </c>
      <c r="AR406" s="149">
        <f>VLOOKUP($J406,context!$K$2:$AC$348,10,FALSE)</f>
        <v>0</v>
      </c>
      <c r="AS406" s="149">
        <f>VLOOKUP($J406,context!$K$2:$AC$348,11,FALSE)</f>
        <v>0.6</v>
      </c>
      <c r="AT406" s="149">
        <f>VLOOKUP($J406,context!$K$2:$AC$348,12,FALSE)</f>
        <v>0</v>
      </c>
      <c r="AU406" s="149">
        <f>VLOOKUP($J406,context!$K$2:$AC$348,13,FALSE)</f>
        <v>0.2</v>
      </c>
      <c r="AV406" s="149">
        <f>VLOOKUP($J406,context!$K$2:$AC$348,14,FALSE)</f>
        <v>0</v>
      </c>
      <c r="AW406" s="149">
        <f>VLOOKUP($J406,context!$K$2:$AC$348,15,FALSE)</f>
        <v>0</v>
      </c>
      <c r="AX406" s="149">
        <f>VLOOKUP($J406,context!$K$2:$AC$348,16,FALSE)</f>
        <v>0.2</v>
      </c>
      <c r="AY406" s="149">
        <f t="shared" si="36"/>
        <v>2</v>
      </c>
      <c r="AZ406" s="149">
        <f t="shared" si="37"/>
        <v>0.8</v>
      </c>
      <c r="BA406" s="149">
        <f t="shared" si="38"/>
        <v>0</v>
      </c>
    </row>
    <row r="407" spans="1:54">
      <c r="A407" s="52">
        <v>254</v>
      </c>
      <c r="B407" s="52" t="s">
        <v>13</v>
      </c>
      <c r="C407" s="116" t="s">
        <v>851</v>
      </c>
      <c r="D407" s="52" t="s">
        <v>852</v>
      </c>
      <c r="E407" s="118" t="s">
        <v>853</v>
      </c>
      <c r="F407" s="50">
        <v>2</v>
      </c>
      <c r="G407" s="77" t="s">
        <v>866</v>
      </c>
      <c r="H407" s="77"/>
      <c r="I407" s="69" t="s">
        <v>867</v>
      </c>
      <c r="J407" s="74" t="s">
        <v>867</v>
      </c>
      <c r="K407" s="69" t="s">
        <v>868</v>
      </c>
      <c r="L407" s="69">
        <v>1</v>
      </c>
      <c r="M407" s="69" t="s">
        <v>867</v>
      </c>
      <c r="N407" s="69" t="s">
        <v>867</v>
      </c>
      <c r="O407" s="77" t="str">
        <f t="shared" si="39"/>
        <v>Moving Image</v>
      </c>
      <c r="P407" s="77" t="str">
        <f t="shared" si="40"/>
        <v>Definition from DublinCore: A series of visual representations imparting an impression of motion when shown in succession.</v>
      </c>
      <c r="Q407" s="77" t="s">
        <v>869</v>
      </c>
      <c r="R407" s="6">
        <v>0.6</v>
      </c>
      <c r="S407" s="55">
        <v>43015</v>
      </c>
      <c r="T407" s="77" t="s">
        <v>189</v>
      </c>
      <c r="U407" s="67" t="s">
        <v>717</v>
      </c>
      <c r="V407" s="68" t="s">
        <v>190</v>
      </c>
      <c r="W407" s="74" t="s">
        <v>866</v>
      </c>
      <c r="X407" s="115" t="s">
        <v>195</v>
      </c>
      <c r="Y407" s="121" t="s">
        <v>171</v>
      </c>
      <c r="Z407" s="121" t="s">
        <v>867</v>
      </c>
      <c r="AA407" s="77"/>
      <c r="AB407" s="69" t="s">
        <v>609</v>
      </c>
      <c r="AC407" s="77"/>
      <c r="AD407" s="77"/>
      <c r="AF407" s="77"/>
      <c r="AG407" s="69">
        <v>1</v>
      </c>
      <c r="AH407" s="7" t="s">
        <v>870</v>
      </c>
      <c r="AI407" s="70" t="s">
        <v>811</v>
      </c>
      <c r="AJ407" s="194" t="str">
        <f>VLOOKUP($J407,context!$K$2:$M$348,2,FALSE)</f>
        <v>Definition from DublinCore: A series of visual representations imparting an impression of motion when shown in succession.</v>
      </c>
      <c r="AK407" s="70">
        <v>1</v>
      </c>
      <c r="AL407" s="70" t="s">
        <v>3093</v>
      </c>
      <c r="AM407" s="149">
        <f>VLOOKUP($J407,context!$K$2:$AC$348,5,FALSE)</f>
        <v>0</v>
      </c>
      <c r="AN407" s="149">
        <f>VLOOKUP($J407,context!$K$2:$AC$348,6,FALSE)</f>
        <v>0</v>
      </c>
      <c r="AO407" s="149">
        <f>VLOOKUP($J407,context!$K$2:$AC$348,7,FALSE)</f>
        <v>0</v>
      </c>
      <c r="AP407" s="149">
        <f>VLOOKUP($J407,context!$K$2:$AC$348,8,FALSE)</f>
        <v>0.4</v>
      </c>
      <c r="AQ407" s="149">
        <f>VLOOKUP($J407,context!$K$2:$AC$348,9,FALSE)</f>
        <v>0</v>
      </c>
      <c r="AR407" s="149">
        <f>VLOOKUP($J407,context!$K$2:$AC$348,10,FALSE)</f>
        <v>0</v>
      </c>
      <c r="AS407" s="149">
        <f>VLOOKUP($J407,context!$K$2:$AC$348,11,FALSE)</f>
        <v>0.8</v>
      </c>
      <c r="AT407" s="149">
        <f>VLOOKUP($J407,context!$K$2:$AC$348,12,FALSE)</f>
        <v>0.8</v>
      </c>
      <c r="AU407" s="149">
        <f>VLOOKUP($J407,context!$K$2:$AC$348,13,FALSE)</f>
        <v>0</v>
      </c>
      <c r="AV407" s="149">
        <f>VLOOKUP($J407,context!$K$2:$AC$348,14,FALSE)</f>
        <v>0.8</v>
      </c>
      <c r="AW407" s="149">
        <f>VLOOKUP($J407,context!$K$2:$AC$348,15,FALSE)</f>
        <v>0</v>
      </c>
      <c r="AX407" s="149">
        <f>VLOOKUP($J407,context!$K$2:$AC$348,16,FALSE)</f>
        <v>0.4</v>
      </c>
      <c r="AY407" s="149">
        <f t="shared" si="36"/>
        <v>3.1999999999999997</v>
      </c>
      <c r="AZ407" s="149">
        <f t="shared" si="37"/>
        <v>0.8</v>
      </c>
      <c r="BA407" s="149">
        <f t="shared" si="38"/>
        <v>0</v>
      </c>
    </row>
    <row r="408" spans="1:54">
      <c r="A408" s="52">
        <v>263</v>
      </c>
      <c r="B408" s="52" t="s">
        <v>13</v>
      </c>
      <c r="C408" s="66" t="s">
        <v>885</v>
      </c>
      <c r="D408" s="52" t="s">
        <v>886</v>
      </c>
      <c r="E408" s="77" t="s">
        <v>887</v>
      </c>
      <c r="F408" s="50">
        <v>2</v>
      </c>
      <c r="G408" s="50" t="s">
        <v>369</v>
      </c>
      <c r="H408" s="77"/>
      <c r="I408" s="50" t="s">
        <v>369</v>
      </c>
      <c r="J408" s="76" t="s">
        <v>867</v>
      </c>
      <c r="K408" s="77"/>
      <c r="L408" s="69">
        <v>0</v>
      </c>
      <c r="M408" s="69" t="s">
        <v>867</v>
      </c>
      <c r="N408" s="69" t="s">
        <v>867</v>
      </c>
      <c r="O408" s="77" t="str">
        <f t="shared" si="39"/>
        <v/>
      </c>
      <c r="P408" s="77" t="str">
        <f t="shared" si="40"/>
        <v/>
      </c>
      <c r="Q408" s="77"/>
      <c r="R408" s="6">
        <v>0.6</v>
      </c>
      <c r="S408" s="55">
        <v>43015</v>
      </c>
      <c r="T408" s="77" t="s">
        <v>189</v>
      </c>
      <c r="U408" s="67" t="s">
        <v>717</v>
      </c>
      <c r="V408" s="68" t="s">
        <v>190</v>
      </c>
      <c r="W408" s="74" t="s">
        <v>866</v>
      </c>
      <c r="X408" s="115" t="s">
        <v>195</v>
      </c>
      <c r="Y408" s="121" t="s">
        <v>171</v>
      </c>
      <c r="Z408" s="121" t="s">
        <v>867</v>
      </c>
      <c r="AA408" s="77"/>
      <c r="AB408" s="69" t="s">
        <v>609</v>
      </c>
      <c r="AC408" s="77"/>
      <c r="AD408" s="77"/>
      <c r="AF408" s="77"/>
      <c r="AG408" s="69">
        <v>1</v>
      </c>
      <c r="AH408" s="7" t="s">
        <v>870</v>
      </c>
      <c r="AI408" s="70" t="s">
        <v>811</v>
      </c>
      <c r="AJ408" s="194" t="str">
        <f>VLOOKUP($J408,context!$K$2:$M$348,2,FALSE)</f>
        <v>Definition from DublinCore: A series of visual representations imparting an impression of motion when shown in succession.</v>
      </c>
      <c r="AK408" s="70">
        <v>1</v>
      </c>
      <c r="AL408" s="70" t="s">
        <v>3093</v>
      </c>
      <c r="AM408" s="149">
        <f>VLOOKUP($J408,context!$K$2:$AC$348,5,FALSE)</f>
        <v>0</v>
      </c>
      <c r="AN408" s="149">
        <f>VLOOKUP($J408,context!$K$2:$AC$348,6,FALSE)</f>
        <v>0</v>
      </c>
      <c r="AO408" s="149">
        <f>VLOOKUP($J408,context!$K$2:$AC$348,7,FALSE)</f>
        <v>0</v>
      </c>
      <c r="AP408" s="149">
        <f>VLOOKUP($J408,context!$K$2:$AC$348,8,FALSE)</f>
        <v>0.4</v>
      </c>
      <c r="AQ408" s="149">
        <f>VLOOKUP($J408,context!$K$2:$AC$348,9,FALSE)</f>
        <v>0</v>
      </c>
      <c r="AR408" s="149">
        <f>VLOOKUP($J408,context!$K$2:$AC$348,10,FALSE)</f>
        <v>0</v>
      </c>
      <c r="AS408" s="149">
        <f>VLOOKUP($J408,context!$K$2:$AC$348,11,FALSE)</f>
        <v>0.8</v>
      </c>
      <c r="AT408" s="149">
        <f>VLOOKUP($J408,context!$K$2:$AC$348,12,FALSE)</f>
        <v>0.8</v>
      </c>
      <c r="AU408" s="149">
        <f>VLOOKUP($J408,context!$K$2:$AC$348,13,FALSE)</f>
        <v>0</v>
      </c>
      <c r="AV408" s="149">
        <f>VLOOKUP($J408,context!$K$2:$AC$348,14,FALSE)</f>
        <v>0.8</v>
      </c>
      <c r="AW408" s="149">
        <f>VLOOKUP($J408,context!$K$2:$AC$348,15,FALSE)</f>
        <v>0</v>
      </c>
      <c r="AX408" s="149">
        <f>VLOOKUP($J408,context!$K$2:$AC$348,16,FALSE)</f>
        <v>0.4</v>
      </c>
      <c r="AY408" s="149">
        <f t="shared" si="36"/>
        <v>3.1999999999999997</v>
      </c>
      <c r="AZ408" s="149">
        <f t="shared" si="37"/>
        <v>0.8</v>
      </c>
      <c r="BA408" s="149">
        <f t="shared" si="38"/>
        <v>0</v>
      </c>
    </row>
    <row r="409" spans="1:54">
      <c r="A409" s="52">
        <v>468</v>
      </c>
      <c r="B409" s="52" t="s">
        <v>13</v>
      </c>
      <c r="C409" s="66" t="s">
        <v>29</v>
      </c>
      <c r="D409" s="52" t="s">
        <v>1159</v>
      </c>
      <c r="E409" s="77" t="s">
        <v>1160</v>
      </c>
      <c r="F409" s="50">
        <v>3</v>
      </c>
      <c r="G409" s="50" t="s">
        <v>1177</v>
      </c>
      <c r="H409" s="77" t="s">
        <v>438</v>
      </c>
      <c r="I409" s="69" t="s">
        <v>438</v>
      </c>
      <c r="J409" s="62" t="s">
        <v>867</v>
      </c>
      <c r="K409" s="77"/>
      <c r="L409" s="69">
        <v>0</v>
      </c>
      <c r="M409" s="69" t="s">
        <v>867</v>
      </c>
      <c r="N409" s="69" t="s">
        <v>867</v>
      </c>
      <c r="O409" s="77" t="str">
        <f t="shared" si="39"/>
        <v/>
      </c>
      <c r="P409" s="77" t="str">
        <f t="shared" si="40"/>
        <v/>
      </c>
      <c r="Q409" s="77"/>
      <c r="R409" s="6">
        <v>0.6</v>
      </c>
      <c r="S409" s="55"/>
      <c r="T409" s="77" t="s">
        <v>189</v>
      </c>
      <c r="U409" s="67" t="s">
        <v>717</v>
      </c>
      <c r="V409" s="68" t="s">
        <v>190</v>
      </c>
      <c r="W409" s="74" t="s">
        <v>866</v>
      </c>
      <c r="X409" s="115" t="s">
        <v>195</v>
      </c>
      <c r="Y409" s="121" t="s">
        <v>171</v>
      </c>
      <c r="Z409" s="121" t="s">
        <v>867</v>
      </c>
      <c r="AA409" s="77"/>
      <c r="AB409" s="69" t="s">
        <v>609</v>
      </c>
      <c r="AC409" s="77"/>
      <c r="AD409" s="77"/>
      <c r="AF409" s="77"/>
      <c r="AG409" s="69">
        <v>1</v>
      </c>
      <c r="AH409" s="7" t="s">
        <v>810</v>
      </c>
      <c r="AI409" s="70" t="s">
        <v>811</v>
      </c>
      <c r="AJ409" s="194" t="str">
        <f>VLOOKUP($J409,context!$K$2:$M$348,2,FALSE)</f>
        <v>Definition from DublinCore: A series of visual representations imparting an impression of motion when shown in succession.</v>
      </c>
      <c r="AK409" s="70">
        <v>1</v>
      </c>
      <c r="AL409" s="70" t="s">
        <v>3093</v>
      </c>
      <c r="AM409" s="149">
        <f>VLOOKUP($J409,context!$K$2:$AC$348,5,FALSE)</f>
        <v>0</v>
      </c>
      <c r="AN409" s="149">
        <f>VLOOKUP($J409,context!$K$2:$AC$348,6,FALSE)</f>
        <v>0</v>
      </c>
      <c r="AO409" s="149">
        <f>VLOOKUP($J409,context!$K$2:$AC$348,7,FALSE)</f>
        <v>0</v>
      </c>
      <c r="AP409" s="149">
        <f>VLOOKUP($J409,context!$K$2:$AC$348,8,FALSE)</f>
        <v>0.4</v>
      </c>
      <c r="AQ409" s="149">
        <f>VLOOKUP($J409,context!$K$2:$AC$348,9,FALSE)</f>
        <v>0</v>
      </c>
      <c r="AR409" s="149">
        <f>VLOOKUP($J409,context!$K$2:$AC$348,10,FALSE)</f>
        <v>0</v>
      </c>
      <c r="AS409" s="149">
        <f>VLOOKUP($J409,context!$K$2:$AC$348,11,FALSE)</f>
        <v>0.8</v>
      </c>
      <c r="AT409" s="149">
        <f>VLOOKUP($J409,context!$K$2:$AC$348,12,FALSE)</f>
        <v>0.8</v>
      </c>
      <c r="AU409" s="149">
        <f>VLOOKUP($J409,context!$K$2:$AC$348,13,FALSE)</f>
        <v>0</v>
      </c>
      <c r="AV409" s="149">
        <f>VLOOKUP($J409,context!$K$2:$AC$348,14,FALSE)</f>
        <v>0.8</v>
      </c>
      <c r="AW409" s="149">
        <f>VLOOKUP($J409,context!$K$2:$AC$348,15,FALSE)</f>
        <v>0</v>
      </c>
      <c r="AX409" s="149">
        <f>VLOOKUP($J409,context!$K$2:$AC$348,16,FALSE)</f>
        <v>0.4</v>
      </c>
      <c r="AY409" s="149">
        <f t="shared" si="36"/>
        <v>3.1999999999999997</v>
      </c>
      <c r="AZ409" s="149">
        <f t="shared" si="37"/>
        <v>0.8</v>
      </c>
      <c r="BA409" s="149">
        <f t="shared" si="38"/>
        <v>0</v>
      </c>
    </row>
    <row r="410" spans="1:54">
      <c r="A410" s="52">
        <v>594</v>
      </c>
      <c r="B410" s="52" t="s">
        <v>13</v>
      </c>
      <c r="C410" s="114" t="s">
        <v>1732</v>
      </c>
      <c r="E410" s="69" t="s">
        <v>1891</v>
      </c>
      <c r="F410" s="61">
        <v>2</v>
      </c>
      <c r="G410" s="69" t="s">
        <v>369</v>
      </c>
      <c r="I410" s="69" t="s">
        <v>369</v>
      </c>
      <c r="J410" s="62" t="s">
        <v>867</v>
      </c>
      <c r="K410" s="61" t="s">
        <v>1868</v>
      </c>
      <c r="L410" s="69">
        <v>0</v>
      </c>
      <c r="M410" s="69" t="s">
        <v>867</v>
      </c>
      <c r="N410" s="69" t="s">
        <v>867</v>
      </c>
      <c r="O410" s="77" t="str">
        <f t="shared" si="39"/>
        <v/>
      </c>
      <c r="P410" s="77" t="str">
        <f t="shared" si="40"/>
        <v/>
      </c>
      <c r="Q410" s="61" t="s">
        <v>1869</v>
      </c>
      <c r="R410" s="63">
        <v>1</v>
      </c>
      <c r="T410" s="77" t="s">
        <v>189</v>
      </c>
      <c r="U410" s="67" t="s">
        <v>717</v>
      </c>
      <c r="V410" s="68" t="s">
        <v>190</v>
      </c>
      <c r="W410" s="74" t="s">
        <v>866</v>
      </c>
      <c r="X410" s="115" t="s">
        <v>195</v>
      </c>
      <c r="Y410" s="121" t="s">
        <v>171</v>
      </c>
      <c r="Z410" s="121" t="s">
        <v>867</v>
      </c>
      <c r="AG410" s="69">
        <v>1</v>
      </c>
      <c r="AI410" s="70" t="s">
        <v>811</v>
      </c>
      <c r="AJ410" s="194" t="str">
        <f>VLOOKUP($J410,context!$K$2:$M$348,2,FALSE)</f>
        <v>Definition from DublinCore: A series of visual representations imparting an impression of motion when shown in succession.</v>
      </c>
      <c r="AK410" s="70">
        <v>1</v>
      </c>
      <c r="AL410" s="70" t="s">
        <v>3106</v>
      </c>
      <c r="AM410" s="149">
        <f>VLOOKUP($J410,context!$K$2:$AC$348,5,FALSE)</f>
        <v>0</v>
      </c>
      <c r="AN410" s="149">
        <f>VLOOKUP($J410,context!$K$2:$AC$348,6,FALSE)</f>
        <v>0</v>
      </c>
      <c r="AO410" s="149">
        <f>VLOOKUP($J410,context!$K$2:$AC$348,7,FALSE)</f>
        <v>0</v>
      </c>
      <c r="AP410" s="149">
        <f>VLOOKUP($J410,context!$K$2:$AC$348,8,FALSE)</f>
        <v>0.4</v>
      </c>
      <c r="AQ410" s="149">
        <f>VLOOKUP($J410,context!$K$2:$AC$348,9,FALSE)</f>
        <v>0</v>
      </c>
      <c r="AR410" s="149">
        <f>VLOOKUP($J410,context!$K$2:$AC$348,10,FALSE)</f>
        <v>0</v>
      </c>
      <c r="AS410" s="149">
        <f>VLOOKUP($J410,context!$K$2:$AC$348,11,FALSE)</f>
        <v>0.8</v>
      </c>
      <c r="AT410" s="149">
        <f>VLOOKUP($J410,context!$K$2:$AC$348,12,FALSE)</f>
        <v>0.8</v>
      </c>
      <c r="AU410" s="149">
        <f>VLOOKUP($J410,context!$K$2:$AC$348,13,FALSE)</f>
        <v>0</v>
      </c>
      <c r="AV410" s="149">
        <f>VLOOKUP($J410,context!$K$2:$AC$348,14,FALSE)</f>
        <v>0.8</v>
      </c>
      <c r="AW410" s="149">
        <f>VLOOKUP($J410,context!$K$2:$AC$348,15,FALSE)</f>
        <v>0</v>
      </c>
      <c r="AX410" s="149">
        <f>VLOOKUP($J410,context!$K$2:$AC$348,16,FALSE)</f>
        <v>0.4</v>
      </c>
      <c r="AY410" s="149">
        <f t="shared" si="36"/>
        <v>3.1999999999999997</v>
      </c>
      <c r="AZ410" s="149">
        <f t="shared" si="37"/>
        <v>0.8</v>
      </c>
      <c r="BA410" s="149">
        <f t="shared" si="38"/>
        <v>0</v>
      </c>
    </row>
    <row r="411" spans="1:54">
      <c r="A411" s="52">
        <v>736</v>
      </c>
      <c r="B411" s="52" t="s">
        <v>13</v>
      </c>
      <c r="C411" s="117" t="s">
        <v>1902</v>
      </c>
      <c r="E411" s="69" t="s">
        <v>2271</v>
      </c>
      <c r="G411" s="62" t="s">
        <v>440</v>
      </c>
      <c r="J411" s="76" t="s">
        <v>867</v>
      </c>
      <c r="K411" s="61" t="s">
        <v>2094</v>
      </c>
      <c r="L411" s="69">
        <v>0</v>
      </c>
      <c r="M411" s="69" t="s">
        <v>867</v>
      </c>
      <c r="N411" s="69" t="s">
        <v>867</v>
      </c>
      <c r="O411" s="77" t="str">
        <f t="shared" si="39"/>
        <v/>
      </c>
      <c r="P411" s="77" t="str">
        <f t="shared" si="40"/>
        <v/>
      </c>
      <c r="R411" s="63">
        <v>1</v>
      </c>
      <c r="T411" s="77" t="s">
        <v>189</v>
      </c>
      <c r="U411" s="67" t="s">
        <v>717</v>
      </c>
      <c r="V411" s="68" t="s">
        <v>190</v>
      </c>
      <c r="W411" s="74" t="s">
        <v>866</v>
      </c>
      <c r="X411" s="115" t="s">
        <v>195</v>
      </c>
      <c r="Y411" s="121" t="s">
        <v>171</v>
      </c>
      <c r="Z411" s="121" t="s">
        <v>867</v>
      </c>
      <c r="AG411" s="69">
        <v>1</v>
      </c>
      <c r="AI411" s="70" t="s">
        <v>811</v>
      </c>
      <c r="AJ411" s="194" t="str">
        <f>VLOOKUP($J411,context!$K$2:$M$348,2,FALSE)</f>
        <v>Definition from DublinCore: A series of visual representations imparting an impression of motion when shown in succession.</v>
      </c>
      <c r="AK411" s="70">
        <v>1</v>
      </c>
      <c r="AL411" s="70" t="s">
        <v>3097</v>
      </c>
      <c r="AM411" s="149">
        <f>VLOOKUP($J411,context!$K$2:$AC$348,5,FALSE)</f>
        <v>0</v>
      </c>
      <c r="AN411" s="149">
        <f>VLOOKUP($J411,context!$K$2:$AC$348,6,FALSE)</f>
        <v>0</v>
      </c>
      <c r="AO411" s="149">
        <f>VLOOKUP($J411,context!$K$2:$AC$348,7,FALSE)</f>
        <v>0</v>
      </c>
      <c r="AP411" s="149">
        <f>VLOOKUP($J411,context!$K$2:$AC$348,8,FALSE)</f>
        <v>0.4</v>
      </c>
      <c r="AQ411" s="149">
        <f>VLOOKUP($J411,context!$K$2:$AC$348,9,FALSE)</f>
        <v>0</v>
      </c>
      <c r="AR411" s="149">
        <f>VLOOKUP($J411,context!$K$2:$AC$348,10,FALSE)</f>
        <v>0</v>
      </c>
      <c r="AS411" s="149">
        <f>VLOOKUP($J411,context!$K$2:$AC$348,11,FALSE)</f>
        <v>0.8</v>
      </c>
      <c r="AT411" s="149">
        <f>VLOOKUP($J411,context!$K$2:$AC$348,12,FALSE)</f>
        <v>0.8</v>
      </c>
      <c r="AU411" s="149">
        <f>VLOOKUP($J411,context!$K$2:$AC$348,13,FALSE)</f>
        <v>0</v>
      </c>
      <c r="AV411" s="149">
        <f>VLOOKUP($J411,context!$K$2:$AC$348,14,FALSE)</f>
        <v>0.8</v>
      </c>
      <c r="AW411" s="149">
        <f>VLOOKUP($J411,context!$K$2:$AC$348,15,FALSE)</f>
        <v>0</v>
      </c>
      <c r="AX411" s="149">
        <f>VLOOKUP($J411,context!$K$2:$AC$348,16,FALSE)</f>
        <v>0.4</v>
      </c>
      <c r="AY411" s="149">
        <f t="shared" si="36"/>
        <v>3.1999999999999997</v>
      </c>
      <c r="AZ411" s="149">
        <f t="shared" si="37"/>
        <v>0.8</v>
      </c>
      <c r="BA411" s="149">
        <f t="shared" si="38"/>
        <v>0</v>
      </c>
    </row>
    <row r="412" spans="1:54">
      <c r="A412" s="52">
        <v>737</v>
      </c>
      <c r="B412" s="52" t="s">
        <v>13</v>
      </c>
      <c r="C412" s="117" t="s">
        <v>1902</v>
      </c>
      <c r="E412" s="69" t="s">
        <v>2271</v>
      </c>
      <c r="G412" s="62" t="s">
        <v>369</v>
      </c>
      <c r="J412" s="76" t="s">
        <v>867</v>
      </c>
      <c r="K412" s="61" t="s">
        <v>2095</v>
      </c>
      <c r="L412" s="69">
        <v>0</v>
      </c>
      <c r="M412" s="69" t="s">
        <v>867</v>
      </c>
      <c r="N412" s="69" t="s">
        <v>867</v>
      </c>
      <c r="O412" s="77" t="str">
        <f t="shared" si="39"/>
        <v/>
      </c>
      <c r="P412" s="77" t="str">
        <f t="shared" si="40"/>
        <v/>
      </c>
      <c r="R412" s="63">
        <v>1</v>
      </c>
      <c r="T412" s="77" t="s">
        <v>189</v>
      </c>
      <c r="U412" s="67" t="s">
        <v>717</v>
      </c>
      <c r="V412" s="68" t="s">
        <v>190</v>
      </c>
      <c r="W412" s="74" t="s">
        <v>866</v>
      </c>
      <c r="X412" s="115" t="s">
        <v>195</v>
      </c>
      <c r="Y412" s="121" t="s">
        <v>171</v>
      </c>
      <c r="Z412" s="121" t="s">
        <v>867</v>
      </c>
      <c r="AG412" s="69">
        <v>1</v>
      </c>
      <c r="AI412" s="70" t="s">
        <v>811</v>
      </c>
      <c r="AJ412" s="194" t="str">
        <f>VLOOKUP($J412,context!$K$2:$M$348,2,FALSE)</f>
        <v>Definition from DublinCore: A series of visual representations imparting an impression of motion when shown in succession.</v>
      </c>
      <c r="AK412" s="70">
        <v>1</v>
      </c>
      <c r="AL412" s="70" t="s">
        <v>3093</v>
      </c>
      <c r="AM412" s="149">
        <f>VLOOKUP($J412,context!$K$2:$AC$348,5,FALSE)</f>
        <v>0</v>
      </c>
      <c r="AN412" s="149">
        <f>VLOOKUP($J412,context!$K$2:$AC$348,6,FALSE)</f>
        <v>0</v>
      </c>
      <c r="AO412" s="149">
        <f>VLOOKUP($J412,context!$K$2:$AC$348,7,FALSE)</f>
        <v>0</v>
      </c>
      <c r="AP412" s="149">
        <f>VLOOKUP($J412,context!$K$2:$AC$348,8,FALSE)</f>
        <v>0.4</v>
      </c>
      <c r="AQ412" s="149">
        <f>VLOOKUP($J412,context!$K$2:$AC$348,9,FALSE)</f>
        <v>0</v>
      </c>
      <c r="AR412" s="149">
        <f>VLOOKUP($J412,context!$K$2:$AC$348,10,FALSE)</f>
        <v>0</v>
      </c>
      <c r="AS412" s="149">
        <f>VLOOKUP($J412,context!$K$2:$AC$348,11,FALSE)</f>
        <v>0.8</v>
      </c>
      <c r="AT412" s="149">
        <f>VLOOKUP($J412,context!$K$2:$AC$348,12,FALSE)</f>
        <v>0.8</v>
      </c>
      <c r="AU412" s="149">
        <f>VLOOKUP($J412,context!$K$2:$AC$348,13,FALSE)</f>
        <v>0</v>
      </c>
      <c r="AV412" s="149">
        <f>VLOOKUP($J412,context!$K$2:$AC$348,14,FALSE)</f>
        <v>0.8</v>
      </c>
      <c r="AW412" s="149">
        <f>VLOOKUP($J412,context!$K$2:$AC$348,15,FALSE)</f>
        <v>0</v>
      </c>
      <c r="AX412" s="149">
        <f>VLOOKUP($J412,context!$K$2:$AC$348,16,FALSE)</f>
        <v>0.4</v>
      </c>
      <c r="AY412" s="149">
        <f t="shared" si="36"/>
        <v>3.1999999999999997</v>
      </c>
      <c r="AZ412" s="149">
        <f t="shared" si="37"/>
        <v>0.8</v>
      </c>
      <c r="BA412" s="149">
        <f t="shared" si="38"/>
        <v>0</v>
      </c>
    </row>
    <row r="413" spans="1:54">
      <c r="A413" s="52">
        <v>264</v>
      </c>
      <c r="B413" s="52" t="s">
        <v>13</v>
      </c>
      <c r="C413" s="66" t="s">
        <v>885</v>
      </c>
      <c r="D413" s="52" t="s">
        <v>886</v>
      </c>
      <c r="E413" s="77" t="s">
        <v>887</v>
      </c>
      <c r="F413" s="50">
        <v>2</v>
      </c>
      <c r="G413" s="50" t="s">
        <v>189</v>
      </c>
      <c r="H413" s="77"/>
      <c r="I413" s="50" t="s">
        <v>189</v>
      </c>
      <c r="J413" s="76" t="s">
        <v>889</v>
      </c>
      <c r="K413" s="77"/>
      <c r="L413" s="77">
        <v>0</v>
      </c>
      <c r="M413" s="69" t="s">
        <v>889</v>
      </c>
      <c r="N413" s="69" t="s">
        <v>889</v>
      </c>
      <c r="O413" s="77" t="str">
        <f t="shared" si="39"/>
        <v/>
      </c>
      <c r="P413" s="77" t="str">
        <f t="shared" si="40"/>
        <v/>
      </c>
      <c r="Q413" s="77"/>
      <c r="R413" s="6">
        <v>1</v>
      </c>
      <c r="S413" s="55">
        <v>43015</v>
      </c>
      <c r="T413" s="77" t="s">
        <v>189</v>
      </c>
      <c r="U413" s="67" t="s">
        <v>717</v>
      </c>
      <c r="V413" s="68" t="s">
        <v>608</v>
      </c>
      <c r="W413" s="74" t="s">
        <v>866</v>
      </c>
      <c r="X413" s="115" t="s">
        <v>195</v>
      </c>
      <c r="Y413" s="121" t="s">
        <v>171</v>
      </c>
      <c r="AA413" s="77"/>
      <c r="AB413" s="69" t="s">
        <v>609</v>
      </c>
      <c r="AC413" s="77"/>
      <c r="AD413" s="77"/>
      <c r="AF413" s="77" t="s">
        <v>1245</v>
      </c>
      <c r="AG413" s="69">
        <v>0</v>
      </c>
      <c r="AH413" s="7"/>
      <c r="AI413" s="70" t="s">
        <v>3003</v>
      </c>
      <c r="AJ413" s="194" t="str">
        <f>VLOOKUP($J413,context!$K$2:$M$348,2,FALSE)</f>
        <v>Definition from MARLO: Video, audio, images</v>
      </c>
      <c r="AK413" s="70">
        <v>1</v>
      </c>
      <c r="AL413" s="70" t="s">
        <v>3105</v>
      </c>
      <c r="AM413" s="149">
        <f>VLOOKUP($J413,context!$K$2:$AC$348,5,FALSE)</f>
        <v>0</v>
      </c>
      <c r="AN413" s="149">
        <f>VLOOKUP($J413,context!$K$2:$AC$348,6,FALSE)</f>
        <v>0</v>
      </c>
      <c r="AO413" s="149">
        <f>VLOOKUP($J413,context!$K$2:$AC$348,7,FALSE)</f>
        <v>0</v>
      </c>
      <c r="AP413" s="149">
        <f>VLOOKUP($J413,context!$K$2:$AC$348,8,FALSE)</f>
        <v>0.4</v>
      </c>
      <c r="AQ413" s="149">
        <f>VLOOKUP($J413,context!$K$2:$AC$348,9,FALSE)</f>
        <v>0.5</v>
      </c>
      <c r="AR413" s="149">
        <f>VLOOKUP($J413,context!$K$2:$AC$348,10,FALSE)</f>
        <v>0</v>
      </c>
      <c r="AS413" s="149">
        <f>VLOOKUP($J413,context!$K$2:$AC$348,11,FALSE)</f>
        <v>0.8</v>
      </c>
      <c r="AT413" s="149">
        <f>VLOOKUP($J413,context!$K$2:$AC$348,12,FALSE)</f>
        <v>0.8</v>
      </c>
      <c r="AU413" s="149">
        <f>VLOOKUP($J413,context!$K$2:$AC$348,13,FALSE)</f>
        <v>0</v>
      </c>
      <c r="AV413" s="149">
        <f>VLOOKUP($J413,context!$K$2:$AC$348,14,FALSE)</f>
        <v>0.8</v>
      </c>
      <c r="AW413" s="149">
        <f>VLOOKUP($J413,context!$K$2:$AC$348,15,FALSE)</f>
        <v>0</v>
      </c>
      <c r="AX413" s="149">
        <f>VLOOKUP($J413,context!$K$2:$AC$348,16,FALSE)</f>
        <v>0.4</v>
      </c>
      <c r="AY413" s="149">
        <f t="shared" si="36"/>
        <v>3.6999999999999997</v>
      </c>
      <c r="AZ413" s="149">
        <f t="shared" si="37"/>
        <v>0.8</v>
      </c>
      <c r="BA413" s="149">
        <f t="shared" si="38"/>
        <v>0</v>
      </c>
    </row>
    <row r="414" spans="1:54">
      <c r="A414" s="52">
        <v>408</v>
      </c>
      <c r="B414" s="52" t="s">
        <v>2708</v>
      </c>
      <c r="C414" s="52" t="s">
        <v>905</v>
      </c>
      <c r="D414" s="52"/>
      <c r="E414" s="175" t="s">
        <v>1104</v>
      </c>
      <c r="F414" s="176">
        <v>4</v>
      </c>
      <c r="G414" s="175" t="s">
        <v>889</v>
      </c>
      <c r="H414" s="77"/>
      <c r="I414" s="69" t="s">
        <v>889</v>
      </c>
      <c r="J414" s="177" t="s">
        <v>889</v>
      </c>
      <c r="K414" s="175" t="s">
        <v>717</v>
      </c>
      <c r="L414" s="175">
        <v>1</v>
      </c>
      <c r="M414" s="69" t="s">
        <v>889</v>
      </c>
      <c r="N414" s="69" t="s">
        <v>889</v>
      </c>
      <c r="O414" s="77" t="str">
        <f t="shared" si="39"/>
        <v>Multimedia</v>
      </c>
      <c r="P414" s="77" t="str">
        <f t="shared" si="40"/>
        <v>Definition from MARLO: Video, audio, images</v>
      </c>
      <c r="Q414" s="175"/>
      <c r="R414" s="52">
        <v>1</v>
      </c>
      <c r="S414" s="55">
        <v>43015</v>
      </c>
      <c r="T414" s="77" t="s">
        <v>189</v>
      </c>
      <c r="U414" s="67" t="s">
        <v>717</v>
      </c>
      <c r="V414" s="177" t="s">
        <v>190</v>
      </c>
      <c r="W414" s="177" t="s">
        <v>866</v>
      </c>
      <c r="X414" s="52" t="s">
        <v>195</v>
      </c>
      <c r="Y414" s="178" t="s">
        <v>171</v>
      </c>
      <c r="Z414" s="178"/>
      <c r="AA414" s="175"/>
      <c r="AB414" s="175" t="s">
        <v>609</v>
      </c>
      <c r="AC414" s="175"/>
      <c r="AD414" s="175"/>
      <c r="AE414" s="175"/>
      <c r="AF414" s="175" t="s">
        <v>1245</v>
      </c>
      <c r="AG414" s="175">
        <v>0</v>
      </c>
      <c r="AH414" s="175"/>
      <c r="AI414" s="177" t="s">
        <v>3003</v>
      </c>
      <c r="AJ414" s="194" t="str">
        <f>VLOOKUP($J414,context!$K$2:$M$348,2,FALSE)</f>
        <v>Definition from MARLO: Video, audio, images</v>
      </c>
      <c r="AK414" s="70">
        <v>1</v>
      </c>
      <c r="AL414" s="70" t="s">
        <v>3105</v>
      </c>
      <c r="AM414" s="179">
        <f>VLOOKUP($J414,context!$K$2:$AC$348,5,FALSE)</f>
        <v>0</v>
      </c>
      <c r="AN414" s="179">
        <f>VLOOKUP($J414,context!$K$2:$AC$348,6,FALSE)</f>
        <v>0</v>
      </c>
      <c r="AO414" s="179">
        <f>VLOOKUP($J414,context!$K$2:$AC$348,7,FALSE)</f>
        <v>0</v>
      </c>
      <c r="AP414" s="179">
        <f>VLOOKUP($J414,context!$K$2:$AC$348,8,FALSE)</f>
        <v>0.4</v>
      </c>
      <c r="AQ414" s="179">
        <f>VLOOKUP($J414,context!$K$2:$AC$348,9,FALSE)</f>
        <v>0.5</v>
      </c>
      <c r="AR414" s="179">
        <f>VLOOKUP($J414,context!$K$2:$AC$348,10,FALSE)</f>
        <v>0</v>
      </c>
      <c r="AS414" s="179">
        <f>VLOOKUP($J414,context!$K$2:$AC$348,11,FALSE)</f>
        <v>0.8</v>
      </c>
      <c r="AT414" s="179">
        <f>VLOOKUP($J414,context!$K$2:$AC$348,12,FALSE)</f>
        <v>0.8</v>
      </c>
      <c r="AU414" s="179">
        <f>VLOOKUP($J414,context!$K$2:$AC$348,13,FALSE)</f>
        <v>0</v>
      </c>
      <c r="AV414" s="179">
        <f>VLOOKUP($J414,context!$K$2:$AC$348,14,FALSE)</f>
        <v>0.8</v>
      </c>
      <c r="AW414" s="179">
        <f>VLOOKUP($J414,context!$K$2:$AC$348,15,FALSE)</f>
        <v>0</v>
      </c>
      <c r="AX414" s="179">
        <f>VLOOKUP($J414,context!$K$2:$AC$348,16,FALSE)</f>
        <v>0.4</v>
      </c>
      <c r="AY414" s="149">
        <f t="shared" si="36"/>
        <v>3.6999999999999997</v>
      </c>
      <c r="AZ414" s="149">
        <f t="shared" si="37"/>
        <v>0.8</v>
      </c>
      <c r="BA414" s="149">
        <f t="shared" si="38"/>
        <v>0</v>
      </c>
    </row>
    <row r="415" spans="1:54">
      <c r="A415" s="52">
        <v>496</v>
      </c>
      <c r="B415" s="52" t="s">
        <v>13</v>
      </c>
      <c r="C415" s="66" t="s">
        <v>29</v>
      </c>
      <c r="D415" s="52" t="s">
        <v>1159</v>
      </c>
      <c r="E415" s="77" t="s">
        <v>1160</v>
      </c>
      <c r="F415" s="50">
        <v>3</v>
      </c>
      <c r="G415" s="50" t="s">
        <v>2620</v>
      </c>
      <c r="H415" s="77"/>
      <c r="J415" s="70" t="s">
        <v>2640</v>
      </c>
      <c r="K415" s="77" t="s">
        <v>2634</v>
      </c>
      <c r="L415" s="7">
        <v>1</v>
      </c>
      <c r="M415" s="69" t="s">
        <v>889</v>
      </c>
      <c r="N415" s="69" t="s">
        <v>2640</v>
      </c>
      <c r="O415" s="77" t="str">
        <f t="shared" si="39"/>
        <v>multimedia-online</v>
      </c>
      <c r="P415" s="77" t="str">
        <f t="shared" si="40"/>
        <v xml:space="preserve">Definition from RIS: Online Multimedia </v>
      </c>
      <c r="Q415" s="77"/>
      <c r="R415" s="6">
        <v>0.8</v>
      </c>
      <c r="S415" s="55"/>
      <c r="T415" s="69" t="s">
        <v>189</v>
      </c>
      <c r="U415" s="67" t="s">
        <v>717</v>
      </c>
      <c r="V415" s="68" t="s">
        <v>608</v>
      </c>
      <c r="W415" s="74" t="s">
        <v>879</v>
      </c>
      <c r="X415" s="115" t="s">
        <v>210</v>
      </c>
      <c r="Y415" s="121" t="s">
        <v>171</v>
      </c>
      <c r="Z415" s="121" t="s">
        <v>2634</v>
      </c>
      <c r="AA415" s="77"/>
      <c r="AB415" s="69"/>
      <c r="AC415" s="77"/>
      <c r="AD415" s="77"/>
      <c r="AF415" s="77" t="s">
        <v>1245</v>
      </c>
      <c r="AG415" s="69">
        <v>0</v>
      </c>
      <c r="AH415" s="7"/>
      <c r="AI415" s="70" t="s">
        <v>3003</v>
      </c>
      <c r="AJ415" s="194" t="str">
        <f>VLOOKUP($J415,context!$K$2:$M$348,2,FALSE)</f>
        <v xml:space="preserve">Definition from RIS: Online Multimedia </v>
      </c>
      <c r="AK415" s="70">
        <v>1</v>
      </c>
      <c r="AL415" s="70" t="s">
        <v>3105</v>
      </c>
      <c r="AM415" s="149">
        <f>VLOOKUP($J415,context!$K$2:$AC$348,5,FALSE)</f>
        <v>0</v>
      </c>
      <c r="AN415" s="149">
        <f>VLOOKUP($J415,context!$K$2:$AC$348,6,FALSE)</f>
        <v>0</v>
      </c>
      <c r="AO415" s="149">
        <f>VLOOKUP($J415,context!$K$2:$AC$348,7,FALSE)</f>
        <v>1</v>
      </c>
      <c r="AP415" s="149">
        <f>VLOOKUP($J415,context!$K$2:$AC$348,8,FALSE)</f>
        <v>0.2</v>
      </c>
      <c r="AQ415" s="149">
        <f>VLOOKUP($J415,context!$K$2:$AC$348,9,FALSE)</f>
        <v>1</v>
      </c>
      <c r="AR415" s="149">
        <f>VLOOKUP($J415,context!$K$2:$AC$348,10,FALSE)</f>
        <v>0</v>
      </c>
      <c r="AS415" s="149">
        <f>VLOOKUP($J415,context!$K$2:$AC$348,11,FALSE)</f>
        <v>0.8</v>
      </c>
      <c r="AT415" s="149">
        <f>VLOOKUP($J415,context!$K$2:$AC$348,12,FALSE)</f>
        <v>0.6</v>
      </c>
      <c r="AU415" s="149">
        <f>VLOOKUP($J415,context!$K$2:$AC$348,13,FALSE)</f>
        <v>0</v>
      </c>
      <c r="AV415" s="149">
        <f>VLOOKUP($J415,context!$K$2:$AC$348,14,FALSE)</f>
        <v>1</v>
      </c>
      <c r="AW415" s="149">
        <f>VLOOKUP($J415,context!$K$2:$AC$348,15,FALSE)</f>
        <v>0</v>
      </c>
      <c r="AX415" s="149">
        <f>VLOOKUP($J415,context!$K$2:$AC$348,16,FALSE)</f>
        <v>0.4</v>
      </c>
      <c r="AY415" s="149">
        <f t="shared" si="36"/>
        <v>5</v>
      </c>
      <c r="AZ415" s="149">
        <f t="shared" si="37"/>
        <v>1</v>
      </c>
      <c r="BA415" s="149">
        <f t="shared" si="38"/>
        <v>0</v>
      </c>
    </row>
    <row r="416" spans="1:54">
      <c r="A416" s="52">
        <v>445</v>
      </c>
      <c r="B416" s="52" t="s">
        <v>13</v>
      </c>
      <c r="C416" s="66" t="s">
        <v>1116</v>
      </c>
      <c r="D416" s="52" t="s">
        <v>1152</v>
      </c>
      <c r="E416" s="77" t="s">
        <v>16</v>
      </c>
      <c r="F416" s="50">
        <v>2</v>
      </c>
      <c r="G416" s="50" t="s">
        <v>165</v>
      </c>
      <c r="H416" s="77"/>
      <c r="I416" s="69" t="s">
        <v>165</v>
      </c>
      <c r="J416" s="70" t="s">
        <v>165</v>
      </c>
      <c r="K416" s="77" t="s">
        <v>1156</v>
      </c>
      <c r="L416" s="7">
        <v>1</v>
      </c>
      <c r="M416" s="69" t="s">
        <v>165</v>
      </c>
      <c r="N416" s="69" t="s">
        <v>165</v>
      </c>
      <c r="O416" s="77" t="str">
        <f t="shared" si="39"/>
        <v>Multi-mode</v>
      </c>
      <c r="P416" s="77" t="str">
        <f t="shared" si="40"/>
        <v>Definition from ONIX 3.0: A website or other supporting resource delivering content in a variety of modes</v>
      </c>
      <c r="Q416" s="77"/>
      <c r="R416" s="6">
        <v>1</v>
      </c>
      <c r="S416" s="55"/>
      <c r="T416" s="77" t="s">
        <v>688</v>
      </c>
      <c r="U416" s="67" t="s">
        <v>608</v>
      </c>
      <c r="V416" s="68" t="s">
        <v>608</v>
      </c>
      <c r="W416" s="74" t="s">
        <v>418</v>
      </c>
      <c r="X416" s="115" t="s">
        <v>418</v>
      </c>
      <c r="Y416" s="121" t="s">
        <v>171</v>
      </c>
      <c r="AA416" s="77"/>
      <c r="AB416" s="69" t="s">
        <v>609</v>
      </c>
      <c r="AC416" s="69" t="s">
        <v>609</v>
      </c>
      <c r="AD416" s="77"/>
      <c r="AF416" s="69" t="s">
        <v>1240</v>
      </c>
      <c r="AG416" s="69">
        <v>0</v>
      </c>
      <c r="AH416" s="7" t="s">
        <v>2863</v>
      </c>
      <c r="AI416" s="131" t="s">
        <v>2776</v>
      </c>
      <c r="AJ416" s="194" t="str">
        <f>VLOOKUP($J416,context!$K$2:$M$348,2,FALSE)</f>
        <v>Definition from ONIX 3.0: A website or other supporting resource delivering content in a variety of modes</v>
      </c>
      <c r="AK416" s="131">
        <v>2</v>
      </c>
      <c r="AL416" s="70" t="s">
        <v>3098</v>
      </c>
      <c r="AM416" s="149">
        <f>VLOOKUP($J416,context!$K$2:$AC$348,5,FALSE)</f>
        <v>0</v>
      </c>
      <c r="AN416" s="149">
        <f>VLOOKUP($J416,context!$K$2:$AC$348,6,FALSE)</f>
        <v>0</v>
      </c>
      <c r="AO416" s="149">
        <f>VLOOKUP($J416,context!$K$2:$AC$348,7,FALSE)</f>
        <v>0</v>
      </c>
      <c r="AP416" s="149">
        <f>VLOOKUP($J416,context!$K$2:$AC$348,8,FALSE)</f>
        <v>0</v>
      </c>
      <c r="AQ416" s="149">
        <f>VLOOKUP($J416,context!$K$2:$AC$348,9,FALSE)</f>
        <v>0.8</v>
      </c>
      <c r="AR416" s="149">
        <f>VLOOKUP($J416,context!$K$2:$AC$348,10,FALSE)</f>
        <v>0</v>
      </c>
      <c r="AS416" s="149">
        <f>VLOOKUP($J416,context!$K$2:$AC$348,11,FALSE)</f>
        <v>0.6</v>
      </c>
      <c r="AT416" s="149">
        <f>VLOOKUP($J416,context!$K$2:$AC$348,12,FALSE)</f>
        <v>0.8</v>
      </c>
      <c r="AU416" s="149">
        <f>VLOOKUP($J416,context!$K$2:$AC$348,13,FALSE)</f>
        <v>0</v>
      </c>
      <c r="AV416" s="149">
        <f>VLOOKUP($J416,context!$K$2:$AC$348,14,FALSE)</f>
        <v>0.8</v>
      </c>
      <c r="AW416" s="149">
        <f>VLOOKUP($J416,context!$K$2:$AC$348,15,FALSE)</f>
        <v>0</v>
      </c>
      <c r="AX416" s="149">
        <f>VLOOKUP($J416,context!$K$2:$AC$348,16,FALSE)</f>
        <v>0.4</v>
      </c>
      <c r="AY416" s="179">
        <f t="shared" si="36"/>
        <v>3.4</v>
      </c>
      <c r="AZ416" s="149">
        <f t="shared" si="37"/>
        <v>0.8</v>
      </c>
      <c r="BA416" s="149">
        <f t="shared" si="38"/>
        <v>0</v>
      </c>
      <c r="BB416" s="122"/>
    </row>
    <row r="417" spans="1:54">
      <c r="A417" s="52">
        <v>739</v>
      </c>
      <c r="B417" s="52" t="s">
        <v>13</v>
      </c>
      <c r="C417" s="117" t="s">
        <v>1902</v>
      </c>
      <c r="E417" s="69" t="s">
        <v>2271</v>
      </c>
      <c r="G417" s="62" t="s">
        <v>2096</v>
      </c>
      <c r="J417" s="70" t="s">
        <v>2096</v>
      </c>
      <c r="K417" s="69" t="s">
        <v>2097</v>
      </c>
      <c r="L417" s="7">
        <v>1</v>
      </c>
      <c r="M417" s="69" t="s">
        <v>2096</v>
      </c>
      <c r="N417" s="69" t="s">
        <v>2096</v>
      </c>
      <c r="O417" s="77" t="str">
        <f t="shared" si="39"/>
        <v>nanopublication</v>
      </c>
      <c r="P417" s="77" t="str">
        <f t="shared" si="40"/>
        <v>Definition from FaBiO: A single, attributable and machine-readable factual assertion - the smallest unit of publishable information that can be uniquely identified and attributed to its author – typically expressed in RDF. The minimal components of a nanopublication are as follows:</v>
      </c>
      <c r="R417" s="63">
        <v>0.3</v>
      </c>
      <c r="T417" s="69" t="s">
        <v>65</v>
      </c>
      <c r="U417" s="67" t="s">
        <v>184</v>
      </c>
      <c r="V417" s="68" t="s">
        <v>608</v>
      </c>
      <c r="W417" s="74" t="s">
        <v>66</v>
      </c>
      <c r="X417" s="115" t="s">
        <v>66</v>
      </c>
      <c r="Y417" s="121" t="s">
        <v>171</v>
      </c>
      <c r="AG417" s="69">
        <v>1</v>
      </c>
      <c r="AI417" s="70" t="s">
        <v>2787</v>
      </c>
      <c r="AJ417" s="194" t="str">
        <f>VLOOKUP($J417,context!$K$2:$M$348,2,FALSE)</f>
        <v>Definition from FaBiO: A single, attributable and machine-readable factual assertion - the smallest unit of publishable information that can be uniquely identified and attributed to its author – typically expressed in RDF. The minimal components of a nanopublication are as follows:</v>
      </c>
      <c r="AK417" s="70">
        <v>1</v>
      </c>
      <c r="AL417" s="70" t="s">
        <v>3097</v>
      </c>
      <c r="AM417" s="149">
        <f>VLOOKUP($J417,context!$K$2:$AC$348,5,FALSE)</f>
        <v>0</v>
      </c>
      <c r="AN417" s="149">
        <f>VLOOKUP($J417,context!$K$2:$AC$348,6,FALSE)</f>
        <v>0</v>
      </c>
      <c r="AO417" s="149">
        <f>VLOOKUP($J417,context!$K$2:$AC$348,7,FALSE)</f>
        <v>0</v>
      </c>
      <c r="AP417" s="149">
        <f>VLOOKUP($J417,context!$K$2:$AC$348,8,FALSE)</f>
        <v>0.2</v>
      </c>
      <c r="AQ417" s="149">
        <f>VLOOKUP($J417,context!$K$2:$AC$348,9,FALSE)</f>
        <v>0.2</v>
      </c>
      <c r="AR417" s="149">
        <f>VLOOKUP($J417,context!$K$2:$AC$348,10,FALSE)</f>
        <v>0</v>
      </c>
      <c r="AS417" s="149">
        <f>VLOOKUP($J417,context!$K$2:$AC$348,11,FALSE)</f>
        <v>0.2</v>
      </c>
      <c r="AT417" s="149">
        <f>VLOOKUP($J417,context!$K$2:$AC$348,12,FALSE)</f>
        <v>0.2</v>
      </c>
      <c r="AU417" s="149">
        <f>VLOOKUP($J417,context!$K$2:$AC$348,13,FALSE)</f>
        <v>0</v>
      </c>
      <c r="AV417" s="149">
        <f>VLOOKUP($J417,context!$K$2:$AC$348,14,FALSE)</f>
        <v>0.2</v>
      </c>
      <c r="AW417" s="149">
        <f>VLOOKUP($J417,context!$K$2:$AC$348,15,FALSE)</f>
        <v>0</v>
      </c>
      <c r="AX417" s="149">
        <f>VLOOKUP($J417,context!$K$2:$AC$348,16,FALSE)</f>
        <v>0</v>
      </c>
      <c r="AY417" s="149">
        <f t="shared" si="36"/>
        <v>1</v>
      </c>
      <c r="AZ417" s="149">
        <f t="shared" si="37"/>
        <v>0.2</v>
      </c>
      <c r="BA417" s="149">
        <f t="shared" si="38"/>
        <v>0</v>
      </c>
    </row>
    <row r="418" spans="1:54">
      <c r="A418" s="52">
        <v>111</v>
      </c>
      <c r="B418" s="52" t="s">
        <v>13</v>
      </c>
      <c r="C418" s="66" t="s">
        <v>730</v>
      </c>
      <c r="D418" s="52"/>
      <c r="E418" s="77" t="s">
        <v>722</v>
      </c>
      <c r="F418" s="50">
        <v>4</v>
      </c>
      <c r="G418" s="50" t="s">
        <v>420</v>
      </c>
      <c r="H418" s="77"/>
      <c r="I418" s="69" t="s">
        <v>420</v>
      </c>
      <c r="J418" s="70" t="s">
        <v>420</v>
      </c>
      <c r="K418" s="77"/>
      <c r="L418" s="175">
        <v>0</v>
      </c>
      <c r="M418" s="69" t="s">
        <v>420</v>
      </c>
      <c r="N418" s="69" t="s">
        <v>420</v>
      </c>
      <c r="O418" s="77" t="str">
        <f t="shared" si="39"/>
        <v/>
      </c>
      <c r="P418" s="77" t="str">
        <f t="shared" si="40"/>
        <v/>
      </c>
      <c r="Q418" s="77"/>
      <c r="R418" s="6">
        <v>0.6</v>
      </c>
      <c r="S418" s="55">
        <v>43017</v>
      </c>
      <c r="T418" s="77" t="s">
        <v>65</v>
      </c>
      <c r="U418" s="67" t="s">
        <v>608</v>
      </c>
      <c r="V418" s="68" t="s">
        <v>420</v>
      </c>
      <c r="W418" s="74" t="s">
        <v>66</v>
      </c>
      <c r="X418" s="115" t="s">
        <v>66</v>
      </c>
      <c r="Y418" s="121" t="s">
        <v>368</v>
      </c>
      <c r="AB418" s="77"/>
      <c r="AC418" s="69" t="s">
        <v>609</v>
      </c>
      <c r="AD418" s="77"/>
      <c r="AF418" s="69" t="s">
        <v>2402</v>
      </c>
      <c r="AG418" s="69">
        <v>0</v>
      </c>
      <c r="AH418" s="7" t="s">
        <v>2863</v>
      </c>
      <c r="AI418" s="131" t="s">
        <v>2806</v>
      </c>
      <c r="AJ418" s="194" t="str">
        <f>VLOOKUP($J418,context!$K$2:$M$348,2,FALSE)</f>
        <v>Definition from VIVO: A short written piece focused on an event or announcement of note, having a defined publication time and of less enduring interest than a news feature.</v>
      </c>
      <c r="AK418" s="131">
        <v>2</v>
      </c>
      <c r="AL418" s="70" t="s">
        <v>3097</v>
      </c>
      <c r="AM418" s="149">
        <f>VLOOKUP($J418,context!$K$2:$AC$348,5,FALSE)</f>
        <v>0</v>
      </c>
      <c r="AN418" s="149">
        <f>VLOOKUP($J418,context!$K$2:$AC$348,6,FALSE)</f>
        <v>0</v>
      </c>
      <c r="AO418" s="149">
        <f>VLOOKUP($J418,context!$K$2:$AC$348,7,FALSE)</f>
        <v>0</v>
      </c>
      <c r="AP418" s="149">
        <f>VLOOKUP($J418,context!$K$2:$AC$348,8,FALSE)</f>
        <v>0</v>
      </c>
      <c r="AQ418" s="149">
        <f>VLOOKUP($J418,context!$K$2:$AC$348,9,FALSE)</f>
        <v>0</v>
      </c>
      <c r="AR418" s="149">
        <f>VLOOKUP($J418,context!$K$2:$AC$348,10,FALSE)</f>
        <v>0</v>
      </c>
      <c r="AS418" s="149">
        <f>VLOOKUP($J418,context!$K$2:$AC$348,11,FALSE)</f>
        <v>0.4</v>
      </c>
      <c r="AT418" s="149">
        <f>VLOOKUP($J418,context!$K$2:$AC$348,12,FALSE)</f>
        <v>0</v>
      </c>
      <c r="AU418" s="149">
        <f>VLOOKUP($J418,context!$K$2:$AC$348,13,FALSE)</f>
        <v>0.4</v>
      </c>
      <c r="AV418" s="149">
        <f>VLOOKUP($J418,context!$K$2:$AC$348,14,FALSE)</f>
        <v>1</v>
      </c>
      <c r="AW418" s="149">
        <f>VLOOKUP($J418,context!$K$2:$AC$348,15,FALSE)</f>
        <v>0</v>
      </c>
      <c r="AX418" s="149">
        <f>VLOOKUP($J418,context!$K$2:$AC$348,16,FALSE)</f>
        <v>0.4</v>
      </c>
      <c r="AY418" s="149">
        <f t="shared" si="36"/>
        <v>2.2000000000000002</v>
      </c>
      <c r="AZ418" s="149">
        <f t="shared" si="37"/>
        <v>1</v>
      </c>
      <c r="BA418" s="149">
        <f t="shared" si="38"/>
        <v>0</v>
      </c>
    </row>
    <row r="419" spans="1:54">
      <c r="A419" s="52">
        <v>388</v>
      </c>
      <c r="B419" s="52" t="s">
        <v>2708</v>
      </c>
      <c r="C419" s="52" t="s">
        <v>905</v>
      </c>
      <c r="D419" s="52"/>
      <c r="E419" s="175" t="s">
        <v>1104</v>
      </c>
      <c r="F419" s="176">
        <v>4</v>
      </c>
      <c r="G419" s="175" t="s">
        <v>907</v>
      </c>
      <c r="H419" s="77"/>
      <c r="I419" s="69" t="s">
        <v>907</v>
      </c>
      <c r="J419" s="177" t="s">
        <v>420</v>
      </c>
      <c r="K419" s="175" t="s">
        <v>1105</v>
      </c>
      <c r="L419" s="175">
        <v>0</v>
      </c>
      <c r="M419" s="69" t="s">
        <v>420</v>
      </c>
      <c r="N419" s="69" t="s">
        <v>420</v>
      </c>
      <c r="O419" s="77" t="str">
        <f t="shared" si="39"/>
        <v/>
      </c>
      <c r="P419" s="77" t="str">
        <f t="shared" si="40"/>
        <v/>
      </c>
      <c r="Q419" s="175"/>
      <c r="R419" s="52">
        <v>1</v>
      </c>
      <c r="S419" s="55">
        <v>43015</v>
      </c>
      <c r="T419" s="77" t="s">
        <v>65</v>
      </c>
      <c r="U419" s="67" t="s">
        <v>108</v>
      </c>
      <c r="V419" s="177" t="s">
        <v>399</v>
      </c>
      <c r="W419" s="177" t="s">
        <v>66</v>
      </c>
      <c r="X419" s="52" t="s">
        <v>66</v>
      </c>
      <c r="Y419" s="178" t="s">
        <v>95</v>
      </c>
      <c r="Z419" s="178"/>
      <c r="AA419" s="175"/>
      <c r="AB419" s="175" t="s">
        <v>609</v>
      </c>
      <c r="AC419" s="175" t="s">
        <v>609</v>
      </c>
      <c r="AD419" s="175"/>
      <c r="AE419" s="175"/>
      <c r="AF419" s="175" t="s">
        <v>2895</v>
      </c>
      <c r="AG419" s="175">
        <v>0</v>
      </c>
      <c r="AH419" s="175" t="s">
        <v>2863</v>
      </c>
      <c r="AI419" s="131" t="s">
        <v>2806</v>
      </c>
      <c r="AJ419" s="194" t="str">
        <f>VLOOKUP($J419,context!$K$2:$M$348,2,FALSE)</f>
        <v>Definition from VIVO: A short written piece focused on an event or announcement of note, having a defined publication time and of less enduring interest than a news feature.</v>
      </c>
      <c r="AK419" s="131">
        <v>2</v>
      </c>
      <c r="AL419" s="70" t="s">
        <v>3097</v>
      </c>
      <c r="AM419" s="179">
        <f>VLOOKUP($J419,context!$K$2:$AC$348,5,FALSE)</f>
        <v>0</v>
      </c>
      <c r="AN419" s="179">
        <f>VLOOKUP($J419,context!$K$2:$AC$348,6,FALSE)</f>
        <v>0</v>
      </c>
      <c r="AO419" s="179">
        <f>VLOOKUP($J419,context!$K$2:$AC$348,7,FALSE)</f>
        <v>0</v>
      </c>
      <c r="AP419" s="179">
        <f>VLOOKUP($J419,context!$K$2:$AC$348,8,FALSE)</f>
        <v>0</v>
      </c>
      <c r="AQ419" s="179">
        <f>VLOOKUP($J419,context!$K$2:$AC$348,9,FALSE)</f>
        <v>0</v>
      </c>
      <c r="AR419" s="179">
        <f>VLOOKUP($J419,context!$K$2:$AC$348,10,FALSE)</f>
        <v>0</v>
      </c>
      <c r="AS419" s="179">
        <f>VLOOKUP($J419,context!$K$2:$AC$348,11,FALSE)</f>
        <v>0.4</v>
      </c>
      <c r="AT419" s="179">
        <f>VLOOKUP($J419,context!$K$2:$AC$348,12,FALSE)</f>
        <v>0</v>
      </c>
      <c r="AU419" s="179">
        <f>VLOOKUP($J419,context!$K$2:$AC$348,13,FALSE)</f>
        <v>0.4</v>
      </c>
      <c r="AV419" s="179">
        <f>VLOOKUP($J419,context!$K$2:$AC$348,14,FALSE)</f>
        <v>1</v>
      </c>
      <c r="AW419" s="179">
        <f>VLOOKUP($J419,context!$K$2:$AC$348,15,FALSE)</f>
        <v>0</v>
      </c>
      <c r="AX419" s="179">
        <f>VLOOKUP($J419,context!$K$2:$AC$348,16,FALSE)</f>
        <v>0.4</v>
      </c>
      <c r="AY419" s="149">
        <f t="shared" si="36"/>
        <v>2.2000000000000002</v>
      </c>
      <c r="AZ419" s="149">
        <f t="shared" si="37"/>
        <v>1</v>
      </c>
      <c r="BA419" s="149">
        <f t="shared" si="38"/>
        <v>0</v>
      </c>
      <c r="BB419" s="122"/>
    </row>
    <row r="420" spans="1:54" s="175" customFormat="1">
      <c r="A420" s="52">
        <v>517</v>
      </c>
      <c r="B420" s="52" t="s">
        <v>13</v>
      </c>
      <c r="C420" s="66" t="s">
        <v>44</v>
      </c>
      <c r="D420" s="52"/>
      <c r="E420" s="69" t="s">
        <v>1778</v>
      </c>
      <c r="F420" s="69" t="s">
        <v>1779</v>
      </c>
      <c r="G420" s="77" t="s">
        <v>1737</v>
      </c>
      <c r="H420" s="61"/>
      <c r="I420" s="77" t="s">
        <v>1737</v>
      </c>
      <c r="J420" s="70" t="s">
        <v>420</v>
      </c>
      <c r="K420" s="69" t="s">
        <v>685</v>
      </c>
      <c r="L420" s="175">
        <v>0</v>
      </c>
      <c r="M420" s="69" t="s">
        <v>420</v>
      </c>
      <c r="N420" s="69" t="s">
        <v>420</v>
      </c>
      <c r="O420" s="77" t="str">
        <f t="shared" si="39"/>
        <v/>
      </c>
      <c r="P420" s="77" t="str">
        <f t="shared" si="40"/>
        <v/>
      </c>
      <c r="Q420" s="77"/>
      <c r="R420" s="6">
        <v>0.8</v>
      </c>
      <c r="S420" s="55"/>
      <c r="T420" s="77" t="s">
        <v>65</v>
      </c>
      <c r="U420" s="67" t="s">
        <v>108</v>
      </c>
      <c r="V420" s="68" t="s">
        <v>420</v>
      </c>
      <c r="W420" s="74" t="s">
        <v>66</v>
      </c>
      <c r="X420" s="115" t="s">
        <v>66</v>
      </c>
      <c r="Y420" s="121" t="s">
        <v>171</v>
      </c>
      <c r="Z420" s="121"/>
      <c r="AA420" s="61"/>
      <c r="AB420" s="77"/>
      <c r="AC420" s="69" t="s">
        <v>609</v>
      </c>
      <c r="AD420" s="72"/>
      <c r="AE420" s="7"/>
      <c r="AF420" s="77"/>
      <c r="AG420" s="69">
        <v>1</v>
      </c>
      <c r="AH420" s="7" t="s">
        <v>2863</v>
      </c>
      <c r="AI420" s="131" t="s">
        <v>3046</v>
      </c>
      <c r="AJ420" s="194" t="str">
        <f>VLOOKUP($J420,context!$K$2:$M$348,2,FALSE)</f>
        <v>Definition from VIVO: A short written piece focused on an event or announcement of note, having a defined publication time and of less enduring interest than a news feature.</v>
      </c>
      <c r="AK420" s="131">
        <v>2</v>
      </c>
      <c r="AL420" s="70" t="s">
        <v>3097</v>
      </c>
      <c r="AM420" s="149">
        <f>VLOOKUP($J420,context!$K$2:$AC$348,5,FALSE)</f>
        <v>0</v>
      </c>
      <c r="AN420" s="149">
        <f>VLOOKUP($J420,context!$K$2:$AC$348,6,FALSE)</f>
        <v>0</v>
      </c>
      <c r="AO420" s="149">
        <f>VLOOKUP($J420,context!$K$2:$AC$348,7,FALSE)</f>
        <v>0</v>
      </c>
      <c r="AP420" s="149">
        <f>VLOOKUP($J420,context!$K$2:$AC$348,8,FALSE)</f>
        <v>0</v>
      </c>
      <c r="AQ420" s="149">
        <f>VLOOKUP($J420,context!$K$2:$AC$348,9,FALSE)</f>
        <v>0</v>
      </c>
      <c r="AR420" s="149">
        <f>VLOOKUP($J420,context!$K$2:$AC$348,10,FALSE)</f>
        <v>0</v>
      </c>
      <c r="AS420" s="149">
        <f>VLOOKUP($J420,context!$K$2:$AC$348,11,FALSE)</f>
        <v>0.4</v>
      </c>
      <c r="AT420" s="149">
        <f>VLOOKUP($J420,context!$K$2:$AC$348,12,FALSE)</f>
        <v>0</v>
      </c>
      <c r="AU420" s="149">
        <f>VLOOKUP($J420,context!$K$2:$AC$348,13,FALSE)</f>
        <v>0.4</v>
      </c>
      <c r="AV420" s="149">
        <f>VLOOKUP($J420,context!$K$2:$AC$348,14,FALSE)</f>
        <v>1</v>
      </c>
      <c r="AW420" s="149">
        <f>VLOOKUP($J420,context!$K$2:$AC$348,15,FALSE)</f>
        <v>0</v>
      </c>
      <c r="AX420" s="149">
        <f>VLOOKUP($J420,context!$K$2:$AC$348,16,FALSE)</f>
        <v>0.4</v>
      </c>
      <c r="AY420" s="149">
        <f t="shared" si="36"/>
        <v>2.2000000000000002</v>
      </c>
      <c r="AZ420" s="149">
        <f t="shared" si="37"/>
        <v>1</v>
      </c>
      <c r="BA420" s="149">
        <f t="shared" si="38"/>
        <v>0</v>
      </c>
      <c r="BB420" s="61"/>
    </row>
    <row r="421" spans="1:54">
      <c r="A421" s="52">
        <v>712</v>
      </c>
      <c r="B421" s="52" t="s">
        <v>13</v>
      </c>
      <c r="C421" s="117" t="s">
        <v>1902</v>
      </c>
      <c r="E421" s="69" t="s">
        <v>2271</v>
      </c>
      <c r="G421" s="62" t="s">
        <v>2055</v>
      </c>
      <c r="J421" s="70" t="s">
        <v>420</v>
      </c>
      <c r="K421" s="61" t="s">
        <v>2056</v>
      </c>
      <c r="L421" s="175">
        <v>0</v>
      </c>
      <c r="M421" s="69" t="s">
        <v>420</v>
      </c>
      <c r="N421" s="69" t="s">
        <v>420</v>
      </c>
      <c r="O421" s="77" t="str">
        <f t="shared" si="39"/>
        <v/>
      </c>
      <c r="P421" s="77" t="str">
        <f t="shared" si="40"/>
        <v/>
      </c>
      <c r="R421" s="63">
        <v>1</v>
      </c>
      <c r="T421" s="77" t="s">
        <v>65</v>
      </c>
      <c r="U421" s="67" t="s">
        <v>108</v>
      </c>
      <c r="V421" s="68" t="s">
        <v>420</v>
      </c>
      <c r="W421" s="74" t="s">
        <v>66</v>
      </c>
      <c r="X421" s="115" t="s">
        <v>66</v>
      </c>
      <c r="Y421" s="121" t="s">
        <v>171</v>
      </c>
      <c r="AC421" s="69" t="s">
        <v>609</v>
      </c>
      <c r="AF421" s="69" t="s">
        <v>2896</v>
      </c>
      <c r="AG421" s="69">
        <v>0</v>
      </c>
      <c r="AH421" s="7" t="s">
        <v>2863</v>
      </c>
      <c r="AI421" s="131" t="s">
        <v>2986</v>
      </c>
      <c r="AJ421" s="194" t="str">
        <f>VLOOKUP($J421,context!$K$2:$M$348,2,FALSE)</f>
        <v>Definition from VIVO: A short written piece focused on an event or announcement of note, having a defined publication time and of less enduring interest than a news feature.</v>
      </c>
      <c r="AK421" s="131">
        <v>2</v>
      </c>
      <c r="AL421" s="70" t="s">
        <v>3094</v>
      </c>
      <c r="AM421" s="149">
        <f>VLOOKUP($J421,context!$K$2:$AC$348,5,FALSE)</f>
        <v>0</v>
      </c>
      <c r="AN421" s="149">
        <f>VLOOKUP($J421,context!$K$2:$AC$348,6,FALSE)</f>
        <v>0</v>
      </c>
      <c r="AO421" s="149">
        <f>VLOOKUP($J421,context!$K$2:$AC$348,7,FALSE)</f>
        <v>0</v>
      </c>
      <c r="AP421" s="149">
        <f>VLOOKUP($J421,context!$K$2:$AC$348,8,FALSE)</f>
        <v>0</v>
      </c>
      <c r="AQ421" s="149">
        <f>VLOOKUP($J421,context!$K$2:$AC$348,9,FALSE)</f>
        <v>0</v>
      </c>
      <c r="AR421" s="149">
        <f>VLOOKUP($J421,context!$K$2:$AC$348,10,FALSE)</f>
        <v>0</v>
      </c>
      <c r="AS421" s="149">
        <f>VLOOKUP($J421,context!$K$2:$AC$348,11,FALSE)</f>
        <v>0.4</v>
      </c>
      <c r="AT421" s="149">
        <f>VLOOKUP($J421,context!$K$2:$AC$348,12,FALSE)</f>
        <v>0</v>
      </c>
      <c r="AU421" s="149">
        <f>VLOOKUP($J421,context!$K$2:$AC$348,13,FALSE)</f>
        <v>0.4</v>
      </c>
      <c r="AV421" s="149">
        <f>VLOOKUP($J421,context!$K$2:$AC$348,14,FALSE)</f>
        <v>1</v>
      </c>
      <c r="AW421" s="149">
        <f>VLOOKUP($J421,context!$K$2:$AC$348,15,FALSE)</f>
        <v>0</v>
      </c>
      <c r="AX421" s="149">
        <f>VLOOKUP($J421,context!$K$2:$AC$348,16,FALSE)</f>
        <v>0.4</v>
      </c>
      <c r="AY421" s="179">
        <f t="shared" si="36"/>
        <v>2.2000000000000002</v>
      </c>
      <c r="AZ421" s="149">
        <f t="shared" si="37"/>
        <v>1</v>
      </c>
      <c r="BA421" s="149">
        <f t="shared" si="38"/>
        <v>0</v>
      </c>
    </row>
    <row r="422" spans="1:54">
      <c r="A422" s="52">
        <v>724</v>
      </c>
      <c r="B422" s="52" t="s">
        <v>13</v>
      </c>
      <c r="C422" s="117" t="s">
        <v>1902</v>
      </c>
      <c r="E422" s="69" t="s">
        <v>2271</v>
      </c>
      <c r="G422" s="62" t="s">
        <v>2072</v>
      </c>
      <c r="J422" s="70" t="s">
        <v>420</v>
      </c>
      <c r="K422" s="61" t="s">
        <v>2073</v>
      </c>
      <c r="L422" s="175">
        <v>0</v>
      </c>
      <c r="M422" s="69" t="s">
        <v>420</v>
      </c>
      <c r="N422" s="69" t="s">
        <v>420</v>
      </c>
      <c r="O422" s="77" t="str">
        <f t="shared" si="39"/>
        <v/>
      </c>
      <c r="P422" s="77" t="str">
        <f t="shared" si="40"/>
        <v/>
      </c>
      <c r="R422" s="63">
        <v>1</v>
      </c>
      <c r="T422" s="77" t="s">
        <v>65</v>
      </c>
      <c r="U422" s="67" t="s">
        <v>108</v>
      </c>
      <c r="V422" s="68" t="s">
        <v>420</v>
      </c>
      <c r="W422" s="74" t="s">
        <v>66</v>
      </c>
      <c r="X422" s="115" t="s">
        <v>66</v>
      </c>
      <c r="Y422" s="121" t="s">
        <v>171</v>
      </c>
      <c r="AC422" s="69" t="s">
        <v>609</v>
      </c>
      <c r="AF422" s="69" t="s">
        <v>2896</v>
      </c>
      <c r="AG422" s="69">
        <v>0</v>
      </c>
      <c r="AH422" s="7" t="s">
        <v>2863</v>
      </c>
      <c r="AI422" s="131" t="s">
        <v>2986</v>
      </c>
      <c r="AJ422" s="194" t="str">
        <f>VLOOKUP($J422,context!$K$2:$M$348,2,FALSE)</f>
        <v>Definition from VIVO: A short written piece focused on an event or announcement of note, having a defined publication time and of less enduring interest than a news feature.</v>
      </c>
      <c r="AK422" s="131">
        <v>2</v>
      </c>
      <c r="AL422" s="70" t="s">
        <v>3094</v>
      </c>
      <c r="AM422" s="149">
        <f>VLOOKUP($J422,context!$K$2:$AC$348,5,FALSE)</f>
        <v>0</v>
      </c>
      <c r="AN422" s="149">
        <f>VLOOKUP($J422,context!$K$2:$AC$348,6,FALSE)</f>
        <v>0</v>
      </c>
      <c r="AO422" s="149">
        <f>VLOOKUP($J422,context!$K$2:$AC$348,7,FALSE)</f>
        <v>0</v>
      </c>
      <c r="AP422" s="149">
        <f>VLOOKUP($J422,context!$K$2:$AC$348,8,FALSE)</f>
        <v>0</v>
      </c>
      <c r="AQ422" s="149">
        <f>VLOOKUP($J422,context!$K$2:$AC$348,9,FALSE)</f>
        <v>0</v>
      </c>
      <c r="AR422" s="149">
        <f>VLOOKUP($J422,context!$K$2:$AC$348,10,FALSE)</f>
        <v>0</v>
      </c>
      <c r="AS422" s="149">
        <f>VLOOKUP($J422,context!$K$2:$AC$348,11,FALSE)</f>
        <v>0.4</v>
      </c>
      <c r="AT422" s="149">
        <f>VLOOKUP($J422,context!$K$2:$AC$348,12,FALSE)</f>
        <v>0</v>
      </c>
      <c r="AU422" s="149">
        <f>VLOOKUP($J422,context!$K$2:$AC$348,13,FALSE)</f>
        <v>0.4</v>
      </c>
      <c r="AV422" s="149">
        <f>VLOOKUP($J422,context!$K$2:$AC$348,14,FALSE)</f>
        <v>1</v>
      </c>
      <c r="AW422" s="149">
        <f>VLOOKUP($J422,context!$K$2:$AC$348,15,FALSE)</f>
        <v>0</v>
      </c>
      <c r="AX422" s="149">
        <f>VLOOKUP($J422,context!$K$2:$AC$348,16,FALSE)</f>
        <v>0.4</v>
      </c>
      <c r="AY422" s="149">
        <f t="shared" si="36"/>
        <v>2.2000000000000002</v>
      </c>
      <c r="AZ422" s="149">
        <f t="shared" si="37"/>
        <v>1</v>
      </c>
      <c r="BA422" s="149">
        <f t="shared" si="38"/>
        <v>0</v>
      </c>
    </row>
    <row r="423" spans="1:54">
      <c r="A423" s="52">
        <v>740</v>
      </c>
      <c r="B423" s="52" t="s">
        <v>13</v>
      </c>
      <c r="C423" s="117" t="s">
        <v>1902</v>
      </c>
      <c r="E423" s="69" t="s">
        <v>2271</v>
      </c>
      <c r="G423" s="62" t="s">
        <v>2098</v>
      </c>
      <c r="J423" s="70" t="s">
        <v>420</v>
      </c>
      <c r="K423" s="69" t="s">
        <v>2099</v>
      </c>
      <c r="L423" s="175">
        <v>0</v>
      </c>
      <c r="M423" s="69" t="s">
        <v>420</v>
      </c>
      <c r="N423" s="69" t="s">
        <v>420</v>
      </c>
      <c r="O423" s="77" t="str">
        <f t="shared" si="39"/>
        <v/>
      </c>
      <c r="P423" s="77" t="str">
        <f t="shared" si="40"/>
        <v/>
      </c>
      <c r="R423" s="63">
        <v>1</v>
      </c>
      <c r="T423" s="77" t="s">
        <v>65</v>
      </c>
      <c r="U423" s="67" t="s">
        <v>108</v>
      </c>
      <c r="V423" s="68" t="s">
        <v>420</v>
      </c>
      <c r="W423" s="74" t="s">
        <v>66</v>
      </c>
      <c r="X423" s="115" t="s">
        <v>66</v>
      </c>
      <c r="Y423" s="121" t="s">
        <v>171</v>
      </c>
      <c r="AC423" s="69" t="s">
        <v>609</v>
      </c>
      <c r="AF423" s="69" t="s">
        <v>2899</v>
      </c>
      <c r="AG423" s="69">
        <v>0</v>
      </c>
      <c r="AH423" s="7" t="s">
        <v>2863</v>
      </c>
      <c r="AI423" s="131" t="s">
        <v>2806</v>
      </c>
      <c r="AJ423" s="194" t="str">
        <f>VLOOKUP($J423,context!$K$2:$M$348,2,FALSE)</f>
        <v>Definition from VIVO: A short written piece focused on an event or announcement of note, having a defined publication time and of less enduring interest than a news feature.</v>
      </c>
      <c r="AK423" s="131">
        <v>2</v>
      </c>
      <c r="AL423" s="70" t="s">
        <v>3097</v>
      </c>
      <c r="AM423" s="149">
        <f>VLOOKUP($J423,context!$K$2:$AC$348,5,FALSE)</f>
        <v>0</v>
      </c>
      <c r="AN423" s="149">
        <f>VLOOKUP($J423,context!$K$2:$AC$348,6,FALSE)</f>
        <v>0</v>
      </c>
      <c r="AO423" s="149">
        <f>VLOOKUP($J423,context!$K$2:$AC$348,7,FALSE)</f>
        <v>0</v>
      </c>
      <c r="AP423" s="149">
        <f>VLOOKUP($J423,context!$K$2:$AC$348,8,FALSE)</f>
        <v>0</v>
      </c>
      <c r="AQ423" s="149">
        <f>VLOOKUP($J423,context!$K$2:$AC$348,9,FALSE)</f>
        <v>0</v>
      </c>
      <c r="AR423" s="149">
        <f>VLOOKUP($J423,context!$K$2:$AC$348,10,FALSE)</f>
        <v>0</v>
      </c>
      <c r="AS423" s="149">
        <f>VLOOKUP($J423,context!$K$2:$AC$348,11,FALSE)</f>
        <v>0.4</v>
      </c>
      <c r="AT423" s="149">
        <f>VLOOKUP($J423,context!$K$2:$AC$348,12,FALSE)</f>
        <v>0</v>
      </c>
      <c r="AU423" s="149">
        <f>VLOOKUP($J423,context!$K$2:$AC$348,13,FALSE)</f>
        <v>0.4</v>
      </c>
      <c r="AV423" s="149">
        <f>VLOOKUP($J423,context!$K$2:$AC$348,14,FALSE)</f>
        <v>1</v>
      </c>
      <c r="AW423" s="149">
        <f>VLOOKUP($J423,context!$K$2:$AC$348,15,FALSE)</f>
        <v>0</v>
      </c>
      <c r="AX423" s="149">
        <f>VLOOKUP($J423,context!$K$2:$AC$348,16,FALSE)</f>
        <v>0.4</v>
      </c>
      <c r="AY423" s="149">
        <f t="shared" si="36"/>
        <v>2.2000000000000002</v>
      </c>
      <c r="AZ423" s="149">
        <f t="shared" si="37"/>
        <v>1</v>
      </c>
      <c r="BA423" s="149">
        <f t="shared" si="38"/>
        <v>0</v>
      </c>
    </row>
    <row r="424" spans="1:54">
      <c r="A424" s="52">
        <v>785</v>
      </c>
      <c r="B424" s="52" t="s">
        <v>13</v>
      </c>
      <c r="C424" s="117" t="s">
        <v>1902</v>
      </c>
      <c r="E424" s="69" t="s">
        <v>2271</v>
      </c>
      <c r="G424" s="62" t="s">
        <v>2166</v>
      </c>
      <c r="J424" s="70" t="s">
        <v>420</v>
      </c>
      <c r="K424" s="69" t="s">
        <v>2900</v>
      </c>
      <c r="L424" s="175">
        <v>0</v>
      </c>
      <c r="M424" s="69" t="s">
        <v>420</v>
      </c>
      <c r="N424" s="69" t="s">
        <v>420</v>
      </c>
      <c r="O424" s="77" t="str">
        <f t="shared" si="39"/>
        <v/>
      </c>
      <c r="P424" s="77" t="str">
        <f t="shared" si="40"/>
        <v/>
      </c>
      <c r="R424" s="63">
        <v>1</v>
      </c>
      <c r="T424" s="77" t="s">
        <v>65</v>
      </c>
      <c r="U424" s="67" t="s">
        <v>108</v>
      </c>
      <c r="V424" s="68" t="s">
        <v>420</v>
      </c>
      <c r="W424" s="74" t="s">
        <v>66</v>
      </c>
      <c r="X424" s="115" t="s">
        <v>66</v>
      </c>
      <c r="Y424" s="121" t="s">
        <v>171</v>
      </c>
      <c r="AC424" s="69" t="s">
        <v>609</v>
      </c>
      <c r="AF424" s="69" t="s">
        <v>2901</v>
      </c>
      <c r="AG424" s="69">
        <v>0</v>
      </c>
      <c r="AH424" s="7" t="s">
        <v>2863</v>
      </c>
      <c r="AI424" s="131" t="s">
        <v>3046</v>
      </c>
      <c r="AJ424" s="194" t="str">
        <f>VLOOKUP($J424,context!$K$2:$M$348,2,FALSE)</f>
        <v>Definition from VIVO: A short written piece focused on an event or announcement of note, having a defined publication time and of less enduring interest than a news feature.</v>
      </c>
      <c r="AK424" s="131">
        <v>2</v>
      </c>
      <c r="AL424" s="70" t="s">
        <v>3097</v>
      </c>
      <c r="AM424" s="149">
        <f>VLOOKUP($J424,context!$K$2:$AC$348,5,FALSE)</f>
        <v>0</v>
      </c>
      <c r="AN424" s="149">
        <f>VLOOKUP($J424,context!$K$2:$AC$348,6,FALSE)</f>
        <v>0</v>
      </c>
      <c r="AO424" s="149">
        <f>VLOOKUP($J424,context!$K$2:$AC$348,7,FALSE)</f>
        <v>0</v>
      </c>
      <c r="AP424" s="149">
        <f>VLOOKUP($J424,context!$K$2:$AC$348,8,FALSE)</f>
        <v>0</v>
      </c>
      <c r="AQ424" s="149">
        <f>VLOOKUP($J424,context!$K$2:$AC$348,9,FALSE)</f>
        <v>0</v>
      </c>
      <c r="AR424" s="149">
        <f>VLOOKUP($J424,context!$K$2:$AC$348,10,FALSE)</f>
        <v>0</v>
      </c>
      <c r="AS424" s="149">
        <f>VLOOKUP($J424,context!$K$2:$AC$348,11,FALSE)</f>
        <v>0.4</v>
      </c>
      <c r="AT424" s="149">
        <f>VLOOKUP($J424,context!$K$2:$AC$348,12,FALSE)</f>
        <v>0</v>
      </c>
      <c r="AU424" s="149">
        <f>VLOOKUP($J424,context!$K$2:$AC$348,13,FALSE)</f>
        <v>0.4</v>
      </c>
      <c r="AV424" s="149">
        <f>VLOOKUP($J424,context!$K$2:$AC$348,14,FALSE)</f>
        <v>1</v>
      </c>
      <c r="AW424" s="149">
        <f>VLOOKUP($J424,context!$K$2:$AC$348,15,FALSE)</f>
        <v>0</v>
      </c>
      <c r="AX424" s="149">
        <f>VLOOKUP($J424,context!$K$2:$AC$348,16,FALSE)</f>
        <v>0.4</v>
      </c>
      <c r="AY424" s="149">
        <f t="shared" si="36"/>
        <v>2.2000000000000002</v>
      </c>
      <c r="AZ424" s="149">
        <f t="shared" si="37"/>
        <v>1</v>
      </c>
      <c r="BA424" s="149">
        <f t="shared" si="38"/>
        <v>0</v>
      </c>
    </row>
    <row r="425" spans="1:54" s="175" customFormat="1">
      <c r="A425" s="122">
        <v>886</v>
      </c>
      <c r="B425" s="52" t="s">
        <v>13</v>
      </c>
      <c r="C425" s="66" t="s">
        <v>2413</v>
      </c>
      <c r="D425" s="66" t="s">
        <v>2554</v>
      </c>
      <c r="E425" s="7" t="s">
        <v>2414</v>
      </c>
      <c r="F425" s="122">
        <v>3</v>
      </c>
      <c r="G425" s="50" t="s">
        <v>2555</v>
      </c>
      <c r="H425" s="122"/>
      <c r="I425" s="122"/>
      <c r="J425" s="47" t="s">
        <v>420</v>
      </c>
      <c r="K425" s="7" t="s">
        <v>2556</v>
      </c>
      <c r="L425" s="7">
        <v>1</v>
      </c>
      <c r="M425" s="69" t="s">
        <v>420</v>
      </c>
      <c r="N425" s="69" t="s">
        <v>420</v>
      </c>
      <c r="O425" s="77" t="str">
        <f t="shared" si="39"/>
        <v>News Item</v>
      </c>
      <c r="P425" s="77" t="str">
        <f t="shared" si="40"/>
        <v>Definition from VIVO: A short written piece focused on an event or announcement of note, having a defined publication time and of less enduring interest than a news feature.</v>
      </c>
      <c r="Q425" s="7"/>
      <c r="R425" s="66">
        <v>1</v>
      </c>
      <c r="S425" s="126"/>
      <c r="T425" s="122" t="s">
        <v>65</v>
      </c>
      <c r="U425" s="127"/>
      <c r="V425" s="47" t="s">
        <v>420</v>
      </c>
      <c r="W425" s="47" t="s">
        <v>66</v>
      </c>
      <c r="X425" s="66" t="s">
        <v>66</v>
      </c>
      <c r="Y425" s="184" t="s">
        <v>95</v>
      </c>
      <c r="Z425" s="184"/>
      <c r="AA425" s="7"/>
      <c r="AB425" s="7" t="s">
        <v>609</v>
      </c>
      <c r="AC425" s="7" t="s">
        <v>609</v>
      </c>
      <c r="AD425" s="7"/>
      <c r="AE425" s="7"/>
      <c r="AF425" s="7" t="s">
        <v>2897</v>
      </c>
      <c r="AG425" s="7">
        <v>0</v>
      </c>
      <c r="AH425" s="7" t="s">
        <v>2863</v>
      </c>
      <c r="AI425" s="48" t="s">
        <v>3046</v>
      </c>
      <c r="AJ425" s="194" t="str">
        <f>VLOOKUP($J425,context!$K$2:$M$348,2,FALSE)</f>
        <v>Definition from VIVO: A short written piece focused on an event or announcement of note, having a defined publication time and of less enduring interest than a news feature.</v>
      </c>
      <c r="AK425" s="131">
        <v>2</v>
      </c>
      <c r="AL425" s="70" t="s">
        <v>3097</v>
      </c>
      <c r="AM425" s="185">
        <f>VLOOKUP($J425,context!$K$2:$AC$348,5,FALSE)</f>
        <v>0</v>
      </c>
      <c r="AN425" s="185">
        <f>VLOOKUP($J425,context!$K$2:$AC$348,6,FALSE)</f>
        <v>0</v>
      </c>
      <c r="AO425" s="185">
        <f>VLOOKUP($J425,context!$K$2:$AC$348,7,FALSE)</f>
        <v>0</v>
      </c>
      <c r="AP425" s="185">
        <f>VLOOKUP($J425,context!$K$2:$AC$348,8,FALSE)</f>
        <v>0</v>
      </c>
      <c r="AQ425" s="185">
        <f>VLOOKUP($J425,context!$K$2:$AC$348,9,FALSE)</f>
        <v>0</v>
      </c>
      <c r="AR425" s="185">
        <f>VLOOKUP($J425,context!$K$2:$AC$348,10,FALSE)</f>
        <v>0</v>
      </c>
      <c r="AS425" s="185">
        <f>VLOOKUP($J425,context!$K$2:$AC$348,11,FALSE)</f>
        <v>0.4</v>
      </c>
      <c r="AT425" s="185">
        <f>VLOOKUP($J425,context!$K$2:$AC$348,12,FALSE)</f>
        <v>0</v>
      </c>
      <c r="AU425" s="185">
        <f>VLOOKUP($J425,context!$K$2:$AC$348,13,FALSE)</f>
        <v>0.4</v>
      </c>
      <c r="AV425" s="185">
        <f>VLOOKUP($J425,context!$K$2:$AC$348,14,FALSE)</f>
        <v>1</v>
      </c>
      <c r="AW425" s="185">
        <f>VLOOKUP($J425,context!$K$2:$AC$348,15,FALSE)</f>
        <v>0</v>
      </c>
      <c r="AX425" s="185">
        <f>VLOOKUP($J425,context!$K$2:$AC$348,16,FALSE)</f>
        <v>0.4</v>
      </c>
      <c r="AY425" s="185">
        <f t="shared" si="36"/>
        <v>2.2000000000000002</v>
      </c>
      <c r="AZ425" s="149">
        <f t="shared" si="37"/>
        <v>1</v>
      </c>
      <c r="BA425" s="149">
        <f t="shared" si="38"/>
        <v>0</v>
      </c>
      <c r="BB425" s="7"/>
    </row>
    <row r="426" spans="1:54">
      <c r="A426" s="52">
        <v>613</v>
      </c>
      <c r="B426" s="52" t="s">
        <v>13</v>
      </c>
      <c r="C426" s="117" t="s">
        <v>1902</v>
      </c>
      <c r="E426" s="69" t="s">
        <v>2271</v>
      </c>
      <c r="G426" s="62" t="s">
        <v>215</v>
      </c>
      <c r="J426" s="70" t="s">
        <v>215</v>
      </c>
      <c r="K426" s="69" t="s">
        <v>1910</v>
      </c>
      <c r="L426" s="175">
        <v>1</v>
      </c>
      <c r="M426" s="69" t="s">
        <v>420</v>
      </c>
      <c r="N426" s="69" t="s">
        <v>2310</v>
      </c>
      <c r="O426" s="77" t="str">
        <f t="shared" si="39"/>
        <v>announcement</v>
      </c>
      <c r="P426" s="77" t="str">
        <f t="shared" si="40"/>
        <v>Definition from FaBiO: A formal statement about something.</v>
      </c>
      <c r="R426" s="63">
        <v>0.6</v>
      </c>
      <c r="T426" s="77" t="s">
        <v>65</v>
      </c>
      <c r="U426" s="67" t="s">
        <v>108</v>
      </c>
      <c r="V426" s="68" t="s">
        <v>420</v>
      </c>
      <c r="W426" s="74" t="s">
        <v>66</v>
      </c>
      <c r="X426" s="115" t="s">
        <v>66</v>
      </c>
      <c r="Y426" s="121" t="s">
        <v>171</v>
      </c>
      <c r="AC426" s="69" t="s">
        <v>609</v>
      </c>
      <c r="AF426" s="69" t="s">
        <v>2898</v>
      </c>
      <c r="AG426" s="61">
        <v>0</v>
      </c>
      <c r="AH426" s="7" t="s">
        <v>2863</v>
      </c>
      <c r="AI426" s="131" t="s">
        <v>2776</v>
      </c>
      <c r="AJ426" s="194" t="e">
        <f>VLOOKUP($J426,context!$K$2:$M$348,2,FALSE)</f>
        <v>#N/A</v>
      </c>
      <c r="AK426" s="131">
        <v>2</v>
      </c>
      <c r="AL426" s="70" t="s">
        <v>3098</v>
      </c>
      <c r="AM426" s="149" t="e">
        <f>VLOOKUP($J426,context!$K$2:$AC$348,5,FALSE)</f>
        <v>#N/A</v>
      </c>
      <c r="AN426" s="149" t="e">
        <f>VLOOKUP($J426,context!$K$2:$AC$348,6,FALSE)</f>
        <v>#N/A</v>
      </c>
      <c r="AO426" s="149" t="e">
        <f>VLOOKUP($J426,context!$K$2:$AC$348,7,FALSE)</f>
        <v>#N/A</v>
      </c>
      <c r="AP426" s="149" t="e">
        <f>VLOOKUP($J426,context!$K$2:$AC$348,8,FALSE)</f>
        <v>#N/A</v>
      </c>
      <c r="AQ426" s="149" t="e">
        <f>VLOOKUP($J426,context!$K$2:$AC$348,9,FALSE)</f>
        <v>#N/A</v>
      </c>
      <c r="AR426" s="149" t="e">
        <f>VLOOKUP($J426,context!$K$2:$AC$348,10,FALSE)</f>
        <v>#N/A</v>
      </c>
      <c r="AS426" s="149" t="e">
        <f>VLOOKUP($J426,context!$K$2:$AC$348,11,FALSE)</f>
        <v>#N/A</v>
      </c>
      <c r="AT426" s="149" t="e">
        <f>VLOOKUP($J426,context!$K$2:$AC$348,12,FALSE)</f>
        <v>#N/A</v>
      </c>
      <c r="AU426" s="149" t="e">
        <f>VLOOKUP($J426,context!$K$2:$AC$348,13,FALSE)</f>
        <v>#N/A</v>
      </c>
      <c r="AV426" s="149" t="e">
        <f>VLOOKUP($J426,context!$K$2:$AC$348,14,FALSE)</f>
        <v>#N/A</v>
      </c>
      <c r="AW426" s="149" t="e">
        <f>VLOOKUP($J426,context!$K$2:$AC$348,15,FALSE)</f>
        <v>#N/A</v>
      </c>
      <c r="AX426" s="149" t="e">
        <f>VLOOKUP($J426,context!$K$2:$AC$348,16,FALSE)</f>
        <v>#N/A</v>
      </c>
      <c r="AY426" s="149" t="e">
        <f t="shared" si="36"/>
        <v>#N/A</v>
      </c>
      <c r="AZ426" s="149" t="e">
        <f t="shared" si="37"/>
        <v>#N/A</v>
      </c>
      <c r="BA426" s="149" t="e">
        <f t="shared" si="38"/>
        <v>#N/A</v>
      </c>
    </row>
    <row r="427" spans="1:54">
      <c r="A427" s="52">
        <v>701</v>
      </c>
      <c r="B427" s="52" t="s">
        <v>13</v>
      </c>
      <c r="C427" s="117" t="s">
        <v>1902</v>
      </c>
      <c r="E427" s="69" t="s">
        <v>2271</v>
      </c>
      <c r="G427" s="62" t="s">
        <v>2038</v>
      </c>
      <c r="J427" s="70" t="s">
        <v>2038</v>
      </c>
      <c r="K427" s="69" t="s">
        <v>2902</v>
      </c>
      <c r="L427" s="175">
        <v>1</v>
      </c>
      <c r="M427" s="69" t="s">
        <v>420</v>
      </c>
      <c r="N427" s="69" t="s">
        <v>2301</v>
      </c>
      <c r="O427" s="77" t="str">
        <f t="shared" si="39"/>
        <v>in brief</v>
      </c>
      <c r="P427" s="77" t="str">
        <f t="shared" si="40"/>
        <v>Definition from FaBiO: An 'In Brief' is a journal or magazine news item that describes all the articles (or all the important articles) in that issue of the periodical. The content of an 'In Brief' may be constructed from the abstracts of the articles it highlights, but is more likely to be written by a member of the periodical staff especially for the issue.</v>
      </c>
      <c r="R427" s="63">
        <v>0.8</v>
      </c>
      <c r="T427" s="77" t="s">
        <v>65</v>
      </c>
      <c r="U427" s="67" t="s">
        <v>108</v>
      </c>
      <c r="V427" s="68" t="s">
        <v>420</v>
      </c>
      <c r="W427" s="74" t="s">
        <v>66</v>
      </c>
      <c r="X427" s="115" t="s">
        <v>66</v>
      </c>
      <c r="Y427" s="121" t="s">
        <v>171</v>
      </c>
      <c r="AC427" s="69" t="s">
        <v>609</v>
      </c>
      <c r="AF427" s="69" t="s">
        <v>2903</v>
      </c>
      <c r="AG427" s="61">
        <v>-1</v>
      </c>
      <c r="AH427" s="7" t="s">
        <v>2863</v>
      </c>
      <c r="AI427" s="131" t="s">
        <v>2776</v>
      </c>
      <c r="AJ427" s="194" t="e">
        <f>VLOOKUP($J427,context!$K$2:$M$348,2,FALSE)</f>
        <v>#N/A</v>
      </c>
      <c r="AK427" s="131">
        <v>2</v>
      </c>
      <c r="AL427" s="70" t="s">
        <v>3098</v>
      </c>
      <c r="AM427" s="149" t="e">
        <f>VLOOKUP($J427,context!$K$2:$AC$348,5,FALSE)</f>
        <v>#N/A</v>
      </c>
      <c r="AN427" s="149" t="e">
        <f>VLOOKUP($J427,context!$K$2:$AC$348,6,FALSE)</f>
        <v>#N/A</v>
      </c>
      <c r="AO427" s="149" t="e">
        <f>VLOOKUP($J427,context!$K$2:$AC$348,7,FALSE)</f>
        <v>#N/A</v>
      </c>
      <c r="AP427" s="149" t="e">
        <f>VLOOKUP($J427,context!$K$2:$AC$348,8,FALSE)</f>
        <v>#N/A</v>
      </c>
      <c r="AQ427" s="149" t="e">
        <f>VLOOKUP($J427,context!$K$2:$AC$348,9,FALSE)</f>
        <v>#N/A</v>
      </c>
      <c r="AR427" s="149" t="e">
        <f>VLOOKUP($J427,context!$K$2:$AC$348,10,FALSE)</f>
        <v>#N/A</v>
      </c>
      <c r="AS427" s="149" t="e">
        <f>VLOOKUP($J427,context!$K$2:$AC$348,11,FALSE)</f>
        <v>#N/A</v>
      </c>
      <c r="AT427" s="149" t="e">
        <f>VLOOKUP($J427,context!$K$2:$AC$348,12,FALSE)</f>
        <v>#N/A</v>
      </c>
      <c r="AU427" s="149" t="e">
        <f>VLOOKUP($J427,context!$K$2:$AC$348,13,FALSE)</f>
        <v>#N/A</v>
      </c>
      <c r="AV427" s="149" t="e">
        <f>VLOOKUP($J427,context!$K$2:$AC$348,14,FALSE)</f>
        <v>#N/A</v>
      </c>
      <c r="AW427" s="149" t="e">
        <f>VLOOKUP($J427,context!$K$2:$AC$348,15,FALSE)</f>
        <v>#N/A</v>
      </c>
      <c r="AX427" s="149" t="e">
        <f>VLOOKUP($J427,context!$K$2:$AC$348,16,FALSE)</f>
        <v>#N/A</v>
      </c>
      <c r="AY427" s="149" t="e">
        <f t="shared" si="36"/>
        <v>#N/A</v>
      </c>
      <c r="AZ427" s="149" t="e">
        <f t="shared" si="37"/>
        <v>#N/A</v>
      </c>
      <c r="BA427" s="149" t="e">
        <f t="shared" si="38"/>
        <v>#N/A</v>
      </c>
      <c r="BB427" s="175"/>
    </row>
    <row r="428" spans="1:54">
      <c r="A428" s="52">
        <v>750</v>
      </c>
      <c r="B428" s="52" t="s">
        <v>13</v>
      </c>
      <c r="C428" s="117" t="s">
        <v>1902</v>
      </c>
      <c r="E428" s="69" t="s">
        <v>2271</v>
      </c>
      <c r="G428" s="62" t="s">
        <v>2114</v>
      </c>
      <c r="J428" s="70" t="s">
        <v>2114</v>
      </c>
      <c r="K428" s="69" t="s">
        <v>2904</v>
      </c>
      <c r="L428" s="175">
        <v>1</v>
      </c>
      <c r="M428" s="69" t="s">
        <v>420</v>
      </c>
      <c r="N428" s="69" t="s">
        <v>2308</v>
      </c>
      <c r="O428" s="77" t="str">
        <f t="shared" si="39"/>
        <v>obituary</v>
      </c>
      <c r="P428" s="77" t="str">
        <f t="shared" si="40"/>
        <v>Definition from FaBiO: A news item reporting the death of a person, typically accompanied by an description of that person's life and contributions to his or her profession and to society at large.</v>
      </c>
      <c r="R428" s="63">
        <v>0.4</v>
      </c>
      <c r="T428" s="77" t="s">
        <v>65</v>
      </c>
      <c r="U428" s="67" t="s">
        <v>108</v>
      </c>
      <c r="V428" s="68" t="s">
        <v>420</v>
      </c>
      <c r="W428" s="74" t="s">
        <v>66</v>
      </c>
      <c r="X428" s="115" t="s">
        <v>66</v>
      </c>
      <c r="Y428" s="121" t="s">
        <v>171</v>
      </c>
      <c r="AC428" s="69" t="s">
        <v>609</v>
      </c>
      <c r="AF428" s="69" t="s">
        <v>2905</v>
      </c>
      <c r="AG428" s="61">
        <v>-1</v>
      </c>
      <c r="AH428" s="7" t="s">
        <v>2863</v>
      </c>
      <c r="AI428" s="131" t="s">
        <v>2776</v>
      </c>
      <c r="AJ428" s="194" t="e">
        <f>VLOOKUP($J428,context!$K$2:$M$348,2,FALSE)</f>
        <v>#N/A</v>
      </c>
      <c r="AK428" s="131">
        <v>2</v>
      </c>
      <c r="AL428" s="70" t="s">
        <v>3098</v>
      </c>
      <c r="AM428" s="149" t="e">
        <f>VLOOKUP($J428,context!$K$2:$AC$348,5,FALSE)</f>
        <v>#N/A</v>
      </c>
      <c r="AN428" s="149" t="e">
        <f>VLOOKUP($J428,context!$K$2:$AC$348,6,FALSE)</f>
        <v>#N/A</v>
      </c>
      <c r="AO428" s="149" t="e">
        <f>VLOOKUP($J428,context!$K$2:$AC$348,7,FALSE)</f>
        <v>#N/A</v>
      </c>
      <c r="AP428" s="149" t="e">
        <f>VLOOKUP($J428,context!$K$2:$AC$348,8,FALSE)</f>
        <v>#N/A</v>
      </c>
      <c r="AQ428" s="149" t="e">
        <f>VLOOKUP($J428,context!$K$2:$AC$348,9,FALSE)</f>
        <v>#N/A</v>
      </c>
      <c r="AR428" s="149" t="e">
        <f>VLOOKUP($J428,context!$K$2:$AC$348,10,FALSE)</f>
        <v>#N/A</v>
      </c>
      <c r="AS428" s="149" t="e">
        <f>VLOOKUP($J428,context!$K$2:$AC$348,11,FALSE)</f>
        <v>#N/A</v>
      </c>
      <c r="AT428" s="149" t="e">
        <f>VLOOKUP($J428,context!$K$2:$AC$348,12,FALSE)</f>
        <v>#N/A</v>
      </c>
      <c r="AU428" s="149" t="e">
        <f>VLOOKUP($J428,context!$K$2:$AC$348,13,FALSE)</f>
        <v>#N/A</v>
      </c>
      <c r="AV428" s="149" t="e">
        <f>VLOOKUP($J428,context!$K$2:$AC$348,14,FALSE)</f>
        <v>#N/A</v>
      </c>
      <c r="AW428" s="149" t="e">
        <f>VLOOKUP($J428,context!$K$2:$AC$348,15,FALSE)</f>
        <v>#N/A</v>
      </c>
      <c r="AX428" s="149" t="e">
        <f>VLOOKUP($J428,context!$K$2:$AC$348,16,FALSE)</f>
        <v>#N/A</v>
      </c>
      <c r="AY428" s="149" t="e">
        <f t="shared" si="36"/>
        <v>#N/A</v>
      </c>
      <c r="AZ428" s="149" t="e">
        <f t="shared" si="37"/>
        <v>#N/A</v>
      </c>
      <c r="BA428" s="149" t="e">
        <f t="shared" si="38"/>
        <v>#N/A</v>
      </c>
    </row>
    <row r="429" spans="1:54" s="7" customFormat="1">
      <c r="A429" s="52">
        <v>112</v>
      </c>
      <c r="B429" s="52" t="s">
        <v>13</v>
      </c>
      <c r="C429" s="66" t="s">
        <v>730</v>
      </c>
      <c r="D429" s="52"/>
      <c r="E429" s="77" t="s">
        <v>722</v>
      </c>
      <c r="F429" s="50">
        <v>4</v>
      </c>
      <c r="G429" s="50" t="s">
        <v>294</v>
      </c>
      <c r="H429" s="77"/>
      <c r="I429" s="69" t="s">
        <v>294</v>
      </c>
      <c r="J429" s="70" t="s">
        <v>294</v>
      </c>
      <c r="K429" s="77"/>
      <c r="L429" s="77">
        <v>0</v>
      </c>
      <c r="M429" s="69" t="s">
        <v>294</v>
      </c>
      <c r="N429" s="69" t="s">
        <v>294</v>
      </c>
      <c r="O429" s="77" t="str">
        <f t="shared" si="39"/>
        <v/>
      </c>
      <c r="P429" s="77" t="str">
        <f t="shared" si="40"/>
        <v/>
      </c>
      <c r="Q429" s="77"/>
      <c r="R429" s="6">
        <v>0.6</v>
      </c>
      <c r="S429" s="55">
        <v>43017</v>
      </c>
      <c r="T429" s="77" t="s">
        <v>65</v>
      </c>
      <c r="U429" s="67" t="s">
        <v>108</v>
      </c>
      <c r="V429" s="68" t="s">
        <v>294</v>
      </c>
      <c r="W429" s="74" t="s">
        <v>235</v>
      </c>
      <c r="X429" s="115" t="s">
        <v>235</v>
      </c>
      <c r="Y429" s="121" t="s">
        <v>171</v>
      </c>
      <c r="Z429" s="121"/>
      <c r="AA429" s="77"/>
      <c r="AB429" s="69" t="s">
        <v>609</v>
      </c>
      <c r="AC429" s="77"/>
      <c r="AD429" s="77"/>
      <c r="AF429" s="77"/>
      <c r="AG429" s="69">
        <v>1</v>
      </c>
      <c r="AI429" s="70" t="s">
        <v>2803</v>
      </c>
      <c r="AJ429" s="194" t="str">
        <f>VLOOKUP($J429,context!$K$2:$M$348,2,FALSE)</f>
        <v>Definition from CASRAI: The Newsletters promote research activities to the community and the university; mobilize knowledge to improve practice and inform policy, and provide relevant and accessible information to the broader public.</v>
      </c>
      <c r="AK429" s="70">
        <v>1</v>
      </c>
      <c r="AL429" s="70" t="s">
        <v>3093</v>
      </c>
      <c r="AM429" s="149">
        <f>VLOOKUP($J429,context!$K$2:$AC$348,5,FALSE)</f>
        <v>0</v>
      </c>
      <c r="AN429" s="149">
        <f>VLOOKUP($J429,context!$K$2:$AC$348,6,FALSE)</f>
        <v>0</v>
      </c>
      <c r="AO429" s="149">
        <f>VLOOKUP($J429,context!$K$2:$AC$348,7,FALSE)</f>
        <v>0</v>
      </c>
      <c r="AP429" s="149">
        <f>VLOOKUP($J429,context!$K$2:$AC$348,8,FALSE)</f>
        <v>0.4</v>
      </c>
      <c r="AQ429" s="149">
        <f>VLOOKUP($J429,context!$K$2:$AC$348,9,FALSE)</f>
        <v>0</v>
      </c>
      <c r="AR429" s="149">
        <f>VLOOKUP($J429,context!$K$2:$AC$348,10,FALSE)</f>
        <v>0.2</v>
      </c>
      <c r="AS429" s="149">
        <f>VLOOKUP($J429,context!$K$2:$AC$348,11,FALSE)</f>
        <v>0.4</v>
      </c>
      <c r="AT429" s="149">
        <f>VLOOKUP($J429,context!$K$2:$AC$348,12,FALSE)</f>
        <v>0</v>
      </c>
      <c r="AU429" s="149">
        <f>VLOOKUP($J429,context!$K$2:$AC$348,13,FALSE)</f>
        <v>0.8</v>
      </c>
      <c r="AV429" s="149">
        <f>VLOOKUP($J429,context!$K$2:$AC$348,14,FALSE)</f>
        <v>1</v>
      </c>
      <c r="AW429" s="149">
        <f>VLOOKUP($J429,context!$K$2:$AC$348,15,FALSE)</f>
        <v>0</v>
      </c>
      <c r="AX429" s="149">
        <f>VLOOKUP($J429,context!$K$2:$AC$348,16,FALSE)</f>
        <v>0.8</v>
      </c>
      <c r="AY429" s="149">
        <f t="shared" si="36"/>
        <v>3.5999999999999996</v>
      </c>
      <c r="AZ429" s="149">
        <f t="shared" si="37"/>
        <v>1</v>
      </c>
      <c r="BA429" s="149">
        <f t="shared" si="38"/>
        <v>0</v>
      </c>
      <c r="BB429" s="61"/>
    </row>
    <row r="430" spans="1:54">
      <c r="A430" s="52">
        <v>297</v>
      </c>
      <c r="B430" s="52" t="s">
        <v>2708</v>
      </c>
      <c r="C430" s="66" t="s">
        <v>905</v>
      </c>
      <c r="D430" s="52"/>
      <c r="E430" s="77" t="s">
        <v>906</v>
      </c>
      <c r="F430" s="50">
        <v>5</v>
      </c>
      <c r="G430" s="50" t="s">
        <v>907</v>
      </c>
      <c r="H430" s="77" t="s">
        <v>917</v>
      </c>
      <c r="I430" s="69" t="s">
        <v>918</v>
      </c>
      <c r="J430" s="70" t="s">
        <v>294</v>
      </c>
      <c r="K430" s="77"/>
      <c r="L430" s="77">
        <v>0</v>
      </c>
      <c r="M430" s="69" t="s">
        <v>294</v>
      </c>
      <c r="N430" s="69" t="s">
        <v>294</v>
      </c>
      <c r="O430" s="77" t="str">
        <f t="shared" si="39"/>
        <v/>
      </c>
      <c r="P430" s="77" t="str">
        <f t="shared" si="40"/>
        <v/>
      </c>
      <c r="Q430" s="77"/>
      <c r="R430" s="6">
        <v>0.8</v>
      </c>
      <c r="S430" s="55">
        <v>43015</v>
      </c>
      <c r="T430" s="77" t="s">
        <v>65</v>
      </c>
      <c r="U430" s="67" t="s">
        <v>108</v>
      </c>
      <c r="V430" s="68" t="s">
        <v>294</v>
      </c>
      <c r="W430" s="74" t="s">
        <v>235</v>
      </c>
      <c r="X430" s="115" t="s">
        <v>235</v>
      </c>
      <c r="Y430" s="121" t="s">
        <v>171</v>
      </c>
      <c r="AA430" s="77"/>
      <c r="AB430" s="69" t="s">
        <v>609</v>
      </c>
      <c r="AC430" s="77"/>
      <c r="AD430" s="77"/>
      <c r="AF430" s="77"/>
      <c r="AG430" s="69">
        <v>1</v>
      </c>
      <c r="AH430" s="7"/>
      <c r="AI430" s="70" t="s">
        <v>2803</v>
      </c>
      <c r="AJ430" s="194" t="str">
        <f>VLOOKUP($J430,context!$K$2:$M$348,2,FALSE)</f>
        <v>Definition from CASRAI: The Newsletters promote research activities to the community and the university; mobilize knowledge to improve practice and inform policy, and provide relevant and accessible information to the broader public.</v>
      </c>
      <c r="AK430" s="70">
        <v>1</v>
      </c>
      <c r="AL430" s="70" t="s">
        <v>3093</v>
      </c>
      <c r="AM430" s="149">
        <f>VLOOKUP($J430,context!$K$2:$AC$348,5,FALSE)</f>
        <v>0</v>
      </c>
      <c r="AN430" s="149">
        <f>VLOOKUP($J430,context!$K$2:$AC$348,6,FALSE)</f>
        <v>0</v>
      </c>
      <c r="AO430" s="149">
        <f>VLOOKUP($J430,context!$K$2:$AC$348,7,FALSE)</f>
        <v>0</v>
      </c>
      <c r="AP430" s="149">
        <f>VLOOKUP($J430,context!$K$2:$AC$348,8,FALSE)</f>
        <v>0.4</v>
      </c>
      <c r="AQ430" s="149">
        <f>VLOOKUP($J430,context!$K$2:$AC$348,9,FALSE)</f>
        <v>0</v>
      </c>
      <c r="AR430" s="149">
        <f>VLOOKUP($J430,context!$K$2:$AC$348,10,FALSE)</f>
        <v>0.2</v>
      </c>
      <c r="AS430" s="149">
        <f>VLOOKUP($J430,context!$K$2:$AC$348,11,FALSE)</f>
        <v>0.4</v>
      </c>
      <c r="AT430" s="149">
        <f>VLOOKUP($J430,context!$K$2:$AC$348,12,FALSE)</f>
        <v>0</v>
      </c>
      <c r="AU430" s="149">
        <f>VLOOKUP($J430,context!$K$2:$AC$348,13,FALSE)</f>
        <v>0.8</v>
      </c>
      <c r="AV430" s="149">
        <f>VLOOKUP($J430,context!$K$2:$AC$348,14,FALSE)</f>
        <v>1</v>
      </c>
      <c r="AW430" s="149">
        <f>VLOOKUP($J430,context!$K$2:$AC$348,15,FALSE)</f>
        <v>0</v>
      </c>
      <c r="AX430" s="149">
        <f>VLOOKUP($J430,context!$K$2:$AC$348,16,FALSE)</f>
        <v>0.8</v>
      </c>
      <c r="AY430" s="149">
        <f t="shared" si="36"/>
        <v>3.5999999999999996</v>
      </c>
      <c r="AZ430" s="149">
        <f t="shared" si="37"/>
        <v>1</v>
      </c>
      <c r="BA430" s="149">
        <f t="shared" si="38"/>
        <v>0</v>
      </c>
    </row>
    <row r="431" spans="1:54">
      <c r="A431" s="52">
        <v>356</v>
      </c>
      <c r="B431" s="52" t="s">
        <v>2708</v>
      </c>
      <c r="C431" s="66" t="s">
        <v>905</v>
      </c>
      <c r="D431" s="52"/>
      <c r="E431" s="77" t="s">
        <v>906</v>
      </c>
      <c r="F431" s="50">
        <v>5</v>
      </c>
      <c r="G431" s="50" t="s">
        <v>294</v>
      </c>
      <c r="H431" s="77" t="s">
        <v>294</v>
      </c>
      <c r="I431" s="69" t="s">
        <v>294</v>
      </c>
      <c r="J431" s="70" t="s">
        <v>294</v>
      </c>
      <c r="K431" s="77"/>
      <c r="L431" s="77">
        <v>0</v>
      </c>
      <c r="M431" s="69" t="s">
        <v>294</v>
      </c>
      <c r="N431" s="69" t="s">
        <v>294</v>
      </c>
      <c r="O431" s="77" t="str">
        <f t="shared" si="39"/>
        <v/>
      </c>
      <c r="P431" s="77" t="str">
        <f t="shared" si="40"/>
        <v/>
      </c>
      <c r="Q431" s="77"/>
      <c r="R431" s="6">
        <v>0.6</v>
      </c>
      <c r="S431" s="55">
        <v>43015</v>
      </c>
      <c r="T431" s="77" t="s">
        <v>65</v>
      </c>
      <c r="U431" s="67" t="s">
        <v>108</v>
      </c>
      <c r="V431" s="68" t="s">
        <v>294</v>
      </c>
      <c r="W431" s="74" t="s">
        <v>235</v>
      </c>
      <c r="X431" s="115" t="s">
        <v>235</v>
      </c>
      <c r="Y431" s="121" t="s">
        <v>171</v>
      </c>
      <c r="AA431" s="77"/>
      <c r="AB431" s="69" t="s">
        <v>609</v>
      </c>
      <c r="AC431" s="77"/>
      <c r="AD431" s="77"/>
      <c r="AF431" s="77"/>
      <c r="AG431" s="69">
        <v>1</v>
      </c>
      <c r="AH431" s="7"/>
      <c r="AI431" s="70" t="s">
        <v>2803</v>
      </c>
      <c r="AJ431" s="194" t="str">
        <f>VLOOKUP($J431,context!$K$2:$M$348,2,FALSE)</f>
        <v>Definition from CASRAI: The Newsletters promote research activities to the community and the university; mobilize knowledge to improve practice and inform policy, and provide relevant and accessible information to the broader public.</v>
      </c>
      <c r="AK431" s="70">
        <v>1</v>
      </c>
      <c r="AL431" s="70" t="s">
        <v>3093</v>
      </c>
      <c r="AM431" s="149">
        <f>VLOOKUP($J431,context!$K$2:$AC$348,5,FALSE)</f>
        <v>0</v>
      </c>
      <c r="AN431" s="149">
        <f>VLOOKUP($J431,context!$K$2:$AC$348,6,FALSE)</f>
        <v>0</v>
      </c>
      <c r="AO431" s="149">
        <f>VLOOKUP($J431,context!$K$2:$AC$348,7,FALSE)</f>
        <v>0</v>
      </c>
      <c r="AP431" s="149">
        <f>VLOOKUP($J431,context!$K$2:$AC$348,8,FALSE)</f>
        <v>0.4</v>
      </c>
      <c r="AQ431" s="149">
        <f>VLOOKUP($J431,context!$K$2:$AC$348,9,FALSE)</f>
        <v>0</v>
      </c>
      <c r="AR431" s="149">
        <f>VLOOKUP($J431,context!$K$2:$AC$348,10,FALSE)</f>
        <v>0.2</v>
      </c>
      <c r="AS431" s="149">
        <f>VLOOKUP($J431,context!$K$2:$AC$348,11,FALSE)</f>
        <v>0.4</v>
      </c>
      <c r="AT431" s="149">
        <f>VLOOKUP($J431,context!$K$2:$AC$348,12,FALSE)</f>
        <v>0</v>
      </c>
      <c r="AU431" s="149">
        <f>VLOOKUP($J431,context!$K$2:$AC$348,13,FALSE)</f>
        <v>0.8</v>
      </c>
      <c r="AV431" s="149">
        <f>VLOOKUP($J431,context!$K$2:$AC$348,14,FALSE)</f>
        <v>1</v>
      </c>
      <c r="AW431" s="149">
        <f>VLOOKUP($J431,context!$K$2:$AC$348,15,FALSE)</f>
        <v>0</v>
      </c>
      <c r="AX431" s="149">
        <f>VLOOKUP($J431,context!$K$2:$AC$348,16,FALSE)</f>
        <v>0.8</v>
      </c>
      <c r="AY431" s="149">
        <f t="shared" si="36"/>
        <v>3.5999999999999996</v>
      </c>
      <c r="AZ431" s="149">
        <f t="shared" si="37"/>
        <v>1</v>
      </c>
      <c r="BA431" s="149">
        <f t="shared" si="38"/>
        <v>0</v>
      </c>
      <c r="BB431" s="175"/>
    </row>
    <row r="432" spans="1:54">
      <c r="A432" s="52">
        <v>409</v>
      </c>
      <c r="B432" s="52" t="s">
        <v>2708</v>
      </c>
      <c r="C432" s="52" t="s">
        <v>905</v>
      </c>
      <c r="D432" s="52"/>
      <c r="E432" s="175" t="s">
        <v>1104</v>
      </c>
      <c r="F432" s="176">
        <v>4</v>
      </c>
      <c r="G432" s="175" t="s">
        <v>294</v>
      </c>
      <c r="H432" s="77"/>
      <c r="I432" s="69" t="s">
        <v>294</v>
      </c>
      <c r="J432" s="177" t="s">
        <v>294</v>
      </c>
      <c r="K432" s="175" t="s">
        <v>294</v>
      </c>
      <c r="L432" s="175">
        <v>0</v>
      </c>
      <c r="M432" s="69" t="s">
        <v>294</v>
      </c>
      <c r="N432" s="69" t="s">
        <v>294</v>
      </c>
      <c r="O432" s="77" t="str">
        <f t="shared" si="39"/>
        <v/>
      </c>
      <c r="P432" s="77" t="str">
        <f t="shared" si="40"/>
        <v/>
      </c>
      <c r="Q432" s="175"/>
      <c r="R432" s="52">
        <v>0.6</v>
      </c>
      <c r="S432" s="55">
        <v>43015</v>
      </c>
      <c r="T432" s="77" t="s">
        <v>65</v>
      </c>
      <c r="U432" s="67" t="s">
        <v>108</v>
      </c>
      <c r="V432" s="177" t="s">
        <v>294</v>
      </c>
      <c r="W432" s="177" t="s">
        <v>235</v>
      </c>
      <c r="X432" s="52" t="s">
        <v>235</v>
      </c>
      <c r="Y432" s="178" t="s">
        <v>171</v>
      </c>
      <c r="Z432" s="178"/>
      <c r="AA432" s="175"/>
      <c r="AB432" s="175" t="s">
        <v>609</v>
      </c>
      <c r="AC432" s="175"/>
      <c r="AD432" s="175"/>
      <c r="AE432" s="175"/>
      <c r="AF432" s="175"/>
      <c r="AG432" s="175">
        <v>1</v>
      </c>
      <c r="AH432" s="175"/>
      <c r="AI432" s="177" t="s">
        <v>2803</v>
      </c>
      <c r="AJ432" s="194" t="str">
        <f>VLOOKUP($J432,context!$K$2:$M$348,2,FALSE)</f>
        <v>Definition from CASRAI: The Newsletters promote research activities to the community and the university; mobilize knowledge to improve practice and inform policy, and provide relevant and accessible information to the broader public.</v>
      </c>
      <c r="AK432" s="70">
        <v>1</v>
      </c>
      <c r="AL432" s="70" t="s">
        <v>3093</v>
      </c>
      <c r="AM432" s="179">
        <f>VLOOKUP($J432,context!$K$2:$AC$348,5,FALSE)</f>
        <v>0</v>
      </c>
      <c r="AN432" s="179">
        <f>VLOOKUP($J432,context!$K$2:$AC$348,6,FALSE)</f>
        <v>0</v>
      </c>
      <c r="AO432" s="179">
        <f>VLOOKUP($J432,context!$K$2:$AC$348,7,FALSE)</f>
        <v>0</v>
      </c>
      <c r="AP432" s="179">
        <f>VLOOKUP($J432,context!$K$2:$AC$348,8,FALSE)</f>
        <v>0.4</v>
      </c>
      <c r="AQ432" s="179">
        <f>VLOOKUP($J432,context!$K$2:$AC$348,9,FALSE)</f>
        <v>0</v>
      </c>
      <c r="AR432" s="179">
        <f>VLOOKUP($J432,context!$K$2:$AC$348,10,FALSE)</f>
        <v>0.2</v>
      </c>
      <c r="AS432" s="179">
        <f>VLOOKUP($J432,context!$K$2:$AC$348,11,FALSE)</f>
        <v>0.4</v>
      </c>
      <c r="AT432" s="179">
        <f>VLOOKUP($J432,context!$K$2:$AC$348,12,FALSE)</f>
        <v>0</v>
      </c>
      <c r="AU432" s="179">
        <f>VLOOKUP($J432,context!$K$2:$AC$348,13,FALSE)</f>
        <v>0.8</v>
      </c>
      <c r="AV432" s="179">
        <f>VLOOKUP($J432,context!$K$2:$AC$348,14,FALSE)</f>
        <v>1</v>
      </c>
      <c r="AW432" s="179">
        <f>VLOOKUP($J432,context!$K$2:$AC$348,15,FALSE)</f>
        <v>0</v>
      </c>
      <c r="AX432" s="179">
        <f>VLOOKUP($J432,context!$K$2:$AC$348,16,FALSE)</f>
        <v>0.8</v>
      </c>
      <c r="AY432" s="149">
        <f t="shared" si="36"/>
        <v>3.5999999999999996</v>
      </c>
      <c r="AZ432" s="149">
        <f t="shared" si="37"/>
        <v>1</v>
      </c>
      <c r="BA432" s="149">
        <f t="shared" si="38"/>
        <v>0</v>
      </c>
    </row>
    <row r="433" spans="1:54">
      <c r="A433" s="52">
        <v>518</v>
      </c>
      <c r="B433" s="52" t="s">
        <v>13</v>
      </c>
      <c r="C433" s="66" t="s">
        <v>44</v>
      </c>
      <c r="D433" s="52"/>
      <c r="E433" s="69" t="s">
        <v>1778</v>
      </c>
      <c r="F433" s="69" t="s">
        <v>1779</v>
      </c>
      <c r="G433" s="77" t="s">
        <v>294</v>
      </c>
      <c r="I433" s="77" t="s">
        <v>294</v>
      </c>
      <c r="J433" s="62" t="s">
        <v>294</v>
      </c>
      <c r="K433" s="69" t="s">
        <v>1738</v>
      </c>
      <c r="L433" s="77">
        <v>1</v>
      </c>
      <c r="M433" s="69" t="s">
        <v>294</v>
      </c>
      <c r="N433" s="69" t="s">
        <v>294</v>
      </c>
      <c r="O433" s="77" t="str">
        <f t="shared" si="39"/>
        <v>Newsletter</v>
      </c>
      <c r="P433" s="77" t="str">
        <f t="shared" si="40"/>
        <v>Definition from CASRAI: The Newsletters promote research activities to the community and the university; mobilize knowledge to improve practice and inform policy, and provide relevant and accessible information to the broader public.</v>
      </c>
      <c r="Q433" s="77"/>
      <c r="R433" s="6">
        <v>0.8</v>
      </c>
      <c r="S433" s="55"/>
      <c r="T433" s="77" t="s">
        <v>65</v>
      </c>
      <c r="U433" s="67" t="s">
        <v>108</v>
      </c>
      <c r="V433" s="68" t="s">
        <v>294</v>
      </c>
      <c r="W433" s="74" t="s">
        <v>235</v>
      </c>
      <c r="X433" s="115" t="s">
        <v>235</v>
      </c>
      <c r="Y433" s="121" t="s">
        <v>171</v>
      </c>
      <c r="AA433" s="77"/>
      <c r="AB433" s="77"/>
      <c r="AC433" s="77"/>
      <c r="AF433" s="77"/>
      <c r="AG433" s="69">
        <v>1</v>
      </c>
      <c r="AI433" s="70" t="s">
        <v>2803</v>
      </c>
      <c r="AJ433" s="194" t="str">
        <f>VLOOKUP($J433,context!$K$2:$M$348,2,FALSE)</f>
        <v>Definition from CASRAI: The Newsletters promote research activities to the community and the university; mobilize knowledge to improve practice and inform policy, and provide relevant and accessible information to the broader public.</v>
      </c>
      <c r="AK433" s="70">
        <v>1</v>
      </c>
      <c r="AL433" s="70" t="s">
        <v>3093</v>
      </c>
      <c r="AM433" s="149">
        <f>VLOOKUP($J433,context!$K$2:$AC$348,5,FALSE)</f>
        <v>0</v>
      </c>
      <c r="AN433" s="149">
        <f>VLOOKUP($J433,context!$K$2:$AC$348,6,FALSE)</f>
        <v>0</v>
      </c>
      <c r="AO433" s="149">
        <f>VLOOKUP($J433,context!$K$2:$AC$348,7,FALSE)</f>
        <v>0</v>
      </c>
      <c r="AP433" s="149">
        <f>VLOOKUP($J433,context!$K$2:$AC$348,8,FALSE)</f>
        <v>0.4</v>
      </c>
      <c r="AQ433" s="149">
        <f>VLOOKUP($J433,context!$K$2:$AC$348,9,FALSE)</f>
        <v>0</v>
      </c>
      <c r="AR433" s="149">
        <f>VLOOKUP($J433,context!$K$2:$AC$348,10,FALSE)</f>
        <v>0.2</v>
      </c>
      <c r="AS433" s="149">
        <f>VLOOKUP($J433,context!$K$2:$AC$348,11,FALSE)</f>
        <v>0.4</v>
      </c>
      <c r="AT433" s="149">
        <f>VLOOKUP($J433,context!$K$2:$AC$348,12,FALSE)</f>
        <v>0</v>
      </c>
      <c r="AU433" s="149">
        <f>VLOOKUP($J433,context!$K$2:$AC$348,13,FALSE)</f>
        <v>0.8</v>
      </c>
      <c r="AV433" s="149">
        <f>VLOOKUP($J433,context!$K$2:$AC$348,14,FALSE)</f>
        <v>1</v>
      </c>
      <c r="AW433" s="149">
        <f>VLOOKUP($J433,context!$K$2:$AC$348,15,FALSE)</f>
        <v>0</v>
      </c>
      <c r="AX433" s="149">
        <f>VLOOKUP($J433,context!$K$2:$AC$348,16,FALSE)</f>
        <v>0.8</v>
      </c>
      <c r="AY433" s="149">
        <f t="shared" si="36"/>
        <v>3.5999999999999996</v>
      </c>
      <c r="AZ433" s="149">
        <f t="shared" si="37"/>
        <v>1</v>
      </c>
      <c r="BA433" s="149">
        <f t="shared" si="38"/>
        <v>0</v>
      </c>
    </row>
    <row r="434" spans="1:54">
      <c r="A434" s="122">
        <v>887</v>
      </c>
      <c r="B434" s="52" t="s">
        <v>13</v>
      </c>
      <c r="C434" s="66" t="s">
        <v>2413</v>
      </c>
      <c r="D434" s="66" t="s">
        <v>2552</v>
      </c>
      <c r="E434" s="7" t="s">
        <v>2414</v>
      </c>
      <c r="F434" s="122">
        <v>4</v>
      </c>
      <c r="G434" s="50" t="s">
        <v>294</v>
      </c>
      <c r="H434" s="122"/>
      <c r="I434" s="122"/>
      <c r="J434" s="47" t="s">
        <v>294</v>
      </c>
      <c r="K434" s="7" t="s">
        <v>2553</v>
      </c>
      <c r="L434" s="7">
        <v>0</v>
      </c>
      <c r="M434" s="69" t="s">
        <v>294</v>
      </c>
      <c r="N434" s="69" t="s">
        <v>294</v>
      </c>
      <c r="O434" s="77" t="str">
        <f t="shared" si="39"/>
        <v/>
      </c>
      <c r="P434" s="77" t="str">
        <f t="shared" si="40"/>
        <v/>
      </c>
      <c r="Q434" s="7"/>
      <c r="R434" s="66">
        <v>0.6</v>
      </c>
      <c r="S434" s="126"/>
      <c r="T434" s="77" t="s">
        <v>65</v>
      </c>
      <c r="U434" s="67" t="s">
        <v>108</v>
      </c>
      <c r="V434" s="47" t="s">
        <v>294</v>
      </c>
      <c r="W434" s="47" t="s">
        <v>235</v>
      </c>
      <c r="X434" s="66" t="s">
        <v>235</v>
      </c>
      <c r="Y434" s="184" t="s">
        <v>171</v>
      </c>
      <c r="Z434" s="184"/>
      <c r="AA434" s="7"/>
      <c r="AB434" s="7" t="s">
        <v>609</v>
      </c>
      <c r="AC434" s="7"/>
      <c r="AD434" s="7"/>
      <c r="AF434" s="7"/>
      <c r="AG434" s="7">
        <v>1</v>
      </c>
      <c r="AH434" s="7"/>
      <c r="AI434" s="47" t="s">
        <v>2803</v>
      </c>
      <c r="AJ434" s="194" t="str">
        <f>VLOOKUP($J434,context!$K$2:$M$348,2,FALSE)</f>
        <v>Definition from CASRAI: The Newsletters promote research activities to the community and the university; mobilize knowledge to improve practice and inform policy, and provide relevant and accessible information to the broader public.</v>
      </c>
      <c r="AK434" s="70">
        <v>1</v>
      </c>
      <c r="AL434" s="70" t="s">
        <v>3093</v>
      </c>
      <c r="AM434" s="185">
        <f>VLOOKUP($J434,context!$K$2:$AC$348,5,FALSE)</f>
        <v>0</v>
      </c>
      <c r="AN434" s="185">
        <f>VLOOKUP($J434,context!$K$2:$AC$348,6,FALSE)</f>
        <v>0</v>
      </c>
      <c r="AO434" s="185">
        <f>VLOOKUP($J434,context!$K$2:$AC$348,7,FALSE)</f>
        <v>0</v>
      </c>
      <c r="AP434" s="185">
        <f>VLOOKUP($J434,context!$K$2:$AC$348,8,FALSE)</f>
        <v>0.4</v>
      </c>
      <c r="AQ434" s="185">
        <f>VLOOKUP($J434,context!$K$2:$AC$348,9,FALSE)</f>
        <v>0</v>
      </c>
      <c r="AR434" s="185">
        <f>VLOOKUP($J434,context!$K$2:$AC$348,10,FALSE)</f>
        <v>0.2</v>
      </c>
      <c r="AS434" s="185">
        <f>VLOOKUP($J434,context!$K$2:$AC$348,11,FALSE)</f>
        <v>0.4</v>
      </c>
      <c r="AT434" s="185">
        <f>VLOOKUP($J434,context!$K$2:$AC$348,12,FALSE)</f>
        <v>0</v>
      </c>
      <c r="AU434" s="185">
        <f>VLOOKUP($J434,context!$K$2:$AC$348,13,FALSE)</f>
        <v>0.8</v>
      </c>
      <c r="AV434" s="185">
        <f>VLOOKUP($J434,context!$K$2:$AC$348,14,FALSE)</f>
        <v>1</v>
      </c>
      <c r="AW434" s="185">
        <f>VLOOKUP($J434,context!$K$2:$AC$348,15,FALSE)</f>
        <v>0</v>
      </c>
      <c r="AX434" s="185">
        <f>VLOOKUP($J434,context!$K$2:$AC$348,16,FALSE)</f>
        <v>0.8</v>
      </c>
      <c r="AY434" s="185">
        <f t="shared" si="36"/>
        <v>3.5999999999999996</v>
      </c>
      <c r="AZ434" s="149">
        <f t="shared" si="37"/>
        <v>1</v>
      </c>
      <c r="BA434" s="149">
        <f t="shared" si="38"/>
        <v>0</v>
      </c>
    </row>
    <row r="435" spans="1:54">
      <c r="A435" s="52">
        <v>47</v>
      </c>
      <c r="B435" s="52" t="s">
        <v>13</v>
      </c>
      <c r="C435" s="66" t="s">
        <v>44</v>
      </c>
      <c r="D435" s="52"/>
      <c r="E435" s="77" t="s">
        <v>629</v>
      </c>
      <c r="F435" s="50">
        <v>4</v>
      </c>
      <c r="G435" s="77" t="s">
        <v>296</v>
      </c>
      <c r="H435" s="77"/>
      <c r="I435" s="69" t="s">
        <v>296</v>
      </c>
      <c r="J435" s="70" t="s">
        <v>296</v>
      </c>
      <c r="K435" s="69" t="s">
        <v>684</v>
      </c>
      <c r="L435" s="77">
        <v>1</v>
      </c>
      <c r="M435" s="69" t="s">
        <v>296</v>
      </c>
      <c r="N435" s="69" t="s">
        <v>296</v>
      </c>
      <c r="O435" s="77" t="str">
        <f t="shared" si="39"/>
        <v>Newsletter Article</v>
      </c>
      <c r="P435" s="77" t="str">
        <f t="shared" si="40"/>
        <v>Definition from CASRAI: Articles in publications aimed at researchers, decision-makers, professionals and the public that report on a research project or on the activities of a research chair or a research centre. The Newsletters promote research activities to the community and the university; mobilize knowledge to improve practice and inform policy, and provide relevant and accessible information to the broader public.</v>
      </c>
      <c r="Q435" s="77"/>
      <c r="R435" s="6">
        <v>0.8</v>
      </c>
      <c r="S435" s="55"/>
      <c r="T435" s="77" t="s">
        <v>65</v>
      </c>
      <c r="U435" s="67" t="s">
        <v>108</v>
      </c>
      <c r="V435" s="68" t="s">
        <v>608</v>
      </c>
      <c r="W435" s="74" t="s">
        <v>66</v>
      </c>
      <c r="X435" s="115" t="s">
        <v>66</v>
      </c>
      <c r="Y435" s="121" t="s">
        <v>95</v>
      </c>
      <c r="AA435" s="77"/>
      <c r="AB435" s="69" t="s">
        <v>609</v>
      </c>
      <c r="AC435" s="77"/>
      <c r="AD435" s="77"/>
      <c r="AE435" s="7" t="s">
        <v>294</v>
      </c>
      <c r="AF435" s="77"/>
      <c r="AG435" s="69">
        <v>1</v>
      </c>
      <c r="AH435" s="7" t="s">
        <v>2834</v>
      </c>
      <c r="AI435" s="70" t="s">
        <v>2803</v>
      </c>
      <c r="AJ435" s="194" t="str">
        <f>VLOOKUP($J435,context!$K$2:$M$348,2,FALSE)</f>
        <v>Definition from CASRAI: Articles in publications aimed at researchers, decision-makers, professionals and the public that report on a research project or on the activities of a research chair or a research centre. The Newsletters promote research activities to the community and the university; mobilize knowledge to improve practice and inform policy, and provide relevant and accessible information to the broader public.</v>
      </c>
      <c r="AK435" s="70">
        <v>1</v>
      </c>
      <c r="AL435" s="70" t="s">
        <v>3093</v>
      </c>
      <c r="AM435" s="149">
        <f>VLOOKUP($J435,context!$K$2:$AC$348,5,FALSE)</f>
        <v>0</v>
      </c>
      <c r="AN435" s="149">
        <f>VLOOKUP($J435,context!$K$2:$AC$348,6,FALSE)</f>
        <v>0</v>
      </c>
      <c r="AO435" s="149">
        <f>VLOOKUP($J435,context!$K$2:$AC$348,7,FALSE)</f>
        <v>0</v>
      </c>
      <c r="AP435" s="149">
        <f>VLOOKUP($J435,context!$K$2:$AC$348,8,FALSE)</f>
        <v>0</v>
      </c>
      <c r="AQ435" s="149">
        <f>VLOOKUP($J435,context!$K$2:$AC$348,9,FALSE)</f>
        <v>0</v>
      </c>
      <c r="AR435" s="149">
        <f>VLOOKUP($J435,context!$K$2:$AC$348,10,FALSE)</f>
        <v>0</v>
      </c>
      <c r="AS435" s="149">
        <f>VLOOKUP($J435,context!$K$2:$AC$348,11,FALSE)</f>
        <v>0.4</v>
      </c>
      <c r="AT435" s="149">
        <f>VLOOKUP($J435,context!$K$2:$AC$348,12,FALSE)</f>
        <v>0</v>
      </c>
      <c r="AU435" s="149">
        <f>VLOOKUP($J435,context!$K$2:$AC$348,13,FALSE)</f>
        <v>0.4</v>
      </c>
      <c r="AV435" s="149">
        <f>VLOOKUP($J435,context!$K$2:$AC$348,14,FALSE)</f>
        <v>1</v>
      </c>
      <c r="AW435" s="149">
        <f>VLOOKUP($J435,context!$K$2:$AC$348,15,FALSE)</f>
        <v>0</v>
      </c>
      <c r="AX435" s="149">
        <f>VLOOKUP($J435,context!$K$2:$AC$348,16,FALSE)</f>
        <v>0.4</v>
      </c>
      <c r="AY435" s="149">
        <f t="shared" si="36"/>
        <v>2.2000000000000002</v>
      </c>
      <c r="AZ435" s="149">
        <f t="shared" si="37"/>
        <v>1</v>
      </c>
      <c r="BA435" s="149">
        <f t="shared" si="38"/>
        <v>0</v>
      </c>
    </row>
    <row r="436" spans="1:54">
      <c r="A436" s="66">
        <v>239</v>
      </c>
      <c r="B436" s="66" t="s">
        <v>13</v>
      </c>
      <c r="C436" s="66" t="s">
        <v>41</v>
      </c>
      <c r="D436" s="66" t="s">
        <v>812</v>
      </c>
      <c r="E436" s="7" t="s">
        <v>842</v>
      </c>
      <c r="F436" s="50">
        <v>4</v>
      </c>
      <c r="G436" s="50" t="s">
        <v>295</v>
      </c>
      <c r="H436" s="50"/>
      <c r="I436" s="7" t="s">
        <v>295</v>
      </c>
      <c r="J436" s="47" t="s">
        <v>296</v>
      </c>
      <c r="K436" s="7" t="s">
        <v>844</v>
      </c>
      <c r="L436" s="7">
        <v>0</v>
      </c>
      <c r="M436" s="69" t="s">
        <v>296</v>
      </c>
      <c r="N436" s="69" t="s">
        <v>296</v>
      </c>
      <c r="O436" s="77" t="str">
        <f t="shared" si="39"/>
        <v/>
      </c>
      <c r="P436" s="77" t="str">
        <f t="shared" si="40"/>
        <v/>
      </c>
      <c r="Q436" s="7" t="s">
        <v>815</v>
      </c>
      <c r="R436" s="66">
        <v>0.8</v>
      </c>
      <c r="S436" s="66"/>
      <c r="T436" s="7" t="s">
        <v>65</v>
      </c>
      <c r="U436" s="184" t="s">
        <v>108</v>
      </c>
      <c r="V436" s="47" t="s">
        <v>608</v>
      </c>
      <c r="W436" s="47" t="s">
        <v>66</v>
      </c>
      <c r="X436" s="66" t="s">
        <v>66</v>
      </c>
      <c r="Y436" s="184" t="s">
        <v>95</v>
      </c>
      <c r="Z436" s="184"/>
      <c r="AA436" s="7"/>
      <c r="AB436" s="7" t="s">
        <v>609</v>
      </c>
      <c r="AC436" s="7"/>
      <c r="AD436" s="7"/>
      <c r="AF436" s="7"/>
      <c r="AG436" s="7">
        <v>1</v>
      </c>
      <c r="AH436" s="7" t="s">
        <v>2834</v>
      </c>
      <c r="AI436" s="47" t="s">
        <v>2803</v>
      </c>
      <c r="AJ436" s="194" t="str">
        <f>VLOOKUP($J436,context!$K$2:$M$348,2,FALSE)</f>
        <v>Definition from CASRAI: Articles in publications aimed at researchers, decision-makers, professionals and the public that report on a research project or on the activities of a research chair or a research centre. The Newsletters promote research activities to the community and the university; mobilize knowledge to improve practice and inform policy, and provide relevant and accessible information to the broader public.</v>
      </c>
      <c r="AK436" s="47">
        <v>1</v>
      </c>
      <c r="AL436" s="70" t="s">
        <v>3097</v>
      </c>
      <c r="AM436" s="185">
        <f>VLOOKUP($J436,context!$K$2:$AC$348,5,FALSE)</f>
        <v>0</v>
      </c>
      <c r="AN436" s="185">
        <f>VLOOKUP($J436,context!$K$2:$AC$348,6,FALSE)</f>
        <v>0</v>
      </c>
      <c r="AO436" s="185">
        <f>VLOOKUP($J436,context!$K$2:$AC$348,7,FALSE)</f>
        <v>0</v>
      </c>
      <c r="AP436" s="185">
        <f>VLOOKUP($J436,context!$K$2:$AC$348,8,FALSE)</f>
        <v>0</v>
      </c>
      <c r="AQ436" s="185">
        <f>VLOOKUP($J436,context!$K$2:$AC$348,9,FALSE)</f>
        <v>0</v>
      </c>
      <c r="AR436" s="185">
        <f>VLOOKUP($J436,context!$K$2:$AC$348,10,FALSE)</f>
        <v>0</v>
      </c>
      <c r="AS436" s="185">
        <f>VLOOKUP($J436,context!$K$2:$AC$348,11,FALSE)</f>
        <v>0.4</v>
      </c>
      <c r="AT436" s="185">
        <f>VLOOKUP($J436,context!$K$2:$AC$348,12,FALSE)</f>
        <v>0</v>
      </c>
      <c r="AU436" s="185">
        <f>VLOOKUP($J436,context!$K$2:$AC$348,13,FALSE)</f>
        <v>0.4</v>
      </c>
      <c r="AV436" s="185">
        <f>VLOOKUP($J436,context!$K$2:$AC$348,14,FALSE)</f>
        <v>1</v>
      </c>
      <c r="AW436" s="185">
        <f>VLOOKUP($J436,context!$K$2:$AC$348,15,FALSE)</f>
        <v>0</v>
      </c>
      <c r="AX436" s="185">
        <f>VLOOKUP($J436,context!$K$2:$AC$348,16,FALSE)</f>
        <v>0.4</v>
      </c>
      <c r="AY436" s="185">
        <f t="shared" si="36"/>
        <v>2.2000000000000002</v>
      </c>
      <c r="AZ436" s="149">
        <f t="shared" si="37"/>
        <v>1</v>
      </c>
      <c r="BA436" s="149">
        <f t="shared" si="38"/>
        <v>0</v>
      </c>
    </row>
    <row r="437" spans="1:54">
      <c r="A437" s="52">
        <v>296</v>
      </c>
      <c r="B437" s="52" t="s">
        <v>2708</v>
      </c>
      <c r="C437" s="66" t="s">
        <v>905</v>
      </c>
      <c r="D437" s="52"/>
      <c r="E437" s="77" t="s">
        <v>906</v>
      </c>
      <c r="F437" s="50">
        <v>5</v>
      </c>
      <c r="G437" s="50" t="s">
        <v>907</v>
      </c>
      <c r="H437" s="77" t="s">
        <v>915</v>
      </c>
      <c r="I437" s="69" t="s">
        <v>916</v>
      </c>
      <c r="J437" s="70" t="s">
        <v>448</v>
      </c>
      <c r="K437" s="77"/>
      <c r="L437" s="77">
        <v>0</v>
      </c>
      <c r="M437" s="69" t="s">
        <v>448</v>
      </c>
      <c r="N437" s="69" t="s">
        <v>448</v>
      </c>
      <c r="O437" s="77" t="str">
        <f t="shared" si="39"/>
        <v/>
      </c>
      <c r="P437" s="77" t="str">
        <f t="shared" si="40"/>
        <v/>
      </c>
      <c r="Q437" s="77"/>
      <c r="R437" s="6">
        <v>0.6</v>
      </c>
      <c r="S437" s="55">
        <v>43015</v>
      </c>
      <c r="T437" s="77" t="s">
        <v>65</v>
      </c>
      <c r="U437" s="67" t="s">
        <v>108</v>
      </c>
      <c r="V437" s="68" t="s">
        <v>145</v>
      </c>
      <c r="W437" s="74" t="s">
        <v>66</v>
      </c>
      <c r="X437" s="115" t="s">
        <v>66</v>
      </c>
      <c r="Y437" s="121" t="s">
        <v>171</v>
      </c>
      <c r="AA437" s="77"/>
      <c r="AB437" s="69" t="s">
        <v>609</v>
      </c>
      <c r="AC437" s="77"/>
      <c r="AD437" s="77"/>
      <c r="AF437" s="69" t="s">
        <v>1224</v>
      </c>
      <c r="AG437" s="69">
        <v>0</v>
      </c>
      <c r="AH437" s="7"/>
      <c r="AI437" s="70" t="s">
        <v>447</v>
      </c>
      <c r="AJ437" s="194" t="str">
        <f>VLOOKUP($J437,context!$K$2:$M$348,2,FALSE)</f>
        <v>Definition from FaBiO: A non-peer reviewed periodical, usually published daily or weekly, consisting primarily of editorials and news items concerning current or recent events and matters of public interest.</v>
      </c>
      <c r="AK437" s="70">
        <v>1</v>
      </c>
      <c r="AL437" s="70" t="s">
        <v>3093</v>
      </c>
      <c r="AM437" s="149">
        <f>VLOOKUP($J437,context!$K$2:$AC$348,5,FALSE)</f>
        <v>0</v>
      </c>
      <c r="AN437" s="149">
        <f>VLOOKUP($J437,context!$K$2:$AC$348,6,FALSE)</f>
        <v>0</v>
      </c>
      <c r="AO437" s="149">
        <f>VLOOKUP($J437,context!$K$2:$AC$348,7,FALSE)</f>
        <v>0</v>
      </c>
      <c r="AP437" s="149">
        <f>VLOOKUP($J437,context!$K$2:$AC$348,8,FALSE)</f>
        <v>0.2</v>
      </c>
      <c r="AQ437" s="149">
        <f>VLOOKUP($J437,context!$K$2:$AC$348,9,FALSE)</f>
        <v>0.2</v>
      </c>
      <c r="AR437" s="149">
        <f>VLOOKUP($J437,context!$K$2:$AC$348,10,FALSE)</f>
        <v>0</v>
      </c>
      <c r="AS437" s="149">
        <f>VLOOKUP($J437,context!$K$2:$AC$348,11,FALSE)</f>
        <v>0.2</v>
      </c>
      <c r="AT437" s="149">
        <f>VLOOKUP($J437,context!$K$2:$AC$348,12,FALSE)</f>
        <v>0.2</v>
      </c>
      <c r="AU437" s="149">
        <f>VLOOKUP($J437,context!$K$2:$AC$348,13,FALSE)</f>
        <v>0.2</v>
      </c>
      <c r="AV437" s="149">
        <f>VLOOKUP($J437,context!$K$2:$AC$348,14,FALSE)</f>
        <v>1</v>
      </c>
      <c r="AW437" s="149">
        <f>VLOOKUP($J437,context!$K$2:$AC$348,15,FALSE)</f>
        <v>0</v>
      </c>
      <c r="AX437" s="149">
        <f>VLOOKUP($J437,context!$K$2:$AC$348,16,FALSE)</f>
        <v>0</v>
      </c>
      <c r="AY437" s="149">
        <f t="shared" si="36"/>
        <v>2</v>
      </c>
      <c r="AZ437" s="149">
        <f t="shared" si="37"/>
        <v>1</v>
      </c>
      <c r="BA437" s="149">
        <f t="shared" si="38"/>
        <v>0</v>
      </c>
    </row>
    <row r="438" spans="1:54" s="7" customFormat="1">
      <c r="A438" s="52">
        <v>470</v>
      </c>
      <c r="B438" s="52" t="s">
        <v>13</v>
      </c>
      <c r="C438" s="66" t="s">
        <v>29</v>
      </c>
      <c r="D438" s="52" t="s">
        <v>1159</v>
      </c>
      <c r="E438" s="77" t="s">
        <v>1160</v>
      </c>
      <c r="F438" s="50">
        <v>3</v>
      </c>
      <c r="G438" s="50" t="s">
        <v>1178</v>
      </c>
      <c r="H438" s="77" t="s">
        <v>448</v>
      </c>
      <c r="I438" s="69" t="s">
        <v>448</v>
      </c>
      <c r="J438" s="70" t="s">
        <v>448</v>
      </c>
      <c r="K438" s="77"/>
      <c r="L438" s="77">
        <v>0</v>
      </c>
      <c r="M438" s="69" t="s">
        <v>448</v>
      </c>
      <c r="N438" s="69" t="s">
        <v>448</v>
      </c>
      <c r="O438" s="77" t="str">
        <f t="shared" si="39"/>
        <v/>
      </c>
      <c r="P438" s="77" t="str">
        <f t="shared" si="40"/>
        <v/>
      </c>
      <c r="Q438" s="77"/>
      <c r="R438" s="6">
        <v>0.6</v>
      </c>
      <c r="S438" s="55"/>
      <c r="T438" s="77" t="s">
        <v>65</v>
      </c>
      <c r="U438" s="67" t="s">
        <v>108</v>
      </c>
      <c r="V438" s="68" t="s">
        <v>145</v>
      </c>
      <c r="W438" s="74" t="s">
        <v>66</v>
      </c>
      <c r="X438" s="115" t="s">
        <v>66</v>
      </c>
      <c r="Y438" s="121" t="s">
        <v>171</v>
      </c>
      <c r="Z438" s="121" t="s">
        <v>448</v>
      </c>
      <c r="AA438" s="77"/>
      <c r="AB438" s="69" t="s">
        <v>609</v>
      </c>
      <c r="AC438" s="77"/>
      <c r="AD438" s="77"/>
      <c r="AF438" s="69" t="s">
        <v>1224</v>
      </c>
      <c r="AG438" s="69">
        <v>0</v>
      </c>
      <c r="AI438" s="70" t="s">
        <v>447</v>
      </c>
      <c r="AJ438" s="194" t="str">
        <f>VLOOKUP($J438,context!$K$2:$M$348,2,FALSE)</f>
        <v>Definition from FaBiO: A non-peer reviewed periodical, usually published daily or weekly, consisting primarily of editorials and news items concerning current or recent events and matters of public interest.</v>
      </c>
      <c r="AK438" s="70">
        <v>1</v>
      </c>
      <c r="AL438" s="70" t="s">
        <v>3093</v>
      </c>
      <c r="AM438" s="149">
        <f>VLOOKUP($J438,context!$K$2:$AC$348,5,FALSE)</f>
        <v>0</v>
      </c>
      <c r="AN438" s="149">
        <f>VLOOKUP($J438,context!$K$2:$AC$348,6,FALSE)</f>
        <v>0</v>
      </c>
      <c r="AO438" s="149">
        <f>VLOOKUP($J438,context!$K$2:$AC$348,7,FALSE)</f>
        <v>0</v>
      </c>
      <c r="AP438" s="149">
        <f>VLOOKUP($J438,context!$K$2:$AC$348,8,FALSE)</f>
        <v>0.2</v>
      </c>
      <c r="AQ438" s="149">
        <f>VLOOKUP($J438,context!$K$2:$AC$348,9,FALSE)</f>
        <v>0.2</v>
      </c>
      <c r="AR438" s="149">
        <f>VLOOKUP($J438,context!$K$2:$AC$348,10,FALSE)</f>
        <v>0</v>
      </c>
      <c r="AS438" s="149">
        <f>VLOOKUP($J438,context!$K$2:$AC$348,11,FALSE)</f>
        <v>0.2</v>
      </c>
      <c r="AT438" s="149">
        <f>VLOOKUP($J438,context!$K$2:$AC$348,12,FALSE)</f>
        <v>0.2</v>
      </c>
      <c r="AU438" s="149">
        <f>VLOOKUP($J438,context!$K$2:$AC$348,13,FALSE)</f>
        <v>0.2</v>
      </c>
      <c r="AV438" s="149">
        <f>VLOOKUP($J438,context!$K$2:$AC$348,14,FALSE)</f>
        <v>1</v>
      </c>
      <c r="AW438" s="149">
        <f>VLOOKUP($J438,context!$K$2:$AC$348,15,FALSE)</f>
        <v>0</v>
      </c>
      <c r="AX438" s="149">
        <f>VLOOKUP($J438,context!$K$2:$AC$348,16,FALSE)</f>
        <v>0</v>
      </c>
      <c r="AY438" s="149">
        <f t="shared" si="36"/>
        <v>2</v>
      </c>
      <c r="AZ438" s="149">
        <f t="shared" si="37"/>
        <v>1</v>
      </c>
      <c r="BA438" s="149">
        <f t="shared" si="38"/>
        <v>0</v>
      </c>
      <c r="BB438" s="61"/>
    </row>
    <row r="439" spans="1:54">
      <c r="A439" s="52">
        <v>742</v>
      </c>
      <c r="B439" s="52" t="s">
        <v>13</v>
      </c>
      <c r="C439" s="117" t="s">
        <v>1902</v>
      </c>
      <c r="E439" s="69" t="s">
        <v>2271</v>
      </c>
      <c r="G439" s="62" t="s">
        <v>447</v>
      </c>
      <c r="J439" s="70" t="s">
        <v>448</v>
      </c>
      <c r="K439" s="70" t="s">
        <v>2102</v>
      </c>
      <c r="L439" s="77">
        <v>1</v>
      </c>
      <c r="M439" s="69" t="s">
        <v>448</v>
      </c>
      <c r="N439" s="69" t="s">
        <v>448</v>
      </c>
      <c r="O439" s="77" t="str">
        <f t="shared" si="39"/>
        <v>Newspaper</v>
      </c>
      <c r="P439" s="77" t="str">
        <f t="shared" si="40"/>
        <v>Definition from FaBiO: A non-peer reviewed periodical, usually published daily or weekly, consisting primarily of editorials and news items concerning current or recent events and matters of public interest.</v>
      </c>
      <c r="R439" s="63">
        <v>0.6</v>
      </c>
      <c r="T439" s="77" t="s">
        <v>65</v>
      </c>
      <c r="U439" s="67" t="s">
        <v>108</v>
      </c>
      <c r="V439" s="68" t="s">
        <v>145</v>
      </c>
      <c r="W439" s="74" t="s">
        <v>235</v>
      </c>
      <c r="X439" s="115" t="s">
        <v>235</v>
      </c>
      <c r="Y439" s="121" t="s">
        <v>171</v>
      </c>
      <c r="AF439" s="69" t="s">
        <v>1224</v>
      </c>
      <c r="AG439" s="69">
        <v>0</v>
      </c>
      <c r="AI439" s="70" t="s">
        <v>447</v>
      </c>
      <c r="AJ439" s="194" t="str">
        <f>VLOOKUP($J439,context!$K$2:$M$348,2,FALSE)</f>
        <v>Definition from FaBiO: A non-peer reviewed periodical, usually published daily or weekly, consisting primarily of editorials and news items concerning current or recent events and matters of public interest.</v>
      </c>
      <c r="AK439" s="70">
        <v>1</v>
      </c>
      <c r="AL439" s="70" t="s">
        <v>3093</v>
      </c>
      <c r="AM439" s="149">
        <f>VLOOKUP($J439,context!$K$2:$AC$348,5,FALSE)</f>
        <v>0</v>
      </c>
      <c r="AN439" s="149">
        <f>VLOOKUP($J439,context!$K$2:$AC$348,6,FALSE)</f>
        <v>0</v>
      </c>
      <c r="AO439" s="149">
        <f>VLOOKUP($J439,context!$K$2:$AC$348,7,FALSE)</f>
        <v>0</v>
      </c>
      <c r="AP439" s="149">
        <f>VLOOKUP($J439,context!$K$2:$AC$348,8,FALSE)</f>
        <v>0.2</v>
      </c>
      <c r="AQ439" s="149">
        <f>VLOOKUP($J439,context!$K$2:$AC$348,9,FALSE)</f>
        <v>0.2</v>
      </c>
      <c r="AR439" s="149">
        <f>VLOOKUP($J439,context!$K$2:$AC$348,10,FALSE)</f>
        <v>0</v>
      </c>
      <c r="AS439" s="149">
        <f>VLOOKUP($J439,context!$K$2:$AC$348,11,FALSE)</f>
        <v>0.2</v>
      </c>
      <c r="AT439" s="149">
        <f>VLOOKUP($J439,context!$K$2:$AC$348,12,FALSE)</f>
        <v>0.2</v>
      </c>
      <c r="AU439" s="149">
        <f>VLOOKUP($J439,context!$K$2:$AC$348,13,FALSE)</f>
        <v>0.2</v>
      </c>
      <c r="AV439" s="149">
        <f>VLOOKUP($J439,context!$K$2:$AC$348,14,FALSE)</f>
        <v>1</v>
      </c>
      <c r="AW439" s="149">
        <f>VLOOKUP($J439,context!$K$2:$AC$348,15,FALSE)</f>
        <v>0</v>
      </c>
      <c r="AX439" s="149">
        <f>VLOOKUP($J439,context!$K$2:$AC$348,16,FALSE)</f>
        <v>0</v>
      </c>
      <c r="AY439" s="149">
        <f t="shared" si="36"/>
        <v>2</v>
      </c>
      <c r="AZ439" s="149">
        <f t="shared" si="37"/>
        <v>1</v>
      </c>
      <c r="BA439" s="149">
        <f t="shared" si="38"/>
        <v>0</v>
      </c>
    </row>
    <row r="440" spans="1:54">
      <c r="A440" s="52">
        <v>745</v>
      </c>
      <c r="B440" s="52" t="s">
        <v>13</v>
      </c>
      <c r="C440" s="117" t="s">
        <v>1902</v>
      </c>
      <c r="E440" s="69" t="s">
        <v>2271</v>
      </c>
      <c r="G440" s="62" t="s">
        <v>2106</v>
      </c>
      <c r="J440" s="70" t="s">
        <v>448</v>
      </c>
      <c r="K440" s="61" t="s">
        <v>2107</v>
      </c>
      <c r="L440" s="77">
        <v>0</v>
      </c>
      <c r="M440" s="69" t="s">
        <v>448</v>
      </c>
      <c r="N440" s="69" t="s">
        <v>448</v>
      </c>
      <c r="O440" s="77" t="str">
        <f t="shared" si="39"/>
        <v/>
      </c>
      <c r="P440" s="77" t="str">
        <f t="shared" si="40"/>
        <v/>
      </c>
      <c r="R440" s="63">
        <v>0.6</v>
      </c>
      <c r="T440" s="77" t="s">
        <v>65</v>
      </c>
      <c r="U440" s="67" t="s">
        <v>108</v>
      </c>
      <c r="V440" s="68" t="s">
        <v>145</v>
      </c>
      <c r="W440" s="74" t="s">
        <v>66</v>
      </c>
      <c r="X440" s="115" t="s">
        <v>66</v>
      </c>
      <c r="Y440" s="121" t="s">
        <v>171</v>
      </c>
      <c r="AF440" s="69" t="s">
        <v>1224</v>
      </c>
      <c r="AG440" s="69">
        <v>0</v>
      </c>
      <c r="AI440" s="70" t="s">
        <v>447</v>
      </c>
      <c r="AJ440" s="194" t="str">
        <f>VLOOKUP($J440,context!$K$2:$M$348,2,FALSE)</f>
        <v>Definition from FaBiO: A non-peer reviewed periodical, usually published daily or weekly, consisting primarily of editorials and news items concerning current or recent events and matters of public interest.</v>
      </c>
      <c r="AK440" s="70">
        <v>1</v>
      </c>
      <c r="AL440" s="70" t="s">
        <v>3093</v>
      </c>
      <c r="AM440" s="149">
        <f>VLOOKUP($J440,context!$K$2:$AC$348,5,FALSE)</f>
        <v>0</v>
      </c>
      <c r="AN440" s="149">
        <f>VLOOKUP($J440,context!$K$2:$AC$348,6,FALSE)</f>
        <v>0</v>
      </c>
      <c r="AO440" s="149">
        <f>VLOOKUP($J440,context!$K$2:$AC$348,7,FALSE)</f>
        <v>0</v>
      </c>
      <c r="AP440" s="149">
        <f>VLOOKUP($J440,context!$K$2:$AC$348,8,FALSE)</f>
        <v>0.2</v>
      </c>
      <c r="AQ440" s="149">
        <f>VLOOKUP($J440,context!$K$2:$AC$348,9,FALSE)</f>
        <v>0.2</v>
      </c>
      <c r="AR440" s="149">
        <f>VLOOKUP($J440,context!$K$2:$AC$348,10,FALSE)</f>
        <v>0</v>
      </c>
      <c r="AS440" s="149">
        <f>VLOOKUP($J440,context!$K$2:$AC$348,11,FALSE)</f>
        <v>0.2</v>
      </c>
      <c r="AT440" s="149">
        <f>VLOOKUP($J440,context!$K$2:$AC$348,12,FALSE)</f>
        <v>0.2</v>
      </c>
      <c r="AU440" s="149">
        <f>VLOOKUP($J440,context!$K$2:$AC$348,13,FALSE)</f>
        <v>0.2</v>
      </c>
      <c r="AV440" s="149">
        <f>VLOOKUP($J440,context!$K$2:$AC$348,14,FALSE)</f>
        <v>1</v>
      </c>
      <c r="AW440" s="149">
        <f>VLOOKUP($J440,context!$K$2:$AC$348,15,FALSE)</f>
        <v>0</v>
      </c>
      <c r="AX440" s="149">
        <f>VLOOKUP($J440,context!$K$2:$AC$348,16,FALSE)</f>
        <v>0</v>
      </c>
      <c r="AY440" s="149">
        <f t="shared" si="36"/>
        <v>2</v>
      </c>
      <c r="AZ440" s="149">
        <f t="shared" si="37"/>
        <v>1</v>
      </c>
      <c r="BA440" s="149">
        <f t="shared" si="38"/>
        <v>0</v>
      </c>
    </row>
    <row r="441" spans="1:54">
      <c r="A441" s="122">
        <v>888</v>
      </c>
      <c r="B441" s="52" t="s">
        <v>13</v>
      </c>
      <c r="C441" s="66" t="s">
        <v>2413</v>
      </c>
      <c r="D441" s="66" t="s">
        <v>2487</v>
      </c>
      <c r="E441" s="7" t="s">
        <v>2414</v>
      </c>
      <c r="F441" s="122">
        <v>4</v>
      </c>
      <c r="G441" s="50" t="s">
        <v>448</v>
      </c>
      <c r="H441" s="122"/>
      <c r="I441" s="122"/>
      <c r="J441" s="47" t="s">
        <v>448</v>
      </c>
      <c r="K441" s="7" t="s">
        <v>2488</v>
      </c>
      <c r="L441" s="7">
        <v>0</v>
      </c>
      <c r="M441" s="69" t="s">
        <v>448</v>
      </c>
      <c r="N441" s="69" t="s">
        <v>448</v>
      </c>
      <c r="O441" s="77" t="str">
        <f t="shared" si="39"/>
        <v/>
      </c>
      <c r="P441" s="77" t="str">
        <f t="shared" si="40"/>
        <v/>
      </c>
      <c r="Q441" s="7"/>
      <c r="R441" s="66">
        <v>0.6</v>
      </c>
      <c r="S441" s="126"/>
      <c r="T441" s="122" t="s">
        <v>65</v>
      </c>
      <c r="U441" s="127" t="s">
        <v>108</v>
      </c>
      <c r="V441" s="47" t="s">
        <v>145</v>
      </c>
      <c r="W441" s="47" t="s">
        <v>66</v>
      </c>
      <c r="X441" s="66" t="s">
        <v>66</v>
      </c>
      <c r="Y441" s="184" t="s">
        <v>171</v>
      </c>
      <c r="Z441" s="184" t="s">
        <v>448</v>
      </c>
      <c r="AA441" s="7"/>
      <c r="AB441" s="7" t="s">
        <v>609</v>
      </c>
      <c r="AC441" s="7"/>
      <c r="AD441" s="7"/>
      <c r="AF441" s="7" t="s">
        <v>1224</v>
      </c>
      <c r="AG441" s="7">
        <v>0</v>
      </c>
      <c r="AH441" s="7"/>
      <c r="AI441" s="47" t="s">
        <v>447</v>
      </c>
      <c r="AJ441" s="194" t="str">
        <f>VLOOKUP($J441,context!$K$2:$M$348,2,FALSE)</f>
        <v>Definition from FaBiO: A non-peer reviewed periodical, usually published daily or weekly, consisting primarily of editorials and news items concerning current or recent events and matters of public interest.</v>
      </c>
      <c r="AK441" s="70">
        <v>1</v>
      </c>
      <c r="AL441" s="70" t="s">
        <v>3093</v>
      </c>
      <c r="AM441" s="185">
        <f>VLOOKUP($J441,context!$K$2:$AC$348,5,FALSE)</f>
        <v>0</v>
      </c>
      <c r="AN441" s="185">
        <f>VLOOKUP($J441,context!$K$2:$AC$348,6,FALSE)</f>
        <v>0</v>
      </c>
      <c r="AO441" s="185">
        <f>VLOOKUP($J441,context!$K$2:$AC$348,7,FALSE)</f>
        <v>0</v>
      </c>
      <c r="AP441" s="185">
        <f>VLOOKUP($J441,context!$K$2:$AC$348,8,FALSE)</f>
        <v>0.2</v>
      </c>
      <c r="AQ441" s="185">
        <f>VLOOKUP($J441,context!$K$2:$AC$348,9,FALSE)</f>
        <v>0.2</v>
      </c>
      <c r="AR441" s="185">
        <f>VLOOKUP($J441,context!$K$2:$AC$348,10,FALSE)</f>
        <v>0</v>
      </c>
      <c r="AS441" s="185">
        <f>VLOOKUP($J441,context!$K$2:$AC$348,11,FALSE)</f>
        <v>0.2</v>
      </c>
      <c r="AT441" s="185">
        <f>VLOOKUP($J441,context!$K$2:$AC$348,12,FALSE)</f>
        <v>0.2</v>
      </c>
      <c r="AU441" s="185">
        <f>VLOOKUP($J441,context!$K$2:$AC$348,13,FALSE)</f>
        <v>0.2</v>
      </c>
      <c r="AV441" s="185">
        <f>VLOOKUP($J441,context!$K$2:$AC$348,14,FALSE)</f>
        <v>1</v>
      </c>
      <c r="AW441" s="185">
        <f>VLOOKUP($J441,context!$K$2:$AC$348,15,FALSE)</f>
        <v>0</v>
      </c>
      <c r="AX441" s="185">
        <f>VLOOKUP($J441,context!$K$2:$AC$348,16,FALSE)</f>
        <v>0</v>
      </c>
      <c r="AY441" s="185">
        <f t="shared" si="36"/>
        <v>2</v>
      </c>
      <c r="AZ441" s="149">
        <f t="shared" si="37"/>
        <v>1</v>
      </c>
      <c r="BA441" s="149">
        <f t="shared" si="38"/>
        <v>0</v>
      </c>
    </row>
    <row r="442" spans="1:54">
      <c r="A442" s="52">
        <v>48</v>
      </c>
      <c r="B442" s="52" t="s">
        <v>13</v>
      </c>
      <c r="C442" s="66" t="s">
        <v>44</v>
      </c>
      <c r="D442" s="52"/>
      <c r="E442" s="77" t="s">
        <v>629</v>
      </c>
      <c r="F442" s="50">
        <v>4</v>
      </c>
      <c r="G442" s="77" t="s">
        <v>431</v>
      </c>
      <c r="H442" s="77"/>
      <c r="I442" s="69" t="s">
        <v>431</v>
      </c>
      <c r="J442" s="70" t="s">
        <v>431</v>
      </c>
      <c r="K442" s="77" t="s">
        <v>685</v>
      </c>
      <c r="L442" s="77">
        <v>0</v>
      </c>
      <c r="M442" s="69" t="s">
        <v>431</v>
      </c>
      <c r="N442" s="69" t="s">
        <v>431</v>
      </c>
      <c r="O442" s="77" t="str">
        <f t="shared" si="39"/>
        <v/>
      </c>
      <c r="P442" s="77" t="str">
        <f t="shared" si="40"/>
        <v/>
      </c>
      <c r="Q442" s="77"/>
      <c r="R442" s="6">
        <v>0.6</v>
      </c>
      <c r="S442" s="55"/>
      <c r="T442" s="77" t="s">
        <v>65</v>
      </c>
      <c r="U442" s="67" t="s">
        <v>108</v>
      </c>
      <c r="V442" s="68" t="s">
        <v>420</v>
      </c>
      <c r="W442" s="74" t="s">
        <v>66</v>
      </c>
      <c r="X442" s="115" t="s">
        <v>66</v>
      </c>
      <c r="Y442" s="121" t="s">
        <v>95</v>
      </c>
      <c r="AA442" s="77"/>
      <c r="AB442" s="69" t="s">
        <v>609</v>
      </c>
      <c r="AC442" s="77"/>
      <c r="AD442" s="77"/>
      <c r="AE442" s="7" t="s">
        <v>294</v>
      </c>
      <c r="AF442" s="77"/>
      <c r="AG442" s="69">
        <v>1</v>
      </c>
      <c r="AH442" s="7"/>
      <c r="AI442" s="70" t="s">
        <v>436</v>
      </c>
      <c r="AJ442" s="194" t="str">
        <f>VLOOKUP($J442,context!$K$2:$M$348,2,FALSE)</f>
        <v>Definition from DataCite: Articles in a daily, weekly or monthly publication reporting on news and social issues aimed at the public.</v>
      </c>
      <c r="AK442" s="70">
        <v>1</v>
      </c>
      <c r="AL442" s="70" t="s">
        <v>3093</v>
      </c>
      <c r="AM442" s="149">
        <f>VLOOKUP($J442,context!$K$2:$AC$348,5,FALSE)</f>
        <v>0</v>
      </c>
      <c r="AN442" s="149">
        <f>VLOOKUP($J442,context!$K$2:$AC$348,6,FALSE)</f>
        <v>0</v>
      </c>
      <c r="AO442" s="149">
        <f>VLOOKUP($J442,context!$K$2:$AC$348,7,FALSE)</f>
        <v>0</v>
      </c>
      <c r="AP442" s="149">
        <f>VLOOKUP($J442,context!$K$2:$AC$348,8,FALSE)</f>
        <v>0.2</v>
      </c>
      <c r="AQ442" s="149">
        <f>VLOOKUP($J442,context!$K$2:$AC$348,9,FALSE)</f>
        <v>0.2</v>
      </c>
      <c r="AR442" s="149">
        <f>VLOOKUP($J442,context!$K$2:$AC$348,10,FALSE)</f>
        <v>0</v>
      </c>
      <c r="AS442" s="149">
        <f>VLOOKUP($J442,context!$K$2:$AC$348,11,FALSE)</f>
        <v>0.2</v>
      </c>
      <c r="AT442" s="149">
        <f>VLOOKUP($J442,context!$K$2:$AC$348,12,FALSE)</f>
        <v>0.4</v>
      </c>
      <c r="AU442" s="149">
        <f>VLOOKUP($J442,context!$K$2:$AC$348,13,FALSE)</f>
        <v>0.4</v>
      </c>
      <c r="AV442" s="149">
        <f>VLOOKUP($J442,context!$K$2:$AC$348,14,FALSE)</f>
        <v>1</v>
      </c>
      <c r="AW442" s="149">
        <f>VLOOKUP($J442,context!$K$2:$AC$348,15,FALSE)</f>
        <v>0</v>
      </c>
      <c r="AX442" s="149">
        <f>VLOOKUP($J442,context!$K$2:$AC$348,16,FALSE)</f>
        <v>0</v>
      </c>
      <c r="AY442" s="149">
        <f t="shared" si="36"/>
        <v>2.4</v>
      </c>
      <c r="AZ442" s="149">
        <f t="shared" si="37"/>
        <v>1</v>
      </c>
      <c r="BA442" s="149">
        <f t="shared" si="38"/>
        <v>0</v>
      </c>
      <c r="BB442" s="7"/>
    </row>
    <row r="443" spans="1:54">
      <c r="A443" s="52">
        <v>150</v>
      </c>
      <c r="B443" s="52" t="s">
        <v>13</v>
      </c>
      <c r="C443" s="66" t="s">
        <v>38</v>
      </c>
      <c r="D443" s="52"/>
      <c r="E443" s="77" t="s">
        <v>744</v>
      </c>
      <c r="F443" s="50">
        <v>4</v>
      </c>
      <c r="G443" s="50" t="s">
        <v>436</v>
      </c>
      <c r="H443" s="77"/>
      <c r="I443" s="69" t="s">
        <v>431</v>
      </c>
      <c r="J443" s="70" t="s">
        <v>431</v>
      </c>
      <c r="K443" s="77" t="s">
        <v>776</v>
      </c>
      <c r="L443" s="77">
        <v>0</v>
      </c>
      <c r="M443" s="69" t="s">
        <v>431</v>
      </c>
      <c r="N443" s="69" t="s">
        <v>431</v>
      </c>
      <c r="O443" s="77" t="str">
        <f t="shared" si="39"/>
        <v/>
      </c>
      <c r="P443" s="77" t="str">
        <f t="shared" si="40"/>
        <v/>
      </c>
      <c r="Q443" s="77"/>
      <c r="R443" s="6">
        <v>0.6</v>
      </c>
      <c r="S443" s="55">
        <v>42328</v>
      </c>
      <c r="T443" s="77" t="s">
        <v>65</v>
      </c>
      <c r="U443" s="67" t="s">
        <v>108</v>
      </c>
      <c r="V443" s="68" t="s">
        <v>420</v>
      </c>
      <c r="W443" s="74" t="s">
        <v>66</v>
      </c>
      <c r="X443" s="115" t="s">
        <v>66</v>
      </c>
      <c r="Y443" s="121" t="s">
        <v>95</v>
      </c>
      <c r="AA443" s="77"/>
      <c r="AB443" s="69" t="s">
        <v>609</v>
      </c>
      <c r="AC443" s="77"/>
      <c r="AD443" s="77"/>
      <c r="AF443" s="77"/>
      <c r="AG443" s="69">
        <v>1</v>
      </c>
      <c r="AH443" s="7"/>
      <c r="AI443" s="70" t="s">
        <v>436</v>
      </c>
      <c r="AJ443" s="194" t="str">
        <f>VLOOKUP($J443,context!$K$2:$M$348,2,FALSE)</f>
        <v>Definition from DataCite: Articles in a daily, weekly or monthly publication reporting on news and social issues aimed at the public.</v>
      </c>
      <c r="AK443" s="70">
        <v>1</v>
      </c>
      <c r="AL443" s="70" t="s">
        <v>3093</v>
      </c>
      <c r="AM443" s="149">
        <f>VLOOKUP($J443,context!$K$2:$AC$348,5,FALSE)</f>
        <v>0</v>
      </c>
      <c r="AN443" s="149">
        <f>VLOOKUP($J443,context!$K$2:$AC$348,6,FALSE)</f>
        <v>0</v>
      </c>
      <c r="AO443" s="149">
        <f>VLOOKUP($J443,context!$K$2:$AC$348,7,FALSE)</f>
        <v>0</v>
      </c>
      <c r="AP443" s="149">
        <f>VLOOKUP($J443,context!$K$2:$AC$348,8,FALSE)</f>
        <v>0.2</v>
      </c>
      <c r="AQ443" s="149">
        <f>VLOOKUP($J443,context!$K$2:$AC$348,9,FALSE)</f>
        <v>0.2</v>
      </c>
      <c r="AR443" s="149">
        <f>VLOOKUP($J443,context!$K$2:$AC$348,10,FALSE)</f>
        <v>0</v>
      </c>
      <c r="AS443" s="149">
        <f>VLOOKUP($J443,context!$K$2:$AC$348,11,FALSE)</f>
        <v>0.2</v>
      </c>
      <c r="AT443" s="149">
        <f>VLOOKUP($J443,context!$K$2:$AC$348,12,FALSE)</f>
        <v>0.4</v>
      </c>
      <c r="AU443" s="149">
        <f>VLOOKUP($J443,context!$K$2:$AC$348,13,FALSE)</f>
        <v>0.4</v>
      </c>
      <c r="AV443" s="149">
        <f>VLOOKUP($J443,context!$K$2:$AC$348,14,FALSE)</f>
        <v>1</v>
      </c>
      <c r="AW443" s="149">
        <f>VLOOKUP($J443,context!$K$2:$AC$348,15,FALSE)</f>
        <v>0</v>
      </c>
      <c r="AX443" s="149">
        <f>VLOOKUP($J443,context!$K$2:$AC$348,16,FALSE)</f>
        <v>0</v>
      </c>
      <c r="AY443" s="149">
        <f t="shared" si="36"/>
        <v>2.4</v>
      </c>
      <c r="AZ443" s="149">
        <f t="shared" si="37"/>
        <v>1</v>
      </c>
      <c r="BA443" s="149">
        <f t="shared" si="38"/>
        <v>0</v>
      </c>
    </row>
    <row r="444" spans="1:54">
      <c r="A444" s="52">
        <v>166</v>
      </c>
      <c r="B444" s="52" t="s">
        <v>13</v>
      </c>
      <c r="C444" s="66" t="s">
        <v>800</v>
      </c>
      <c r="D444" s="52" t="s">
        <v>801</v>
      </c>
      <c r="E444" s="77" t="s">
        <v>802</v>
      </c>
      <c r="F444" s="50">
        <v>4</v>
      </c>
      <c r="G444" s="50" t="s">
        <v>434</v>
      </c>
      <c r="H444" s="77"/>
      <c r="I444" s="69" t="s">
        <v>434</v>
      </c>
      <c r="J444" s="70" t="s">
        <v>431</v>
      </c>
      <c r="K444" s="77" t="s">
        <v>803</v>
      </c>
      <c r="L444" s="69">
        <v>0</v>
      </c>
      <c r="M444" s="69" t="s">
        <v>431</v>
      </c>
      <c r="N444" s="69" t="s">
        <v>431</v>
      </c>
      <c r="O444" s="77" t="str">
        <f t="shared" si="39"/>
        <v/>
      </c>
      <c r="P444" s="77" t="str">
        <f t="shared" si="40"/>
        <v/>
      </c>
      <c r="Q444" s="77"/>
      <c r="R444" s="6">
        <v>0.8</v>
      </c>
      <c r="S444" s="55">
        <v>43018</v>
      </c>
      <c r="T444" s="77" t="s">
        <v>65</v>
      </c>
      <c r="U444" s="67" t="s">
        <v>108</v>
      </c>
      <c r="V444" s="68" t="s">
        <v>420</v>
      </c>
      <c r="W444" s="74" t="s">
        <v>66</v>
      </c>
      <c r="X444" s="115" t="s">
        <v>66</v>
      </c>
      <c r="Y444" s="121" t="s">
        <v>95</v>
      </c>
      <c r="AA444" s="77"/>
      <c r="AB444" s="69" t="s">
        <v>609</v>
      </c>
      <c r="AC444" s="77"/>
      <c r="AD444" s="77"/>
      <c r="AF444" s="77"/>
      <c r="AG444" s="69">
        <v>1</v>
      </c>
      <c r="AH444" s="7"/>
      <c r="AI444" s="70" t="s">
        <v>436</v>
      </c>
      <c r="AJ444" s="194" t="str">
        <f>VLOOKUP($J444,context!$K$2:$M$348,2,FALSE)</f>
        <v>Definition from DataCite: Articles in a daily, weekly or monthly publication reporting on news and social issues aimed at the public.</v>
      </c>
      <c r="AK444" s="70">
        <v>1</v>
      </c>
      <c r="AL444" s="70" t="s">
        <v>3093</v>
      </c>
      <c r="AM444" s="149">
        <f>VLOOKUP($J444,context!$K$2:$AC$348,5,FALSE)</f>
        <v>0</v>
      </c>
      <c r="AN444" s="149">
        <f>VLOOKUP($J444,context!$K$2:$AC$348,6,FALSE)</f>
        <v>0</v>
      </c>
      <c r="AO444" s="149">
        <f>VLOOKUP($J444,context!$K$2:$AC$348,7,FALSE)</f>
        <v>0</v>
      </c>
      <c r="AP444" s="149">
        <f>VLOOKUP($J444,context!$K$2:$AC$348,8,FALSE)</f>
        <v>0.2</v>
      </c>
      <c r="AQ444" s="149">
        <f>VLOOKUP($J444,context!$K$2:$AC$348,9,FALSE)</f>
        <v>0.2</v>
      </c>
      <c r="AR444" s="149">
        <f>VLOOKUP($J444,context!$K$2:$AC$348,10,FALSE)</f>
        <v>0</v>
      </c>
      <c r="AS444" s="149">
        <f>VLOOKUP($J444,context!$K$2:$AC$348,11,FALSE)</f>
        <v>0.2</v>
      </c>
      <c r="AT444" s="149">
        <f>VLOOKUP($J444,context!$K$2:$AC$348,12,FALSE)</f>
        <v>0.4</v>
      </c>
      <c r="AU444" s="149">
        <f>VLOOKUP($J444,context!$K$2:$AC$348,13,FALSE)</f>
        <v>0.4</v>
      </c>
      <c r="AV444" s="149">
        <f>VLOOKUP($J444,context!$K$2:$AC$348,14,FALSE)</f>
        <v>1</v>
      </c>
      <c r="AW444" s="149">
        <f>VLOOKUP($J444,context!$K$2:$AC$348,15,FALSE)</f>
        <v>0</v>
      </c>
      <c r="AX444" s="149">
        <f>VLOOKUP($J444,context!$K$2:$AC$348,16,FALSE)</f>
        <v>0</v>
      </c>
      <c r="AY444" s="149">
        <f t="shared" si="36"/>
        <v>2.4</v>
      </c>
      <c r="AZ444" s="149">
        <f t="shared" si="37"/>
        <v>1</v>
      </c>
      <c r="BA444" s="149">
        <f t="shared" si="38"/>
        <v>0</v>
      </c>
    </row>
    <row r="445" spans="1:54" s="7" customFormat="1">
      <c r="A445" s="66">
        <v>240</v>
      </c>
      <c r="B445" s="66" t="s">
        <v>13</v>
      </c>
      <c r="C445" s="66" t="s">
        <v>41</v>
      </c>
      <c r="D445" s="66" t="s">
        <v>812</v>
      </c>
      <c r="E445" s="7" t="s">
        <v>842</v>
      </c>
      <c r="F445" s="50">
        <v>4</v>
      </c>
      <c r="G445" s="50" t="s">
        <v>430</v>
      </c>
      <c r="H445" s="50"/>
      <c r="I445" s="7" t="s">
        <v>430</v>
      </c>
      <c r="J445" s="47" t="s">
        <v>431</v>
      </c>
      <c r="K445" s="7" t="s">
        <v>845</v>
      </c>
      <c r="L445" s="7">
        <v>1</v>
      </c>
      <c r="M445" s="69" t="s">
        <v>431</v>
      </c>
      <c r="N445" s="69" t="s">
        <v>431</v>
      </c>
      <c r="O445" s="77" t="str">
        <f t="shared" si="39"/>
        <v>Newspaper Article</v>
      </c>
      <c r="P445" s="77" t="str">
        <f t="shared" si="40"/>
        <v>Definition from DataCite: Articles in a daily, weekly or monthly publication reporting on news and social issues aimed at the public.</v>
      </c>
      <c r="Q445" s="7" t="s">
        <v>815</v>
      </c>
      <c r="R445" s="66">
        <v>0.6</v>
      </c>
      <c r="S445" s="66"/>
      <c r="T445" s="7" t="s">
        <v>65</v>
      </c>
      <c r="U445" s="184" t="s">
        <v>108</v>
      </c>
      <c r="V445" s="47" t="s">
        <v>420</v>
      </c>
      <c r="W445" s="47" t="s">
        <v>66</v>
      </c>
      <c r="X445" s="66" t="s">
        <v>66</v>
      </c>
      <c r="Y445" s="184" t="s">
        <v>95</v>
      </c>
      <c r="Z445" s="184"/>
      <c r="AB445" s="7" t="s">
        <v>609</v>
      </c>
      <c r="AG445" s="7">
        <v>1</v>
      </c>
      <c r="AI445" s="47" t="s">
        <v>436</v>
      </c>
      <c r="AJ445" s="194" t="str">
        <f>VLOOKUP($J445,context!$K$2:$M$348,2,FALSE)</f>
        <v>Definition from DataCite: Articles in a daily, weekly or monthly publication reporting on news and social issues aimed at the public.</v>
      </c>
      <c r="AK445" s="47">
        <v>1</v>
      </c>
      <c r="AL445" s="70" t="s">
        <v>3093</v>
      </c>
      <c r="AM445" s="185">
        <f>VLOOKUP($J445,context!$K$2:$AC$348,5,FALSE)</f>
        <v>0</v>
      </c>
      <c r="AN445" s="185">
        <f>VLOOKUP($J445,context!$K$2:$AC$348,6,FALSE)</f>
        <v>0</v>
      </c>
      <c r="AO445" s="185">
        <f>VLOOKUP($J445,context!$K$2:$AC$348,7,FALSE)</f>
        <v>0</v>
      </c>
      <c r="AP445" s="185">
        <f>VLOOKUP($J445,context!$K$2:$AC$348,8,FALSE)</f>
        <v>0.2</v>
      </c>
      <c r="AQ445" s="185">
        <f>VLOOKUP($J445,context!$K$2:$AC$348,9,FALSE)</f>
        <v>0.2</v>
      </c>
      <c r="AR445" s="185">
        <f>VLOOKUP($J445,context!$K$2:$AC$348,10,FALSE)</f>
        <v>0</v>
      </c>
      <c r="AS445" s="185">
        <f>VLOOKUP($J445,context!$K$2:$AC$348,11,FALSE)</f>
        <v>0.2</v>
      </c>
      <c r="AT445" s="185">
        <f>VLOOKUP($J445,context!$K$2:$AC$348,12,FALSE)</f>
        <v>0.4</v>
      </c>
      <c r="AU445" s="185">
        <f>VLOOKUP($J445,context!$K$2:$AC$348,13,FALSE)</f>
        <v>0.4</v>
      </c>
      <c r="AV445" s="185">
        <f>VLOOKUP($J445,context!$K$2:$AC$348,14,FALSE)</f>
        <v>1</v>
      </c>
      <c r="AW445" s="185">
        <f>VLOOKUP($J445,context!$K$2:$AC$348,15,FALSE)</f>
        <v>0</v>
      </c>
      <c r="AX445" s="185">
        <f>VLOOKUP($J445,context!$K$2:$AC$348,16,FALSE)</f>
        <v>0</v>
      </c>
      <c r="AY445" s="185">
        <f t="shared" si="36"/>
        <v>2.4</v>
      </c>
      <c r="AZ445" s="149">
        <f t="shared" si="37"/>
        <v>1</v>
      </c>
      <c r="BA445" s="149">
        <f t="shared" si="38"/>
        <v>0</v>
      </c>
      <c r="BB445" s="61"/>
    </row>
    <row r="446" spans="1:54">
      <c r="A446" s="52">
        <v>743</v>
      </c>
      <c r="B446" s="52" t="s">
        <v>13</v>
      </c>
      <c r="C446" s="117" t="s">
        <v>1902</v>
      </c>
      <c r="E446" s="69" t="s">
        <v>2271</v>
      </c>
      <c r="G446" s="62" t="s">
        <v>436</v>
      </c>
      <c r="J446" s="70" t="s">
        <v>431</v>
      </c>
      <c r="K446" s="61" t="s">
        <v>2103</v>
      </c>
      <c r="L446" s="77">
        <v>0</v>
      </c>
      <c r="M446" s="69" t="s">
        <v>431</v>
      </c>
      <c r="N446" s="69" t="s">
        <v>431</v>
      </c>
      <c r="O446" s="77" t="str">
        <f t="shared" si="39"/>
        <v/>
      </c>
      <c r="P446" s="77" t="str">
        <f t="shared" si="40"/>
        <v/>
      </c>
      <c r="R446" s="63">
        <v>1</v>
      </c>
      <c r="T446" s="77" t="s">
        <v>65</v>
      </c>
      <c r="U446" s="67" t="s">
        <v>108</v>
      </c>
      <c r="V446" s="68" t="s">
        <v>420</v>
      </c>
      <c r="W446" s="74" t="s">
        <v>66</v>
      </c>
      <c r="X446" s="115" t="s">
        <v>66</v>
      </c>
      <c r="Y446" s="121" t="s">
        <v>171</v>
      </c>
      <c r="AG446" s="69">
        <v>1</v>
      </c>
      <c r="AI446" s="70" t="s">
        <v>436</v>
      </c>
      <c r="AJ446" s="194" t="str">
        <f>VLOOKUP($J446,context!$K$2:$M$348,2,FALSE)</f>
        <v>Definition from DataCite: Articles in a daily, weekly or monthly publication reporting on news and social issues aimed at the public.</v>
      </c>
      <c r="AK446" s="70">
        <v>1</v>
      </c>
      <c r="AL446" s="70" t="s">
        <v>3093</v>
      </c>
      <c r="AM446" s="149">
        <f>VLOOKUP($J446,context!$K$2:$AC$348,5,FALSE)</f>
        <v>0</v>
      </c>
      <c r="AN446" s="149">
        <f>VLOOKUP($J446,context!$K$2:$AC$348,6,FALSE)</f>
        <v>0</v>
      </c>
      <c r="AO446" s="149">
        <f>VLOOKUP($J446,context!$K$2:$AC$348,7,FALSE)</f>
        <v>0</v>
      </c>
      <c r="AP446" s="149">
        <f>VLOOKUP($J446,context!$K$2:$AC$348,8,FALSE)</f>
        <v>0.2</v>
      </c>
      <c r="AQ446" s="149">
        <f>VLOOKUP($J446,context!$K$2:$AC$348,9,FALSE)</f>
        <v>0.2</v>
      </c>
      <c r="AR446" s="149">
        <f>VLOOKUP($J446,context!$K$2:$AC$348,10,FALSE)</f>
        <v>0</v>
      </c>
      <c r="AS446" s="149">
        <f>VLOOKUP($J446,context!$K$2:$AC$348,11,FALSE)</f>
        <v>0.2</v>
      </c>
      <c r="AT446" s="149">
        <f>VLOOKUP($J446,context!$K$2:$AC$348,12,FALSE)</f>
        <v>0.4</v>
      </c>
      <c r="AU446" s="149">
        <f>VLOOKUP($J446,context!$K$2:$AC$348,13,FALSE)</f>
        <v>0.4</v>
      </c>
      <c r="AV446" s="149">
        <f>VLOOKUP($J446,context!$K$2:$AC$348,14,FALSE)</f>
        <v>1</v>
      </c>
      <c r="AW446" s="149">
        <f>VLOOKUP($J446,context!$K$2:$AC$348,15,FALSE)</f>
        <v>0</v>
      </c>
      <c r="AX446" s="149">
        <f>VLOOKUP($J446,context!$K$2:$AC$348,16,FALSE)</f>
        <v>0</v>
      </c>
      <c r="AY446" s="149">
        <f t="shared" si="36"/>
        <v>2.4</v>
      </c>
      <c r="AZ446" s="149">
        <f t="shared" si="37"/>
        <v>1</v>
      </c>
      <c r="BA446" s="149">
        <f t="shared" si="38"/>
        <v>0</v>
      </c>
    </row>
    <row r="447" spans="1:54">
      <c r="A447" s="52">
        <v>746</v>
      </c>
      <c r="B447" s="52" t="s">
        <v>13</v>
      </c>
      <c r="C447" s="117" t="s">
        <v>1902</v>
      </c>
      <c r="E447" s="69" t="s">
        <v>2271</v>
      </c>
      <c r="G447" s="62" t="s">
        <v>2108</v>
      </c>
      <c r="J447" s="70" t="s">
        <v>431</v>
      </c>
      <c r="K447" s="61" t="s">
        <v>2109</v>
      </c>
      <c r="L447" s="77">
        <v>0</v>
      </c>
      <c r="M447" s="69" t="s">
        <v>431</v>
      </c>
      <c r="N447" s="69" t="s">
        <v>431</v>
      </c>
      <c r="O447" s="77" t="str">
        <f t="shared" si="39"/>
        <v/>
      </c>
      <c r="P447" s="77" t="str">
        <f t="shared" si="40"/>
        <v/>
      </c>
      <c r="R447" s="63">
        <v>1</v>
      </c>
      <c r="T447" s="77" t="s">
        <v>65</v>
      </c>
      <c r="U447" s="67" t="s">
        <v>108</v>
      </c>
      <c r="V447" s="68" t="s">
        <v>420</v>
      </c>
      <c r="W447" s="74" t="s">
        <v>66</v>
      </c>
      <c r="X447" s="115" t="s">
        <v>66</v>
      </c>
      <c r="Y447" s="121" t="s">
        <v>171</v>
      </c>
      <c r="AG447" s="69">
        <v>1</v>
      </c>
      <c r="AI447" s="70" t="s">
        <v>436</v>
      </c>
      <c r="AJ447" s="194" t="str">
        <f>VLOOKUP($J447,context!$K$2:$M$348,2,FALSE)</f>
        <v>Definition from DataCite: Articles in a daily, weekly or monthly publication reporting on news and social issues aimed at the public.</v>
      </c>
      <c r="AK447" s="70">
        <v>1</v>
      </c>
      <c r="AL447" s="70" t="s">
        <v>3094</v>
      </c>
      <c r="AM447" s="149">
        <f>VLOOKUP($J447,context!$K$2:$AC$348,5,FALSE)</f>
        <v>0</v>
      </c>
      <c r="AN447" s="149">
        <f>VLOOKUP($J447,context!$K$2:$AC$348,6,FALSE)</f>
        <v>0</v>
      </c>
      <c r="AO447" s="149">
        <f>VLOOKUP($J447,context!$K$2:$AC$348,7,FALSE)</f>
        <v>0</v>
      </c>
      <c r="AP447" s="149">
        <f>VLOOKUP($J447,context!$K$2:$AC$348,8,FALSE)</f>
        <v>0.2</v>
      </c>
      <c r="AQ447" s="149">
        <f>VLOOKUP($J447,context!$K$2:$AC$348,9,FALSE)</f>
        <v>0.2</v>
      </c>
      <c r="AR447" s="149">
        <f>VLOOKUP($J447,context!$K$2:$AC$348,10,FALSE)</f>
        <v>0</v>
      </c>
      <c r="AS447" s="149">
        <f>VLOOKUP($J447,context!$K$2:$AC$348,11,FALSE)</f>
        <v>0.2</v>
      </c>
      <c r="AT447" s="149">
        <f>VLOOKUP($J447,context!$K$2:$AC$348,12,FALSE)</f>
        <v>0.4</v>
      </c>
      <c r="AU447" s="149">
        <f>VLOOKUP($J447,context!$K$2:$AC$348,13,FALSE)</f>
        <v>0.4</v>
      </c>
      <c r="AV447" s="149">
        <f>VLOOKUP($J447,context!$K$2:$AC$348,14,FALSE)</f>
        <v>1</v>
      </c>
      <c r="AW447" s="149">
        <f>VLOOKUP($J447,context!$K$2:$AC$348,15,FALSE)</f>
        <v>0</v>
      </c>
      <c r="AX447" s="149">
        <f>VLOOKUP($J447,context!$K$2:$AC$348,16,FALSE)</f>
        <v>0</v>
      </c>
      <c r="AY447" s="149">
        <f t="shared" ref="AY447:AY510" si="41">SUM(AM447:AX447)</f>
        <v>2.4</v>
      </c>
      <c r="AZ447" s="149">
        <f t="shared" ref="AZ447:AZ510" si="42">MAX(AM447:AX447)</f>
        <v>1</v>
      </c>
      <c r="BA447" s="149">
        <f t="shared" ref="BA447:BA510" si="43">MIN(AM447:AX447)</f>
        <v>0</v>
      </c>
    </row>
    <row r="448" spans="1:54">
      <c r="A448" s="122">
        <v>936</v>
      </c>
      <c r="B448" s="52" t="s">
        <v>13</v>
      </c>
      <c r="C448" s="66" t="s">
        <v>32</v>
      </c>
      <c r="D448" s="52"/>
      <c r="E448" s="77" t="s">
        <v>1190</v>
      </c>
      <c r="F448" s="50">
        <v>3</v>
      </c>
      <c r="G448" s="50" t="s">
        <v>436</v>
      </c>
      <c r="H448" s="77"/>
      <c r="I448" s="69" t="s">
        <v>431</v>
      </c>
      <c r="J448" s="70" t="s">
        <v>431</v>
      </c>
      <c r="K448" s="77" t="s">
        <v>803</v>
      </c>
      <c r="L448" s="69">
        <v>0</v>
      </c>
      <c r="M448" s="69" t="s">
        <v>431</v>
      </c>
      <c r="N448" s="69" t="s">
        <v>431</v>
      </c>
      <c r="O448" s="77" t="str">
        <f t="shared" si="39"/>
        <v/>
      </c>
      <c r="P448" s="77" t="str">
        <f t="shared" si="40"/>
        <v/>
      </c>
      <c r="Q448" s="77"/>
      <c r="R448" s="6">
        <v>0.6</v>
      </c>
      <c r="S448" s="55">
        <v>42328</v>
      </c>
      <c r="T448" s="77" t="s">
        <v>65</v>
      </c>
      <c r="U448" s="67" t="s">
        <v>108</v>
      </c>
      <c r="V448" s="68" t="s">
        <v>420</v>
      </c>
      <c r="W448" s="74" t="s">
        <v>66</v>
      </c>
      <c r="X448" s="115" t="s">
        <v>66</v>
      </c>
      <c r="Y448" s="121" t="s">
        <v>95</v>
      </c>
      <c r="AA448" s="77"/>
      <c r="AB448" s="69" t="s">
        <v>609</v>
      </c>
      <c r="AC448" s="77"/>
      <c r="AD448" s="77"/>
      <c r="AE448" s="7" t="s">
        <v>294</v>
      </c>
      <c r="AF448" s="77"/>
      <c r="AG448" s="69">
        <v>1</v>
      </c>
      <c r="AH448" s="7"/>
      <c r="AI448" s="70" t="s">
        <v>436</v>
      </c>
      <c r="AJ448" s="194" t="str">
        <f>VLOOKUP($J448,context!$K$2:$M$348,2,FALSE)</f>
        <v>Definition from DataCite: Articles in a daily, weekly or monthly publication reporting on news and social issues aimed at the public.</v>
      </c>
      <c r="AK448" s="70">
        <v>1</v>
      </c>
      <c r="AL448" s="70" t="s">
        <v>3093</v>
      </c>
      <c r="AM448" s="149">
        <f>VLOOKUP($J448,context!$K$2:$AC$348,5,FALSE)</f>
        <v>0</v>
      </c>
      <c r="AN448" s="149">
        <f>VLOOKUP($J448,context!$K$2:$AC$348,6,FALSE)</f>
        <v>0</v>
      </c>
      <c r="AO448" s="149">
        <f>VLOOKUP($J448,context!$K$2:$AC$348,7,FALSE)</f>
        <v>0</v>
      </c>
      <c r="AP448" s="149">
        <f>VLOOKUP($J448,context!$K$2:$AC$348,8,FALSE)</f>
        <v>0.2</v>
      </c>
      <c r="AQ448" s="149">
        <f>VLOOKUP($J448,context!$K$2:$AC$348,9,FALSE)</f>
        <v>0.2</v>
      </c>
      <c r="AR448" s="149">
        <f>VLOOKUP($J448,context!$K$2:$AC$348,10,FALSE)</f>
        <v>0</v>
      </c>
      <c r="AS448" s="149">
        <f>VLOOKUP($J448,context!$K$2:$AC$348,11,FALSE)</f>
        <v>0.2</v>
      </c>
      <c r="AT448" s="149">
        <f>VLOOKUP($J448,context!$K$2:$AC$348,12,FALSE)</f>
        <v>0.4</v>
      </c>
      <c r="AU448" s="149">
        <f>VLOOKUP($J448,context!$K$2:$AC$348,13,FALSE)</f>
        <v>0.4</v>
      </c>
      <c r="AV448" s="149">
        <f>VLOOKUP($J448,context!$K$2:$AC$348,14,FALSE)</f>
        <v>1</v>
      </c>
      <c r="AW448" s="149">
        <f>VLOOKUP($J448,context!$K$2:$AC$348,15,FALSE)</f>
        <v>0</v>
      </c>
      <c r="AX448" s="149">
        <f>VLOOKUP($J448,context!$K$2:$AC$348,16,FALSE)</f>
        <v>0</v>
      </c>
      <c r="AY448" s="149">
        <f t="shared" si="41"/>
        <v>2.4</v>
      </c>
      <c r="AZ448" s="149">
        <f t="shared" si="42"/>
        <v>1</v>
      </c>
      <c r="BA448" s="149">
        <f t="shared" si="43"/>
        <v>0</v>
      </c>
      <c r="BB448" s="7"/>
    </row>
    <row r="449" spans="1:54">
      <c r="A449" s="52">
        <v>339</v>
      </c>
      <c r="B449" s="52" t="s">
        <v>2708</v>
      </c>
      <c r="C449" s="66" t="s">
        <v>905</v>
      </c>
      <c r="D449" s="52"/>
      <c r="E449" s="77" t="s">
        <v>906</v>
      </c>
      <c r="F449" s="50">
        <v>5</v>
      </c>
      <c r="G449" s="50" t="s">
        <v>1003</v>
      </c>
      <c r="H449" s="77" t="s">
        <v>394</v>
      </c>
      <c r="I449" s="69" t="s">
        <v>1007</v>
      </c>
      <c r="J449" s="70" t="s">
        <v>1007</v>
      </c>
      <c r="K449" s="77"/>
      <c r="L449" s="77">
        <v>0</v>
      </c>
      <c r="M449" s="69" t="s">
        <v>1007</v>
      </c>
      <c r="N449" s="69" t="s">
        <v>1007</v>
      </c>
      <c r="O449" s="77" t="str">
        <f t="shared" si="39"/>
        <v/>
      </c>
      <c r="P449" s="77" t="str">
        <f t="shared" si="40"/>
        <v/>
      </c>
      <c r="Q449" s="77"/>
      <c r="R449" s="6">
        <v>0.8</v>
      </c>
      <c r="S449" s="55">
        <v>43015</v>
      </c>
      <c r="T449" s="77" t="s">
        <v>65</v>
      </c>
      <c r="U449" s="67" t="s">
        <v>608</v>
      </c>
      <c r="V449" s="68" t="s">
        <v>145</v>
      </c>
      <c r="W449" s="74" t="s">
        <v>66</v>
      </c>
      <c r="X449" s="115" t="s">
        <v>66</v>
      </c>
      <c r="Y449" s="121" t="s">
        <v>171</v>
      </c>
      <c r="AA449" s="77"/>
      <c r="AB449" s="77"/>
      <c r="AC449" s="69" t="s">
        <v>609</v>
      </c>
      <c r="AD449" s="77"/>
      <c r="AF449" s="69" t="s">
        <v>2404</v>
      </c>
      <c r="AG449" s="77">
        <v>-1</v>
      </c>
      <c r="AH449" s="7" t="s">
        <v>2863</v>
      </c>
      <c r="AI449" s="131" t="s">
        <v>3033</v>
      </c>
      <c r="AJ449" s="194" t="str">
        <f>VLOOKUP($J449,context!$K$2:$M$348,2,FALSE)</f>
        <v>Definition from VIVO: Notes or annotations about a resource.</v>
      </c>
      <c r="AK449" s="131">
        <v>2</v>
      </c>
      <c r="AL449" s="70" t="s">
        <v>3097</v>
      </c>
      <c r="AM449" s="149">
        <f>VLOOKUP($J449,context!$K$2:$AC$348,5,FALSE)</f>
        <v>1</v>
      </c>
      <c r="AN449" s="149">
        <f>VLOOKUP($J449,context!$K$2:$AC$348,6,FALSE)</f>
        <v>1</v>
      </c>
      <c r="AO449" s="149">
        <f>VLOOKUP($J449,context!$K$2:$AC$348,7,FALSE)</f>
        <v>0</v>
      </c>
      <c r="AP449" s="149">
        <f>VLOOKUP($J449,context!$K$2:$AC$348,8,FALSE)</f>
        <v>0.2</v>
      </c>
      <c r="AQ449" s="149">
        <f>VLOOKUP($J449,context!$K$2:$AC$348,9,FALSE)</f>
        <v>0.4</v>
      </c>
      <c r="AR449" s="149">
        <f>VLOOKUP($J449,context!$K$2:$AC$348,10,FALSE)</f>
        <v>0</v>
      </c>
      <c r="AS449" s="149">
        <f>VLOOKUP($J449,context!$K$2:$AC$348,11,FALSE)</f>
        <v>0.2</v>
      </c>
      <c r="AT449" s="149">
        <f>VLOOKUP($J449,context!$K$2:$AC$348,12,FALSE)</f>
        <v>0.4</v>
      </c>
      <c r="AU449" s="149">
        <f>VLOOKUP($J449,context!$K$2:$AC$348,13,FALSE)</f>
        <v>0.2</v>
      </c>
      <c r="AV449" s="149">
        <f>VLOOKUP($J449,context!$K$2:$AC$348,14,FALSE)</f>
        <v>0.2</v>
      </c>
      <c r="AW449" s="149">
        <f>VLOOKUP($J449,context!$K$2:$AC$348,15,FALSE)</f>
        <v>0</v>
      </c>
      <c r="AX449" s="149">
        <f>VLOOKUP($J449,context!$K$2:$AC$348,16,FALSE)</f>
        <v>0.2</v>
      </c>
      <c r="AY449" s="149">
        <f t="shared" si="41"/>
        <v>3.8000000000000007</v>
      </c>
      <c r="AZ449" s="149">
        <f t="shared" si="42"/>
        <v>1</v>
      </c>
      <c r="BA449" s="149">
        <f t="shared" si="43"/>
        <v>0</v>
      </c>
    </row>
    <row r="450" spans="1:54">
      <c r="A450" s="52">
        <v>424</v>
      </c>
      <c r="B450" s="52" t="s">
        <v>13</v>
      </c>
      <c r="C450" s="66" t="s">
        <v>1116</v>
      </c>
      <c r="D450" s="52" t="s">
        <v>1117</v>
      </c>
      <c r="E450" s="77" t="s">
        <v>49</v>
      </c>
      <c r="F450" s="50">
        <v>3</v>
      </c>
      <c r="G450" s="50" t="s">
        <v>1118</v>
      </c>
      <c r="H450" s="77">
        <v>16</v>
      </c>
      <c r="I450" s="50" t="s">
        <v>1118</v>
      </c>
      <c r="J450" s="71" t="s">
        <v>1007</v>
      </c>
      <c r="K450" s="77" t="s">
        <v>1119</v>
      </c>
      <c r="L450" s="77">
        <v>0</v>
      </c>
      <c r="M450" s="69" t="s">
        <v>1007</v>
      </c>
      <c r="N450" s="69" t="s">
        <v>1007</v>
      </c>
      <c r="O450" s="77" t="str">
        <f t="shared" si="39"/>
        <v/>
      </c>
      <c r="P450" s="77" t="str">
        <f t="shared" si="40"/>
        <v/>
      </c>
      <c r="Q450" s="77"/>
      <c r="R450" s="6">
        <v>0.8</v>
      </c>
      <c r="S450" s="55"/>
      <c r="T450" s="77" t="s">
        <v>65</v>
      </c>
      <c r="U450" s="67" t="s">
        <v>608</v>
      </c>
      <c r="V450" s="68" t="s">
        <v>608</v>
      </c>
      <c r="X450" s="115" t="s">
        <v>145</v>
      </c>
      <c r="Y450" s="121" t="s">
        <v>368</v>
      </c>
      <c r="AA450" s="77"/>
      <c r="AB450" s="77"/>
      <c r="AC450" s="69" t="s">
        <v>609</v>
      </c>
      <c r="AD450" s="77"/>
      <c r="AF450" s="69" t="s">
        <v>2404</v>
      </c>
      <c r="AG450" s="77">
        <v>-1</v>
      </c>
      <c r="AH450" s="7" t="s">
        <v>2863</v>
      </c>
      <c r="AI450" s="131" t="s">
        <v>3033</v>
      </c>
      <c r="AJ450" s="194" t="str">
        <f>VLOOKUP($J450,context!$K$2:$M$348,2,FALSE)</f>
        <v>Definition from VIVO: Notes or annotations about a resource.</v>
      </c>
      <c r="AK450" s="131">
        <v>2</v>
      </c>
      <c r="AL450" s="70" t="s">
        <v>3097</v>
      </c>
      <c r="AM450" s="149">
        <f>VLOOKUP($J450,context!$K$2:$AC$348,5,FALSE)</f>
        <v>1</v>
      </c>
      <c r="AN450" s="149">
        <f>VLOOKUP($J450,context!$K$2:$AC$348,6,FALSE)</f>
        <v>1</v>
      </c>
      <c r="AO450" s="149">
        <f>VLOOKUP($J450,context!$K$2:$AC$348,7,FALSE)</f>
        <v>0</v>
      </c>
      <c r="AP450" s="149">
        <f>VLOOKUP($J450,context!$K$2:$AC$348,8,FALSE)</f>
        <v>0.2</v>
      </c>
      <c r="AQ450" s="149">
        <f>VLOOKUP($J450,context!$K$2:$AC$348,9,FALSE)</f>
        <v>0.4</v>
      </c>
      <c r="AR450" s="149">
        <f>VLOOKUP($J450,context!$K$2:$AC$348,10,FALSE)</f>
        <v>0</v>
      </c>
      <c r="AS450" s="149">
        <f>VLOOKUP($J450,context!$K$2:$AC$348,11,FALSE)</f>
        <v>0.2</v>
      </c>
      <c r="AT450" s="149">
        <f>VLOOKUP($J450,context!$K$2:$AC$348,12,FALSE)</f>
        <v>0.4</v>
      </c>
      <c r="AU450" s="149">
        <f>VLOOKUP($J450,context!$K$2:$AC$348,13,FALSE)</f>
        <v>0.2</v>
      </c>
      <c r="AV450" s="149">
        <f>VLOOKUP($J450,context!$K$2:$AC$348,14,FALSE)</f>
        <v>0.2</v>
      </c>
      <c r="AW450" s="149">
        <f>VLOOKUP($J450,context!$K$2:$AC$348,15,FALSE)</f>
        <v>0</v>
      </c>
      <c r="AX450" s="149">
        <f>VLOOKUP($J450,context!$K$2:$AC$348,16,FALSE)</f>
        <v>0.2</v>
      </c>
      <c r="AY450" s="149">
        <f t="shared" si="41"/>
        <v>3.8000000000000007</v>
      </c>
      <c r="AZ450" s="149">
        <f t="shared" si="42"/>
        <v>1</v>
      </c>
      <c r="BA450" s="149">
        <f t="shared" si="43"/>
        <v>0</v>
      </c>
    </row>
    <row r="451" spans="1:54">
      <c r="A451" s="122">
        <v>889</v>
      </c>
      <c r="B451" s="52" t="s">
        <v>13</v>
      </c>
      <c r="C451" s="66" t="s">
        <v>2413</v>
      </c>
      <c r="D451" s="66" t="s">
        <v>2459</v>
      </c>
      <c r="E451" s="7" t="s">
        <v>2414</v>
      </c>
      <c r="F451" s="122">
        <v>3</v>
      </c>
      <c r="G451" s="50" t="s">
        <v>1007</v>
      </c>
      <c r="H451" s="122"/>
      <c r="I451" s="122"/>
      <c r="J451" s="47" t="s">
        <v>1007</v>
      </c>
      <c r="K451" s="7" t="s">
        <v>2594</v>
      </c>
      <c r="L451" s="77">
        <v>1</v>
      </c>
      <c r="M451" s="69" t="s">
        <v>1007</v>
      </c>
      <c r="N451" s="69" t="s">
        <v>1007</v>
      </c>
      <c r="O451" s="77" t="str">
        <f t="shared" si="39"/>
        <v>Note</v>
      </c>
      <c r="P451" s="77" t="str">
        <f t="shared" si="40"/>
        <v>Definition from VIVO: Notes or annotations about a resource.</v>
      </c>
      <c r="Q451" s="7"/>
      <c r="R451" s="66">
        <v>0.6</v>
      </c>
      <c r="S451" s="126"/>
      <c r="T451" s="77" t="s">
        <v>65</v>
      </c>
      <c r="U451" s="127" t="s">
        <v>108</v>
      </c>
      <c r="V451" s="47" t="s">
        <v>608</v>
      </c>
      <c r="W451" s="47" t="s">
        <v>66</v>
      </c>
      <c r="X451" s="66" t="s">
        <v>66</v>
      </c>
      <c r="Y451" s="184" t="s">
        <v>171</v>
      </c>
      <c r="Z451" s="184"/>
      <c r="AA451" s="7"/>
      <c r="AB451" s="7"/>
      <c r="AC451" s="7"/>
      <c r="AD451" s="7"/>
      <c r="AF451" s="7" t="s">
        <v>2404</v>
      </c>
      <c r="AG451" s="7">
        <v>-1</v>
      </c>
      <c r="AH451" s="7" t="s">
        <v>2863</v>
      </c>
      <c r="AI451" s="48" t="s">
        <v>3033</v>
      </c>
      <c r="AJ451" s="194" t="str">
        <f>VLOOKUP($J451,context!$K$2:$M$348,2,FALSE)</f>
        <v>Definition from VIVO: Notes or annotations about a resource.</v>
      </c>
      <c r="AK451" s="131">
        <v>2</v>
      </c>
      <c r="AL451" s="70" t="s">
        <v>3097</v>
      </c>
      <c r="AM451" s="185">
        <f>VLOOKUP($J451,context!$K$2:$AC$348,5,FALSE)</f>
        <v>1</v>
      </c>
      <c r="AN451" s="185">
        <f>VLOOKUP($J451,context!$K$2:$AC$348,6,FALSE)</f>
        <v>1</v>
      </c>
      <c r="AO451" s="185">
        <f>VLOOKUP($J451,context!$K$2:$AC$348,7,FALSE)</f>
        <v>0</v>
      </c>
      <c r="AP451" s="185">
        <f>VLOOKUP($J451,context!$K$2:$AC$348,8,FALSE)</f>
        <v>0.2</v>
      </c>
      <c r="AQ451" s="185">
        <f>VLOOKUP($J451,context!$K$2:$AC$348,9,FALSE)</f>
        <v>0.4</v>
      </c>
      <c r="AR451" s="185">
        <f>VLOOKUP($J451,context!$K$2:$AC$348,10,FALSE)</f>
        <v>0</v>
      </c>
      <c r="AS451" s="185">
        <f>VLOOKUP($J451,context!$K$2:$AC$348,11,FALSE)</f>
        <v>0.2</v>
      </c>
      <c r="AT451" s="185">
        <f>VLOOKUP($J451,context!$K$2:$AC$348,12,FALSE)</f>
        <v>0.4</v>
      </c>
      <c r="AU451" s="185">
        <f>VLOOKUP($J451,context!$K$2:$AC$348,13,FALSE)</f>
        <v>0.2</v>
      </c>
      <c r="AV451" s="185">
        <f>VLOOKUP($J451,context!$K$2:$AC$348,14,FALSE)</f>
        <v>0.2</v>
      </c>
      <c r="AW451" s="185">
        <f>VLOOKUP($J451,context!$K$2:$AC$348,15,FALSE)</f>
        <v>0</v>
      </c>
      <c r="AX451" s="185">
        <f>VLOOKUP($J451,context!$K$2:$AC$348,16,FALSE)</f>
        <v>0.2</v>
      </c>
      <c r="AY451" s="185">
        <f t="shared" si="41"/>
        <v>3.8000000000000007</v>
      </c>
      <c r="AZ451" s="149">
        <f t="shared" si="42"/>
        <v>1</v>
      </c>
      <c r="BA451" s="149">
        <f t="shared" si="43"/>
        <v>0</v>
      </c>
    </row>
    <row r="452" spans="1:54">
      <c r="A452" s="52">
        <v>608</v>
      </c>
      <c r="B452" s="52" t="s">
        <v>13</v>
      </c>
      <c r="C452" s="117" t="s">
        <v>1902</v>
      </c>
      <c r="E452" s="69" t="s">
        <v>2271</v>
      </c>
      <c r="G452" s="62" t="s">
        <v>169</v>
      </c>
      <c r="J452" s="70" t="s">
        <v>169</v>
      </c>
      <c r="K452" s="61" t="s">
        <v>1907</v>
      </c>
      <c r="L452" s="175">
        <v>1</v>
      </c>
      <c r="M452" s="69" t="s">
        <v>1007</v>
      </c>
      <c r="N452" s="69" t="s">
        <v>2287</v>
      </c>
      <c r="O452" s="77" t="str">
        <f t="shared" si="39"/>
        <v>addendum</v>
      </c>
      <c r="P452" s="77" t="str">
        <f t="shared" si="40"/>
        <v>Definition from FaBiO: An item of material added at the end of a book or other publication, typically to include omitted or late-arriving material.</v>
      </c>
      <c r="R452" s="63">
        <v>0.4</v>
      </c>
      <c r="T452" s="77" t="s">
        <v>65</v>
      </c>
      <c r="U452" s="67" t="s">
        <v>608</v>
      </c>
      <c r="V452" s="68" t="s">
        <v>145</v>
      </c>
      <c r="W452" s="74" t="s">
        <v>66</v>
      </c>
      <c r="X452" s="115" t="s">
        <v>66</v>
      </c>
      <c r="Y452" s="121" t="s">
        <v>171</v>
      </c>
      <c r="AF452" s="69" t="s">
        <v>2905</v>
      </c>
      <c r="AG452" s="61">
        <v>-1</v>
      </c>
      <c r="AH452" s="7" t="s">
        <v>2863</v>
      </c>
      <c r="AI452" s="131" t="s">
        <v>3033</v>
      </c>
      <c r="AJ452" s="194" t="e">
        <f>VLOOKUP($J452,context!$K$2:$M$348,2,FALSE)</f>
        <v>#N/A</v>
      </c>
      <c r="AK452" s="131">
        <v>2</v>
      </c>
      <c r="AL452" s="70" t="s">
        <v>3097</v>
      </c>
      <c r="AM452" s="149" t="e">
        <f>VLOOKUP($J452,context!$K$2:$AC$348,5,FALSE)</f>
        <v>#N/A</v>
      </c>
      <c r="AN452" s="149" t="e">
        <f>VLOOKUP($J452,context!$K$2:$AC$348,6,FALSE)</f>
        <v>#N/A</v>
      </c>
      <c r="AO452" s="149" t="e">
        <f>VLOOKUP($J452,context!$K$2:$AC$348,7,FALSE)</f>
        <v>#N/A</v>
      </c>
      <c r="AP452" s="149" t="e">
        <f>VLOOKUP($J452,context!$K$2:$AC$348,8,FALSE)</f>
        <v>#N/A</v>
      </c>
      <c r="AQ452" s="149" t="e">
        <f>VLOOKUP($J452,context!$K$2:$AC$348,9,FALSE)</f>
        <v>#N/A</v>
      </c>
      <c r="AR452" s="149" t="e">
        <f>VLOOKUP($J452,context!$K$2:$AC$348,10,FALSE)</f>
        <v>#N/A</v>
      </c>
      <c r="AS452" s="149" t="e">
        <f>VLOOKUP($J452,context!$K$2:$AC$348,11,FALSE)</f>
        <v>#N/A</v>
      </c>
      <c r="AT452" s="149" t="e">
        <f>VLOOKUP($J452,context!$K$2:$AC$348,12,FALSE)</f>
        <v>#N/A</v>
      </c>
      <c r="AU452" s="149" t="e">
        <f>VLOOKUP($J452,context!$K$2:$AC$348,13,FALSE)</f>
        <v>#N/A</v>
      </c>
      <c r="AV452" s="149" t="e">
        <f>VLOOKUP($J452,context!$K$2:$AC$348,14,FALSE)</f>
        <v>#N/A</v>
      </c>
      <c r="AW452" s="149" t="e">
        <f>VLOOKUP($J452,context!$K$2:$AC$348,15,FALSE)</f>
        <v>#N/A</v>
      </c>
      <c r="AX452" s="149" t="e">
        <f>VLOOKUP($J452,context!$K$2:$AC$348,16,FALSE)</f>
        <v>#N/A</v>
      </c>
      <c r="AY452" s="149" t="e">
        <f t="shared" si="41"/>
        <v>#N/A</v>
      </c>
      <c r="AZ452" s="149" t="e">
        <f t="shared" si="42"/>
        <v>#N/A</v>
      </c>
      <c r="BA452" s="149" t="e">
        <f t="shared" si="43"/>
        <v>#N/A</v>
      </c>
    </row>
    <row r="453" spans="1:54">
      <c r="A453" s="52">
        <v>645</v>
      </c>
      <c r="B453" s="52" t="s">
        <v>13</v>
      </c>
      <c r="C453" s="117" t="s">
        <v>1902</v>
      </c>
      <c r="E453" s="69" t="s">
        <v>2271</v>
      </c>
      <c r="G453" s="62" t="s">
        <v>1954</v>
      </c>
      <c r="J453" s="70" t="s">
        <v>1954</v>
      </c>
      <c r="K453" s="61" t="s">
        <v>1955</v>
      </c>
      <c r="L453" s="69">
        <v>1</v>
      </c>
      <c r="M453" s="69" t="s">
        <v>1007</v>
      </c>
      <c r="N453" s="69" t="s">
        <v>2292</v>
      </c>
      <c r="O453" s="77" t="str">
        <f t="shared" si="39"/>
        <v>comment</v>
      </c>
      <c r="P453" s="77" t="str">
        <f t="shared" si="40"/>
        <v>Definition from FaBiO: A verbal or written remark concerning some entity. In written form, a comment is often appended to that entity and termed an annotation. Within computer programs or ontologies, comments are added to enhance human understanding, and are usually prefaced by a special syntactic symbol that ensures they are ignored during execution of the program.</v>
      </c>
      <c r="R453" s="63">
        <v>0.6</v>
      </c>
      <c r="T453" s="77" t="s">
        <v>65</v>
      </c>
      <c r="U453" s="67" t="s">
        <v>608</v>
      </c>
      <c r="V453" s="68" t="s">
        <v>145</v>
      </c>
      <c r="W453" s="74" t="s">
        <v>66</v>
      </c>
      <c r="X453" s="115" t="s">
        <v>66</v>
      </c>
      <c r="Y453" s="121" t="s">
        <v>171</v>
      </c>
      <c r="AF453" s="69" t="s">
        <v>2907</v>
      </c>
      <c r="AG453" s="69">
        <v>0</v>
      </c>
      <c r="AH453" s="7" t="s">
        <v>2863</v>
      </c>
      <c r="AI453" s="131" t="s">
        <v>301</v>
      </c>
      <c r="AJ453" s="194" t="e">
        <f>VLOOKUP($J453,context!$K$2:$M$348,2,FALSE)</f>
        <v>#N/A</v>
      </c>
      <c r="AK453" s="131">
        <v>2</v>
      </c>
      <c r="AL453" s="70" t="s">
        <v>3097</v>
      </c>
      <c r="AM453" s="149" t="e">
        <f>VLOOKUP($J453,context!$K$2:$AC$348,5,FALSE)</f>
        <v>#N/A</v>
      </c>
      <c r="AN453" s="149" t="e">
        <f>VLOOKUP($J453,context!$K$2:$AC$348,6,FALSE)</f>
        <v>#N/A</v>
      </c>
      <c r="AO453" s="149" t="e">
        <f>VLOOKUP($J453,context!$K$2:$AC$348,7,FALSE)</f>
        <v>#N/A</v>
      </c>
      <c r="AP453" s="149" t="e">
        <f>VLOOKUP($J453,context!$K$2:$AC$348,8,FALSE)</f>
        <v>#N/A</v>
      </c>
      <c r="AQ453" s="149" t="e">
        <f>VLOOKUP($J453,context!$K$2:$AC$348,9,FALSE)</f>
        <v>#N/A</v>
      </c>
      <c r="AR453" s="149" t="e">
        <f>VLOOKUP($J453,context!$K$2:$AC$348,10,FALSE)</f>
        <v>#N/A</v>
      </c>
      <c r="AS453" s="149" t="e">
        <f>VLOOKUP($J453,context!$K$2:$AC$348,11,FALSE)</f>
        <v>#N/A</v>
      </c>
      <c r="AT453" s="149" t="e">
        <f>VLOOKUP($J453,context!$K$2:$AC$348,12,FALSE)</f>
        <v>#N/A</v>
      </c>
      <c r="AU453" s="149" t="e">
        <f>VLOOKUP($J453,context!$K$2:$AC$348,13,FALSE)</f>
        <v>#N/A</v>
      </c>
      <c r="AV453" s="149" t="e">
        <f>VLOOKUP($J453,context!$K$2:$AC$348,14,FALSE)</f>
        <v>#N/A</v>
      </c>
      <c r="AW453" s="149" t="e">
        <f>VLOOKUP($J453,context!$K$2:$AC$348,15,FALSE)</f>
        <v>#N/A</v>
      </c>
      <c r="AX453" s="149" t="e">
        <f>VLOOKUP($J453,context!$K$2:$AC$348,16,FALSE)</f>
        <v>#N/A</v>
      </c>
      <c r="AY453" s="149" t="e">
        <f t="shared" si="41"/>
        <v>#N/A</v>
      </c>
      <c r="AZ453" s="149" t="e">
        <f t="shared" si="42"/>
        <v>#N/A</v>
      </c>
      <c r="BA453" s="149" t="e">
        <f t="shared" si="43"/>
        <v>#N/A</v>
      </c>
    </row>
    <row r="454" spans="1:54">
      <c r="A454" s="122">
        <v>890</v>
      </c>
      <c r="B454" s="52" t="s">
        <v>13</v>
      </c>
      <c r="C454" s="66" t="s">
        <v>2413</v>
      </c>
      <c r="D454" s="66" t="s">
        <v>2421</v>
      </c>
      <c r="E454" s="7" t="s">
        <v>2414</v>
      </c>
      <c r="F454" s="122">
        <v>3</v>
      </c>
      <c r="G454" s="50" t="s">
        <v>2422</v>
      </c>
      <c r="H454" s="122"/>
      <c r="I454" s="122"/>
      <c r="J454" s="47" t="s">
        <v>1954</v>
      </c>
      <c r="K454" s="7" t="s">
        <v>1955</v>
      </c>
      <c r="L454" s="7">
        <v>0</v>
      </c>
      <c r="M454" s="69" t="s">
        <v>1007</v>
      </c>
      <c r="N454" s="69" t="s">
        <v>2292</v>
      </c>
      <c r="O454" s="77" t="str">
        <f t="shared" si="39"/>
        <v/>
      </c>
      <c r="P454" s="77" t="str">
        <f t="shared" si="40"/>
        <v/>
      </c>
      <c r="Q454" s="7"/>
      <c r="R454" s="66">
        <v>0.6</v>
      </c>
      <c r="S454" s="126"/>
      <c r="T454" s="122" t="s">
        <v>65</v>
      </c>
      <c r="U454" s="127" t="s">
        <v>608</v>
      </c>
      <c r="V454" s="47" t="s">
        <v>145</v>
      </c>
      <c r="W454" s="47" t="s">
        <v>66</v>
      </c>
      <c r="X454" s="66" t="s">
        <v>66</v>
      </c>
      <c r="Y454" s="184" t="s">
        <v>171</v>
      </c>
      <c r="Z454" s="184"/>
      <c r="AA454" s="7"/>
      <c r="AB454" s="7"/>
      <c r="AC454" s="7"/>
      <c r="AD454" s="7"/>
      <c r="AF454" s="7" t="s">
        <v>2907</v>
      </c>
      <c r="AG454" s="7">
        <v>0</v>
      </c>
      <c r="AH454" s="7" t="s">
        <v>2863</v>
      </c>
      <c r="AI454" s="48" t="s">
        <v>301</v>
      </c>
      <c r="AJ454" s="194" t="e">
        <f>VLOOKUP($J454,context!$K$2:$M$348,2,FALSE)</f>
        <v>#N/A</v>
      </c>
      <c r="AK454" s="131">
        <v>2</v>
      </c>
      <c r="AL454" s="70" t="s">
        <v>3097</v>
      </c>
      <c r="AM454" s="185" t="e">
        <f>VLOOKUP($J454,context!$K$2:$AC$348,5,FALSE)</f>
        <v>#N/A</v>
      </c>
      <c r="AN454" s="185" t="e">
        <f>VLOOKUP($J454,context!$K$2:$AC$348,6,FALSE)</f>
        <v>#N/A</v>
      </c>
      <c r="AO454" s="185" t="e">
        <f>VLOOKUP($J454,context!$K$2:$AC$348,7,FALSE)</f>
        <v>#N/A</v>
      </c>
      <c r="AP454" s="185" t="e">
        <f>VLOOKUP($J454,context!$K$2:$AC$348,8,FALSE)</f>
        <v>#N/A</v>
      </c>
      <c r="AQ454" s="185" t="e">
        <f>VLOOKUP($J454,context!$K$2:$AC$348,9,FALSE)</f>
        <v>#N/A</v>
      </c>
      <c r="AR454" s="185" t="e">
        <f>VLOOKUP($J454,context!$K$2:$AC$348,10,FALSE)</f>
        <v>#N/A</v>
      </c>
      <c r="AS454" s="185" t="e">
        <f>VLOOKUP($J454,context!$K$2:$AC$348,11,FALSE)</f>
        <v>#N/A</v>
      </c>
      <c r="AT454" s="185" t="e">
        <f>VLOOKUP($J454,context!$K$2:$AC$348,12,FALSE)</f>
        <v>#N/A</v>
      </c>
      <c r="AU454" s="185" t="e">
        <f>VLOOKUP($J454,context!$K$2:$AC$348,13,FALSE)</f>
        <v>#N/A</v>
      </c>
      <c r="AV454" s="185" t="e">
        <f>VLOOKUP($J454,context!$K$2:$AC$348,14,FALSE)</f>
        <v>#N/A</v>
      </c>
      <c r="AW454" s="185" t="e">
        <f>VLOOKUP($J454,context!$K$2:$AC$348,15,FALSE)</f>
        <v>#N/A</v>
      </c>
      <c r="AX454" s="185" t="e">
        <f>VLOOKUP($J454,context!$K$2:$AC$348,16,FALSE)</f>
        <v>#N/A</v>
      </c>
      <c r="AY454" s="185" t="e">
        <f t="shared" si="41"/>
        <v>#N/A</v>
      </c>
      <c r="AZ454" s="149" t="e">
        <f t="shared" si="42"/>
        <v>#N/A</v>
      </c>
      <c r="BA454" s="149" t="e">
        <f t="shared" si="43"/>
        <v>#N/A</v>
      </c>
    </row>
    <row r="455" spans="1:54" s="7" customFormat="1">
      <c r="A455" s="52">
        <v>656</v>
      </c>
      <c r="B455" s="52" t="s">
        <v>13</v>
      </c>
      <c r="C455" s="117" t="s">
        <v>1902</v>
      </c>
      <c r="D455" s="59"/>
      <c r="E455" s="69" t="s">
        <v>2271</v>
      </c>
      <c r="F455" s="61"/>
      <c r="G455" s="62" t="s">
        <v>1972</v>
      </c>
      <c r="H455" s="61"/>
      <c r="I455" s="69"/>
      <c r="J455" s="70" t="s">
        <v>1972</v>
      </c>
      <c r="K455" s="61" t="s">
        <v>1973</v>
      </c>
      <c r="L455" s="175">
        <v>1</v>
      </c>
      <c r="M455" s="69" t="s">
        <v>1007</v>
      </c>
      <c r="N455" s="69" t="s">
        <v>2293</v>
      </c>
      <c r="O455" s="77" t="str">
        <f t="shared" si="39"/>
        <v>correction</v>
      </c>
      <c r="P455" s="77" t="str">
        <f t="shared" si="40"/>
        <v>Definition from FaBiO: A correction to an error in a previously published document.</v>
      </c>
      <c r="Q455" s="61"/>
      <c r="R455" s="63">
        <v>0.6</v>
      </c>
      <c r="S455" s="64"/>
      <c r="T455" s="77" t="s">
        <v>65</v>
      </c>
      <c r="U455" s="67" t="s">
        <v>608</v>
      </c>
      <c r="V455" s="68" t="s">
        <v>145</v>
      </c>
      <c r="W455" s="74" t="s">
        <v>66</v>
      </c>
      <c r="X455" s="115" t="s">
        <v>66</v>
      </c>
      <c r="Y455" s="121" t="s">
        <v>171</v>
      </c>
      <c r="Z455" s="121"/>
      <c r="AA455" s="61"/>
      <c r="AB455" s="61"/>
      <c r="AC455" s="61"/>
      <c r="AD455" s="72"/>
      <c r="AF455" s="61" t="s">
        <v>2971</v>
      </c>
      <c r="AG455" s="69">
        <v>-1</v>
      </c>
      <c r="AH455" s="7" t="s">
        <v>2863</v>
      </c>
      <c r="AI455" s="131" t="s">
        <v>2823</v>
      </c>
      <c r="AJ455" s="194" t="e">
        <f>VLOOKUP($J455,context!$K$2:$M$348,2,FALSE)</f>
        <v>#N/A</v>
      </c>
      <c r="AK455" s="131">
        <v>2</v>
      </c>
      <c r="AL455" s="70" t="s">
        <v>3098</v>
      </c>
      <c r="AM455" s="149" t="e">
        <f>VLOOKUP($J455,context!$K$2:$AC$348,5,FALSE)</f>
        <v>#N/A</v>
      </c>
      <c r="AN455" s="149" t="e">
        <f>VLOOKUP($J455,context!$K$2:$AC$348,6,FALSE)</f>
        <v>#N/A</v>
      </c>
      <c r="AO455" s="149" t="e">
        <f>VLOOKUP($J455,context!$K$2:$AC$348,7,FALSE)</f>
        <v>#N/A</v>
      </c>
      <c r="AP455" s="149" t="e">
        <f>VLOOKUP($J455,context!$K$2:$AC$348,8,FALSE)</f>
        <v>#N/A</v>
      </c>
      <c r="AQ455" s="149" t="e">
        <f>VLOOKUP($J455,context!$K$2:$AC$348,9,FALSE)</f>
        <v>#N/A</v>
      </c>
      <c r="AR455" s="149" t="e">
        <f>VLOOKUP($J455,context!$K$2:$AC$348,10,FALSE)</f>
        <v>#N/A</v>
      </c>
      <c r="AS455" s="149" t="e">
        <f>VLOOKUP($J455,context!$K$2:$AC$348,11,FALSE)</f>
        <v>#N/A</v>
      </c>
      <c r="AT455" s="149" t="e">
        <f>VLOOKUP($J455,context!$K$2:$AC$348,12,FALSE)</f>
        <v>#N/A</v>
      </c>
      <c r="AU455" s="149" t="e">
        <f>VLOOKUP($J455,context!$K$2:$AC$348,13,FALSE)</f>
        <v>#N/A</v>
      </c>
      <c r="AV455" s="149" t="e">
        <f>VLOOKUP($J455,context!$K$2:$AC$348,14,FALSE)</f>
        <v>#N/A</v>
      </c>
      <c r="AW455" s="149" t="e">
        <f>VLOOKUP($J455,context!$K$2:$AC$348,15,FALSE)</f>
        <v>#N/A</v>
      </c>
      <c r="AX455" s="149" t="e">
        <f>VLOOKUP($J455,context!$K$2:$AC$348,16,FALSE)</f>
        <v>#N/A</v>
      </c>
      <c r="AY455" s="149" t="e">
        <f t="shared" si="41"/>
        <v>#N/A</v>
      </c>
      <c r="AZ455" s="149" t="e">
        <f t="shared" si="42"/>
        <v>#N/A</v>
      </c>
      <c r="BA455" s="149" t="e">
        <f t="shared" si="43"/>
        <v>#N/A</v>
      </c>
    </row>
    <row r="456" spans="1:54">
      <c r="A456" s="52">
        <v>657</v>
      </c>
      <c r="B456" s="52" t="s">
        <v>13</v>
      </c>
      <c r="C456" s="117" t="s">
        <v>1902</v>
      </c>
      <c r="E456" s="69" t="s">
        <v>2271</v>
      </c>
      <c r="G456" s="62" t="s">
        <v>1974</v>
      </c>
      <c r="J456" s="70" t="s">
        <v>1974</v>
      </c>
      <c r="K456" s="61" t="s">
        <v>1975</v>
      </c>
      <c r="L456" s="175">
        <v>1</v>
      </c>
      <c r="M456" s="69" t="s">
        <v>1007</v>
      </c>
      <c r="N456" s="69" t="s">
        <v>2294</v>
      </c>
      <c r="O456" s="77" t="str">
        <f t="shared" si="39"/>
        <v>corrigendum</v>
      </c>
      <c r="P456" s="77" t="str">
        <f t="shared" si="40"/>
        <v>Definition from FaBiO: A formal correction to an error introduced by the author into a previously published document.</v>
      </c>
      <c r="R456" s="63">
        <v>0.6</v>
      </c>
      <c r="T456" s="77" t="s">
        <v>65</v>
      </c>
      <c r="U456" s="67" t="s">
        <v>608</v>
      </c>
      <c r="V456" s="68" t="s">
        <v>145</v>
      </c>
      <c r="W456" s="74" t="s">
        <v>66</v>
      </c>
      <c r="X456" s="115" t="s">
        <v>66</v>
      </c>
      <c r="Y456" s="121" t="s">
        <v>171</v>
      </c>
      <c r="AF456" s="61" t="s">
        <v>2971</v>
      </c>
      <c r="AG456" s="69">
        <v>-1</v>
      </c>
      <c r="AH456" s="7" t="s">
        <v>2863</v>
      </c>
      <c r="AI456" s="131" t="s">
        <v>2823</v>
      </c>
      <c r="AJ456" s="194" t="e">
        <f>VLOOKUP($J456,context!$K$2:$M$348,2,FALSE)</f>
        <v>#N/A</v>
      </c>
      <c r="AK456" s="131">
        <v>2</v>
      </c>
      <c r="AL456" s="70" t="s">
        <v>3098</v>
      </c>
      <c r="AM456" s="149" t="e">
        <f>VLOOKUP($J456,context!$K$2:$AC$348,5,FALSE)</f>
        <v>#N/A</v>
      </c>
      <c r="AN456" s="149" t="e">
        <f>VLOOKUP($J456,context!$K$2:$AC$348,6,FALSE)</f>
        <v>#N/A</v>
      </c>
      <c r="AO456" s="149" t="e">
        <f>VLOOKUP($J456,context!$K$2:$AC$348,7,FALSE)</f>
        <v>#N/A</v>
      </c>
      <c r="AP456" s="149" t="e">
        <f>VLOOKUP($J456,context!$K$2:$AC$348,8,FALSE)</f>
        <v>#N/A</v>
      </c>
      <c r="AQ456" s="149" t="e">
        <f>VLOOKUP($J456,context!$K$2:$AC$348,9,FALSE)</f>
        <v>#N/A</v>
      </c>
      <c r="AR456" s="149" t="e">
        <f>VLOOKUP($J456,context!$K$2:$AC$348,10,FALSE)</f>
        <v>#N/A</v>
      </c>
      <c r="AS456" s="149" t="e">
        <f>VLOOKUP($J456,context!$K$2:$AC$348,11,FALSE)</f>
        <v>#N/A</v>
      </c>
      <c r="AT456" s="149" t="e">
        <f>VLOOKUP($J456,context!$K$2:$AC$348,12,FALSE)</f>
        <v>#N/A</v>
      </c>
      <c r="AU456" s="149" t="e">
        <f>VLOOKUP($J456,context!$K$2:$AC$348,13,FALSE)</f>
        <v>#N/A</v>
      </c>
      <c r="AV456" s="149" t="e">
        <f>VLOOKUP($J456,context!$K$2:$AC$348,14,FALSE)</f>
        <v>#N/A</v>
      </c>
      <c r="AW456" s="149" t="e">
        <f>VLOOKUP($J456,context!$K$2:$AC$348,15,FALSE)</f>
        <v>#N/A</v>
      </c>
      <c r="AX456" s="149" t="e">
        <f>VLOOKUP($J456,context!$K$2:$AC$348,16,FALSE)</f>
        <v>#N/A</v>
      </c>
      <c r="AY456" s="149" t="e">
        <f t="shared" si="41"/>
        <v>#N/A</v>
      </c>
      <c r="AZ456" s="149" t="e">
        <f t="shared" si="42"/>
        <v>#N/A</v>
      </c>
      <c r="BA456" s="149" t="e">
        <f t="shared" si="43"/>
        <v>#N/A</v>
      </c>
    </row>
    <row r="457" spans="1:54">
      <c r="A457" s="52">
        <v>685</v>
      </c>
      <c r="B457" s="52" t="s">
        <v>13</v>
      </c>
      <c r="C457" s="117" t="s">
        <v>1902</v>
      </c>
      <c r="E457" s="69" t="s">
        <v>2271</v>
      </c>
      <c r="G457" s="62" t="s">
        <v>2012</v>
      </c>
      <c r="J457" s="70" t="s">
        <v>2012</v>
      </c>
      <c r="K457" s="61" t="s">
        <v>2013</v>
      </c>
      <c r="L457" s="7">
        <v>1</v>
      </c>
      <c r="M457" s="69" t="s">
        <v>1007</v>
      </c>
      <c r="N457" s="69" t="s">
        <v>2298</v>
      </c>
      <c r="O457" s="77" t="str">
        <f t="shared" si="39"/>
        <v>erratum</v>
      </c>
      <c r="P457" s="77" t="str">
        <f t="shared" si="40"/>
        <v>Definition from FaBiO: A formal correction to an error introduced by the publisher into a previously published document.</v>
      </c>
      <c r="R457" s="63">
        <v>0.5</v>
      </c>
      <c r="T457" s="77" t="s">
        <v>65</v>
      </c>
      <c r="U457" s="67" t="s">
        <v>608</v>
      </c>
      <c r="V457" s="68" t="s">
        <v>145</v>
      </c>
      <c r="W457" s="74" t="s">
        <v>66</v>
      </c>
      <c r="X457" s="115" t="s">
        <v>66</v>
      </c>
      <c r="Y457" s="121" t="s">
        <v>171</v>
      </c>
      <c r="AF457" s="61" t="s">
        <v>2971</v>
      </c>
      <c r="AG457" s="69">
        <v>-1</v>
      </c>
      <c r="AI457" s="131" t="s">
        <v>2823</v>
      </c>
      <c r="AJ457" s="194" t="e">
        <f>VLOOKUP($J457,context!$K$2:$M$348,2,FALSE)</f>
        <v>#N/A</v>
      </c>
      <c r="AK457" s="70">
        <v>2</v>
      </c>
      <c r="AL457" s="70" t="s">
        <v>3098</v>
      </c>
      <c r="AM457" s="149" t="e">
        <f>VLOOKUP($J457,context!$K$2:$AC$348,5,FALSE)</f>
        <v>#N/A</v>
      </c>
      <c r="AN457" s="149" t="e">
        <f>VLOOKUP($J457,context!$K$2:$AC$348,6,FALSE)</f>
        <v>#N/A</v>
      </c>
      <c r="AO457" s="149" t="e">
        <f>VLOOKUP($J457,context!$K$2:$AC$348,7,FALSE)</f>
        <v>#N/A</v>
      </c>
      <c r="AP457" s="149" t="e">
        <f>VLOOKUP($J457,context!$K$2:$AC$348,8,FALSE)</f>
        <v>#N/A</v>
      </c>
      <c r="AQ457" s="149" t="e">
        <f>VLOOKUP($J457,context!$K$2:$AC$348,9,FALSE)</f>
        <v>#N/A</v>
      </c>
      <c r="AR457" s="149" t="e">
        <f>VLOOKUP($J457,context!$K$2:$AC$348,10,FALSE)</f>
        <v>#N/A</v>
      </c>
      <c r="AS457" s="149" t="e">
        <f>VLOOKUP($J457,context!$K$2:$AC$348,11,FALSE)</f>
        <v>#N/A</v>
      </c>
      <c r="AT457" s="149" t="e">
        <f>VLOOKUP($J457,context!$K$2:$AC$348,12,FALSE)</f>
        <v>#N/A</v>
      </c>
      <c r="AU457" s="149" t="e">
        <f>VLOOKUP($J457,context!$K$2:$AC$348,13,FALSE)</f>
        <v>#N/A</v>
      </c>
      <c r="AV457" s="149" t="e">
        <f>VLOOKUP($J457,context!$K$2:$AC$348,14,FALSE)</f>
        <v>#N/A</v>
      </c>
      <c r="AW457" s="149" t="e">
        <f>VLOOKUP($J457,context!$K$2:$AC$348,15,FALSE)</f>
        <v>#N/A</v>
      </c>
      <c r="AX457" s="149" t="e">
        <f>VLOOKUP($J457,context!$K$2:$AC$348,16,FALSE)</f>
        <v>#N/A</v>
      </c>
      <c r="AY457" s="149" t="e">
        <f t="shared" si="41"/>
        <v>#N/A</v>
      </c>
      <c r="AZ457" s="149" t="e">
        <f t="shared" si="42"/>
        <v>#N/A</v>
      </c>
      <c r="BA457" s="149" t="e">
        <f t="shared" si="43"/>
        <v>#N/A</v>
      </c>
    </row>
    <row r="458" spans="1:54" s="7" customFormat="1">
      <c r="A458" s="122">
        <v>891</v>
      </c>
      <c r="B458" s="52" t="s">
        <v>13</v>
      </c>
      <c r="C458" s="66" t="s">
        <v>2413</v>
      </c>
      <c r="D458" s="66" t="s">
        <v>2424</v>
      </c>
      <c r="E458" s="7" t="s">
        <v>2414</v>
      </c>
      <c r="F458" s="122">
        <v>3</v>
      </c>
      <c r="G458" s="50" t="s">
        <v>2425</v>
      </c>
      <c r="H458" s="122"/>
      <c r="I458" s="122"/>
      <c r="J458" s="47" t="s">
        <v>2012</v>
      </c>
      <c r="K458" s="7" t="s">
        <v>2013</v>
      </c>
      <c r="L458" s="7">
        <v>0</v>
      </c>
      <c r="M458" s="69" t="s">
        <v>1007</v>
      </c>
      <c r="N458" s="69" t="s">
        <v>2298</v>
      </c>
      <c r="O458" s="77" t="str">
        <f t="shared" si="39"/>
        <v/>
      </c>
      <c r="P458" s="77" t="str">
        <f t="shared" si="40"/>
        <v/>
      </c>
      <c r="R458" s="66">
        <v>0.2</v>
      </c>
      <c r="S458" s="126"/>
      <c r="T458" s="122" t="s">
        <v>65</v>
      </c>
      <c r="U458" s="127" t="s">
        <v>608</v>
      </c>
      <c r="V458" s="47" t="s">
        <v>145</v>
      </c>
      <c r="W458" s="47" t="s">
        <v>66</v>
      </c>
      <c r="X458" s="66" t="s">
        <v>66</v>
      </c>
      <c r="Y458" s="184" t="s">
        <v>171</v>
      </c>
      <c r="Z458" s="184"/>
      <c r="AF458" s="7" t="s">
        <v>2971</v>
      </c>
      <c r="AG458" s="7">
        <v>-1</v>
      </c>
      <c r="AH458" s="66"/>
      <c r="AI458" s="48" t="s">
        <v>2823</v>
      </c>
      <c r="AJ458" s="194" t="e">
        <f>VLOOKUP($J458,context!$K$2:$M$348,2,FALSE)</f>
        <v>#N/A</v>
      </c>
      <c r="AK458" s="70">
        <v>2</v>
      </c>
      <c r="AL458" s="70" t="s">
        <v>3098</v>
      </c>
      <c r="AM458" s="185" t="e">
        <f>VLOOKUP($J458,context!$K$2:$AC$348,5,FALSE)</f>
        <v>#N/A</v>
      </c>
      <c r="AN458" s="185" t="e">
        <f>VLOOKUP($J458,context!$K$2:$AC$348,6,FALSE)</f>
        <v>#N/A</v>
      </c>
      <c r="AO458" s="185" t="e">
        <f>VLOOKUP($J458,context!$K$2:$AC$348,7,FALSE)</f>
        <v>#N/A</v>
      </c>
      <c r="AP458" s="185" t="e">
        <f>VLOOKUP($J458,context!$K$2:$AC$348,8,FALSE)</f>
        <v>#N/A</v>
      </c>
      <c r="AQ458" s="185" t="e">
        <f>VLOOKUP($J458,context!$K$2:$AC$348,9,FALSE)</f>
        <v>#N/A</v>
      </c>
      <c r="AR458" s="185" t="e">
        <f>VLOOKUP($J458,context!$K$2:$AC$348,10,FALSE)</f>
        <v>#N/A</v>
      </c>
      <c r="AS458" s="185" t="e">
        <f>VLOOKUP($J458,context!$K$2:$AC$348,11,FALSE)</f>
        <v>#N/A</v>
      </c>
      <c r="AT458" s="185" t="e">
        <f>VLOOKUP($J458,context!$K$2:$AC$348,12,FALSE)</f>
        <v>#N/A</v>
      </c>
      <c r="AU458" s="185" t="e">
        <f>VLOOKUP($J458,context!$K$2:$AC$348,13,FALSE)</f>
        <v>#N/A</v>
      </c>
      <c r="AV458" s="185" t="e">
        <f>VLOOKUP($J458,context!$K$2:$AC$348,14,FALSE)</f>
        <v>#N/A</v>
      </c>
      <c r="AW458" s="185" t="e">
        <f>VLOOKUP($J458,context!$K$2:$AC$348,15,FALSE)</f>
        <v>#N/A</v>
      </c>
      <c r="AX458" s="185" t="e">
        <f>VLOOKUP($J458,context!$K$2:$AC$348,16,FALSE)</f>
        <v>#N/A</v>
      </c>
      <c r="AY458" s="185" t="e">
        <f t="shared" si="41"/>
        <v>#N/A</v>
      </c>
      <c r="AZ458" s="149" t="e">
        <f t="shared" si="42"/>
        <v>#N/A</v>
      </c>
      <c r="BA458" s="149" t="e">
        <f t="shared" si="43"/>
        <v>#N/A</v>
      </c>
      <c r="BB458" s="61"/>
    </row>
    <row r="459" spans="1:54">
      <c r="A459" s="52">
        <v>688</v>
      </c>
      <c r="B459" s="52" t="s">
        <v>13</v>
      </c>
      <c r="C459" s="117" t="s">
        <v>1902</v>
      </c>
      <c r="E459" s="69" t="s">
        <v>2271</v>
      </c>
      <c r="G459" s="62" t="s">
        <v>2018</v>
      </c>
      <c r="J459" s="70" t="s">
        <v>2018</v>
      </c>
      <c r="K459" s="61" t="s">
        <v>2019</v>
      </c>
      <c r="L459" s="7">
        <v>1</v>
      </c>
      <c r="M459" s="69" t="s">
        <v>1007</v>
      </c>
      <c r="N459" s="69" t="s">
        <v>2299</v>
      </c>
      <c r="O459" s="77" t="str">
        <f t="shared" si="39"/>
        <v>excerpt</v>
      </c>
      <c r="P459" s="77" t="str">
        <f t="shared" si="40"/>
        <v>Definition from FaBiO: A segment or passage selected from a larger expression for use in another expression, usually with specific attribution to its original source.</v>
      </c>
      <c r="R459" s="63">
        <v>0.5</v>
      </c>
      <c r="T459" s="77" t="s">
        <v>65</v>
      </c>
      <c r="U459" s="67" t="s">
        <v>608</v>
      </c>
      <c r="V459" s="68" t="s">
        <v>145</v>
      </c>
      <c r="W459" s="74" t="s">
        <v>66</v>
      </c>
      <c r="X459" s="115" t="s">
        <v>66</v>
      </c>
      <c r="Y459" s="121" t="s">
        <v>171</v>
      </c>
      <c r="AF459" s="61" t="s">
        <v>2971</v>
      </c>
      <c r="AG459" s="69">
        <v>-1</v>
      </c>
      <c r="AI459" s="131" t="s">
        <v>2823</v>
      </c>
      <c r="AJ459" s="194" t="e">
        <f>VLOOKUP($J459,context!$K$2:$M$348,2,FALSE)</f>
        <v>#N/A</v>
      </c>
      <c r="AK459" s="70">
        <v>2</v>
      </c>
      <c r="AL459" s="70" t="s">
        <v>3098</v>
      </c>
      <c r="AM459" s="149" t="e">
        <f>VLOOKUP($J459,context!$K$2:$AC$348,5,FALSE)</f>
        <v>#N/A</v>
      </c>
      <c r="AN459" s="149" t="e">
        <f>VLOOKUP($J459,context!$K$2:$AC$348,6,FALSE)</f>
        <v>#N/A</v>
      </c>
      <c r="AO459" s="149" t="e">
        <f>VLOOKUP($J459,context!$K$2:$AC$348,7,FALSE)</f>
        <v>#N/A</v>
      </c>
      <c r="AP459" s="149" t="e">
        <f>VLOOKUP($J459,context!$K$2:$AC$348,8,FALSE)</f>
        <v>#N/A</v>
      </c>
      <c r="AQ459" s="149" t="e">
        <f>VLOOKUP($J459,context!$K$2:$AC$348,9,FALSE)</f>
        <v>#N/A</v>
      </c>
      <c r="AR459" s="149" t="e">
        <f>VLOOKUP($J459,context!$K$2:$AC$348,10,FALSE)</f>
        <v>#N/A</v>
      </c>
      <c r="AS459" s="149" t="e">
        <f>VLOOKUP($J459,context!$K$2:$AC$348,11,FALSE)</f>
        <v>#N/A</v>
      </c>
      <c r="AT459" s="149" t="e">
        <f>VLOOKUP($J459,context!$K$2:$AC$348,12,FALSE)</f>
        <v>#N/A</v>
      </c>
      <c r="AU459" s="149" t="e">
        <f>VLOOKUP($J459,context!$K$2:$AC$348,13,FALSE)</f>
        <v>#N/A</v>
      </c>
      <c r="AV459" s="149" t="e">
        <f>VLOOKUP($J459,context!$K$2:$AC$348,14,FALSE)</f>
        <v>#N/A</v>
      </c>
      <c r="AW459" s="149" t="e">
        <f>VLOOKUP($J459,context!$K$2:$AC$348,15,FALSE)</f>
        <v>#N/A</v>
      </c>
      <c r="AX459" s="149" t="e">
        <f>VLOOKUP($J459,context!$K$2:$AC$348,16,FALSE)</f>
        <v>#N/A</v>
      </c>
      <c r="AY459" s="149" t="e">
        <f t="shared" si="41"/>
        <v>#N/A</v>
      </c>
      <c r="AZ459" s="149" t="e">
        <f t="shared" si="42"/>
        <v>#N/A</v>
      </c>
      <c r="BA459" s="149" t="e">
        <f t="shared" si="43"/>
        <v>#N/A</v>
      </c>
    </row>
    <row r="460" spans="1:54">
      <c r="A460" s="122">
        <v>892</v>
      </c>
      <c r="B460" s="52" t="s">
        <v>13</v>
      </c>
      <c r="C460" s="66" t="s">
        <v>2413</v>
      </c>
      <c r="D460" s="66" t="s">
        <v>2507</v>
      </c>
      <c r="E460" s="7" t="s">
        <v>2414</v>
      </c>
      <c r="F460" s="122">
        <v>4</v>
      </c>
      <c r="G460" s="50" t="s">
        <v>2508</v>
      </c>
      <c r="H460" s="122"/>
      <c r="I460" s="122"/>
      <c r="J460" s="70" t="s">
        <v>2018</v>
      </c>
      <c r="K460" s="7" t="s">
        <v>2509</v>
      </c>
      <c r="L460" s="7">
        <v>0</v>
      </c>
      <c r="M460" s="69" t="s">
        <v>1007</v>
      </c>
      <c r="N460" s="69" t="s">
        <v>2299</v>
      </c>
      <c r="O460" s="77" t="str">
        <f t="shared" si="39"/>
        <v/>
      </c>
      <c r="P460" s="77" t="str">
        <f t="shared" si="40"/>
        <v/>
      </c>
      <c r="Q460" s="7"/>
      <c r="R460" s="66">
        <v>0.2</v>
      </c>
      <c r="T460" s="77" t="s">
        <v>65</v>
      </c>
      <c r="U460" s="67" t="s">
        <v>608</v>
      </c>
      <c r="V460" s="47" t="s">
        <v>145</v>
      </c>
      <c r="W460" s="47" t="s">
        <v>66</v>
      </c>
      <c r="X460" s="66" t="s">
        <v>66</v>
      </c>
      <c r="Y460" s="184" t="s">
        <v>171</v>
      </c>
      <c r="Z460" s="184"/>
      <c r="AA460" s="7"/>
      <c r="AB460" s="7"/>
      <c r="AC460" s="7"/>
      <c r="AD460" s="7"/>
      <c r="AF460" s="7" t="s">
        <v>2971</v>
      </c>
      <c r="AG460" s="7">
        <v>-1</v>
      </c>
      <c r="AI460" s="48" t="s">
        <v>2823</v>
      </c>
      <c r="AJ460" s="194" t="e">
        <f>VLOOKUP($J460,context!$K$2:$M$348,2,FALSE)</f>
        <v>#N/A</v>
      </c>
      <c r="AK460" s="70">
        <v>2</v>
      </c>
      <c r="AL460" s="70" t="s">
        <v>3098</v>
      </c>
      <c r="AM460" s="185" t="e">
        <f>VLOOKUP($J460,context!$K$2:$AC$348,5,FALSE)</f>
        <v>#N/A</v>
      </c>
      <c r="AN460" s="185" t="e">
        <f>VLOOKUP($J460,context!$K$2:$AC$348,6,FALSE)</f>
        <v>#N/A</v>
      </c>
      <c r="AO460" s="185" t="e">
        <f>VLOOKUP($J460,context!$K$2:$AC$348,7,FALSE)</f>
        <v>#N/A</v>
      </c>
      <c r="AP460" s="185" t="e">
        <f>VLOOKUP($J460,context!$K$2:$AC$348,8,FALSE)</f>
        <v>#N/A</v>
      </c>
      <c r="AQ460" s="185" t="e">
        <f>VLOOKUP($J460,context!$K$2:$AC$348,9,FALSE)</f>
        <v>#N/A</v>
      </c>
      <c r="AR460" s="185" t="e">
        <f>VLOOKUP($J460,context!$K$2:$AC$348,10,FALSE)</f>
        <v>#N/A</v>
      </c>
      <c r="AS460" s="185" t="e">
        <f>VLOOKUP($J460,context!$K$2:$AC$348,11,FALSE)</f>
        <v>#N/A</v>
      </c>
      <c r="AT460" s="185" t="e">
        <f>VLOOKUP($J460,context!$K$2:$AC$348,12,FALSE)</f>
        <v>#N/A</v>
      </c>
      <c r="AU460" s="185" t="e">
        <f>VLOOKUP($J460,context!$K$2:$AC$348,13,FALSE)</f>
        <v>#N/A</v>
      </c>
      <c r="AV460" s="185" t="e">
        <f>VLOOKUP($J460,context!$K$2:$AC$348,14,FALSE)</f>
        <v>#N/A</v>
      </c>
      <c r="AW460" s="185" t="e">
        <f>VLOOKUP($J460,context!$K$2:$AC$348,15,FALSE)</f>
        <v>#N/A</v>
      </c>
      <c r="AX460" s="185" t="e">
        <f>VLOOKUP($J460,context!$K$2:$AC$348,16,FALSE)</f>
        <v>#N/A</v>
      </c>
      <c r="AY460" s="185" t="e">
        <f t="shared" si="41"/>
        <v>#N/A</v>
      </c>
      <c r="AZ460" s="149" t="e">
        <f t="shared" si="42"/>
        <v>#N/A</v>
      </c>
      <c r="BA460" s="149" t="e">
        <f t="shared" si="43"/>
        <v>#N/A</v>
      </c>
    </row>
    <row r="461" spans="1:54">
      <c r="A461" s="52">
        <v>715</v>
      </c>
      <c r="B461" s="52" t="s">
        <v>13</v>
      </c>
      <c r="C461" s="117" t="s">
        <v>1902</v>
      </c>
      <c r="E461" s="69" t="s">
        <v>2271</v>
      </c>
      <c r="G461" s="62" t="s">
        <v>2060</v>
      </c>
      <c r="J461" s="70" t="s">
        <v>2060</v>
      </c>
      <c r="K461" s="69" t="s">
        <v>2061</v>
      </c>
      <c r="L461" s="175">
        <v>1</v>
      </c>
      <c r="M461" s="69" t="s">
        <v>1007</v>
      </c>
      <c r="N461" s="69" t="s">
        <v>2304</v>
      </c>
      <c r="O461" s="77" t="str">
        <f t="shared" si="39"/>
        <v>lecture notes</v>
      </c>
      <c r="P461" s="77" t="str">
        <f t="shared" si="40"/>
        <v>Definition from FaBiO: A document containing notes that summarize a lecture or course of lectures.</v>
      </c>
      <c r="R461" s="63">
        <v>0.6</v>
      </c>
      <c r="T461" s="77" t="s">
        <v>65</v>
      </c>
      <c r="U461" s="67" t="s">
        <v>608</v>
      </c>
      <c r="V461" s="68" t="s">
        <v>145</v>
      </c>
      <c r="W461" s="74" t="s">
        <v>66</v>
      </c>
      <c r="X461" s="115" t="s">
        <v>66</v>
      </c>
      <c r="Y461" s="121" t="s">
        <v>171</v>
      </c>
      <c r="AF461" s="69" t="s">
        <v>3011</v>
      </c>
      <c r="AG461" s="69">
        <v>0</v>
      </c>
      <c r="AH461" s="7" t="s">
        <v>2863</v>
      </c>
      <c r="AI461" s="131" t="s">
        <v>2776</v>
      </c>
      <c r="AJ461" s="194" t="e">
        <f>VLOOKUP($J461,context!$K$2:$M$348,2,FALSE)</f>
        <v>#N/A</v>
      </c>
      <c r="AK461" s="131">
        <v>2</v>
      </c>
      <c r="AL461" s="70" t="s">
        <v>3098</v>
      </c>
      <c r="AM461" s="149" t="e">
        <f>VLOOKUP($J461,context!$K$2:$AC$348,5,FALSE)</f>
        <v>#N/A</v>
      </c>
      <c r="AN461" s="149" t="e">
        <f>VLOOKUP($J461,context!$K$2:$AC$348,6,FALSE)</f>
        <v>#N/A</v>
      </c>
      <c r="AO461" s="149" t="e">
        <f>VLOOKUP($J461,context!$K$2:$AC$348,7,FALSE)</f>
        <v>#N/A</v>
      </c>
      <c r="AP461" s="149" t="e">
        <f>VLOOKUP($J461,context!$K$2:$AC$348,8,FALSE)</f>
        <v>#N/A</v>
      </c>
      <c r="AQ461" s="149" t="e">
        <f>VLOOKUP($J461,context!$K$2:$AC$348,9,FALSE)</f>
        <v>#N/A</v>
      </c>
      <c r="AR461" s="149" t="e">
        <f>VLOOKUP($J461,context!$K$2:$AC$348,10,FALSE)</f>
        <v>#N/A</v>
      </c>
      <c r="AS461" s="149" t="e">
        <f>VLOOKUP($J461,context!$K$2:$AC$348,11,FALSE)</f>
        <v>#N/A</v>
      </c>
      <c r="AT461" s="149" t="e">
        <f>VLOOKUP($J461,context!$K$2:$AC$348,12,FALSE)</f>
        <v>#N/A</v>
      </c>
      <c r="AU461" s="149" t="e">
        <f>VLOOKUP($J461,context!$K$2:$AC$348,13,FALSE)</f>
        <v>#N/A</v>
      </c>
      <c r="AV461" s="149" t="e">
        <f>VLOOKUP($J461,context!$K$2:$AC$348,14,FALSE)</f>
        <v>#N/A</v>
      </c>
      <c r="AW461" s="149" t="e">
        <f>VLOOKUP($J461,context!$K$2:$AC$348,15,FALSE)</f>
        <v>#N/A</v>
      </c>
      <c r="AX461" s="149" t="e">
        <f>VLOOKUP($J461,context!$K$2:$AC$348,16,FALSE)</f>
        <v>#N/A</v>
      </c>
      <c r="AY461" s="149" t="e">
        <f t="shared" si="41"/>
        <v>#N/A</v>
      </c>
      <c r="AZ461" s="149" t="e">
        <f t="shared" si="42"/>
        <v>#N/A</v>
      </c>
      <c r="BA461" s="149" t="e">
        <f t="shared" si="43"/>
        <v>#N/A</v>
      </c>
    </row>
    <row r="462" spans="1:54" s="7" customFormat="1">
      <c r="A462" s="52">
        <v>748</v>
      </c>
      <c r="B462" s="52" t="s">
        <v>13</v>
      </c>
      <c r="C462" s="117" t="s">
        <v>1902</v>
      </c>
      <c r="D462" s="59"/>
      <c r="E462" s="69" t="s">
        <v>2271</v>
      </c>
      <c r="F462" s="61"/>
      <c r="G462" s="62" t="s">
        <v>2112</v>
      </c>
      <c r="H462" s="61"/>
      <c r="I462" s="69"/>
      <c r="J462" s="70" t="s">
        <v>2112</v>
      </c>
      <c r="K462" s="61" t="s">
        <v>2113</v>
      </c>
      <c r="L462" s="175">
        <v>1</v>
      </c>
      <c r="M462" s="69" t="s">
        <v>1007</v>
      </c>
      <c r="N462" s="69" t="s">
        <v>2307</v>
      </c>
      <c r="O462" s="77" t="str">
        <f t="shared" si="39"/>
        <v>notification of receipt</v>
      </c>
      <c r="P462" s="77" t="str">
        <f t="shared" si="40"/>
        <v>Definition from FaBiO: A notification of receipt of something, for example of receipt of a book that will later be the subject of a book review.</v>
      </c>
      <c r="Q462" s="61"/>
      <c r="R462" s="63">
        <v>0.6</v>
      </c>
      <c r="S462" s="64"/>
      <c r="T462" s="77" t="s">
        <v>65</v>
      </c>
      <c r="U462" s="67" t="s">
        <v>608</v>
      </c>
      <c r="V462" s="68" t="s">
        <v>145</v>
      </c>
      <c r="W462" s="74" t="s">
        <v>66</v>
      </c>
      <c r="X462" s="115" t="s">
        <v>66</v>
      </c>
      <c r="Y462" s="121" t="s">
        <v>171</v>
      </c>
      <c r="Z462" s="121"/>
      <c r="AA462" s="61"/>
      <c r="AB462" s="61"/>
      <c r="AC462" s="61"/>
      <c r="AD462" s="72"/>
      <c r="AF462" s="69" t="s">
        <v>2910</v>
      </c>
      <c r="AG462" s="69">
        <v>0</v>
      </c>
      <c r="AH462" s="7" t="s">
        <v>2863</v>
      </c>
      <c r="AI462" s="131" t="s">
        <v>2776</v>
      </c>
      <c r="AJ462" s="194" t="e">
        <f>VLOOKUP($J462,context!$K$2:$M$348,2,FALSE)</f>
        <v>#N/A</v>
      </c>
      <c r="AK462" s="131">
        <v>2</v>
      </c>
      <c r="AL462" s="70" t="s">
        <v>3098</v>
      </c>
      <c r="AM462" s="149" t="e">
        <f>VLOOKUP($J462,context!$K$2:$AC$348,5,FALSE)</f>
        <v>#N/A</v>
      </c>
      <c r="AN462" s="149" t="e">
        <f>VLOOKUP($J462,context!$K$2:$AC$348,6,FALSE)</f>
        <v>#N/A</v>
      </c>
      <c r="AO462" s="149" t="e">
        <f>VLOOKUP($J462,context!$K$2:$AC$348,7,FALSE)</f>
        <v>#N/A</v>
      </c>
      <c r="AP462" s="149" t="e">
        <f>VLOOKUP($J462,context!$K$2:$AC$348,8,FALSE)</f>
        <v>#N/A</v>
      </c>
      <c r="AQ462" s="149" t="e">
        <f>VLOOKUP($J462,context!$K$2:$AC$348,9,FALSE)</f>
        <v>#N/A</v>
      </c>
      <c r="AR462" s="149" t="e">
        <f>VLOOKUP($J462,context!$K$2:$AC$348,10,FALSE)</f>
        <v>#N/A</v>
      </c>
      <c r="AS462" s="149" t="e">
        <f>VLOOKUP($J462,context!$K$2:$AC$348,11,FALSE)</f>
        <v>#N/A</v>
      </c>
      <c r="AT462" s="149" t="e">
        <f>VLOOKUP($J462,context!$K$2:$AC$348,12,FALSE)</f>
        <v>#N/A</v>
      </c>
      <c r="AU462" s="149" t="e">
        <f>VLOOKUP($J462,context!$K$2:$AC$348,13,FALSE)</f>
        <v>#N/A</v>
      </c>
      <c r="AV462" s="149" t="e">
        <f>VLOOKUP($J462,context!$K$2:$AC$348,14,FALSE)</f>
        <v>#N/A</v>
      </c>
      <c r="AW462" s="149" t="e">
        <f>VLOOKUP($J462,context!$K$2:$AC$348,15,FALSE)</f>
        <v>#N/A</v>
      </c>
      <c r="AX462" s="149" t="e">
        <f>VLOOKUP($J462,context!$K$2:$AC$348,16,FALSE)</f>
        <v>#N/A</v>
      </c>
      <c r="AY462" s="149" t="e">
        <f t="shared" si="41"/>
        <v>#N/A</v>
      </c>
      <c r="AZ462" s="149" t="e">
        <f t="shared" si="42"/>
        <v>#N/A</v>
      </c>
      <c r="BA462" s="149" t="e">
        <f t="shared" si="43"/>
        <v>#N/A</v>
      </c>
      <c r="BB462" s="61"/>
    </row>
    <row r="463" spans="1:54">
      <c r="A463" s="52">
        <v>412</v>
      </c>
      <c r="B463" s="52" t="s">
        <v>2708</v>
      </c>
      <c r="C463" s="52" t="s">
        <v>905</v>
      </c>
      <c r="D463" s="52"/>
      <c r="E463" s="175" t="s">
        <v>1104</v>
      </c>
      <c r="F463" s="176">
        <v>4</v>
      </c>
      <c r="G463" s="175" t="s">
        <v>1042</v>
      </c>
      <c r="H463" s="77"/>
      <c r="I463" s="69" t="s">
        <v>1042</v>
      </c>
      <c r="J463" s="177" t="s">
        <v>1043</v>
      </c>
      <c r="K463" s="175" t="s">
        <v>1042</v>
      </c>
      <c r="L463" s="175">
        <v>1</v>
      </c>
      <c r="M463" s="69" t="s">
        <v>1007</v>
      </c>
      <c r="N463" s="69" t="s">
        <v>2911</v>
      </c>
      <c r="O463" s="77" t="str">
        <f t="shared" si="39"/>
        <v>Outcome Note</v>
      </c>
      <c r="P463" s="77" t="str">
        <f t="shared" si="40"/>
        <v>Definition from MARLO: Outcome note</v>
      </c>
      <c r="Q463" s="175"/>
      <c r="R463" s="52">
        <v>0.6</v>
      </c>
      <c r="S463" s="55">
        <v>43015</v>
      </c>
      <c r="T463" s="77" t="s">
        <v>65</v>
      </c>
      <c r="U463" s="67" t="s">
        <v>108</v>
      </c>
      <c r="V463" s="177" t="s">
        <v>608</v>
      </c>
      <c r="W463" s="177" t="s">
        <v>66</v>
      </c>
      <c r="X463" s="52" t="s">
        <v>66</v>
      </c>
      <c r="Y463" s="178" t="s">
        <v>171</v>
      </c>
      <c r="Z463" s="178"/>
      <c r="AA463" s="175"/>
      <c r="AB463" s="175"/>
      <c r="AC463" s="175" t="s">
        <v>609</v>
      </c>
      <c r="AD463" s="175"/>
      <c r="AE463" s="175"/>
      <c r="AF463" s="175" t="s">
        <v>2910</v>
      </c>
      <c r="AG463" s="175">
        <v>-1</v>
      </c>
      <c r="AH463" s="175" t="s">
        <v>2863</v>
      </c>
      <c r="AI463" s="131" t="s">
        <v>3033</v>
      </c>
      <c r="AJ463" s="194" t="e">
        <f>VLOOKUP($J463,context!$K$2:$M$348,2,FALSE)</f>
        <v>#N/A</v>
      </c>
      <c r="AK463" s="131">
        <v>2</v>
      </c>
      <c r="AL463" s="70" t="s">
        <v>3097</v>
      </c>
      <c r="AM463" s="179" t="e">
        <f>VLOOKUP($J463,context!$K$2:$AC$348,5,FALSE)</f>
        <v>#N/A</v>
      </c>
      <c r="AN463" s="179" t="e">
        <f>VLOOKUP($J463,context!$K$2:$AC$348,6,FALSE)</f>
        <v>#N/A</v>
      </c>
      <c r="AO463" s="179" t="e">
        <f>VLOOKUP($J463,context!$K$2:$AC$348,7,FALSE)</f>
        <v>#N/A</v>
      </c>
      <c r="AP463" s="179" t="e">
        <f>VLOOKUP($J463,context!$K$2:$AC$348,8,FALSE)</f>
        <v>#N/A</v>
      </c>
      <c r="AQ463" s="179" t="e">
        <f>VLOOKUP($J463,context!$K$2:$AC$348,9,FALSE)</f>
        <v>#N/A</v>
      </c>
      <c r="AR463" s="179" t="e">
        <f>VLOOKUP($J463,context!$K$2:$AC$348,10,FALSE)</f>
        <v>#N/A</v>
      </c>
      <c r="AS463" s="179" t="e">
        <f>VLOOKUP($J463,context!$K$2:$AC$348,11,FALSE)</f>
        <v>#N/A</v>
      </c>
      <c r="AT463" s="179" t="e">
        <f>VLOOKUP($J463,context!$K$2:$AC$348,12,FALSE)</f>
        <v>#N/A</v>
      </c>
      <c r="AU463" s="179" t="e">
        <f>VLOOKUP($J463,context!$K$2:$AC$348,13,FALSE)</f>
        <v>#N/A</v>
      </c>
      <c r="AV463" s="179" t="e">
        <f>VLOOKUP($J463,context!$K$2:$AC$348,14,FALSE)</f>
        <v>#N/A</v>
      </c>
      <c r="AW463" s="179" t="e">
        <f>VLOOKUP($J463,context!$K$2:$AC$348,15,FALSE)</f>
        <v>#N/A</v>
      </c>
      <c r="AX463" s="179" t="e">
        <f>VLOOKUP($J463,context!$K$2:$AC$348,16,FALSE)</f>
        <v>#N/A</v>
      </c>
      <c r="AY463" s="149" t="e">
        <f t="shared" si="41"/>
        <v>#N/A</v>
      </c>
      <c r="AZ463" s="149" t="e">
        <f t="shared" si="42"/>
        <v>#N/A</v>
      </c>
      <c r="BA463" s="149" t="e">
        <f t="shared" si="43"/>
        <v>#N/A</v>
      </c>
    </row>
    <row r="464" spans="1:54" s="7" customFormat="1">
      <c r="A464" s="52">
        <v>784</v>
      </c>
      <c r="B464" s="52" t="s">
        <v>13</v>
      </c>
      <c r="C464" s="117" t="s">
        <v>1902</v>
      </c>
      <c r="D464" s="59"/>
      <c r="E464" s="69" t="s">
        <v>2271</v>
      </c>
      <c r="F464" s="61"/>
      <c r="G464" s="62" t="s">
        <v>2164</v>
      </c>
      <c r="H464" s="61"/>
      <c r="I464" s="69"/>
      <c r="J464" s="70" t="s">
        <v>2164</v>
      </c>
      <c r="K464" s="61" t="s">
        <v>2165</v>
      </c>
      <c r="L464" s="77">
        <v>1</v>
      </c>
      <c r="M464" s="69" t="s">
        <v>1007</v>
      </c>
      <c r="N464" s="69" t="s">
        <v>2319</v>
      </c>
      <c r="O464" s="77" t="str">
        <f t="shared" si="39"/>
        <v>quotation</v>
      </c>
      <c r="P464" s="77" t="str">
        <f t="shared" si="40"/>
        <v>Definition from FaBiO: A passage of speech selected from a larger verbal or written expression for use in another expression, with specific attribution to its original source, and usually demarcated by quotation marks and / or by placing it in a separate indented paragraph.</v>
      </c>
      <c r="Q464" s="61"/>
      <c r="R464" s="63">
        <v>0.6</v>
      </c>
      <c r="S464" s="64"/>
      <c r="T464" s="77" t="s">
        <v>65</v>
      </c>
      <c r="U464" s="67" t="s">
        <v>608</v>
      </c>
      <c r="V464" s="68" t="s">
        <v>145</v>
      </c>
      <c r="W464" s="74" t="s">
        <v>66</v>
      </c>
      <c r="X464" s="115" t="s">
        <v>66</v>
      </c>
      <c r="Y464" s="121" t="s">
        <v>171</v>
      </c>
      <c r="Z464" s="121"/>
      <c r="AA464" s="61"/>
      <c r="AB464" s="61"/>
      <c r="AC464" s="61"/>
      <c r="AD464" s="72"/>
      <c r="AF464" s="69" t="s">
        <v>2906</v>
      </c>
      <c r="AG464" s="69">
        <v>-1</v>
      </c>
      <c r="AH464" s="7" t="s">
        <v>2863</v>
      </c>
      <c r="AI464" s="131" t="s">
        <v>2776</v>
      </c>
      <c r="AJ464" s="194" t="e">
        <f>VLOOKUP($J464,context!$K$2:$M$348,2,FALSE)</f>
        <v>#N/A</v>
      </c>
      <c r="AK464" s="131">
        <v>2</v>
      </c>
      <c r="AL464" s="70" t="s">
        <v>3098</v>
      </c>
      <c r="AM464" s="149" t="e">
        <f>VLOOKUP($J464,context!$K$2:$AC$348,5,FALSE)</f>
        <v>#N/A</v>
      </c>
      <c r="AN464" s="149" t="e">
        <f>VLOOKUP($J464,context!$K$2:$AC$348,6,FALSE)</f>
        <v>#N/A</v>
      </c>
      <c r="AO464" s="149" t="e">
        <f>VLOOKUP($J464,context!$K$2:$AC$348,7,FALSE)</f>
        <v>#N/A</v>
      </c>
      <c r="AP464" s="149" t="e">
        <f>VLOOKUP($J464,context!$K$2:$AC$348,8,FALSE)</f>
        <v>#N/A</v>
      </c>
      <c r="AQ464" s="149" t="e">
        <f>VLOOKUP($J464,context!$K$2:$AC$348,9,FALSE)</f>
        <v>#N/A</v>
      </c>
      <c r="AR464" s="149" t="e">
        <f>VLOOKUP($J464,context!$K$2:$AC$348,10,FALSE)</f>
        <v>#N/A</v>
      </c>
      <c r="AS464" s="149" t="e">
        <f>VLOOKUP($J464,context!$K$2:$AC$348,11,FALSE)</f>
        <v>#N/A</v>
      </c>
      <c r="AT464" s="149" t="e">
        <f>VLOOKUP($J464,context!$K$2:$AC$348,12,FALSE)</f>
        <v>#N/A</v>
      </c>
      <c r="AU464" s="149" t="e">
        <f>VLOOKUP($J464,context!$K$2:$AC$348,13,FALSE)</f>
        <v>#N/A</v>
      </c>
      <c r="AV464" s="149" t="e">
        <f>VLOOKUP($J464,context!$K$2:$AC$348,14,FALSE)</f>
        <v>#N/A</v>
      </c>
      <c r="AW464" s="149" t="e">
        <f>VLOOKUP($J464,context!$K$2:$AC$348,15,FALSE)</f>
        <v>#N/A</v>
      </c>
      <c r="AX464" s="149" t="e">
        <f>VLOOKUP($J464,context!$K$2:$AC$348,16,FALSE)</f>
        <v>#N/A</v>
      </c>
      <c r="AY464" s="149" t="e">
        <f t="shared" si="41"/>
        <v>#N/A</v>
      </c>
      <c r="AZ464" s="149" t="e">
        <f t="shared" si="42"/>
        <v>#N/A</v>
      </c>
      <c r="BA464" s="149" t="e">
        <f t="shared" si="43"/>
        <v>#N/A</v>
      </c>
      <c r="BB464" s="61"/>
    </row>
    <row r="465" spans="1:54">
      <c r="A465" s="122">
        <v>893</v>
      </c>
      <c r="B465" s="52" t="s">
        <v>13</v>
      </c>
      <c r="C465" s="66" t="s">
        <v>2413</v>
      </c>
      <c r="D465" s="66" t="s">
        <v>2517</v>
      </c>
      <c r="E465" s="7" t="s">
        <v>2414</v>
      </c>
      <c r="F465" s="122">
        <v>5</v>
      </c>
      <c r="G465" s="50" t="s">
        <v>2518</v>
      </c>
      <c r="H465" s="122"/>
      <c r="I465" s="122"/>
      <c r="J465" s="70" t="s">
        <v>2164</v>
      </c>
      <c r="K465" s="7" t="s">
        <v>2595</v>
      </c>
      <c r="L465" s="77">
        <v>0</v>
      </c>
      <c r="M465" s="69" t="s">
        <v>1007</v>
      </c>
      <c r="N465" s="69" t="s">
        <v>2319</v>
      </c>
      <c r="O465" s="77" t="str">
        <f t="shared" si="39"/>
        <v/>
      </c>
      <c r="P465" s="77" t="str">
        <f t="shared" si="40"/>
        <v/>
      </c>
      <c r="Q465" s="7"/>
      <c r="R465" s="66">
        <v>0.6</v>
      </c>
      <c r="S465" s="126"/>
      <c r="T465" s="122" t="s">
        <v>65</v>
      </c>
      <c r="U465" s="127" t="s">
        <v>608</v>
      </c>
      <c r="V465" s="47" t="s">
        <v>145</v>
      </c>
      <c r="W465" s="47" t="s">
        <v>66</v>
      </c>
      <c r="X465" s="66" t="s">
        <v>66</v>
      </c>
      <c r="Y465" s="184" t="s">
        <v>171</v>
      </c>
      <c r="Z465" s="184"/>
      <c r="AA465" s="7"/>
      <c r="AB465" s="7"/>
      <c r="AC465" s="7"/>
      <c r="AD465" s="7"/>
      <c r="AF465" s="7" t="s">
        <v>2906</v>
      </c>
      <c r="AG465" s="7">
        <v>-1</v>
      </c>
      <c r="AH465" s="7" t="s">
        <v>2863</v>
      </c>
      <c r="AI465" s="48" t="s">
        <v>2776</v>
      </c>
      <c r="AJ465" s="194" t="e">
        <f>VLOOKUP($J465,context!$K$2:$M$348,2,FALSE)</f>
        <v>#N/A</v>
      </c>
      <c r="AK465" s="131">
        <v>2</v>
      </c>
      <c r="AL465" s="70" t="s">
        <v>3098</v>
      </c>
      <c r="AM465" s="185" t="e">
        <f>VLOOKUP($J465,context!$K$2:$AC$348,5,FALSE)</f>
        <v>#N/A</v>
      </c>
      <c r="AN465" s="185" t="e">
        <f>VLOOKUP($J465,context!$K$2:$AC$348,6,FALSE)</f>
        <v>#N/A</v>
      </c>
      <c r="AO465" s="185" t="e">
        <f>VLOOKUP($J465,context!$K$2:$AC$348,7,FALSE)</f>
        <v>#N/A</v>
      </c>
      <c r="AP465" s="185" t="e">
        <f>VLOOKUP($J465,context!$K$2:$AC$348,8,FALSE)</f>
        <v>#N/A</v>
      </c>
      <c r="AQ465" s="185" t="e">
        <f>VLOOKUP($J465,context!$K$2:$AC$348,9,FALSE)</f>
        <v>#N/A</v>
      </c>
      <c r="AR465" s="185" t="e">
        <f>VLOOKUP($J465,context!$K$2:$AC$348,10,FALSE)</f>
        <v>#N/A</v>
      </c>
      <c r="AS465" s="185" t="e">
        <f>VLOOKUP($J465,context!$K$2:$AC$348,11,FALSE)</f>
        <v>#N/A</v>
      </c>
      <c r="AT465" s="185" t="e">
        <f>VLOOKUP($J465,context!$K$2:$AC$348,12,FALSE)</f>
        <v>#N/A</v>
      </c>
      <c r="AU465" s="185" t="e">
        <f>VLOOKUP($J465,context!$K$2:$AC$348,13,FALSE)</f>
        <v>#N/A</v>
      </c>
      <c r="AV465" s="185" t="e">
        <f>VLOOKUP($J465,context!$K$2:$AC$348,14,FALSE)</f>
        <v>#N/A</v>
      </c>
      <c r="AW465" s="185" t="e">
        <f>VLOOKUP($J465,context!$K$2:$AC$348,15,FALSE)</f>
        <v>#N/A</v>
      </c>
      <c r="AX465" s="185" t="e">
        <f>VLOOKUP($J465,context!$K$2:$AC$348,16,FALSE)</f>
        <v>#N/A</v>
      </c>
      <c r="AY465" s="185" t="e">
        <f t="shared" si="41"/>
        <v>#N/A</v>
      </c>
      <c r="AZ465" s="149" t="e">
        <f t="shared" si="42"/>
        <v>#N/A</v>
      </c>
      <c r="BA465" s="149" t="e">
        <f t="shared" si="43"/>
        <v>#N/A</v>
      </c>
    </row>
    <row r="466" spans="1:54">
      <c r="A466" s="52">
        <v>113</v>
      </c>
      <c r="B466" s="52" t="s">
        <v>13</v>
      </c>
      <c r="C466" s="66" t="s">
        <v>730</v>
      </c>
      <c r="D466" s="52"/>
      <c r="E466" s="77" t="s">
        <v>722</v>
      </c>
      <c r="F466" s="50">
        <v>4</v>
      </c>
      <c r="G466" s="50" t="s">
        <v>145</v>
      </c>
      <c r="H466" s="77"/>
      <c r="I466" s="69" t="s">
        <v>145</v>
      </c>
      <c r="J466" s="70" t="s">
        <v>145</v>
      </c>
      <c r="K466" s="77"/>
      <c r="L466" s="77">
        <v>0</v>
      </c>
      <c r="M466" s="69" t="s">
        <v>145</v>
      </c>
      <c r="N466" s="69" t="s">
        <v>145</v>
      </c>
      <c r="O466" s="77" t="str">
        <f t="shared" si="39"/>
        <v/>
      </c>
      <c r="P466" s="77" t="str">
        <f t="shared" si="40"/>
        <v/>
      </c>
      <c r="Q466" s="77"/>
      <c r="R466" s="6">
        <v>1</v>
      </c>
      <c r="S466" s="55">
        <v>43017</v>
      </c>
      <c r="T466" s="77" t="s">
        <v>688</v>
      </c>
      <c r="U466" s="67" t="s">
        <v>608</v>
      </c>
      <c r="V466" s="68" t="s">
        <v>145</v>
      </c>
      <c r="X466" s="115" t="s">
        <v>145</v>
      </c>
      <c r="Y466" s="121" t="s">
        <v>171</v>
      </c>
      <c r="AA466" s="77"/>
      <c r="AB466" s="69"/>
      <c r="AC466" s="77"/>
      <c r="AD466" s="77"/>
      <c r="AF466" s="69" t="s">
        <v>2992</v>
      </c>
      <c r="AG466" s="69">
        <v>0</v>
      </c>
      <c r="AH466" s="7"/>
      <c r="AI466" s="129" t="s">
        <v>145</v>
      </c>
      <c r="AJ466" s="194" t="str">
        <f>VLOOKUP($J466,context!$K$2:$M$348,2,FALSE)</f>
        <v>Definition from COAR: A rest category which may cover text, interactive, sound, or image-based resources not explicitly addressed in any concept in this vocabulary</v>
      </c>
      <c r="AK466" s="129">
        <v>2</v>
      </c>
      <c r="AL466" s="129" t="s">
        <v>3093</v>
      </c>
      <c r="AM466" s="149">
        <f>VLOOKUP($J466,context!$K$2:$AC$348,5,FALSE)</f>
        <v>0</v>
      </c>
      <c r="AN466" s="149">
        <f>VLOOKUP($J466,context!$K$2:$AC$348,6,FALSE)</f>
        <v>0</v>
      </c>
      <c r="AO466" s="149">
        <f>VLOOKUP($J466,context!$K$2:$AC$348,7,FALSE)</f>
        <v>0</v>
      </c>
      <c r="AP466" s="149">
        <f>VLOOKUP($J466,context!$K$2:$AC$348,8,FALSE)</f>
        <v>1</v>
      </c>
      <c r="AQ466" s="149">
        <f>VLOOKUP($J466,context!$K$2:$AC$348,9,FALSE)</f>
        <v>0.6</v>
      </c>
      <c r="AR466" s="149">
        <f>VLOOKUP($J466,context!$K$2:$AC$348,10,FALSE)</f>
        <v>0</v>
      </c>
      <c r="AS466" s="149">
        <f>VLOOKUP($J466,context!$K$2:$AC$348,11,FALSE)</f>
        <v>1</v>
      </c>
      <c r="AT466" s="149">
        <f>VLOOKUP($J466,context!$K$2:$AC$348,12,FALSE)</f>
        <v>1</v>
      </c>
      <c r="AU466" s="149">
        <f>VLOOKUP($J466,context!$K$2:$AC$348,13,FALSE)</f>
        <v>0</v>
      </c>
      <c r="AV466" s="149">
        <f>VLOOKUP($J466,context!$K$2:$AC$348,14,FALSE)</f>
        <v>1</v>
      </c>
      <c r="AW466" s="149">
        <f>VLOOKUP($J466,context!$K$2:$AC$348,15,FALSE)</f>
        <v>0</v>
      </c>
      <c r="AX466" s="149">
        <f>VLOOKUP($J466,context!$K$2:$AC$348,16,FALSE)</f>
        <v>1</v>
      </c>
      <c r="AY466" s="149">
        <f t="shared" si="41"/>
        <v>5.6</v>
      </c>
      <c r="AZ466" s="149">
        <f t="shared" si="42"/>
        <v>1</v>
      </c>
      <c r="BA466" s="149">
        <f t="shared" si="43"/>
        <v>0</v>
      </c>
    </row>
    <row r="467" spans="1:54">
      <c r="A467" s="66">
        <v>208</v>
      </c>
      <c r="B467" s="66" t="s">
        <v>13</v>
      </c>
      <c r="C467" s="66" t="s">
        <v>41</v>
      </c>
      <c r="D467" s="66"/>
      <c r="E467" s="7" t="s">
        <v>817</v>
      </c>
      <c r="F467" s="50">
        <v>2</v>
      </c>
      <c r="G467" s="50" t="s">
        <v>145</v>
      </c>
      <c r="H467" s="7"/>
      <c r="I467" s="7" t="s">
        <v>145</v>
      </c>
      <c r="J467" s="47" t="s">
        <v>145</v>
      </c>
      <c r="K467" s="7" t="s">
        <v>827</v>
      </c>
      <c r="L467" s="7">
        <v>0</v>
      </c>
      <c r="M467" s="69" t="s">
        <v>145</v>
      </c>
      <c r="N467" s="69" t="s">
        <v>145</v>
      </c>
      <c r="O467" s="77" t="str">
        <f t="shared" si="39"/>
        <v/>
      </c>
      <c r="P467" s="77" t="str">
        <f t="shared" si="40"/>
        <v/>
      </c>
      <c r="Q467" s="7"/>
      <c r="R467" s="66">
        <v>1</v>
      </c>
      <c r="S467" s="189"/>
      <c r="T467" s="7" t="s">
        <v>688</v>
      </c>
      <c r="U467" s="184" t="s">
        <v>608</v>
      </c>
      <c r="V467" s="47" t="s">
        <v>145</v>
      </c>
      <c r="W467" s="47"/>
      <c r="X467" s="66" t="s">
        <v>145</v>
      </c>
      <c r="Y467" s="184" t="s">
        <v>171</v>
      </c>
      <c r="Z467" s="184"/>
      <c r="AA467" s="7"/>
      <c r="AB467" s="7"/>
      <c r="AC467" s="7"/>
      <c r="AD467" s="7"/>
      <c r="AF467" s="7" t="s">
        <v>2992</v>
      </c>
      <c r="AG467" s="7">
        <v>0</v>
      </c>
      <c r="AH467" s="7"/>
      <c r="AI467" s="186" t="s">
        <v>145</v>
      </c>
      <c r="AJ467" s="194" t="str">
        <f>VLOOKUP($J467,context!$K$2:$M$348,2,FALSE)</f>
        <v>Definition from COAR: A rest category which may cover text, interactive, sound, or image-based resources not explicitly addressed in any concept in this vocabulary</v>
      </c>
      <c r="AK467" s="186">
        <v>2</v>
      </c>
      <c r="AL467" s="186" t="s">
        <v>3093</v>
      </c>
      <c r="AM467" s="185">
        <f>VLOOKUP($J467,context!$K$2:$AC$348,5,FALSE)</f>
        <v>0</v>
      </c>
      <c r="AN467" s="185">
        <f>VLOOKUP($J467,context!$K$2:$AC$348,6,FALSE)</f>
        <v>0</v>
      </c>
      <c r="AO467" s="185">
        <f>VLOOKUP($J467,context!$K$2:$AC$348,7,FALSE)</f>
        <v>0</v>
      </c>
      <c r="AP467" s="185">
        <f>VLOOKUP($J467,context!$K$2:$AC$348,8,FALSE)</f>
        <v>1</v>
      </c>
      <c r="AQ467" s="185">
        <f>VLOOKUP($J467,context!$K$2:$AC$348,9,FALSE)</f>
        <v>0.6</v>
      </c>
      <c r="AR467" s="185">
        <f>VLOOKUP($J467,context!$K$2:$AC$348,10,FALSE)</f>
        <v>0</v>
      </c>
      <c r="AS467" s="185">
        <f>VLOOKUP($J467,context!$K$2:$AC$348,11,FALSE)</f>
        <v>1</v>
      </c>
      <c r="AT467" s="185">
        <f>VLOOKUP($J467,context!$K$2:$AC$348,12,FALSE)</f>
        <v>1</v>
      </c>
      <c r="AU467" s="185">
        <f>VLOOKUP($J467,context!$K$2:$AC$348,13,FALSE)</f>
        <v>0</v>
      </c>
      <c r="AV467" s="185">
        <f>VLOOKUP($J467,context!$K$2:$AC$348,14,FALSE)</f>
        <v>1</v>
      </c>
      <c r="AW467" s="185">
        <f>VLOOKUP($J467,context!$K$2:$AC$348,15,FALSE)</f>
        <v>0</v>
      </c>
      <c r="AX467" s="185">
        <f>VLOOKUP($J467,context!$K$2:$AC$348,16,FALSE)</f>
        <v>1</v>
      </c>
      <c r="AY467" s="185">
        <f t="shared" si="41"/>
        <v>5.6</v>
      </c>
      <c r="AZ467" s="149">
        <f t="shared" si="42"/>
        <v>1</v>
      </c>
      <c r="BA467" s="149">
        <f t="shared" si="43"/>
        <v>0</v>
      </c>
    </row>
    <row r="468" spans="1:54">
      <c r="A468" s="66">
        <v>223</v>
      </c>
      <c r="B468" s="66" t="s">
        <v>13</v>
      </c>
      <c r="C468" s="66" t="s">
        <v>41</v>
      </c>
      <c r="D468" s="66" t="s">
        <v>812</v>
      </c>
      <c r="E468" s="7" t="s">
        <v>837</v>
      </c>
      <c r="F468" s="50">
        <v>4</v>
      </c>
      <c r="G468" s="50" t="s">
        <v>168</v>
      </c>
      <c r="H468" s="50"/>
      <c r="I468" s="7" t="s">
        <v>168</v>
      </c>
      <c r="J468" s="47" t="s">
        <v>145</v>
      </c>
      <c r="K468" s="7" t="s">
        <v>841</v>
      </c>
      <c r="L468" s="7">
        <v>0</v>
      </c>
      <c r="M468" s="69" t="s">
        <v>145</v>
      </c>
      <c r="N468" s="69" t="s">
        <v>145</v>
      </c>
      <c r="O468" s="77" t="str">
        <f t="shared" si="39"/>
        <v/>
      </c>
      <c r="P468" s="77" t="str">
        <f t="shared" si="40"/>
        <v/>
      </c>
      <c r="Q468" s="7" t="s">
        <v>815</v>
      </c>
      <c r="R468" s="66">
        <v>1</v>
      </c>
      <c r="S468" s="66"/>
      <c r="T468" s="7" t="s">
        <v>688</v>
      </c>
      <c r="U468" s="184" t="s">
        <v>608</v>
      </c>
      <c r="V468" s="47" t="s">
        <v>145</v>
      </c>
      <c r="W468" s="47"/>
      <c r="X468" s="66" t="s">
        <v>145</v>
      </c>
      <c r="Y468" s="184" t="s">
        <v>171</v>
      </c>
      <c r="Z468" s="184"/>
      <c r="AA468" s="7"/>
      <c r="AB468" s="7" t="s">
        <v>609</v>
      </c>
      <c r="AC468" s="7"/>
      <c r="AD468" s="7"/>
      <c r="AF468" s="7" t="s">
        <v>2992</v>
      </c>
      <c r="AG468" s="7">
        <v>0</v>
      </c>
      <c r="AH468" s="7"/>
      <c r="AI468" s="186" t="s">
        <v>145</v>
      </c>
      <c r="AJ468" s="194" t="str">
        <f>VLOOKUP($J468,context!$K$2:$M$348,2,FALSE)</f>
        <v>Definition from COAR: A rest category which may cover text, interactive, sound, or image-based resources not explicitly addressed in any concept in this vocabulary</v>
      </c>
      <c r="AK468" s="186">
        <v>2</v>
      </c>
      <c r="AL468" s="186" t="s">
        <v>3093</v>
      </c>
      <c r="AM468" s="185">
        <f>VLOOKUP($J468,context!$K$2:$AC$348,5,FALSE)</f>
        <v>0</v>
      </c>
      <c r="AN468" s="185">
        <f>VLOOKUP($J468,context!$K$2:$AC$348,6,FALSE)</f>
        <v>0</v>
      </c>
      <c r="AO468" s="185">
        <f>VLOOKUP($J468,context!$K$2:$AC$348,7,FALSE)</f>
        <v>0</v>
      </c>
      <c r="AP468" s="185">
        <f>VLOOKUP($J468,context!$K$2:$AC$348,8,FALSE)</f>
        <v>1</v>
      </c>
      <c r="AQ468" s="185">
        <f>VLOOKUP($J468,context!$K$2:$AC$348,9,FALSE)</f>
        <v>0.6</v>
      </c>
      <c r="AR468" s="185">
        <f>VLOOKUP($J468,context!$K$2:$AC$348,10,FALSE)</f>
        <v>0</v>
      </c>
      <c r="AS468" s="185">
        <f>VLOOKUP($J468,context!$K$2:$AC$348,11,FALSE)</f>
        <v>1</v>
      </c>
      <c r="AT468" s="185">
        <f>VLOOKUP($J468,context!$K$2:$AC$348,12,FALSE)</f>
        <v>1</v>
      </c>
      <c r="AU468" s="185">
        <f>VLOOKUP($J468,context!$K$2:$AC$348,13,FALSE)</f>
        <v>0</v>
      </c>
      <c r="AV468" s="185">
        <f>VLOOKUP($J468,context!$K$2:$AC$348,14,FALSE)</f>
        <v>1</v>
      </c>
      <c r="AW468" s="185">
        <f>VLOOKUP($J468,context!$K$2:$AC$348,15,FALSE)</f>
        <v>0</v>
      </c>
      <c r="AX468" s="185">
        <f>VLOOKUP($J468,context!$K$2:$AC$348,16,FALSE)</f>
        <v>1</v>
      </c>
      <c r="AY468" s="185">
        <f t="shared" si="41"/>
        <v>5.6</v>
      </c>
      <c r="AZ468" s="149">
        <f t="shared" si="42"/>
        <v>1</v>
      </c>
      <c r="BA468" s="149">
        <f t="shared" si="43"/>
        <v>0</v>
      </c>
    </row>
    <row r="469" spans="1:54" s="7" customFormat="1">
      <c r="A469" s="52">
        <v>538</v>
      </c>
      <c r="B469" s="52" t="s">
        <v>13</v>
      </c>
      <c r="C469" s="114" t="s">
        <v>1732</v>
      </c>
      <c r="D469" s="59"/>
      <c r="E469" s="69" t="s">
        <v>1778</v>
      </c>
      <c r="F469" s="69" t="s">
        <v>1779</v>
      </c>
      <c r="G469" s="61" t="s">
        <v>145</v>
      </c>
      <c r="H469" s="61"/>
      <c r="I469" s="61" t="s">
        <v>145</v>
      </c>
      <c r="J469" s="70" t="s">
        <v>145</v>
      </c>
      <c r="K469" s="69" t="s">
        <v>1759</v>
      </c>
      <c r="L469" s="77">
        <v>0</v>
      </c>
      <c r="M469" s="69" t="s">
        <v>145</v>
      </c>
      <c r="N469" s="69" t="s">
        <v>145</v>
      </c>
      <c r="O469" s="77" t="str">
        <f t="shared" ref="O469:O532" si="44">IF(L469=1,J469,"")</f>
        <v/>
      </c>
      <c r="P469" s="77" t="str">
        <f t="shared" ref="P469:P532" si="45">IF(L469=1,"Definition from "&amp;C469&amp;": "&amp;K469,"")</f>
        <v/>
      </c>
      <c r="Q469" s="61"/>
      <c r="R469" s="63">
        <v>1</v>
      </c>
      <c r="S469" s="64"/>
      <c r="T469" s="77" t="s">
        <v>688</v>
      </c>
      <c r="U469" s="67" t="s">
        <v>608</v>
      </c>
      <c r="V469" s="68" t="s">
        <v>145</v>
      </c>
      <c r="W469" s="74"/>
      <c r="X469" s="115" t="s">
        <v>145</v>
      </c>
      <c r="Y469" s="121" t="s">
        <v>171</v>
      </c>
      <c r="Z469" s="121"/>
      <c r="AA469" s="61"/>
      <c r="AB469" s="61"/>
      <c r="AC469" s="61"/>
      <c r="AD469" s="72"/>
      <c r="AF469" s="69" t="s">
        <v>2992</v>
      </c>
      <c r="AG469" s="69">
        <v>0</v>
      </c>
      <c r="AH469" s="66"/>
      <c r="AI469" s="129" t="s">
        <v>145</v>
      </c>
      <c r="AJ469" s="194" t="str">
        <f>VLOOKUP($J469,context!$K$2:$M$348,2,FALSE)</f>
        <v>Definition from COAR: A rest category which may cover text, interactive, sound, or image-based resources not explicitly addressed in any concept in this vocabulary</v>
      </c>
      <c r="AK469" s="129">
        <v>2</v>
      </c>
      <c r="AL469" s="129" t="s">
        <v>3093</v>
      </c>
      <c r="AM469" s="149">
        <f>VLOOKUP($J469,context!$K$2:$AC$348,5,FALSE)</f>
        <v>0</v>
      </c>
      <c r="AN469" s="149">
        <f>VLOOKUP($J469,context!$K$2:$AC$348,6,FALSE)</f>
        <v>0</v>
      </c>
      <c r="AO469" s="149">
        <f>VLOOKUP($J469,context!$K$2:$AC$348,7,FALSE)</f>
        <v>0</v>
      </c>
      <c r="AP469" s="149">
        <f>VLOOKUP($J469,context!$K$2:$AC$348,8,FALSE)</f>
        <v>1</v>
      </c>
      <c r="AQ469" s="149">
        <f>VLOOKUP($J469,context!$K$2:$AC$348,9,FALSE)</f>
        <v>0.6</v>
      </c>
      <c r="AR469" s="149">
        <f>VLOOKUP($J469,context!$K$2:$AC$348,10,FALSE)</f>
        <v>0</v>
      </c>
      <c r="AS469" s="149">
        <f>VLOOKUP($J469,context!$K$2:$AC$348,11,FALSE)</f>
        <v>1</v>
      </c>
      <c r="AT469" s="149">
        <f>VLOOKUP($J469,context!$K$2:$AC$348,12,FALSE)</f>
        <v>1</v>
      </c>
      <c r="AU469" s="149">
        <f>VLOOKUP($J469,context!$K$2:$AC$348,13,FALSE)</f>
        <v>0</v>
      </c>
      <c r="AV469" s="149">
        <f>VLOOKUP($J469,context!$K$2:$AC$348,14,FALSE)</f>
        <v>1</v>
      </c>
      <c r="AW469" s="149">
        <f>VLOOKUP($J469,context!$K$2:$AC$348,15,FALSE)</f>
        <v>0</v>
      </c>
      <c r="AX469" s="149">
        <f>VLOOKUP($J469,context!$K$2:$AC$348,16,FALSE)</f>
        <v>1</v>
      </c>
      <c r="AY469" s="149">
        <f t="shared" si="41"/>
        <v>5.6</v>
      </c>
      <c r="AZ469" s="149">
        <f t="shared" si="42"/>
        <v>1</v>
      </c>
      <c r="BA469" s="149">
        <f t="shared" si="43"/>
        <v>0</v>
      </c>
    </row>
    <row r="470" spans="1:54">
      <c r="A470" s="52">
        <v>604</v>
      </c>
      <c r="B470" s="52" t="s">
        <v>13</v>
      </c>
      <c r="C470" s="114" t="s">
        <v>1732</v>
      </c>
      <c r="E470" s="69" t="s">
        <v>1891</v>
      </c>
      <c r="F470" s="61">
        <v>1</v>
      </c>
      <c r="G470" s="69" t="s">
        <v>168</v>
      </c>
      <c r="I470" s="69" t="s">
        <v>168</v>
      </c>
      <c r="J470" s="70" t="s">
        <v>145</v>
      </c>
      <c r="K470" s="69" t="s">
        <v>1887</v>
      </c>
      <c r="L470" s="77">
        <v>1</v>
      </c>
      <c r="M470" s="69" t="s">
        <v>145</v>
      </c>
      <c r="N470" s="69" t="s">
        <v>145</v>
      </c>
      <c r="O470" s="77" t="str">
        <f t="shared" si="44"/>
        <v>Other</v>
      </c>
      <c r="P470" s="77" t="str">
        <f t="shared" si="45"/>
        <v>Definition from COAR: A rest category which may cover text, interactive, sound, or image-based resources not explicitly addressed in any concept in this vocabulary</v>
      </c>
      <c r="Q470" s="61" t="s">
        <v>1888</v>
      </c>
      <c r="R470" s="63">
        <v>1</v>
      </c>
      <c r="T470" s="77" t="s">
        <v>688</v>
      </c>
      <c r="U470" s="67" t="s">
        <v>608</v>
      </c>
      <c r="V470" s="68" t="s">
        <v>145</v>
      </c>
      <c r="X470" s="115" t="s">
        <v>145</v>
      </c>
      <c r="Y470" s="121" t="s">
        <v>171</v>
      </c>
      <c r="AF470" s="69" t="s">
        <v>2992</v>
      </c>
      <c r="AG470" s="69">
        <v>0</v>
      </c>
      <c r="AI470" s="129" t="s">
        <v>145</v>
      </c>
      <c r="AJ470" s="194" t="str">
        <f>VLOOKUP($J470,context!$K$2:$M$348,2,FALSE)</f>
        <v>Definition from COAR: A rest category which may cover text, interactive, sound, or image-based resources not explicitly addressed in any concept in this vocabulary</v>
      </c>
      <c r="AK470" s="129">
        <v>2</v>
      </c>
      <c r="AL470" s="129" t="s">
        <v>3093</v>
      </c>
      <c r="AM470" s="149">
        <f>VLOOKUP($J470,context!$K$2:$AC$348,5,FALSE)</f>
        <v>0</v>
      </c>
      <c r="AN470" s="149">
        <f>VLOOKUP($J470,context!$K$2:$AC$348,6,FALSE)</f>
        <v>0</v>
      </c>
      <c r="AO470" s="149">
        <f>VLOOKUP($J470,context!$K$2:$AC$348,7,FALSE)</f>
        <v>0</v>
      </c>
      <c r="AP470" s="149">
        <f>VLOOKUP($J470,context!$K$2:$AC$348,8,FALSE)</f>
        <v>1</v>
      </c>
      <c r="AQ470" s="149">
        <f>VLOOKUP($J470,context!$K$2:$AC$348,9,FALSE)</f>
        <v>0.6</v>
      </c>
      <c r="AR470" s="149">
        <f>VLOOKUP($J470,context!$K$2:$AC$348,10,FALSE)</f>
        <v>0</v>
      </c>
      <c r="AS470" s="149">
        <f>VLOOKUP($J470,context!$K$2:$AC$348,11,FALSE)</f>
        <v>1</v>
      </c>
      <c r="AT470" s="149">
        <f>VLOOKUP($J470,context!$K$2:$AC$348,12,FALSE)</f>
        <v>1</v>
      </c>
      <c r="AU470" s="149">
        <f>VLOOKUP($J470,context!$K$2:$AC$348,13,FALSE)</f>
        <v>0</v>
      </c>
      <c r="AV470" s="149">
        <f>VLOOKUP($J470,context!$K$2:$AC$348,14,FALSE)</f>
        <v>1</v>
      </c>
      <c r="AW470" s="149">
        <f>VLOOKUP($J470,context!$K$2:$AC$348,15,FALSE)</f>
        <v>0</v>
      </c>
      <c r="AX470" s="149">
        <f>VLOOKUP($J470,context!$K$2:$AC$348,16,FALSE)</f>
        <v>1</v>
      </c>
      <c r="AY470" s="179">
        <f t="shared" si="41"/>
        <v>5.6</v>
      </c>
      <c r="AZ470" s="149">
        <f t="shared" si="42"/>
        <v>1</v>
      </c>
      <c r="BA470" s="149">
        <f t="shared" si="43"/>
        <v>0</v>
      </c>
    </row>
    <row r="471" spans="1:54">
      <c r="A471" s="52">
        <v>755</v>
      </c>
      <c r="B471" s="52" t="s">
        <v>13</v>
      </c>
      <c r="C471" s="117" t="s">
        <v>1902</v>
      </c>
      <c r="E471" s="69" t="s">
        <v>2271</v>
      </c>
      <c r="G471" s="62" t="s">
        <v>2123</v>
      </c>
      <c r="J471" s="70" t="s">
        <v>2123</v>
      </c>
      <c r="K471" s="61" t="s">
        <v>2124</v>
      </c>
      <c r="L471" s="175">
        <v>1</v>
      </c>
      <c r="M471" s="69" t="s">
        <v>2123</v>
      </c>
      <c r="N471" s="69" t="s">
        <v>2123</v>
      </c>
      <c r="O471" s="77" t="str">
        <f t="shared" si="44"/>
        <v>page</v>
      </c>
      <c r="P471" s="77" t="str">
        <f t="shared" si="45"/>
        <v>Definition from FaBiO: A manifestation that represents pages either in physical (e.g., one side of a sheet of paper) or in digital form (e.g., a page in a PDF, or a web page).</v>
      </c>
      <c r="R471" s="63">
        <v>0.2</v>
      </c>
      <c r="T471" s="77" t="s">
        <v>65</v>
      </c>
      <c r="U471" s="67" t="s">
        <v>608</v>
      </c>
      <c r="W471" s="74" t="s">
        <v>66</v>
      </c>
      <c r="X471" s="115" t="s">
        <v>145</v>
      </c>
      <c r="Y471" s="121" t="s">
        <v>171</v>
      </c>
      <c r="AF471" s="69" t="s">
        <v>2973</v>
      </c>
      <c r="AG471" s="69">
        <v>-1</v>
      </c>
      <c r="AH471" s="7"/>
      <c r="AI471" s="70" t="s">
        <v>2823</v>
      </c>
      <c r="AJ471" s="194" t="str">
        <f>VLOOKUP($J471,context!$K$2:$M$348,2,FALSE)</f>
        <v>Definition from FaBiO: A manifestation that represents pages either in physical (e.g., one side of a sheet of paper) or in digital form (e.g., a page in a PDF, or a web page).</v>
      </c>
      <c r="AK471" s="70">
        <v>2</v>
      </c>
      <c r="AL471" s="70" t="s">
        <v>3098</v>
      </c>
      <c r="AM471" s="149">
        <f>VLOOKUP($J471,context!$K$2:$AC$348,5,FALSE)</f>
        <v>0</v>
      </c>
      <c r="AN471" s="149">
        <f>VLOOKUP($J471,context!$K$2:$AC$348,6,FALSE)</f>
        <v>0</v>
      </c>
      <c r="AO471" s="149">
        <f>VLOOKUP($J471,context!$K$2:$AC$348,7,FALSE)</f>
        <v>0</v>
      </c>
      <c r="AP471" s="149">
        <f>VLOOKUP($J471,context!$K$2:$AC$348,8,FALSE)</f>
        <v>0</v>
      </c>
      <c r="AQ471" s="149">
        <f>VLOOKUP($J471,context!$K$2:$AC$348,9,FALSE)</f>
        <v>0.2</v>
      </c>
      <c r="AR471" s="149">
        <f>VLOOKUP($J471,context!$K$2:$AC$348,10,FALSE)</f>
        <v>0</v>
      </c>
      <c r="AS471" s="149">
        <f>VLOOKUP($J471,context!$K$2:$AC$348,11,FALSE)</f>
        <v>0.2</v>
      </c>
      <c r="AT471" s="149">
        <f>VLOOKUP($J471,context!$K$2:$AC$348,12,FALSE)</f>
        <v>0</v>
      </c>
      <c r="AU471" s="149">
        <f>VLOOKUP($J471,context!$K$2:$AC$348,13,FALSE)</f>
        <v>0.2</v>
      </c>
      <c r="AV471" s="149">
        <f>VLOOKUP($J471,context!$K$2:$AC$348,14,FALSE)</f>
        <v>0.5</v>
      </c>
      <c r="AW471" s="149">
        <f>VLOOKUP($J471,context!$K$2:$AC$348,15,FALSE)</f>
        <v>0</v>
      </c>
      <c r="AX471" s="149">
        <f>VLOOKUP($J471,context!$K$2:$AC$348,16,FALSE)</f>
        <v>0.2</v>
      </c>
      <c r="AY471" s="149">
        <f t="shared" si="41"/>
        <v>1.3</v>
      </c>
      <c r="AZ471" s="149">
        <f t="shared" si="42"/>
        <v>0.5</v>
      </c>
      <c r="BA471" s="149">
        <f t="shared" si="43"/>
        <v>0</v>
      </c>
    </row>
    <row r="472" spans="1:54">
      <c r="A472" s="52">
        <v>184</v>
      </c>
      <c r="B472" s="52" t="s">
        <v>13</v>
      </c>
      <c r="C472" s="66" t="s">
        <v>800</v>
      </c>
      <c r="D472" s="52" t="s">
        <v>801</v>
      </c>
      <c r="E472" s="77" t="s">
        <v>802</v>
      </c>
      <c r="F472" s="50">
        <v>4</v>
      </c>
      <c r="G472" s="50" t="s">
        <v>300</v>
      </c>
      <c r="H472" s="77"/>
      <c r="I472" s="69" t="s">
        <v>300</v>
      </c>
      <c r="J472" s="70" t="s">
        <v>297</v>
      </c>
      <c r="K472" s="77" t="s">
        <v>803</v>
      </c>
      <c r="L472" s="69">
        <v>1</v>
      </c>
      <c r="M472" s="69" t="s">
        <v>297</v>
      </c>
      <c r="N472" s="69" t="s">
        <v>297</v>
      </c>
      <c r="O472" s="77" t="str">
        <f t="shared" si="44"/>
        <v>Pamphlet</v>
      </c>
      <c r="P472" s="77" t="str">
        <f t="shared" si="45"/>
        <v>Definition from CSL codelists: &lt;no descr found&gt;</v>
      </c>
      <c r="Q472" s="77"/>
      <c r="R472" s="6">
        <v>1</v>
      </c>
      <c r="S472" s="55">
        <v>43018</v>
      </c>
      <c r="T472" s="77" t="s">
        <v>65</v>
      </c>
      <c r="U472" s="67" t="s">
        <v>108</v>
      </c>
      <c r="V472" s="68" t="s">
        <v>282</v>
      </c>
      <c r="W472" s="74" t="s">
        <v>66</v>
      </c>
      <c r="X472" s="115" t="s">
        <v>66</v>
      </c>
      <c r="Y472" s="121" t="s">
        <v>201</v>
      </c>
      <c r="Z472" s="121" t="s">
        <v>297</v>
      </c>
      <c r="AA472" s="77"/>
      <c r="AB472" s="77" t="s">
        <v>609</v>
      </c>
      <c r="AC472" s="77"/>
      <c r="AD472" s="77"/>
      <c r="AE472" s="7" t="s">
        <v>282</v>
      </c>
      <c r="AF472" s="69" t="s">
        <v>3008</v>
      </c>
      <c r="AG472" s="69">
        <v>1</v>
      </c>
      <c r="AH472" s="7" t="s">
        <v>2863</v>
      </c>
      <c r="AI472" s="131" t="s">
        <v>3009</v>
      </c>
      <c r="AJ472" s="194" t="str">
        <f>VLOOKUP($J472,context!$K$2:$M$348,2,FALSE)</f>
        <v>Definition from CSL codelists: &lt;no descr found&gt;</v>
      </c>
      <c r="AK472" s="131">
        <v>2</v>
      </c>
      <c r="AL472" s="70" t="s">
        <v>3097</v>
      </c>
      <c r="AM472" s="149">
        <f>VLOOKUP($J472,context!$K$2:$AC$348,5,FALSE)</f>
        <v>0</v>
      </c>
      <c r="AN472" s="149">
        <f>VLOOKUP($J472,context!$K$2:$AC$348,6,FALSE)</f>
        <v>0</v>
      </c>
      <c r="AO472" s="149">
        <f>VLOOKUP($J472,context!$K$2:$AC$348,7,FALSE)</f>
        <v>1</v>
      </c>
      <c r="AP472" s="149">
        <f>VLOOKUP($J472,context!$K$2:$AC$348,8,FALSE)</f>
        <v>0.4</v>
      </c>
      <c r="AQ472" s="149">
        <f>VLOOKUP($J472,context!$K$2:$AC$348,9,FALSE)</f>
        <v>0.6</v>
      </c>
      <c r="AR472" s="149">
        <f>VLOOKUP($J472,context!$K$2:$AC$348,10,FALSE)</f>
        <v>0.8</v>
      </c>
      <c r="AS472" s="149">
        <f>VLOOKUP($J472,context!$K$2:$AC$348,11,FALSE)</f>
        <v>0.2</v>
      </c>
      <c r="AT472" s="149">
        <f>VLOOKUP($J472,context!$K$2:$AC$348,12,FALSE)</f>
        <v>0.8</v>
      </c>
      <c r="AU472" s="149">
        <f>VLOOKUP($J472,context!$K$2:$AC$348,13,FALSE)</f>
        <v>0.6</v>
      </c>
      <c r="AV472" s="149">
        <f>VLOOKUP($J472,context!$K$2:$AC$348,14,FALSE)</f>
        <v>0.2</v>
      </c>
      <c r="AW472" s="149">
        <f>VLOOKUP($J472,context!$K$2:$AC$348,15,FALSE)</f>
        <v>0</v>
      </c>
      <c r="AX472" s="149">
        <f>VLOOKUP($J472,context!$K$2:$AC$348,16,FALSE)</f>
        <v>0.4</v>
      </c>
      <c r="AY472" s="179">
        <f t="shared" si="41"/>
        <v>5</v>
      </c>
      <c r="AZ472" s="149">
        <f t="shared" si="42"/>
        <v>1</v>
      </c>
      <c r="BA472" s="149">
        <f t="shared" si="43"/>
        <v>0</v>
      </c>
    </row>
    <row r="473" spans="1:54">
      <c r="A473" s="52">
        <v>471</v>
      </c>
      <c r="B473" s="52" t="s">
        <v>13</v>
      </c>
      <c r="C473" s="66" t="s">
        <v>29</v>
      </c>
      <c r="D473" s="52" t="s">
        <v>1159</v>
      </c>
      <c r="E473" s="77" t="s">
        <v>1160</v>
      </c>
      <c r="F473" s="50">
        <v>3</v>
      </c>
      <c r="G473" s="50" t="s">
        <v>1179</v>
      </c>
      <c r="H473" s="77" t="s">
        <v>297</v>
      </c>
      <c r="I473" s="69" t="s">
        <v>297</v>
      </c>
      <c r="J473" s="70" t="s">
        <v>297</v>
      </c>
      <c r="K473" s="77"/>
      <c r="L473" s="77">
        <v>0</v>
      </c>
      <c r="M473" s="69" t="s">
        <v>297</v>
      </c>
      <c r="N473" s="69" t="s">
        <v>297</v>
      </c>
      <c r="O473" s="77" t="str">
        <f t="shared" si="44"/>
        <v/>
      </c>
      <c r="P473" s="77" t="str">
        <f t="shared" si="45"/>
        <v/>
      </c>
      <c r="Q473" s="77"/>
      <c r="R473" s="6">
        <v>1</v>
      </c>
      <c r="S473" s="55"/>
      <c r="T473" s="77" t="s">
        <v>65</v>
      </c>
      <c r="U473" s="67" t="s">
        <v>108</v>
      </c>
      <c r="V473" s="68" t="s">
        <v>282</v>
      </c>
      <c r="W473" s="74" t="s">
        <v>66</v>
      </c>
      <c r="X473" s="115" t="s">
        <v>66</v>
      </c>
      <c r="Y473" s="121" t="s">
        <v>201</v>
      </c>
      <c r="Z473" s="121" t="s">
        <v>297</v>
      </c>
      <c r="AA473" s="77"/>
      <c r="AB473" s="77" t="s">
        <v>609</v>
      </c>
      <c r="AC473" s="77"/>
      <c r="AD473" s="77"/>
      <c r="AE473" s="7" t="s">
        <v>282</v>
      </c>
      <c r="AF473" s="69" t="s">
        <v>3008</v>
      </c>
      <c r="AG473" s="69">
        <v>1</v>
      </c>
      <c r="AH473" s="7" t="s">
        <v>2863</v>
      </c>
      <c r="AI473" s="131" t="s">
        <v>3009</v>
      </c>
      <c r="AJ473" s="194" t="str">
        <f>VLOOKUP($J473,context!$K$2:$M$348,2,FALSE)</f>
        <v>Definition from CSL codelists: &lt;no descr found&gt;</v>
      </c>
      <c r="AK473" s="131">
        <v>2</v>
      </c>
      <c r="AL473" s="70" t="s">
        <v>3097</v>
      </c>
      <c r="AM473" s="149">
        <f>VLOOKUP($J473,context!$K$2:$AC$348,5,FALSE)</f>
        <v>0</v>
      </c>
      <c r="AN473" s="149">
        <f>VLOOKUP($J473,context!$K$2:$AC$348,6,FALSE)</f>
        <v>0</v>
      </c>
      <c r="AO473" s="149">
        <f>VLOOKUP($J473,context!$K$2:$AC$348,7,FALSE)</f>
        <v>1</v>
      </c>
      <c r="AP473" s="149">
        <f>VLOOKUP($J473,context!$K$2:$AC$348,8,FALSE)</f>
        <v>0.4</v>
      </c>
      <c r="AQ473" s="149">
        <f>VLOOKUP($J473,context!$K$2:$AC$348,9,FALSE)</f>
        <v>0.6</v>
      </c>
      <c r="AR473" s="149">
        <f>VLOOKUP($J473,context!$K$2:$AC$348,10,FALSE)</f>
        <v>0.8</v>
      </c>
      <c r="AS473" s="149">
        <f>VLOOKUP($J473,context!$K$2:$AC$348,11,FALSE)</f>
        <v>0.2</v>
      </c>
      <c r="AT473" s="149">
        <f>VLOOKUP($J473,context!$K$2:$AC$348,12,FALSE)</f>
        <v>0.8</v>
      </c>
      <c r="AU473" s="149">
        <f>VLOOKUP($J473,context!$K$2:$AC$348,13,FALSE)</f>
        <v>0.6</v>
      </c>
      <c r="AV473" s="149">
        <f>VLOOKUP($J473,context!$K$2:$AC$348,14,FALSE)</f>
        <v>0.2</v>
      </c>
      <c r="AW473" s="149">
        <f>VLOOKUP($J473,context!$K$2:$AC$348,15,FALSE)</f>
        <v>0</v>
      </c>
      <c r="AX473" s="149">
        <f>VLOOKUP($J473,context!$K$2:$AC$348,16,FALSE)</f>
        <v>0.4</v>
      </c>
      <c r="AY473" s="149">
        <f t="shared" si="41"/>
        <v>5</v>
      </c>
      <c r="AZ473" s="149">
        <f t="shared" si="42"/>
        <v>1</v>
      </c>
      <c r="BA473" s="149">
        <f t="shared" si="43"/>
        <v>0</v>
      </c>
    </row>
    <row r="474" spans="1:54">
      <c r="A474" s="52">
        <v>362</v>
      </c>
      <c r="B474" s="52" t="s">
        <v>2708</v>
      </c>
      <c r="C474" s="66" t="s">
        <v>905</v>
      </c>
      <c r="D474" s="52"/>
      <c r="E474" s="77" t="s">
        <v>906</v>
      </c>
      <c r="F474" s="50">
        <v>5</v>
      </c>
      <c r="G474" s="50" t="s">
        <v>1044</v>
      </c>
      <c r="H474" s="77" t="s">
        <v>1048</v>
      </c>
      <c r="I474" s="69" t="s">
        <v>1049</v>
      </c>
      <c r="J474" s="70" t="s">
        <v>3348</v>
      </c>
      <c r="K474" s="77"/>
      <c r="L474" s="175">
        <v>1</v>
      </c>
      <c r="M474" s="69" t="s">
        <v>3369</v>
      </c>
      <c r="N474" s="69" t="s">
        <v>1050</v>
      </c>
      <c r="O474" s="77" t="str">
        <f t="shared" si="44"/>
        <v>briefing</v>
      </c>
      <c r="P474" s="77" t="str">
        <f t="shared" si="45"/>
        <v xml:space="preserve">Definition from MARLO: </v>
      </c>
      <c r="Q474" s="77"/>
      <c r="R474" s="6">
        <v>0.8</v>
      </c>
      <c r="S474" s="55">
        <v>43015</v>
      </c>
      <c r="T474" s="77" t="s">
        <v>65</v>
      </c>
      <c r="U474" s="67" t="s">
        <v>108</v>
      </c>
      <c r="V474" s="68" t="s">
        <v>734</v>
      </c>
      <c r="W474" s="74" t="s">
        <v>66</v>
      </c>
      <c r="X474" s="115" t="s">
        <v>66</v>
      </c>
      <c r="Y474" s="121" t="s">
        <v>140</v>
      </c>
      <c r="AA474" s="69" t="s">
        <v>609</v>
      </c>
      <c r="AB474" s="69" t="s">
        <v>372</v>
      </c>
      <c r="AC474" s="77"/>
      <c r="AD474" s="77"/>
      <c r="AF474" s="77"/>
      <c r="AG474" s="77">
        <v>0</v>
      </c>
      <c r="AH474" s="7" t="s">
        <v>2866</v>
      </c>
      <c r="AI474" s="131" t="s">
        <v>2659</v>
      </c>
      <c r="AJ474" s="194" t="e">
        <f>VLOOKUP($J474,context!$K$2:$M$348,2,FALSE)</f>
        <v>#N/A</v>
      </c>
      <c r="AK474" s="131">
        <v>2</v>
      </c>
      <c r="AL474" s="70" t="s">
        <v>3097</v>
      </c>
      <c r="AM474" s="149" t="e">
        <f>VLOOKUP($J474,context!$K$2:$AC$348,5,FALSE)</f>
        <v>#N/A</v>
      </c>
      <c r="AN474" s="149" t="e">
        <f>VLOOKUP($J474,context!$K$2:$AC$348,6,FALSE)</f>
        <v>#N/A</v>
      </c>
      <c r="AO474" s="149" t="e">
        <f>VLOOKUP($J474,context!$K$2:$AC$348,7,FALSE)</f>
        <v>#N/A</v>
      </c>
      <c r="AP474" s="149" t="e">
        <f>VLOOKUP($J474,context!$K$2:$AC$348,8,FALSE)</f>
        <v>#N/A</v>
      </c>
      <c r="AQ474" s="149" t="e">
        <f>VLOOKUP($J474,context!$K$2:$AC$348,9,FALSE)</f>
        <v>#N/A</v>
      </c>
      <c r="AR474" s="149" t="e">
        <f>VLOOKUP($J474,context!$K$2:$AC$348,10,FALSE)</f>
        <v>#N/A</v>
      </c>
      <c r="AS474" s="149" t="e">
        <f>VLOOKUP($J474,context!$K$2:$AC$348,11,FALSE)</f>
        <v>#N/A</v>
      </c>
      <c r="AT474" s="149" t="e">
        <f>VLOOKUP($J474,context!$K$2:$AC$348,12,FALSE)</f>
        <v>#N/A</v>
      </c>
      <c r="AU474" s="149" t="e">
        <f>VLOOKUP($J474,context!$K$2:$AC$348,13,FALSE)</f>
        <v>#N/A</v>
      </c>
      <c r="AV474" s="149" t="e">
        <f>VLOOKUP($J474,context!$K$2:$AC$348,14,FALSE)</f>
        <v>#N/A</v>
      </c>
      <c r="AW474" s="149" t="e">
        <f>VLOOKUP($J474,context!$K$2:$AC$348,15,FALSE)</f>
        <v>#N/A</v>
      </c>
      <c r="AX474" s="149" t="e">
        <f>VLOOKUP($J474,context!$K$2:$AC$348,16,FALSE)</f>
        <v>#N/A</v>
      </c>
      <c r="AY474" s="149" t="e">
        <f t="shared" si="41"/>
        <v>#N/A</v>
      </c>
      <c r="AZ474" s="149" t="e">
        <f t="shared" si="42"/>
        <v>#N/A</v>
      </c>
      <c r="BA474" s="149" t="e">
        <f t="shared" si="43"/>
        <v>#N/A</v>
      </c>
    </row>
    <row r="475" spans="1:54">
      <c r="A475" s="52">
        <v>321</v>
      </c>
      <c r="B475" s="52" t="s">
        <v>2708</v>
      </c>
      <c r="C475" s="66" t="s">
        <v>905</v>
      </c>
      <c r="D475" s="52"/>
      <c r="E475" s="77" t="s">
        <v>906</v>
      </c>
      <c r="F475" s="50">
        <v>5</v>
      </c>
      <c r="G475" s="50" t="s">
        <v>963</v>
      </c>
      <c r="H475" s="77" t="s">
        <v>963</v>
      </c>
      <c r="I475" s="69" t="s">
        <v>964</v>
      </c>
      <c r="J475" s="70" t="s">
        <v>963</v>
      </c>
      <c r="K475" s="77"/>
      <c r="L475" s="77">
        <v>0</v>
      </c>
      <c r="M475" s="69" t="s">
        <v>3369</v>
      </c>
      <c r="N475" s="69" t="s">
        <v>3027</v>
      </c>
      <c r="O475" s="77" t="str">
        <f t="shared" si="44"/>
        <v/>
      </c>
      <c r="P475" s="77" t="str">
        <f t="shared" si="45"/>
        <v/>
      </c>
      <c r="Q475" s="77"/>
      <c r="R475" s="6">
        <v>0.6</v>
      </c>
      <c r="S475" s="55">
        <v>43015</v>
      </c>
      <c r="T475" s="77" t="s">
        <v>65</v>
      </c>
      <c r="U475" s="67" t="s">
        <v>108</v>
      </c>
      <c r="V475" s="68" t="s">
        <v>217</v>
      </c>
      <c r="W475" s="74" t="s">
        <v>66</v>
      </c>
      <c r="X475" s="115" t="s">
        <v>66</v>
      </c>
      <c r="Y475" s="121" t="s">
        <v>140</v>
      </c>
      <c r="AA475" s="77"/>
      <c r="AB475" s="69" t="s">
        <v>609</v>
      </c>
      <c r="AC475" s="77"/>
      <c r="AD475" s="77"/>
      <c r="AF475" s="69" t="s">
        <v>2947</v>
      </c>
      <c r="AG475" s="69">
        <v>0</v>
      </c>
      <c r="AH475" s="7" t="s">
        <v>2866</v>
      </c>
      <c r="AI475" s="131" t="s">
        <v>2659</v>
      </c>
      <c r="AJ475" s="194" t="e">
        <f>VLOOKUP($J475,context!$K$2:$M$348,2,FALSE)</f>
        <v>#N/A</v>
      </c>
      <c r="AK475" s="131">
        <v>2</v>
      </c>
      <c r="AL475" s="70" t="s">
        <v>3097</v>
      </c>
      <c r="AM475" s="149" t="e">
        <f>VLOOKUP($J475,context!$K$2:$AC$348,5,FALSE)</f>
        <v>#N/A</v>
      </c>
      <c r="AN475" s="149" t="e">
        <f>VLOOKUP($J475,context!$K$2:$AC$348,6,FALSE)</f>
        <v>#N/A</v>
      </c>
      <c r="AO475" s="149" t="e">
        <f>VLOOKUP($J475,context!$K$2:$AC$348,7,FALSE)</f>
        <v>#N/A</v>
      </c>
      <c r="AP475" s="149" t="e">
        <f>VLOOKUP($J475,context!$K$2:$AC$348,8,FALSE)</f>
        <v>#N/A</v>
      </c>
      <c r="AQ475" s="149" t="e">
        <f>VLOOKUP($J475,context!$K$2:$AC$348,9,FALSE)</f>
        <v>#N/A</v>
      </c>
      <c r="AR475" s="149" t="e">
        <f>VLOOKUP($J475,context!$K$2:$AC$348,10,FALSE)</f>
        <v>#N/A</v>
      </c>
      <c r="AS475" s="149" t="e">
        <f>VLOOKUP($J475,context!$K$2:$AC$348,11,FALSE)</f>
        <v>#N/A</v>
      </c>
      <c r="AT475" s="149" t="e">
        <f>VLOOKUP($J475,context!$K$2:$AC$348,12,FALSE)</f>
        <v>#N/A</v>
      </c>
      <c r="AU475" s="149" t="e">
        <f>VLOOKUP($J475,context!$K$2:$AC$348,13,FALSE)</f>
        <v>#N/A</v>
      </c>
      <c r="AV475" s="149" t="e">
        <f>VLOOKUP($J475,context!$K$2:$AC$348,14,FALSE)</f>
        <v>#N/A</v>
      </c>
      <c r="AW475" s="149" t="e">
        <f>VLOOKUP($J475,context!$K$2:$AC$348,15,FALSE)</f>
        <v>#N/A</v>
      </c>
      <c r="AX475" s="149" t="e">
        <f>VLOOKUP($J475,context!$K$2:$AC$348,16,FALSE)</f>
        <v>#N/A</v>
      </c>
      <c r="AY475" s="149" t="e">
        <f t="shared" si="41"/>
        <v>#N/A</v>
      </c>
      <c r="AZ475" s="149" t="e">
        <f t="shared" si="42"/>
        <v>#N/A</v>
      </c>
      <c r="BA475" s="149" t="e">
        <f t="shared" si="43"/>
        <v>#N/A</v>
      </c>
      <c r="BB475" s="7"/>
    </row>
    <row r="476" spans="1:54" s="175" customFormat="1">
      <c r="A476" s="52">
        <v>326</v>
      </c>
      <c r="B476" s="52" t="s">
        <v>2708</v>
      </c>
      <c r="C476" s="52" t="s">
        <v>905</v>
      </c>
      <c r="D476" s="52"/>
      <c r="E476" s="175" t="s">
        <v>1104</v>
      </c>
      <c r="F476" s="50">
        <v>5</v>
      </c>
      <c r="G476" s="176" t="s">
        <v>962</v>
      </c>
      <c r="H476" s="77" t="s">
        <v>978</v>
      </c>
      <c r="I476" s="69" t="s">
        <v>979</v>
      </c>
      <c r="J476" s="70" t="s">
        <v>963</v>
      </c>
      <c r="L476" s="77">
        <v>0</v>
      </c>
      <c r="M476" s="69" t="s">
        <v>3369</v>
      </c>
      <c r="N476" s="69" t="s">
        <v>3027</v>
      </c>
      <c r="O476" s="77" t="str">
        <f t="shared" si="44"/>
        <v/>
      </c>
      <c r="P476" s="77" t="str">
        <f t="shared" si="45"/>
        <v/>
      </c>
      <c r="R476" s="52">
        <v>0.8</v>
      </c>
      <c r="S476" s="55">
        <v>43015</v>
      </c>
      <c r="T476" s="77" t="s">
        <v>65</v>
      </c>
      <c r="U476" s="67" t="s">
        <v>108</v>
      </c>
      <c r="V476" s="177" t="s">
        <v>608</v>
      </c>
      <c r="W476" s="177" t="s">
        <v>66</v>
      </c>
      <c r="X476" s="52" t="s">
        <v>66</v>
      </c>
      <c r="Y476" s="178" t="s">
        <v>171</v>
      </c>
      <c r="Z476" s="178" t="s">
        <v>167</v>
      </c>
      <c r="AA476" s="175" t="s">
        <v>609</v>
      </c>
      <c r="AF476" s="175" t="s">
        <v>2947</v>
      </c>
      <c r="AG476" s="175">
        <v>0</v>
      </c>
      <c r="AH476" s="175" t="s">
        <v>2866</v>
      </c>
      <c r="AI476" s="131" t="s">
        <v>2659</v>
      </c>
      <c r="AJ476" s="194" t="e">
        <f>VLOOKUP($J476,context!$K$2:$M$348,2,FALSE)</f>
        <v>#N/A</v>
      </c>
      <c r="AK476" s="131">
        <v>2</v>
      </c>
      <c r="AL476" s="70" t="s">
        <v>3097</v>
      </c>
      <c r="AM476" s="179" t="e">
        <f>VLOOKUP($J476,context!$K$2:$AC$348,5,FALSE)</f>
        <v>#N/A</v>
      </c>
      <c r="AN476" s="179" t="e">
        <f>VLOOKUP($J476,context!$K$2:$AC$348,6,FALSE)</f>
        <v>#N/A</v>
      </c>
      <c r="AO476" s="179" t="e">
        <f>VLOOKUP($J476,context!$K$2:$AC$348,7,FALSE)</f>
        <v>#N/A</v>
      </c>
      <c r="AP476" s="179" t="e">
        <f>VLOOKUP($J476,context!$K$2:$AC$348,8,FALSE)</f>
        <v>#N/A</v>
      </c>
      <c r="AQ476" s="179" t="e">
        <f>VLOOKUP($J476,context!$K$2:$AC$348,9,FALSE)</f>
        <v>#N/A</v>
      </c>
      <c r="AR476" s="179" t="e">
        <f>VLOOKUP($J476,context!$K$2:$AC$348,10,FALSE)</f>
        <v>#N/A</v>
      </c>
      <c r="AS476" s="179" t="e">
        <f>VLOOKUP($J476,context!$K$2:$AC$348,11,FALSE)</f>
        <v>#N/A</v>
      </c>
      <c r="AT476" s="179" t="e">
        <f>VLOOKUP($J476,context!$K$2:$AC$348,12,FALSE)</f>
        <v>#N/A</v>
      </c>
      <c r="AU476" s="179" t="e">
        <f>VLOOKUP($J476,context!$K$2:$AC$348,13,FALSE)</f>
        <v>#N/A</v>
      </c>
      <c r="AV476" s="179" t="e">
        <f>VLOOKUP($J476,context!$K$2:$AC$348,14,FALSE)</f>
        <v>#N/A</v>
      </c>
      <c r="AW476" s="179" t="e">
        <f>VLOOKUP($J476,context!$K$2:$AC$348,15,FALSE)</f>
        <v>#N/A</v>
      </c>
      <c r="AX476" s="179" t="e">
        <f>VLOOKUP($J476,context!$K$2:$AC$348,16,FALSE)</f>
        <v>#N/A</v>
      </c>
      <c r="AY476" s="179" t="e">
        <f t="shared" si="41"/>
        <v>#N/A</v>
      </c>
      <c r="AZ476" s="149" t="e">
        <f t="shared" si="42"/>
        <v>#N/A</v>
      </c>
      <c r="BA476" s="149" t="e">
        <f t="shared" si="43"/>
        <v>#N/A</v>
      </c>
      <c r="BB476" s="7"/>
    </row>
    <row r="477" spans="1:54">
      <c r="A477" s="52">
        <v>782</v>
      </c>
      <c r="B477" s="52" t="s">
        <v>13</v>
      </c>
      <c r="C477" s="117" t="s">
        <v>1902</v>
      </c>
      <c r="E477" s="69" t="s">
        <v>2271</v>
      </c>
      <c r="G477" s="62" t="s">
        <v>2160</v>
      </c>
      <c r="J477" s="70" t="s">
        <v>963</v>
      </c>
      <c r="K477" s="69" t="s">
        <v>2161</v>
      </c>
      <c r="L477" s="61">
        <v>1</v>
      </c>
      <c r="M477" s="69" t="s">
        <v>3369</v>
      </c>
      <c r="N477" s="69" t="s">
        <v>3027</v>
      </c>
      <c r="O477" s="77" t="str">
        <f t="shared" si="44"/>
        <v>Discussion paper</v>
      </c>
      <c r="P477" s="77" t="str">
        <f t="shared" si="45"/>
        <v>Definition from FaBiO: A proposal or proposition of a new conceptualization, hypothesis, idea, theory, activity or organisation.</v>
      </c>
      <c r="R477" s="63">
        <v>0.8</v>
      </c>
      <c r="T477" s="77" t="s">
        <v>65</v>
      </c>
      <c r="U477" s="67" t="s">
        <v>108</v>
      </c>
      <c r="V477" s="68" t="s">
        <v>217</v>
      </c>
      <c r="W477" s="74" t="s">
        <v>66</v>
      </c>
      <c r="X477" s="115" t="s">
        <v>66</v>
      </c>
      <c r="Y477" s="121" t="s">
        <v>140</v>
      </c>
      <c r="AF477" s="69" t="s">
        <v>2947</v>
      </c>
      <c r="AG477" s="69">
        <v>0</v>
      </c>
      <c r="AH477" s="7" t="s">
        <v>2866</v>
      </c>
      <c r="AI477" s="131" t="s">
        <v>2659</v>
      </c>
      <c r="AJ477" s="194" t="e">
        <f>VLOOKUP($J477,context!$K$2:$M$348,2,FALSE)</f>
        <v>#N/A</v>
      </c>
      <c r="AK477" s="131">
        <v>2</v>
      </c>
      <c r="AL477" s="70" t="s">
        <v>3097</v>
      </c>
      <c r="AM477" s="149" t="e">
        <f>VLOOKUP($J477,context!$K$2:$AC$348,5,FALSE)</f>
        <v>#N/A</v>
      </c>
      <c r="AN477" s="149" t="e">
        <f>VLOOKUP($J477,context!$K$2:$AC$348,6,FALSE)</f>
        <v>#N/A</v>
      </c>
      <c r="AO477" s="149" t="e">
        <f>VLOOKUP($J477,context!$K$2:$AC$348,7,FALSE)</f>
        <v>#N/A</v>
      </c>
      <c r="AP477" s="149" t="e">
        <f>VLOOKUP($J477,context!$K$2:$AC$348,8,FALSE)</f>
        <v>#N/A</v>
      </c>
      <c r="AQ477" s="149" t="e">
        <f>VLOOKUP($J477,context!$K$2:$AC$348,9,FALSE)</f>
        <v>#N/A</v>
      </c>
      <c r="AR477" s="149" t="e">
        <f>VLOOKUP($J477,context!$K$2:$AC$348,10,FALSE)</f>
        <v>#N/A</v>
      </c>
      <c r="AS477" s="149" t="e">
        <f>VLOOKUP($J477,context!$K$2:$AC$348,11,FALSE)</f>
        <v>#N/A</v>
      </c>
      <c r="AT477" s="149" t="e">
        <f>VLOOKUP($J477,context!$K$2:$AC$348,12,FALSE)</f>
        <v>#N/A</v>
      </c>
      <c r="AU477" s="149" t="e">
        <f>VLOOKUP($J477,context!$K$2:$AC$348,13,FALSE)</f>
        <v>#N/A</v>
      </c>
      <c r="AV477" s="149" t="e">
        <f>VLOOKUP($J477,context!$K$2:$AC$348,14,FALSE)</f>
        <v>#N/A</v>
      </c>
      <c r="AW477" s="149" t="e">
        <f>VLOOKUP($J477,context!$K$2:$AC$348,15,FALSE)</f>
        <v>#N/A</v>
      </c>
      <c r="AX477" s="149" t="e">
        <f>VLOOKUP($J477,context!$K$2:$AC$348,16,FALSE)</f>
        <v>#N/A</v>
      </c>
      <c r="AY477" s="149" t="e">
        <f t="shared" si="41"/>
        <v>#N/A</v>
      </c>
      <c r="AZ477" s="149" t="e">
        <f t="shared" si="42"/>
        <v>#N/A</v>
      </c>
      <c r="BA477" s="149" t="e">
        <f t="shared" si="43"/>
        <v>#N/A</v>
      </c>
      <c r="BB477" s="7"/>
    </row>
    <row r="478" spans="1:54">
      <c r="A478" s="52">
        <v>770</v>
      </c>
      <c r="B478" s="52" t="s">
        <v>13</v>
      </c>
      <c r="C478" s="117" t="s">
        <v>1902</v>
      </c>
      <c r="E478" s="69" t="s">
        <v>2271</v>
      </c>
      <c r="G478" s="62" t="s">
        <v>2144</v>
      </c>
      <c r="J478" s="70" t="s">
        <v>2353</v>
      </c>
      <c r="K478" s="61" t="s">
        <v>2145</v>
      </c>
      <c r="L478" s="69">
        <v>0</v>
      </c>
      <c r="M478" s="69" t="s">
        <v>2353</v>
      </c>
      <c r="N478" s="69" t="s">
        <v>2353</v>
      </c>
      <c r="O478" s="77" t="str">
        <f t="shared" si="44"/>
        <v/>
      </c>
      <c r="P478" s="77" t="str">
        <f t="shared" si="45"/>
        <v/>
      </c>
      <c r="R478" s="63">
        <v>0.8</v>
      </c>
      <c r="T478" s="77" t="s">
        <v>65</v>
      </c>
      <c r="U478" s="67" t="s">
        <v>108</v>
      </c>
      <c r="V478" s="68" t="s">
        <v>145</v>
      </c>
      <c r="W478" s="74" t="s">
        <v>66</v>
      </c>
      <c r="X478" s="115" t="s">
        <v>66</v>
      </c>
      <c r="Y478" s="121" t="s">
        <v>140</v>
      </c>
      <c r="AF478" s="69" t="s">
        <v>3075</v>
      </c>
      <c r="AG478" s="61">
        <v>0</v>
      </c>
      <c r="AH478" s="7" t="s">
        <v>2866</v>
      </c>
      <c r="AI478" s="131" t="s">
        <v>3068</v>
      </c>
      <c r="AJ478" s="194" t="str">
        <f>VLOOKUP($J478,context!$K$2:$M$348,2,FALSE)</f>
        <v>Definition from FaBiO: A description and definition of how something should be done. Ideally a policy should be both effective in achieving its goals and acceptable to those who have to abide by it.</v>
      </c>
      <c r="AK478" s="131">
        <v>2</v>
      </c>
      <c r="AL478" s="70" t="s">
        <v>3097</v>
      </c>
      <c r="AM478" s="149">
        <f>VLOOKUP($J478,context!$K$2:$AC$348,5,FALSE)</f>
        <v>0</v>
      </c>
      <c r="AN478" s="149">
        <f>VLOOKUP($J478,context!$K$2:$AC$348,6,FALSE)</f>
        <v>0</v>
      </c>
      <c r="AO478" s="149">
        <f>VLOOKUP($J478,context!$K$2:$AC$348,7,FALSE)</f>
        <v>0</v>
      </c>
      <c r="AP478" s="149">
        <f>VLOOKUP($J478,context!$K$2:$AC$348,8,FALSE)</f>
        <v>0</v>
      </c>
      <c r="AQ478" s="149">
        <f>VLOOKUP($J478,context!$K$2:$AC$348,9,FALSE)</f>
        <v>0.2</v>
      </c>
      <c r="AR478" s="149">
        <f>VLOOKUP($J478,context!$K$2:$AC$348,10,FALSE)</f>
        <v>0.4</v>
      </c>
      <c r="AS478" s="149">
        <f>VLOOKUP($J478,context!$K$2:$AC$348,11,FALSE)</f>
        <v>0.4</v>
      </c>
      <c r="AT478" s="149">
        <f>VLOOKUP($J478,context!$K$2:$AC$348,12,FALSE)</f>
        <v>0</v>
      </c>
      <c r="AU478" s="149">
        <f>VLOOKUP($J478,context!$K$2:$AC$348,13,FALSE)</f>
        <v>0.2</v>
      </c>
      <c r="AV478" s="149">
        <f>VLOOKUP($J478,context!$K$2:$AC$348,14,FALSE)</f>
        <v>0</v>
      </c>
      <c r="AW478" s="149">
        <f>VLOOKUP($J478,context!$K$2:$AC$348,15,FALSE)</f>
        <v>0</v>
      </c>
      <c r="AX478" s="149">
        <f>VLOOKUP($J478,context!$K$2:$AC$348,16,FALSE)</f>
        <v>1</v>
      </c>
      <c r="AY478" s="149">
        <f t="shared" si="41"/>
        <v>2.2000000000000002</v>
      </c>
      <c r="AZ478" s="149">
        <f t="shared" si="42"/>
        <v>1</v>
      </c>
      <c r="BA478" s="149">
        <f t="shared" si="43"/>
        <v>0</v>
      </c>
    </row>
    <row r="479" spans="1:54">
      <c r="A479" s="52">
        <v>322</v>
      </c>
      <c r="B479" s="52" t="s">
        <v>2708</v>
      </c>
      <c r="C479" s="66" t="s">
        <v>905</v>
      </c>
      <c r="D479" s="52"/>
      <c r="E479" s="77" t="s">
        <v>906</v>
      </c>
      <c r="F479" s="50">
        <v>5</v>
      </c>
      <c r="G479" s="50" t="s">
        <v>962</v>
      </c>
      <c r="H479" s="77" t="s">
        <v>966</v>
      </c>
      <c r="I479" s="69" t="s">
        <v>967</v>
      </c>
      <c r="J479" s="70" t="s">
        <v>3349</v>
      </c>
      <c r="K479" s="77"/>
      <c r="L479" s="175">
        <v>1</v>
      </c>
      <c r="M479" s="69" t="s">
        <v>3369</v>
      </c>
      <c r="N479" s="69" t="s">
        <v>968</v>
      </c>
      <c r="O479" s="77" t="str">
        <f t="shared" si="44"/>
        <v>Policy Working paper</v>
      </c>
      <c r="P479" s="77" t="str">
        <f t="shared" si="45"/>
        <v xml:space="preserve">Definition from MARLO: </v>
      </c>
      <c r="Q479" s="77"/>
      <c r="R479" s="6">
        <v>0.8</v>
      </c>
      <c r="S479" s="55">
        <v>43015</v>
      </c>
      <c r="T479" s="77" t="s">
        <v>65</v>
      </c>
      <c r="U479" s="67" t="s">
        <v>108</v>
      </c>
      <c r="V479" s="68" t="s">
        <v>217</v>
      </c>
      <c r="W479" s="74" t="s">
        <v>66</v>
      </c>
      <c r="X479" s="115" t="s">
        <v>66</v>
      </c>
      <c r="Y479" s="121" t="s">
        <v>140</v>
      </c>
      <c r="AA479" s="77"/>
      <c r="AB479" s="69" t="s">
        <v>609</v>
      </c>
      <c r="AC479" s="69" t="s">
        <v>609</v>
      </c>
      <c r="AD479" s="77"/>
      <c r="AF479" s="77"/>
      <c r="AG479" s="77">
        <v>0</v>
      </c>
      <c r="AH479" s="7" t="s">
        <v>2866</v>
      </c>
      <c r="AI479" s="131" t="s">
        <v>2659</v>
      </c>
      <c r="AJ479" s="194" t="e">
        <f>VLOOKUP($J479,context!$K$2:$M$348,2,FALSE)</f>
        <v>#N/A</v>
      </c>
      <c r="AK479" s="131">
        <v>2</v>
      </c>
      <c r="AL479" s="70" t="s">
        <v>3097</v>
      </c>
      <c r="AM479" s="149" t="e">
        <f>VLOOKUP($J479,context!$K$2:$AC$348,5,FALSE)</f>
        <v>#N/A</v>
      </c>
      <c r="AN479" s="149" t="e">
        <f>VLOOKUP($J479,context!$K$2:$AC$348,6,FALSE)</f>
        <v>#N/A</v>
      </c>
      <c r="AO479" s="149" t="e">
        <f>VLOOKUP($J479,context!$K$2:$AC$348,7,FALSE)</f>
        <v>#N/A</v>
      </c>
      <c r="AP479" s="149" t="e">
        <f>VLOOKUP($J479,context!$K$2:$AC$348,8,FALSE)</f>
        <v>#N/A</v>
      </c>
      <c r="AQ479" s="149" t="e">
        <f>VLOOKUP($J479,context!$K$2:$AC$348,9,FALSE)</f>
        <v>#N/A</v>
      </c>
      <c r="AR479" s="149" t="e">
        <f>VLOOKUP($J479,context!$K$2:$AC$348,10,FALSE)</f>
        <v>#N/A</v>
      </c>
      <c r="AS479" s="149" t="e">
        <f>VLOOKUP($J479,context!$K$2:$AC$348,11,FALSE)</f>
        <v>#N/A</v>
      </c>
      <c r="AT479" s="149" t="e">
        <f>VLOOKUP($J479,context!$K$2:$AC$348,12,FALSE)</f>
        <v>#N/A</v>
      </c>
      <c r="AU479" s="149" t="e">
        <f>VLOOKUP($J479,context!$K$2:$AC$348,13,FALSE)</f>
        <v>#N/A</v>
      </c>
      <c r="AV479" s="149" t="e">
        <f>VLOOKUP($J479,context!$K$2:$AC$348,14,FALSE)</f>
        <v>#N/A</v>
      </c>
      <c r="AW479" s="149" t="e">
        <f>VLOOKUP($J479,context!$K$2:$AC$348,15,FALSE)</f>
        <v>#N/A</v>
      </c>
      <c r="AX479" s="149" t="e">
        <f>VLOOKUP($J479,context!$K$2:$AC$348,16,FALSE)</f>
        <v>#N/A</v>
      </c>
      <c r="AY479" s="149" t="e">
        <f t="shared" si="41"/>
        <v>#N/A</v>
      </c>
      <c r="AZ479" s="149" t="e">
        <f t="shared" si="42"/>
        <v>#N/A</v>
      </c>
      <c r="BA479" s="149" t="e">
        <f t="shared" si="43"/>
        <v>#N/A</v>
      </c>
      <c r="BB479" s="122"/>
    </row>
    <row r="480" spans="1:54" s="175" customFormat="1">
      <c r="A480" s="52">
        <v>771</v>
      </c>
      <c r="B480" s="52" t="s">
        <v>13</v>
      </c>
      <c r="C480" s="117" t="s">
        <v>1902</v>
      </c>
      <c r="D480" s="59"/>
      <c r="E480" s="69" t="s">
        <v>2271</v>
      </c>
      <c r="F480" s="61"/>
      <c r="G480" s="62" t="s">
        <v>2146</v>
      </c>
      <c r="H480" s="61"/>
      <c r="I480" s="69"/>
      <c r="J480" s="70" t="s">
        <v>2146</v>
      </c>
      <c r="K480" s="69" t="s">
        <v>2147</v>
      </c>
      <c r="L480" s="175">
        <v>1</v>
      </c>
      <c r="M480" s="69" t="s">
        <v>3369</v>
      </c>
      <c r="N480" s="69" t="s">
        <v>2283</v>
      </c>
      <c r="O480" s="77" t="str">
        <f t="shared" si="44"/>
        <v>poster paper</v>
      </c>
      <c r="P480" s="77" t="str">
        <f t="shared" si="45"/>
        <v>Definition from FaBiO: A paper that typically accompanies a poster describing some preliminary results of research, usually presented during a conference or a workshop.</v>
      </c>
      <c r="Q480" s="61"/>
      <c r="R480" s="63">
        <v>1</v>
      </c>
      <c r="S480" s="64"/>
      <c r="T480" s="77" t="s">
        <v>65</v>
      </c>
      <c r="U480" s="67" t="s">
        <v>108</v>
      </c>
      <c r="V480" s="68" t="s">
        <v>145</v>
      </c>
      <c r="W480" s="74" t="s">
        <v>66</v>
      </c>
      <c r="X480" s="115" t="s">
        <v>66</v>
      </c>
      <c r="Y480" s="121" t="s">
        <v>140</v>
      </c>
      <c r="Z480" s="121"/>
      <c r="AA480" s="61"/>
      <c r="AB480" s="69" t="s">
        <v>609</v>
      </c>
      <c r="AC480" s="61"/>
      <c r="AD480" s="72"/>
      <c r="AE480" s="7"/>
      <c r="AF480" s="69" t="s">
        <v>3010</v>
      </c>
      <c r="AG480" s="69">
        <v>0</v>
      </c>
      <c r="AH480" s="7" t="s">
        <v>2866</v>
      </c>
      <c r="AI480" s="131" t="s">
        <v>3058</v>
      </c>
      <c r="AJ480" s="194" t="e">
        <f>VLOOKUP($J480,context!$K$2:$M$348,2,FALSE)</f>
        <v>#N/A</v>
      </c>
      <c r="AK480" s="131">
        <v>2</v>
      </c>
      <c r="AL480" s="70" t="s">
        <v>3097</v>
      </c>
      <c r="AM480" s="149" t="e">
        <f>VLOOKUP($J480,context!$K$2:$AC$348,5,FALSE)</f>
        <v>#N/A</v>
      </c>
      <c r="AN480" s="149" t="e">
        <f>VLOOKUP($J480,context!$K$2:$AC$348,6,FALSE)</f>
        <v>#N/A</v>
      </c>
      <c r="AO480" s="149" t="e">
        <f>VLOOKUP($J480,context!$K$2:$AC$348,7,FALSE)</f>
        <v>#N/A</v>
      </c>
      <c r="AP480" s="149" t="e">
        <f>VLOOKUP($J480,context!$K$2:$AC$348,8,FALSE)</f>
        <v>#N/A</v>
      </c>
      <c r="AQ480" s="149" t="e">
        <f>VLOOKUP($J480,context!$K$2:$AC$348,9,FALSE)</f>
        <v>#N/A</v>
      </c>
      <c r="AR480" s="149" t="e">
        <f>VLOOKUP($J480,context!$K$2:$AC$348,10,FALSE)</f>
        <v>#N/A</v>
      </c>
      <c r="AS480" s="149" t="e">
        <f>VLOOKUP($J480,context!$K$2:$AC$348,11,FALSE)</f>
        <v>#N/A</v>
      </c>
      <c r="AT480" s="149" t="e">
        <f>VLOOKUP($J480,context!$K$2:$AC$348,12,FALSE)</f>
        <v>#N/A</v>
      </c>
      <c r="AU480" s="149" t="e">
        <f>VLOOKUP($J480,context!$K$2:$AC$348,13,FALSE)</f>
        <v>#N/A</v>
      </c>
      <c r="AV480" s="149" t="e">
        <f>VLOOKUP($J480,context!$K$2:$AC$348,14,FALSE)</f>
        <v>#N/A</v>
      </c>
      <c r="AW480" s="149" t="e">
        <f>VLOOKUP($J480,context!$K$2:$AC$348,15,FALSE)</f>
        <v>#N/A</v>
      </c>
      <c r="AX480" s="149" t="e">
        <f>VLOOKUP($J480,context!$K$2:$AC$348,16,FALSE)</f>
        <v>#N/A</v>
      </c>
      <c r="AY480" s="149" t="e">
        <f t="shared" si="41"/>
        <v>#N/A</v>
      </c>
      <c r="AZ480" s="149" t="e">
        <f t="shared" si="42"/>
        <v>#N/A</v>
      </c>
      <c r="BA480" s="149" t="e">
        <f t="shared" si="43"/>
        <v>#N/A</v>
      </c>
      <c r="BB480" s="61"/>
    </row>
    <row r="481" spans="1:54">
      <c r="A481" s="52">
        <v>780</v>
      </c>
      <c r="B481" s="52" t="s">
        <v>13</v>
      </c>
      <c r="C481" s="117" t="s">
        <v>1902</v>
      </c>
      <c r="E481" s="69" t="s">
        <v>2271</v>
      </c>
      <c r="G481" s="62" t="s">
        <v>2158</v>
      </c>
      <c r="J481" s="70" t="s">
        <v>3350</v>
      </c>
      <c r="K481" s="61" t="s">
        <v>2159</v>
      </c>
      <c r="L481" s="175">
        <v>1</v>
      </c>
      <c r="M481" s="69" t="s">
        <v>3369</v>
      </c>
      <c r="N481" s="69" t="s">
        <v>2585</v>
      </c>
      <c r="O481" s="77" t="str">
        <f t="shared" si="44"/>
        <v>Project plan</v>
      </c>
      <c r="P481" s="77" t="str">
        <f t="shared" si="45"/>
        <v>Definition from FaBiO: A document used to guide project planning, execution and control, specifying the project's goal and objectives and the activities and resources required to achieve these, setting out the project schedule, and identifying the major workpackages, milestones and deliverables. A project plan will typically contain a Gantt chart.</v>
      </c>
      <c r="R481" s="63">
        <v>0.8</v>
      </c>
      <c r="T481" s="77" t="s">
        <v>65</v>
      </c>
      <c r="V481" s="68" t="s">
        <v>145</v>
      </c>
      <c r="W481" s="74" t="s">
        <v>66</v>
      </c>
      <c r="X481" s="115" t="s">
        <v>66</v>
      </c>
      <c r="Y481" s="121" t="s">
        <v>140</v>
      </c>
      <c r="AG481" s="61">
        <v>0</v>
      </c>
      <c r="AH481" s="7" t="s">
        <v>2866</v>
      </c>
      <c r="AI481" s="131" t="s">
        <v>3040</v>
      </c>
      <c r="AJ481" s="194" t="e">
        <f>VLOOKUP($J481,context!$K$2:$M$348,2,FALSE)</f>
        <v>#N/A</v>
      </c>
      <c r="AK481" s="131">
        <v>2</v>
      </c>
      <c r="AL481" s="70" t="s">
        <v>3097</v>
      </c>
      <c r="AM481" s="149" t="e">
        <f>VLOOKUP($J481,context!$K$2:$AC$348,5,FALSE)</f>
        <v>#N/A</v>
      </c>
      <c r="AN481" s="149" t="e">
        <f>VLOOKUP($J481,context!$K$2:$AC$348,6,FALSE)</f>
        <v>#N/A</v>
      </c>
      <c r="AO481" s="149" t="e">
        <f>VLOOKUP($J481,context!$K$2:$AC$348,7,FALSE)</f>
        <v>#N/A</v>
      </c>
      <c r="AP481" s="149" t="e">
        <f>VLOOKUP($J481,context!$K$2:$AC$348,8,FALSE)</f>
        <v>#N/A</v>
      </c>
      <c r="AQ481" s="149" t="e">
        <f>VLOOKUP($J481,context!$K$2:$AC$348,9,FALSE)</f>
        <v>#N/A</v>
      </c>
      <c r="AR481" s="149" t="e">
        <f>VLOOKUP($J481,context!$K$2:$AC$348,10,FALSE)</f>
        <v>#N/A</v>
      </c>
      <c r="AS481" s="149" t="e">
        <f>VLOOKUP($J481,context!$K$2:$AC$348,11,FALSE)</f>
        <v>#N/A</v>
      </c>
      <c r="AT481" s="149" t="e">
        <f>VLOOKUP($J481,context!$K$2:$AC$348,12,FALSE)</f>
        <v>#N/A</v>
      </c>
      <c r="AU481" s="149" t="e">
        <f>VLOOKUP($J481,context!$K$2:$AC$348,13,FALSE)</f>
        <v>#N/A</v>
      </c>
      <c r="AV481" s="149" t="e">
        <f>VLOOKUP($J481,context!$K$2:$AC$348,14,FALSE)</f>
        <v>#N/A</v>
      </c>
      <c r="AW481" s="149" t="e">
        <f>VLOOKUP($J481,context!$K$2:$AC$348,15,FALSE)</f>
        <v>#N/A</v>
      </c>
      <c r="AX481" s="149" t="e">
        <f>VLOOKUP($J481,context!$K$2:$AC$348,16,FALSE)</f>
        <v>#N/A</v>
      </c>
      <c r="AY481" s="149" t="e">
        <f t="shared" si="41"/>
        <v>#N/A</v>
      </c>
      <c r="AZ481" s="149" t="e">
        <f t="shared" si="42"/>
        <v>#N/A</v>
      </c>
      <c r="BA481" s="149" t="e">
        <f t="shared" si="43"/>
        <v>#N/A</v>
      </c>
    </row>
    <row r="482" spans="1:54">
      <c r="A482" s="52">
        <v>324</v>
      </c>
      <c r="B482" s="52" t="s">
        <v>2708</v>
      </c>
      <c r="C482" s="66" t="s">
        <v>905</v>
      </c>
      <c r="D482" s="52"/>
      <c r="E482" s="77" t="s">
        <v>906</v>
      </c>
      <c r="F482" s="50">
        <v>5</v>
      </c>
      <c r="G482" s="50" t="s">
        <v>962</v>
      </c>
      <c r="H482" s="77" t="s">
        <v>972</v>
      </c>
      <c r="I482" s="69" t="s">
        <v>973</v>
      </c>
      <c r="J482" s="70" t="s">
        <v>3351</v>
      </c>
      <c r="K482" s="77"/>
      <c r="L482" s="77">
        <v>0</v>
      </c>
      <c r="M482" s="69" t="s">
        <v>3369</v>
      </c>
      <c r="N482" s="69" t="s">
        <v>974</v>
      </c>
      <c r="O482" s="77" t="str">
        <f t="shared" si="44"/>
        <v/>
      </c>
      <c r="P482" s="77" t="str">
        <f t="shared" si="45"/>
        <v/>
      </c>
      <c r="Q482" s="77"/>
      <c r="R482" s="6">
        <v>1</v>
      </c>
      <c r="S482" s="55">
        <v>43015</v>
      </c>
      <c r="T482" s="77" t="s">
        <v>65</v>
      </c>
      <c r="U482" s="67" t="s">
        <v>108</v>
      </c>
      <c r="V482" s="68" t="s">
        <v>217</v>
      </c>
      <c r="W482" s="74" t="s">
        <v>66</v>
      </c>
      <c r="X482" s="115" t="s">
        <v>66</v>
      </c>
      <c r="Y482" s="121" t="s">
        <v>140</v>
      </c>
      <c r="AA482" s="77" t="s">
        <v>609</v>
      </c>
      <c r="AB482" s="77"/>
      <c r="AC482" s="77"/>
      <c r="AD482" s="77"/>
      <c r="AF482" s="77"/>
      <c r="AG482" s="77">
        <v>0</v>
      </c>
      <c r="AH482" s="7" t="s">
        <v>2866</v>
      </c>
      <c r="AI482" s="131" t="s">
        <v>2659</v>
      </c>
      <c r="AJ482" s="194" t="e">
        <f>VLOOKUP($J482,context!$K$2:$M$348,2,FALSE)</f>
        <v>#N/A</v>
      </c>
      <c r="AK482" s="131">
        <v>2</v>
      </c>
      <c r="AL482" s="70" t="s">
        <v>3097</v>
      </c>
      <c r="AM482" s="149" t="e">
        <f>VLOOKUP($J482,context!$K$2:$AC$348,5,FALSE)</f>
        <v>#N/A</v>
      </c>
      <c r="AN482" s="149" t="e">
        <f>VLOOKUP($J482,context!$K$2:$AC$348,6,FALSE)</f>
        <v>#N/A</v>
      </c>
      <c r="AO482" s="149" t="e">
        <f>VLOOKUP($J482,context!$K$2:$AC$348,7,FALSE)</f>
        <v>#N/A</v>
      </c>
      <c r="AP482" s="149" t="e">
        <f>VLOOKUP($J482,context!$K$2:$AC$348,8,FALSE)</f>
        <v>#N/A</v>
      </c>
      <c r="AQ482" s="149" t="e">
        <f>VLOOKUP($J482,context!$K$2:$AC$348,9,FALSE)</f>
        <v>#N/A</v>
      </c>
      <c r="AR482" s="149" t="e">
        <f>VLOOKUP($J482,context!$K$2:$AC$348,10,FALSE)</f>
        <v>#N/A</v>
      </c>
      <c r="AS482" s="149" t="e">
        <f>VLOOKUP($J482,context!$K$2:$AC$348,11,FALSE)</f>
        <v>#N/A</v>
      </c>
      <c r="AT482" s="149" t="e">
        <f>VLOOKUP($J482,context!$K$2:$AC$348,12,FALSE)</f>
        <v>#N/A</v>
      </c>
      <c r="AU482" s="149" t="e">
        <f>VLOOKUP($J482,context!$K$2:$AC$348,13,FALSE)</f>
        <v>#N/A</v>
      </c>
      <c r="AV482" s="149" t="e">
        <f>VLOOKUP($J482,context!$K$2:$AC$348,14,FALSE)</f>
        <v>#N/A</v>
      </c>
      <c r="AW482" s="149" t="e">
        <f>VLOOKUP($J482,context!$K$2:$AC$348,15,FALSE)</f>
        <v>#N/A</v>
      </c>
      <c r="AX482" s="149" t="e">
        <f>VLOOKUP($J482,context!$K$2:$AC$348,16,FALSE)</f>
        <v>#N/A</v>
      </c>
      <c r="AY482" s="149" t="e">
        <f t="shared" si="41"/>
        <v>#N/A</v>
      </c>
      <c r="AZ482" s="149" t="e">
        <f t="shared" si="42"/>
        <v>#N/A</v>
      </c>
      <c r="BA482" s="149" t="e">
        <f t="shared" si="43"/>
        <v>#N/A</v>
      </c>
    </row>
    <row r="483" spans="1:54">
      <c r="A483" s="52">
        <v>795</v>
      </c>
      <c r="B483" s="52" t="s">
        <v>13</v>
      </c>
      <c r="C483" s="117" t="s">
        <v>1902</v>
      </c>
      <c r="E483" s="69" t="s">
        <v>2271</v>
      </c>
      <c r="G483" s="62" t="s">
        <v>972</v>
      </c>
      <c r="J483" s="70" t="s">
        <v>3351</v>
      </c>
      <c r="K483" s="61" t="s">
        <v>2184</v>
      </c>
      <c r="L483" s="69">
        <v>1</v>
      </c>
      <c r="M483" s="69" t="s">
        <v>3369</v>
      </c>
      <c r="N483" s="69" t="s">
        <v>974</v>
      </c>
      <c r="O483" s="77" t="str">
        <f t="shared" si="44"/>
        <v>Research paper</v>
      </c>
      <c r="P483" s="77" t="str">
        <f t="shared" si="45"/>
        <v>Definition from FaBiO: A report of original research findings, either published in written form, or delivered orally at a meeting.</v>
      </c>
      <c r="R483" s="63">
        <v>0.8</v>
      </c>
      <c r="T483" s="77" t="s">
        <v>65</v>
      </c>
      <c r="V483" s="68" t="s">
        <v>144</v>
      </c>
      <c r="W483" s="74" t="s">
        <v>66</v>
      </c>
      <c r="X483" s="115" t="s">
        <v>66</v>
      </c>
      <c r="Y483" s="121" t="s">
        <v>140</v>
      </c>
      <c r="AG483" s="61">
        <v>0</v>
      </c>
      <c r="AH483" s="7" t="s">
        <v>2866</v>
      </c>
      <c r="AI483" s="131" t="s">
        <v>3103</v>
      </c>
      <c r="AJ483" s="194" t="e">
        <f>VLOOKUP($J483,context!$K$2:$M$348,2,FALSE)</f>
        <v>#N/A</v>
      </c>
      <c r="AK483" s="131">
        <v>2</v>
      </c>
      <c r="AL483" s="70" t="s">
        <v>372</v>
      </c>
      <c r="AM483" s="149" t="e">
        <f>VLOOKUP($J483,context!$K$2:$AC$348,5,FALSE)</f>
        <v>#N/A</v>
      </c>
      <c r="AN483" s="149" t="e">
        <f>VLOOKUP($J483,context!$K$2:$AC$348,6,FALSE)</f>
        <v>#N/A</v>
      </c>
      <c r="AO483" s="149" t="e">
        <f>VLOOKUP($J483,context!$K$2:$AC$348,7,FALSE)</f>
        <v>#N/A</v>
      </c>
      <c r="AP483" s="149" t="e">
        <f>VLOOKUP($J483,context!$K$2:$AC$348,8,FALSE)</f>
        <v>#N/A</v>
      </c>
      <c r="AQ483" s="149" t="e">
        <f>VLOOKUP($J483,context!$K$2:$AC$348,9,FALSE)</f>
        <v>#N/A</v>
      </c>
      <c r="AR483" s="149" t="e">
        <f>VLOOKUP($J483,context!$K$2:$AC$348,10,FALSE)</f>
        <v>#N/A</v>
      </c>
      <c r="AS483" s="149" t="e">
        <f>VLOOKUP($J483,context!$K$2:$AC$348,11,FALSE)</f>
        <v>#N/A</v>
      </c>
      <c r="AT483" s="149" t="e">
        <f>VLOOKUP($J483,context!$K$2:$AC$348,12,FALSE)</f>
        <v>#N/A</v>
      </c>
      <c r="AU483" s="149" t="e">
        <f>VLOOKUP($J483,context!$K$2:$AC$348,13,FALSE)</f>
        <v>#N/A</v>
      </c>
      <c r="AV483" s="149" t="e">
        <f>VLOOKUP($J483,context!$K$2:$AC$348,14,FALSE)</f>
        <v>#N/A</v>
      </c>
      <c r="AW483" s="149" t="e">
        <f>VLOOKUP($J483,context!$K$2:$AC$348,15,FALSE)</f>
        <v>#N/A</v>
      </c>
      <c r="AX483" s="149" t="e">
        <f>VLOOKUP($J483,context!$K$2:$AC$348,16,FALSE)</f>
        <v>#N/A</v>
      </c>
      <c r="AY483" s="149" t="e">
        <f t="shared" si="41"/>
        <v>#N/A</v>
      </c>
      <c r="AZ483" s="149" t="e">
        <f t="shared" si="42"/>
        <v>#N/A</v>
      </c>
      <c r="BA483" s="149" t="e">
        <f t="shared" si="43"/>
        <v>#N/A</v>
      </c>
    </row>
    <row r="484" spans="1:54">
      <c r="A484" s="52">
        <v>306</v>
      </c>
      <c r="B484" s="52" t="s">
        <v>2708</v>
      </c>
      <c r="C484" s="66" t="s">
        <v>905</v>
      </c>
      <c r="D484" s="52"/>
      <c r="E484" s="77" t="s">
        <v>906</v>
      </c>
      <c r="F484" s="50">
        <v>5</v>
      </c>
      <c r="G484" s="50" t="s">
        <v>931</v>
      </c>
      <c r="H484" s="77" t="s">
        <v>933</v>
      </c>
      <c r="I484" s="69" t="s">
        <v>934</v>
      </c>
      <c r="J484" s="70" t="s">
        <v>3352</v>
      </c>
      <c r="K484" s="77"/>
      <c r="L484" s="175">
        <v>1</v>
      </c>
      <c r="M484" s="69" t="s">
        <v>3369</v>
      </c>
      <c r="N484" s="69" t="s">
        <v>935</v>
      </c>
      <c r="O484" s="77" t="str">
        <f t="shared" si="44"/>
        <v>Seminar paper</v>
      </c>
      <c r="P484" s="77" t="str">
        <f t="shared" si="45"/>
        <v xml:space="preserve">Definition from MARLO: </v>
      </c>
      <c r="Q484" s="77"/>
      <c r="R484" s="6">
        <v>0.8</v>
      </c>
      <c r="S484" s="55">
        <v>43015</v>
      </c>
      <c r="T484" s="77" t="s">
        <v>65</v>
      </c>
      <c r="U484" s="67" t="s">
        <v>108</v>
      </c>
      <c r="V484" s="68" t="s">
        <v>123</v>
      </c>
      <c r="W484" s="74" t="s">
        <v>66</v>
      </c>
      <c r="X484" s="115" t="s">
        <v>66</v>
      </c>
      <c r="Y484" s="121" t="s">
        <v>140</v>
      </c>
      <c r="AA484" s="77"/>
      <c r="AB484" s="69" t="s">
        <v>609</v>
      </c>
      <c r="AC484" s="69" t="s">
        <v>609</v>
      </c>
      <c r="AD484" s="77"/>
      <c r="AF484" s="77"/>
      <c r="AG484" s="77">
        <v>0</v>
      </c>
      <c r="AH484" s="7" t="s">
        <v>2866</v>
      </c>
      <c r="AI484" s="131" t="s">
        <v>2659</v>
      </c>
      <c r="AJ484" s="194" t="e">
        <f>VLOOKUP($J484,context!$K$2:$M$348,2,FALSE)</f>
        <v>#N/A</v>
      </c>
      <c r="AK484" s="131">
        <v>2</v>
      </c>
      <c r="AL484" s="70" t="s">
        <v>3097</v>
      </c>
      <c r="AM484" s="149" t="e">
        <f>VLOOKUP($J484,context!$K$2:$AC$348,5,FALSE)</f>
        <v>#N/A</v>
      </c>
      <c r="AN484" s="149" t="e">
        <f>VLOOKUP($J484,context!$K$2:$AC$348,6,FALSE)</f>
        <v>#N/A</v>
      </c>
      <c r="AO484" s="149" t="e">
        <f>VLOOKUP($J484,context!$K$2:$AC$348,7,FALSE)</f>
        <v>#N/A</v>
      </c>
      <c r="AP484" s="149" t="e">
        <f>VLOOKUP($J484,context!$K$2:$AC$348,8,FALSE)</f>
        <v>#N/A</v>
      </c>
      <c r="AQ484" s="149" t="e">
        <f>VLOOKUP($J484,context!$K$2:$AC$348,9,FALSE)</f>
        <v>#N/A</v>
      </c>
      <c r="AR484" s="149" t="e">
        <f>VLOOKUP($J484,context!$K$2:$AC$348,10,FALSE)</f>
        <v>#N/A</v>
      </c>
      <c r="AS484" s="149" t="e">
        <f>VLOOKUP($J484,context!$K$2:$AC$348,11,FALSE)</f>
        <v>#N/A</v>
      </c>
      <c r="AT484" s="149" t="e">
        <f>VLOOKUP($J484,context!$K$2:$AC$348,12,FALSE)</f>
        <v>#N/A</v>
      </c>
      <c r="AU484" s="149" t="e">
        <f>VLOOKUP($J484,context!$K$2:$AC$348,13,FALSE)</f>
        <v>#N/A</v>
      </c>
      <c r="AV484" s="149" t="e">
        <f>VLOOKUP($J484,context!$K$2:$AC$348,14,FALSE)</f>
        <v>#N/A</v>
      </c>
      <c r="AW484" s="149" t="e">
        <f>VLOOKUP($J484,context!$K$2:$AC$348,15,FALSE)</f>
        <v>#N/A</v>
      </c>
      <c r="AX484" s="149" t="e">
        <f>VLOOKUP($J484,context!$K$2:$AC$348,16,FALSE)</f>
        <v>#N/A</v>
      </c>
      <c r="AY484" s="149" t="e">
        <f t="shared" si="41"/>
        <v>#N/A</v>
      </c>
      <c r="AZ484" s="149" t="e">
        <f t="shared" si="42"/>
        <v>#N/A</v>
      </c>
      <c r="BA484" s="149" t="e">
        <f t="shared" si="43"/>
        <v>#N/A</v>
      </c>
    </row>
    <row r="485" spans="1:54">
      <c r="A485" s="52">
        <v>329</v>
      </c>
      <c r="B485" s="52" t="s">
        <v>2708</v>
      </c>
      <c r="C485" s="66" t="s">
        <v>905</v>
      </c>
      <c r="D485" s="52"/>
      <c r="E485" s="77" t="s">
        <v>906</v>
      </c>
      <c r="F485" s="50">
        <v>5</v>
      </c>
      <c r="G485" s="50" t="s">
        <v>3029</v>
      </c>
      <c r="H485" s="77" t="s">
        <v>985</v>
      </c>
      <c r="I485" s="69" t="s">
        <v>986</v>
      </c>
      <c r="J485" s="129" t="s">
        <v>986</v>
      </c>
      <c r="K485" s="77"/>
      <c r="L485" s="77">
        <v>0</v>
      </c>
      <c r="M485" s="69" t="s">
        <v>3369</v>
      </c>
      <c r="N485" s="69" t="s">
        <v>987</v>
      </c>
      <c r="O485" s="77" t="str">
        <f t="shared" si="44"/>
        <v/>
      </c>
      <c r="P485" s="77" t="str">
        <f t="shared" si="45"/>
        <v/>
      </c>
      <c r="Q485" s="77"/>
      <c r="R485" s="6">
        <v>0.8</v>
      </c>
      <c r="S485" s="55">
        <v>43015</v>
      </c>
      <c r="T485" s="77" t="s">
        <v>65</v>
      </c>
      <c r="U485" s="67" t="s">
        <v>108</v>
      </c>
      <c r="V485" s="68" t="s">
        <v>173</v>
      </c>
      <c r="W485" s="74" t="s">
        <v>66</v>
      </c>
      <c r="X485" s="115" t="s">
        <v>66</v>
      </c>
      <c r="Y485" s="121" t="s">
        <v>140</v>
      </c>
      <c r="AA485" s="69" t="s">
        <v>609</v>
      </c>
      <c r="AB485" s="69" t="s">
        <v>372</v>
      </c>
      <c r="AC485" s="77"/>
      <c r="AD485" s="77"/>
      <c r="AF485" s="77"/>
      <c r="AG485" s="77">
        <v>0</v>
      </c>
      <c r="AH485" s="7" t="s">
        <v>2866</v>
      </c>
      <c r="AI485" s="131" t="s">
        <v>2659</v>
      </c>
      <c r="AJ485" s="194" t="e">
        <f>VLOOKUP($J485,context!$K$2:$M$348,2,FALSE)</f>
        <v>#N/A</v>
      </c>
      <c r="AK485" s="131">
        <v>2</v>
      </c>
      <c r="AL485" s="70" t="s">
        <v>3097</v>
      </c>
      <c r="AM485" s="149" t="e">
        <f>VLOOKUP($J485,context!$K$2:$AC$348,5,FALSE)</f>
        <v>#N/A</v>
      </c>
      <c r="AN485" s="149" t="e">
        <f>VLOOKUP($J485,context!$K$2:$AC$348,6,FALSE)</f>
        <v>#N/A</v>
      </c>
      <c r="AO485" s="149" t="e">
        <f>VLOOKUP($J485,context!$K$2:$AC$348,7,FALSE)</f>
        <v>#N/A</v>
      </c>
      <c r="AP485" s="149" t="e">
        <f>VLOOKUP($J485,context!$K$2:$AC$348,8,FALSE)</f>
        <v>#N/A</v>
      </c>
      <c r="AQ485" s="149" t="e">
        <f>VLOOKUP($J485,context!$K$2:$AC$348,9,FALSE)</f>
        <v>#N/A</v>
      </c>
      <c r="AR485" s="149" t="e">
        <f>VLOOKUP($J485,context!$K$2:$AC$348,10,FALSE)</f>
        <v>#N/A</v>
      </c>
      <c r="AS485" s="149" t="e">
        <f>VLOOKUP($J485,context!$K$2:$AC$348,11,FALSE)</f>
        <v>#N/A</v>
      </c>
      <c r="AT485" s="149" t="e">
        <f>VLOOKUP($J485,context!$K$2:$AC$348,12,FALSE)</f>
        <v>#N/A</v>
      </c>
      <c r="AU485" s="149" t="e">
        <f>VLOOKUP($J485,context!$K$2:$AC$348,13,FALSE)</f>
        <v>#N/A</v>
      </c>
      <c r="AV485" s="149" t="e">
        <f>VLOOKUP($J485,context!$K$2:$AC$348,14,FALSE)</f>
        <v>#N/A</v>
      </c>
      <c r="AW485" s="149" t="e">
        <f>VLOOKUP($J485,context!$K$2:$AC$348,15,FALSE)</f>
        <v>#N/A</v>
      </c>
      <c r="AX485" s="149" t="e">
        <f>VLOOKUP($J485,context!$K$2:$AC$348,16,FALSE)</f>
        <v>#N/A</v>
      </c>
      <c r="AY485" s="149" t="e">
        <f t="shared" si="41"/>
        <v>#N/A</v>
      </c>
      <c r="AZ485" s="149" t="e">
        <f t="shared" si="42"/>
        <v>#N/A</v>
      </c>
      <c r="BA485" s="149" t="e">
        <f t="shared" si="43"/>
        <v>#N/A</v>
      </c>
    </row>
    <row r="486" spans="1:54">
      <c r="A486" s="52">
        <v>840</v>
      </c>
      <c r="B486" s="52" t="s">
        <v>13</v>
      </c>
      <c r="C486" s="117" t="s">
        <v>1902</v>
      </c>
      <c r="E486" s="69" t="s">
        <v>2271</v>
      </c>
      <c r="G486" s="62" t="s">
        <v>985</v>
      </c>
      <c r="J486" s="129" t="s">
        <v>986</v>
      </c>
      <c r="K486" s="69" t="s">
        <v>2254</v>
      </c>
      <c r="L486" s="61">
        <v>1</v>
      </c>
      <c r="M486" s="69" t="s">
        <v>3369</v>
      </c>
      <c r="N486" s="69" t="s">
        <v>987</v>
      </c>
      <c r="O486" s="77" t="str">
        <f t="shared" si="44"/>
        <v>White Paper</v>
      </c>
      <c r="P486" s="77" t="str">
        <f t="shared" si="45"/>
        <v>Definition from FaBiO: An authoritative report or guide designed to educate readers and help people make decisions, or to explain technical problems and how to solve them. White papers are typically published by governments to propose new legislation for discussion, and by commercial companies to inform readers about products or services, as aids to marketing.</v>
      </c>
      <c r="R486" s="63">
        <v>0.8</v>
      </c>
      <c r="T486" s="77" t="s">
        <v>65</v>
      </c>
      <c r="V486" s="68" t="s">
        <v>173</v>
      </c>
      <c r="W486" s="74" t="s">
        <v>66</v>
      </c>
      <c r="X486" s="115" t="s">
        <v>66</v>
      </c>
      <c r="Y486" s="121" t="s">
        <v>140</v>
      </c>
      <c r="AG486" s="77">
        <v>0</v>
      </c>
      <c r="AH486" s="7" t="s">
        <v>2866</v>
      </c>
      <c r="AI486" s="131" t="s">
        <v>2659</v>
      </c>
      <c r="AJ486" s="194" t="e">
        <f>VLOOKUP($J486,context!$K$2:$M$348,2,FALSE)</f>
        <v>#N/A</v>
      </c>
      <c r="AK486" s="131">
        <v>2</v>
      </c>
      <c r="AL486" s="70" t="s">
        <v>3097</v>
      </c>
      <c r="AM486" s="149" t="e">
        <f>VLOOKUP($J486,context!$K$2:$AC$348,5,FALSE)</f>
        <v>#N/A</v>
      </c>
      <c r="AN486" s="149" t="e">
        <f>VLOOKUP($J486,context!$K$2:$AC$348,6,FALSE)</f>
        <v>#N/A</v>
      </c>
      <c r="AO486" s="149" t="e">
        <f>VLOOKUP($J486,context!$K$2:$AC$348,7,FALSE)</f>
        <v>#N/A</v>
      </c>
      <c r="AP486" s="149" t="e">
        <f>VLOOKUP($J486,context!$K$2:$AC$348,8,FALSE)</f>
        <v>#N/A</v>
      </c>
      <c r="AQ486" s="149" t="e">
        <f>VLOOKUP($J486,context!$K$2:$AC$348,9,FALSE)</f>
        <v>#N/A</v>
      </c>
      <c r="AR486" s="149" t="e">
        <f>VLOOKUP($J486,context!$K$2:$AC$348,10,FALSE)</f>
        <v>#N/A</v>
      </c>
      <c r="AS486" s="149" t="e">
        <f>VLOOKUP($J486,context!$K$2:$AC$348,11,FALSE)</f>
        <v>#N/A</v>
      </c>
      <c r="AT486" s="149" t="e">
        <f>VLOOKUP($J486,context!$K$2:$AC$348,12,FALSE)</f>
        <v>#N/A</v>
      </c>
      <c r="AU486" s="149" t="e">
        <f>VLOOKUP($J486,context!$K$2:$AC$348,13,FALSE)</f>
        <v>#N/A</v>
      </c>
      <c r="AV486" s="149" t="e">
        <f>VLOOKUP($J486,context!$K$2:$AC$348,14,FALSE)</f>
        <v>#N/A</v>
      </c>
      <c r="AW486" s="149" t="e">
        <f>VLOOKUP($J486,context!$K$2:$AC$348,15,FALSE)</f>
        <v>#N/A</v>
      </c>
      <c r="AX486" s="149" t="e">
        <f>VLOOKUP($J486,context!$K$2:$AC$348,16,FALSE)</f>
        <v>#N/A</v>
      </c>
      <c r="AY486" s="149" t="e">
        <f t="shared" si="41"/>
        <v>#N/A</v>
      </c>
      <c r="AZ486" s="149" t="e">
        <f t="shared" si="42"/>
        <v>#N/A</v>
      </c>
      <c r="BA486" s="149" t="e">
        <f t="shared" si="43"/>
        <v>#N/A</v>
      </c>
    </row>
    <row r="487" spans="1:54">
      <c r="A487" s="52">
        <v>67</v>
      </c>
      <c r="B487" s="52" t="s">
        <v>13</v>
      </c>
      <c r="C487" s="66" t="s">
        <v>44</v>
      </c>
      <c r="D487" s="52"/>
      <c r="E487" s="77" t="s">
        <v>629</v>
      </c>
      <c r="F487" s="50">
        <v>4</v>
      </c>
      <c r="G487" s="77" t="s">
        <v>217</v>
      </c>
      <c r="H487" s="77"/>
      <c r="I487" s="69" t="s">
        <v>217</v>
      </c>
      <c r="J487" s="70" t="s">
        <v>217</v>
      </c>
      <c r="K487" s="77" t="s">
        <v>720</v>
      </c>
      <c r="L487" s="77">
        <v>0</v>
      </c>
      <c r="M487" s="69" t="s">
        <v>217</v>
      </c>
      <c r="N487" s="69" t="s">
        <v>217</v>
      </c>
      <c r="O487" s="77" t="str">
        <f t="shared" si="44"/>
        <v/>
      </c>
      <c r="P487" s="77" t="str">
        <f t="shared" si="45"/>
        <v/>
      </c>
      <c r="Q487" s="77"/>
      <c r="R487" s="6">
        <v>1</v>
      </c>
      <c r="S487" s="55"/>
      <c r="T487" s="77" t="s">
        <v>65</v>
      </c>
      <c r="U487" s="67" t="s">
        <v>108</v>
      </c>
      <c r="V487" s="68" t="s">
        <v>217</v>
      </c>
      <c r="W487" s="74" t="s">
        <v>66</v>
      </c>
      <c r="X487" s="115" t="s">
        <v>66</v>
      </c>
      <c r="Y487" s="121" t="s">
        <v>140</v>
      </c>
      <c r="Z487" s="121" t="s">
        <v>135</v>
      </c>
      <c r="AA487" s="69" t="s">
        <v>609</v>
      </c>
      <c r="AB487" s="69" t="s">
        <v>609</v>
      </c>
      <c r="AC487" s="69" t="s">
        <v>609</v>
      </c>
      <c r="AD487" s="77"/>
      <c r="AF487" s="69" t="s">
        <v>3074</v>
      </c>
      <c r="AG487" s="77">
        <v>0</v>
      </c>
      <c r="AH487" s="7"/>
      <c r="AI487" s="131" t="s">
        <v>2659</v>
      </c>
      <c r="AJ487" s="194" t="str">
        <f>VLOOKUP($J487,context!$K$2:$M$348,2,FALSE)</f>
        <v>Definition from FaBiO: A demonstration paper, typically describing a new product, service or system created as a result of research, usually presented during a conference or workshop.</v>
      </c>
      <c r="AK487" s="131">
        <v>2</v>
      </c>
      <c r="AL487" s="70" t="s">
        <v>3097</v>
      </c>
      <c r="AM487" s="149">
        <f>VLOOKUP($J487,context!$K$2:$AC$348,5,FALSE)</f>
        <v>0</v>
      </c>
      <c r="AN487" s="149">
        <f>VLOOKUP($J487,context!$K$2:$AC$348,6,FALSE)</f>
        <v>0</v>
      </c>
      <c r="AO487" s="149">
        <f>VLOOKUP($J487,context!$K$2:$AC$348,7,FALSE)</f>
        <v>0</v>
      </c>
      <c r="AP487" s="149">
        <f>VLOOKUP($J487,context!$K$2:$AC$348,8,FALSE)</f>
        <v>0.6</v>
      </c>
      <c r="AQ487" s="149">
        <f>VLOOKUP($J487,context!$K$2:$AC$348,9,FALSE)</f>
        <v>0.2</v>
      </c>
      <c r="AR487" s="149">
        <f>VLOOKUP($J487,context!$K$2:$AC$348,10,FALSE)</f>
        <v>0</v>
      </c>
      <c r="AS487" s="149">
        <f>VLOOKUP($J487,context!$K$2:$AC$348,11,FALSE)</f>
        <v>1</v>
      </c>
      <c r="AT487" s="149">
        <f>VLOOKUP($J487,context!$K$2:$AC$348,12,FALSE)</f>
        <v>0.2</v>
      </c>
      <c r="AU487" s="149">
        <f>VLOOKUP($J487,context!$K$2:$AC$348,13,FALSE)</f>
        <v>0.2</v>
      </c>
      <c r="AV487" s="149">
        <f>VLOOKUP($J487,context!$K$2:$AC$348,14,FALSE)</f>
        <v>0.4</v>
      </c>
      <c r="AW487" s="149">
        <f>VLOOKUP($J487,context!$K$2:$AC$348,15,FALSE)</f>
        <v>0</v>
      </c>
      <c r="AX487" s="149">
        <f>VLOOKUP($J487,context!$K$2:$AC$348,16,FALSE)</f>
        <v>1</v>
      </c>
      <c r="AY487" s="149">
        <f t="shared" si="41"/>
        <v>3.6</v>
      </c>
      <c r="AZ487" s="149">
        <f t="shared" si="42"/>
        <v>1</v>
      </c>
      <c r="BA487" s="149">
        <f t="shared" si="43"/>
        <v>0</v>
      </c>
      <c r="BB487" s="7"/>
    </row>
    <row r="488" spans="1:54">
      <c r="A488" s="52">
        <v>127</v>
      </c>
      <c r="B488" s="52" t="s">
        <v>13</v>
      </c>
      <c r="C488" s="66" t="s">
        <v>730</v>
      </c>
      <c r="D488" s="52"/>
      <c r="E488" s="77" t="s">
        <v>722</v>
      </c>
      <c r="F488" s="50">
        <v>4</v>
      </c>
      <c r="G488" s="50" t="s">
        <v>217</v>
      </c>
      <c r="H488" s="77"/>
      <c r="I488" s="69" t="s">
        <v>217</v>
      </c>
      <c r="J488" s="70" t="s">
        <v>217</v>
      </c>
      <c r="K488" s="77"/>
      <c r="L488" s="77">
        <v>0</v>
      </c>
      <c r="M488" s="69" t="s">
        <v>217</v>
      </c>
      <c r="N488" s="69" t="s">
        <v>217</v>
      </c>
      <c r="O488" s="77" t="str">
        <f t="shared" si="44"/>
        <v/>
      </c>
      <c r="P488" s="77" t="str">
        <f t="shared" si="45"/>
        <v/>
      </c>
      <c r="Q488" s="77"/>
      <c r="R488" s="6">
        <v>1</v>
      </c>
      <c r="S488" s="55">
        <v>43017</v>
      </c>
      <c r="T488" s="77" t="s">
        <v>65</v>
      </c>
      <c r="U488" s="67" t="s">
        <v>108</v>
      </c>
      <c r="V488" s="68" t="s">
        <v>217</v>
      </c>
      <c r="W488" s="74" t="s">
        <v>66</v>
      </c>
      <c r="X488" s="115" t="s">
        <v>66</v>
      </c>
      <c r="Y488" s="121" t="s">
        <v>171</v>
      </c>
      <c r="Z488" s="121" t="s">
        <v>135</v>
      </c>
      <c r="AA488" s="69" t="s">
        <v>372</v>
      </c>
      <c r="AB488" s="69" t="s">
        <v>609</v>
      </c>
      <c r="AC488" s="69" t="s">
        <v>609</v>
      </c>
      <c r="AD488" s="77"/>
      <c r="AF488" s="69" t="s">
        <v>3074</v>
      </c>
      <c r="AG488" s="77">
        <v>0</v>
      </c>
      <c r="AH488" s="7"/>
      <c r="AI488" s="131" t="s">
        <v>2659</v>
      </c>
      <c r="AJ488" s="194" t="str">
        <f>VLOOKUP($J488,context!$K$2:$M$348,2,FALSE)</f>
        <v>Definition from FaBiO: A demonstration paper, typically describing a new product, service or system created as a result of research, usually presented during a conference or workshop.</v>
      </c>
      <c r="AK488" s="131">
        <v>2</v>
      </c>
      <c r="AL488" s="70" t="s">
        <v>3097</v>
      </c>
      <c r="AM488" s="149">
        <f>VLOOKUP($J488,context!$K$2:$AC$348,5,FALSE)</f>
        <v>0</v>
      </c>
      <c r="AN488" s="149">
        <f>VLOOKUP($J488,context!$K$2:$AC$348,6,FALSE)</f>
        <v>0</v>
      </c>
      <c r="AO488" s="149">
        <f>VLOOKUP($J488,context!$K$2:$AC$348,7,FALSE)</f>
        <v>0</v>
      </c>
      <c r="AP488" s="149">
        <f>VLOOKUP($J488,context!$K$2:$AC$348,8,FALSE)</f>
        <v>0.6</v>
      </c>
      <c r="AQ488" s="149">
        <f>VLOOKUP($J488,context!$K$2:$AC$348,9,FALSE)</f>
        <v>0.2</v>
      </c>
      <c r="AR488" s="149">
        <f>VLOOKUP($J488,context!$K$2:$AC$348,10,FALSE)</f>
        <v>0</v>
      </c>
      <c r="AS488" s="149">
        <f>VLOOKUP($J488,context!$K$2:$AC$348,11,FALSE)</f>
        <v>1</v>
      </c>
      <c r="AT488" s="149">
        <f>VLOOKUP($J488,context!$K$2:$AC$348,12,FALSE)</f>
        <v>0.2</v>
      </c>
      <c r="AU488" s="149">
        <f>VLOOKUP($J488,context!$K$2:$AC$348,13,FALSE)</f>
        <v>0.2</v>
      </c>
      <c r="AV488" s="149">
        <f>VLOOKUP($J488,context!$K$2:$AC$348,14,FALSE)</f>
        <v>0.4</v>
      </c>
      <c r="AW488" s="149">
        <f>VLOOKUP($J488,context!$K$2:$AC$348,15,FALSE)</f>
        <v>0</v>
      </c>
      <c r="AX488" s="149">
        <f>VLOOKUP($J488,context!$K$2:$AC$348,16,FALSE)</f>
        <v>1</v>
      </c>
      <c r="AY488" s="149">
        <f t="shared" si="41"/>
        <v>3.6</v>
      </c>
      <c r="AZ488" s="149">
        <f t="shared" si="42"/>
        <v>1</v>
      </c>
      <c r="BA488" s="149">
        <f t="shared" si="43"/>
        <v>0</v>
      </c>
      <c r="BB488" s="7">
        <v>2435</v>
      </c>
    </row>
    <row r="489" spans="1:54">
      <c r="A489" s="52">
        <v>330</v>
      </c>
      <c r="B489" s="52" t="s">
        <v>2708</v>
      </c>
      <c r="C489" s="66" t="s">
        <v>905</v>
      </c>
      <c r="D489" s="52"/>
      <c r="E489" s="77" t="s">
        <v>906</v>
      </c>
      <c r="F489" s="50">
        <v>5</v>
      </c>
      <c r="G489" s="50" t="s">
        <v>3028</v>
      </c>
      <c r="H489" s="77" t="s">
        <v>216</v>
      </c>
      <c r="I489" s="69" t="s">
        <v>217</v>
      </c>
      <c r="J489" s="70" t="s">
        <v>217</v>
      </c>
      <c r="K489" s="77"/>
      <c r="L489" s="77">
        <v>0</v>
      </c>
      <c r="M489" s="69" t="s">
        <v>217</v>
      </c>
      <c r="N489" s="69" t="s">
        <v>217</v>
      </c>
      <c r="O489" s="77" t="str">
        <f t="shared" si="44"/>
        <v/>
      </c>
      <c r="P489" s="77" t="str">
        <f t="shared" si="45"/>
        <v/>
      </c>
      <c r="Q489" s="77"/>
      <c r="R489" s="6">
        <v>1</v>
      </c>
      <c r="S489" s="55">
        <v>43015</v>
      </c>
      <c r="T489" s="77" t="s">
        <v>65</v>
      </c>
      <c r="U489" s="67" t="s">
        <v>108</v>
      </c>
      <c r="V489" s="68" t="s">
        <v>217</v>
      </c>
      <c r="W489" s="74" t="s">
        <v>66</v>
      </c>
      <c r="X489" s="115" t="s">
        <v>66</v>
      </c>
      <c r="Y489" s="121" t="s">
        <v>171</v>
      </c>
      <c r="Z489" s="121" t="s">
        <v>135</v>
      </c>
      <c r="AA489" s="77"/>
      <c r="AB489" s="69" t="s">
        <v>609</v>
      </c>
      <c r="AC489" s="69" t="s">
        <v>609</v>
      </c>
      <c r="AD489" s="77"/>
      <c r="AF489" s="56" t="s">
        <v>743</v>
      </c>
      <c r="AG489" s="77">
        <v>0</v>
      </c>
      <c r="AH489" s="7"/>
      <c r="AI489" s="131" t="s">
        <v>2659</v>
      </c>
      <c r="AJ489" s="194" t="str">
        <f>VLOOKUP($J489,context!$K$2:$M$348,2,FALSE)</f>
        <v>Definition from FaBiO: A demonstration paper, typically describing a new product, service or system created as a result of research, usually presented during a conference or workshop.</v>
      </c>
      <c r="AK489" s="131">
        <v>2</v>
      </c>
      <c r="AL489" s="70" t="s">
        <v>3097</v>
      </c>
      <c r="AM489" s="149">
        <f>VLOOKUP($J489,context!$K$2:$AC$348,5,FALSE)</f>
        <v>0</v>
      </c>
      <c r="AN489" s="149">
        <f>VLOOKUP($J489,context!$K$2:$AC$348,6,FALSE)</f>
        <v>0</v>
      </c>
      <c r="AO489" s="149">
        <f>VLOOKUP($J489,context!$K$2:$AC$348,7,FALSE)</f>
        <v>0</v>
      </c>
      <c r="AP489" s="149">
        <f>VLOOKUP($J489,context!$K$2:$AC$348,8,FALSE)</f>
        <v>0.6</v>
      </c>
      <c r="AQ489" s="149">
        <f>VLOOKUP($J489,context!$K$2:$AC$348,9,FALSE)</f>
        <v>0.2</v>
      </c>
      <c r="AR489" s="149">
        <f>VLOOKUP($J489,context!$K$2:$AC$348,10,FALSE)</f>
        <v>0</v>
      </c>
      <c r="AS489" s="149">
        <f>VLOOKUP($J489,context!$K$2:$AC$348,11,FALSE)</f>
        <v>1</v>
      </c>
      <c r="AT489" s="149">
        <f>VLOOKUP($J489,context!$K$2:$AC$348,12,FALSE)</f>
        <v>0.2</v>
      </c>
      <c r="AU489" s="149">
        <f>VLOOKUP($J489,context!$K$2:$AC$348,13,FALSE)</f>
        <v>0.2</v>
      </c>
      <c r="AV489" s="149">
        <f>VLOOKUP($J489,context!$K$2:$AC$348,14,FALSE)</f>
        <v>0.4</v>
      </c>
      <c r="AW489" s="149">
        <f>VLOOKUP($J489,context!$K$2:$AC$348,15,FALSE)</f>
        <v>0</v>
      </c>
      <c r="AX489" s="149">
        <f>VLOOKUP($J489,context!$K$2:$AC$348,16,FALSE)</f>
        <v>1</v>
      </c>
      <c r="AY489" s="149">
        <f t="shared" si="41"/>
        <v>3.6</v>
      </c>
      <c r="AZ489" s="149">
        <f t="shared" si="42"/>
        <v>1</v>
      </c>
      <c r="BA489" s="149">
        <f t="shared" si="43"/>
        <v>0</v>
      </c>
    </row>
    <row r="490" spans="1:54">
      <c r="A490" s="52">
        <v>588</v>
      </c>
      <c r="B490" s="52" t="s">
        <v>13</v>
      </c>
      <c r="C490" s="114" t="s">
        <v>1732</v>
      </c>
      <c r="E490" s="69" t="s">
        <v>1891</v>
      </c>
      <c r="F490" s="61">
        <v>2</v>
      </c>
      <c r="G490" s="69" t="s">
        <v>216</v>
      </c>
      <c r="I490" s="69" t="s">
        <v>216</v>
      </c>
      <c r="J490" s="70" t="s">
        <v>217</v>
      </c>
      <c r="K490" s="61" t="s">
        <v>1856</v>
      </c>
      <c r="L490" s="77">
        <v>0</v>
      </c>
      <c r="M490" s="69" t="s">
        <v>217</v>
      </c>
      <c r="N490" s="69" t="s">
        <v>217</v>
      </c>
      <c r="O490" s="77" t="str">
        <f t="shared" si="44"/>
        <v/>
      </c>
      <c r="P490" s="77" t="str">
        <f t="shared" si="45"/>
        <v/>
      </c>
      <c r="Q490" s="61" t="s">
        <v>1857</v>
      </c>
      <c r="R490" s="63">
        <v>1</v>
      </c>
      <c r="T490" s="77" t="s">
        <v>65</v>
      </c>
      <c r="U490" s="67" t="s">
        <v>108</v>
      </c>
      <c r="V490" s="68" t="s">
        <v>217</v>
      </c>
      <c r="W490" s="74" t="s">
        <v>66</v>
      </c>
      <c r="X490" s="115" t="s">
        <v>66</v>
      </c>
      <c r="Y490" s="121" t="s">
        <v>140</v>
      </c>
      <c r="Z490" s="121" t="s">
        <v>135</v>
      </c>
      <c r="AF490" s="69" t="s">
        <v>3074</v>
      </c>
      <c r="AG490" s="77">
        <v>0</v>
      </c>
      <c r="AI490" s="131" t="s">
        <v>2659</v>
      </c>
      <c r="AJ490" s="194" t="str">
        <f>VLOOKUP($J490,context!$K$2:$M$348,2,FALSE)</f>
        <v>Definition from FaBiO: A demonstration paper, typically describing a new product, service or system created as a result of research, usually presented during a conference or workshop.</v>
      </c>
      <c r="AK490" s="131">
        <v>2</v>
      </c>
      <c r="AL490" s="70" t="s">
        <v>3097</v>
      </c>
      <c r="AM490" s="149">
        <f>VLOOKUP($J490,context!$K$2:$AC$348,5,FALSE)</f>
        <v>0</v>
      </c>
      <c r="AN490" s="149">
        <f>VLOOKUP($J490,context!$K$2:$AC$348,6,FALSE)</f>
        <v>0</v>
      </c>
      <c r="AO490" s="149">
        <f>VLOOKUP($J490,context!$K$2:$AC$348,7,FALSE)</f>
        <v>0</v>
      </c>
      <c r="AP490" s="149">
        <f>VLOOKUP($J490,context!$K$2:$AC$348,8,FALSE)</f>
        <v>0.6</v>
      </c>
      <c r="AQ490" s="149">
        <f>VLOOKUP($J490,context!$K$2:$AC$348,9,FALSE)</f>
        <v>0.2</v>
      </c>
      <c r="AR490" s="149">
        <f>VLOOKUP($J490,context!$K$2:$AC$348,10,FALSE)</f>
        <v>0</v>
      </c>
      <c r="AS490" s="149">
        <f>VLOOKUP($J490,context!$K$2:$AC$348,11,FALSE)</f>
        <v>1</v>
      </c>
      <c r="AT490" s="149">
        <f>VLOOKUP($J490,context!$K$2:$AC$348,12,FALSE)</f>
        <v>0.2</v>
      </c>
      <c r="AU490" s="149">
        <f>VLOOKUP($J490,context!$K$2:$AC$348,13,FALSE)</f>
        <v>0.2</v>
      </c>
      <c r="AV490" s="149">
        <f>VLOOKUP($J490,context!$K$2:$AC$348,14,FALSE)</f>
        <v>0.4</v>
      </c>
      <c r="AW490" s="149">
        <f>VLOOKUP($J490,context!$K$2:$AC$348,15,FALSE)</f>
        <v>0</v>
      </c>
      <c r="AX490" s="149">
        <f>VLOOKUP($J490,context!$K$2:$AC$348,16,FALSE)</f>
        <v>1</v>
      </c>
      <c r="AY490" s="149">
        <f t="shared" si="41"/>
        <v>3.6</v>
      </c>
      <c r="AZ490" s="149">
        <f t="shared" si="42"/>
        <v>1</v>
      </c>
      <c r="BA490" s="149">
        <f t="shared" si="43"/>
        <v>0</v>
      </c>
    </row>
    <row r="491" spans="1:54">
      <c r="A491" s="52">
        <v>671</v>
      </c>
      <c r="B491" s="52" t="s">
        <v>13</v>
      </c>
      <c r="C491" s="117" t="s">
        <v>1902</v>
      </c>
      <c r="E491" s="69" t="s">
        <v>2271</v>
      </c>
      <c r="G491" s="62" t="s">
        <v>1992</v>
      </c>
      <c r="J491" s="70" t="s">
        <v>217</v>
      </c>
      <c r="K491" s="70" t="s">
        <v>1993</v>
      </c>
      <c r="L491" s="69">
        <v>1</v>
      </c>
      <c r="M491" s="69" t="s">
        <v>217</v>
      </c>
      <c r="N491" s="69" t="s">
        <v>217</v>
      </c>
      <c r="O491" s="77" t="str">
        <f t="shared" si="44"/>
        <v>Working Paper</v>
      </c>
      <c r="P491" s="77" t="str">
        <f t="shared" si="45"/>
        <v>Definition from FaBiO: A demonstration paper, typically describing a new product, service or system created as a result of research, usually presented during a conference or workshop.</v>
      </c>
      <c r="R491" s="63">
        <v>1</v>
      </c>
      <c r="T491" s="77" t="s">
        <v>65</v>
      </c>
      <c r="U491" s="67" t="s">
        <v>108</v>
      </c>
      <c r="V491" s="68" t="s">
        <v>217</v>
      </c>
      <c r="W491" s="74" t="s">
        <v>66</v>
      </c>
      <c r="X491" s="115" t="s">
        <v>66</v>
      </c>
      <c r="Y491" s="121" t="s">
        <v>171</v>
      </c>
      <c r="Z491" s="121" t="s">
        <v>135</v>
      </c>
      <c r="AA491" s="77"/>
      <c r="AB491" s="69" t="s">
        <v>609</v>
      </c>
      <c r="AC491" s="69" t="s">
        <v>609</v>
      </c>
      <c r="AF491" s="69" t="s">
        <v>2956</v>
      </c>
      <c r="AG491" s="61">
        <v>0</v>
      </c>
      <c r="AI491" s="131" t="s">
        <v>2659</v>
      </c>
      <c r="AJ491" s="194" t="str">
        <f>VLOOKUP($J491,context!$K$2:$M$348,2,FALSE)</f>
        <v>Definition from FaBiO: A demonstration paper, typically describing a new product, service or system created as a result of research, usually presented during a conference or workshop.</v>
      </c>
      <c r="AK491" s="131">
        <v>2</v>
      </c>
      <c r="AL491" s="131" t="s">
        <v>3097</v>
      </c>
      <c r="AM491" s="149">
        <f>VLOOKUP($J491,context!$K$2:$AC$348,5,FALSE)</f>
        <v>0</v>
      </c>
      <c r="AN491" s="149">
        <f>VLOOKUP($J491,context!$K$2:$AC$348,6,FALSE)</f>
        <v>0</v>
      </c>
      <c r="AO491" s="149">
        <f>VLOOKUP($J491,context!$K$2:$AC$348,7,FALSE)</f>
        <v>0</v>
      </c>
      <c r="AP491" s="149">
        <f>VLOOKUP($J491,context!$K$2:$AC$348,8,FALSE)</f>
        <v>0.6</v>
      </c>
      <c r="AQ491" s="149">
        <f>VLOOKUP($J491,context!$K$2:$AC$348,9,FALSE)</f>
        <v>0.2</v>
      </c>
      <c r="AR491" s="149">
        <f>VLOOKUP($J491,context!$K$2:$AC$348,10,FALSE)</f>
        <v>0</v>
      </c>
      <c r="AS491" s="149">
        <f>VLOOKUP($J491,context!$K$2:$AC$348,11,FALSE)</f>
        <v>1</v>
      </c>
      <c r="AT491" s="149">
        <f>VLOOKUP($J491,context!$K$2:$AC$348,12,FALSE)</f>
        <v>0.2</v>
      </c>
      <c r="AU491" s="149">
        <f>VLOOKUP($J491,context!$K$2:$AC$348,13,FALSE)</f>
        <v>0.2</v>
      </c>
      <c r="AV491" s="149">
        <f>VLOOKUP($J491,context!$K$2:$AC$348,14,FALSE)</f>
        <v>0.4</v>
      </c>
      <c r="AW491" s="149">
        <f>VLOOKUP($J491,context!$K$2:$AC$348,15,FALSE)</f>
        <v>0</v>
      </c>
      <c r="AX491" s="149">
        <f>VLOOKUP($J491,context!$K$2:$AC$348,16,FALSE)</f>
        <v>1</v>
      </c>
      <c r="AY491" s="149">
        <f t="shared" si="41"/>
        <v>3.6</v>
      </c>
      <c r="AZ491" s="149">
        <f t="shared" si="42"/>
        <v>1</v>
      </c>
      <c r="BA491" s="149">
        <f t="shared" si="43"/>
        <v>0</v>
      </c>
    </row>
    <row r="492" spans="1:54">
      <c r="A492" s="52">
        <v>848</v>
      </c>
      <c r="B492" s="52" t="s">
        <v>13</v>
      </c>
      <c r="C492" s="117" t="s">
        <v>1902</v>
      </c>
      <c r="E492" s="69" t="s">
        <v>2271</v>
      </c>
      <c r="G492" s="62" t="s">
        <v>216</v>
      </c>
      <c r="J492" s="70" t="s">
        <v>217</v>
      </c>
      <c r="K492" s="61" t="s">
        <v>2266</v>
      </c>
      <c r="L492" s="77">
        <v>0</v>
      </c>
      <c r="M492" s="69" t="s">
        <v>217</v>
      </c>
      <c r="N492" s="69" t="s">
        <v>217</v>
      </c>
      <c r="O492" s="77" t="str">
        <f t="shared" si="44"/>
        <v/>
      </c>
      <c r="P492" s="77" t="str">
        <f t="shared" si="45"/>
        <v/>
      </c>
      <c r="R492" s="63">
        <v>1</v>
      </c>
      <c r="T492" s="77" t="s">
        <v>65</v>
      </c>
      <c r="U492" s="67" t="s">
        <v>108</v>
      </c>
      <c r="V492" s="68" t="s">
        <v>217</v>
      </c>
      <c r="W492" s="74" t="s">
        <v>66</v>
      </c>
      <c r="X492" s="115" t="s">
        <v>66</v>
      </c>
      <c r="Y492" s="121" t="s">
        <v>140</v>
      </c>
      <c r="Z492" s="121" t="s">
        <v>135</v>
      </c>
      <c r="AA492" s="77"/>
      <c r="AB492" s="69" t="s">
        <v>609</v>
      </c>
      <c r="AC492" s="69" t="s">
        <v>609</v>
      </c>
      <c r="AF492" s="69" t="s">
        <v>3074</v>
      </c>
      <c r="AG492" s="77">
        <v>0</v>
      </c>
      <c r="AI492" s="131" t="s">
        <v>2659</v>
      </c>
      <c r="AJ492" s="194" t="str">
        <f>VLOOKUP($J492,context!$K$2:$M$348,2,FALSE)</f>
        <v>Definition from FaBiO: A demonstration paper, typically describing a new product, service or system created as a result of research, usually presented during a conference or workshop.</v>
      </c>
      <c r="AK492" s="131">
        <v>2</v>
      </c>
      <c r="AL492" s="70" t="s">
        <v>3097</v>
      </c>
      <c r="AM492" s="149">
        <f>VLOOKUP($J492,context!$K$2:$AC$348,5,FALSE)</f>
        <v>0</v>
      </c>
      <c r="AN492" s="149">
        <f>VLOOKUP($J492,context!$K$2:$AC$348,6,FALSE)</f>
        <v>0</v>
      </c>
      <c r="AO492" s="149">
        <f>VLOOKUP($J492,context!$K$2:$AC$348,7,FALSE)</f>
        <v>0</v>
      </c>
      <c r="AP492" s="149">
        <f>VLOOKUP($J492,context!$K$2:$AC$348,8,FALSE)</f>
        <v>0.6</v>
      </c>
      <c r="AQ492" s="149">
        <f>VLOOKUP($J492,context!$K$2:$AC$348,9,FALSE)</f>
        <v>0.2</v>
      </c>
      <c r="AR492" s="149">
        <f>VLOOKUP($J492,context!$K$2:$AC$348,10,FALSE)</f>
        <v>0</v>
      </c>
      <c r="AS492" s="149">
        <f>VLOOKUP($J492,context!$K$2:$AC$348,11,FALSE)</f>
        <v>1</v>
      </c>
      <c r="AT492" s="149">
        <f>VLOOKUP($J492,context!$K$2:$AC$348,12,FALSE)</f>
        <v>0.2</v>
      </c>
      <c r="AU492" s="149">
        <f>VLOOKUP($J492,context!$K$2:$AC$348,13,FALSE)</f>
        <v>0.2</v>
      </c>
      <c r="AV492" s="149">
        <f>VLOOKUP($J492,context!$K$2:$AC$348,14,FALSE)</f>
        <v>0.4</v>
      </c>
      <c r="AW492" s="149">
        <f>VLOOKUP($J492,context!$K$2:$AC$348,15,FALSE)</f>
        <v>0</v>
      </c>
      <c r="AX492" s="149">
        <f>VLOOKUP($J492,context!$K$2:$AC$348,16,FALSE)</f>
        <v>1</v>
      </c>
      <c r="AY492" s="149">
        <f t="shared" si="41"/>
        <v>3.6</v>
      </c>
      <c r="AZ492" s="149">
        <f t="shared" si="42"/>
        <v>1</v>
      </c>
      <c r="BA492" s="149">
        <f t="shared" si="43"/>
        <v>0</v>
      </c>
    </row>
    <row r="493" spans="1:54">
      <c r="A493" s="122">
        <v>918</v>
      </c>
      <c r="B493" s="52" t="s">
        <v>13</v>
      </c>
      <c r="C493" s="66" t="s">
        <v>2413</v>
      </c>
      <c r="D493" s="66" t="s">
        <v>2572</v>
      </c>
      <c r="E493" s="7" t="s">
        <v>2414</v>
      </c>
      <c r="F493" s="122">
        <v>3</v>
      </c>
      <c r="G493" s="50" t="s">
        <v>217</v>
      </c>
      <c r="H493" s="122"/>
      <c r="I493" s="122"/>
      <c r="J493" s="70" t="s">
        <v>217</v>
      </c>
      <c r="K493" s="7" t="s">
        <v>2573</v>
      </c>
      <c r="L493" s="77">
        <v>0</v>
      </c>
      <c r="M493" s="69" t="s">
        <v>217</v>
      </c>
      <c r="N493" s="69" t="s">
        <v>217</v>
      </c>
      <c r="O493" s="77" t="str">
        <f t="shared" si="44"/>
        <v/>
      </c>
      <c r="P493" s="77" t="str">
        <f t="shared" si="45"/>
        <v/>
      </c>
      <c r="Q493" s="7"/>
      <c r="R493" s="66">
        <v>1</v>
      </c>
      <c r="S493" s="126"/>
      <c r="T493" s="122" t="s">
        <v>65</v>
      </c>
      <c r="U493" s="127" t="s">
        <v>108</v>
      </c>
      <c r="V493" s="47" t="s">
        <v>217</v>
      </c>
      <c r="W493" s="47" t="s">
        <v>66</v>
      </c>
      <c r="X493" s="66" t="s">
        <v>66</v>
      </c>
      <c r="Y493" s="184" t="s">
        <v>171</v>
      </c>
      <c r="Z493" s="184" t="s">
        <v>135</v>
      </c>
      <c r="AA493" s="7"/>
      <c r="AB493" s="7" t="s">
        <v>609</v>
      </c>
      <c r="AC493" s="7" t="s">
        <v>609</v>
      </c>
      <c r="AD493" s="7"/>
      <c r="AF493" s="7" t="s">
        <v>3074</v>
      </c>
      <c r="AG493" s="7">
        <v>0</v>
      </c>
      <c r="AI493" s="48" t="s">
        <v>2659</v>
      </c>
      <c r="AJ493" s="194" t="str">
        <f>VLOOKUP($J493,context!$K$2:$M$348,2,FALSE)</f>
        <v>Definition from FaBiO: A demonstration paper, typically describing a new product, service or system created as a result of research, usually presented during a conference or workshop.</v>
      </c>
      <c r="AK493" s="131">
        <v>2</v>
      </c>
      <c r="AL493" s="70" t="s">
        <v>3097</v>
      </c>
      <c r="AM493" s="185">
        <f>VLOOKUP($J493,context!$K$2:$AC$348,5,FALSE)</f>
        <v>0</v>
      </c>
      <c r="AN493" s="185">
        <f>VLOOKUP($J493,context!$K$2:$AC$348,6,FALSE)</f>
        <v>0</v>
      </c>
      <c r="AO493" s="185">
        <f>VLOOKUP($J493,context!$K$2:$AC$348,7,FALSE)</f>
        <v>0</v>
      </c>
      <c r="AP493" s="185">
        <f>VLOOKUP($J493,context!$K$2:$AC$348,8,FALSE)</f>
        <v>0.6</v>
      </c>
      <c r="AQ493" s="185">
        <f>VLOOKUP($J493,context!$K$2:$AC$348,9,FALSE)</f>
        <v>0.2</v>
      </c>
      <c r="AR493" s="185">
        <f>VLOOKUP($J493,context!$K$2:$AC$348,10,FALSE)</f>
        <v>0</v>
      </c>
      <c r="AS493" s="185">
        <f>VLOOKUP($J493,context!$K$2:$AC$348,11,FALSE)</f>
        <v>1</v>
      </c>
      <c r="AT493" s="185">
        <f>VLOOKUP($J493,context!$K$2:$AC$348,12,FALSE)</f>
        <v>0.2</v>
      </c>
      <c r="AU493" s="185">
        <f>VLOOKUP($J493,context!$K$2:$AC$348,13,FALSE)</f>
        <v>0.2</v>
      </c>
      <c r="AV493" s="185">
        <f>VLOOKUP($J493,context!$K$2:$AC$348,14,FALSE)</f>
        <v>0.4</v>
      </c>
      <c r="AW493" s="185">
        <f>VLOOKUP($J493,context!$K$2:$AC$348,15,FALSE)</f>
        <v>0</v>
      </c>
      <c r="AX493" s="185">
        <f>VLOOKUP($J493,context!$K$2:$AC$348,16,FALSE)</f>
        <v>1</v>
      </c>
      <c r="AY493" s="185">
        <f t="shared" si="41"/>
        <v>3.6</v>
      </c>
      <c r="AZ493" s="149">
        <f t="shared" si="42"/>
        <v>1</v>
      </c>
      <c r="BA493" s="149">
        <f t="shared" si="43"/>
        <v>0</v>
      </c>
    </row>
    <row r="494" spans="1:54">
      <c r="A494" s="52">
        <v>849</v>
      </c>
      <c r="B494" s="52" t="s">
        <v>13</v>
      </c>
      <c r="C494" s="117" t="s">
        <v>1902</v>
      </c>
      <c r="E494" s="69" t="s">
        <v>2271</v>
      </c>
      <c r="G494" s="62" t="s">
        <v>2267</v>
      </c>
      <c r="J494" s="70" t="s">
        <v>2267</v>
      </c>
      <c r="K494" s="61" t="s">
        <v>2268</v>
      </c>
      <c r="L494" s="175">
        <v>1</v>
      </c>
      <c r="M494" s="69" t="s">
        <v>3369</v>
      </c>
      <c r="N494" s="69" t="s">
        <v>2273</v>
      </c>
      <c r="O494" s="77" t="str">
        <f t="shared" si="44"/>
        <v>workshop paper</v>
      </c>
      <c r="P494" s="77" t="str">
        <f t="shared" si="45"/>
        <v>Definition from FaBiO: A paper, typically the realization of a research paper reporting original research findings, usually presented at a workshop and published within a workshop proceedings volume.</v>
      </c>
      <c r="R494" s="6">
        <v>0.8</v>
      </c>
      <c r="T494" s="77" t="s">
        <v>65</v>
      </c>
      <c r="U494" s="67" t="s">
        <v>108</v>
      </c>
      <c r="V494" s="68" t="s">
        <v>217</v>
      </c>
      <c r="W494" s="74" t="s">
        <v>66</v>
      </c>
      <c r="X494" s="115" t="s">
        <v>66</v>
      </c>
      <c r="Y494" s="121" t="s">
        <v>140</v>
      </c>
      <c r="AG494" s="77">
        <v>0</v>
      </c>
      <c r="AH494" s="7" t="s">
        <v>2866</v>
      </c>
      <c r="AI494" s="131" t="s">
        <v>3060</v>
      </c>
      <c r="AJ494" s="194" t="e">
        <f>VLOOKUP($J494,context!$K$2:$M$348,2,FALSE)</f>
        <v>#N/A</v>
      </c>
      <c r="AK494" s="131">
        <v>2</v>
      </c>
      <c r="AL494" s="70" t="s">
        <v>3094</v>
      </c>
      <c r="AM494" s="149" t="e">
        <f>VLOOKUP($J494,context!$K$2:$AC$348,5,FALSE)</f>
        <v>#N/A</v>
      </c>
      <c r="AN494" s="149" t="e">
        <f>VLOOKUP($J494,context!$K$2:$AC$348,6,FALSE)</f>
        <v>#N/A</v>
      </c>
      <c r="AO494" s="149" t="e">
        <f>VLOOKUP($J494,context!$K$2:$AC$348,7,FALSE)</f>
        <v>#N/A</v>
      </c>
      <c r="AP494" s="149" t="e">
        <f>VLOOKUP($J494,context!$K$2:$AC$348,8,FALSE)</f>
        <v>#N/A</v>
      </c>
      <c r="AQ494" s="149" t="e">
        <f>VLOOKUP($J494,context!$K$2:$AC$348,9,FALSE)</f>
        <v>#N/A</v>
      </c>
      <c r="AR494" s="149" t="e">
        <f>VLOOKUP($J494,context!$K$2:$AC$348,10,FALSE)</f>
        <v>#N/A</v>
      </c>
      <c r="AS494" s="149" t="e">
        <f>VLOOKUP($J494,context!$K$2:$AC$348,11,FALSE)</f>
        <v>#N/A</v>
      </c>
      <c r="AT494" s="149" t="e">
        <f>VLOOKUP($J494,context!$K$2:$AC$348,12,FALSE)</f>
        <v>#N/A</v>
      </c>
      <c r="AU494" s="149" t="e">
        <f>VLOOKUP($J494,context!$K$2:$AC$348,13,FALSE)</f>
        <v>#N/A</v>
      </c>
      <c r="AV494" s="149" t="e">
        <f>VLOOKUP($J494,context!$K$2:$AC$348,14,FALSE)</f>
        <v>#N/A</v>
      </c>
      <c r="AW494" s="149" t="e">
        <f>VLOOKUP($J494,context!$K$2:$AC$348,15,FALSE)</f>
        <v>#N/A</v>
      </c>
      <c r="AX494" s="149" t="e">
        <f>VLOOKUP($J494,context!$K$2:$AC$348,16,FALSE)</f>
        <v>#N/A</v>
      </c>
      <c r="AY494" s="149" t="e">
        <f t="shared" si="41"/>
        <v>#N/A</v>
      </c>
      <c r="AZ494" s="149" t="e">
        <f t="shared" si="42"/>
        <v>#N/A</v>
      </c>
      <c r="BA494" s="149" t="e">
        <f t="shared" si="43"/>
        <v>#N/A</v>
      </c>
    </row>
    <row r="495" spans="1:54">
      <c r="A495" s="52">
        <v>552</v>
      </c>
      <c r="B495" s="52" t="s">
        <v>13</v>
      </c>
      <c r="C495" s="114" t="s">
        <v>1732</v>
      </c>
      <c r="E495" s="69" t="s">
        <v>1891</v>
      </c>
      <c r="F495" s="61">
        <v>2</v>
      </c>
      <c r="G495" s="69" t="s">
        <v>1693</v>
      </c>
      <c r="I495" s="69" t="s">
        <v>1693</v>
      </c>
      <c r="J495" s="70" t="s">
        <v>1693</v>
      </c>
      <c r="K495" s="61" t="s">
        <v>1787</v>
      </c>
      <c r="L495" s="77">
        <v>0</v>
      </c>
      <c r="M495" s="69" t="s">
        <v>1693</v>
      </c>
      <c r="N495" s="69" t="s">
        <v>1693</v>
      </c>
      <c r="O495" s="77" t="str">
        <f t="shared" si="44"/>
        <v/>
      </c>
      <c r="P495" s="77" t="str">
        <f t="shared" si="45"/>
        <v/>
      </c>
      <c r="Q495" s="61" t="s">
        <v>1788</v>
      </c>
      <c r="R495" s="63">
        <v>1</v>
      </c>
      <c r="T495" s="77" t="s">
        <v>65</v>
      </c>
      <c r="U495" s="67" t="s">
        <v>608</v>
      </c>
      <c r="V495" s="68" t="s">
        <v>608</v>
      </c>
      <c r="W495" s="74" t="s">
        <v>66</v>
      </c>
      <c r="X495" s="115" t="s">
        <v>66</v>
      </c>
      <c r="Y495" s="121" t="s">
        <v>171</v>
      </c>
      <c r="AG495" s="69">
        <v>-1</v>
      </c>
      <c r="AH495" s="66" t="s">
        <v>2882</v>
      </c>
      <c r="AI495" s="70" t="s">
        <v>2776</v>
      </c>
      <c r="AJ495" s="194" t="str">
        <f>VLOOKUP($J495,context!$K$2:$M$348,2,FALSE)</f>
        <v>Definition from FaBiO: A publication issued on a regular and ongoing basis as a series of issues, each issue comprising separate periodical items, for example editorials, articles, news items and/or other writings.</v>
      </c>
      <c r="AK495" s="70">
        <v>1</v>
      </c>
      <c r="AM495" s="149">
        <f>VLOOKUP($J495,context!$K$2:$AC$348,5,FALSE)</f>
        <v>0</v>
      </c>
      <c r="AN495" s="149">
        <f>VLOOKUP($J495,context!$K$2:$AC$348,6,FALSE)</f>
        <v>0</v>
      </c>
      <c r="AO495" s="149">
        <f>VLOOKUP($J495,context!$K$2:$AC$348,7,FALSE)</f>
        <v>0</v>
      </c>
      <c r="AP495" s="149">
        <f>VLOOKUP($J495,context!$K$2:$AC$348,8,FALSE)</f>
        <v>1</v>
      </c>
      <c r="AQ495" s="149">
        <f>VLOOKUP($J495,context!$K$2:$AC$348,9,FALSE)</f>
        <v>0.2</v>
      </c>
      <c r="AR495" s="149">
        <f>VLOOKUP($J495,context!$K$2:$AC$348,10,FALSE)</f>
        <v>0</v>
      </c>
      <c r="AS495" s="149">
        <f>VLOOKUP($J495,context!$K$2:$AC$348,11,FALSE)</f>
        <v>0.2</v>
      </c>
      <c r="AT495" s="149">
        <f>VLOOKUP($J495,context!$K$2:$AC$348,12,FALSE)</f>
        <v>0.2</v>
      </c>
      <c r="AU495" s="149">
        <f>VLOOKUP($J495,context!$K$2:$AC$348,13,FALSE)</f>
        <v>0.4</v>
      </c>
      <c r="AV495" s="149">
        <f>VLOOKUP($J495,context!$K$2:$AC$348,14,FALSE)</f>
        <v>0.8</v>
      </c>
      <c r="AW495" s="149">
        <f>VLOOKUP($J495,context!$K$2:$AC$348,15,FALSE)</f>
        <v>0</v>
      </c>
      <c r="AX495" s="149">
        <f>VLOOKUP($J495,context!$K$2:$AC$348,16,FALSE)</f>
        <v>0</v>
      </c>
      <c r="AY495" s="149">
        <f t="shared" si="41"/>
        <v>2.8</v>
      </c>
      <c r="AZ495" s="149">
        <f t="shared" si="42"/>
        <v>1</v>
      </c>
      <c r="BA495" s="149">
        <f t="shared" si="43"/>
        <v>0</v>
      </c>
    </row>
    <row r="496" spans="1:54" s="7" customFormat="1">
      <c r="A496" s="52">
        <v>761</v>
      </c>
      <c r="B496" s="52" t="s">
        <v>13</v>
      </c>
      <c r="C496" s="117" t="s">
        <v>1902</v>
      </c>
      <c r="D496" s="59"/>
      <c r="E496" s="69" t="s">
        <v>2271</v>
      </c>
      <c r="F496" s="61"/>
      <c r="G496" s="62" t="s">
        <v>1693</v>
      </c>
      <c r="H496" s="61"/>
      <c r="I496" s="69"/>
      <c r="J496" s="70" t="s">
        <v>1693</v>
      </c>
      <c r="K496" s="61" t="s">
        <v>2132</v>
      </c>
      <c r="L496" s="77">
        <v>1</v>
      </c>
      <c r="M496" s="69" t="s">
        <v>1693</v>
      </c>
      <c r="N496" s="69" t="s">
        <v>1693</v>
      </c>
      <c r="O496" s="77" t="str">
        <f t="shared" si="44"/>
        <v>periodical</v>
      </c>
      <c r="P496" s="77" t="str">
        <f t="shared" si="45"/>
        <v>Definition from FaBiO: A publication issued on a regular and ongoing basis as a series of issues, each issue comprising separate periodical items, for example editorials, articles, news items and/or other writings.</v>
      </c>
      <c r="Q496" s="61"/>
      <c r="R496" s="63">
        <v>0.8</v>
      </c>
      <c r="S496" s="64"/>
      <c r="T496" s="77" t="s">
        <v>65</v>
      </c>
      <c r="U496" s="67" t="s">
        <v>608</v>
      </c>
      <c r="V496" s="68" t="s">
        <v>608</v>
      </c>
      <c r="W496" s="74" t="s">
        <v>66</v>
      </c>
      <c r="X496" s="115" t="s">
        <v>66</v>
      </c>
      <c r="Y496" s="121" t="s">
        <v>171</v>
      </c>
      <c r="Z496" s="121"/>
      <c r="AA496" s="61"/>
      <c r="AB496" s="61"/>
      <c r="AC496" s="61"/>
      <c r="AD496" s="72"/>
      <c r="AF496" s="61"/>
      <c r="AG496" s="69">
        <v>-1</v>
      </c>
      <c r="AH496" s="66" t="s">
        <v>2882</v>
      </c>
      <c r="AI496" s="70" t="s">
        <v>2776</v>
      </c>
      <c r="AJ496" s="194" t="str">
        <f>VLOOKUP($J496,context!$K$2:$M$348,2,FALSE)</f>
        <v>Definition from FaBiO: A publication issued on a regular and ongoing basis as a series of issues, each issue comprising separate periodical items, for example editorials, articles, news items and/or other writings.</v>
      </c>
      <c r="AK496" s="70">
        <v>1</v>
      </c>
      <c r="AL496" s="70"/>
      <c r="AM496" s="149">
        <f>VLOOKUP($J496,context!$K$2:$AC$348,5,FALSE)</f>
        <v>0</v>
      </c>
      <c r="AN496" s="149">
        <f>VLOOKUP($J496,context!$K$2:$AC$348,6,FALSE)</f>
        <v>0</v>
      </c>
      <c r="AO496" s="149">
        <f>VLOOKUP($J496,context!$K$2:$AC$348,7,FALSE)</f>
        <v>0</v>
      </c>
      <c r="AP496" s="149">
        <f>VLOOKUP($J496,context!$K$2:$AC$348,8,FALSE)</f>
        <v>1</v>
      </c>
      <c r="AQ496" s="149">
        <f>VLOOKUP($J496,context!$K$2:$AC$348,9,FALSE)</f>
        <v>0.2</v>
      </c>
      <c r="AR496" s="149">
        <f>VLOOKUP($J496,context!$K$2:$AC$348,10,FALSE)</f>
        <v>0</v>
      </c>
      <c r="AS496" s="149">
        <f>VLOOKUP($J496,context!$K$2:$AC$348,11,FALSE)</f>
        <v>0.2</v>
      </c>
      <c r="AT496" s="149">
        <f>VLOOKUP($J496,context!$K$2:$AC$348,12,FALSE)</f>
        <v>0.2</v>
      </c>
      <c r="AU496" s="149">
        <f>VLOOKUP($J496,context!$K$2:$AC$348,13,FALSE)</f>
        <v>0.4</v>
      </c>
      <c r="AV496" s="149">
        <f>VLOOKUP($J496,context!$K$2:$AC$348,14,FALSE)</f>
        <v>0.8</v>
      </c>
      <c r="AW496" s="149">
        <f>VLOOKUP($J496,context!$K$2:$AC$348,15,FALSE)</f>
        <v>0</v>
      </c>
      <c r="AX496" s="149">
        <f>VLOOKUP($J496,context!$K$2:$AC$348,16,FALSE)</f>
        <v>0</v>
      </c>
      <c r="AY496" s="149">
        <f t="shared" si="41"/>
        <v>2.8</v>
      </c>
      <c r="AZ496" s="149">
        <f t="shared" si="42"/>
        <v>1</v>
      </c>
      <c r="BA496" s="149">
        <f t="shared" si="43"/>
        <v>0</v>
      </c>
      <c r="BB496" s="61"/>
    </row>
    <row r="497" spans="1:54">
      <c r="A497" s="122">
        <v>894</v>
      </c>
      <c r="B497" s="52" t="s">
        <v>13</v>
      </c>
      <c r="C497" s="66" t="s">
        <v>2413</v>
      </c>
      <c r="D497" s="66" t="s">
        <v>2444</v>
      </c>
      <c r="E497" s="7" t="s">
        <v>2414</v>
      </c>
      <c r="F497" s="122">
        <v>3</v>
      </c>
      <c r="G497" s="50" t="s">
        <v>2445</v>
      </c>
      <c r="H497" s="122"/>
      <c r="I497" s="122"/>
      <c r="J497" s="47" t="s">
        <v>1693</v>
      </c>
      <c r="K497" s="7" t="s">
        <v>2446</v>
      </c>
      <c r="L497" s="77">
        <v>0</v>
      </c>
      <c r="M497" s="69" t="s">
        <v>1693</v>
      </c>
      <c r="N497" s="69" t="s">
        <v>1693</v>
      </c>
      <c r="O497" s="77" t="str">
        <f t="shared" si="44"/>
        <v/>
      </c>
      <c r="P497" s="77" t="str">
        <f t="shared" si="45"/>
        <v/>
      </c>
      <c r="Q497" s="7"/>
      <c r="R497" s="66">
        <v>0.8</v>
      </c>
      <c r="S497" s="126"/>
      <c r="T497" s="77" t="s">
        <v>65</v>
      </c>
      <c r="U497" s="67" t="s">
        <v>608</v>
      </c>
      <c r="V497" s="47" t="s">
        <v>608</v>
      </c>
      <c r="W497" s="47" t="s">
        <v>66</v>
      </c>
      <c r="X497" s="66" t="s">
        <v>66</v>
      </c>
      <c r="Y497" s="184" t="s">
        <v>171</v>
      </c>
      <c r="Z497" s="184"/>
      <c r="AA497" s="7"/>
      <c r="AB497" s="7"/>
      <c r="AC497" s="7"/>
      <c r="AD497" s="7"/>
      <c r="AF497" s="7"/>
      <c r="AG497" s="7">
        <v>-1</v>
      </c>
      <c r="AH497" s="66" t="s">
        <v>2882</v>
      </c>
      <c r="AI497" s="47" t="s">
        <v>2776</v>
      </c>
      <c r="AJ497" s="194" t="str">
        <f>VLOOKUP($J497,context!$K$2:$M$348,2,FALSE)</f>
        <v>Definition from FaBiO: A publication issued on a regular and ongoing basis as a series of issues, each issue comprising separate periodical items, for example editorials, articles, news items and/or other writings.</v>
      </c>
      <c r="AK497" s="70">
        <v>1</v>
      </c>
      <c r="AL497" s="70" t="s">
        <v>3098</v>
      </c>
      <c r="AM497" s="185">
        <f>VLOOKUP($J497,context!$K$2:$AC$348,5,FALSE)</f>
        <v>0</v>
      </c>
      <c r="AN497" s="185">
        <f>VLOOKUP($J497,context!$K$2:$AC$348,6,FALSE)</f>
        <v>0</v>
      </c>
      <c r="AO497" s="185">
        <f>VLOOKUP($J497,context!$K$2:$AC$348,7,FALSE)</f>
        <v>0</v>
      </c>
      <c r="AP497" s="185">
        <f>VLOOKUP($J497,context!$K$2:$AC$348,8,FALSE)</f>
        <v>1</v>
      </c>
      <c r="AQ497" s="185">
        <f>VLOOKUP($J497,context!$K$2:$AC$348,9,FALSE)</f>
        <v>0.2</v>
      </c>
      <c r="AR497" s="185">
        <f>VLOOKUP($J497,context!$K$2:$AC$348,10,FALSE)</f>
        <v>0</v>
      </c>
      <c r="AS497" s="185">
        <f>VLOOKUP($J497,context!$K$2:$AC$348,11,FALSE)</f>
        <v>0.2</v>
      </c>
      <c r="AT497" s="185">
        <f>VLOOKUP($J497,context!$K$2:$AC$348,12,FALSE)</f>
        <v>0.2</v>
      </c>
      <c r="AU497" s="185">
        <f>VLOOKUP($J497,context!$K$2:$AC$348,13,FALSE)</f>
        <v>0.4</v>
      </c>
      <c r="AV497" s="185">
        <f>VLOOKUP($J497,context!$K$2:$AC$348,14,FALSE)</f>
        <v>0.8</v>
      </c>
      <c r="AW497" s="185">
        <f>VLOOKUP($J497,context!$K$2:$AC$348,15,FALSE)</f>
        <v>0</v>
      </c>
      <c r="AX497" s="185">
        <f>VLOOKUP($J497,context!$K$2:$AC$348,16,FALSE)</f>
        <v>0</v>
      </c>
      <c r="AY497" s="185">
        <f t="shared" si="41"/>
        <v>2.8</v>
      </c>
      <c r="AZ497" s="149">
        <f t="shared" si="42"/>
        <v>1</v>
      </c>
      <c r="BA497" s="149">
        <f t="shared" si="43"/>
        <v>0</v>
      </c>
    </row>
    <row r="498" spans="1:54">
      <c r="A498" s="52">
        <v>762</v>
      </c>
      <c r="B498" s="52" t="s">
        <v>13</v>
      </c>
      <c r="C498" s="117" t="s">
        <v>1902</v>
      </c>
      <c r="E498" s="69" t="s">
        <v>2271</v>
      </c>
      <c r="G498" s="62" t="s">
        <v>2133</v>
      </c>
      <c r="J498" s="70" t="s">
        <v>2133</v>
      </c>
      <c r="K498" s="61" t="s">
        <v>2134</v>
      </c>
      <c r="L498" s="77">
        <v>1</v>
      </c>
      <c r="M498" s="69" t="s">
        <v>2133</v>
      </c>
      <c r="N498" s="69" t="s">
        <v>2133</v>
      </c>
      <c r="O498" s="77" t="str">
        <f t="shared" si="44"/>
        <v>periodical issue</v>
      </c>
      <c r="P498" s="77" t="str">
        <f t="shared" si="45"/>
        <v>Definition from FaBiO: A particular issue of a periodical, identified and distinguished from other issues of the same publication by date and/or issue number and/or volume number, and comprising separate periodical items such as editorials, articles and news items.</v>
      </c>
      <c r="R498" s="63">
        <v>0.8</v>
      </c>
      <c r="T498" s="77" t="s">
        <v>65</v>
      </c>
      <c r="U498" s="67" t="s">
        <v>608</v>
      </c>
      <c r="V498" s="68" t="s">
        <v>608</v>
      </c>
      <c r="W498" s="74" t="s">
        <v>66</v>
      </c>
      <c r="X498" s="115" t="s">
        <v>66</v>
      </c>
      <c r="Y498" s="121" t="s">
        <v>171</v>
      </c>
      <c r="AG498" s="69">
        <v>-1</v>
      </c>
      <c r="AH498" s="66" t="s">
        <v>2882</v>
      </c>
      <c r="AI498" s="70" t="s">
        <v>2776</v>
      </c>
      <c r="AJ498" s="194" t="str">
        <f>VLOOKUP($J498,context!$K$2:$M$348,2,FALSE)</f>
        <v>Definition from FaBiO: A particular issue of a periodical, identified and distinguished from other issues of the same publication by date and/or issue number and/or volume number, and comprising separate periodical items such as editorials, articles and news items.</v>
      </c>
      <c r="AK498" s="70">
        <v>1</v>
      </c>
      <c r="AL498" s="70" t="s">
        <v>3098</v>
      </c>
      <c r="AM498" s="149">
        <f>VLOOKUP($J498,context!$K$2:$AC$348,5,FALSE)</f>
        <v>0</v>
      </c>
      <c r="AN498" s="149">
        <f>VLOOKUP($J498,context!$K$2:$AC$348,6,FALSE)</f>
        <v>0</v>
      </c>
      <c r="AO498" s="149">
        <f>VLOOKUP($J498,context!$K$2:$AC$348,7,FALSE)</f>
        <v>0</v>
      </c>
      <c r="AP498" s="149">
        <f>VLOOKUP($J498,context!$K$2:$AC$348,8,FALSE)</f>
        <v>0.8</v>
      </c>
      <c r="AQ498" s="149">
        <f>VLOOKUP($J498,context!$K$2:$AC$348,9,FALSE)</f>
        <v>0</v>
      </c>
      <c r="AR498" s="149">
        <f>VLOOKUP($J498,context!$K$2:$AC$348,10,FALSE)</f>
        <v>0</v>
      </c>
      <c r="AS498" s="149">
        <f>VLOOKUP($J498,context!$K$2:$AC$348,11,FALSE)</f>
        <v>0.2</v>
      </c>
      <c r="AT498" s="149">
        <f>VLOOKUP($J498,context!$K$2:$AC$348,12,FALSE)</f>
        <v>0</v>
      </c>
      <c r="AU498" s="149">
        <f>VLOOKUP($J498,context!$K$2:$AC$348,13,FALSE)</f>
        <v>0.6</v>
      </c>
      <c r="AV498" s="149">
        <f>VLOOKUP($J498,context!$K$2:$AC$348,14,FALSE)</f>
        <v>0.6</v>
      </c>
      <c r="AW498" s="149">
        <f>VLOOKUP($J498,context!$K$2:$AC$348,15,FALSE)</f>
        <v>0</v>
      </c>
      <c r="AX498" s="149">
        <f>VLOOKUP($J498,context!$K$2:$AC$348,16,FALSE)</f>
        <v>0.4</v>
      </c>
      <c r="AY498" s="149">
        <f t="shared" si="41"/>
        <v>2.6</v>
      </c>
      <c r="AZ498" s="149">
        <f t="shared" si="42"/>
        <v>0.8</v>
      </c>
      <c r="BA498" s="149">
        <f t="shared" si="43"/>
        <v>0</v>
      </c>
      <c r="BB498" s="7"/>
    </row>
    <row r="499" spans="1:54">
      <c r="A499" s="122">
        <v>895</v>
      </c>
      <c r="B499" s="52" t="s">
        <v>13</v>
      </c>
      <c r="C499" s="66" t="s">
        <v>2413</v>
      </c>
      <c r="D499" s="66" t="s">
        <v>2477</v>
      </c>
      <c r="E499" s="7" t="s">
        <v>2414</v>
      </c>
      <c r="F499" s="122">
        <v>4</v>
      </c>
      <c r="G499" s="50" t="s">
        <v>2478</v>
      </c>
      <c r="H499" s="122"/>
      <c r="I499" s="122"/>
      <c r="J499" s="47" t="s">
        <v>2133</v>
      </c>
      <c r="K499" s="7" t="s">
        <v>2479</v>
      </c>
      <c r="L499" s="77">
        <v>0</v>
      </c>
      <c r="M499" s="69" t="s">
        <v>2133</v>
      </c>
      <c r="N499" s="69" t="s">
        <v>2133</v>
      </c>
      <c r="O499" s="77" t="str">
        <f t="shared" si="44"/>
        <v/>
      </c>
      <c r="P499" s="77" t="str">
        <f t="shared" si="45"/>
        <v/>
      </c>
      <c r="Q499" s="7"/>
      <c r="R499" s="66">
        <v>0.8</v>
      </c>
      <c r="S499" s="126"/>
      <c r="T499" s="77" t="s">
        <v>65</v>
      </c>
      <c r="U499" s="67" t="s">
        <v>608</v>
      </c>
      <c r="V499" s="47" t="s">
        <v>608</v>
      </c>
      <c r="W499" s="47" t="s">
        <v>66</v>
      </c>
      <c r="X499" s="66" t="s">
        <v>66</v>
      </c>
      <c r="Y499" s="184" t="s">
        <v>171</v>
      </c>
      <c r="Z499" s="184"/>
      <c r="AA499" s="7"/>
      <c r="AB499" s="7"/>
      <c r="AC499" s="7"/>
      <c r="AD499" s="7"/>
      <c r="AF499" s="7"/>
      <c r="AG499" s="7">
        <v>-1</v>
      </c>
      <c r="AH499" s="66" t="s">
        <v>2882</v>
      </c>
      <c r="AI499" s="47" t="s">
        <v>2776</v>
      </c>
      <c r="AJ499" s="194" t="str">
        <f>VLOOKUP($J499,context!$K$2:$M$348,2,FALSE)</f>
        <v>Definition from FaBiO: A particular issue of a periodical, identified and distinguished from other issues of the same publication by date and/or issue number and/or volume number, and comprising separate periodical items such as editorials, articles and news items.</v>
      </c>
      <c r="AK499" s="70">
        <v>1</v>
      </c>
      <c r="AL499" s="70" t="s">
        <v>3098</v>
      </c>
      <c r="AM499" s="185">
        <f>VLOOKUP($J499,context!$K$2:$AC$348,5,FALSE)</f>
        <v>0</v>
      </c>
      <c r="AN499" s="185">
        <f>VLOOKUP($J499,context!$K$2:$AC$348,6,FALSE)</f>
        <v>0</v>
      </c>
      <c r="AO499" s="185">
        <f>VLOOKUP($J499,context!$K$2:$AC$348,7,FALSE)</f>
        <v>0</v>
      </c>
      <c r="AP499" s="185">
        <f>VLOOKUP($J499,context!$K$2:$AC$348,8,FALSE)</f>
        <v>0.8</v>
      </c>
      <c r="AQ499" s="185">
        <f>VLOOKUP($J499,context!$K$2:$AC$348,9,FALSE)</f>
        <v>0</v>
      </c>
      <c r="AR499" s="185">
        <f>VLOOKUP($J499,context!$K$2:$AC$348,10,FALSE)</f>
        <v>0</v>
      </c>
      <c r="AS499" s="185">
        <f>VLOOKUP($J499,context!$K$2:$AC$348,11,FALSE)</f>
        <v>0.2</v>
      </c>
      <c r="AT499" s="185">
        <f>VLOOKUP($J499,context!$K$2:$AC$348,12,FALSE)</f>
        <v>0</v>
      </c>
      <c r="AU499" s="185">
        <f>VLOOKUP($J499,context!$K$2:$AC$348,13,FALSE)</f>
        <v>0.6</v>
      </c>
      <c r="AV499" s="185">
        <f>VLOOKUP($J499,context!$K$2:$AC$348,14,FALSE)</f>
        <v>0.6</v>
      </c>
      <c r="AW499" s="185">
        <f>VLOOKUP($J499,context!$K$2:$AC$348,15,FALSE)</f>
        <v>0</v>
      </c>
      <c r="AX499" s="185">
        <f>VLOOKUP($J499,context!$K$2:$AC$348,16,FALSE)</f>
        <v>0.4</v>
      </c>
      <c r="AY499" s="185">
        <f t="shared" si="41"/>
        <v>2.6</v>
      </c>
      <c r="AZ499" s="149">
        <f t="shared" si="42"/>
        <v>0.8</v>
      </c>
      <c r="BA499" s="149">
        <f t="shared" si="43"/>
        <v>0</v>
      </c>
      <c r="BB499" s="7"/>
    </row>
    <row r="500" spans="1:54" s="7" customFormat="1">
      <c r="A500" s="52">
        <v>763</v>
      </c>
      <c r="B500" s="52" t="s">
        <v>13</v>
      </c>
      <c r="C500" s="117" t="s">
        <v>1902</v>
      </c>
      <c r="D500" s="59"/>
      <c r="E500" s="69" t="s">
        <v>2271</v>
      </c>
      <c r="F500" s="61"/>
      <c r="G500" s="62" t="s">
        <v>2135</v>
      </c>
      <c r="H500" s="61"/>
      <c r="I500" s="69"/>
      <c r="J500" s="70" t="s">
        <v>2135</v>
      </c>
      <c r="K500" s="61" t="s">
        <v>2136</v>
      </c>
      <c r="L500" s="175">
        <v>1</v>
      </c>
      <c r="M500" s="69" t="s">
        <v>2135</v>
      </c>
      <c r="N500" s="69" t="s">
        <v>2135</v>
      </c>
      <c r="O500" s="77" t="str">
        <f t="shared" si="44"/>
        <v>periodical item</v>
      </c>
      <c r="P500" s="77" t="str">
        <f t="shared" si="45"/>
        <v>Definition from FaBiO: A piece of writing published in a periodical issue, typically accompanied by other items by different authors.</v>
      </c>
      <c r="Q500" s="61"/>
      <c r="R500" s="63">
        <v>0.8</v>
      </c>
      <c r="S500" s="64"/>
      <c r="T500" s="77" t="s">
        <v>65</v>
      </c>
      <c r="U500" s="67" t="s">
        <v>608</v>
      </c>
      <c r="V500" s="68" t="s">
        <v>396</v>
      </c>
      <c r="W500" s="74" t="s">
        <v>66</v>
      </c>
      <c r="X500" s="115" t="s">
        <v>66</v>
      </c>
      <c r="Y500" s="121" t="s">
        <v>171</v>
      </c>
      <c r="Z500" s="121"/>
      <c r="AA500" s="61"/>
      <c r="AB500" s="61"/>
      <c r="AC500" s="61"/>
      <c r="AD500" s="72"/>
      <c r="AF500" s="61"/>
      <c r="AG500" s="69">
        <v>-1</v>
      </c>
      <c r="AH500" s="66" t="s">
        <v>2882</v>
      </c>
      <c r="AI500" s="70" t="s">
        <v>2776</v>
      </c>
      <c r="AJ500" s="194" t="str">
        <f>VLOOKUP($J500,context!$K$2:$M$348,2,FALSE)</f>
        <v>Definition from FaBiO: A piece of writing published in a periodical issue, typically accompanied by other items by different authors.</v>
      </c>
      <c r="AK500" s="70">
        <v>1</v>
      </c>
      <c r="AL500" s="70"/>
      <c r="AM500" s="149">
        <f>VLOOKUP($J500,context!$K$2:$AC$348,5,FALSE)</f>
        <v>0</v>
      </c>
      <c r="AN500" s="149">
        <f>VLOOKUP($J500,context!$K$2:$AC$348,6,FALSE)</f>
        <v>0</v>
      </c>
      <c r="AO500" s="149">
        <f>VLOOKUP($J500,context!$K$2:$AC$348,7,FALSE)</f>
        <v>0</v>
      </c>
      <c r="AP500" s="149">
        <f>VLOOKUP($J500,context!$K$2:$AC$348,8,FALSE)</f>
        <v>1</v>
      </c>
      <c r="AQ500" s="149">
        <f>VLOOKUP($J500,context!$K$2:$AC$348,9,FALSE)</f>
        <v>0.2</v>
      </c>
      <c r="AR500" s="149">
        <f>VLOOKUP($J500,context!$K$2:$AC$348,10,FALSE)</f>
        <v>0</v>
      </c>
      <c r="AS500" s="149">
        <f>VLOOKUP($J500,context!$K$2:$AC$348,11,FALSE)</f>
        <v>0.2</v>
      </c>
      <c r="AT500" s="149">
        <f>VLOOKUP($J500,context!$K$2:$AC$348,12,FALSE)</f>
        <v>0.2</v>
      </c>
      <c r="AU500" s="149">
        <f>VLOOKUP($J500,context!$K$2:$AC$348,13,FALSE)</f>
        <v>0.4</v>
      </c>
      <c r="AV500" s="149">
        <f>VLOOKUP($J500,context!$K$2:$AC$348,14,FALSE)</f>
        <v>0.8</v>
      </c>
      <c r="AW500" s="149">
        <f>VLOOKUP($J500,context!$K$2:$AC$348,15,FALSE)</f>
        <v>0</v>
      </c>
      <c r="AX500" s="149">
        <f>VLOOKUP($J500,context!$K$2:$AC$348,16,FALSE)</f>
        <v>0</v>
      </c>
      <c r="AY500" s="149">
        <f t="shared" si="41"/>
        <v>2.8</v>
      </c>
      <c r="AZ500" s="149">
        <f t="shared" si="42"/>
        <v>1</v>
      </c>
      <c r="BA500" s="149">
        <f t="shared" si="43"/>
        <v>0</v>
      </c>
      <c r="BB500" s="61"/>
    </row>
    <row r="501" spans="1:54">
      <c r="A501" s="52">
        <v>764</v>
      </c>
      <c r="B501" s="52" t="s">
        <v>13</v>
      </c>
      <c r="C501" s="117" t="s">
        <v>1902</v>
      </c>
      <c r="E501" s="69" t="s">
        <v>2271</v>
      </c>
      <c r="G501" s="62" t="s">
        <v>2137</v>
      </c>
      <c r="J501" s="70" t="s">
        <v>2137</v>
      </c>
      <c r="K501" s="61" t="s">
        <v>2138</v>
      </c>
      <c r="L501" s="175">
        <v>1</v>
      </c>
      <c r="M501" s="69" t="s">
        <v>2137</v>
      </c>
      <c r="N501" s="69" t="s">
        <v>2137</v>
      </c>
      <c r="O501" s="77" t="str">
        <f t="shared" si="44"/>
        <v>periodical volume</v>
      </c>
      <c r="P501" s="77" t="str">
        <f t="shared" si="45"/>
        <v>Definition from FaBiO: A particular published volume of a periodical.</v>
      </c>
      <c r="R501" s="63">
        <v>1</v>
      </c>
      <c r="T501" s="77" t="s">
        <v>65</v>
      </c>
      <c r="U501" s="67" t="s">
        <v>608</v>
      </c>
      <c r="V501" s="68" t="s">
        <v>145</v>
      </c>
      <c r="W501" s="74" t="s">
        <v>66</v>
      </c>
      <c r="X501" s="115" t="s">
        <v>66</v>
      </c>
      <c r="Y501" s="121" t="s">
        <v>171</v>
      </c>
      <c r="AG501" s="69">
        <v>-1</v>
      </c>
      <c r="AH501" s="66" t="s">
        <v>2882</v>
      </c>
      <c r="AI501" s="70" t="s">
        <v>2776</v>
      </c>
      <c r="AJ501" s="194" t="str">
        <f>VLOOKUP($J501,context!$K$2:$M$348,2,FALSE)</f>
        <v>Definition from FaBiO: A particular published volume of a periodical.</v>
      </c>
      <c r="AK501" s="70">
        <v>1</v>
      </c>
      <c r="AM501" s="149">
        <f>VLOOKUP($J501,context!$K$2:$AC$348,5,FALSE)</f>
        <v>0</v>
      </c>
      <c r="AN501" s="149">
        <f>VLOOKUP($J501,context!$K$2:$AC$348,6,FALSE)</f>
        <v>0</v>
      </c>
      <c r="AO501" s="149">
        <f>VLOOKUP($J501,context!$K$2:$AC$348,7,FALSE)</f>
        <v>0</v>
      </c>
      <c r="AP501" s="149">
        <f>VLOOKUP($J501,context!$K$2:$AC$348,8,FALSE)</f>
        <v>1</v>
      </c>
      <c r="AQ501" s="149">
        <f>VLOOKUP($J501,context!$K$2:$AC$348,9,FALSE)</f>
        <v>0.2</v>
      </c>
      <c r="AR501" s="149">
        <f>VLOOKUP($J501,context!$K$2:$AC$348,10,FALSE)</f>
        <v>0</v>
      </c>
      <c r="AS501" s="149">
        <f>VLOOKUP($J501,context!$K$2:$AC$348,11,FALSE)</f>
        <v>0.2</v>
      </c>
      <c r="AT501" s="149">
        <f>VLOOKUP($J501,context!$K$2:$AC$348,12,FALSE)</f>
        <v>0.2</v>
      </c>
      <c r="AU501" s="149">
        <f>VLOOKUP($J501,context!$K$2:$AC$348,13,FALSE)</f>
        <v>0.4</v>
      </c>
      <c r="AV501" s="149">
        <f>VLOOKUP($J501,context!$K$2:$AC$348,14,FALSE)</f>
        <v>0.8</v>
      </c>
      <c r="AW501" s="149">
        <f>VLOOKUP($J501,context!$K$2:$AC$348,15,FALSE)</f>
        <v>0</v>
      </c>
      <c r="AX501" s="149">
        <f>VLOOKUP($J501,context!$K$2:$AC$348,16,FALSE)</f>
        <v>0</v>
      </c>
      <c r="AY501" s="149">
        <f t="shared" si="41"/>
        <v>2.8</v>
      </c>
      <c r="AZ501" s="149">
        <f t="shared" si="42"/>
        <v>1</v>
      </c>
      <c r="BA501" s="149">
        <f t="shared" si="43"/>
        <v>0</v>
      </c>
    </row>
    <row r="502" spans="1:54" s="7" customFormat="1">
      <c r="A502" s="52">
        <v>152</v>
      </c>
      <c r="B502" s="52" t="s">
        <v>13</v>
      </c>
      <c r="C502" s="66" t="s">
        <v>38</v>
      </c>
      <c r="D502" s="52"/>
      <c r="E502" s="77" t="s">
        <v>744</v>
      </c>
      <c r="F502" s="50">
        <v>4</v>
      </c>
      <c r="G502" s="50" t="s">
        <v>308</v>
      </c>
      <c r="H502" s="77"/>
      <c r="I502" s="69" t="s">
        <v>778</v>
      </c>
      <c r="J502" s="70" t="s">
        <v>778</v>
      </c>
      <c r="K502" s="77" t="s">
        <v>779</v>
      </c>
      <c r="L502" s="77">
        <v>0</v>
      </c>
      <c r="M502" s="69" t="s">
        <v>778</v>
      </c>
      <c r="N502" s="69" t="s">
        <v>778</v>
      </c>
      <c r="O502" s="77" t="str">
        <f t="shared" si="44"/>
        <v/>
      </c>
      <c r="P502" s="77" t="str">
        <f t="shared" si="45"/>
        <v/>
      </c>
      <c r="Q502" s="77" t="s">
        <v>780</v>
      </c>
      <c r="R502" s="6">
        <v>1</v>
      </c>
      <c r="S502" s="55">
        <v>42328</v>
      </c>
      <c r="T502" s="69" t="s">
        <v>688</v>
      </c>
      <c r="U502" s="67" t="s">
        <v>608</v>
      </c>
      <c r="V502" s="68" t="s">
        <v>608</v>
      </c>
      <c r="W502" s="74" t="s">
        <v>66</v>
      </c>
      <c r="X502" s="115" t="s">
        <v>66</v>
      </c>
      <c r="Y502" s="121" t="s">
        <v>171</v>
      </c>
      <c r="Z502" s="121" t="s">
        <v>778</v>
      </c>
      <c r="AA502" s="69" t="s">
        <v>609</v>
      </c>
      <c r="AB502" s="77"/>
      <c r="AC502" s="69" t="s">
        <v>609</v>
      </c>
      <c r="AD502" s="77"/>
      <c r="AF502" s="69" t="s">
        <v>3061</v>
      </c>
      <c r="AG502" s="69">
        <v>0</v>
      </c>
      <c r="AH502" s="7" t="s">
        <v>2863</v>
      </c>
      <c r="AI502" s="131" t="s">
        <v>308</v>
      </c>
      <c r="AJ502" s="194" t="str">
        <f>VLOOKUP($J502,context!$K$2:$M$348,2,FALSE)</f>
        <v>Definition from FaBiO: Information communicated personally by verbal or written means from one individual to one or more another persons or organizations.</v>
      </c>
      <c r="AK502" s="131">
        <v>2</v>
      </c>
      <c r="AL502" s="70" t="s">
        <v>3093</v>
      </c>
      <c r="AM502" s="149">
        <f>VLOOKUP($J502,context!$K$2:$AC$348,5,FALSE)</f>
        <v>0</v>
      </c>
      <c r="AN502" s="149">
        <f>VLOOKUP($J502,context!$K$2:$AC$348,6,FALSE)</f>
        <v>0</v>
      </c>
      <c r="AO502" s="149">
        <f>VLOOKUP($J502,context!$K$2:$AC$348,7,FALSE)</f>
        <v>0</v>
      </c>
      <c r="AP502" s="149">
        <f>VLOOKUP($J502,context!$K$2:$AC$348,8,FALSE)</f>
        <v>0.4</v>
      </c>
      <c r="AQ502" s="149">
        <f>VLOOKUP($J502,context!$K$2:$AC$348,9,FALSE)</f>
        <v>0.2</v>
      </c>
      <c r="AR502" s="149">
        <f>VLOOKUP($J502,context!$K$2:$AC$348,10,FALSE)</f>
        <v>0</v>
      </c>
      <c r="AS502" s="149">
        <f>VLOOKUP($J502,context!$K$2:$AC$348,11,FALSE)</f>
        <v>0.6</v>
      </c>
      <c r="AT502" s="149">
        <f>VLOOKUP($J502,context!$K$2:$AC$348,12,FALSE)</f>
        <v>0.2</v>
      </c>
      <c r="AU502" s="149">
        <f>VLOOKUP($J502,context!$K$2:$AC$348,13,FALSE)</f>
        <v>0</v>
      </c>
      <c r="AV502" s="149">
        <f>VLOOKUP($J502,context!$K$2:$AC$348,14,FALSE)</f>
        <v>0.2</v>
      </c>
      <c r="AW502" s="149">
        <f>VLOOKUP($J502,context!$K$2:$AC$348,15,FALSE)</f>
        <v>0</v>
      </c>
      <c r="AX502" s="149">
        <f>VLOOKUP($J502,context!$K$2:$AC$348,16,FALSE)</f>
        <v>0.4</v>
      </c>
      <c r="AY502" s="149">
        <f t="shared" si="41"/>
        <v>2</v>
      </c>
      <c r="AZ502" s="149">
        <f t="shared" si="42"/>
        <v>0.6</v>
      </c>
      <c r="BA502" s="149">
        <f t="shared" si="43"/>
        <v>0</v>
      </c>
      <c r="BB502" s="61"/>
    </row>
    <row r="503" spans="1:54">
      <c r="A503" s="52">
        <v>187</v>
      </c>
      <c r="B503" s="52" t="s">
        <v>13</v>
      </c>
      <c r="C503" s="66" t="s">
        <v>800</v>
      </c>
      <c r="D503" s="52" t="s">
        <v>801</v>
      </c>
      <c r="E503" s="77" t="s">
        <v>802</v>
      </c>
      <c r="F503" s="50">
        <v>4</v>
      </c>
      <c r="G503" s="50" t="s">
        <v>307</v>
      </c>
      <c r="H503" s="77"/>
      <c r="I503" s="69" t="s">
        <v>307</v>
      </c>
      <c r="J503" s="70" t="s">
        <v>778</v>
      </c>
      <c r="K503" s="77" t="s">
        <v>803</v>
      </c>
      <c r="L503" s="69">
        <v>0</v>
      </c>
      <c r="M503" s="69" t="s">
        <v>778</v>
      </c>
      <c r="N503" s="69" t="s">
        <v>778</v>
      </c>
      <c r="O503" s="77" t="str">
        <f t="shared" si="44"/>
        <v/>
      </c>
      <c r="P503" s="77" t="str">
        <f t="shared" si="45"/>
        <v/>
      </c>
      <c r="Q503" s="77"/>
      <c r="R503" s="6">
        <v>1</v>
      </c>
      <c r="S503" s="55">
        <v>43018</v>
      </c>
      <c r="T503" s="69" t="s">
        <v>688</v>
      </c>
      <c r="U503" s="67" t="s">
        <v>608</v>
      </c>
      <c r="V503" s="68" t="s">
        <v>608</v>
      </c>
      <c r="W503" s="74" t="s">
        <v>66</v>
      </c>
      <c r="X503" s="115" t="s">
        <v>66</v>
      </c>
      <c r="Y503" s="121" t="s">
        <v>171</v>
      </c>
      <c r="Z503" s="121" t="s">
        <v>778</v>
      </c>
      <c r="AA503" s="69" t="s">
        <v>609</v>
      </c>
      <c r="AB503" s="77"/>
      <c r="AC503" s="69" t="s">
        <v>609</v>
      </c>
      <c r="AD503" s="77"/>
      <c r="AF503" s="69" t="s">
        <v>3061</v>
      </c>
      <c r="AG503" s="69">
        <v>0</v>
      </c>
      <c r="AH503" s="7" t="s">
        <v>2863</v>
      </c>
      <c r="AI503" s="131" t="s">
        <v>308</v>
      </c>
      <c r="AJ503" s="194" t="str">
        <f>VLOOKUP($J503,context!$K$2:$M$348,2,FALSE)</f>
        <v>Definition from FaBiO: Information communicated personally by verbal or written means from one individual to one or more another persons or organizations.</v>
      </c>
      <c r="AK503" s="131">
        <v>2</v>
      </c>
      <c r="AL503" s="70" t="s">
        <v>3093</v>
      </c>
      <c r="AM503" s="149">
        <f>VLOOKUP($J503,context!$K$2:$AC$348,5,FALSE)</f>
        <v>0</v>
      </c>
      <c r="AN503" s="149">
        <f>VLOOKUP($J503,context!$K$2:$AC$348,6,FALSE)</f>
        <v>0</v>
      </c>
      <c r="AO503" s="149">
        <f>VLOOKUP($J503,context!$K$2:$AC$348,7,FALSE)</f>
        <v>0</v>
      </c>
      <c r="AP503" s="149">
        <f>VLOOKUP($J503,context!$K$2:$AC$348,8,FALSE)</f>
        <v>0.4</v>
      </c>
      <c r="AQ503" s="149">
        <f>VLOOKUP($J503,context!$K$2:$AC$348,9,FALSE)</f>
        <v>0.2</v>
      </c>
      <c r="AR503" s="149">
        <f>VLOOKUP($J503,context!$K$2:$AC$348,10,FALSE)</f>
        <v>0</v>
      </c>
      <c r="AS503" s="149">
        <f>VLOOKUP($J503,context!$K$2:$AC$348,11,FALSE)</f>
        <v>0.6</v>
      </c>
      <c r="AT503" s="149">
        <f>VLOOKUP($J503,context!$K$2:$AC$348,12,FALSE)</f>
        <v>0.2</v>
      </c>
      <c r="AU503" s="149">
        <f>VLOOKUP($J503,context!$K$2:$AC$348,13,FALSE)</f>
        <v>0</v>
      </c>
      <c r="AV503" s="149">
        <f>VLOOKUP($J503,context!$K$2:$AC$348,14,FALSE)</f>
        <v>0.2</v>
      </c>
      <c r="AW503" s="149">
        <f>VLOOKUP($J503,context!$K$2:$AC$348,15,FALSE)</f>
        <v>0</v>
      </c>
      <c r="AX503" s="149">
        <f>VLOOKUP($J503,context!$K$2:$AC$348,16,FALSE)</f>
        <v>0.4</v>
      </c>
      <c r="AY503" s="149">
        <f t="shared" si="41"/>
        <v>2</v>
      </c>
      <c r="AZ503" s="149">
        <f t="shared" si="42"/>
        <v>0.6</v>
      </c>
      <c r="BA503" s="149">
        <f t="shared" si="43"/>
        <v>0</v>
      </c>
    </row>
    <row r="504" spans="1:54">
      <c r="A504" s="52">
        <v>473</v>
      </c>
      <c r="B504" s="52" t="s">
        <v>13</v>
      </c>
      <c r="C504" s="66" t="s">
        <v>29</v>
      </c>
      <c r="D504" s="52" t="s">
        <v>1159</v>
      </c>
      <c r="E504" s="77" t="s">
        <v>1160</v>
      </c>
      <c r="F504" s="50">
        <v>3</v>
      </c>
      <c r="G504" s="50" t="s">
        <v>1181</v>
      </c>
      <c r="H504" s="77" t="s">
        <v>1182</v>
      </c>
      <c r="I504" s="69" t="s">
        <v>1182</v>
      </c>
      <c r="J504" s="70" t="s">
        <v>778</v>
      </c>
      <c r="K504" s="77"/>
      <c r="L504" s="77">
        <v>0</v>
      </c>
      <c r="M504" s="69" t="s">
        <v>778</v>
      </c>
      <c r="N504" s="69" t="s">
        <v>778</v>
      </c>
      <c r="O504" s="77" t="str">
        <f t="shared" si="44"/>
        <v/>
      </c>
      <c r="P504" s="77" t="str">
        <f t="shared" si="45"/>
        <v/>
      </c>
      <c r="Q504" s="77"/>
      <c r="R504" s="6">
        <v>1</v>
      </c>
      <c r="S504" s="55"/>
      <c r="T504" s="69" t="s">
        <v>688</v>
      </c>
      <c r="U504" s="67" t="s">
        <v>608</v>
      </c>
      <c r="V504" s="68" t="s">
        <v>608</v>
      </c>
      <c r="W504" s="74" t="s">
        <v>66</v>
      </c>
      <c r="X504" s="115" t="s">
        <v>66</v>
      </c>
      <c r="Y504" s="121" t="s">
        <v>171</v>
      </c>
      <c r="Z504" s="121" t="s">
        <v>778</v>
      </c>
      <c r="AA504" s="69" t="s">
        <v>609</v>
      </c>
      <c r="AB504" s="77"/>
      <c r="AC504" s="69" t="s">
        <v>609</v>
      </c>
      <c r="AD504" s="77"/>
      <c r="AF504" s="69" t="s">
        <v>3061</v>
      </c>
      <c r="AG504" s="69">
        <v>0</v>
      </c>
      <c r="AH504" s="7" t="s">
        <v>2863</v>
      </c>
      <c r="AI504" s="131" t="s">
        <v>308</v>
      </c>
      <c r="AJ504" s="194" t="str">
        <f>VLOOKUP($J504,context!$K$2:$M$348,2,FALSE)</f>
        <v>Definition from FaBiO: Information communicated personally by verbal or written means from one individual to one or more another persons or organizations.</v>
      </c>
      <c r="AK504" s="131">
        <v>2</v>
      </c>
      <c r="AL504" s="70" t="s">
        <v>3093</v>
      </c>
      <c r="AM504" s="149">
        <f>VLOOKUP($J504,context!$K$2:$AC$348,5,FALSE)</f>
        <v>0</v>
      </c>
      <c r="AN504" s="149">
        <f>VLOOKUP($J504,context!$K$2:$AC$348,6,FALSE)</f>
        <v>0</v>
      </c>
      <c r="AO504" s="149">
        <f>VLOOKUP($J504,context!$K$2:$AC$348,7,FALSE)</f>
        <v>0</v>
      </c>
      <c r="AP504" s="149">
        <f>VLOOKUP($J504,context!$K$2:$AC$348,8,FALSE)</f>
        <v>0.4</v>
      </c>
      <c r="AQ504" s="149">
        <f>VLOOKUP($J504,context!$K$2:$AC$348,9,FALSE)</f>
        <v>0.2</v>
      </c>
      <c r="AR504" s="149">
        <f>VLOOKUP($J504,context!$K$2:$AC$348,10,FALSE)</f>
        <v>0</v>
      </c>
      <c r="AS504" s="149">
        <f>VLOOKUP($J504,context!$K$2:$AC$348,11,FALSE)</f>
        <v>0.6</v>
      </c>
      <c r="AT504" s="149">
        <f>VLOOKUP($J504,context!$K$2:$AC$348,12,FALSE)</f>
        <v>0.2</v>
      </c>
      <c r="AU504" s="149">
        <f>VLOOKUP($J504,context!$K$2:$AC$348,13,FALSE)</f>
        <v>0</v>
      </c>
      <c r="AV504" s="149">
        <f>VLOOKUP($J504,context!$K$2:$AC$348,14,FALSE)</f>
        <v>0.2</v>
      </c>
      <c r="AW504" s="149">
        <f>VLOOKUP($J504,context!$K$2:$AC$348,15,FALSE)</f>
        <v>0</v>
      </c>
      <c r="AX504" s="149">
        <f>VLOOKUP($J504,context!$K$2:$AC$348,16,FALSE)</f>
        <v>0.4</v>
      </c>
      <c r="AY504" s="149">
        <f t="shared" si="41"/>
        <v>2</v>
      </c>
      <c r="AZ504" s="149">
        <f t="shared" si="42"/>
        <v>0.6</v>
      </c>
      <c r="BA504" s="149">
        <f t="shared" si="43"/>
        <v>0</v>
      </c>
    </row>
    <row r="505" spans="1:54">
      <c r="A505" s="52">
        <v>765</v>
      </c>
      <c r="B505" s="52" t="s">
        <v>13</v>
      </c>
      <c r="C505" s="117" t="s">
        <v>1902</v>
      </c>
      <c r="E505" s="69" t="s">
        <v>2271</v>
      </c>
      <c r="G505" s="62" t="s">
        <v>308</v>
      </c>
      <c r="J505" s="70" t="s">
        <v>778</v>
      </c>
      <c r="K505" s="70" t="s">
        <v>2139</v>
      </c>
      <c r="L505" s="61">
        <v>1</v>
      </c>
      <c r="M505" s="69" t="s">
        <v>778</v>
      </c>
      <c r="N505" s="69" t="s">
        <v>778</v>
      </c>
      <c r="O505" s="77" t="str">
        <f t="shared" si="44"/>
        <v>Personal Communication</v>
      </c>
      <c r="P505" s="77" t="str">
        <f t="shared" si="45"/>
        <v>Definition from FaBiO: Information communicated personally by verbal or written means from one individual to one or more another persons or organizations.</v>
      </c>
      <c r="R505" s="63">
        <v>0.6</v>
      </c>
      <c r="T505" s="69" t="s">
        <v>688</v>
      </c>
      <c r="U505" s="67" t="s">
        <v>608</v>
      </c>
      <c r="V505" s="68" t="s">
        <v>608</v>
      </c>
      <c r="W505" s="74" t="s">
        <v>66</v>
      </c>
      <c r="X505" s="115" t="s">
        <v>66</v>
      </c>
      <c r="Y505" s="121" t="s">
        <v>171</v>
      </c>
      <c r="Z505" s="121" t="s">
        <v>778</v>
      </c>
      <c r="AA505" s="69" t="s">
        <v>609</v>
      </c>
      <c r="AC505" s="69" t="s">
        <v>609</v>
      </c>
      <c r="AF505" s="69" t="s">
        <v>3061</v>
      </c>
      <c r="AG505" s="69">
        <v>0</v>
      </c>
      <c r="AH505" s="7" t="s">
        <v>2863</v>
      </c>
      <c r="AI505" s="131" t="s">
        <v>308</v>
      </c>
      <c r="AJ505" s="194" t="str">
        <f>VLOOKUP($J505,context!$K$2:$M$348,2,FALSE)</f>
        <v>Definition from FaBiO: Information communicated personally by verbal or written means from one individual to one or more another persons or organizations.</v>
      </c>
      <c r="AK505" s="131">
        <v>2</v>
      </c>
      <c r="AL505" s="70" t="s">
        <v>3093</v>
      </c>
      <c r="AM505" s="149">
        <f>VLOOKUP($J505,context!$K$2:$AC$348,5,FALSE)</f>
        <v>0</v>
      </c>
      <c r="AN505" s="149">
        <f>VLOOKUP($J505,context!$K$2:$AC$348,6,FALSE)</f>
        <v>0</v>
      </c>
      <c r="AO505" s="149">
        <f>VLOOKUP($J505,context!$K$2:$AC$348,7,FALSE)</f>
        <v>0</v>
      </c>
      <c r="AP505" s="149">
        <f>VLOOKUP($J505,context!$K$2:$AC$348,8,FALSE)</f>
        <v>0.4</v>
      </c>
      <c r="AQ505" s="149">
        <f>VLOOKUP($J505,context!$K$2:$AC$348,9,FALSE)</f>
        <v>0.2</v>
      </c>
      <c r="AR505" s="149">
        <f>VLOOKUP($J505,context!$K$2:$AC$348,10,FALSE)</f>
        <v>0</v>
      </c>
      <c r="AS505" s="149">
        <f>VLOOKUP($J505,context!$K$2:$AC$348,11,FALSE)</f>
        <v>0.6</v>
      </c>
      <c r="AT505" s="149">
        <f>VLOOKUP($J505,context!$K$2:$AC$348,12,FALSE)</f>
        <v>0.2</v>
      </c>
      <c r="AU505" s="149">
        <f>VLOOKUP($J505,context!$K$2:$AC$348,13,FALSE)</f>
        <v>0</v>
      </c>
      <c r="AV505" s="149">
        <f>VLOOKUP($J505,context!$K$2:$AC$348,14,FALSE)</f>
        <v>0.2</v>
      </c>
      <c r="AW505" s="149">
        <f>VLOOKUP($J505,context!$K$2:$AC$348,15,FALSE)</f>
        <v>0</v>
      </c>
      <c r="AX505" s="149">
        <f>VLOOKUP($J505,context!$K$2:$AC$348,16,FALSE)</f>
        <v>0.4</v>
      </c>
      <c r="AY505" s="149">
        <f t="shared" si="41"/>
        <v>2</v>
      </c>
      <c r="AZ505" s="149">
        <f t="shared" si="42"/>
        <v>0.6</v>
      </c>
      <c r="BA505" s="149">
        <f t="shared" si="43"/>
        <v>0</v>
      </c>
    </row>
    <row r="506" spans="1:54">
      <c r="A506" s="122">
        <v>896</v>
      </c>
      <c r="B506" s="52" t="s">
        <v>13</v>
      </c>
      <c r="C506" s="66" t="s">
        <v>2413</v>
      </c>
      <c r="D506" s="66" t="s">
        <v>2470</v>
      </c>
      <c r="E506" s="7" t="s">
        <v>2414</v>
      </c>
      <c r="F506" s="122">
        <v>3</v>
      </c>
      <c r="G506" s="50" t="s">
        <v>2471</v>
      </c>
      <c r="H506" s="122"/>
      <c r="I506" s="122"/>
      <c r="J506" s="47" t="s">
        <v>778</v>
      </c>
      <c r="K506" s="7" t="s">
        <v>2472</v>
      </c>
      <c r="L506" s="7">
        <v>0</v>
      </c>
      <c r="M506" s="69" t="s">
        <v>778</v>
      </c>
      <c r="N506" s="69" t="s">
        <v>778</v>
      </c>
      <c r="O506" s="77" t="str">
        <f t="shared" si="44"/>
        <v/>
      </c>
      <c r="P506" s="77" t="str">
        <f t="shared" si="45"/>
        <v/>
      </c>
      <c r="Q506" s="7"/>
      <c r="R506" s="66">
        <v>1</v>
      </c>
      <c r="S506" s="126"/>
      <c r="T506" s="122" t="s">
        <v>688</v>
      </c>
      <c r="U506" s="127" t="s">
        <v>608</v>
      </c>
      <c r="V506" s="47" t="s">
        <v>608</v>
      </c>
      <c r="W506" s="47" t="s">
        <v>66</v>
      </c>
      <c r="X506" s="66" t="s">
        <v>66</v>
      </c>
      <c r="Y506" s="184" t="s">
        <v>171</v>
      </c>
      <c r="Z506" s="184" t="s">
        <v>778</v>
      </c>
      <c r="AA506" s="7" t="s">
        <v>609</v>
      </c>
      <c r="AB506" s="7"/>
      <c r="AC506" s="7" t="s">
        <v>609</v>
      </c>
      <c r="AD506" s="7"/>
      <c r="AF506" s="7" t="s">
        <v>3061</v>
      </c>
      <c r="AG506" s="7">
        <v>0</v>
      </c>
      <c r="AH506" s="7" t="s">
        <v>2863</v>
      </c>
      <c r="AI506" s="48" t="s">
        <v>308</v>
      </c>
      <c r="AJ506" s="194" t="str">
        <f>VLOOKUP($J506,context!$K$2:$M$348,2,FALSE)</f>
        <v>Definition from FaBiO: Information communicated personally by verbal or written means from one individual to one or more another persons or organizations.</v>
      </c>
      <c r="AK506" s="131">
        <v>2</v>
      </c>
      <c r="AL506" s="70" t="s">
        <v>3093</v>
      </c>
      <c r="AM506" s="185">
        <f>VLOOKUP($J506,context!$K$2:$AC$348,5,FALSE)</f>
        <v>0</v>
      </c>
      <c r="AN506" s="185">
        <f>VLOOKUP($J506,context!$K$2:$AC$348,6,FALSE)</f>
        <v>0</v>
      </c>
      <c r="AO506" s="185">
        <f>VLOOKUP($J506,context!$K$2:$AC$348,7,FALSE)</f>
        <v>0</v>
      </c>
      <c r="AP506" s="185">
        <f>VLOOKUP($J506,context!$K$2:$AC$348,8,FALSE)</f>
        <v>0.4</v>
      </c>
      <c r="AQ506" s="185">
        <f>VLOOKUP($J506,context!$K$2:$AC$348,9,FALSE)</f>
        <v>0.2</v>
      </c>
      <c r="AR506" s="185">
        <f>VLOOKUP($J506,context!$K$2:$AC$348,10,FALSE)</f>
        <v>0</v>
      </c>
      <c r="AS506" s="185">
        <f>VLOOKUP($J506,context!$K$2:$AC$348,11,FALSE)</f>
        <v>0.6</v>
      </c>
      <c r="AT506" s="185">
        <f>VLOOKUP($J506,context!$K$2:$AC$348,12,FALSE)</f>
        <v>0.2</v>
      </c>
      <c r="AU506" s="185">
        <f>VLOOKUP($J506,context!$K$2:$AC$348,13,FALSE)</f>
        <v>0</v>
      </c>
      <c r="AV506" s="185">
        <f>VLOOKUP($J506,context!$K$2:$AC$348,14,FALSE)</f>
        <v>0.2</v>
      </c>
      <c r="AW506" s="185">
        <f>VLOOKUP($J506,context!$K$2:$AC$348,15,FALSE)</f>
        <v>0</v>
      </c>
      <c r="AX506" s="185">
        <f>VLOOKUP($J506,context!$K$2:$AC$348,16,FALSE)</f>
        <v>0.4</v>
      </c>
      <c r="AY506" s="185">
        <f t="shared" si="41"/>
        <v>2</v>
      </c>
      <c r="AZ506" s="149">
        <f t="shared" si="42"/>
        <v>0.6</v>
      </c>
      <c r="BA506" s="149">
        <f t="shared" si="43"/>
        <v>0</v>
      </c>
      <c r="BB506" s="7"/>
    </row>
    <row r="507" spans="1:54">
      <c r="A507" s="52">
        <v>437</v>
      </c>
      <c r="B507" s="52" t="s">
        <v>13</v>
      </c>
      <c r="C507" s="66" t="s">
        <v>1116</v>
      </c>
      <c r="D507" s="52" t="s">
        <v>1117</v>
      </c>
      <c r="E507" s="77" t="s">
        <v>49</v>
      </c>
      <c r="F507" s="50">
        <v>3</v>
      </c>
      <c r="G507" s="50" t="s">
        <v>1143</v>
      </c>
      <c r="H507" s="77">
        <v>18</v>
      </c>
      <c r="I507" s="50" t="s">
        <v>1143</v>
      </c>
      <c r="J507" s="71" t="s">
        <v>3332</v>
      </c>
      <c r="K507" s="69" t="s">
        <v>3134</v>
      </c>
      <c r="L507" s="175">
        <v>1</v>
      </c>
      <c r="M507" s="69" t="s">
        <v>3332</v>
      </c>
      <c r="N507" s="69" t="s">
        <v>3332</v>
      </c>
      <c r="O507" s="77" t="str">
        <f t="shared" si="44"/>
        <v>Photograph</v>
      </c>
      <c r="P507" s="77" t="str">
        <f t="shared" si="45"/>
        <v>Definition from ONIX 3.0: photographic still image file. Whether in a plate section / insert, or not</v>
      </c>
      <c r="Q507" s="77"/>
      <c r="R507" s="6">
        <v>1</v>
      </c>
      <c r="S507" s="55"/>
      <c r="T507" s="77" t="s">
        <v>189</v>
      </c>
      <c r="U507" s="67" t="s">
        <v>717</v>
      </c>
      <c r="V507" s="68" t="s">
        <v>210</v>
      </c>
      <c r="W507" s="74" t="s">
        <v>879</v>
      </c>
      <c r="X507" s="115" t="s">
        <v>210</v>
      </c>
      <c r="Y507" s="121" t="s">
        <v>171</v>
      </c>
      <c r="AA507" s="77"/>
      <c r="AB507" s="69" t="s">
        <v>609</v>
      </c>
      <c r="AC507" s="77"/>
      <c r="AD507" s="77"/>
      <c r="AF507" s="77"/>
      <c r="AG507" s="69">
        <v>1</v>
      </c>
      <c r="AH507" s="7" t="s">
        <v>1145</v>
      </c>
      <c r="AI507" s="70" t="s">
        <v>2990</v>
      </c>
      <c r="AJ507" s="194" t="str">
        <f>VLOOKUP($J507,context!$K$2:$M$348,2,FALSE)</f>
        <v>Definition from ONIX 3.0: photographic still image file. Whether in a plate section / insert, or not</v>
      </c>
      <c r="AK507" s="70">
        <v>1</v>
      </c>
      <c r="AL507" s="70" t="s">
        <v>3093</v>
      </c>
      <c r="AM507" s="149">
        <f>VLOOKUP($J507,context!$K$2:$AC$348,5,FALSE)</f>
        <v>1</v>
      </c>
      <c r="AN507" s="149">
        <f>VLOOKUP($J507,context!$K$2:$AC$348,6,FALSE)</f>
        <v>0</v>
      </c>
      <c r="AO507" s="149">
        <f>VLOOKUP($J507,context!$K$2:$AC$348,7,FALSE)</f>
        <v>0</v>
      </c>
      <c r="AP507" s="149">
        <f>VLOOKUP($J507,context!$K$2:$AC$348,8,FALSE)</f>
        <v>1</v>
      </c>
      <c r="AQ507" s="149">
        <f>VLOOKUP($J507,context!$K$2:$AC$348,9,FALSE)</f>
        <v>1</v>
      </c>
      <c r="AR507" s="149">
        <f>VLOOKUP($J507,context!$K$2:$AC$348,10,FALSE)</f>
        <v>0.2</v>
      </c>
      <c r="AS507" s="149">
        <f>VLOOKUP($J507,context!$K$2:$AC$348,11,FALSE)</f>
        <v>1</v>
      </c>
      <c r="AT507" s="149">
        <f>VLOOKUP($J507,context!$K$2:$AC$348,12,FALSE)</f>
        <v>0.8</v>
      </c>
      <c r="AU507" s="149">
        <f>VLOOKUP($J507,context!$K$2:$AC$348,13,FALSE)</f>
        <v>0.8</v>
      </c>
      <c r="AV507" s="149">
        <f>VLOOKUP($J507,context!$K$2:$AC$348,14,FALSE)</f>
        <v>1</v>
      </c>
      <c r="AW507" s="149">
        <f>VLOOKUP($J507,context!$K$2:$AC$348,15,FALSE)</f>
        <v>0</v>
      </c>
      <c r="AX507" s="149">
        <f>VLOOKUP($J507,context!$K$2:$AC$348,16,FALSE)</f>
        <v>0.4</v>
      </c>
      <c r="AY507" s="149">
        <f t="shared" si="41"/>
        <v>7.2</v>
      </c>
      <c r="AZ507" s="149">
        <f t="shared" si="42"/>
        <v>1</v>
      </c>
      <c r="BA507" s="149">
        <f t="shared" si="43"/>
        <v>0</v>
      </c>
    </row>
    <row r="508" spans="1:54">
      <c r="A508" s="122">
        <v>937</v>
      </c>
      <c r="B508" s="52" t="s">
        <v>13</v>
      </c>
      <c r="C508" s="66" t="s">
        <v>32</v>
      </c>
      <c r="D508" s="52"/>
      <c r="E508" s="77" t="s">
        <v>1190</v>
      </c>
      <c r="F508" s="50">
        <v>3</v>
      </c>
      <c r="G508" s="50" t="s">
        <v>1203</v>
      </c>
      <c r="H508" s="77"/>
      <c r="I508" s="69" t="s">
        <v>1203</v>
      </c>
      <c r="J508" s="70" t="s">
        <v>1203</v>
      </c>
      <c r="K508" s="77"/>
      <c r="L508" s="175">
        <v>1</v>
      </c>
      <c r="M508" s="69" t="s">
        <v>1203</v>
      </c>
      <c r="N508" s="69" t="s">
        <v>1203</v>
      </c>
      <c r="O508" s="77" t="str">
        <f t="shared" si="44"/>
        <v>Podcast</v>
      </c>
      <c r="P508" s="77" t="str">
        <f t="shared" si="45"/>
        <v xml:space="preserve">Definition from Zotero: </v>
      </c>
      <c r="Q508" s="77"/>
      <c r="R508" s="6">
        <v>0.6</v>
      </c>
      <c r="S508" s="55">
        <v>42328</v>
      </c>
      <c r="T508" s="77" t="s">
        <v>189</v>
      </c>
      <c r="U508" s="67" t="s">
        <v>717</v>
      </c>
      <c r="V508" s="68" t="s">
        <v>227</v>
      </c>
      <c r="W508" s="74" t="s">
        <v>231</v>
      </c>
      <c r="X508" s="115" t="s">
        <v>231</v>
      </c>
      <c r="Y508" s="121" t="s">
        <v>171</v>
      </c>
      <c r="Z508" s="121" t="s">
        <v>230</v>
      </c>
      <c r="AA508" s="77"/>
      <c r="AB508" s="69" t="s">
        <v>609</v>
      </c>
      <c r="AC508" s="77"/>
      <c r="AD508" s="77"/>
      <c r="AF508" s="77"/>
      <c r="AG508" s="69">
        <v>1</v>
      </c>
      <c r="AH508" s="7" t="s">
        <v>1204</v>
      </c>
      <c r="AI508" s="70" t="s">
        <v>732</v>
      </c>
      <c r="AJ508" s="194" t="str">
        <f>VLOOKUP($J508,context!$K$2:$M$348,2,FALSE)</f>
        <v xml:space="preserve">Definition from Zotero: </v>
      </c>
      <c r="AK508" s="70">
        <v>1</v>
      </c>
      <c r="AL508" s="70" t="s">
        <v>3097</v>
      </c>
      <c r="AM508" s="149">
        <f>VLOOKUP($J508,context!$K$2:$AC$348,5,FALSE)</f>
        <v>0</v>
      </c>
      <c r="AN508" s="149">
        <f>VLOOKUP($J508,context!$K$2:$AC$348,6,FALSE)</f>
        <v>0</v>
      </c>
      <c r="AO508" s="149">
        <f>VLOOKUP($J508,context!$K$2:$AC$348,7,FALSE)</f>
        <v>0</v>
      </c>
      <c r="AP508" s="149">
        <f>VLOOKUP($J508,context!$K$2:$AC$348,8,FALSE)</f>
        <v>0</v>
      </c>
      <c r="AQ508" s="149">
        <f>VLOOKUP($J508,context!$K$2:$AC$348,9,FALSE)</f>
        <v>0</v>
      </c>
      <c r="AR508" s="149">
        <f>VLOOKUP($J508,context!$K$2:$AC$348,10,FALSE)</f>
        <v>0</v>
      </c>
      <c r="AS508" s="149">
        <f>VLOOKUP($J508,context!$K$2:$AC$348,11,FALSE)</f>
        <v>0</v>
      </c>
      <c r="AT508" s="149">
        <f>VLOOKUP($J508,context!$K$2:$AC$348,12,FALSE)</f>
        <v>0.2</v>
      </c>
      <c r="AU508" s="149">
        <f>VLOOKUP($J508,context!$K$2:$AC$348,13,FALSE)</f>
        <v>0.8</v>
      </c>
      <c r="AV508" s="149">
        <f>VLOOKUP($J508,context!$K$2:$AC$348,14,FALSE)</f>
        <v>1</v>
      </c>
      <c r="AW508" s="149">
        <f>VLOOKUP($J508,context!$K$2:$AC$348,15,FALSE)</f>
        <v>0</v>
      </c>
      <c r="AX508" s="149">
        <f>VLOOKUP($J508,context!$K$2:$AC$348,16,FALSE)</f>
        <v>0.2</v>
      </c>
      <c r="AY508" s="149">
        <f t="shared" si="41"/>
        <v>2.2000000000000002</v>
      </c>
      <c r="AZ508" s="149">
        <f t="shared" si="42"/>
        <v>1</v>
      </c>
      <c r="BA508" s="149">
        <f t="shared" si="43"/>
        <v>0</v>
      </c>
    </row>
    <row r="509" spans="1:54" s="7" customFormat="1">
      <c r="A509" s="52">
        <v>366</v>
      </c>
      <c r="B509" s="52" t="s">
        <v>2708</v>
      </c>
      <c r="C509" s="66" t="s">
        <v>905</v>
      </c>
      <c r="D509" s="52"/>
      <c r="E509" s="77" t="s">
        <v>906</v>
      </c>
      <c r="F509" s="50">
        <v>5</v>
      </c>
      <c r="G509" s="50" t="s">
        <v>1044</v>
      </c>
      <c r="H509" s="77" t="s">
        <v>1058</v>
      </c>
      <c r="I509" s="69" t="s">
        <v>1059</v>
      </c>
      <c r="J509" s="70" t="s">
        <v>2353</v>
      </c>
      <c r="K509" s="77"/>
      <c r="L509" s="77">
        <v>0</v>
      </c>
      <c r="M509" s="69" t="s">
        <v>2353</v>
      </c>
      <c r="N509" s="69" t="s">
        <v>2353</v>
      </c>
      <c r="O509" s="77" t="str">
        <f t="shared" si="44"/>
        <v/>
      </c>
      <c r="P509" s="77" t="str">
        <f t="shared" si="45"/>
        <v/>
      </c>
      <c r="Q509" s="77"/>
      <c r="R509" s="6">
        <v>0.8</v>
      </c>
      <c r="S509" s="55">
        <v>43015</v>
      </c>
      <c r="T509" s="77" t="s">
        <v>65</v>
      </c>
      <c r="U509" s="67" t="s">
        <v>108</v>
      </c>
      <c r="V509" s="68" t="s">
        <v>145</v>
      </c>
      <c r="W509" s="74" t="s">
        <v>66</v>
      </c>
      <c r="X509" s="115" t="s">
        <v>66</v>
      </c>
      <c r="Y509" s="121" t="s">
        <v>140</v>
      </c>
      <c r="Z509" s="121"/>
      <c r="AA509" s="77"/>
      <c r="AB509" s="69" t="s">
        <v>609</v>
      </c>
      <c r="AC509" s="77"/>
      <c r="AD509" s="77"/>
      <c r="AF509" s="69" t="s">
        <v>3061</v>
      </c>
      <c r="AG509" s="77">
        <v>0</v>
      </c>
      <c r="AH509" s="7" t="s">
        <v>2866</v>
      </c>
      <c r="AI509" s="131" t="s">
        <v>2046</v>
      </c>
      <c r="AJ509" s="194" t="str">
        <f>VLOOKUP($J509,context!$K$2:$M$348,2,FALSE)</f>
        <v>Definition from FaBiO: A description and definition of how something should be done. Ideally a policy should be both effective in achieving its goals and acceptable to those who have to abide by it.</v>
      </c>
      <c r="AK509" s="131">
        <v>2</v>
      </c>
      <c r="AL509" s="70" t="s">
        <v>3097</v>
      </c>
      <c r="AM509" s="149">
        <f>VLOOKUP($J509,context!$K$2:$AC$348,5,FALSE)</f>
        <v>0</v>
      </c>
      <c r="AN509" s="149">
        <f>VLOOKUP($J509,context!$K$2:$AC$348,6,FALSE)</f>
        <v>0</v>
      </c>
      <c r="AO509" s="149">
        <f>VLOOKUP($J509,context!$K$2:$AC$348,7,FALSE)</f>
        <v>0</v>
      </c>
      <c r="AP509" s="149">
        <f>VLOOKUP($J509,context!$K$2:$AC$348,8,FALSE)</f>
        <v>0</v>
      </c>
      <c r="AQ509" s="149">
        <f>VLOOKUP($J509,context!$K$2:$AC$348,9,FALSE)</f>
        <v>0.2</v>
      </c>
      <c r="AR509" s="149">
        <f>VLOOKUP($J509,context!$K$2:$AC$348,10,FALSE)</f>
        <v>0.4</v>
      </c>
      <c r="AS509" s="149">
        <f>VLOOKUP($J509,context!$K$2:$AC$348,11,FALSE)</f>
        <v>0.4</v>
      </c>
      <c r="AT509" s="149">
        <f>VLOOKUP($J509,context!$K$2:$AC$348,12,FALSE)</f>
        <v>0</v>
      </c>
      <c r="AU509" s="149">
        <f>VLOOKUP($J509,context!$K$2:$AC$348,13,FALSE)</f>
        <v>0.2</v>
      </c>
      <c r="AV509" s="149">
        <f>VLOOKUP($J509,context!$K$2:$AC$348,14,FALSE)</f>
        <v>0</v>
      </c>
      <c r="AW509" s="149">
        <f>VLOOKUP($J509,context!$K$2:$AC$348,15,FALSE)</f>
        <v>0</v>
      </c>
      <c r="AX509" s="149">
        <f>VLOOKUP($J509,context!$K$2:$AC$348,16,FALSE)</f>
        <v>1</v>
      </c>
      <c r="AY509" s="149">
        <f t="shared" si="41"/>
        <v>2.2000000000000002</v>
      </c>
      <c r="AZ509" s="149">
        <f t="shared" si="42"/>
        <v>1</v>
      </c>
      <c r="BA509" s="149">
        <f t="shared" si="43"/>
        <v>0</v>
      </c>
      <c r="BB509" s="122"/>
    </row>
    <row r="510" spans="1:54">
      <c r="A510" s="52">
        <v>769</v>
      </c>
      <c r="B510" s="52" t="s">
        <v>13</v>
      </c>
      <c r="C510" s="117" t="s">
        <v>1902</v>
      </c>
      <c r="E510" s="69" t="s">
        <v>2271</v>
      </c>
      <c r="G510" s="62" t="s">
        <v>2142</v>
      </c>
      <c r="J510" s="70" t="s">
        <v>2353</v>
      </c>
      <c r="K510" s="70" t="s">
        <v>2143</v>
      </c>
      <c r="L510" s="69">
        <v>1</v>
      </c>
      <c r="M510" s="69" t="s">
        <v>2353</v>
      </c>
      <c r="N510" s="69" t="s">
        <v>2353</v>
      </c>
      <c r="O510" s="77" t="str">
        <f t="shared" si="44"/>
        <v>Policy</v>
      </c>
      <c r="P510" s="77" t="str">
        <f t="shared" si="45"/>
        <v>Definition from FaBiO: A description and definition of how something should be done. Ideally a policy should be both effective in achieving its goals and acceptable to those who have to abide by it.</v>
      </c>
      <c r="R510" s="63">
        <v>0.8</v>
      </c>
      <c r="T510" s="77" t="s">
        <v>65</v>
      </c>
      <c r="U510" s="67" t="s">
        <v>108</v>
      </c>
      <c r="V510" s="68" t="s">
        <v>608</v>
      </c>
      <c r="W510" s="74" t="s">
        <v>66</v>
      </c>
      <c r="X510" s="115" t="s">
        <v>66</v>
      </c>
      <c r="Y510" s="121" t="s">
        <v>171</v>
      </c>
      <c r="AF510" s="69" t="s">
        <v>2939</v>
      </c>
      <c r="AG510" s="61">
        <v>0</v>
      </c>
      <c r="AH510" s="7"/>
      <c r="AI510" s="131" t="s">
        <v>2046</v>
      </c>
      <c r="AJ510" s="194" t="str">
        <f>VLOOKUP($J510,context!$K$2:$M$348,2,FALSE)</f>
        <v>Definition from FaBiO: A description and definition of how something should be done. Ideally a policy should be both effective in achieving its goals and acceptable to those who have to abide by it.</v>
      </c>
      <c r="AK510" s="131">
        <v>2</v>
      </c>
      <c r="AL510" s="70" t="s">
        <v>3097</v>
      </c>
      <c r="AM510" s="149">
        <f>VLOOKUP($J510,context!$K$2:$AC$348,5,FALSE)</f>
        <v>0</v>
      </c>
      <c r="AN510" s="149">
        <f>VLOOKUP($J510,context!$K$2:$AC$348,6,FALSE)</f>
        <v>0</v>
      </c>
      <c r="AO510" s="149">
        <f>VLOOKUP($J510,context!$K$2:$AC$348,7,FALSE)</f>
        <v>0</v>
      </c>
      <c r="AP510" s="149">
        <f>VLOOKUP($J510,context!$K$2:$AC$348,8,FALSE)</f>
        <v>0</v>
      </c>
      <c r="AQ510" s="149">
        <f>VLOOKUP($J510,context!$K$2:$AC$348,9,FALSE)</f>
        <v>0.2</v>
      </c>
      <c r="AR510" s="149">
        <f>VLOOKUP($J510,context!$K$2:$AC$348,10,FALSE)</f>
        <v>0.4</v>
      </c>
      <c r="AS510" s="149">
        <f>VLOOKUP($J510,context!$K$2:$AC$348,11,FALSE)</f>
        <v>0.4</v>
      </c>
      <c r="AT510" s="149">
        <f>VLOOKUP($J510,context!$K$2:$AC$348,12,FALSE)</f>
        <v>0</v>
      </c>
      <c r="AU510" s="149">
        <f>VLOOKUP($J510,context!$K$2:$AC$348,13,FALSE)</f>
        <v>0.2</v>
      </c>
      <c r="AV510" s="149">
        <f>VLOOKUP($J510,context!$K$2:$AC$348,14,FALSE)</f>
        <v>0</v>
      </c>
      <c r="AW510" s="149">
        <f>VLOOKUP($J510,context!$K$2:$AC$348,15,FALSE)</f>
        <v>0</v>
      </c>
      <c r="AX510" s="149">
        <f>VLOOKUP($J510,context!$K$2:$AC$348,16,FALSE)</f>
        <v>1</v>
      </c>
      <c r="AY510" s="149">
        <f t="shared" si="41"/>
        <v>2.2000000000000002</v>
      </c>
      <c r="AZ510" s="149">
        <f t="shared" si="42"/>
        <v>1</v>
      </c>
      <c r="BA510" s="149">
        <f t="shared" si="43"/>
        <v>0</v>
      </c>
    </row>
    <row r="511" spans="1:54">
      <c r="A511" s="52">
        <v>77</v>
      </c>
      <c r="B511" s="52" t="s">
        <v>13</v>
      </c>
      <c r="C511" s="66" t="s">
        <v>721</v>
      </c>
      <c r="D511" s="52"/>
      <c r="E511" s="77" t="s">
        <v>722</v>
      </c>
      <c r="F511" s="50">
        <v>3</v>
      </c>
      <c r="G511" s="50" t="s">
        <v>349</v>
      </c>
      <c r="H511" s="77"/>
      <c r="I511" s="69" t="s">
        <v>349</v>
      </c>
      <c r="J511" s="70" t="s">
        <v>349</v>
      </c>
      <c r="K511" s="77"/>
      <c r="L511" s="77">
        <v>0</v>
      </c>
      <c r="M511" s="69" t="s">
        <v>349</v>
      </c>
      <c r="N511" s="69" t="s">
        <v>349</v>
      </c>
      <c r="O511" s="77" t="str">
        <f t="shared" si="44"/>
        <v/>
      </c>
      <c r="P511" s="77" t="str">
        <f t="shared" si="45"/>
        <v/>
      </c>
      <c r="Q511" s="77"/>
      <c r="R511" s="6">
        <v>0.8</v>
      </c>
      <c r="S511" s="55"/>
      <c r="T511" s="77" t="s">
        <v>65</v>
      </c>
      <c r="U511" s="67" t="s">
        <v>108</v>
      </c>
      <c r="V511" s="68" t="s">
        <v>608</v>
      </c>
      <c r="W511" s="74" t="s">
        <v>66</v>
      </c>
      <c r="X511" s="115" t="s">
        <v>66</v>
      </c>
      <c r="Y511" s="121" t="s">
        <v>171</v>
      </c>
      <c r="AA511" s="69" t="s">
        <v>609</v>
      </c>
      <c r="AB511" s="69"/>
      <c r="AC511" s="77"/>
      <c r="AD511" s="77"/>
      <c r="AE511" s="7" t="s">
        <v>725</v>
      </c>
      <c r="AF511" s="69" t="s">
        <v>2940</v>
      </c>
      <c r="AG511" s="61">
        <v>0</v>
      </c>
      <c r="AH511" s="7"/>
      <c r="AI511" s="131" t="s">
        <v>3062</v>
      </c>
      <c r="AJ511" s="194" t="str">
        <f>VLOOKUP($J511,context!$K$2:$M$348,2,FALSE)</f>
        <v xml:space="preserve">Definition from FAO Learning resources MD application profile: A policy brief is a document intended to provide background information that would support a policy change. Usually the brief discusses the potential implications of a policy change at local, state, or federal level. The term "policy" must occur in the title of the resource to be identified as of type "Policy brief". </v>
      </c>
      <c r="AK511" s="131">
        <v>2</v>
      </c>
      <c r="AL511" s="70" t="s">
        <v>3097</v>
      </c>
      <c r="AM511" s="149">
        <f>VLOOKUP($J511,context!$K$2:$AC$348,5,FALSE)</f>
        <v>0</v>
      </c>
      <c r="AN511" s="149">
        <f>VLOOKUP($J511,context!$K$2:$AC$348,6,FALSE)</f>
        <v>0</v>
      </c>
      <c r="AO511" s="149">
        <f>VLOOKUP($J511,context!$K$2:$AC$348,7,FALSE)</f>
        <v>0</v>
      </c>
      <c r="AP511" s="149">
        <f>VLOOKUP($J511,context!$K$2:$AC$348,8,FALSE)</f>
        <v>0</v>
      </c>
      <c r="AQ511" s="149">
        <f>VLOOKUP($J511,context!$K$2:$AC$348,9,FALSE)</f>
        <v>0.2</v>
      </c>
      <c r="AR511" s="149">
        <f>VLOOKUP($J511,context!$K$2:$AC$348,10,FALSE)</f>
        <v>0.2</v>
      </c>
      <c r="AS511" s="149">
        <f>VLOOKUP($J511,context!$K$2:$AC$348,11,FALSE)</f>
        <v>0.4</v>
      </c>
      <c r="AT511" s="149">
        <f>VLOOKUP($J511,context!$K$2:$AC$348,12,FALSE)</f>
        <v>0</v>
      </c>
      <c r="AU511" s="149">
        <f>VLOOKUP($J511,context!$K$2:$AC$348,13,FALSE)</f>
        <v>0.4</v>
      </c>
      <c r="AV511" s="149">
        <f>VLOOKUP($J511,context!$K$2:$AC$348,14,FALSE)</f>
        <v>0</v>
      </c>
      <c r="AW511" s="149">
        <f>VLOOKUP($J511,context!$K$2:$AC$348,15,FALSE)</f>
        <v>0</v>
      </c>
      <c r="AX511" s="149">
        <f>VLOOKUP($J511,context!$K$2:$AC$348,16,FALSE)</f>
        <v>1</v>
      </c>
      <c r="AY511" s="149">
        <f t="shared" ref="AY511:AY574" si="46">SUM(AM511:AX511)</f>
        <v>2.2000000000000002</v>
      </c>
      <c r="AZ511" s="149">
        <f t="shared" ref="AZ511:AZ574" si="47">MAX(AM511:AX511)</f>
        <v>1</v>
      </c>
      <c r="BA511" s="149">
        <f t="shared" ref="BA511:BA574" si="48">MIN(AM511:AX511)</f>
        <v>0</v>
      </c>
      <c r="BB511" s="122"/>
    </row>
    <row r="512" spans="1:54">
      <c r="A512" s="52">
        <v>360</v>
      </c>
      <c r="B512" s="52" t="s">
        <v>2708</v>
      </c>
      <c r="C512" s="66" t="s">
        <v>905</v>
      </c>
      <c r="D512" s="52"/>
      <c r="E512" s="77" t="s">
        <v>906</v>
      </c>
      <c r="F512" s="50">
        <v>5</v>
      </c>
      <c r="G512" s="50" t="s">
        <v>1044</v>
      </c>
      <c r="H512" s="77" t="s">
        <v>1045</v>
      </c>
      <c r="I512" s="69" t="s">
        <v>349</v>
      </c>
      <c r="J512" s="70" t="s">
        <v>349</v>
      </c>
      <c r="K512" s="77"/>
      <c r="L512" s="77">
        <v>0</v>
      </c>
      <c r="M512" s="69" t="s">
        <v>349</v>
      </c>
      <c r="N512" s="69" t="s">
        <v>349</v>
      </c>
      <c r="O512" s="77" t="str">
        <f t="shared" si="44"/>
        <v/>
      </c>
      <c r="P512" s="77" t="str">
        <f t="shared" si="45"/>
        <v/>
      </c>
      <c r="Q512" s="77"/>
      <c r="R512" s="6">
        <v>0.8</v>
      </c>
      <c r="S512" s="55">
        <v>43015</v>
      </c>
      <c r="T512" s="77" t="s">
        <v>65</v>
      </c>
      <c r="U512" s="67" t="s">
        <v>108</v>
      </c>
      <c r="V512" s="68" t="s">
        <v>608</v>
      </c>
      <c r="W512" s="74" t="s">
        <v>66</v>
      </c>
      <c r="X512" s="115" t="s">
        <v>66</v>
      </c>
      <c r="Y512" s="121" t="s">
        <v>171</v>
      </c>
      <c r="AA512" s="69" t="s">
        <v>609</v>
      </c>
      <c r="AB512" s="77"/>
      <c r="AC512" s="77"/>
      <c r="AD512" s="77"/>
      <c r="AE512" s="7" t="s">
        <v>725</v>
      </c>
      <c r="AF512" s="69" t="s">
        <v>2940</v>
      </c>
      <c r="AG512" s="61">
        <v>0</v>
      </c>
      <c r="AH512" s="7"/>
      <c r="AI512" s="131" t="s">
        <v>2659</v>
      </c>
      <c r="AJ512" s="194" t="str">
        <f>VLOOKUP($J512,context!$K$2:$M$348,2,FALSE)</f>
        <v xml:space="preserve">Definition from FAO Learning resources MD application profile: A policy brief is a document intended to provide background information that would support a policy change. Usually the brief discusses the potential implications of a policy change at local, state, or federal level. The term "policy" must occur in the title of the resource to be identified as of type "Policy brief". </v>
      </c>
      <c r="AK512" s="131">
        <v>2</v>
      </c>
      <c r="AL512" s="70" t="s">
        <v>3097</v>
      </c>
      <c r="AM512" s="149">
        <f>VLOOKUP($J512,context!$K$2:$AC$348,5,FALSE)</f>
        <v>0</v>
      </c>
      <c r="AN512" s="149">
        <f>VLOOKUP($J512,context!$K$2:$AC$348,6,FALSE)</f>
        <v>0</v>
      </c>
      <c r="AO512" s="149">
        <f>VLOOKUP($J512,context!$K$2:$AC$348,7,FALSE)</f>
        <v>0</v>
      </c>
      <c r="AP512" s="149">
        <f>VLOOKUP($J512,context!$K$2:$AC$348,8,FALSE)</f>
        <v>0</v>
      </c>
      <c r="AQ512" s="149">
        <f>VLOOKUP($J512,context!$K$2:$AC$348,9,FALSE)</f>
        <v>0.2</v>
      </c>
      <c r="AR512" s="149">
        <f>VLOOKUP($J512,context!$K$2:$AC$348,10,FALSE)</f>
        <v>0.2</v>
      </c>
      <c r="AS512" s="149">
        <f>VLOOKUP($J512,context!$K$2:$AC$348,11,FALSE)</f>
        <v>0.4</v>
      </c>
      <c r="AT512" s="149">
        <f>VLOOKUP($J512,context!$K$2:$AC$348,12,FALSE)</f>
        <v>0</v>
      </c>
      <c r="AU512" s="149">
        <f>VLOOKUP($J512,context!$K$2:$AC$348,13,FALSE)</f>
        <v>0.4</v>
      </c>
      <c r="AV512" s="149">
        <f>VLOOKUP($J512,context!$K$2:$AC$348,14,FALSE)</f>
        <v>0</v>
      </c>
      <c r="AW512" s="149">
        <f>VLOOKUP($J512,context!$K$2:$AC$348,15,FALSE)</f>
        <v>0</v>
      </c>
      <c r="AX512" s="149">
        <f>VLOOKUP($J512,context!$K$2:$AC$348,16,FALSE)</f>
        <v>1</v>
      </c>
      <c r="AY512" s="149">
        <f t="shared" si="46"/>
        <v>2.2000000000000002</v>
      </c>
      <c r="AZ512" s="149">
        <f t="shared" si="47"/>
        <v>1</v>
      </c>
      <c r="BA512" s="149">
        <f t="shared" si="48"/>
        <v>0</v>
      </c>
      <c r="BB512" s="122"/>
    </row>
    <row r="513" spans="1:54">
      <c r="A513" s="122">
        <v>954</v>
      </c>
      <c r="B513" s="52" t="s">
        <v>13</v>
      </c>
      <c r="C513" s="66" t="s">
        <v>2709</v>
      </c>
      <c r="E513" s="69" t="s">
        <v>2740</v>
      </c>
      <c r="G513" s="60" t="s">
        <v>349</v>
      </c>
      <c r="J513" s="70" t="s">
        <v>349</v>
      </c>
      <c r="K513" s="69" t="s">
        <v>2728</v>
      </c>
      <c r="L513" s="69">
        <v>1</v>
      </c>
      <c r="M513" s="69" t="s">
        <v>349</v>
      </c>
      <c r="N513" s="69" t="s">
        <v>349</v>
      </c>
      <c r="O513" s="77" t="str">
        <f t="shared" si="44"/>
        <v>Policy Brief</v>
      </c>
      <c r="P513" s="77" t="str">
        <f t="shared" si="45"/>
        <v xml:space="preserve">Definition from FAO Learning resources MD application profile: A policy brief is a document intended to provide background information that would support a policy change. Usually the brief discusses the potential implications of a policy change at local, state, or federal level. The term "policy" must occur in the title of the resource to be identified as of type "Policy brief". </v>
      </c>
      <c r="R513" s="63">
        <v>0.8</v>
      </c>
      <c r="T513" s="69" t="s">
        <v>65</v>
      </c>
      <c r="U513" s="67" t="s">
        <v>108</v>
      </c>
      <c r="V513" s="68" t="s">
        <v>608</v>
      </c>
      <c r="W513" s="74" t="s">
        <v>66</v>
      </c>
      <c r="X513" s="115" t="s">
        <v>66</v>
      </c>
      <c r="Y513" s="121" t="s">
        <v>171</v>
      </c>
      <c r="AE513" s="7" t="s">
        <v>725</v>
      </c>
      <c r="AF513" s="69" t="s">
        <v>2940</v>
      </c>
      <c r="AG513" s="61">
        <v>0</v>
      </c>
      <c r="AI513" s="131" t="s">
        <v>3062</v>
      </c>
      <c r="AJ513" s="194" t="str">
        <f>VLOOKUP($J513,context!$K$2:$M$348,2,FALSE)</f>
        <v xml:space="preserve">Definition from FAO Learning resources MD application profile: A policy brief is a document intended to provide background information that would support a policy change. Usually the brief discusses the potential implications of a policy change at local, state, or federal level. The term "policy" must occur in the title of the resource to be identified as of type "Policy brief". </v>
      </c>
      <c r="AK513" s="131">
        <v>2</v>
      </c>
      <c r="AL513" s="70" t="s">
        <v>3097</v>
      </c>
      <c r="AM513" s="149">
        <f>VLOOKUP($J513,context!$K$2:$AC$348,5,FALSE)</f>
        <v>0</v>
      </c>
      <c r="AN513" s="149">
        <f>VLOOKUP($J513,context!$K$2:$AC$348,6,FALSE)</f>
        <v>0</v>
      </c>
      <c r="AO513" s="149">
        <f>VLOOKUP($J513,context!$K$2:$AC$348,7,FALSE)</f>
        <v>0</v>
      </c>
      <c r="AP513" s="149">
        <f>VLOOKUP($J513,context!$K$2:$AC$348,8,FALSE)</f>
        <v>0</v>
      </c>
      <c r="AQ513" s="149">
        <f>VLOOKUP($J513,context!$K$2:$AC$348,9,FALSE)</f>
        <v>0.2</v>
      </c>
      <c r="AR513" s="149">
        <f>VLOOKUP($J513,context!$K$2:$AC$348,10,FALSE)</f>
        <v>0.2</v>
      </c>
      <c r="AS513" s="149">
        <f>VLOOKUP($J513,context!$K$2:$AC$348,11,FALSE)</f>
        <v>0.4</v>
      </c>
      <c r="AT513" s="149">
        <f>VLOOKUP($J513,context!$K$2:$AC$348,12,FALSE)</f>
        <v>0</v>
      </c>
      <c r="AU513" s="149">
        <f>VLOOKUP($J513,context!$K$2:$AC$348,13,FALSE)</f>
        <v>0.4</v>
      </c>
      <c r="AV513" s="149">
        <f>VLOOKUP($J513,context!$K$2:$AC$348,14,FALSE)</f>
        <v>0</v>
      </c>
      <c r="AW513" s="149">
        <f>VLOOKUP($J513,context!$K$2:$AC$348,15,FALSE)</f>
        <v>0</v>
      </c>
      <c r="AX513" s="149">
        <f>VLOOKUP($J513,context!$K$2:$AC$348,16,FALSE)</f>
        <v>1</v>
      </c>
      <c r="AY513" s="149">
        <f t="shared" si="46"/>
        <v>2.2000000000000002</v>
      </c>
      <c r="AZ513" s="149">
        <f t="shared" si="47"/>
        <v>1</v>
      </c>
      <c r="BA513" s="149">
        <f t="shared" si="48"/>
        <v>0</v>
      </c>
      <c r="BB513" s="122"/>
    </row>
    <row r="514" spans="1:54">
      <c r="A514" s="52">
        <v>361</v>
      </c>
      <c r="B514" s="52" t="s">
        <v>2708</v>
      </c>
      <c r="C514" s="66" t="s">
        <v>905</v>
      </c>
      <c r="D514" s="52"/>
      <c r="E514" s="77" t="s">
        <v>906</v>
      </c>
      <c r="F514" s="50">
        <v>5</v>
      </c>
      <c r="G514" s="50" t="s">
        <v>1044</v>
      </c>
      <c r="H514" s="77" t="s">
        <v>1046</v>
      </c>
      <c r="I514" s="69" t="s">
        <v>1047</v>
      </c>
      <c r="J514" s="70" t="s">
        <v>1047</v>
      </c>
      <c r="K514" s="77"/>
      <c r="L514" s="175">
        <v>1</v>
      </c>
      <c r="M514" s="69" t="s">
        <v>1047</v>
      </c>
      <c r="N514" s="69" t="s">
        <v>1047</v>
      </c>
      <c r="O514" s="77" t="str">
        <f t="shared" si="44"/>
        <v>Policy Note</v>
      </c>
      <c r="P514" s="77" t="str">
        <f t="shared" si="45"/>
        <v xml:space="preserve">Definition from MARLO: </v>
      </c>
      <c r="Q514" s="77"/>
      <c r="R514" s="6">
        <v>0.8</v>
      </c>
      <c r="S514" s="55">
        <v>43015</v>
      </c>
      <c r="T514" s="77" t="s">
        <v>65</v>
      </c>
      <c r="U514" s="67" t="s">
        <v>108</v>
      </c>
      <c r="V514" s="68" t="s">
        <v>608</v>
      </c>
      <c r="W514" s="74" t="s">
        <v>66</v>
      </c>
      <c r="X514" s="115" t="s">
        <v>66</v>
      </c>
      <c r="Y514" s="121" t="s">
        <v>171</v>
      </c>
      <c r="AA514" s="69" t="s">
        <v>609</v>
      </c>
      <c r="AB514" s="77"/>
      <c r="AC514" s="77"/>
      <c r="AD514" s="77"/>
      <c r="AF514" s="69" t="s">
        <v>2938</v>
      </c>
      <c r="AG514" s="61">
        <v>-1</v>
      </c>
      <c r="AH514" s="7"/>
      <c r="AI514" s="131" t="s">
        <v>2659</v>
      </c>
      <c r="AJ514" s="194" t="str">
        <f>VLOOKUP($J514,context!$K$2:$M$348,2,FALSE)</f>
        <v xml:space="preserve">Definition from MARLO: </v>
      </c>
      <c r="AK514" s="131">
        <v>2</v>
      </c>
      <c r="AL514" s="70" t="s">
        <v>3097</v>
      </c>
      <c r="AM514" s="149">
        <f>VLOOKUP($J514,context!$K$2:$AC$348,5,FALSE)</f>
        <v>0</v>
      </c>
      <c r="AN514" s="149">
        <f>VLOOKUP($J514,context!$K$2:$AC$348,6,FALSE)</f>
        <v>0</v>
      </c>
      <c r="AO514" s="149">
        <f>VLOOKUP($J514,context!$K$2:$AC$348,7,FALSE)</f>
        <v>0</v>
      </c>
      <c r="AP514" s="149">
        <f>VLOOKUP($J514,context!$K$2:$AC$348,8,FALSE)</f>
        <v>0</v>
      </c>
      <c r="AQ514" s="149">
        <f>VLOOKUP($J514,context!$K$2:$AC$348,9,FALSE)</f>
        <v>0.2</v>
      </c>
      <c r="AR514" s="149">
        <f>VLOOKUP($J514,context!$K$2:$AC$348,10,FALSE)</f>
        <v>0.2</v>
      </c>
      <c r="AS514" s="149">
        <f>VLOOKUP($J514,context!$K$2:$AC$348,11,FALSE)</f>
        <v>0.4</v>
      </c>
      <c r="AT514" s="149">
        <f>VLOOKUP($J514,context!$K$2:$AC$348,12,FALSE)</f>
        <v>0</v>
      </c>
      <c r="AU514" s="149">
        <f>VLOOKUP($J514,context!$K$2:$AC$348,13,FALSE)</f>
        <v>0.2</v>
      </c>
      <c r="AV514" s="149">
        <f>VLOOKUP($J514,context!$K$2:$AC$348,14,FALSE)</f>
        <v>0</v>
      </c>
      <c r="AW514" s="149">
        <f>VLOOKUP($J514,context!$K$2:$AC$348,15,FALSE)</f>
        <v>0</v>
      </c>
      <c r="AX514" s="149">
        <f>VLOOKUP($J514,context!$K$2:$AC$348,16,FALSE)</f>
        <v>1</v>
      </c>
      <c r="AY514" s="149">
        <f t="shared" si="46"/>
        <v>2</v>
      </c>
      <c r="AZ514" s="149">
        <f t="shared" si="47"/>
        <v>1</v>
      </c>
      <c r="BA514" s="149">
        <f t="shared" si="48"/>
        <v>0</v>
      </c>
      <c r="BB514" s="122"/>
    </row>
    <row r="515" spans="1:54">
      <c r="A515" s="52">
        <v>369</v>
      </c>
      <c r="B515" s="52" t="s">
        <v>2708</v>
      </c>
      <c r="C515" s="66" t="s">
        <v>905</v>
      </c>
      <c r="D515" s="52"/>
      <c r="E515" s="77" t="s">
        <v>906</v>
      </c>
      <c r="F515" s="50">
        <v>5</v>
      </c>
      <c r="G515" s="50" t="s">
        <v>1044</v>
      </c>
      <c r="H515" s="77" t="s">
        <v>1067</v>
      </c>
      <c r="I515" s="69" t="s">
        <v>1068</v>
      </c>
      <c r="J515" s="70" t="s">
        <v>1068</v>
      </c>
      <c r="K515" s="77"/>
      <c r="L515" s="175">
        <v>1</v>
      </c>
      <c r="M515" s="69" t="s">
        <v>1068</v>
      </c>
      <c r="N515" s="69" t="s">
        <v>1068</v>
      </c>
      <c r="O515" s="77" t="str">
        <f t="shared" si="44"/>
        <v>Policy Statement</v>
      </c>
      <c r="P515" s="77" t="str">
        <f t="shared" si="45"/>
        <v xml:space="preserve">Definition from MARLO: </v>
      </c>
      <c r="Q515" s="77"/>
      <c r="R515" s="6">
        <v>0.8</v>
      </c>
      <c r="S515" s="55">
        <v>43015</v>
      </c>
      <c r="T515" s="77" t="s">
        <v>65</v>
      </c>
      <c r="U515" s="67" t="s">
        <v>108</v>
      </c>
      <c r="V515" s="68" t="s">
        <v>145</v>
      </c>
      <c r="W515" s="74" t="s">
        <v>66</v>
      </c>
      <c r="X515" s="115" t="s">
        <v>66</v>
      </c>
      <c r="Y515" s="121" t="s">
        <v>171</v>
      </c>
      <c r="AA515" s="69" t="s">
        <v>609</v>
      </c>
      <c r="AB515" s="77"/>
      <c r="AC515" s="77"/>
      <c r="AD515" s="77"/>
      <c r="AF515" s="69" t="s">
        <v>2937</v>
      </c>
      <c r="AG515" s="61">
        <v>-1</v>
      </c>
      <c r="AH515" s="7"/>
      <c r="AI515" s="131" t="s">
        <v>2659</v>
      </c>
      <c r="AJ515" s="194" t="str">
        <f>VLOOKUP($J515,context!$K$2:$M$348,2,FALSE)</f>
        <v xml:space="preserve">Definition from MARLO: </v>
      </c>
      <c r="AK515" s="131">
        <v>2</v>
      </c>
      <c r="AL515" s="70" t="s">
        <v>3097</v>
      </c>
      <c r="AM515" s="149">
        <f>VLOOKUP($J515,context!$K$2:$AC$348,5,FALSE)</f>
        <v>0</v>
      </c>
      <c r="AN515" s="149">
        <f>VLOOKUP($J515,context!$K$2:$AC$348,6,FALSE)</f>
        <v>0</v>
      </c>
      <c r="AO515" s="149">
        <f>VLOOKUP($J515,context!$K$2:$AC$348,7,FALSE)</f>
        <v>0</v>
      </c>
      <c r="AP515" s="149">
        <f>VLOOKUP($J515,context!$K$2:$AC$348,8,FALSE)</f>
        <v>0</v>
      </c>
      <c r="AQ515" s="149">
        <f>VLOOKUP($J515,context!$K$2:$AC$348,9,FALSE)</f>
        <v>0.2</v>
      </c>
      <c r="AR515" s="149">
        <f>VLOOKUP($J515,context!$K$2:$AC$348,10,FALSE)</f>
        <v>0.4</v>
      </c>
      <c r="AS515" s="149">
        <f>VLOOKUP($J515,context!$K$2:$AC$348,11,FALSE)</f>
        <v>0.4</v>
      </c>
      <c r="AT515" s="149">
        <f>VLOOKUP($J515,context!$K$2:$AC$348,12,FALSE)</f>
        <v>0</v>
      </c>
      <c r="AU515" s="149">
        <f>VLOOKUP($J515,context!$K$2:$AC$348,13,FALSE)</f>
        <v>0.2</v>
      </c>
      <c r="AV515" s="149">
        <f>VLOOKUP($J515,context!$K$2:$AC$348,14,FALSE)</f>
        <v>0</v>
      </c>
      <c r="AW515" s="149">
        <f>VLOOKUP($J515,context!$K$2:$AC$348,15,FALSE)</f>
        <v>0</v>
      </c>
      <c r="AX515" s="149">
        <f>VLOOKUP($J515,context!$K$2:$AC$348,16,FALSE)</f>
        <v>1</v>
      </c>
      <c r="AY515" s="149">
        <f t="shared" si="46"/>
        <v>2.2000000000000002</v>
      </c>
      <c r="AZ515" s="149">
        <f t="shared" si="47"/>
        <v>1</v>
      </c>
      <c r="BA515" s="149">
        <f t="shared" si="48"/>
        <v>0</v>
      </c>
      <c r="BB515" s="122"/>
    </row>
    <row r="516" spans="1:54">
      <c r="A516" s="52">
        <v>662</v>
      </c>
      <c r="B516" s="52" t="s">
        <v>13</v>
      </c>
      <c r="C516" s="117" t="s">
        <v>1902</v>
      </c>
      <c r="E516" s="69" t="s">
        <v>2271</v>
      </c>
      <c r="G516" s="62" t="s">
        <v>1979</v>
      </c>
      <c r="J516" s="70" t="s">
        <v>3353</v>
      </c>
      <c r="K516" s="69" t="s">
        <v>1980</v>
      </c>
      <c r="L516" s="69">
        <v>1</v>
      </c>
      <c r="M516" s="69" t="s">
        <v>2353</v>
      </c>
      <c r="N516" s="69" t="s">
        <v>2355</v>
      </c>
      <c r="O516" s="77" t="str">
        <f t="shared" si="44"/>
        <v>DM Policy</v>
      </c>
      <c r="P516" s="77" t="str">
        <f t="shared" si="45"/>
        <v>Definition from FaBiO: A policy that descibes and defines how data should be managed, preserved and shared.</v>
      </c>
      <c r="R516" s="63">
        <v>0.8</v>
      </c>
      <c r="T516" s="77" t="s">
        <v>65</v>
      </c>
      <c r="U516" s="67" t="s">
        <v>108</v>
      </c>
      <c r="V516" s="68" t="s">
        <v>608</v>
      </c>
      <c r="W516" s="74" t="s">
        <v>66</v>
      </c>
      <c r="X516" s="115" t="s">
        <v>66</v>
      </c>
      <c r="Y516" s="121" t="s">
        <v>171</v>
      </c>
      <c r="AA516" s="69" t="s">
        <v>609</v>
      </c>
      <c r="AF516" s="69" t="s">
        <v>2937</v>
      </c>
      <c r="AG516" s="61">
        <v>-1</v>
      </c>
      <c r="AI516" s="131" t="s">
        <v>2046</v>
      </c>
      <c r="AJ516" s="194" t="e">
        <f>VLOOKUP($J516,context!$K$2:$M$348,2,FALSE)</f>
        <v>#N/A</v>
      </c>
      <c r="AK516" s="131">
        <v>2</v>
      </c>
      <c r="AL516" s="70" t="s">
        <v>3097</v>
      </c>
      <c r="AM516" s="149" t="e">
        <f>VLOOKUP($J516,context!$K$2:$AC$348,5,FALSE)</f>
        <v>#N/A</v>
      </c>
      <c r="AN516" s="149" t="e">
        <f>VLOOKUP($J516,context!$K$2:$AC$348,6,FALSE)</f>
        <v>#N/A</v>
      </c>
      <c r="AO516" s="149" t="e">
        <f>VLOOKUP($J516,context!$K$2:$AC$348,7,FALSE)</f>
        <v>#N/A</v>
      </c>
      <c r="AP516" s="149" t="e">
        <f>VLOOKUP($J516,context!$K$2:$AC$348,8,FALSE)</f>
        <v>#N/A</v>
      </c>
      <c r="AQ516" s="149" t="e">
        <f>VLOOKUP($J516,context!$K$2:$AC$348,9,FALSE)</f>
        <v>#N/A</v>
      </c>
      <c r="AR516" s="149" t="e">
        <f>VLOOKUP($J516,context!$K$2:$AC$348,10,FALSE)</f>
        <v>#N/A</v>
      </c>
      <c r="AS516" s="149" t="e">
        <f>VLOOKUP($J516,context!$K$2:$AC$348,11,FALSE)</f>
        <v>#N/A</v>
      </c>
      <c r="AT516" s="149" t="e">
        <f>VLOOKUP($J516,context!$K$2:$AC$348,12,FALSE)</f>
        <v>#N/A</v>
      </c>
      <c r="AU516" s="149" t="e">
        <f>VLOOKUP($J516,context!$K$2:$AC$348,13,FALSE)</f>
        <v>#N/A</v>
      </c>
      <c r="AV516" s="149" t="e">
        <f>VLOOKUP($J516,context!$K$2:$AC$348,14,FALSE)</f>
        <v>#N/A</v>
      </c>
      <c r="AW516" s="149" t="e">
        <f>VLOOKUP($J516,context!$K$2:$AC$348,15,FALSE)</f>
        <v>#N/A</v>
      </c>
      <c r="AX516" s="149" t="e">
        <f>VLOOKUP($J516,context!$K$2:$AC$348,16,FALSE)</f>
        <v>#N/A</v>
      </c>
      <c r="AY516" s="149" t="e">
        <f t="shared" si="46"/>
        <v>#N/A</v>
      </c>
      <c r="AZ516" s="149" t="e">
        <f t="shared" si="47"/>
        <v>#N/A</v>
      </c>
      <c r="BA516" s="149" t="e">
        <f t="shared" si="48"/>
        <v>#N/A</v>
      </c>
    </row>
    <row r="517" spans="1:54">
      <c r="A517" s="52">
        <v>663</v>
      </c>
      <c r="B517" s="52" t="s">
        <v>13</v>
      </c>
      <c r="C517" s="117" t="s">
        <v>1902</v>
      </c>
      <c r="E517" s="69" t="s">
        <v>2271</v>
      </c>
      <c r="G517" s="62" t="s">
        <v>1981</v>
      </c>
      <c r="J517" s="70" t="s">
        <v>3353</v>
      </c>
      <c r="K517" s="61" t="s">
        <v>1982</v>
      </c>
      <c r="L517" s="69">
        <v>0</v>
      </c>
      <c r="M517" s="69" t="s">
        <v>2353</v>
      </c>
      <c r="N517" s="69" t="s">
        <v>2355</v>
      </c>
      <c r="O517" s="77" t="str">
        <f t="shared" si="44"/>
        <v/>
      </c>
      <c r="P517" s="77" t="str">
        <f t="shared" si="45"/>
        <v/>
      </c>
      <c r="R517" s="63">
        <v>0.8</v>
      </c>
      <c r="T517" s="77" t="s">
        <v>65</v>
      </c>
      <c r="U517" s="67" t="s">
        <v>108</v>
      </c>
      <c r="V517" s="68" t="s">
        <v>608</v>
      </c>
      <c r="W517" s="74" t="s">
        <v>66</v>
      </c>
      <c r="X517" s="115" t="s">
        <v>66</v>
      </c>
      <c r="Y517" s="121" t="s">
        <v>171</v>
      </c>
      <c r="AB517" s="69" t="s">
        <v>609</v>
      </c>
      <c r="AF517" s="69" t="s">
        <v>2937</v>
      </c>
      <c r="AG517" s="61">
        <v>-1</v>
      </c>
      <c r="AI517" s="131" t="s">
        <v>2046</v>
      </c>
      <c r="AJ517" s="194" t="e">
        <f>VLOOKUP($J517,context!$K$2:$M$348,2,FALSE)</f>
        <v>#N/A</v>
      </c>
      <c r="AK517" s="131">
        <v>2</v>
      </c>
      <c r="AL517" s="70" t="s">
        <v>3097</v>
      </c>
      <c r="AM517" s="149" t="e">
        <f>VLOOKUP($J517,context!$K$2:$AC$348,5,FALSE)</f>
        <v>#N/A</v>
      </c>
      <c r="AN517" s="149" t="e">
        <f>VLOOKUP($J517,context!$K$2:$AC$348,6,FALSE)</f>
        <v>#N/A</v>
      </c>
      <c r="AO517" s="149" t="e">
        <f>VLOOKUP($J517,context!$K$2:$AC$348,7,FALSE)</f>
        <v>#N/A</v>
      </c>
      <c r="AP517" s="149" t="e">
        <f>VLOOKUP($J517,context!$K$2:$AC$348,8,FALSE)</f>
        <v>#N/A</v>
      </c>
      <c r="AQ517" s="149" t="e">
        <f>VLOOKUP($J517,context!$K$2:$AC$348,9,FALSE)</f>
        <v>#N/A</v>
      </c>
      <c r="AR517" s="149" t="e">
        <f>VLOOKUP($J517,context!$K$2:$AC$348,10,FALSE)</f>
        <v>#N/A</v>
      </c>
      <c r="AS517" s="149" t="e">
        <f>VLOOKUP($J517,context!$K$2:$AC$348,11,FALSE)</f>
        <v>#N/A</v>
      </c>
      <c r="AT517" s="149" t="e">
        <f>VLOOKUP($J517,context!$K$2:$AC$348,12,FALSE)</f>
        <v>#N/A</v>
      </c>
      <c r="AU517" s="149" t="e">
        <f>VLOOKUP($J517,context!$K$2:$AC$348,13,FALSE)</f>
        <v>#N/A</v>
      </c>
      <c r="AV517" s="149" t="e">
        <f>VLOOKUP($J517,context!$K$2:$AC$348,14,FALSE)</f>
        <v>#N/A</v>
      </c>
      <c r="AW517" s="149" t="e">
        <f>VLOOKUP($J517,context!$K$2:$AC$348,15,FALSE)</f>
        <v>#N/A</v>
      </c>
      <c r="AX517" s="149" t="e">
        <f>VLOOKUP($J517,context!$K$2:$AC$348,16,FALSE)</f>
        <v>#N/A</v>
      </c>
      <c r="AY517" s="149" t="e">
        <f t="shared" si="46"/>
        <v>#N/A</v>
      </c>
      <c r="AZ517" s="149" t="e">
        <f t="shared" si="47"/>
        <v>#N/A</v>
      </c>
      <c r="BA517" s="149" t="e">
        <f t="shared" si="48"/>
        <v>#N/A</v>
      </c>
      <c r="BB517" s="175"/>
    </row>
    <row r="518" spans="1:54">
      <c r="A518" s="52">
        <v>188</v>
      </c>
      <c r="B518" s="52" t="s">
        <v>13</v>
      </c>
      <c r="C518" s="66" t="s">
        <v>800</v>
      </c>
      <c r="D518" s="52" t="s">
        <v>801</v>
      </c>
      <c r="E518" s="77" t="s">
        <v>802</v>
      </c>
      <c r="F518" s="50">
        <v>4</v>
      </c>
      <c r="G518" s="50" t="s">
        <v>444</v>
      </c>
      <c r="H518" s="77"/>
      <c r="I518" s="69" t="s">
        <v>444</v>
      </c>
      <c r="J518" s="70" t="s">
        <v>444</v>
      </c>
      <c r="K518" s="77" t="s">
        <v>803</v>
      </c>
      <c r="L518" s="69">
        <v>0</v>
      </c>
      <c r="M518" s="69" t="s">
        <v>444</v>
      </c>
      <c r="N518" s="69" t="s">
        <v>444</v>
      </c>
      <c r="O518" s="77" t="str">
        <f t="shared" si="44"/>
        <v/>
      </c>
      <c r="P518" s="77" t="str">
        <f t="shared" si="45"/>
        <v/>
      </c>
      <c r="Q518" s="77"/>
      <c r="R518" s="6">
        <v>0.8</v>
      </c>
      <c r="S518" s="55">
        <v>43018</v>
      </c>
      <c r="T518" s="77" t="s">
        <v>65</v>
      </c>
      <c r="U518" s="67" t="s">
        <v>608</v>
      </c>
      <c r="V518" s="68" t="s">
        <v>608</v>
      </c>
      <c r="W518" s="74" t="s">
        <v>66</v>
      </c>
      <c r="X518" s="115" t="s">
        <v>66</v>
      </c>
      <c r="Y518" s="121" t="s">
        <v>171</v>
      </c>
      <c r="AA518" s="77"/>
      <c r="AB518" s="69" t="s">
        <v>609</v>
      </c>
      <c r="AC518" s="69" t="s">
        <v>609</v>
      </c>
      <c r="AD518" s="77"/>
      <c r="AF518" s="69" t="s">
        <v>2941</v>
      </c>
      <c r="AG518" s="69">
        <v>0</v>
      </c>
      <c r="AH518" s="7"/>
      <c r="AI518" s="131" t="s">
        <v>444</v>
      </c>
      <c r="AJ518" s="194" t="e">
        <f>VLOOKUP($J518,context!$K$2:$M$348,2,FALSE)</f>
        <v>#N/A</v>
      </c>
      <c r="AK518" s="131">
        <v>2</v>
      </c>
      <c r="AL518" s="70" t="s">
        <v>3093</v>
      </c>
      <c r="AM518" s="149">
        <f>VLOOKUP($J518,context!$K$2:$AC$348,5,FALSE)</f>
        <v>0</v>
      </c>
      <c r="AN518" s="149">
        <f>VLOOKUP($J518,context!$K$2:$AC$348,6,FALSE)</f>
        <v>0</v>
      </c>
      <c r="AO518" s="149">
        <f>VLOOKUP($J518,context!$K$2:$AC$348,7,FALSE)</f>
        <v>0</v>
      </c>
      <c r="AP518" s="149">
        <f>VLOOKUP($J518,context!$K$2:$AC$348,8,FALSE)</f>
        <v>0.2</v>
      </c>
      <c r="AQ518" s="149">
        <f>VLOOKUP($J518,context!$K$2:$AC$348,9,FALSE)</f>
        <v>0</v>
      </c>
      <c r="AR518" s="149">
        <f>VLOOKUP($J518,context!$K$2:$AC$348,10,FALSE)</f>
        <v>0</v>
      </c>
      <c r="AS518" s="149">
        <f>VLOOKUP($J518,context!$K$2:$AC$348,11,FALSE)</f>
        <v>0.8</v>
      </c>
      <c r="AT518" s="149">
        <f>VLOOKUP($J518,context!$K$2:$AC$348,12,FALSE)</f>
        <v>0.2</v>
      </c>
      <c r="AU518" s="149">
        <f>VLOOKUP($J518,context!$K$2:$AC$348,13,FALSE)</f>
        <v>0.6</v>
      </c>
      <c r="AV518" s="149">
        <f>VLOOKUP($J518,context!$K$2:$AC$348,14,FALSE)</f>
        <v>0.6</v>
      </c>
      <c r="AW518" s="149">
        <f>VLOOKUP($J518,context!$K$2:$AC$348,15,FALSE)</f>
        <v>0</v>
      </c>
      <c r="AX518" s="149">
        <f>VLOOKUP($J518,context!$K$2:$AC$348,16,FALSE)</f>
        <v>0.4</v>
      </c>
      <c r="AY518" s="149">
        <f t="shared" si="46"/>
        <v>2.8</v>
      </c>
      <c r="AZ518" s="149">
        <f t="shared" si="47"/>
        <v>0.8</v>
      </c>
      <c r="BA518" s="149">
        <f t="shared" si="48"/>
        <v>0</v>
      </c>
    </row>
    <row r="519" spans="1:54">
      <c r="A519" s="52">
        <v>732</v>
      </c>
      <c r="B519" s="52" t="s">
        <v>13</v>
      </c>
      <c r="C519" s="117" t="s">
        <v>1902</v>
      </c>
      <c r="E519" s="69" t="s">
        <v>2271</v>
      </c>
      <c r="G519" s="62" t="s">
        <v>2086</v>
      </c>
      <c r="J519" s="70" t="s">
        <v>444</v>
      </c>
      <c r="K519" s="70" t="s">
        <v>2087</v>
      </c>
      <c r="L519" s="69">
        <v>0</v>
      </c>
      <c r="M519" s="69" t="s">
        <v>444</v>
      </c>
      <c r="N519" s="69" t="s">
        <v>444</v>
      </c>
      <c r="O519" s="77" t="str">
        <f t="shared" si="44"/>
        <v/>
      </c>
      <c r="P519" s="77" t="str">
        <f t="shared" si="45"/>
        <v/>
      </c>
      <c r="R519" s="63">
        <v>0.8</v>
      </c>
      <c r="T519" s="77" t="s">
        <v>65</v>
      </c>
      <c r="U519" s="67" t="s">
        <v>608</v>
      </c>
      <c r="V519" s="68" t="s">
        <v>608</v>
      </c>
      <c r="W519" s="74" t="s">
        <v>66</v>
      </c>
      <c r="X519" s="115" t="s">
        <v>66</v>
      </c>
      <c r="Y519" s="121" t="s">
        <v>171</v>
      </c>
      <c r="AF519" s="69" t="s">
        <v>2941</v>
      </c>
      <c r="AG519" s="69">
        <v>0</v>
      </c>
      <c r="AI519" s="131" t="s">
        <v>444</v>
      </c>
      <c r="AJ519" s="194" t="e">
        <f>VLOOKUP($J519,context!$K$2:$M$348,2,FALSE)</f>
        <v>#N/A</v>
      </c>
      <c r="AK519" s="131">
        <v>2</v>
      </c>
      <c r="AL519" s="70" t="s">
        <v>3097</v>
      </c>
      <c r="AM519" s="149">
        <f>VLOOKUP($J519,context!$K$2:$AC$348,5,FALSE)</f>
        <v>0</v>
      </c>
      <c r="AN519" s="149">
        <f>VLOOKUP($J519,context!$K$2:$AC$348,6,FALSE)</f>
        <v>0</v>
      </c>
      <c r="AO519" s="149">
        <f>VLOOKUP($J519,context!$K$2:$AC$348,7,FALSE)</f>
        <v>0</v>
      </c>
      <c r="AP519" s="149">
        <f>VLOOKUP($J519,context!$K$2:$AC$348,8,FALSE)</f>
        <v>0.2</v>
      </c>
      <c r="AQ519" s="149">
        <f>VLOOKUP($J519,context!$K$2:$AC$348,9,FALSE)</f>
        <v>0</v>
      </c>
      <c r="AR519" s="149">
        <f>VLOOKUP($J519,context!$K$2:$AC$348,10,FALSE)</f>
        <v>0</v>
      </c>
      <c r="AS519" s="149">
        <f>VLOOKUP($J519,context!$K$2:$AC$348,11,FALSE)</f>
        <v>0.8</v>
      </c>
      <c r="AT519" s="149">
        <f>VLOOKUP($J519,context!$K$2:$AC$348,12,FALSE)</f>
        <v>0.2</v>
      </c>
      <c r="AU519" s="149">
        <f>VLOOKUP($J519,context!$K$2:$AC$348,13,FALSE)</f>
        <v>0.6</v>
      </c>
      <c r="AV519" s="149">
        <f>VLOOKUP($J519,context!$K$2:$AC$348,14,FALSE)</f>
        <v>0.6</v>
      </c>
      <c r="AW519" s="149">
        <f>VLOOKUP($J519,context!$K$2:$AC$348,15,FALSE)</f>
        <v>0</v>
      </c>
      <c r="AX519" s="149">
        <f>VLOOKUP($J519,context!$K$2:$AC$348,16,FALSE)</f>
        <v>0.4</v>
      </c>
      <c r="AY519" s="149">
        <f t="shared" si="46"/>
        <v>2.8</v>
      </c>
      <c r="AZ519" s="149">
        <f t="shared" si="47"/>
        <v>0.8</v>
      </c>
      <c r="BA519" s="149">
        <f t="shared" si="48"/>
        <v>0</v>
      </c>
    </row>
    <row r="520" spans="1:54">
      <c r="A520" s="52">
        <v>733</v>
      </c>
      <c r="B520" s="52" t="s">
        <v>13</v>
      </c>
      <c r="C520" s="117" t="s">
        <v>1902</v>
      </c>
      <c r="E520" s="69" t="s">
        <v>2271</v>
      </c>
      <c r="G520" s="62" t="s">
        <v>2088</v>
      </c>
      <c r="J520" s="70" t="s">
        <v>444</v>
      </c>
      <c r="K520" s="69" t="s">
        <v>2089</v>
      </c>
      <c r="L520" s="69">
        <v>0</v>
      </c>
      <c r="M520" s="69" t="s">
        <v>444</v>
      </c>
      <c r="N520" s="69" t="s">
        <v>444</v>
      </c>
      <c r="O520" s="77" t="str">
        <f t="shared" si="44"/>
        <v/>
      </c>
      <c r="P520" s="77" t="str">
        <f t="shared" si="45"/>
        <v/>
      </c>
      <c r="R520" s="63">
        <v>0.8</v>
      </c>
      <c r="T520" s="77" t="s">
        <v>65</v>
      </c>
      <c r="U520" s="67" t="s">
        <v>608</v>
      </c>
      <c r="V520" s="68" t="s">
        <v>608</v>
      </c>
      <c r="W520" s="74" t="s">
        <v>66</v>
      </c>
      <c r="X520" s="115" t="s">
        <v>66</v>
      </c>
      <c r="Y520" s="121" t="s">
        <v>171</v>
      </c>
      <c r="AF520" s="69" t="s">
        <v>2941</v>
      </c>
      <c r="AG520" s="69">
        <v>0</v>
      </c>
      <c r="AI520" s="131" t="s">
        <v>444</v>
      </c>
      <c r="AJ520" s="194" t="e">
        <f>VLOOKUP($J520,context!$K$2:$M$348,2,FALSE)</f>
        <v>#N/A</v>
      </c>
      <c r="AK520" s="131">
        <v>2</v>
      </c>
      <c r="AL520" s="70" t="s">
        <v>3097</v>
      </c>
      <c r="AM520" s="149">
        <f>VLOOKUP($J520,context!$K$2:$AC$348,5,FALSE)</f>
        <v>0</v>
      </c>
      <c r="AN520" s="149">
        <f>VLOOKUP($J520,context!$K$2:$AC$348,6,FALSE)</f>
        <v>0</v>
      </c>
      <c r="AO520" s="149">
        <f>VLOOKUP($J520,context!$K$2:$AC$348,7,FALSE)</f>
        <v>0</v>
      </c>
      <c r="AP520" s="149">
        <f>VLOOKUP($J520,context!$K$2:$AC$348,8,FALSE)</f>
        <v>0.2</v>
      </c>
      <c r="AQ520" s="149">
        <f>VLOOKUP($J520,context!$K$2:$AC$348,9,FALSE)</f>
        <v>0</v>
      </c>
      <c r="AR520" s="149">
        <f>VLOOKUP($J520,context!$K$2:$AC$348,10,FALSE)</f>
        <v>0</v>
      </c>
      <c r="AS520" s="149">
        <f>VLOOKUP($J520,context!$K$2:$AC$348,11,FALSE)</f>
        <v>0.8</v>
      </c>
      <c r="AT520" s="149">
        <f>VLOOKUP($J520,context!$K$2:$AC$348,12,FALSE)</f>
        <v>0.2</v>
      </c>
      <c r="AU520" s="149">
        <f>VLOOKUP($J520,context!$K$2:$AC$348,13,FALSE)</f>
        <v>0.6</v>
      </c>
      <c r="AV520" s="149">
        <f>VLOOKUP($J520,context!$K$2:$AC$348,14,FALSE)</f>
        <v>0.6</v>
      </c>
      <c r="AW520" s="149">
        <f>VLOOKUP($J520,context!$K$2:$AC$348,15,FALSE)</f>
        <v>0</v>
      </c>
      <c r="AX520" s="149">
        <f>VLOOKUP($J520,context!$K$2:$AC$348,16,FALSE)</f>
        <v>0.4</v>
      </c>
      <c r="AY520" s="149">
        <f t="shared" si="46"/>
        <v>2.8</v>
      </c>
      <c r="AZ520" s="149">
        <f t="shared" si="47"/>
        <v>0.8</v>
      </c>
      <c r="BA520" s="149">
        <f t="shared" si="48"/>
        <v>0</v>
      </c>
    </row>
    <row r="521" spans="1:54">
      <c r="A521" s="52">
        <v>829</v>
      </c>
      <c r="B521" s="52" t="s">
        <v>13</v>
      </c>
      <c r="C521" s="117" t="s">
        <v>1902</v>
      </c>
      <c r="E521" s="69" t="s">
        <v>2271</v>
      </c>
      <c r="G521" s="62" t="s">
        <v>2233</v>
      </c>
      <c r="J521" s="70" t="s">
        <v>444</v>
      </c>
      <c r="K521" s="70" t="s">
        <v>2234</v>
      </c>
      <c r="L521" s="69">
        <v>0</v>
      </c>
      <c r="M521" s="69" t="s">
        <v>444</v>
      </c>
      <c r="N521" s="69" t="s">
        <v>444</v>
      </c>
      <c r="O521" s="77" t="str">
        <f t="shared" si="44"/>
        <v/>
      </c>
      <c r="P521" s="77" t="str">
        <f t="shared" si="45"/>
        <v/>
      </c>
      <c r="R521" s="63">
        <v>0.8</v>
      </c>
      <c r="T521" s="77" t="s">
        <v>65</v>
      </c>
      <c r="U521" s="67" t="s">
        <v>608</v>
      </c>
      <c r="V521" s="68" t="s">
        <v>608</v>
      </c>
      <c r="W521" s="74" t="s">
        <v>66</v>
      </c>
      <c r="X521" s="115" t="s">
        <v>66</v>
      </c>
      <c r="Y521" s="121" t="s">
        <v>171</v>
      </c>
      <c r="AF521" s="69" t="s">
        <v>2941</v>
      </c>
      <c r="AG521" s="69">
        <v>0</v>
      </c>
      <c r="AI521" s="131" t="s">
        <v>444</v>
      </c>
      <c r="AJ521" s="194" t="e">
        <f>VLOOKUP($J521,context!$K$2:$M$348,2,FALSE)</f>
        <v>#N/A</v>
      </c>
      <c r="AK521" s="131">
        <v>2</v>
      </c>
      <c r="AL521" s="70" t="s">
        <v>3097</v>
      </c>
      <c r="AM521" s="149">
        <f>VLOOKUP($J521,context!$K$2:$AC$348,5,FALSE)</f>
        <v>0</v>
      </c>
      <c r="AN521" s="149">
        <f>VLOOKUP($J521,context!$K$2:$AC$348,6,FALSE)</f>
        <v>0</v>
      </c>
      <c r="AO521" s="149">
        <f>VLOOKUP($J521,context!$K$2:$AC$348,7,FALSE)</f>
        <v>0</v>
      </c>
      <c r="AP521" s="149">
        <f>VLOOKUP($J521,context!$K$2:$AC$348,8,FALSE)</f>
        <v>0.2</v>
      </c>
      <c r="AQ521" s="149">
        <f>VLOOKUP($J521,context!$K$2:$AC$348,9,FALSE)</f>
        <v>0</v>
      </c>
      <c r="AR521" s="149">
        <f>VLOOKUP($J521,context!$K$2:$AC$348,10,FALSE)</f>
        <v>0</v>
      </c>
      <c r="AS521" s="149">
        <f>VLOOKUP($J521,context!$K$2:$AC$348,11,FALSE)</f>
        <v>0.8</v>
      </c>
      <c r="AT521" s="149">
        <f>VLOOKUP($J521,context!$K$2:$AC$348,12,FALSE)</f>
        <v>0.2</v>
      </c>
      <c r="AU521" s="149">
        <f>VLOOKUP($J521,context!$K$2:$AC$348,13,FALSE)</f>
        <v>0.6</v>
      </c>
      <c r="AV521" s="149">
        <f>VLOOKUP($J521,context!$K$2:$AC$348,14,FALSE)</f>
        <v>0.6</v>
      </c>
      <c r="AW521" s="149">
        <f>VLOOKUP($J521,context!$K$2:$AC$348,15,FALSE)</f>
        <v>0</v>
      </c>
      <c r="AX521" s="149">
        <f>VLOOKUP($J521,context!$K$2:$AC$348,16,FALSE)</f>
        <v>0.4</v>
      </c>
      <c r="AY521" s="149">
        <f t="shared" si="46"/>
        <v>2.8</v>
      </c>
      <c r="AZ521" s="149">
        <f t="shared" si="47"/>
        <v>0.8</v>
      </c>
      <c r="BA521" s="149">
        <f t="shared" si="48"/>
        <v>0</v>
      </c>
    </row>
    <row r="522" spans="1:54">
      <c r="A522" s="52">
        <v>115</v>
      </c>
      <c r="B522" s="52" t="s">
        <v>13</v>
      </c>
      <c r="C522" s="66" t="s">
        <v>730</v>
      </c>
      <c r="D522" s="52"/>
      <c r="E522" s="77" t="s">
        <v>722</v>
      </c>
      <c r="F522" s="50">
        <v>4</v>
      </c>
      <c r="G522" s="50" t="s">
        <v>254</v>
      </c>
      <c r="H522" s="77"/>
      <c r="I522" s="69" t="s">
        <v>254</v>
      </c>
      <c r="J522" s="70" t="s">
        <v>254</v>
      </c>
      <c r="K522" s="77"/>
      <c r="L522" s="77">
        <v>0</v>
      </c>
      <c r="M522" s="69" t="s">
        <v>254</v>
      </c>
      <c r="N522" s="69" t="s">
        <v>254</v>
      </c>
      <c r="O522" s="77" t="str">
        <f t="shared" si="44"/>
        <v/>
      </c>
      <c r="P522" s="77" t="str">
        <f t="shared" si="45"/>
        <v/>
      </c>
      <c r="Q522" s="77"/>
      <c r="R522" s="6">
        <v>1</v>
      </c>
      <c r="S522" s="55">
        <v>43017</v>
      </c>
      <c r="T522" s="77" t="s">
        <v>65</v>
      </c>
      <c r="U522" s="67" t="s">
        <v>108</v>
      </c>
      <c r="V522" s="68" t="s">
        <v>254</v>
      </c>
      <c r="W522" s="74" t="s">
        <v>66</v>
      </c>
      <c r="X522" s="115" t="s">
        <v>66</v>
      </c>
      <c r="Y522" s="121" t="s">
        <v>171</v>
      </c>
      <c r="AA522" s="77"/>
      <c r="AB522" s="69" t="s">
        <v>609</v>
      </c>
      <c r="AC522" s="77"/>
      <c r="AD522" s="77"/>
      <c r="AF522" s="77"/>
      <c r="AG522" s="69">
        <v>1</v>
      </c>
      <c r="AH522" s="7"/>
      <c r="AI522" s="70" t="s">
        <v>2980</v>
      </c>
      <c r="AJ522" s="194" t="str">
        <f>VLOOKUP($J522,context!$K$2:$M$348,2,FALSE)</f>
        <v>Definition from NISO: Opaque (e.g., two-dimensional) art originals and reproductions, charts, photographs or materials intended to be projected or viewed without sound, e.g., filmstrips, transparencies, photographs, posters, pictures, radiographs, slides, and collections of such materials.</v>
      </c>
      <c r="AK522" s="70">
        <v>1</v>
      </c>
      <c r="AL522" s="70" t="s">
        <v>3093</v>
      </c>
      <c r="AM522" s="149">
        <f>VLOOKUP($J522,context!$K$2:$AC$348,5,FALSE)</f>
        <v>0</v>
      </c>
      <c r="AN522" s="149">
        <f>VLOOKUP($J522,context!$K$2:$AC$348,6,FALSE)</f>
        <v>0</v>
      </c>
      <c r="AO522" s="149">
        <f>VLOOKUP($J522,context!$K$2:$AC$348,7,FALSE)</f>
        <v>0</v>
      </c>
      <c r="AP522" s="149">
        <f>VLOOKUP($J522,context!$K$2:$AC$348,8,FALSE)</f>
        <v>1</v>
      </c>
      <c r="AQ522" s="149">
        <f>VLOOKUP($J522,context!$K$2:$AC$348,9,FALSE)</f>
        <v>0.6</v>
      </c>
      <c r="AR522" s="149">
        <f>VLOOKUP($J522,context!$K$2:$AC$348,10,FALSE)</f>
        <v>0.6</v>
      </c>
      <c r="AS522" s="149">
        <f>VLOOKUP($J522,context!$K$2:$AC$348,11,FALSE)</f>
        <v>0</v>
      </c>
      <c r="AT522" s="149">
        <f>VLOOKUP($J522,context!$K$2:$AC$348,12,FALSE)</f>
        <v>0.2</v>
      </c>
      <c r="AU522" s="149">
        <f>VLOOKUP($J522,context!$K$2:$AC$348,13,FALSE)</f>
        <v>0.8</v>
      </c>
      <c r="AV522" s="149">
        <f>VLOOKUP($J522,context!$K$2:$AC$348,14,FALSE)</f>
        <v>0.2</v>
      </c>
      <c r="AW522" s="149">
        <f>VLOOKUP($J522,context!$K$2:$AC$348,15,FALSE)</f>
        <v>0</v>
      </c>
      <c r="AX522" s="149">
        <f>VLOOKUP($J522,context!$K$2:$AC$348,16,FALSE)</f>
        <v>0.4</v>
      </c>
      <c r="AY522" s="149">
        <f t="shared" si="46"/>
        <v>3.8000000000000003</v>
      </c>
      <c r="AZ522" s="149">
        <f t="shared" si="47"/>
        <v>1</v>
      </c>
      <c r="BA522" s="149">
        <f t="shared" si="48"/>
        <v>0</v>
      </c>
    </row>
    <row r="523" spans="1:54">
      <c r="A523" s="52">
        <v>373</v>
      </c>
      <c r="B523" s="52" t="s">
        <v>2708</v>
      </c>
      <c r="C523" s="66" t="s">
        <v>905</v>
      </c>
      <c r="D523" s="52"/>
      <c r="E523" s="77" t="s">
        <v>906</v>
      </c>
      <c r="F523" s="50">
        <v>5</v>
      </c>
      <c r="G523" s="50" t="s">
        <v>1076</v>
      </c>
      <c r="H523" s="77" t="s">
        <v>254</v>
      </c>
      <c r="I523" s="69" t="s">
        <v>254</v>
      </c>
      <c r="J523" s="70" t="s">
        <v>254</v>
      </c>
      <c r="K523" s="77"/>
      <c r="L523" s="77">
        <v>0</v>
      </c>
      <c r="M523" s="69" t="s">
        <v>254</v>
      </c>
      <c r="N523" s="69" t="s">
        <v>254</v>
      </c>
      <c r="O523" s="77" t="str">
        <f t="shared" si="44"/>
        <v/>
      </c>
      <c r="P523" s="77" t="str">
        <f t="shared" si="45"/>
        <v/>
      </c>
      <c r="Q523" s="77"/>
      <c r="R523" s="6">
        <v>1</v>
      </c>
      <c r="S523" s="55">
        <v>43015</v>
      </c>
      <c r="T523" s="77" t="s">
        <v>65</v>
      </c>
      <c r="U523" s="67" t="s">
        <v>608</v>
      </c>
      <c r="V523" s="68" t="s">
        <v>254</v>
      </c>
      <c r="W523" s="74" t="s">
        <v>66</v>
      </c>
      <c r="X523" s="115" t="s">
        <v>66</v>
      </c>
      <c r="Y523" s="121" t="s">
        <v>171</v>
      </c>
      <c r="AA523" s="77"/>
      <c r="AB523" s="69" t="s">
        <v>609</v>
      </c>
      <c r="AC523" s="77"/>
      <c r="AD523" s="77"/>
      <c r="AF523" s="77"/>
      <c r="AG523" s="69">
        <v>1</v>
      </c>
      <c r="AH523" s="7"/>
      <c r="AI523" s="70" t="s">
        <v>2980</v>
      </c>
      <c r="AJ523" s="194" t="str">
        <f>VLOOKUP($J523,context!$K$2:$M$348,2,FALSE)</f>
        <v>Definition from NISO: Opaque (e.g., two-dimensional) art originals and reproductions, charts, photographs or materials intended to be projected or viewed without sound, e.g., filmstrips, transparencies, photographs, posters, pictures, radiographs, slides, and collections of such materials.</v>
      </c>
      <c r="AK523" s="70">
        <v>1</v>
      </c>
      <c r="AL523" s="70" t="s">
        <v>3093</v>
      </c>
      <c r="AM523" s="149">
        <f>VLOOKUP($J523,context!$K$2:$AC$348,5,FALSE)</f>
        <v>0</v>
      </c>
      <c r="AN523" s="149">
        <f>VLOOKUP($J523,context!$K$2:$AC$348,6,FALSE)</f>
        <v>0</v>
      </c>
      <c r="AO523" s="149">
        <f>VLOOKUP($J523,context!$K$2:$AC$348,7,FALSE)</f>
        <v>0</v>
      </c>
      <c r="AP523" s="149">
        <f>VLOOKUP($J523,context!$K$2:$AC$348,8,FALSE)</f>
        <v>1</v>
      </c>
      <c r="AQ523" s="149">
        <f>VLOOKUP($J523,context!$K$2:$AC$348,9,FALSE)</f>
        <v>0.6</v>
      </c>
      <c r="AR523" s="149">
        <f>VLOOKUP($J523,context!$K$2:$AC$348,10,FALSE)</f>
        <v>0.6</v>
      </c>
      <c r="AS523" s="149">
        <f>VLOOKUP($J523,context!$K$2:$AC$348,11,FALSE)</f>
        <v>0</v>
      </c>
      <c r="AT523" s="149">
        <f>VLOOKUP($J523,context!$K$2:$AC$348,12,FALSE)</f>
        <v>0.2</v>
      </c>
      <c r="AU523" s="149">
        <f>VLOOKUP($J523,context!$K$2:$AC$348,13,FALSE)</f>
        <v>0.8</v>
      </c>
      <c r="AV523" s="149">
        <f>VLOOKUP($J523,context!$K$2:$AC$348,14,FALSE)</f>
        <v>0.2</v>
      </c>
      <c r="AW523" s="149">
        <f>VLOOKUP($J523,context!$K$2:$AC$348,15,FALSE)</f>
        <v>0</v>
      </c>
      <c r="AX523" s="149">
        <f>VLOOKUP($J523,context!$K$2:$AC$348,16,FALSE)</f>
        <v>0.4</v>
      </c>
      <c r="AY523" s="149">
        <f t="shared" si="46"/>
        <v>3.8000000000000003</v>
      </c>
      <c r="AZ523" s="149">
        <f t="shared" si="47"/>
        <v>1</v>
      </c>
      <c r="BA523" s="149">
        <f t="shared" si="48"/>
        <v>0</v>
      </c>
    </row>
    <row r="524" spans="1:54">
      <c r="A524" s="52">
        <v>550</v>
      </c>
      <c r="B524" s="52" t="s">
        <v>2708</v>
      </c>
      <c r="C524" s="66" t="s">
        <v>1774</v>
      </c>
      <c r="E524" s="69" t="s">
        <v>1778</v>
      </c>
      <c r="F524" s="69" t="s">
        <v>1779</v>
      </c>
      <c r="G524" s="61" t="s">
        <v>254</v>
      </c>
      <c r="I524" s="61" t="s">
        <v>254</v>
      </c>
      <c r="J524" s="70" t="s">
        <v>254</v>
      </c>
      <c r="K524" s="69" t="s">
        <v>1776</v>
      </c>
      <c r="L524" s="77">
        <v>1</v>
      </c>
      <c r="M524" s="69" t="s">
        <v>254</v>
      </c>
      <c r="N524" s="69" t="s">
        <v>254</v>
      </c>
      <c r="O524" s="77" t="str">
        <f t="shared" si="44"/>
        <v>Poster</v>
      </c>
      <c r="P524" s="77" t="str">
        <f t="shared" si="45"/>
        <v>Definition from NISO: Opaque (e.g., two-dimensional) art originals and reproductions, charts, photographs or materials intended to be projected or viewed without sound, e.g., filmstrips, transparencies, photographs, posters, pictures, radiographs, slides, and collections of such materials.</v>
      </c>
      <c r="R524" s="63">
        <v>1</v>
      </c>
      <c r="T524" s="77" t="s">
        <v>65</v>
      </c>
      <c r="U524" s="67" t="s">
        <v>608</v>
      </c>
      <c r="V524" s="68" t="s">
        <v>254</v>
      </c>
      <c r="W524" s="74" t="s">
        <v>66</v>
      </c>
      <c r="X524" s="115" t="s">
        <v>66</v>
      </c>
      <c r="Y524" s="121" t="s">
        <v>171</v>
      </c>
      <c r="AB524" s="69" t="s">
        <v>609</v>
      </c>
      <c r="AG524" s="69">
        <v>1</v>
      </c>
      <c r="AI524" s="70" t="s">
        <v>2980</v>
      </c>
      <c r="AJ524" s="194" t="str">
        <f>VLOOKUP($J524,context!$K$2:$M$348,2,FALSE)</f>
        <v>Definition from NISO: Opaque (e.g., two-dimensional) art originals and reproductions, charts, photographs or materials intended to be projected or viewed without sound, e.g., filmstrips, transparencies, photographs, posters, pictures, radiographs, slides, and collections of such materials.</v>
      </c>
      <c r="AK524" s="70">
        <v>1</v>
      </c>
      <c r="AL524" s="70" t="s">
        <v>3093</v>
      </c>
      <c r="AM524" s="149">
        <f>VLOOKUP($J524,context!$K$2:$AC$348,5,FALSE)</f>
        <v>0</v>
      </c>
      <c r="AN524" s="149">
        <f>VLOOKUP($J524,context!$K$2:$AC$348,6,FALSE)</f>
        <v>0</v>
      </c>
      <c r="AO524" s="149">
        <f>VLOOKUP($J524,context!$K$2:$AC$348,7,FALSE)</f>
        <v>0</v>
      </c>
      <c r="AP524" s="149">
        <f>VLOOKUP($J524,context!$K$2:$AC$348,8,FALSE)</f>
        <v>1</v>
      </c>
      <c r="AQ524" s="149">
        <f>VLOOKUP($J524,context!$K$2:$AC$348,9,FALSE)</f>
        <v>0.6</v>
      </c>
      <c r="AR524" s="149">
        <f>VLOOKUP($J524,context!$K$2:$AC$348,10,FALSE)</f>
        <v>0.6</v>
      </c>
      <c r="AS524" s="149">
        <f>VLOOKUP($J524,context!$K$2:$AC$348,11,FALSE)</f>
        <v>0</v>
      </c>
      <c r="AT524" s="149">
        <f>VLOOKUP($J524,context!$K$2:$AC$348,12,FALSE)</f>
        <v>0.2</v>
      </c>
      <c r="AU524" s="149">
        <f>VLOOKUP($J524,context!$K$2:$AC$348,13,FALSE)</f>
        <v>0.8</v>
      </c>
      <c r="AV524" s="149">
        <f>VLOOKUP($J524,context!$K$2:$AC$348,14,FALSE)</f>
        <v>0.2</v>
      </c>
      <c r="AW524" s="149">
        <f>VLOOKUP($J524,context!$K$2:$AC$348,15,FALSE)</f>
        <v>0</v>
      </c>
      <c r="AX524" s="149">
        <f>VLOOKUP($J524,context!$K$2:$AC$348,16,FALSE)</f>
        <v>0.4</v>
      </c>
      <c r="AY524" s="149">
        <f t="shared" si="46"/>
        <v>3.8000000000000003</v>
      </c>
      <c r="AZ524" s="149">
        <f t="shared" si="47"/>
        <v>1</v>
      </c>
      <c r="BA524" s="149">
        <f t="shared" si="48"/>
        <v>0</v>
      </c>
    </row>
    <row r="525" spans="1:54">
      <c r="A525" s="52">
        <v>345</v>
      </c>
      <c r="B525" s="52" t="s">
        <v>2708</v>
      </c>
      <c r="C525" s="66" t="s">
        <v>905</v>
      </c>
      <c r="D525" s="52"/>
      <c r="E525" s="77" t="s">
        <v>906</v>
      </c>
      <c r="F525" s="50">
        <v>5</v>
      </c>
      <c r="G525" s="50" t="s">
        <v>1020</v>
      </c>
      <c r="H525" s="77" t="s">
        <v>1020</v>
      </c>
      <c r="I525" s="69" t="s">
        <v>1020</v>
      </c>
      <c r="J525" s="70" t="s">
        <v>1020</v>
      </c>
      <c r="K525" s="70" t="s">
        <v>1022</v>
      </c>
      <c r="L525" s="69">
        <v>1</v>
      </c>
      <c r="M525" s="69" t="s">
        <v>1020</v>
      </c>
      <c r="N525" s="69" t="s">
        <v>1020</v>
      </c>
      <c r="O525" s="77" t="str">
        <f t="shared" si="44"/>
        <v>Infographic</v>
      </c>
      <c r="P525" s="77" t="str">
        <f t="shared" si="45"/>
        <v>Definition from MARLO: Infographics (a clipped compound of "information" and "graphics") are graphic visual representations of information, data or knowledge intended to present information quickly and clearly.[1][2] They can improve cognition by utilizing graphics to enhance the human visual system’s ability to see patterns and trends.</v>
      </c>
      <c r="Q525" s="77"/>
      <c r="R525" s="6">
        <v>0.6</v>
      </c>
      <c r="S525" s="55">
        <v>43015</v>
      </c>
      <c r="T525" s="77" t="s">
        <v>65</v>
      </c>
      <c r="U525" s="67" t="s">
        <v>108</v>
      </c>
      <c r="V525" s="68" t="s">
        <v>210</v>
      </c>
      <c r="W525" s="74" t="s">
        <v>210</v>
      </c>
      <c r="X525" s="115" t="s">
        <v>210</v>
      </c>
      <c r="Y525" s="121" t="s">
        <v>171</v>
      </c>
      <c r="Z525" s="121" t="s">
        <v>167</v>
      </c>
      <c r="AA525" s="77"/>
      <c r="AB525" s="69" t="s">
        <v>609</v>
      </c>
      <c r="AC525" s="77"/>
      <c r="AD525" s="77"/>
      <c r="AF525" s="69"/>
      <c r="AG525" s="69">
        <v>1</v>
      </c>
      <c r="AH525" s="7" t="s">
        <v>1023</v>
      </c>
      <c r="AI525" s="159" t="s">
        <v>254</v>
      </c>
      <c r="AJ525" s="194" t="str">
        <f>VLOOKUP($J525,context!$K$2:$M$348,2,FALSE)</f>
        <v>Definition from MARLO: Infographics (a clipped compound of "information" and "graphics") are graphic visual representations of information, data or knowledge intended to present information quickly and clearly.[1][2] They can improve cognition by utilizing graphics to enhance the human visual system’s ability to see patterns and trends.</v>
      </c>
      <c r="AK525" s="159">
        <v>1</v>
      </c>
      <c r="AL525" s="70" t="s">
        <v>3097</v>
      </c>
      <c r="AM525" s="149">
        <f>VLOOKUP($J525,context!$K$2:$AC$348,5,FALSE)</f>
        <v>0</v>
      </c>
      <c r="AN525" s="149">
        <f>VLOOKUP($J525,context!$K$2:$AC$348,6,FALSE)</f>
        <v>0</v>
      </c>
      <c r="AO525" s="149">
        <f>VLOOKUP($J525,context!$K$2:$AC$348,7,FALSE)</f>
        <v>0</v>
      </c>
      <c r="AP525" s="149">
        <f>VLOOKUP($J525,context!$K$2:$AC$348,8,FALSE)</f>
        <v>0.2</v>
      </c>
      <c r="AQ525" s="149">
        <f>VLOOKUP($J525,context!$K$2:$AC$348,9,FALSE)</f>
        <v>0.6</v>
      </c>
      <c r="AR525" s="149">
        <f>VLOOKUP($J525,context!$K$2:$AC$348,10,FALSE)</f>
        <v>0</v>
      </c>
      <c r="AS525" s="149">
        <f>VLOOKUP($J525,context!$K$2:$AC$348,11,FALSE)</f>
        <v>0.4</v>
      </c>
      <c r="AT525" s="149">
        <f>VLOOKUP($J525,context!$K$2:$AC$348,12,FALSE)</f>
        <v>0.8</v>
      </c>
      <c r="AU525" s="149">
        <f>VLOOKUP($J525,context!$K$2:$AC$348,13,FALSE)</f>
        <v>0.8</v>
      </c>
      <c r="AV525" s="149">
        <f>VLOOKUP($J525,context!$K$2:$AC$348,14,FALSE)</f>
        <v>1</v>
      </c>
      <c r="AW525" s="149">
        <f>VLOOKUP($J525,context!$K$2:$AC$348,15,FALSE)</f>
        <v>0</v>
      </c>
      <c r="AX525" s="149">
        <f>VLOOKUP($J525,context!$K$2:$AC$348,16,FALSE)</f>
        <v>0.4</v>
      </c>
      <c r="AY525" s="149">
        <f t="shared" si="46"/>
        <v>4.2</v>
      </c>
      <c r="AZ525" s="149">
        <f t="shared" si="47"/>
        <v>1</v>
      </c>
      <c r="BA525" s="149">
        <f t="shared" si="48"/>
        <v>0</v>
      </c>
    </row>
    <row r="526" spans="1:54">
      <c r="A526" s="52">
        <v>403</v>
      </c>
      <c r="B526" s="52" t="s">
        <v>2708</v>
      </c>
      <c r="C526" s="52" t="s">
        <v>905</v>
      </c>
      <c r="D526" s="52"/>
      <c r="E526" s="175" t="s">
        <v>1104</v>
      </c>
      <c r="F526" s="176">
        <v>4</v>
      </c>
      <c r="G526" s="175" t="s">
        <v>1020</v>
      </c>
      <c r="H526" s="77"/>
      <c r="I526" s="69" t="s">
        <v>1020</v>
      </c>
      <c r="J526" s="69" t="s">
        <v>1020</v>
      </c>
      <c r="K526" s="175" t="s">
        <v>1020</v>
      </c>
      <c r="L526" s="175">
        <v>0</v>
      </c>
      <c r="M526" s="69" t="s">
        <v>1020</v>
      </c>
      <c r="N526" s="69" t="s">
        <v>1020</v>
      </c>
      <c r="O526" s="77" t="str">
        <f t="shared" si="44"/>
        <v/>
      </c>
      <c r="P526" s="77" t="str">
        <f t="shared" si="45"/>
        <v/>
      </c>
      <c r="Q526" s="175"/>
      <c r="R526" s="52">
        <v>0.6</v>
      </c>
      <c r="S526" s="55">
        <v>43015</v>
      </c>
      <c r="T526" s="77" t="s">
        <v>65</v>
      </c>
      <c r="U526" s="67" t="s">
        <v>108</v>
      </c>
      <c r="V526" s="177" t="s">
        <v>210</v>
      </c>
      <c r="W526" s="177" t="s">
        <v>210</v>
      </c>
      <c r="X526" s="52" t="s">
        <v>210</v>
      </c>
      <c r="Y526" s="178" t="s">
        <v>171</v>
      </c>
      <c r="Z526" s="178" t="s">
        <v>167</v>
      </c>
      <c r="AA526" s="175"/>
      <c r="AB526" s="175" t="s">
        <v>609</v>
      </c>
      <c r="AC526" s="175"/>
      <c r="AD526" s="175"/>
      <c r="AE526" s="175"/>
      <c r="AF526" s="175"/>
      <c r="AG526" s="175">
        <v>1</v>
      </c>
      <c r="AH526" s="175" t="s">
        <v>1023</v>
      </c>
      <c r="AI526" s="180" t="s">
        <v>254</v>
      </c>
      <c r="AJ526" s="194" t="str">
        <f>VLOOKUP($J526,context!$K$2:$M$348,2,FALSE)</f>
        <v>Definition from MARLO: Infographics (a clipped compound of "information" and "graphics") are graphic visual representations of information, data or knowledge intended to present information quickly and clearly.[1][2] They can improve cognition by utilizing graphics to enhance the human visual system’s ability to see patterns and trends.</v>
      </c>
      <c r="AK526" s="180">
        <v>1</v>
      </c>
      <c r="AL526" s="70" t="s">
        <v>3097</v>
      </c>
      <c r="AM526" s="179">
        <f>VLOOKUP($J526,context!$K$2:$AC$348,5,FALSE)</f>
        <v>0</v>
      </c>
      <c r="AN526" s="179">
        <f>VLOOKUP($J526,context!$K$2:$AC$348,6,FALSE)</f>
        <v>0</v>
      </c>
      <c r="AO526" s="179">
        <f>VLOOKUP($J526,context!$K$2:$AC$348,7,FALSE)</f>
        <v>0</v>
      </c>
      <c r="AP526" s="179">
        <f>VLOOKUP($J526,context!$K$2:$AC$348,8,FALSE)</f>
        <v>0.2</v>
      </c>
      <c r="AQ526" s="179">
        <f>VLOOKUP($J526,context!$K$2:$AC$348,9,FALSE)</f>
        <v>0.6</v>
      </c>
      <c r="AR526" s="179">
        <f>VLOOKUP($J526,context!$K$2:$AC$348,10,FALSE)</f>
        <v>0</v>
      </c>
      <c r="AS526" s="179">
        <f>VLOOKUP($J526,context!$K$2:$AC$348,11,FALSE)</f>
        <v>0.4</v>
      </c>
      <c r="AT526" s="179">
        <f>VLOOKUP($J526,context!$K$2:$AC$348,12,FALSE)</f>
        <v>0.8</v>
      </c>
      <c r="AU526" s="179">
        <f>VLOOKUP($J526,context!$K$2:$AC$348,13,FALSE)</f>
        <v>0.8</v>
      </c>
      <c r="AV526" s="179">
        <f>VLOOKUP($J526,context!$K$2:$AC$348,14,FALSE)</f>
        <v>1</v>
      </c>
      <c r="AW526" s="179">
        <f>VLOOKUP($J526,context!$K$2:$AC$348,15,FALSE)</f>
        <v>0</v>
      </c>
      <c r="AX526" s="179">
        <f>VLOOKUP($J526,context!$K$2:$AC$348,16,FALSE)</f>
        <v>0.4</v>
      </c>
      <c r="AY526" s="149">
        <f t="shared" si="46"/>
        <v>4.2</v>
      </c>
      <c r="AZ526" s="149">
        <f t="shared" si="47"/>
        <v>1</v>
      </c>
      <c r="BA526" s="149">
        <f t="shared" si="48"/>
        <v>0</v>
      </c>
    </row>
    <row r="527" spans="1:54">
      <c r="A527" s="122">
        <v>938</v>
      </c>
      <c r="B527" s="52" t="s">
        <v>13</v>
      </c>
      <c r="C527" s="66" t="s">
        <v>32</v>
      </c>
      <c r="D527" s="52"/>
      <c r="E527" s="77" t="s">
        <v>1190</v>
      </c>
      <c r="F527" s="50">
        <v>3</v>
      </c>
      <c r="G527" s="50" t="s">
        <v>1200</v>
      </c>
      <c r="H527" s="77"/>
      <c r="I527" s="69" t="s">
        <v>1200</v>
      </c>
      <c r="J527" s="70" t="s">
        <v>1200</v>
      </c>
      <c r="K527" s="77"/>
      <c r="L527" s="175">
        <v>1</v>
      </c>
      <c r="M527" s="69" t="s">
        <v>444</v>
      </c>
      <c r="N527" s="69" t="s">
        <v>2373</v>
      </c>
      <c r="O527" s="77" t="str">
        <f t="shared" si="44"/>
        <v>Forum Post</v>
      </c>
      <c r="P527" s="77" t="str">
        <f t="shared" si="45"/>
        <v xml:space="preserve">Definition from Zotero: </v>
      </c>
      <c r="Q527" s="77"/>
      <c r="R527" s="6">
        <v>0.6</v>
      </c>
      <c r="S527" s="55">
        <v>42328</v>
      </c>
      <c r="T527" s="77" t="s">
        <v>65</v>
      </c>
      <c r="U527" s="67" t="s">
        <v>608</v>
      </c>
      <c r="V527" s="68" t="s">
        <v>608</v>
      </c>
      <c r="W527" s="74" t="s">
        <v>66</v>
      </c>
      <c r="X527" s="115" t="s">
        <v>66</v>
      </c>
      <c r="Y527" s="121" t="s">
        <v>171</v>
      </c>
      <c r="AA527" s="77"/>
      <c r="AB527" s="69" t="s">
        <v>609</v>
      </c>
      <c r="AC527" s="69" t="s">
        <v>609</v>
      </c>
      <c r="AD527" s="77"/>
      <c r="AF527" s="69" t="s">
        <v>2941</v>
      </c>
      <c r="AG527" s="69">
        <v>0</v>
      </c>
      <c r="AH527" s="7"/>
      <c r="AI527" s="131" t="s">
        <v>444</v>
      </c>
      <c r="AJ527" s="194" t="e">
        <f>VLOOKUP($J527,context!$K$2:$M$348,2,FALSE)</f>
        <v>#N/A</v>
      </c>
      <c r="AK527" s="131">
        <v>2</v>
      </c>
      <c r="AL527" s="70" t="s">
        <v>3097</v>
      </c>
      <c r="AM527" s="149" t="e">
        <f>VLOOKUP($J527,context!$K$2:$AC$348,5,FALSE)</f>
        <v>#N/A</v>
      </c>
      <c r="AN527" s="149" t="e">
        <f>VLOOKUP($J527,context!$K$2:$AC$348,6,FALSE)</f>
        <v>#N/A</v>
      </c>
      <c r="AO527" s="149" t="e">
        <f>VLOOKUP($J527,context!$K$2:$AC$348,7,FALSE)</f>
        <v>#N/A</v>
      </c>
      <c r="AP527" s="149" t="e">
        <f>VLOOKUP($J527,context!$K$2:$AC$348,8,FALSE)</f>
        <v>#N/A</v>
      </c>
      <c r="AQ527" s="149" t="e">
        <f>VLOOKUP($J527,context!$K$2:$AC$348,9,FALSE)</f>
        <v>#N/A</v>
      </c>
      <c r="AR527" s="149" t="e">
        <f>VLOOKUP($J527,context!$K$2:$AC$348,10,FALSE)</f>
        <v>#N/A</v>
      </c>
      <c r="AS527" s="149" t="e">
        <f>VLOOKUP($J527,context!$K$2:$AC$348,11,FALSE)</f>
        <v>#N/A</v>
      </c>
      <c r="AT527" s="149" t="e">
        <f>VLOOKUP($J527,context!$K$2:$AC$348,12,FALSE)</f>
        <v>#N/A</v>
      </c>
      <c r="AU527" s="149" t="e">
        <f>VLOOKUP($J527,context!$K$2:$AC$348,13,FALSE)</f>
        <v>#N/A</v>
      </c>
      <c r="AV527" s="149" t="e">
        <f>VLOOKUP($J527,context!$K$2:$AC$348,14,FALSE)</f>
        <v>#N/A</v>
      </c>
      <c r="AW527" s="149" t="e">
        <f>VLOOKUP($J527,context!$K$2:$AC$348,15,FALSE)</f>
        <v>#N/A</v>
      </c>
      <c r="AX527" s="149" t="e">
        <f>VLOOKUP($J527,context!$K$2:$AC$348,16,FALSE)</f>
        <v>#N/A</v>
      </c>
      <c r="AY527" s="149" t="e">
        <f t="shared" si="46"/>
        <v>#N/A</v>
      </c>
      <c r="AZ527" s="149" t="e">
        <f t="shared" si="47"/>
        <v>#N/A</v>
      </c>
      <c r="BA527" s="149" t="e">
        <f t="shared" si="48"/>
        <v>#N/A</v>
      </c>
    </row>
    <row r="528" spans="1:54">
      <c r="A528" s="52">
        <v>772</v>
      </c>
      <c r="B528" s="52" t="s">
        <v>13</v>
      </c>
      <c r="C528" s="117" t="s">
        <v>1902</v>
      </c>
      <c r="E528" s="69" t="s">
        <v>2271</v>
      </c>
      <c r="G528" s="62" t="s">
        <v>2148</v>
      </c>
      <c r="J528" s="70" t="s">
        <v>2148</v>
      </c>
      <c r="K528" s="69" t="s">
        <v>2339</v>
      </c>
      <c r="L528" s="175">
        <v>1</v>
      </c>
      <c r="M528" s="69" t="s">
        <v>2148</v>
      </c>
      <c r="N528" s="69" t="s">
        <v>2148</v>
      </c>
      <c r="O528" s="77" t="str">
        <f t="shared" si="44"/>
        <v>postprint</v>
      </c>
      <c r="P528" s="77" t="str">
        <f t="shared" si="45"/>
        <v>Definition from FaBiO: The version of an author's original scholarly work, such as a research paper or a review, re-submitted for publication after revision by the author in the light of comments from reviewers. [Note: For the version before peer review, use fabio:Preprint. For the final piblished version, use fabio:DefinitiveVersion.]</v>
      </c>
      <c r="R528" s="63">
        <v>1</v>
      </c>
      <c r="T528" s="77" t="s">
        <v>65</v>
      </c>
      <c r="U528" s="67" t="s">
        <v>248</v>
      </c>
      <c r="V528" s="68" t="s">
        <v>248</v>
      </c>
      <c r="W528" s="74" t="s">
        <v>66</v>
      </c>
      <c r="X528" s="115" t="s">
        <v>66</v>
      </c>
      <c r="Y528" s="121" t="s">
        <v>171</v>
      </c>
      <c r="AF528" s="69" t="s">
        <v>2600</v>
      </c>
      <c r="AG528" s="61">
        <v>0</v>
      </c>
      <c r="AI528" s="131" t="s">
        <v>2776</v>
      </c>
      <c r="AJ528" s="194" t="str">
        <f>VLOOKUP($J528,context!$K$2:$M$348,2,FALSE)</f>
        <v>Definition from FaBiO: The version of an author's original scholarly work, such as a research paper or a review, re-submitted for publication after revision by the author in the light of comments from reviewers. [Note: For the version before peer review, use fabio:Preprint. For the final piblished version, use fabio:DefinitiveVersion.]</v>
      </c>
      <c r="AK528" s="131">
        <v>2</v>
      </c>
      <c r="AL528" s="70" t="s">
        <v>3098</v>
      </c>
      <c r="AM528" s="149">
        <f>VLOOKUP($J528,context!$K$2:$AC$348,5,FALSE)</f>
        <v>0</v>
      </c>
      <c r="AN528" s="149">
        <f>VLOOKUP($J528,context!$K$2:$AC$348,6,FALSE)</f>
        <v>0</v>
      </c>
      <c r="AO528" s="149">
        <f>VLOOKUP($J528,context!$K$2:$AC$348,7,FALSE)</f>
        <v>0</v>
      </c>
      <c r="AP528" s="149">
        <f>VLOOKUP($J528,context!$K$2:$AC$348,8,FALSE)</f>
        <v>0.6</v>
      </c>
      <c r="AQ528" s="149">
        <f>VLOOKUP($J528,context!$K$2:$AC$348,9,FALSE)</f>
        <v>0</v>
      </c>
      <c r="AR528" s="149">
        <f>VLOOKUP($J528,context!$K$2:$AC$348,10,FALSE)</f>
        <v>0</v>
      </c>
      <c r="AS528" s="149">
        <f>VLOOKUP($J528,context!$K$2:$AC$348,11,FALSE)</f>
        <v>0.2</v>
      </c>
      <c r="AT528" s="149">
        <f>VLOOKUP($J528,context!$K$2:$AC$348,12,FALSE)</f>
        <v>0</v>
      </c>
      <c r="AU528" s="149">
        <f>VLOOKUP($J528,context!$K$2:$AC$348,13,FALSE)</f>
        <v>0</v>
      </c>
      <c r="AV528" s="149">
        <f>VLOOKUP($J528,context!$K$2:$AC$348,14,FALSE)</f>
        <v>0</v>
      </c>
      <c r="AW528" s="149">
        <f>VLOOKUP($J528,context!$K$2:$AC$348,15,FALSE)</f>
        <v>0</v>
      </c>
      <c r="AX528" s="149">
        <f>VLOOKUP($J528,context!$K$2:$AC$348,16,FALSE)</f>
        <v>0.2</v>
      </c>
      <c r="AY528" s="149">
        <f t="shared" si="46"/>
        <v>1</v>
      </c>
      <c r="AZ528" s="149">
        <f t="shared" si="47"/>
        <v>0.6</v>
      </c>
      <c r="BA528" s="149">
        <f t="shared" si="48"/>
        <v>0</v>
      </c>
    </row>
    <row r="529" spans="1:54">
      <c r="A529" s="52">
        <v>91</v>
      </c>
      <c r="B529" s="52" t="s">
        <v>13</v>
      </c>
      <c r="C529" s="66" t="s">
        <v>730</v>
      </c>
      <c r="D529" s="52"/>
      <c r="E529" s="77" t="s">
        <v>722</v>
      </c>
      <c r="F529" s="50">
        <v>4</v>
      </c>
      <c r="G529" s="50" t="s">
        <v>733</v>
      </c>
      <c r="H529" s="77"/>
      <c r="I529" s="69" t="s">
        <v>733</v>
      </c>
      <c r="J529" s="70" t="s">
        <v>3354</v>
      </c>
      <c r="K529" s="77"/>
      <c r="L529" s="77">
        <v>0</v>
      </c>
      <c r="M529" s="69" t="s">
        <v>444</v>
      </c>
      <c r="N529" s="69" t="s">
        <v>408</v>
      </c>
      <c r="O529" s="77" t="str">
        <f t="shared" si="44"/>
        <v/>
      </c>
      <c r="P529" s="77" t="str">
        <f t="shared" si="45"/>
        <v/>
      </c>
      <c r="Q529" s="77"/>
      <c r="R529" s="6">
        <v>0.6</v>
      </c>
      <c r="S529" s="55">
        <v>43017</v>
      </c>
      <c r="T529" s="77" t="s">
        <v>65</v>
      </c>
      <c r="U529" s="67" t="s">
        <v>608</v>
      </c>
      <c r="V529" s="68" t="s">
        <v>733</v>
      </c>
      <c r="W529" s="74" t="s">
        <v>66</v>
      </c>
      <c r="X529" s="115" t="s">
        <v>66</v>
      </c>
      <c r="Y529" s="121" t="s">
        <v>171</v>
      </c>
      <c r="AA529" s="77"/>
      <c r="AB529" s="69" t="s">
        <v>609</v>
      </c>
      <c r="AC529" s="77"/>
      <c r="AD529" s="77"/>
      <c r="AF529" s="77"/>
      <c r="AG529" s="77">
        <v>1</v>
      </c>
      <c r="AH529" s="7" t="s">
        <v>2863</v>
      </c>
      <c r="AI529" s="131" t="s">
        <v>444</v>
      </c>
      <c r="AJ529" s="194" t="e">
        <f>VLOOKUP($J529,context!$K$2:$M$348,2,FALSE)</f>
        <v>#N/A</v>
      </c>
      <c r="AK529" s="131">
        <v>2</v>
      </c>
      <c r="AL529" s="70" t="s">
        <v>3097</v>
      </c>
      <c r="AM529" s="149" t="e">
        <f>VLOOKUP($J529,context!$K$2:$AC$348,5,FALSE)</f>
        <v>#N/A</v>
      </c>
      <c r="AN529" s="149" t="e">
        <f>VLOOKUP($J529,context!$K$2:$AC$348,6,FALSE)</f>
        <v>#N/A</v>
      </c>
      <c r="AO529" s="149" t="e">
        <f>VLOOKUP($J529,context!$K$2:$AC$348,7,FALSE)</f>
        <v>#N/A</v>
      </c>
      <c r="AP529" s="149" t="e">
        <f>VLOOKUP($J529,context!$K$2:$AC$348,8,FALSE)</f>
        <v>#N/A</v>
      </c>
      <c r="AQ529" s="149" t="e">
        <f>VLOOKUP($J529,context!$K$2:$AC$348,9,FALSE)</f>
        <v>#N/A</v>
      </c>
      <c r="AR529" s="149" t="e">
        <f>VLOOKUP($J529,context!$K$2:$AC$348,10,FALSE)</f>
        <v>#N/A</v>
      </c>
      <c r="AS529" s="149" t="e">
        <f>VLOOKUP($J529,context!$K$2:$AC$348,11,FALSE)</f>
        <v>#N/A</v>
      </c>
      <c r="AT529" s="149" t="e">
        <f>VLOOKUP($J529,context!$K$2:$AC$348,12,FALSE)</f>
        <v>#N/A</v>
      </c>
      <c r="AU529" s="149" t="e">
        <f>VLOOKUP($J529,context!$K$2:$AC$348,13,FALSE)</f>
        <v>#N/A</v>
      </c>
      <c r="AV529" s="149" t="e">
        <f>VLOOKUP($J529,context!$K$2:$AC$348,14,FALSE)</f>
        <v>#N/A</v>
      </c>
      <c r="AW529" s="149" t="e">
        <f>VLOOKUP($J529,context!$K$2:$AC$348,15,FALSE)</f>
        <v>#N/A</v>
      </c>
      <c r="AX529" s="149" t="e">
        <f>VLOOKUP($J529,context!$K$2:$AC$348,16,FALSE)</f>
        <v>#N/A</v>
      </c>
      <c r="AY529" s="149" t="e">
        <f t="shared" si="46"/>
        <v>#N/A</v>
      </c>
      <c r="AZ529" s="149" t="e">
        <f t="shared" si="47"/>
        <v>#N/A</v>
      </c>
      <c r="BA529" s="149" t="e">
        <f t="shared" si="48"/>
        <v>#N/A</v>
      </c>
    </row>
    <row r="530" spans="1:54">
      <c r="A530" s="52">
        <v>189</v>
      </c>
      <c r="B530" s="52" t="s">
        <v>13</v>
      </c>
      <c r="C530" s="66" t="s">
        <v>800</v>
      </c>
      <c r="D530" s="52" t="s">
        <v>801</v>
      </c>
      <c r="E530" s="77" t="s">
        <v>802</v>
      </c>
      <c r="F530" s="50">
        <v>4</v>
      </c>
      <c r="G530" s="50" t="s">
        <v>408</v>
      </c>
      <c r="H530" s="77"/>
      <c r="I530" s="69" t="s">
        <v>408</v>
      </c>
      <c r="J530" s="70" t="s">
        <v>3354</v>
      </c>
      <c r="K530" s="77" t="s">
        <v>803</v>
      </c>
      <c r="L530" s="69">
        <v>0</v>
      </c>
      <c r="M530" s="69" t="s">
        <v>444</v>
      </c>
      <c r="N530" s="69" t="s">
        <v>408</v>
      </c>
      <c r="O530" s="77" t="str">
        <f t="shared" si="44"/>
        <v/>
      </c>
      <c r="P530" s="77" t="str">
        <f t="shared" si="45"/>
        <v/>
      </c>
      <c r="Q530" s="77"/>
      <c r="R530" s="6">
        <v>0.8</v>
      </c>
      <c r="S530" s="55">
        <v>43018</v>
      </c>
      <c r="T530" s="77" t="s">
        <v>65</v>
      </c>
      <c r="U530" s="67" t="s">
        <v>608</v>
      </c>
      <c r="V530" s="68" t="s">
        <v>733</v>
      </c>
      <c r="W530" s="74" t="s">
        <v>66</v>
      </c>
      <c r="X530" s="115" t="s">
        <v>66</v>
      </c>
      <c r="Y530" s="121" t="s">
        <v>171</v>
      </c>
      <c r="AA530" s="77"/>
      <c r="AB530" s="69" t="s">
        <v>609</v>
      </c>
      <c r="AC530" s="69" t="s">
        <v>609</v>
      </c>
      <c r="AD530" s="77"/>
      <c r="AF530" s="77"/>
      <c r="AG530" s="77">
        <v>1</v>
      </c>
      <c r="AH530" s="7"/>
      <c r="AI530" s="131" t="s">
        <v>444</v>
      </c>
      <c r="AJ530" s="194" t="e">
        <f>VLOOKUP($J530,context!$K$2:$M$348,2,FALSE)</f>
        <v>#N/A</v>
      </c>
      <c r="AK530" s="131">
        <v>2</v>
      </c>
      <c r="AL530" s="70" t="s">
        <v>3097</v>
      </c>
      <c r="AM530" s="149" t="e">
        <f>VLOOKUP($J530,context!$K$2:$AC$348,5,FALSE)</f>
        <v>#N/A</v>
      </c>
      <c r="AN530" s="149" t="e">
        <f>VLOOKUP($J530,context!$K$2:$AC$348,6,FALSE)</f>
        <v>#N/A</v>
      </c>
      <c r="AO530" s="149" t="e">
        <f>VLOOKUP($J530,context!$K$2:$AC$348,7,FALSE)</f>
        <v>#N/A</v>
      </c>
      <c r="AP530" s="149" t="e">
        <f>VLOOKUP($J530,context!$K$2:$AC$348,8,FALSE)</f>
        <v>#N/A</v>
      </c>
      <c r="AQ530" s="149" t="e">
        <f>VLOOKUP($J530,context!$K$2:$AC$348,9,FALSE)</f>
        <v>#N/A</v>
      </c>
      <c r="AR530" s="149" t="e">
        <f>VLOOKUP($J530,context!$K$2:$AC$348,10,FALSE)</f>
        <v>#N/A</v>
      </c>
      <c r="AS530" s="149" t="e">
        <f>VLOOKUP($J530,context!$K$2:$AC$348,11,FALSE)</f>
        <v>#N/A</v>
      </c>
      <c r="AT530" s="149" t="e">
        <f>VLOOKUP($J530,context!$K$2:$AC$348,12,FALSE)</f>
        <v>#N/A</v>
      </c>
      <c r="AU530" s="149" t="e">
        <f>VLOOKUP($J530,context!$K$2:$AC$348,13,FALSE)</f>
        <v>#N/A</v>
      </c>
      <c r="AV530" s="149" t="e">
        <f>VLOOKUP($J530,context!$K$2:$AC$348,14,FALSE)</f>
        <v>#N/A</v>
      </c>
      <c r="AW530" s="149" t="e">
        <f>VLOOKUP($J530,context!$K$2:$AC$348,15,FALSE)</f>
        <v>#N/A</v>
      </c>
      <c r="AX530" s="149" t="e">
        <f>VLOOKUP($J530,context!$K$2:$AC$348,16,FALSE)</f>
        <v>#N/A</v>
      </c>
      <c r="AY530" s="149" t="e">
        <f t="shared" si="46"/>
        <v>#N/A</v>
      </c>
      <c r="AZ530" s="149" t="e">
        <f t="shared" si="47"/>
        <v>#N/A</v>
      </c>
      <c r="BA530" s="149" t="e">
        <f t="shared" si="48"/>
        <v>#N/A</v>
      </c>
    </row>
    <row r="531" spans="1:54">
      <c r="A531" s="52">
        <v>626</v>
      </c>
      <c r="B531" s="52" t="s">
        <v>13</v>
      </c>
      <c r="C531" s="117" t="s">
        <v>1902</v>
      </c>
      <c r="E531" s="69" t="s">
        <v>2271</v>
      </c>
      <c r="G531" s="62" t="s">
        <v>1930</v>
      </c>
      <c r="J531" s="70" t="s">
        <v>3354</v>
      </c>
      <c r="K531" s="69" t="s">
        <v>1931</v>
      </c>
      <c r="L531" s="69">
        <v>0</v>
      </c>
      <c r="M531" s="69" t="s">
        <v>444</v>
      </c>
      <c r="N531" s="69" t="s">
        <v>408</v>
      </c>
      <c r="O531" s="77" t="str">
        <f t="shared" si="44"/>
        <v/>
      </c>
      <c r="P531" s="77" t="str">
        <f t="shared" si="45"/>
        <v/>
      </c>
      <c r="R531" s="63">
        <v>0.8</v>
      </c>
      <c r="T531" s="77" t="s">
        <v>65</v>
      </c>
      <c r="U531" s="67" t="s">
        <v>608</v>
      </c>
      <c r="V531" s="68" t="s">
        <v>733</v>
      </c>
      <c r="W531" s="74" t="s">
        <v>66</v>
      </c>
      <c r="X531" s="115" t="s">
        <v>66</v>
      </c>
      <c r="Y531" s="121" t="s">
        <v>171</v>
      </c>
      <c r="AG531" s="77">
        <v>1</v>
      </c>
      <c r="AI531" s="131" t="s">
        <v>444</v>
      </c>
      <c r="AJ531" s="194" t="e">
        <f>VLOOKUP($J531,context!$K$2:$M$348,2,FALSE)</f>
        <v>#N/A</v>
      </c>
      <c r="AK531" s="131">
        <v>2</v>
      </c>
      <c r="AL531" s="70" t="s">
        <v>3097</v>
      </c>
      <c r="AM531" s="149" t="e">
        <f>VLOOKUP($J531,context!$K$2:$AC$348,5,FALSE)</f>
        <v>#N/A</v>
      </c>
      <c r="AN531" s="149" t="e">
        <f>VLOOKUP($J531,context!$K$2:$AC$348,6,FALSE)</f>
        <v>#N/A</v>
      </c>
      <c r="AO531" s="149" t="e">
        <f>VLOOKUP($J531,context!$K$2:$AC$348,7,FALSE)</f>
        <v>#N/A</v>
      </c>
      <c r="AP531" s="149" t="e">
        <f>VLOOKUP($J531,context!$K$2:$AC$348,8,FALSE)</f>
        <v>#N/A</v>
      </c>
      <c r="AQ531" s="149" t="e">
        <f>VLOOKUP($J531,context!$K$2:$AC$348,9,FALSE)</f>
        <v>#N/A</v>
      </c>
      <c r="AR531" s="149" t="e">
        <f>VLOOKUP($J531,context!$K$2:$AC$348,10,FALSE)</f>
        <v>#N/A</v>
      </c>
      <c r="AS531" s="149" t="e">
        <f>VLOOKUP($J531,context!$K$2:$AC$348,11,FALSE)</f>
        <v>#N/A</v>
      </c>
      <c r="AT531" s="149" t="e">
        <f>VLOOKUP($J531,context!$K$2:$AC$348,12,FALSE)</f>
        <v>#N/A</v>
      </c>
      <c r="AU531" s="149" t="e">
        <f>VLOOKUP($J531,context!$K$2:$AC$348,13,FALSE)</f>
        <v>#N/A</v>
      </c>
      <c r="AV531" s="149" t="e">
        <f>VLOOKUP($J531,context!$K$2:$AC$348,14,FALSE)</f>
        <v>#N/A</v>
      </c>
      <c r="AW531" s="149" t="e">
        <f>VLOOKUP($J531,context!$K$2:$AC$348,15,FALSE)</f>
        <v>#N/A</v>
      </c>
      <c r="AX531" s="149" t="e">
        <f>VLOOKUP($J531,context!$K$2:$AC$348,16,FALSE)</f>
        <v>#N/A</v>
      </c>
      <c r="AY531" s="149" t="e">
        <f t="shared" si="46"/>
        <v>#N/A</v>
      </c>
      <c r="AZ531" s="149" t="e">
        <f t="shared" si="47"/>
        <v>#N/A</v>
      </c>
      <c r="BA531" s="149" t="e">
        <f t="shared" si="48"/>
        <v>#N/A</v>
      </c>
    </row>
    <row r="532" spans="1:54">
      <c r="A532" s="122">
        <v>897</v>
      </c>
      <c r="B532" s="52" t="s">
        <v>13</v>
      </c>
      <c r="C532" s="66" t="s">
        <v>2413</v>
      </c>
      <c r="D532" s="66" t="s">
        <v>2538</v>
      </c>
      <c r="E532" s="7" t="s">
        <v>2414</v>
      </c>
      <c r="F532" s="122">
        <v>4</v>
      </c>
      <c r="G532" s="50" t="s">
        <v>2539</v>
      </c>
      <c r="H532" s="122"/>
      <c r="I532" s="122"/>
      <c r="J532" s="70" t="s">
        <v>3354</v>
      </c>
      <c r="K532" s="7" t="s">
        <v>2540</v>
      </c>
      <c r="L532" s="7">
        <v>1</v>
      </c>
      <c r="M532" s="69" t="s">
        <v>444</v>
      </c>
      <c r="N532" s="69" t="s">
        <v>408</v>
      </c>
      <c r="O532" s="77" t="str">
        <f t="shared" si="44"/>
        <v>weblog</v>
      </c>
      <c r="P532" s="77" t="str">
        <f t="shared" si="45"/>
        <v>Definition from VIVO: An online article or commentary appearing on a blog</v>
      </c>
      <c r="Q532" s="7"/>
      <c r="R532" s="66">
        <v>0.6</v>
      </c>
      <c r="S532" s="126"/>
      <c r="T532" s="122" t="s">
        <v>65</v>
      </c>
      <c r="U532" s="127" t="s">
        <v>608</v>
      </c>
      <c r="V532" s="47" t="s">
        <v>733</v>
      </c>
      <c r="W532" s="47" t="s">
        <v>66</v>
      </c>
      <c r="X532" s="66" t="s">
        <v>66</v>
      </c>
      <c r="Y532" s="184" t="s">
        <v>171</v>
      </c>
      <c r="Z532" s="184"/>
      <c r="AA532" s="7"/>
      <c r="AB532" s="7"/>
      <c r="AC532" s="7"/>
      <c r="AD532" s="7"/>
      <c r="AF532" s="7"/>
      <c r="AG532" s="7">
        <v>1</v>
      </c>
      <c r="AI532" s="48" t="s">
        <v>444</v>
      </c>
      <c r="AJ532" s="194" t="e">
        <f>VLOOKUP($J532,context!$K$2:$M$348,2,FALSE)</f>
        <v>#N/A</v>
      </c>
      <c r="AK532" s="131">
        <v>2</v>
      </c>
      <c r="AL532" s="70" t="s">
        <v>3097</v>
      </c>
      <c r="AM532" s="185" t="e">
        <f>VLOOKUP($J532,context!$K$2:$AC$348,5,FALSE)</f>
        <v>#N/A</v>
      </c>
      <c r="AN532" s="185" t="e">
        <f>VLOOKUP($J532,context!$K$2:$AC$348,6,FALSE)</f>
        <v>#N/A</v>
      </c>
      <c r="AO532" s="185" t="e">
        <f>VLOOKUP($J532,context!$K$2:$AC$348,7,FALSE)</f>
        <v>#N/A</v>
      </c>
      <c r="AP532" s="185" t="e">
        <f>VLOOKUP($J532,context!$K$2:$AC$348,8,FALSE)</f>
        <v>#N/A</v>
      </c>
      <c r="AQ532" s="185" t="e">
        <f>VLOOKUP($J532,context!$K$2:$AC$348,9,FALSE)</f>
        <v>#N/A</v>
      </c>
      <c r="AR532" s="185" t="e">
        <f>VLOOKUP($J532,context!$K$2:$AC$348,10,FALSE)</f>
        <v>#N/A</v>
      </c>
      <c r="AS532" s="185" t="e">
        <f>VLOOKUP($J532,context!$K$2:$AC$348,11,FALSE)</f>
        <v>#N/A</v>
      </c>
      <c r="AT532" s="185" t="e">
        <f>VLOOKUP($J532,context!$K$2:$AC$348,12,FALSE)</f>
        <v>#N/A</v>
      </c>
      <c r="AU532" s="185" t="e">
        <f>VLOOKUP($J532,context!$K$2:$AC$348,13,FALSE)</f>
        <v>#N/A</v>
      </c>
      <c r="AV532" s="185" t="e">
        <f>VLOOKUP($J532,context!$K$2:$AC$348,14,FALSE)</f>
        <v>#N/A</v>
      </c>
      <c r="AW532" s="185" t="e">
        <f>VLOOKUP($J532,context!$K$2:$AC$348,15,FALSE)</f>
        <v>#N/A</v>
      </c>
      <c r="AX532" s="185" t="e">
        <f>VLOOKUP($J532,context!$K$2:$AC$348,16,FALSE)</f>
        <v>#N/A</v>
      </c>
      <c r="AY532" s="185" t="e">
        <f t="shared" si="46"/>
        <v>#N/A</v>
      </c>
      <c r="AZ532" s="149" t="e">
        <f t="shared" si="47"/>
        <v>#N/A</v>
      </c>
      <c r="BA532" s="149" t="e">
        <f t="shared" si="48"/>
        <v>#N/A</v>
      </c>
    </row>
    <row r="533" spans="1:54">
      <c r="A533" s="122">
        <v>939</v>
      </c>
      <c r="B533" s="52" t="s">
        <v>13</v>
      </c>
      <c r="C533" s="66" t="s">
        <v>32</v>
      </c>
      <c r="D533" s="52"/>
      <c r="E533" s="77" t="s">
        <v>1190</v>
      </c>
      <c r="F533" s="50">
        <v>3</v>
      </c>
      <c r="G533" s="50" t="s">
        <v>1192</v>
      </c>
      <c r="H533" s="77"/>
      <c r="I533" s="69" t="s">
        <v>733</v>
      </c>
      <c r="J533" s="70" t="s">
        <v>3354</v>
      </c>
      <c r="K533" s="77"/>
      <c r="L533" s="77">
        <v>0</v>
      </c>
      <c r="M533" s="69" t="s">
        <v>444</v>
      </c>
      <c r="N533" s="69" t="s">
        <v>408</v>
      </c>
      <c r="O533" s="77" t="str">
        <f t="shared" ref="O533:O596" si="49">IF(L533=1,J533,"")</f>
        <v/>
      </c>
      <c r="P533" s="77" t="str">
        <f t="shared" ref="P533:P596" si="50">IF(L533=1,"Definition from "&amp;C533&amp;": "&amp;K533,"")</f>
        <v/>
      </c>
      <c r="Q533" s="77"/>
      <c r="R533" s="6">
        <v>0.6</v>
      </c>
      <c r="S533" s="55">
        <v>42328</v>
      </c>
      <c r="T533" s="77" t="s">
        <v>65</v>
      </c>
      <c r="U533" s="67" t="s">
        <v>608</v>
      </c>
      <c r="V533" s="68" t="s">
        <v>733</v>
      </c>
      <c r="W533" s="74" t="s">
        <v>66</v>
      </c>
      <c r="X533" s="115" t="s">
        <v>66</v>
      </c>
      <c r="Y533" s="121" t="s">
        <v>171</v>
      </c>
      <c r="AA533" s="77"/>
      <c r="AB533" s="69" t="s">
        <v>609</v>
      </c>
      <c r="AC533" s="77"/>
      <c r="AD533" s="77"/>
      <c r="AF533" s="77"/>
      <c r="AG533" s="77">
        <v>1</v>
      </c>
      <c r="AH533" s="7"/>
      <c r="AI533" s="131" t="s">
        <v>444</v>
      </c>
      <c r="AJ533" s="194" t="e">
        <f>VLOOKUP($J533,context!$K$2:$M$348,2,FALSE)</f>
        <v>#N/A</v>
      </c>
      <c r="AK533" s="131">
        <v>2</v>
      </c>
      <c r="AL533" s="70" t="s">
        <v>3097</v>
      </c>
      <c r="AM533" s="149" t="e">
        <f>VLOOKUP($J533,context!$K$2:$AC$348,5,FALSE)</f>
        <v>#N/A</v>
      </c>
      <c r="AN533" s="149" t="e">
        <f>VLOOKUP($J533,context!$K$2:$AC$348,6,FALSE)</f>
        <v>#N/A</v>
      </c>
      <c r="AO533" s="149" t="e">
        <f>VLOOKUP($J533,context!$K$2:$AC$348,7,FALSE)</f>
        <v>#N/A</v>
      </c>
      <c r="AP533" s="149" t="e">
        <f>VLOOKUP($J533,context!$K$2:$AC$348,8,FALSE)</f>
        <v>#N/A</v>
      </c>
      <c r="AQ533" s="149" t="e">
        <f>VLOOKUP($J533,context!$K$2:$AC$348,9,FALSE)</f>
        <v>#N/A</v>
      </c>
      <c r="AR533" s="149" t="e">
        <f>VLOOKUP($J533,context!$K$2:$AC$348,10,FALSE)</f>
        <v>#N/A</v>
      </c>
      <c r="AS533" s="149" t="e">
        <f>VLOOKUP($J533,context!$K$2:$AC$348,11,FALSE)</f>
        <v>#N/A</v>
      </c>
      <c r="AT533" s="149" t="e">
        <f>VLOOKUP($J533,context!$K$2:$AC$348,12,FALSE)</f>
        <v>#N/A</v>
      </c>
      <c r="AU533" s="149" t="e">
        <f>VLOOKUP($J533,context!$K$2:$AC$348,13,FALSE)</f>
        <v>#N/A</v>
      </c>
      <c r="AV533" s="149" t="e">
        <f>VLOOKUP($J533,context!$K$2:$AC$348,14,FALSE)</f>
        <v>#N/A</v>
      </c>
      <c r="AW533" s="149" t="e">
        <f>VLOOKUP($J533,context!$K$2:$AC$348,15,FALSE)</f>
        <v>#N/A</v>
      </c>
      <c r="AX533" s="149" t="e">
        <f>VLOOKUP($J533,context!$K$2:$AC$348,16,FALSE)</f>
        <v>#N/A</v>
      </c>
      <c r="AY533" s="149" t="e">
        <f t="shared" si="46"/>
        <v>#N/A</v>
      </c>
      <c r="AZ533" s="149" t="e">
        <f t="shared" si="47"/>
        <v>#N/A</v>
      </c>
      <c r="BA533" s="149" t="e">
        <f t="shared" si="48"/>
        <v>#N/A</v>
      </c>
    </row>
    <row r="534" spans="1:54">
      <c r="A534" s="52">
        <v>842</v>
      </c>
      <c r="B534" s="52" t="s">
        <v>13</v>
      </c>
      <c r="C534" s="117" t="s">
        <v>1902</v>
      </c>
      <c r="E534" s="69" t="s">
        <v>2271</v>
      </c>
      <c r="G534" s="62" t="s">
        <v>2257</v>
      </c>
      <c r="J534" s="70" t="s">
        <v>2257</v>
      </c>
      <c r="K534" s="69" t="s">
        <v>2258</v>
      </c>
      <c r="L534" s="175">
        <v>1</v>
      </c>
      <c r="M534" s="69" t="s">
        <v>444</v>
      </c>
      <c r="N534" s="69" t="s">
        <v>2326</v>
      </c>
      <c r="O534" s="77" t="str">
        <f t="shared" si="49"/>
        <v>wiki entry</v>
      </c>
      <c r="P534" s="77" t="str">
        <f t="shared" si="50"/>
        <v>Definition from FaBiO: Information manifested in a wiki.</v>
      </c>
      <c r="R534" s="63">
        <v>0.6</v>
      </c>
      <c r="T534" s="77" t="s">
        <v>65</v>
      </c>
      <c r="U534" s="67" t="s">
        <v>608</v>
      </c>
      <c r="V534" s="68" t="s">
        <v>608</v>
      </c>
      <c r="W534" s="74" t="s">
        <v>66</v>
      </c>
      <c r="X534" s="115" t="s">
        <v>66</v>
      </c>
      <c r="Y534" s="121" t="s">
        <v>171</v>
      </c>
      <c r="AF534" s="69" t="s">
        <v>3089</v>
      </c>
      <c r="AG534" s="77">
        <v>1</v>
      </c>
      <c r="AI534" s="131" t="s">
        <v>444</v>
      </c>
      <c r="AJ534" s="194" t="e">
        <f>VLOOKUP($J534,context!$K$2:$M$348,2,FALSE)</f>
        <v>#N/A</v>
      </c>
      <c r="AK534" s="131">
        <v>2</v>
      </c>
      <c r="AL534" s="70" t="s">
        <v>3097</v>
      </c>
      <c r="AM534" s="149" t="e">
        <f>VLOOKUP($J534,context!$K$2:$AC$348,5,FALSE)</f>
        <v>#N/A</v>
      </c>
      <c r="AN534" s="149" t="e">
        <f>VLOOKUP($J534,context!$K$2:$AC$348,6,FALSE)</f>
        <v>#N/A</v>
      </c>
      <c r="AO534" s="149" t="e">
        <f>VLOOKUP($J534,context!$K$2:$AC$348,7,FALSE)</f>
        <v>#N/A</v>
      </c>
      <c r="AP534" s="149" t="e">
        <f>VLOOKUP($J534,context!$K$2:$AC$348,8,FALSE)</f>
        <v>#N/A</v>
      </c>
      <c r="AQ534" s="149" t="e">
        <f>VLOOKUP($J534,context!$K$2:$AC$348,9,FALSE)</f>
        <v>#N/A</v>
      </c>
      <c r="AR534" s="149" t="e">
        <f>VLOOKUP($J534,context!$K$2:$AC$348,10,FALSE)</f>
        <v>#N/A</v>
      </c>
      <c r="AS534" s="149" t="e">
        <f>VLOOKUP($J534,context!$K$2:$AC$348,11,FALSE)</f>
        <v>#N/A</v>
      </c>
      <c r="AT534" s="149" t="e">
        <f>VLOOKUP($J534,context!$K$2:$AC$348,12,FALSE)</f>
        <v>#N/A</v>
      </c>
      <c r="AU534" s="149" t="e">
        <f>VLOOKUP($J534,context!$K$2:$AC$348,13,FALSE)</f>
        <v>#N/A</v>
      </c>
      <c r="AV534" s="149" t="e">
        <f>VLOOKUP($J534,context!$K$2:$AC$348,14,FALSE)</f>
        <v>#N/A</v>
      </c>
      <c r="AW534" s="149" t="e">
        <f>VLOOKUP($J534,context!$K$2:$AC$348,15,FALSE)</f>
        <v>#N/A</v>
      </c>
      <c r="AX534" s="149" t="e">
        <f>VLOOKUP($J534,context!$K$2:$AC$348,16,FALSE)</f>
        <v>#N/A</v>
      </c>
      <c r="AY534" s="173" t="e">
        <f t="shared" si="46"/>
        <v>#N/A</v>
      </c>
      <c r="AZ534" s="149" t="e">
        <f t="shared" si="47"/>
        <v>#N/A</v>
      </c>
      <c r="BA534" s="149" t="e">
        <f t="shared" si="48"/>
        <v>#N/A</v>
      </c>
    </row>
    <row r="535" spans="1:54" s="7" customFormat="1">
      <c r="A535" s="52">
        <v>415</v>
      </c>
      <c r="B535" s="52" t="s">
        <v>2708</v>
      </c>
      <c r="C535" s="163" t="s">
        <v>905</v>
      </c>
      <c r="D535" s="164"/>
      <c r="E535" s="165" t="s">
        <v>906</v>
      </c>
      <c r="F535" s="50">
        <v>5</v>
      </c>
      <c r="G535" s="166" t="s">
        <v>241</v>
      </c>
      <c r="H535" s="77"/>
      <c r="I535" s="69" t="s">
        <v>1076</v>
      </c>
      <c r="J535" s="70" t="s">
        <v>244</v>
      </c>
      <c r="K535" s="166" t="s">
        <v>3023</v>
      </c>
      <c r="L535" s="165">
        <v>0</v>
      </c>
      <c r="M535" s="69" t="s">
        <v>244</v>
      </c>
      <c r="N535" s="69" t="s">
        <v>244</v>
      </c>
      <c r="O535" s="77" t="str">
        <f t="shared" si="49"/>
        <v/>
      </c>
      <c r="P535" s="77" t="str">
        <f t="shared" si="50"/>
        <v/>
      </c>
      <c r="Q535" s="165"/>
      <c r="R535" s="167">
        <v>1</v>
      </c>
      <c r="S535" s="55">
        <v>43015</v>
      </c>
      <c r="T535" s="77" t="s">
        <v>65</v>
      </c>
      <c r="U535" s="67" t="s">
        <v>608</v>
      </c>
      <c r="V535" s="168" t="s">
        <v>241</v>
      </c>
      <c r="W535" s="169" t="s">
        <v>66</v>
      </c>
      <c r="X535" s="170" t="s">
        <v>66</v>
      </c>
      <c r="Y535" s="171" t="s">
        <v>171</v>
      </c>
      <c r="Z535" s="171" t="s">
        <v>242</v>
      </c>
      <c r="AA535" s="165"/>
      <c r="AB535" s="166" t="s">
        <v>609</v>
      </c>
      <c r="AC535" s="165"/>
      <c r="AD535" s="165"/>
      <c r="AE535" s="172" t="s">
        <v>1112</v>
      </c>
      <c r="AF535" s="165"/>
      <c r="AG535" s="69">
        <v>1</v>
      </c>
      <c r="AH535" s="172"/>
      <c r="AI535" s="159" t="s">
        <v>244</v>
      </c>
      <c r="AJ535" s="194" t="str">
        <f>VLOOKUP($J535,context!$K$2:$M$348,2,FALSE)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AK535" s="159">
        <v>1</v>
      </c>
      <c r="AL535" s="159" t="s">
        <v>3093</v>
      </c>
      <c r="AM535" s="173">
        <f>VLOOKUP($J535,context!$K$2:$AC$348,5,FALSE)</f>
        <v>0</v>
      </c>
      <c r="AN535" s="173">
        <f>VLOOKUP($J535,context!$K$2:$AC$348,6,FALSE)</f>
        <v>0</v>
      </c>
      <c r="AO535" s="173">
        <f>VLOOKUP($J535,context!$K$2:$AC$348,7,FALSE)</f>
        <v>0</v>
      </c>
      <c r="AP535" s="173">
        <f>VLOOKUP($J535,context!$K$2:$AC$348,8,FALSE)</f>
        <v>1</v>
      </c>
      <c r="AQ535" s="173">
        <f>VLOOKUP($J535,context!$K$2:$AC$348,9,FALSE)</f>
        <v>0.6</v>
      </c>
      <c r="AR535" s="173">
        <f>VLOOKUP($J535,context!$K$2:$AC$348,10,FALSE)</f>
        <v>0.6</v>
      </c>
      <c r="AS535" s="173">
        <f>VLOOKUP($J535,context!$K$2:$AC$348,11,FALSE)</f>
        <v>0</v>
      </c>
      <c r="AT535" s="173">
        <f>VLOOKUP($J535,context!$K$2:$AC$348,12,FALSE)</f>
        <v>0.8</v>
      </c>
      <c r="AU535" s="173">
        <f>VLOOKUP($J535,context!$K$2:$AC$348,13,FALSE)</f>
        <v>0.8</v>
      </c>
      <c r="AV535" s="173">
        <f>VLOOKUP($J535,context!$K$2:$AC$348,14,FALSE)</f>
        <v>0.4</v>
      </c>
      <c r="AW535" s="173">
        <f>VLOOKUP($J535,context!$K$2:$AC$348,15,FALSE)</f>
        <v>0</v>
      </c>
      <c r="AX535" s="173">
        <f>VLOOKUP($J535,context!$K$2:$AC$348,16,FALSE)</f>
        <v>0.6</v>
      </c>
      <c r="AY535" s="149">
        <f t="shared" si="46"/>
        <v>4.8</v>
      </c>
      <c r="AZ535" s="149">
        <f t="shared" si="47"/>
        <v>1</v>
      </c>
      <c r="BA535" s="149">
        <f t="shared" si="48"/>
        <v>0</v>
      </c>
    </row>
    <row r="536" spans="1:54">
      <c r="A536" s="52">
        <v>117</v>
      </c>
      <c r="B536" s="52" t="s">
        <v>13</v>
      </c>
      <c r="C536" s="66" t="s">
        <v>730</v>
      </c>
      <c r="D536" s="52"/>
      <c r="E536" s="77" t="s">
        <v>722</v>
      </c>
      <c r="F536" s="50">
        <v>4</v>
      </c>
      <c r="G536" s="50" t="s">
        <v>399</v>
      </c>
      <c r="H536" s="77"/>
      <c r="I536" s="69" t="s">
        <v>399</v>
      </c>
      <c r="J536" s="70" t="s">
        <v>399</v>
      </c>
      <c r="K536" s="77"/>
      <c r="L536" s="175">
        <v>1</v>
      </c>
      <c r="M536" s="69" t="s">
        <v>399</v>
      </c>
      <c r="N536" s="69" t="s">
        <v>399</v>
      </c>
      <c r="O536" s="77" t="str">
        <f t="shared" si="49"/>
        <v>Press Item</v>
      </c>
      <c r="P536" s="77" t="str">
        <f t="shared" si="50"/>
        <v xml:space="preserve">Definition from CGSpace: </v>
      </c>
      <c r="Q536" s="77"/>
      <c r="R536" s="6">
        <v>0.8</v>
      </c>
      <c r="S536" s="55">
        <v>43017</v>
      </c>
      <c r="T536" s="77" t="s">
        <v>65</v>
      </c>
      <c r="U536" s="67" t="s">
        <v>608</v>
      </c>
      <c r="V536" s="68" t="s">
        <v>399</v>
      </c>
      <c r="W536" s="74" t="s">
        <v>66</v>
      </c>
      <c r="X536" s="115" t="s">
        <v>66</v>
      </c>
      <c r="Y536" s="121" t="s">
        <v>368</v>
      </c>
      <c r="AA536" s="69" t="s">
        <v>609</v>
      </c>
      <c r="AB536" s="77"/>
      <c r="AC536" s="77"/>
      <c r="AD536" s="77"/>
      <c r="AF536" s="69" t="s">
        <v>2403</v>
      </c>
      <c r="AG536" s="77">
        <v>0</v>
      </c>
      <c r="AH536" s="7"/>
      <c r="AI536" s="131" t="s">
        <v>2776</v>
      </c>
      <c r="AJ536" s="194" t="str">
        <f>VLOOKUP($J536,context!$K$2:$M$348,2,FALSE)</f>
        <v xml:space="preserve">Definition from CGSpace: </v>
      </c>
      <c r="AK536" s="131">
        <v>2</v>
      </c>
      <c r="AL536" s="70" t="s">
        <v>3098</v>
      </c>
      <c r="AM536" s="149">
        <f>VLOOKUP($J536,context!$K$2:$AC$348,5,FALSE)</f>
        <v>0</v>
      </c>
      <c r="AN536" s="149">
        <f>VLOOKUP($J536,context!$K$2:$AC$348,6,FALSE)</f>
        <v>0</v>
      </c>
      <c r="AO536" s="149">
        <f>VLOOKUP($J536,context!$K$2:$AC$348,7,FALSE)</f>
        <v>0</v>
      </c>
      <c r="AP536" s="149">
        <f>VLOOKUP($J536,context!$K$2:$AC$348,8,FALSE)</f>
        <v>0</v>
      </c>
      <c r="AQ536" s="149">
        <f>VLOOKUP($J536,context!$K$2:$AC$348,9,FALSE)</f>
        <v>0</v>
      </c>
      <c r="AR536" s="149">
        <f>VLOOKUP($J536,context!$K$2:$AC$348,10,FALSE)</f>
        <v>0</v>
      </c>
      <c r="AS536" s="149">
        <f>VLOOKUP($J536,context!$K$2:$AC$348,11,FALSE)</f>
        <v>0.4</v>
      </c>
      <c r="AT536" s="149">
        <f>VLOOKUP($J536,context!$K$2:$AC$348,12,FALSE)</f>
        <v>0.2</v>
      </c>
      <c r="AU536" s="149">
        <f>VLOOKUP($J536,context!$K$2:$AC$348,13,FALSE)</f>
        <v>0.6</v>
      </c>
      <c r="AV536" s="149">
        <f>VLOOKUP($J536,context!$K$2:$AC$348,14,FALSE)</f>
        <v>1</v>
      </c>
      <c r="AW536" s="149">
        <f>VLOOKUP($J536,context!$K$2:$AC$348,15,FALSE)</f>
        <v>0</v>
      </c>
      <c r="AX536" s="149">
        <f>VLOOKUP($J536,context!$K$2:$AC$348,16,FALSE)</f>
        <v>0.2</v>
      </c>
      <c r="AY536" s="149">
        <f t="shared" si="46"/>
        <v>2.4000000000000004</v>
      </c>
      <c r="AZ536" s="149">
        <f t="shared" si="47"/>
        <v>1</v>
      </c>
      <c r="BA536" s="149">
        <f t="shared" si="48"/>
        <v>0</v>
      </c>
    </row>
    <row r="537" spans="1:54" s="174" customFormat="1">
      <c r="A537" s="52">
        <v>153</v>
      </c>
      <c r="B537" s="52" t="s">
        <v>13</v>
      </c>
      <c r="C537" s="66" t="s">
        <v>38</v>
      </c>
      <c r="D537" s="52"/>
      <c r="E537" s="77" t="s">
        <v>744</v>
      </c>
      <c r="F537" s="50">
        <v>4</v>
      </c>
      <c r="G537" s="50" t="s">
        <v>401</v>
      </c>
      <c r="H537" s="77"/>
      <c r="I537" s="69" t="s">
        <v>781</v>
      </c>
      <c r="J537" s="70" t="s">
        <v>781</v>
      </c>
      <c r="K537" s="69" t="s">
        <v>782</v>
      </c>
      <c r="L537" s="77">
        <v>1</v>
      </c>
      <c r="M537" s="69" t="s">
        <v>781</v>
      </c>
      <c r="N537" s="69" t="s">
        <v>781</v>
      </c>
      <c r="O537" s="77" t="str">
        <f t="shared" si="49"/>
        <v>Press Release</v>
      </c>
      <c r="P537" s="77" t="str">
        <f t="shared" si="50"/>
        <v xml:space="preserve">Definition from Citavi: Official text and image material provided to the press by a company, organization, government official, etc. </v>
      </c>
      <c r="Q537" s="77"/>
      <c r="R537" s="6">
        <v>1</v>
      </c>
      <c r="S537" s="55">
        <v>42328</v>
      </c>
      <c r="T537" s="77" t="s">
        <v>65</v>
      </c>
      <c r="U537" s="67" t="s">
        <v>608</v>
      </c>
      <c r="V537" s="68" t="s">
        <v>399</v>
      </c>
      <c r="W537" s="74" t="s">
        <v>66</v>
      </c>
      <c r="X537" s="115" t="s">
        <v>66</v>
      </c>
      <c r="Y537" s="121" t="s">
        <v>171</v>
      </c>
      <c r="Z537" s="121"/>
      <c r="AA537" s="69" t="s">
        <v>609</v>
      </c>
      <c r="AB537" s="77"/>
      <c r="AC537" s="77"/>
      <c r="AD537" s="77"/>
      <c r="AE537" s="7" t="s">
        <v>783</v>
      </c>
      <c r="AF537" s="69" t="s">
        <v>3041</v>
      </c>
      <c r="AG537" s="77">
        <v>0</v>
      </c>
      <c r="AH537" s="7"/>
      <c r="AI537" s="131" t="s">
        <v>3042</v>
      </c>
      <c r="AJ537" s="194" t="str">
        <f>VLOOKUP($J537,context!$K$2:$M$348,2,FALSE)</f>
        <v xml:space="preserve">Definition from Citavi: Official text and image material provided to the press by a company, organization, government official, etc. </v>
      </c>
      <c r="AK537" s="131">
        <v>2</v>
      </c>
      <c r="AL537" s="70" t="s">
        <v>3097</v>
      </c>
      <c r="AM537" s="149">
        <f>VLOOKUP($J537,context!$K$2:$AC$348,5,FALSE)</f>
        <v>0</v>
      </c>
      <c r="AN537" s="149">
        <f>VLOOKUP($J537,context!$K$2:$AC$348,6,FALSE)</f>
        <v>0</v>
      </c>
      <c r="AO537" s="149">
        <f>VLOOKUP($J537,context!$K$2:$AC$348,7,FALSE)</f>
        <v>0</v>
      </c>
      <c r="AP537" s="149">
        <f>VLOOKUP($J537,context!$K$2:$AC$348,8,FALSE)</f>
        <v>0</v>
      </c>
      <c r="AQ537" s="149">
        <f>VLOOKUP($J537,context!$K$2:$AC$348,9,FALSE)</f>
        <v>0</v>
      </c>
      <c r="AR537" s="149">
        <f>VLOOKUP($J537,context!$K$2:$AC$348,10,FALSE)</f>
        <v>0</v>
      </c>
      <c r="AS537" s="149">
        <f>VLOOKUP($J537,context!$K$2:$AC$348,11,FALSE)</f>
        <v>0.4</v>
      </c>
      <c r="AT537" s="149">
        <f>VLOOKUP($J537,context!$K$2:$AC$348,12,FALSE)</f>
        <v>0.2</v>
      </c>
      <c r="AU537" s="149">
        <f>VLOOKUP($J537,context!$K$2:$AC$348,13,FALSE)</f>
        <v>0.6</v>
      </c>
      <c r="AV537" s="149">
        <f>VLOOKUP($J537,context!$K$2:$AC$348,14,FALSE)</f>
        <v>1</v>
      </c>
      <c r="AW537" s="149">
        <f>VLOOKUP($J537,context!$K$2:$AC$348,15,FALSE)</f>
        <v>0</v>
      </c>
      <c r="AX537" s="149">
        <f>VLOOKUP($J537,context!$K$2:$AC$348,16,FALSE)</f>
        <v>0.2</v>
      </c>
      <c r="AY537" s="149">
        <f t="shared" si="46"/>
        <v>2.4000000000000004</v>
      </c>
      <c r="AZ537" s="149">
        <f t="shared" si="47"/>
        <v>1</v>
      </c>
      <c r="BA537" s="149">
        <f t="shared" si="48"/>
        <v>0</v>
      </c>
      <c r="BB537" s="61"/>
    </row>
    <row r="538" spans="1:54">
      <c r="A538" s="52">
        <v>775</v>
      </c>
      <c r="B538" s="52" t="s">
        <v>13</v>
      </c>
      <c r="C538" s="117" t="s">
        <v>1902</v>
      </c>
      <c r="E538" s="69" t="s">
        <v>2271</v>
      </c>
      <c r="G538" s="62" t="s">
        <v>401</v>
      </c>
      <c r="J538" s="70" t="s">
        <v>781</v>
      </c>
      <c r="K538" s="61" t="s">
        <v>2151</v>
      </c>
      <c r="L538" s="61">
        <v>0</v>
      </c>
      <c r="M538" s="69" t="s">
        <v>781</v>
      </c>
      <c r="N538" s="69" t="s">
        <v>781</v>
      </c>
      <c r="O538" s="77" t="str">
        <f t="shared" si="49"/>
        <v/>
      </c>
      <c r="P538" s="77" t="str">
        <f t="shared" si="50"/>
        <v/>
      </c>
      <c r="R538" s="63">
        <v>0.8</v>
      </c>
      <c r="T538" s="77" t="s">
        <v>65</v>
      </c>
      <c r="U538" s="67" t="s">
        <v>608</v>
      </c>
      <c r="V538" s="68" t="s">
        <v>399</v>
      </c>
      <c r="W538" s="74" t="s">
        <v>66</v>
      </c>
      <c r="X538" s="115" t="s">
        <v>66</v>
      </c>
      <c r="Y538" s="121" t="s">
        <v>171</v>
      </c>
      <c r="AF538" s="69" t="s">
        <v>3041</v>
      </c>
      <c r="AG538" s="69">
        <v>0</v>
      </c>
      <c r="AI538" s="131" t="s">
        <v>3042</v>
      </c>
      <c r="AJ538" s="194" t="str">
        <f>VLOOKUP($J538,context!$K$2:$M$348,2,FALSE)</f>
        <v xml:space="preserve">Definition from Citavi: Official text and image material provided to the press by a company, organization, government official, etc. </v>
      </c>
      <c r="AK538" s="131">
        <v>2</v>
      </c>
      <c r="AL538" s="70" t="s">
        <v>3105</v>
      </c>
      <c r="AM538" s="149">
        <f>VLOOKUP($J538,context!$K$2:$AC$348,5,FALSE)</f>
        <v>0</v>
      </c>
      <c r="AN538" s="149">
        <f>VLOOKUP($J538,context!$K$2:$AC$348,6,FALSE)</f>
        <v>0</v>
      </c>
      <c r="AO538" s="149">
        <f>VLOOKUP($J538,context!$K$2:$AC$348,7,FALSE)</f>
        <v>0</v>
      </c>
      <c r="AP538" s="149">
        <f>VLOOKUP($J538,context!$K$2:$AC$348,8,FALSE)</f>
        <v>0</v>
      </c>
      <c r="AQ538" s="149">
        <f>VLOOKUP($J538,context!$K$2:$AC$348,9,FALSE)</f>
        <v>0</v>
      </c>
      <c r="AR538" s="149">
        <f>VLOOKUP($J538,context!$K$2:$AC$348,10,FALSE)</f>
        <v>0</v>
      </c>
      <c r="AS538" s="149">
        <f>VLOOKUP($J538,context!$K$2:$AC$348,11,FALSE)</f>
        <v>0.4</v>
      </c>
      <c r="AT538" s="149">
        <f>VLOOKUP($J538,context!$K$2:$AC$348,12,FALSE)</f>
        <v>0.2</v>
      </c>
      <c r="AU538" s="149">
        <f>VLOOKUP($J538,context!$K$2:$AC$348,13,FALSE)</f>
        <v>0.6</v>
      </c>
      <c r="AV538" s="149">
        <f>VLOOKUP($J538,context!$K$2:$AC$348,14,FALSE)</f>
        <v>1</v>
      </c>
      <c r="AW538" s="149">
        <f>VLOOKUP($J538,context!$K$2:$AC$348,15,FALSE)</f>
        <v>0</v>
      </c>
      <c r="AX538" s="149">
        <f>VLOOKUP($J538,context!$K$2:$AC$348,16,FALSE)</f>
        <v>0.2</v>
      </c>
      <c r="AY538" s="149">
        <f t="shared" si="46"/>
        <v>2.4000000000000004</v>
      </c>
      <c r="AZ538" s="149">
        <f t="shared" si="47"/>
        <v>1</v>
      </c>
      <c r="BA538" s="149">
        <f t="shared" si="48"/>
        <v>0</v>
      </c>
    </row>
    <row r="539" spans="1:54">
      <c r="A539" s="52">
        <v>12</v>
      </c>
      <c r="B539" s="52" t="s">
        <v>13</v>
      </c>
      <c r="C539" s="66" t="s">
        <v>21</v>
      </c>
      <c r="D539" s="52"/>
      <c r="E539" s="50" t="s">
        <v>605</v>
      </c>
      <c r="F539" s="50">
        <v>3</v>
      </c>
      <c r="G539" s="50" t="s">
        <v>148</v>
      </c>
      <c r="H539" s="77"/>
      <c r="I539" s="69" t="s">
        <v>152</v>
      </c>
      <c r="J539" s="70" t="s">
        <v>152</v>
      </c>
      <c r="K539" s="77" t="s">
        <v>625</v>
      </c>
      <c r="L539" s="77">
        <v>0</v>
      </c>
      <c r="M539" s="69" t="s">
        <v>152</v>
      </c>
      <c r="N539" s="69" t="s">
        <v>152</v>
      </c>
      <c r="O539" s="77" t="str">
        <f t="shared" si="49"/>
        <v/>
      </c>
      <c r="P539" s="77" t="str">
        <f t="shared" si="50"/>
        <v/>
      </c>
      <c r="Q539" s="77"/>
      <c r="R539" s="6">
        <v>1</v>
      </c>
      <c r="S539" s="55"/>
      <c r="T539" s="77" t="s">
        <v>65</v>
      </c>
      <c r="U539" s="67" t="s">
        <v>108</v>
      </c>
      <c r="V539" s="68" t="s">
        <v>145</v>
      </c>
      <c r="W539" s="74" t="s">
        <v>66</v>
      </c>
      <c r="X539" s="115" t="s">
        <v>66</v>
      </c>
      <c r="Y539" s="121" t="s">
        <v>152</v>
      </c>
      <c r="AA539" s="77"/>
      <c r="AB539" s="69" t="s">
        <v>609</v>
      </c>
      <c r="AC539" s="77"/>
      <c r="AD539" s="77"/>
      <c r="AE539" s="7" t="s">
        <v>626</v>
      </c>
      <c r="AF539" s="77"/>
      <c r="AG539" s="69">
        <v>0</v>
      </c>
      <c r="AH539" s="7"/>
      <c r="AI539" s="131" t="s">
        <v>3063</v>
      </c>
      <c r="AJ539" s="194" t="str">
        <f>VLOOKUP($J539,context!$K$2:$M$348,2,FALSE)</f>
        <v>Definition from VIVO: A compilation of documents published from an event, such as a conference.</v>
      </c>
      <c r="AK539" s="131">
        <v>2</v>
      </c>
      <c r="AL539" s="131" t="s">
        <v>3096</v>
      </c>
      <c r="AM539" s="149">
        <f>VLOOKUP($J539,context!$K$2:$AC$348,5,FALSE)</f>
        <v>0</v>
      </c>
      <c r="AN539" s="149">
        <f>VLOOKUP($J539,context!$K$2:$AC$348,6,FALSE)</f>
        <v>0</v>
      </c>
      <c r="AO539" s="149">
        <f>VLOOKUP($J539,context!$K$2:$AC$348,7,FALSE)</f>
        <v>0</v>
      </c>
      <c r="AP539" s="149">
        <f>VLOOKUP($J539,context!$K$2:$AC$348,8,FALSE)</f>
        <v>1</v>
      </c>
      <c r="AQ539" s="149">
        <f>VLOOKUP($J539,context!$K$2:$AC$348,9,FALSE)</f>
        <v>0</v>
      </c>
      <c r="AR539" s="149">
        <f>VLOOKUP($J539,context!$K$2:$AC$348,10,FALSE)</f>
        <v>0</v>
      </c>
      <c r="AS539" s="149">
        <f>VLOOKUP($J539,context!$K$2:$AC$348,11,FALSE)</f>
        <v>0</v>
      </c>
      <c r="AT539" s="149">
        <f>VLOOKUP($J539,context!$K$2:$AC$348,12,FALSE)</f>
        <v>0</v>
      </c>
      <c r="AU539" s="149">
        <f>VLOOKUP($J539,context!$K$2:$AC$348,13,FALSE)</f>
        <v>0</v>
      </c>
      <c r="AV539" s="149">
        <f>VLOOKUP($J539,context!$K$2:$AC$348,14,FALSE)</f>
        <v>0</v>
      </c>
      <c r="AW539" s="149">
        <f>VLOOKUP($J539,context!$K$2:$AC$348,15,FALSE)</f>
        <v>0</v>
      </c>
      <c r="AX539" s="149">
        <f>VLOOKUP($J539,context!$K$2:$AC$348,16,FALSE)</f>
        <v>0</v>
      </c>
      <c r="AY539" s="149">
        <f t="shared" si="46"/>
        <v>1</v>
      </c>
      <c r="AZ539" s="149">
        <f t="shared" si="47"/>
        <v>1</v>
      </c>
      <c r="BA539" s="149">
        <f t="shared" si="48"/>
        <v>0</v>
      </c>
    </row>
    <row r="540" spans="1:54">
      <c r="A540" s="52">
        <v>375</v>
      </c>
      <c r="B540" s="52" t="s">
        <v>2708</v>
      </c>
      <c r="C540" s="66" t="s">
        <v>905</v>
      </c>
      <c r="D540" s="52"/>
      <c r="E540" s="77" t="s">
        <v>906</v>
      </c>
      <c r="F540" s="50">
        <v>5</v>
      </c>
      <c r="G540" s="50" t="s">
        <v>1077</v>
      </c>
      <c r="H540" s="77" t="s">
        <v>148</v>
      </c>
      <c r="I540" s="69" t="s">
        <v>152</v>
      </c>
      <c r="J540" s="70" t="s">
        <v>148</v>
      </c>
      <c r="K540" s="77"/>
      <c r="L540" s="77">
        <v>0</v>
      </c>
      <c r="M540" s="69" t="s">
        <v>148</v>
      </c>
      <c r="N540" s="69" t="s">
        <v>148</v>
      </c>
      <c r="O540" s="77" t="str">
        <f t="shared" si="49"/>
        <v/>
      </c>
      <c r="P540" s="77" t="str">
        <f t="shared" si="50"/>
        <v/>
      </c>
      <c r="Q540" s="77"/>
      <c r="R540" s="6">
        <v>1</v>
      </c>
      <c r="S540" s="55">
        <v>43015</v>
      </c>
      <c r="T540" s="77" t="s">
        <v>65</v>
      </c>
      <c r="U540" s="67" t="s">
        <v>108</v>
      </c>
      <c r="V540" s="68" t="s">
        <v>149</v>
      </c>
      <c r="W540" s="74" t="s">
        <v>66</v>
      </c>
      <c r="X540" s="115" t="s">
        <v>66</v>
      </c>
      <c r="Y540" s="121" t="s">
        <v>152</v>
      </c>
      <c r="AA540" s="77"/>
      <c r="AB540" s="69" t="s">
        <v>609</v>
      </c>
      <c r="AC540" s="77"/>
      <c r="AD540" s="77"/>
      <c r="AF540" s="77"/>
      <c r="AG540" s="69">
        <v>0</v>
      </c>
      <c r="AH540" s="7"/>
      <c r="AI540" s="131" t="s">
        <v>3064</v>
      </c>
      <c r="AJ540" s="194" t="str">
        <f>VLOOKUP($J540,context!$K$2:$M$348,2,FALSE)</f>
        <v>Definition from VIVO: A compilation of documents published from an event, such as a conference.</v>
      </c>
      <c r="AK540" s="131">
        <v>2</v>
      </c>
      <c r="AL540" s="70" t="s">
        <v>3096</v>
      </c>
      <c r="AM540" s="149">
        <f>VLOOKUP($J540,context!$K$2:$AC$348,5,FALSE)</f>
        <v>0</v>
      </c>
      <c r="AN540" s="149">
        <f>VLOOKUP($J540,context!$K$2:$AC$348,6,FALSE)</f>
        <v>0</v>
      </c>
      <c r="AO540" s="149">
        <f>VLOOKUP($J540,context!$K$2:$AC$348,7,FALSE)</f>
        <v>0</v>
      </c>
      <c r="AP540" s="149">
        <f>VLOOKUP($J540,context!$K$2:$AC$348,8,FALSE)</f>
        <v>1</v>
      </c>
      <c r="AQ540" s="149">
        <f>VLOOKUP($J540,context!$K$2:$AC$348,9,FALSE)</f>
        <v>0</v>
      </c>
      <c r="AR540" s="149">
        <f>VLOOKUP($J540,context!$K$2:$AC$348,10,FALSE)</f>
        <v>0</v>
      </c>
      <c r="AS540" s="149">
        <f>VLOOKUP($J540,context!$K$2:$AC$348,11,FALSE)</f>
        <v>0</v>
      </c>
      <c r="AT540" s="149">
        <f>VLOOKUP($J540,context!$K$2:$AC$348,12,FALSE)</f>
        <v>0</v>
      </c>
      <c r="AU540" s="149">
        <f>VLOOKUP($J540,context!$K$2:$AC$348,13,FALSE)</f>
        <v>0</v>
      </c>
      <c r="AV540" s="149">
        <f>VLOOKUP($J540,context!$K$2:$AC$348,14,FALSE)</f>
        <v>0</v>
      </c>
      <c r="AW540" s="149">
        <f>VLOOKUP($J540,context!$K$2:$AC$348,15,FALSE)</f>
        <v>0</v>
      </c>
      <c r="AX540" s="149">
        <f>VLOOKUP($J540,context!$K$2:$AC$348,16,FALSE)</f>
        <v>0</v>
      </c>
      <c r="AY540" s="149">
        <f t="shared" si="46"/>
        <v>1</v>
      </c>
      <c r="AZ540" s="149">
        <f t="shared" si="47"/>
        <v>1</v>
      </c>
      <c r="BA540" s="149">
        <f t="shared" si="48"/>
        <v>0</v>
      </c>
    </row>
    <row r="541" spans="1:54">
      <c r="A541" s="52">
        <v>607</v>
      </c>
      <c r="B541" s="52" t="s">
        <v>13</v>
      </c>
      <c r="C541" s="117" t="s">
        <v>1902</v>
      </c>
      <c r="E541" s="69" t="s">
        <v>2271</v>
      </c>
      <c r="G541" s="62" t="s">
        <v>1905</v>
      </c>
      <c r="J541" s="70" t="s">
        <v>152</v>
      </c>
      <c r="K541" s="61" t="s">
        <v>1906</v>
      </c>
      <c r="L541" s="69">
        <v>0</v>
      </c>
      <c r="M541" s="69" t="s">
        <v>152</v>
      </c>
      <c r="N541" s="69" t="s">
        <v>152</v>
      </c>
      <c r="O541" s="77" t="str">
        <f t="shared" si="49"/>
        <v/>
      </c>
      <c r="P541" s="77" t="str">
        <f t="shared" si="50"/>
        <v/>
      </c>
      <c r="R541" s="63">
        <v>1</v>
      </c>
      <c r="T541" s="77" t="s">
        <v>65</v>
      </c>
      <c r="U541" s="67" t="s">
        <v>108</v>
      </c>
      <c r="V541" s="68" t="s">
        <v>145</v>
      </c>
      <c r="W541" s="74" t="s">
        <v>66</v>
      </c>
      <c r="X541" s="115" t="s">
        <v>66</v>
      </c>
      <c r="Y541" s="121" t="s">
        <v>171</v>
      </c>
      <c r="AG541" s="69">
        <v>0</v>
      </c>
      <c r="AI541" s="131" t="s">
        <v>3063</v>
      </c>
      <c r="AJ541" s="194" t="str">
        <f>VLOOKUP($J541,context!$K$2:$M$348,2,FALSE)</f>
        <v>Definition from VIVO: A compilation of documents published from an event, such as a conference.</v>
      </c>
      <c r="AK541" s="131">
        <v>2</v>
      </c>
      <c r="AL541" s="70" t="s">
        <v>3094</v>
      </c>
      <c r="AM541" s="149">
        <f>VLOOKUP($J541,context!$K$2:$AC$348,5,FALSE)</f>
        <v>0</v>
      </c>
      <c r="AN541" s="149">
        <f>VLOOKUP($J541,context!$K$2:$AC$348,6,FALSE)</f>
        <v>0</v>
      </c>
      <c r="AO541" s="149">
        <f>VLOOKUP($J541,context!$K$2:$AC$348,7,FALSE)</f>
        <v>0</v>
      </c>
      <c r="AP541" s="149">
        <f>VLOOKUP($J541,context!$K$2:$AC$348,8,FALSE)</f>
        <v>1</v>
      </c>
      <c r="AQ541" s="149">
        <f>VLOOKUP($J541,context!$K$2:$AC$348,9,FALSE)</f>
        <v>0</v>
      </c>
      <c r="AR541" s="149">
        <f>VLOOKUP($J541,context!$K$2:$AC$348,10,FALSE)</f>
        <v>0</v>
      </c>
      <c r="AS541" s="149">
        <f>VLOOKUP($J541,context!$K$2:$AC$348,11,FALSE)</f>
        <v>0</v>
      </c>
      <c r="AT541" s="149">
        <f>VLOOKUP($J541,context!$K$2:$AC$348,12,FALSE)</f>
        <v>0</v>
      </c>
      <c r="AU541" s="149">
        <f>VLOOKUP($J541,context!$K$2:$AC$348,13,FALSE)</f>
        <v>0</v>
      </c>
      <c r="AV541" s="149">
        <f>VLOOKUP($J541,context!$K$2:$AC$348,14,FALSE)</f>
        <v>0</v>
      </c>
      <c r="AW541" s="149">
        <f>VLOOKUP($J541,context!$K$2:$AC$348,15,FALSE)</f>
        <v>0</v>
      </c>
      <c r="AX541" s="149">
        <f>VLOOKUP($J541,context!$K$2:$AC$348,16,FALSE)</f>
        <v>0</v>
      </c>
      <c r="AY541" s="149">
        <f t="shared" si="46"/>
        <v>1</v>
      </c>
      <c r="AZ541" s="149">
        <f t="shared" si="47"/>
        <v>1</v>
      </c>
      <c r="BA541" s="149">
        <f t="shared" si="48"/>
        <v>0</v>
      </c>
    </row>
    <row r="542" spans="1:54">
      <c r="A542" s="52">
        <v>850</v>
      </c>
      <c r="B542" s="52" t="s">
        <v>13</v>
      </c>
      <c r="C542" s="117" t="s">
        <v>1902</v>
      </c>
      <c r="E542" s="69" t="s">
        <v>2271</v>
      </c>
      <c r="G542" s="62" t="s">
        <v>2269</v>
      </c>
      <c r="J542" s="70" t="s">
        <v>152</v>
      </c>
      <c r="K542" s="61" t="s">
        <v>2270</v>
      </c>
      <c r="L542" s="69">
        <v>0</v>
      </c>
      <c r="M542" s="69" t="s">
        <v>152</v>
      </c>
      <c r="N542" s="69" t="s">
        <v>152</v>
      </c>
      <c r="O542" s="77" t="str">
        <f t="shared" si="49"/>
        <v/>
      </c>
      <c r="P542" s="77" t="str">
        <f t="shared" si="50"/>
        <v/>
      </c>
      <c r="R542" s="63">
        <v>1</v>
      </c>
      <c r="T542" s="77" t="s">
        <v>65</v>
      </c>
      <c r="U542" s="67" t="s">
        <v>108</v>
      </c>
      <c r="V542" s="68" t="s">
        <v>145</v>
      </c>
      <c r="W542" s="74" t="s">
        <v>66</v>
      </c>
      <c r="X542" s="115" t="s">
        <v>66</v>
      </c>
      <c r="Y542" s="121" t="s">
        <v>171</v>
      </c>
      <c r="AG542" s="69">
        <v>0</v>
      </c>
      <c r="AI542" s="131" t="s">
        <v>3064</v>
      </c>
      <c r="AJ542" s="194" t="str">
        <f>VLOOKUP($J542,context!$K$2:$M$348,2,FALSE)</f>
        <v>Definition from VIVO: A compilation of documents published from an event, such as a conference.</v>
      </c>
      <c r="AK542" s="131">
        <v>2</v>
      </c>
      <c r="AL542" s="70" t="s">
        <v>3094</v>
      </c>
      <c r="AM542" s="149">
        <f>VLOOKUP($J542,context!$K$2:$AC$348,5,FALSE)</f>
        <v>0</v>
      </c>
      <c r="AN542" s="149">
        <f>VLOOKUP($J542,context!$K$2:$AC$348,6,FALSE)</f>
        <v>0</v>
      </c>
      <c r="AO542" s="149">
        <f>VLOOKUP($J542,context!$K$2:$AC$348,7,FALSE)</f>
        <v>0</v>
      </c>
      <c r="AP542" s="149">
        <f>VLOOKUP($J542,context!$K$2:$AC$348,8,FALSE)</f>
        <v>1</v>
      </c>
      <c r="AQ542" s="149">
        <f>VLOOKUP($J542,context!$K$2:$AC$348,9,FALSE)</f>
        <v>0</v>
      </c>
      <c r="AR542" s="149">
        <f>VLOOKUP($J542,context!$K$2:$AC$348,10,FALSE)</f>
        <v>0</v>
      </c>
      <c r="AS542" s="149">
        <f>VLOOKUP($J542,context!$K$2:$AC$348,11,FALSE)</f>
        <v>0</v>
      </c>
      <c r="AT542" s="149">
        <f>VLOOKUP($J542,context!$K$2:$AC$348,12,FALSE)</f>
        <v>0</v>
      </c>
      <c r="AU542" s="149">
        <f>VLOOKUP($J542,context!$K$2:$AC$348,13,FALSE)</f>
        <v>0</v>
      </c>
      <c r="AV542" s="149">
        <f>VLOOKUP($J542,context!$K$2:$AC$348,14,FALSE)</f>
        <v>0</v>
      </c>
      <c r="AW542" s="149">
        <f>VLOOKUP($J542,context!$K$2:$AC$348,15,FALSE)</f>
        <v>0</v>
      </c>
      <c r="AX542" s="149">
        <f>VLOOKUP($J542,context!$K$2:$AC$348,16,FALSE)</f>
        <v>0</v>
      </c>
      <c r="AY542" s="149">
        <f t="shared" si="46"/>
        <v>1</v>
      </c>
      <c r="AZ542" s="149">
        <f t="shared" si="47"/>
        <v>1</v>
      </c>
      <c r="BA542" s="149">
        <f t="shared" si="48"/>
        <v>0</v>
      </c>
    </row>
    <row r="543" spans="1:54">
      <c r="A543" s="122">
        <v>898</v>
      </c>
      <c r="B543" s="52" t="s">
        <v>13</v>
      </c>
      <c r="C543" s="66" t="s">
        <v>2413</v>
      </c>
      <c r="D543" s="66" t="s">
        <v>2485</v>
      </c>
      <c r="E543" s="7" t="s">
        <v>2414</v>
      </c>
      <c r="F543" s="122">
        <v>4</v>
      </c>
      <c r="G543" s="50" t="s">
        <v>152</v>
      </c>
      <c r="H543" s="122"/>
      <c r="I543" s="122"/>
      <c r="J543" s="47" t="s">
        <v>152</v>
      </c>
      <c r="K543" s="7" t="s">
        <v>3065</v>
      </c>
      <c r="L543" s="7">
        <v>1</v>
      </c>
      <c r="M543" s="69" t="s">
        <v>152</v>
      </c>
      <c r="N543" s="69" t="s">
        <v>152</v>
      </c>
      <c r="O543" s="77" t="str">
        <f t="shared" si="49"/>
        <v>Proceedings</v>
      </c>
      <c r="P543" s="77" t="str">
        <f t="shared" si="50"/>
        <v>Definition from VIVO: A compilation of documents published from an event, such as a conference.</v>
      </c>
      <c r="Q543" s="7"/>
      <c r="R543" s="66">
        <v>1</v>
      </c>
      <c r="S543" s="126"/>
      <c r="T543" s="122" t="s">
        <v>65</v>
      </c>
      <c r="U543" s="127" t="s">
        <v>108</v>
      </c>
      <c r="V543" s="47" t="s">
        <v>149</v>
      </c>
      <c r="W543" s="47" t="s">
        <v>66</v>
      </c>
      <c r="X543" s="66" t="s">
        <v>66</v>
      </c>
      <c r="Y543" s="184" t="s">
        <v>152</v>
      </c>
      <c r="Z543" s="184"/>
      <c r="AA543" s="7"/>
      <c r="AB543" s="7" t="s">
        <v>609</v>
      </c>
      <c r="AC543" s="7"/>
      <c r="AD543" s="7"/>
      <c r="AF543" s="7"/>
      <c r="AG543" s="7">
        <v>1</v>
      </c>
      <c r="AI543" s="48" t="s">
        <v>3063</v>
      </c>
      <c r="AJ543" s="194" t="str">
        <f>VLOOKUP($J543,context!$K$2:$M$348,2,FALSE)</f>
        <v>Definition from VIVO: A compilation of documents published from an event, such as a conference.</v>
      </c>
      <c r="AK543" s="131">
        <v>2</v>
      </c>
      <c r="AL543" s="70" t="s">
        <v>3096</v>
      </c>
      <c r="AM543" s="185">
        <f>VLOOKUP($J543,context!$K$2:$AC$348,5,FALSE)</f>
        <v>0</v>
      </c>
      <c r="AN543" s="185">
        <f>VLOOKUP($J543,context!$K$2:$AC$348,6,FALSE)</f>
        <v>0</v>
      </c>
      <c r="AO543" s="185">
        <f>VLOOKUP($J543,context!$K$2:$AC$348,7,FALSE)</f>
        <v>0</v>
      </c>
      <c r="AP543" s="185">
        <f>VLOOKUP($J543,context!$K$2:$AC$348,8,FALSE)</f>
        <v>1</v>
      </c>
      <c r="AQ543" s="185">
        <f>VLOOKUP($J543,context!$K$2:$AC$348,9,FALSE)</f>
        <v>0</v>
      </c>
      <c r="AR543" s="185">
        <f>VLOOKUP($J543,context!$K$2:$AC$348,10,FALSE)</f>
        <v>0</v>
      </c>
      <c r="AS543" s="185">
        <f>VLOOKUP($J543,context!$K$2:$AC$348,11,FALSE)</f>
        <v>0</v>
      </c>
      <c r="AT543" s="185">
        <f>VLOOKUP($J543,context!$K$2:$AC$348,12,FALSE)</f>
        <v>0</v>
      </c>
      <c r="AU543" s="185">
        <f>VLOOKUP($J543,context!$K$2:$AC$348,13,FALSE)</f>
        <v>0</v>
      </c>
      <c r="AV543" s="185">
        <f>VLOOKUP($J543,context!$K$2:$AC$348,14,FALSE)</f>
        <v>0</v>
      </c>
      <c r="AW543" s="185">
        <f>VLOOKUP($J543,context!$K$2:$AC$348,15,FALSE)</f>
        <v>0</v>
      </c>
      <c r="AX543" s="185">
        <f>VLOOKUP($J543,context!$K$2:$AC$348,16,FALSE)</f>
        <v>0</v>
      </c>
      <c r="AY543" s="185">
        <f t="shared" si="46"/>
        <v>1</v>
      </c>
      <c r="AZ543" s="149">
        <f t="shared" si="47"/>
        <v>1</v>
      </c>
      <c r="BA543" s="149">
        <f t="shared" si="48"/>
        <v>0</v>
      </c>
    </row>
    <row r="544" spans="1:54">
      <c r="A544" s="52">
        <v>4</v>
      </c>
      <c r="B544" s="52" t="s">
        <v>13</v>
      </c>
      <c r="C544" s="66" t="s">
        <v>21</v>
      </c>
      <c r="D544" s="52"/>
      <c r="E544" s="50" t="s">
        <v>605</v>
      </c>
      <c r="F544" s="50">
        <v>3</v>
      </c>
      <c r="G544" s="50" t="s">
        <v>311</v>
      </c>
      <c r="H544" s="77"/>
      <c r="I544" s="69" t="s">
        <v>614</v>
      </c>
      <c r="J544" s="156" t="s">
        <v>2152</v>
      </c>
      <c r="K544" s="21" t="s">
        <v>615</v>
      </c>
      <c r="L544" s="77">
        <v>0</v>
      </c>
      <c r="M544" s="69" t="s">
        <v>2152</v>
      </c>
      <c r="N544" s="69" t="s">
        <v>2152</v>
      </c>
      <c r="O544" s="77" t="str">
        <f t="shared" si="49"/>
        <v/>
      </c>
      <c r="P544" s="77" t="str">
        <f t="shared" si="50"/>
        <v/>
      </c>
      <c r="Q544" s="77"/>
      <c r="R544" s="6">
        <v>0.8</v>
      </c>
      <c r="S544" s="55"/>
      <c r="T544" s="77" t="s">
        <v>65</v>
      </c>
      <c r="U544" s="67" t="s">
        <v>608</v>
      </c>
      <c r="V544" s="68" t="s">
        <v>123</v>
      </c>
      <c r="W544" s="74" t="s">
        <v>66</v>
      </c>
      <c r="X544" s="115" t="s">
        <v>66</v>
      </c>
      <c r="Y544" s="121" t="s">
        <v>614</v>
      </c>
      <c r="Z544" s="121" t="s">
        <v>150</v>
      </c>
      <c r="AA544" s="77"/>
      <c r="AB544" s="69" t="s">
        <v>609</v>
      </c>
      <c r="AC544" s="77"/>
      <c r="AF544" s="69"/>
      <c r="AG544" s="69">
        <v>0</v>
      </c>
      <c r="AH544" s="7"/>
      <c r="AI544" s="70" t="s">
        <v>125</v>
      </c>
      <c r="AJ544" s="194" t="str">
        <f>VLOOKUP($J544,context!$K$2:$M$348,2,FALSE)</f>
        <v>Definition from FaBiO: A paper, typically the realization of a research paper reporting original research findings, usually published within an academic proceedings volume.</v>
      </c>
      <c r="AK544" s="131">
        <v>2</v>
      </c>
      <c r="AL544" s="131" t="s">
        <v>3096</v>
      </c>
      <c r="AM544" s="149">
        <f>VLOOKUP($J544,context!$K$2:$AC$348,5,FALSE)</f>
        <v>0</v>
      </c>
      <c r="AN544" s="149">
        <f>VLOOKUP($J544,context!$K$2:$AC$348,6,FALSE)</f>
        <v>0</v>
      </c>
      <c r="AO544" s="149">
        <f>VLOOKUP($J544,context!$K$2:$AC$348,7,FALSE)</f>
        <v>0</v>
      </c>
      <c r="AP544" s="149">
        <f>VLOOKUP($J544,context!$K$2:$AC$348,8,FALSE)</f>
        <v>1</v>
      </c>
      <c r="AQ544" s="149">
        <f>VLOOKUP($J544,context!$K$2:$AC$348,9,FALSE)</f>
        <v>0</v>
      </c>
      <c r="AR544" s="149">
        <f>VLOOKUP($J544,context!$K$2:$AC$348,10,FALSE)</f>
        <v>0</v>
      </c>
      <c r="AS544" s="149">
        <f>VLOOKUP($J544,context!$K$2:$AC$348,11,FALSE)</f>
        <v>0</v>
      </c>
      <c r="AT544" s="149">
        <f>VLOOKUP($J544,context!$K$2:$AC$348,12,FALSE)</f>
        <v>0</v>
      </c>
      <c r="AU544" s="149">
        <f>VLOOKUP($J544,context!$K$2:$AC$348,13,FALSE)</f>
        <v>0</v>
      </c>
      <c r="AV544" s="149">
        <f>VLOOKUP($J544,context!$K$2:$AC$348,14,FALSE)</f>
        <v>0</v>
      </c>
      <c r="AW544" s="149">
        <f>VLOOKUP($J544,context!$K$2:$AC$348,15,FALSE)</f>
        <v>0</v>
      </c>
      <c r="AX544" s="149">
        <f>VLOOKUP($J544,context!$K$2:$AC$348,16,FALSE)</f>
        <v>0</v>
      </c>
      <c r="AY544" s="149">
        <f t="shared" si="46"/>
        <v>1</v>
      </c>
      <c r="AZ544" s="149">
        <f t="shared" si="47"/>
        <v>1</v>
      </c>
      <c r="BA544" s="149">
        <f t="shared" si="48"/>
        <v>0</v>
      </c>
    </row>
    <row r="545" spans="1:54" s="7" customFormat="1">
      <c r="A545" s="52">
        <v>777</v>
      </c>
      <c r="B545" s="52" t="s">
        <v>13</v>
      </c>
      <c r="C545" s="117" t="s">
        <v>1902</v>
      </c>
      <c r="D545" s="59"/>
      <c r="E545" s="69" t="s">
        <v>2271</v>
      </c>
      <c r="F545" s="61"/>
      <c r="G545" s="62" t="s">
        <v>2152</v>
      </c>
      <c r="H545" s="61"/>
      <c r="I545" s="69"/>
      <c r="J545" s="70" t="s">
        <v>2309</v>
      </c>
      <c r="K545" s="61" t="s">
        <v>2153</v>
      </c>
      <c r="L545" s="69">
        <v>1</v>
      </c>
      <c r="M545" s="69" t="s">
        <v>2309</v>
      </c>
      <c r="N545" s="69" t="s">
        <v>2309</v>
      </c>
      <c r="O545" s="77" t="str">
        <f t="shared" si="49"/>
        <v>Proceedings paper</v>
      </c>
      <c r="P545" s="77" t="str">
        <f t="shared" si="50"/>
        <v>Definition from FaBiO: A paper, typically the realization of a research paper reporting original research findings, usually published within an academic proceedings volume.</v>
      </c>
      <c r="Q545" s="61"/>
      <c r="R545" s="63">
        <v>1</v>
      </c>
      <c r="S545" s="64"/>
      <c r="T545" s="77" t="s">
        <v>65</v>
      </c>
      <c r="U545" s="67" t="s">
        <v>108</v>
      </c>
      <c r="V545" s="68" t="s">
        <v>145</v>
      </c>
      <c r="W545" s="74" t="s">
        <v>66</v>
      </c>
      <c r="X545" s="115" t="s">
        <v>66</v>
      </c>
      <c r="Y545" s="121" t="s">
        <v>171</v>
      </c>
      <c r="Z545" s="121"/>
      <c r="AA545" s="61"/>
      <c r="AB545" s="61"/>
      <c r="AC545" s="61"/>
      <c r="AD545" s="72"/>
      <c r="AF545" s="61"/>
      <c r="AG545" s="61">
        <v>1</v>
      </c>
      <c r="AH545" s="66"/>
      <c r="AI545" s="131" t="s">
        <v>3072</v>
      </c>
      <c r="AJ545" s="194" t="str">
        <f>VLOOKUP($J545,context!$K$2:$M$348,2,FALSE)</f>
        <v>Definition from FaBiO: A paper, typically the realization of a research paper reporting original research findings, usually published within an academic proceedings volume.</v>
      </c>
      <c r="AK545" s="131">
        <v>2</v>
      </c>
      <c r="AL545" s="70" t="s">
        <v>3096</v>
      </c>
      <c r="AM545" s="149">
        <f>VLOOKUP($J545,context!$K$2:$AC$348,5,FALSE)</f>
        <v>0</v>
      </c>
      <c r="AN545" s="149">
        <f>VLOOKUP($J545,context!$K$2:$AC$348,6,FALSE)</f>
        <v>0</v>
      </c>
      <c r="AO545" s="149">
        <f>VLOOKUP($J545,context!$K$2:$AC$348,7,FALSE)</f>
        <v>0</v>
      </c>
      <c r="AP545" s="149">
        <f>VLOOKUP($J545,context!$K$2:$AC$348,8,FALSE)</f>
        <v>1</v>
      </c>
      <c r="AQ545" s="149">
        <f>VLOOKUP($J545,context!$K$2:$AC$348,9,FALSE)</f>
        <v>0</v>
      </c>
      <c r="AR545" s="149">
        <f>VLOOKUP($J545,context!$K$2:$AC$348,10,FALSE)</f>
        <v>0</v>
      </c>
      <c r="AS545" s="149">
        <f>VLOOKUP($J545,context!$K$2:$AC$348,11,FALSE)</f>
        <v>0</v>
      </c>
      <c r="AT545" s="149">
        <f>VLOOKUP($J545,context!$K$2:$AC$348,12,FALSE)</f>
        <v>0</v>
      </c>
      <c r="AU545" s="149">
        <f>VLOOKUP($J545,context!$K$2:$AC$348,13,FALSE)</f>
        <v>0</v>
      </c>
      <c r="AV545" s="149">
        <f>VLOOKUP($J545,context!$K$2:$AC$348,14,FALSE)</f>
        <v>0</v>
      </c>
      <c r="AW545" s="149">
        <f>VLOOKUP($J545,context!$K$2:$AC$348,15,FALSE)</f>
        <v>0</v>
      </c>
      <c r="AX545" s="149">
        <f>VLOOKUP($J545,context!$K$2:$AC$348,16,FALSE)</f>
        <v>0</v>
      </c>
      <c r="AY545" s="149">
        <f t="shared" si="46"/>
        <v>1</v>
      </c>
      <c r="AZ545" s="149">
        <f t="shared" si="47"/>
        <v>1</v>
      </c>
      <c r="BA545" s="149">
        <f t="shared" si="48"/>
        <v>0</v>
      </c>
    </row>
    <row r="546" spans="1:54">
      <c r="A546" s="52">
        <v>338</v>
      </c>
      <c r="B546" s="52" t="s">
        <v>2708</v>
      </c>
      <c r="C546" s="66" t="s">
        <v>905</v>
      </c>
      <c r="D546" s="52"/>
      <c r="E546" s="77" t="s">
        <v>906</v>
      </c>
      <c r="F546" s="50">
        <v>5</v>
      </c>
      <c r="G546" s="50" t="s">
        <v>1003</v>
      </c>
      <c r="H546" s="77" t="s">
        <v>1005</v>
      </c>
      <c r="I546" s="69" t="s">
        <v>1006</v>
      </c>
      <c r="J546" s="70" t="s">
        <v>1006</v>
      </c>
      <c r="K546" s="77"/>
      <c r="L546" s="175">
        <v>1</v>
      </c>
      <c r="M546" s="69" t="s">
        <v>1006</v>
      </c>
      <c r="N546" s="69" t="s">
        <v>1006</v>
      </c>
      <c r="O546" s="77" t="str">
        <f t="shared" si="49"/>
        <v>Project Note</v>
      </c>
      <c r="P546" s="77" t="str">
        <f t="shared" si="50"/>
        <v xml:space="preserve">Definition from MARLO: </v>
      </c>
      <c r="Q546" s="77"/>
      <c r="R546" s="6">
        <v>0.8</v>
      </c>
      <c r="S546" s="55">
        <v>43015</v>
      </c>
      <c r="T546" s="77" t="s">
        <v>65</v>
      </c>
      <c r="U546" s="67" t="s">
        <v>608</v>
      </c>
      <c r="V546" s="68" t="s">
        <v>145</v>
      </c>
      <c r="W546" s="74" t="s">
        <v>66</v>
      </c>
      <c r="X546" s="115" t="s">
        <v>66</v>
      </c>
      <c r="Y546" s="121" t="s">
        <v>171</v>
      </c>
      <c r="AA546" s="69" t="s">
        <v>609</v>
      </c>
      <c r="AB546" s="69"/>
      <c r="AC546" s="77"/>
      <c r="AD546" s="77"/>
      <c r="AF546" s="69" t="s">
        <v>3088</v>
      </c>
      <c r="AG546" s="69">
        <v>0</v>
      </c>
      <c r="AH546" s="7"/>
      <c r="AI546" s="131" t="s">
        <v>2659</v>
      </c>
      <c r="AJ546" s="194" t="str">
        <f>VLOOKUP($J546,context!$K$2:$M$348,2,FALSE)</f>
        <v xml:space="preserve">Definition from MARLO: </v>
      </c>
      <c r="AK546" s="131">
        <v>2</v>
      </c>
      <c r="AL546" s="70" t="s">
        <v>3097</v>
      </c>
      <c r="AM546" s="149">
        <f>VLOOKUP($J546,context!$K$2:$AC$348,5,FALSE)</f>
        <v>0</v>
      </c>
      <c r="AN546" s="149">
        <f>VLOOKUP($J546,context!$K$2:$AC$348,6,FALSE)</f>
        <v>0</v>
      </c>
      <c r="AO546" s="149">
        <f>VLOOKUP($J546,context!$K$2:$AC$348,7,FALSE)</f>
        <v>0</v>
      </c>
      <c r="AP546" s="149">
        <f>VLOOKUP($J546,context!$K$2:$AC$348,8,FALSE)</f>
        <v>0</v>
      </c>
      <c r="AQ546" s="149">
        <f>VLOOKUP($J546,context!$K$2:$AC$348,9,FALSE)</f>
        <v>0.4</v>
      </c>
      <c r="AR546" s="149">
        <f>VLOOKUP($J546,context!$K$2:$AC$348,10,FALSE)</f>
        <v>0.2</v>
      </c>
      <c r="AS546" s="149">
        <f>VLOOKUP($J546,context!$K$2:$AC$348,11,FALSE)</f>
        <v>0.8</v>
      </c>
      <c r="AT546" s="149">
        <f>VLOOKUP($J546,context!$K$2:$AC$348,12,FALSE)</f>
        <v>0</v>
      </c>
      <c r="AU546" s="149">
        <f>VLOOKUP($J546,context!$K$2:$AC$348,13,FALSE)</f>
        <v>0.2</v>
      </c>
      <c r="AV546" s="149">
        <f>VLOOKUP($J546,context!$K$2:$AC$348,14,FALSE)</f>
        <v>0.2</v>
      </c>
      <c r="AW546" s="149">
        <f>VLOOKUP($J546,context!$K$2:$AC$348,15,FALSE)</f>
        <v>0</v>
      </c>
      <c r="AX546" s="149">
        <f>VLOOKUP($J546,context!$K$2:$AC$348,16,FALSE)</f>
        <v>1</v>
      </c>
      <c r="AY546" s="149">
        <f t="shared" si="46"/>
        <v>2.8</v>
      </c>
      <c r="AZ546" s="149">
        <f t="shared" si="47"/>
        <v>1</v>
      </c>
      <c r="BA546" s="149">
        <f t="shared" si="48"/>
        <v>0</v>
      </c>
      <c r="BB546" s="122"/>
    </row>
    <row r="547" spans="1:54">
      <c r="A547" s="52">
        <v>690</v>
      </c>
      <c r="B547" s="52" t="s">
        <v>13</v>
      </c>
      <c r="C547" s="117" t="s">
        <v>1902</v>
      </c>
      <c r="E547" s="69" t="s">
        <v>2271</v>
      </c>
      <c r="G547" s="62" t="s">
        <v>2022</v>
      </c>
      <c r="J547" s="70" t="s">
        <v>2022</v>
      </c>
      <c r="K547" s="69" t="s">
        <v>2023</v>
      </c>
      <c r="L547" s="175">
        <v>1</v>
      </c>
      <c r="M547" s="69" t="s">
        <v>2796</v>
      </c>
      <c r="N547" s="69" t="s">
        <v>2300</v>
      </c>
      <c r="O547" s="77" t="str">
        <f t="shared" si="49"/>
        <v>experimental protocol</v>
      </c>
      <c r="P547" s="77" t="str">
        <f t="shared" si="50"/>
        <v>Definition from FaBiO: A predefined written procedural method, designed to ensure successful replication of results by others in the same or other laboratories, that describes the overall objectives, organization and implementation of a scientific experiment, and specifies the experimental design, experimental methods, reagents, instrumentation, sampling schedules, data collection parameters, statistical analyses, image processing procedures, safety precautions, reporting standards, etc. employed in undertaking the experiment.</v>
      </c>
      <c r="R547" s="63">
        <v>0.8</v>
      </c>
      <c r="T547" s="77" t="s">
        <v>65</v>
      </c>
      <c r="U547" s="67" t="s">
        <v>108</v>
      </c>
      <c r="V547" s="68" t="s">
        <v>145</v>
      </c>
      <c r="W547" s="74" t="s">
        <v>66</v>
      </c>
      <c r="X547" s="115" t="s">
        <v>66</v>
      </c>
      <c r="Y547" s="121" t="s">
        <v>171</v>
      </c>
      <c r="AG547" s="61">
        <v>1</v>
      </c>
      <c r="AI547" s="131" t="s">
        <v>2046</v>
      </c>
      <c r="AJ547" s="194" t="e">
        <f>VLOOKUP($J547,context!$K$2:$M$348,2,FALSE)</f>
        <v>#N/A</v>
      </c>
      <c r="AK547" s="131">
        <v>2</v>
      </c>
      <c r="AL547" s="70" t="s">
        <v>3097</v>
      </c>
      <c r="AM547" s="149" t="e">
        <f>VLOOKUP($J547,context!$K$2:$AC$348,5,FALSE)</f>
        <v>#N/A</v>
      </c>
      <c r="AN547" s="149" t="e">
        <f>VLOOKUP($J547,context!$K$2:$AC$348,6,FALSE)</f>
        <v>#N/A</v>
      </c>
      <c r="AO547" s="149" t="e">
        <f>VLOOKUP($J547,context!$K$2:$AC$348,7,FALSE)</f>
        <v>#N/A</v>
      </c>
      <c r="AP547" s="149" t="e">
        <f>VLOOKUP($J547,context!$K$2:$AC$348,8,FALSE)</f>
        <v>#N/A</v>
      </c>
      <c r="AQ547" s="149" t="e">
        <f>VLOOKUP($J547,context!$K$2:$AC$348,9,FALSE)</f>
        <v>#N/A</v>
      </c>
      <c r="AR547" s="149" t="e">
        <f>VLOOKUP($J547,context!$K$2:$AC$348,10,FALSE)</f>
        <v>#N/A</v>
      </c>
      <c r="AS547" s="149" t="e">
        <f>VLOOKUP($J547,context!$K$2:$AC$348,11,FALSE)</f>
        <v>#N/A</v>
      </c>
      <c r="AT547" s="149" t="e">
        <f>VLOOKUP($J547,context!$K$2:$AC$348,12,FALSE)</f>
        <v>#N/A</v>
      </c>
      <c r="AU547" s="149" t="e">
        <f>VLOOKUP($J547,context!$K$2:$AC$348,13,FALSE)</f>
        <v>#N/A</v>
      </c>
      <c r="AV547" s="149" t="e">
        <f>VLOOKUP($J547,context!$K$2:$AC$348,14,FALSE)</f>
        <v>#N/A</v>
      </c>
      <c r="AW547" s="149" t="e">
        <f>VLOOKUP($J547,context!$K$2:$AC$348,15,FALSE)</f>
        <v>#N/A</v>
      </c>
      <c r="AX547" s="149" t="e">
        <f>VLOOKUP($J547,context!$K$2:$AC$348,16,FALSE)</f>
        <v>#N/A</v>
      </c>
      <c r="AY547" s="149" t="e">
        <f t="shared" si="46"/>
        <v>#N/A</v>
      </c>
      <c r="AZ547" s="149" t="e">
        <f t="shared" si="47"/>
        <v>#N/A</v>
      </c>
      <c r="BA547" s="149" t="e">
        <f t="shared" si="48"/>
        <v>#N/A</v>
      </c>
    </row>
    <row r="548" spans="1:54">
      <c r="A548" s="52">
        <v>783</v>
      </c>
      <c r="B548" s="52" t="s">
        <v>13</v>
      </c>
      <c r="C548" s="117" t="s">
        <v>1902</v>
      </c>
      <c r="E548" s="69" t="s">
        <v>2271</v>
      </c>
      <c r="G548" s="62" t="s">
        <v>2162</v>
      </c>
      <c r="J548" s="70" t="s">
        <v>2162</v>
      </c>
      <c r="K548" s="69" t="s">
        <v>2163</v>
      </c>
      <c r="L548" s="175">
        <v>1</v>
      </c>
      <c r="M548" s="69" t="s">
        <v>2162</v>
      </c>
      <c r="N548" s="69" t="s">
        <v>2162</v>
      </c>
      <c r="O548" s="77" t="str">
        <f t="shared" si="49"/>
        <v>questionnaire</v>
      </c>
      <c r="P548" s="77" t="str">
        <f t="shared" si="50"/>
        <v>Definition from FaBiO: A set of questions on a particular topic, usually in the form of multiple choice questions requiring the respondent to select the correct answer, or providing the ability to indicate support for or against a proposal on a numerical scale, designed for rapid numerical analysis of responses and often used in surveying public opinion.</v>
      </c>
      <c r="R548" s="63">
        <v>1</v>
      </c>
      <c r="T548" s="77" t="s">
        <v>65</v>
      </c>
      <c r="U548" s="67" t="s">
        <v>608</v>
      </c>
      <c r="V548" s="68" t="s">
        <v>145</v>
      </c>
      <c r="W548" s="74" t="s">
        <v>66</v>
      </c>
      <c r="X548" s="115" t="s">
        <v>66</v>
      </c>
      <c r="Y548" s="121" t="s">
        <v>171</v>
      </c>
      <c r="AF548" s="69" t="s">
        <v>2872</v>
      </c>
      <c r="AG548" s="77">
        <v>0</v>
      </c>
      <c r="AI548" s="131" t="s">
        <v>2776</v>
      </c>
      <c r="AJ548" s="194" t="str">
        <f>VLOOKUP($J548,context!$K$2:$M$348,2,FALSE)</f>
        <v>Definition from FaBiO: A set of questions on a particular topic, usually in the form of multiple choice questions requiring the respondent to select the correct answer, or providing the ability to indicate support for or against a proposal on a numerical scale, designed for rapid numerical analysis of responses and often used in surveying public opinion.</v>
      </c>
      <c r="AK548" s="131">
        <v>3</v>
      </c>
      <c r="AL548" s="70" t="s">
        <v>3098</v>
      </c>
      <c r="AM548" s="149">
        <f>VLOOKUP($J548,context!$K$2:$AC$348,5,FALSE)</f>
        <v>0</v>
      </c>
      <c r="AN548" s="149">
        <f>VLOOKUP($J548,context!$K$2:$AC$348,6,FALSE)</f>
        <v>0</v>
      </c>
      <c r="AO548" s="149">
        <f>VLOOKUP($J548,context!$K$2:$AC$348,7,FALSE)</f>
        <v>0</v>
      </c>
      <c r="AP548" s="149">
        <f>VLOOKUP($J548,context!$K$2:$AC$348,8,FALSE)</f>
        <v>0.6</v>
      </c>
      <c r="AQ548" s="149">
        <f>VLOOKUP($J548,context!$K$2:$AC$348,9,FALSE)</f>
        <v>0</v>
      </c>
      <c r="AR548" s="149">
        <f>VLOOKUP($J548,context!$K$2:$AC$348,10,FALSE)</f>
        <v>0</v>
      </c>
      <c r="AS548" s="149">
        <f>VLOOKUP($J548,context!$K$2:$AC$348,11,FALSE)</f>
        <v>0.8</v>
      </c>
      <c r="AT548" s="149">
        <f>VLOOKUP($J548,context!$K$2:$AC$348,12,FALSE)</f>
        <v>0.4</v>
      </c>
      <c r="AU548" s="149">
        <f>VLOOKUP($J548,context!$K$2:$AC$348,13,FALSE)</f>
        <v>0.8</v>
      </c>
      <c r="AV548" s="149">
        <f>VLOOKUP($J548,context!$K$2:$AC$348,14,FALSE)</f>
        <v>0.2</v>
      </c>
      <c r="AW548" s="149">
        <f>VLOOKUP($J548,context!$K$2:$AC$348,15,FALSE)</f>
        <v>0</v>
      </c>
      <c r="AX548" s="149">
        <f>VLOOKUP($J548,context!$K$2:$AC$348,16,FALSE)</f>
        <v>0.8</v>
      </c>
      <c r="AY548" s="149">
        <f t="shared" si="46"/>
        <v>3.5999999999999996</v>
      </c>
      <c r="AZ548" s="149">
        <f t="shared" si="47"/>
        <v>0.8</v>
      </c>
      <c r="BA548" s="149">
        <f t="shared" si="48"/>
        <v>0</v>
      </c>
      <c r="BB548" s="7"/>
    </row>
    <row r="549" spans="1:54">
      <c r="A549" s="52">
        <v>294</v>
      </c>
      <c r="B549" s="52" t="s">
        <v>2708</v>
      </c>
      <c r="C549" s="66" t="s">
        <v>905</v>
      </c>
      <c r="D549" s="52"/>
      <c r="E549" s="77" t="s">
        <v>906</v>
      </c>
      <c r="F549" s="50">
        <v>5</v>
      </c>
      <c r="G549" s="50" t="s">
        <v>907</v>
      </c>
      <c r="H549" s="77" t="s">
        <v>908</v>
      </c>
      <c r="I549" s="69" t="s">
        <v>908</v>
      </c>
      <c r="J549" s="70" t="s">
        <v>909</v>
      </c>
      <c r="K549" s="77"/>
      <c r="L549" s="77">
        <v>1</v>
      </c>
      <c r="M549" s="69" t="s">
        <v>909</v>
      </c>
      <c r="N549" s="69" t="s">
        <v>909</v>
      </c>
      <c r="O549" s="77" t="str">
        <f t="shared" si="49"/>
        <v>Radio Broadcast</v>
      </c>
      <c r="P549" s="77" t="str">
        <f t="shared" si="50"/>
        <v xml:space="preserve">Definition from MARLO: </v>
      </c>
      <c r="Q549" s="77"/>
      <c r="R549" s="6">
        <v>0.6</v>
      </c>
      <c r="S549" s="55">
        <v>43015</v>
      </c>
      <c r="T549" s="77" t="s">
        <v>189</v>
      </c>
      <c r="U549" s="67" t="s">
        <v>717</v>
      </c>
      <c r="V549" s="68" t="s">
        <v>227</v>
      </c>
      <c r="W549" s="74" t="s">
        <v>231</v>
      </c>
      <c r="X549" s="115" t="s">
        <v>231</v>
      </c>
      <c r="Y549" s="121" t="s">
        <v>171</v>
      </c>
      <c r="Z549" s="121" t="s">
        <v>230</v>
      </c>
      <c r="AA549" s="77"/>
      <c r="AB549" s="69" t="s">
        <v>609</v>
      </c>
      <c r="AC549" s="77"/>
      <c r="AD549" s="77"/>
      <c r="AF549" s="77"/>
      <c r="AG549" s="69">
        <v>1</v>
      </c>
      <c r="AH549" s="7" t="s">
        <v>3081</v>
      </c>
      <c r="AI549" s="70" t="s">
        <v>732</v>
      </c>
      <c r="AJ549" s="194" t="str">
        <f>VLOOKUP($J549,context!$K$2:$M$348,2,FALSE)</f>
        <v xml:space="preserve">Definition from MARLO: </v>
      </c>
      <c r="AK549" s="70">
        <v>1</v>
      </c>
      <c r="AL549" s="70" t="s">
        <v>3097</v>
      </c>
      <c r="AM549" s="149">
        <f>VLOOKUP($J549,context!$K$2:$AC$348,5,FALSE)</f>
        <v>0</v>
      </c>
      <c r="AN549" s="149">
        <f>VLOOKUP($J549,context!$K$2:$AC$348,6,FALSE)</f>
        <v>0</v>
      </c>
      <c r="AO549" s="149">
        <f>VLOOKUP($J549,context!$K$2:$AC$348,7,FALSE)</f>
        <v>1</v>
      </c>
      <c r="AP549" s="149">
        <f>VLOOKUP($J549,context!$K$2:$AC$348,8,FALSE)</f>
        <v>0.2</v>
      </c>
      <c r="AQ549" s="149">
        <f>VLOOKUP($J549,context!$K$2:$AC$348,9,FALSE)</f>
        <v>0</v>
      </c>
      <c r="AR549" s="149">
        <f>VLOOKUP($J549,context!$K$2:$AC$348,10,FALSE)</f>
        <v>0</v>
      </c>
      <c r="AS549" s="149">
        <f>VLOOKUP($J549,context!$K$2:$AC$348,11,FALSE)</f>
        <v>0.2</v>
      </c>
      <c r="AT549" s="149">
        <f>VLOOKUP($J549,context!$K$2:$AC$348,12,FALSE)</f>
        <v>0.2</v>
      </c>
      <c r="AU549" s="149">
        <f>VLOOKUP($J549,context!$K$2:$AC$348,13,FALSE)</f>
        <v>1</v>
      </c>
      <c r="AV549" s="149">
        <f>VLOOKUP($J549,context!$K$2:$AC$348,14,FALSE)</f>
        <v>1</v>
      </c>
      <c r="AW549" s="149">
        <f>VLOOKUP($J549,context!$K$2:$AC$348,15,FALSE)</f>
        <v>0</v>
      </c>
      <c r="AX549" s="149">
        <f>VLOOKUP($J549,context!$K$2:$AC$348,16,FALSE)</f>
        <v>0</v>
      </c>
      <c r="AY549" s="149">
        <f t="shared" si="46"/>
        <v>3.5999999999999996</v>
      </c>
      <c r="AZ549" s="149">
        <f t="shared" si="47"/>
        <v>1</v>
      </c>
      <c r="BA549" s="149">
        <f t="shared" si="48"/>
        <v>0</v>
      </c>
    </row>
    <row r="550" spans="1:54">
      <c r="A550" s="122">
        <v>940</v>
      </c>
      <c r="B550" s="52" t="s">
        <v>13</v>
      </c>
      <c r="C550" s="66" t="s">
        <v>32</v>
      </c>
      <c r="D550" s="52"/>
      <c r="E550" s="77" t="s">
        <v>1190</v>
      </c>
      <c r="F550" s="50">
        <v>3</v>
      </c>
      <c r="G550" s="50" t="s">
        <v>1205</v>
      </c>
      <c r="H550" s="77"/>
      <c r="I550" s="69" t="s">
        <v>909</v>
      </c>
      <c r="J550" s="70" t="s">
        <v>909</v>
      </c>
      <c r="K550" s="77"/>
      <c r="L550" s="77">
        <v>0</v>
      </c>
      <c r="M550" s="69" t="s">
        <v>909</v>
      </c>
      <c r="N550" s="69" t="s">
        <v>909</v>
      </c>
      <c r="O550" s="77" t="str">
        <f t="shared" si="49"/>
        <v/>
      </c>
      <c r="P550" s="77" t="str">
        <f t="shared" si="50"/>
        <v/>
      </c>
      <c r="Q550" s="77"/>
      <c r="R550" s="6">
        <v>0.6</v>
      </c>
      <c r="S550" s="55">
        <v>42328</v>
      </c>
      <c r="T550" s="77" t="s">
        <v>189</v>
      </c>
      <c r="U550" s="67" t="s">
        <v>717</v>
      </c>
      <c r="V550" s="68" t="s">
        <v>227</v>
      </c>
      <c r="W550" s="74" t="s">
        <v>231</v>
      </c>
      <c r="X550" s="115" t="s">
        <v>231</v>
      </c>
      <c r="Y550" s="121" t="s">
        <v>171</v>
      </c>
      <c r="Z550" s="121" t="s">
        <v>230</v>
      </c>
      <c r="AA550" s="77"/>
      <c r="AB550" s="69" t="s">
        <v>609</v>
      </c>
      <c r="AC550" s="77"/>
      <c r="AD550" s="77"/>
      <c r="AF550" s="77"/>
      <c r="AG550" s="69">
        <v>1</v>
      </c>
      <c r="AH550" s="7" t="s">
        <v>3081</v>
      </c>
      <c r="AI550" s="70" t="s">
        <v>732</v>
      </c>
      <c r="AJ550" s="194" t="str">
        <f>VLOOKUP($J550,context!$K$2:$M$348,2,FALSE)</f>
        <v xml:space="preserve">Definition from MARLO: </v>
      </c>
      <c r="AK550" s="70">
        <v>1</v>
      </c>
      <c r="AL550" s="70" t="s">
        <v>3097</v>
      </c>
      <c r="AM550" s="149">
        <f>VLOOKUP($J550,context!$K$2:$AC$348,5,FALSE)</f>
        <v>0</v>
      </c>
      <c r="AN550" s="149">
        <f>VLOOKUP($J550,context!$K$2:$AC$348,6,FALSE)</f>
        <v>0</v>
      </c>
      <c r="AO550" s="149">
        <f>VLOOKUP($J550,context!$K$2:$AC$348,7,FALSE)</f>
        <v>1</v>
      </c>
      <c r="AP550" s="149">
        <f>VLOOKUP($J550,context!$K$2:$AC$348,8,FALSE)</f>
        <v>0.2</v>
      </c>
      <c r="AQ550" s="149">
        <f>VLOOKUP($J550,context!$K$2:$AC$348,9,FALSE)</f>
        <v>0</v>
      </c>
      <c r="AR550" s="149">
        <f>VLOOKUP($J550,context!$K$2:$AC$348,10,FALSE)</f>
        <v>0</v>
      </c>
      <c r="AS550" s="149">
        <f>VLOOKUP($J550,context!$K$2:$AC$348,11,FALSE)</f>
        <v>0.2</v>
      </c>
      <c r="AT550" s="149">
        <f>VLOOKUP($J550,context!$K$2:$AC$348,12,FALSE)</f>
        <v>0.2</v>
      </c>
      <c r="AU550" s="149">
        <f>VLOOKUP($J550,context!$K$2:$AC$348,13,FALSE)</f>
        <v>1</v>
      </c>
      <c r="AV550" s="149">
        <f>VLOOKUP($J550,context!$K$2:$AC$348,14,FALSE)</f>
        <v>1</v>
      </c>
      <c r="AW550" s="149">
        <f>VLOOKUP($J550,context!$K$2:$AC$348,15,FALSE)</f>
        <v>0</v>
      </c>
      <c r="AX550" s="149">
        <f>VLOOKUP($J550,context!$K$2:$AC$348,16,FALSE)</f>
        <v>0</v>
      </c>
      <c r="AY550" s="149">
        <f t="shared" si="46"/>
        <v>3.5999999999999996</v>
      </c>
      <c r="AZ550" s="149">
        <f t="shared" si="47"/>
        <v>1</v>
      </c>
      <c r="BA550" s="149">
        <f t="shared" si="48"/>
        <v>0</v>
      </c>
    </row>
    <row r="551" spans="1:54">
      <c r="A551" s="52">
        <v>788</v>
      </c>
      <c r="B551" s="52" t="s">
        <v>13</v>
      </c>
      <c r="C551" s="117" t="s">
        <v>1902</v>
      </c>
      <c r="E551" s="69" t="s">
        <v>2271</v>
      </c>
      <c r="G551" s="62" t="s">
        <v>2172</v>
      </c>
      <c r="J551" s="70" t="s">
        <v>2172</v>
      </c>
      <c r="K551" s="61" t="s">
        <v>2173</v>
      </c>
      <c r="L551" s="77">
        <v>1</v>
      </c>
      <c r="M551" s="69" t="s">
        <v>2172</v>
      </c>
      <c r="N551" s="69" t="s">
        <v>2172</v>
      </c>
      <c r="O551" s="77" t="str">
        <f t="shared" si="49"/>
        <v>reference work</v>
      </c>
      <c r="P551" s="77" t="str">
        <f t="shared" si="50"/>
        <v>Definition from FaBiO: A work to which people refer for authoritative factual information, such as a dictionary, encyclopaedia, entry, handbook or field guide, or an informative web page such as an institutional, research group or project home page.</v>
      </c>
      <c r="R551" s="63">
        <v>1</v>
      </c>
      <c r="T551" s="69" t="s">
        <v>65</v>
      </c>
      <c r="U551" s="67" t="s">
        <v>612</v>
      </c>
      <c r="V551" s="68" t="s">
        <v>608</v>
      </c>
      <c r="W551" s="74" t="s">
        <v>66</v>
      </c>
      <c r="X551" s="115" t="s">
        <v>66</v>
      </c>
      <c r="Y551" s="121" t="s">
        <v>171</v>
      </c>
      <c r="AF551" s="69" t="s">
        <v>3066</v>
      </c>
      <c r="AG551" s="69">
        <v>1</v>
      </c>
      <c r="AI551" s="131" t="s">
        <v>3067</v>
      </c>
      <c r="AJ551" s="194" t="str">
        <f>VLOOKUP($J551,context!$K$2:$M$348,2,FALSE)</f>
        <v>Definition from FaBiO: A work to which people refer for authoritative factual information, such as a dictionary, encyclopaedia, entry, handbook or field guide, or an informative web page such as an institutional, research group or project home page.</v>
      </c>
      <c r="AK551" s="131">
        <v>2</v>
      </c>
      <c r="AL551" s="70" t="s">
        <v>3097</v>
      </c>
      <c r="AM551" s="149">
        <f>VLOOKUP($J551,context!$K$2:$AC$348,5,FALSE)</f>
        <v>1</v>
      </c>
      <c r="AN551" s="149">
        <f>VLOOKUP($J551,context!$K$2:$AC$348,6,FALSE)</f>
        <v>1</v>
      </c>
      <c r="AO551" s="149">
        <f>VLOOKUP($J551,context!$K$2:$AC$348,7,FALSE)</f>
        <v>0</v>
      </c>
      <c r="AP551" s="149">
        <f>VLOOKUP($J551,context!$K$2:$AC$348,8,FALSE)</f>
        <v>0.6</v>
      </c>
      <c r="AQ551" s="149">
        <f>VLOOKUP($J551,context!$K$2:$AC$348,9,FALSE)</f>
        <v>0.2</v>
      </c>
      <c r="AR551" s="149">
        <f>VLOOKUP($J551,context!$K$2:$AC$348,10,FALSE)</f>
        <v>0.8</v>
      </c>
      <c r="AS551" s="149">
        <f>VLOOKUP($J551,context!$K$2:$AC$348,11,FALSE)</f>
        <v>0.6</v>
      </c>
      <c r="AT551" s="149">
        <f>VLOOKUP($J551,context!$K$2:$AC$348,12,FALSE)</f>
        <v>0.2</v>
      </c>
      <c r="AU551" s="149">
        <f>VLOOKUP($J551,context!$K$2:$AC$348,13,FALSE)</f>
        <v>0.6</v>
      </c>
      <c r="AV551" s="149">
        <f>VLOOKUP($J551,context!$K$2:$AC$348,14,FALSE)</f>
        <v>0</v>
      </c>
      <c r="AW551" s="149">
        <f>VLOOKUP($J551,context!$K$2:$AC$348,15,FALSE)</f>
        <v>0</v>
      </c>
      <c r="AX551" s="149">
        <f>VLOOKUP($J551,context!$K$2:$AC$348,16,FALSE)</f>
        <v>0.2</v>
      </c>
      <c r="AY551" s="149">
        <f t="shared" si="46"/>
        <v>5.2</v>
      </c>
      <c r="AZ551" s="149">
        <f t="shared" si="47"/>
        <v>1</v>
      </c>
      <c r="BA551" s="149">
        <f t="shared" si="48"/>
        <v>0</v>
      </c>
      <c r="BB551" s="7"/>
    </row>
    <row r="552" spans="1:54">
      <c r="A552" s="122">
        <v>899</v>
      </c>
      <c r="B552" s="52" t="s">
        <v>13</v>
      </c>
      <c r="C552" s="66" t="s">
        <v>2413</v>
      </c>
      <c r="D552" s="66" t="s">
        <v>2533</v>
      </c>
      <c r="E552" s="7" t="s">
        <v>2414</v>
      </c>
      <c r="F552" s="122">
        <v>3</v>
      </c>
      <c r="G552" s="50" t="s">
        <v>2534</v>
      </c>
      <c r="H552" s="122"/>
      <c r="I552" s="122"/>
      <c r="J552" s="47" t="s">
        <v>2172</v>
      </c>
      <c r="K552" s="7" t="s">
        <v>2535</v>
      </c>
      <c r="L552" s="77">
        <v>0</v>
      </c>
      <c r="M552" s="69" t="s">
        <v>2172</v>
      </c>
      <c r="N552" s="69" t="s">
        <v>2172</v>
      </c>
      <c r="O552" s="77" t="str">
        <f t="shared" si="49"/>
        <v/>
      </c>
      <c r="P552" s="77" t="str">
        <f t="shared" si="50"/>
        <v/>
      </c>
      <c r="Q552" s="7"/>
      <c r="R552" s="66">
        <v>1</v>
      </c>
      <c r="S552" s="126"/>
      <c r="T552" s="122" t="s">
        <v>65</v>
      </c>
      <c r="U552" s="127" t="s">
        <v>612</v>
      </c>
      <c r="V552" s="47" t="s">
        <v>608</v>
      </c>
      <c r="W552" s="47" t="s">
        <v>66</v>
      </c>
      <c r="X552" s="66" t="s">
        <v>66</v>
      </c>
      <c r="Y552" s="184" t="s">
        <v>171</v>
      </c>
      <c r="Z552" s="184"/>
      <c r="AA552" s="7"/>
      <c r="AB552" s="7"/>
      <c r="AC552" s="7"/>
      <c r="AD552" s="7"/>
      <c r="AF552" s="7" t="s">
        <v>3066</v>
      </c>
      <c r="AG552" s="69">
        <v>1</v>
      </c>
      <c r="AI552" s="48" t="s">
        <v>3067</v>
      </c>
      <c r="AJ552" s="194" t="str">
        <f>VLOOKUP($J552,context!$K$2:$M$348,2,FALSE)</f>
        <v>Definition from FaBiO: A work to which people refer for authoritative factual information, such as a dictionary, encyclopaedia, entry, handbook or field guide, or an informative web page such as an institutional, research group or project home page.</v>
      </c>
      <c r="AK552" s="131">
        <v>2</v>
      </c>
      <c r="AL552" s="70" t="s">
        <v>3097</v>
      </c>
      <c r="AM552" s="185">
        <f>VLOOKUP($J552,context!$K$2:$AC$348,5,FALSE)</f>
        <v>1</v>
      </c>
      <c r="AN552" s="185">
        <f>VLOOKUP($J552,context!$K$2:$AC$348,6,FALSE)</f>
        <v>1</v>
      </c>
      <c r="AO552" s="185">
        <f>VLOOKUP($J552,context!$K$2:$AC$348,7,FALSE)</f>
        <v>0</v>
      </c>
      <c r="AP552" s="185">
        <f>VLOOKUP($J552,context!$K$2:$AC$348,8,FALSE)</f>
        <v>0.6</v>
      </c>
      <c r="AQ552" s="185">
        <f>VLOOKUP($J552,context!$K$2:$AC$348,9,FALSE)</f>
        <v>0.2</v>
      </c>
      <c r="AR552" s="185">
        <f>VLOOKUP($J552,context!$K$2:$AC$348,10,FALSE)</f>
        <v>0.8</v>
      </c>
      <c r="AS552" s="185">
        <f>VLOOKUP($J552,context!$K$2:$AC$348,11,FALSE)</f>
        <v>0.6</v>
      </c>
      <c r="AT552" s="185">
        <f>VLOOKUP($J552,context!$K$2:$AC$348,12,FALSE)</f>
        <v>0.2</v>
      </c>
      <c r="AU552" s="185">
        <f>VLOOKUP($J552,context!$K$2:$AC$348,13,FALSE)</f>
        <v>0.6</v>
      </c>
      <c r="AV552" s="185">
        <f>VLOOKUP($J552,context!$K$2:$AC$348,14,FALSE)</f>
        <v>0</v>
      </c>
      <c r="AW552" s="185">
        <f>VLOOKUP($J552,context!$K$2:$AC$348,15,FALSE)</f>
        <v>0</v>
      </c>
      <c r="AX552" s="185">
        <f>VLOOKUP($J552,context!$K$2:$AC$348,16,FALSE)</f>
        <v>0.2</v>
      </c>
      <c r="AY552" s="185">
        <f t="shared" si="46"/>
        <v>5.2</v>
      </c>
      <c r="AZ552" s="149">
        <f t="shared" si="47"/>
        <v>1</v>
      </c>
      <c r="BA552" s="149">
        <f t="shared" si="48"/>
        <v>0</v>
      </c>
    </row>
    <row r="553" spans="1:54">
      <c r="A553" s="122">
        <v>957</v>
      </c>
      <c r="B553" s="52" t="s">
        <v>13</v>
      </c>
      <c r="C553" s="66" t="s">
        <v>2709</v>
      </c>
      <c r="E553" s="69" t="s">
        <v>2740</v>
      </c>
      <c r="G553" s="60" t="s">
        <v>2719</v>
      </c>
      <c r="J553" s="70" t="s">
        <v>2172</v>
      </c>
      <c r="K553" s="61" t="s">
        <v>2731</v>
      </c>
      <c r="L553" s="77">
        <v>0</v>
      </c>
      <c r="M553" s="69" t="s">
        <v>2172</v>
      </c>
      <c r="N553" s="69" t="s">
        <v>2172</v>
      </c>
      <c r="O553" s="77" t="str">
        <f t="shared" si="49"/>
        <v/>
      </c>
      <c r="P553" s="77" t="str">
        <f t="shared" si="50"/>
        <v/>
      </c>
      <c r="R553" s="63">
        <v>0.8</v>
      </c>
      <c r="T553" s="69" t="s">
        <v>65</v>
      </c>
      <c r="U553" s="67" t="s">
        <v>612</v>
      </c>
      <c r="V553" s="68" t="s">
        <v>97</v>
      </c>
      <c r="W553" s="74" t="s">
        <v>66</v>
      </c>
      <c r="X553" s="115" t="s">
        <v>66</v>
      </c>
      <c r="AF553" s="69" t="s">
        <v>3066</v>
      </c>
      <c r="AG553" s="69">
        <v>1</v>
      </c>
      <c r="AI553" s="131" t="s">
        <v>3067</v>
      </c>
      <c r="AJ553" s="194" t="str">
        <f>VLOOKUP($J553,context!$K$2:$M$348,2,FALSE)</f>
        <v>Definition from FaBiO: A work to which people refer for authoritative factual information, such as a dictionary, encyclopaedia, entry, handbook or field guide, or an informative web page such as an institutional, research group or project home page.</v>
      </c>
      <c r="AK553" s="131">
        <v>2</v>
      </c>
      <c r="AL553" s="70" t="s">
        <v>3105</v>
      </c>
      <c r="AM553" s="149">
        <f>VLOOKUP($J553,context!$K$2:$AC$348,5,FALSE)</f>
        <v>1</v>
      </c>
      <c r="AN553" s="149">
        <f>VLOOKUP($J553,context!$K$2:$AC$348,6,FALSE)</f>
        <v>1</v>
      </c>
      <c r="AO553" s="149">
        <f>VLOOKUP($J553,context!$K$2:$AC$348,7,FALSE)</f>
        <v>0</v>
      </c>
      <c r="AP553" s="149">
        <f>VLOOKUP($J553,context!$K$2:$AC$348,8,FALSE)</f>
        <v>0.6</v>
      </c>
      <c r="AQ553" s="149">
        <f>VLOOKUP($J553,context!$K$2:$AC$348,9,FALSE)</f>
        <v>0.2</v>
      </c>
      <c r="AR553" s="149">
        <f>VLOOKUP($J553,context!$K$2:$AC$348,10,FALSE)</f>
        <v>0.8</v>
      </c>
      <c r="AS553" s="149">
        <f>VLOOKUP($J553,context!$K$2:$AC$348,11,FALSE)</f>
        <v>0.6</v>
      </c>
      <c r="AT553" s="149">
        <f>VLOOKUP($J553,context!$K$2:$AC$348,12,FALSE)</f>
        <v>0.2</v>
      </c>
      <c r="AU553" s="149">
        <f>VLOOKUP($J553,context!$K$2:$AC$348,13,FALSE)</f>
        <v>0.6</v>
      </c>
      <c r="AV553" s="149">
        <f>VLOOKUP($J553,context!$K$2:$AC$348,14,FALSE)</f>
        <v>0</v>
      </c>
      <c r="AW553" s="149">
        <f>VLOOKUP($J553,context!$K$2:$AC$348,15,FALSE)</f>
        <v>0</v>
      </c>
      <c r="AX553" s="149">
        <f>VLOOKUP($J553,context!$K$2:$AC$348,16,FALSE)</f>
        <v>0.2</v>
      </c>
      <c r="AY553" s="149">
        <f t="shared" si="46"/>
        <v>5.2</v>
      </c>
      <c r="AZ553" s="149">
        <f t="shared" si="47"/>
        <v>1</v>
      </c>
      <c r="BA553" s="149">
        <f t="shared" si="48"/>
        <v>0</v>
      </c>
    </row>
    <row r="554" spans="1:54">
      <c r="A554" s="52">
        <v>786</v>
      </c>
      <c r="B554" s="52" t="s">
        <v>13</v>
      </c>
      <c r="C554" s="117" t="s">
        <v>1902</v>
      </c>
      <c r="E554" s="69" t="s">
        <v>2271</v>
      </c>
      <c r="G554" s="62" t="s">
        <v>2168</v>
      </c>
      <c r="J554" s="70" t="s">
        <v>2168</v>
      </c>
      <c r="K554" s="61" t="s">
        <v>2169</v>
      </c>
      <c r="L554" s="175">
        <v>1</v>
      </c>
      <c r="M554" s="69" t="s">
        <v>2586</v>
      </c>
      <c r="N554" s="69" t="s">
        <v>2586</v>
      </c>
      <c r="O554" s="77" t="str">
        <f t="shared" si="49"/>
        <v>reference book</v>
      </c>
      <c r="P554" s="77" t="str">
        <f t="shared" si="50"/>
        <v>Definition from FaBiO: A book containing authoritative factual information, such as a dictionary, encyclopaedia, handbook or field guide, which is a realisation of a certain reference work and may contain several reference entries.</v>
      </c>
      <c r="R554" s="63">
        <v>1</v>
      </c>
      <c r="T554" s="69" t="s">
        <v>65</v>
      </c>
      <c r="U554" s="67" t="s">
        <v>612</v>
      </c>
      <c r="V554" s="68" t="s">
        <v>97</v>
      </c>
      <c r="W554" s="74" t="s">
        <v>66</v>
      </c>
      <c r="X554" s="115" t="s">
        <v>66</v>
      </c>
      <c r="Y554" s="121" t="s">
        <v>171</v>
      </c>
      <c r="AF554" s="69" t="s">
        <v>3066</v>
      </c>
      <c r="AG554" s="69">
        <v>1</v>
      </c>
      <c r="AI554" s="131" t="s">
        <v>3067</v>
      </c>
      <c r="AJ554" s="194" t="e">
        <f>VLOOKUP($J554,context!$K$2:$M$348,2,FALSE)</f>
        <v>#N/A</v>
      </c>
      <c r="AK554" s="131">
        <v>2</v>
      </c>
      <c r="AL554" s="70" t="s">
        <v>3097</v>
      </c>
      <c r="AM554" s="149" t="e">
        <f>VLOOKUP($J554,context!$K$2:$AC$348,5,FALSE)</f>
        <v>#N/A</v>
      </c>
      <c r="AN554" s="149" t="e">
        <f>VLOOKUP($J554,context!$K$2:$AC$348,6,FALSE)</f>
        <v>#N/A</v>
      </c>
      <c r="AO554" s="149" t="e">
        <f>VLOOKUP($J554,context!$K$2:$AC$348,7,FALSE)</f>
        <v>#N/A</v>
      </c>
      <c r="AP554" s="149" t="e">
        <f>VLOOKUP($J554,context!$K$2:$AC$348,8,FALSE)</f>
        <v>#N/A</v>
      </c>
      <c r="AQ554" s="149" t="e">
        <f>VLOOKUP($J554,context!$K$2:$AC$348,9,FALSE)</f>
        <v>#N/A</v>
      </c>
      <c r="AR554" s="149" t="e">
        <f>VLOOKUP($J554,context!$K$2:$AC$348,10,FALSE)</f>
        <v>#N/A</v>
      </c>
      <c r="AS554" s="149" t="e">
        <f>VLOOKUP($J554,context!$K$2:$AC$348,11,FALSE)</f>
        <v>#N/A</v>
      </c>
      <c r="AT554" s="149" t="e">
        <f>VLOOKUP($J554,context!$K$2:$AC$348,12,FALSE)</f>
        <v>#N/A</v>
      </c>
      <c r="AU554" s="149" t="e">
        <f>VLOOKUP($J554,context!$K$2:$AC$348,13,FALSE)</f>
        <v>#N/A</v>
      </c>
      <c r="AV554" s="149" t="e">
        <f>VLOOKUP($J554,context!$K$2:$AC$348,14,FALSE)</f>
        <v>#N/A</v>
      </c>
      <c r="AW554" s="149" t="e">
        <f>VLOOKUP($J554,context!$K$2:$AC$348,15,FALSE)</f>
        <v>#N/A</v>
      </c>
      <c r="AX554" s="149" t="e">
        <f>VLOOKUP($J554,context!$K$2:$AC$348,16,FALSE)</f>
        <v>#N/A</v>
      </c>
      <c r="AY554" s="149" t="e">
        <f t="shared" si="46"/>
        <v>#N/A</v>
      </c>
      <c r="AZ554" s="149" t="e">
        <f t="shared" si="47"/>
        <v>#N/A</v>
      </c>
      <c r="BA554" s="149" t="e">
        <f t="shared" si="48"/>
        <v>#N/A</v>
      </c>
    </row>
    <row r="555" spans="1:54" s="7" customFormat="1">
      <c r="A555" s="52">
        <v>13</v>
      </c>
      <c r="B555" s="52" t="s">
        <v>13</v>
      </c>
      <c r="C555" s="66" t="s">
        <v>21</v>
      </c>
      <c r="D555" s="52"/>
      <c r="E555" s="50" t="s">
        <v>605</v>
      </c>
      <c r="F555" s="50">
        <v>3</v>
      </c>
      <c r="G555" s="50" t="s">
        <v>259</v>
      </c>
      <c r="H555" s="77"/>
      <c r="I555" s="69" t="s">
        <v>262</v>
      </c>
      <c r="J555" s="70" t="s">
        <v>144</v>
      </c>
      <c r="K555" s="77" t="s">
        <v>625</v>
      </c>
      <c r="L555" s="77">
        <v>0</v>
      </c>
      <c r="M555" s="69" t="s">
        <v>144</v>
      </c>
      <c r="N555" s="69" t="s">
        <v>144</v>
      </c>
      <c r="O555" s="77" t="str">
        <f t="shared" si="49"/>
        <v/>
      </c>
      <c r="P555" s="77" t="str">
        <f t="shared" si="50"/>
        <v/>
      </c>
      <c r="Q555" s="77"/>
      <c r="R555" s="6">
        <v>1</v>
      </c>
      <c r="S555" s="55"/>
      <c r="T555" s="77" t="s">
        <v>65</v>
      </c>
      <c r="U555" s="67" t="s">
        <v>108</v>
      </c>
      <c r="V555" s="68" t="s">
        <v>144</v>
      </c>
      <c r="W555" s="74" t="s">
        <v>66</v>
      </c>
      <c r="X555" s="115" t="s">
        <v>66</v>
      </c>
      <c r="Y555" s="121" t="s">
        <v>262</v>
      </c>
      <c r="Z555" s="121" t="s">
        <v>144</v>
      </c>
      <c r="AA555" s="69" t="s">
        <v>609</v>
      </c>
      <c r="AB555" s="69" t="s">
        <v>609</v>
      </c>
      <c r="AC555" s="77"/>
      <c r="AD555" s="77"/>
      <c r="AF555" s="69" t="s">
        <v>2813</v>
      </c>
      <c r="AG555" s="69">
        <v>0</v>
      </c>
      <c r="AI555" s="70" t="s">
        <v>2832</v>
      </c>
      <c r="AJ555" s="194" t="str">
        <f>VLOOKUP($J555,context!$K$2:$M$348,2,FALSE)</f>
        <v>Definition from FaBiO: A formal factual, methodological, statistical, technical or research report issued by an individual, group, agency, government body or other institution.</v>
      </c>
      <c r="AK555" s="70">
        <v>1</v>
      </c>
      <c r="AL555" s="70" t="s">
        <v>3096</v>
      </c>
      <c r="AM555" s="149">
        <f>VLOOKUP($J555,context!$K$2:$AC$348,5,FALSE)</f>
        <v>1</v>
      </c>
      <c r="AN555" s="149">
        <f>VLOOKUP($J555,context!$K$2:$AC$348,6,FALSE)</f>
        <v>1</v>
      </c>
      <c r="AO555" s="149">
        <f>VLOOKUP($J555,context!$K$2:$AC$348,7,FALSE)</f>
        <v>0</v>
      </c>
      <c r="AP555" s="149">
        <f>VLOOKUP($J555,context!$K$2:$AC$348,8,FALSE)</f>
        <v>0</v>
      </c>
      <c r="AQ555" s="149">
        <f>VLOOKUP($J555,context!$K$2:$AC$348,9,FALSE)</f>
        <v>0</v>
      </c>
      <c r="AR555" s="149">
        <f>VLOOKUP($J555,context!$K$2:$AC$348,10,FALSE)</f>
        <v>0</v>
      </c>
      <c r="AS555" s="149">
        <f>VLOOKUP($J555,context!$K$2:$AC$348,11,FALSE)</f>
        <v>0.4</v>
      </c>
      <c r="AT555" s="149">
        <f>VLOOKUP($J555,context!$K$2:$AC$348,12,FALSE)</f>
        <v>0.4</v>
      </c>
      <c r="AU555" s="149">
        <f>VLOOKUP($J555,context!$K$2:$AC$348,13,FALSE)</f>
        <v>0.4</v>
      </c>
      <c r="AV555" s="149">
        <f>VLOOKUP($J555,context!$K$2:$AC$348,14,FALSE)</f>
        <v>0.4</v>
      </c>
      <c r="AW555" s="149">
        <f>VLOOKUP($J555,context!$K$2:$AC$348,15,FALSE)</f>
        <v>1</v>
      </c>
      <c r="AX555" s="149">
        <f>VLOOKUP($J555,context!$K$2:$AC$348,16,FALSE)</f>
        <v>1</v>
      </c>
      <c r="AY555" s="149">
        <f t="shared" si="46"/>
        <v>5.6</v>
      </c>
      <c r="AZ555" s="149">
        <f t="shared" si="47"/>
        <v>1</v>
      </c>
      <c r="BA555" s="149">
        <f t="shared" si="48"/>
        <v>0</v>
      </c>
      <c r="BB555" s="61"/>
    </row>
    <row r="556" spans="1:54">
      <c r="A556" s="52">
        <v>78</v>
      </c>
      <c r="B556" s="52" t="s">
        <v>13</v>
      </c>
      <c r="C556" s="66" t="s">
        <v>721</v>
      </c>
      <c r="D556" s="52"/>
      <c r="E556" s="77" t="s">
        <v>722</v>
      </c>
      <c r="F556" s="50">
        <v>3</v>
      </c>
      <c r="G556" s="50" t="s">
        <v>144</v>
      </c>
      <c r="H556" s="77"/>
      <c r="I556" s="69" t="s">
        <v>144</v>
      </c>
      <c r="J556" s="70" t="s">
        <v>144</v>
      </c>
      <c r="K556" s="77"/>
      <c r="L556" s="77">
        <v>0</v>
      </c>
      <c r="M556" s="69" t="s">
        <v>144</v>
      </c>
      <c r="N556" s="69" t="s">
        <v>144</v>
      </c>
      <c r="O556" s="77" t="str">
        <f t="shared" si="49"/>
        <v/>
      </c>
      <c r="P556" s="77" t="str">
        <f t="shared" si="50"/>
        <v/>
      </c>
      <c r="Q556" s="77"/>
      <c r="R556" s="6">
        <v>1</v>
      </c>
      <c r="S556" s="55"/>
      <c r="T556" s="77" t="s">
        <v>65</v>
      </c>
      <c r="U556" s="67" t="s">
        <v>108</v>
      </c>
      <c r="V556" s="68" t="s">
        <v>144</v>
      </c>
      <c r="W556" s="74" t="s">
        <v>66</v>
      </c>
      <c r="X556" s="115" t="s">
        <v>66</v>
      </c>
      <c r="Y556" s="121" t="s">
        <v>368</v>
      </c>
      <c r="Z556" s="121" t="s">
        <v>144</v>
      </c>
      <c r="AA556" s="77"/>
      <c r="AB556" s="69" t="s">
        <v>609</v>
      </c>
      <c r="AC556" s="77"/>
      <c r="AD556" s="77"/>
      <c r="AF556" s="77"/>
      <c r="AG556" s="69">
        <v>1</v>
      </c>
      <c r="AH556" s="7"/>
      <c r="AI556" s="70" t="s">
        <v>2832</v>
      </c>
      <c r="AJ556" s="194" t="str">
        <f>VLOOKUP($J556,context!$K$2:$M$348,2,FALSE)</f>
        <v>Definition from FaBiO: A formal factual, methodological, statistical, technical or research report issued by an individual, group, agency, government body or other institution.</v>
      </c>
      <c r="AK556" s="70">
        <v>1</v>
      </c>
      <c r="AL556" s="70" t="s">
        <v>3096</v>
      </c>
      <c r="AM556" s="149">
        <f>VLOOKUP($J556,context!$K$2:$AC$348,5,FALSE)</f>
        <v>1</v>
      </c>
      <c r="AN556" s="149">
        <f>VLOOKUP($J556,context!$K$2:$AC$348,6,FALSE)</f>
        <v>1</v>
      </c>
      <c r="AO556" s="149">
        <f>VLOOKUP($J556,context!$K$2:$AC$348,7,FALSE)</f>
        <v>0</v>
      </c>
      <c r="AP556" s="149">
        <f>VLOOKUP($J556,context!$K$2:$AC$348,8,FALSE)</f>
        <v>0</v>
      </c>
      <c r="AQ556" s="149">
        <f>VLOOKUP($J556,context!$K$2:$AC$348,9,FALSE)</f>
        <v>0</v>
      </c>
      <c r="AR556" s="149">
        <f>VLOOKUP($J556,context!$K$2:$AC$348,10,FALSE)</f>
        <v>0</v>
      </c>
      <c r="AS556" s="149">
        <f>VLOOKUP($J556,context!$K$2:$AC$348,11,FALSE)</f>
        <v>0.4</v>
      </c>
      <c r="AT556" s="149">
        <f>VLOOKUP($J556,context!$K$2:$AC$348,12,FALSE)</f>
        <v>0.4</v>
      </c>
      <c r="AU556" s="149">
        <f>VLOOKUP($J556,context!$K$2:$AC$348,13,FALSE)</f>
        <v>0.4</v>
      </c>
      <c r="AV556" s="149">
        <f>VLOOKUP($J556,context!$K$2:$AC$348,14,FALSE)</f>
        <v>0.4</v>
      </c>
      <c r="AW556" s="149">
        <f>VLOOKUP($J556,context!$K$2:$AC$348,15,FALSE)</f>
        <v>1</v>
      </c>
      <c r="AX556" s="149">
        <f>VLOOKUP($J556,context!$K$2:$AC$348,16,FALSE)</f>
        <v>1</v>
      </c>
      <c r="AY556" s="149">
        <f t="shared" si="46"/>
        <v>5.6</v>
      </c>
      <c r="AZ556" s="149">
        <f t="shared" si="47"/>
        <v>1</v>
      </c>
      <c r="BA556" s="149">
        <f t="shared" si="48"/>
        <v>0</v>
      </c>
      <c r="BB556" s="69">
        <v>7087</v>
      </c>
    </row>
    <row r="557" spans="1:54">
      <c r="A557" s="52">
        <v>118</v>
      </c>
      <c r="B557" s="52" t="s">
        <v>13</v>
      </c>
      <c r="C557" s="66" t="s">
        <v>730</v>
      </c>
      <c r="D557" s="52"/>
      <c r="E557" s="77" t="s">
        <v>722</v>
      </c>
      <c r="F557" s="50">
        <v>4</v>
      </c>
      <c r="G557" s="50" t="s">
        <v>144</v>
      </c>
      <c r="H557" s="77"/>
      <c r="I557" s="69" t="s">
        <v>144</v>
      </c>
      <c r="J557" s="70" t="s">
        <v>144</v>
      </c>
      <c r="K557" s="77"/>
      <c r="L557" s="77">
        <v>0</v>
      </c>
      <c r="M557" s="69" t="s">
        <v>144</v>
      </c>
      <c r="N557" s="69" t="s">
        <v>144</v>
      </c>
      <c r="O557" s="77" t="str">
        <f t="shared" si="49"/>
        <v/>
      </c>
      <c r="P557" s="77" t="str">
        <f t="shared" si="50"/>
        <v/>
      </c>
      <c r="Q557" s="77"/>
      <c r="R557" s="6">
        <v>1</v>
      </c>
      <c r="S557" s="55">
        <v>43017</v>
      </c>
      <c r="T557" s="77" t="s">
        <v>65</v>
      </c>
      <c r="U557" s="67" t="s">
        <v>108</v>
      </c>
      <c r="V557" s="68" t="s">
        <v>144</v>
      </c>
      <c r="W557" s="74" t="s">
        <v>66</v>
      </c>
      <c r="X557" s="115" t="s">
        <v>66</v>
      </c>
      <c r="Y557" s="121" t="s">
        <v>262</v>
      </c>
      <c r="Z557" s="121" t="s">
        <v>144</v>
      </c>
      <c r="AA557" s="77"/>
      <c r="AB557" s="69" t="s">
        <v>609</v>
      </c>
      <c r="AC557" s="77"/>
      <c r="AD557" s="77"/>
      <c r="AF557" s="77"/>
      <c r="AG557" s="69">
        <v>1</v>
      </c>
      <c r="AH557" s="7"/>
      <c r="AI557" s="70" t="s">
        <v>2832</v>
      </c>
      <c r="AJ557" s="194" t="str">
        <f>VLOOKUP($J557,context!$K$2:$M$348,2,FALSE)</f>
        <v>Definition from FaBiO: A formal factual, methodological, statistical, technical or research report issued by an individual, group, agency, government body or other institution.</v>
      </c>
      <c r="AK557" s="70">
        <v>1</v>
      </c>
      <c r="AL557" s="70" t="s">
        <v>3096</v>
      </c>
      <c r="AM557" s="149">
        <f>VLOOKUP($J557,context!$K$2:$AC$348,5,FALSE)</f>
        <v>1</v>
      </c>
      <c r="AN557" s="149">
        <f>VLOOKUP($J557,context!$K$2:$AC$348,6,FALSE)</f>
        <v>1</v>
      </c>
      <c r="AO557" s="149">
        <f>VLOOKUP($J557,context!$K$2:$AC$348,7,FALSE)</f>
        <v>0</v>
      </c>
      <c r="AP557" s="149">
        <f>VLOOKUP($J557,context!$K$2:$AC$348,8,FALSE)</f>
        <v>0</v>
      </c>
      <c r="AQ557" s="149">
        <f>VLOOKUP($J557,context!$K$2:$AC$348,9,FALSE)</f>
        <v>0</v>
      </c>
      <c r="AR557" s="149">
        <f>VLOOKUP($J557,context!$K$2:$AC$348,10,FALSE)</f>
        <v>0</v>
      </c>
      <c r="AS557" s="149">
        <f>VLOOKUP($J557,context!$K$2:$AC$348,11,FALSE)</f>
        <v>0.4</v>
      </c>
      <c r="AT557" s="149">
        <f>VLOOKUP($J557,context!$K$2:$AC$348,12,FALSE)</f>
        <v>0.4</v>
      </c>
      <c r="AU557" s="149">
        <f>VLOOKUP($J557,context!$K$2:$AC$348,13,FALSE)</f>
        <v>0.4</v>
      </c>
      <c r="AV557" s="149">
        <f>VLOOKUP($J557,context!$K$2:$AC$348,14,FALSE)</f>
        <v>0.4</v>
      </c>
      <c r="AW557" s="149">
        <f>VLOOKUP($J557,context!$K$2:$AC$348,15,FALSE)</f>
        <v>1</v>
      </c>
      <c r="AX557" s="149">
        <f>VLOOKUP($J557,context!$K$2:$AC$348,16,FALSE)</f>
        <v>1</v>
      </c>
      <c r="AY557" s="149">
        <f t="shared" si="46"/>
        <v>5.6</v>
      </c>
      <c r="AZ557" s="149">
        <f t="shared" si="47"/>
        <v>1</v>
      </c>
      <c r="BA557" s="149">
        <f t="shared" si="48"/>
        <v>0</v>
      </c>
    </row>
    <row r="558" spans="1:54">
      <c r="A558" s="52">
        <v>190</v>
      </c>
      <c r="B558" s="52" t="s">
        <v>13</v>
      </c>
      <c r="C558" s="66" t="s">
        <v>800</v>
      </c>
      <c r="D558" s="52" t="s">
        <v>801</v>
      </c>
      <c r="E558" s="77" t="s">
        <v>802</v>
      </c>
      <c r="F558" s="50">
        <v>4</v>
      </c>
      <c r="G558" s="50" t="s">
        <v>141</v>
      </c>
      <c r="H558" s="77"/>
      <c r="I558" s="69" t="s">
        <v>141</v>
      </c>
      <c r="J558" s="70" t="s">
        <v>144</v>
      </c>
      <c r="K558" s="77" t="s">
        <v>803</v>
      </c>
      <c r="L558" s="77">
        <v>0</v>
      </c>
      <c r="M558" s="69" t="s">
        <v>144</v>
      </c>
      <c r="N558" s="69" t="s">
        <v>144</v>
      </c>
      <c r="O558" s="77" t="str">
        <f t="shared" si="49"/>
        <v/>
      </c>
      <c r="P558" s="77" t="str">
        <f t="shared" si="50"/>
        <v/>
      </c>
      <c r="Q558" s="77"/>
      <c r="R558" s="6">
        <v>1</v>
      </c>
      <c r="S558" s="55">
        <v>43018</v>
      </c>
      <c r="T558" s="77" t="s">
        <v>65</v>
      </c>
      <c r="U558" s="67" t="s">
        <v>108</v>
      </c>
      <c r="V558" s="68" t="s">
        <v>144</v>
      </c>
      <c r="W558" s="74" t="s">
        <v>66</v>
      </c>
      <c r="X558" s="115" t="s">
        <v>66</v>
      </c>
      <c r="Y558" s="121" t="s">
        <v>262</v>
      </c>
      <c r="Z558" s="121" t="s">
        <v>144</v>
      </c>
      <c r="AA558" s="77"/>
      <c r="AB558" s="69" t="s">
        <v>609</v>
      </c>
      <c r="AC558" s="77"/>
      <c r="AD558" s="77"/>
      <c r="AF558" s="77"/>
      <c r="AG558" s="69">
        <v>1</v>
      </c>
      <c r="AH558" s="7"/>
      <c r="AI558" s="70" t="s">
        <v>2832</v>
      </c>
      <c r="AJ558" s="194" t="str">
        <f>VLOOKUP($J558,context!$K$2:$M$348,2,FALSE)</f>
        <v>Definition from FaBiO: A formal factual, methodological, statistical, technical or research report issued by an individual, group, agency, government body or other institution.</v>
      </c>
      <c r="AK558" s="70">
        <v>1</v>
      </c>
      <c r="AL558" s="70" t="s">
        <v>3096</v>
      </c>
      <c r="AM558" s="149">
        <f>VLOOKUP($J558,context!$K$2:$AC$348,5,FALSE)</f>
        <v>1</v>
      </c>
      <c r="AN558" s="149">
        <f>VLOOKUP($J558,context!$K$2:$AC$348,6,FALSE)</f>
        <v>1</v>
      </c>
      <c r="AO558" s="149">
        <f>VLOOKUP($J558,context!$K$2:$AC$348,7,FALSE)</f>
        <v>0</v>
      </c>
      <c r="AP558" s="149">
        <f>VLOOKUP($J558,context!$K$2:$AC$348,8,FALSE)</f>
        <v>0</v>
      </c>
      <c r="AQ558" s="149">
        <f>VLOOKUP($J558,context!$K$2:$AC$348,9,FALSE)</f>
        <v>0</v>
      </c>
      <c r="AR558" s="149">
        <f>VLOOKUP($J558,context!$K$2:$AC$348,10,FALSE)</f>
        <v>0</v>
      </c>
      <c r="AS558" s="149">
        <f>VLOOKUP($J558,context!$K$2:$AC$348,11,FALSE)</f>
        <v>0.4</v>
      </c>
      <c r="AT558" s="149">
        <f>VLOOKUP($J558,context!$K$2:$AC$348,12,FALSE)</f>
        <v>0.4</v>
      </c>
      <c r="AU558" s="149">
        <f>VLOOKUP($J558,context!$K$2:$AC$348,13,FALSE)</f>
        <v>0.4</v>
      </c>
      <c r="AV558" s="149">
        <f>VLOOKUP($J558,context!$K$2:$AC$348,14,FALSE)</f>
        <v>0.4</v>
      </c>
      <c r="AW558" s="149">
        <f>VLOOKUP($J558,context!$K$2:$AC$348,15,FALSE)</f>
        <v>1</v>
      </c>
      <c r="AX558" s="149">
        <f>VLOOKUP($J558,context!$K$2:$AC$348,16,FALSE)</f>
        <v>1</v>
      </c>
      <c r="AY558" s="149">
        <f t="shared" si="46"/>
        <v>5.6</v>
      </c>
      <c r="AZ558" s="149">
        <f t="shared" si="47"/>
        <v>1</v>
      </c>
      <c r="BA558" s="149">
        <f t="shared" si="48"/>
        <v>0</v>
      </c>
    </row>
    <row r="559" spans="1:54">
      <c r="A559" s="52">
        <v>474</v>
      </c>
      <c r="B559" s="52" t="s">
        <v>13</v>
      </c>
      <c r="C559" s="66" t="s">
        <v>29</v>
      </c>
      <c r="D559" s="52" t="s">
        <v>1159</v>
      </c>
      <c r="E559" s="77" t="s">
        <v>1160</v>
      </c>
      <c r="F559" s="50">
        <v>3</v>
      </c>
      <c r="G559" s="50" t="s">
        <v>1183</v>
      </c>
      <c r="H559" s="77" t="s">
        <v>144</v>
      </c>
      <c r="I559" s="69" t="s">
        <v>144</v>
      </c>
      <c r="J559" s="70" t="s">
        <v>144</v>
      </c>
      <c r="K559" s="77"/>
      <c r="L559" s="77">
        <v>0</v>
      </c>
      <c r="M559" s="69" t="s">
        <v>144</v>
      </c>
      <c r="N559" s="69" t="s">
        <v>144</v>
      </c>
      <c r="O559" s="77" t="str">
        <f t="shared" si="49"/>
        <v/>
      </c>
      <c r="P559" s="77" t="str">
        <f t="shared" si="50"/>
        <v/>
      </c>
      <c r="Q559" s="77"/>
      <c r="R559" s="6">
        <v>1</v>
      </c>
      <c r="S559" s="55"/>
      <c r="T559" s="77" t="s">
        <v>65</v>
      </c>
      <c r="U559" s="67" t="s">
        <v>108</v>
      </c>
      <c r="V559" s="68" t="s">
        <v>144</v>
      </c>
      <c r="W559" s="74" t="s">
        <v>66</v>
      </c>
      <c r="X559" s="115" t="s">
        <v>66</v>
      </c>
      <c r="Y559" s="121" t="s">
        <v>262</v>
      </c>
      <c r="Z559" s="121" t="s">
        <v>144</v>
      </c>
      <c r="AA559" s="77"/>
      <c r="AB559" s="69" t="s">
        <v>609</v>
      </c>
      <c r="AC559" s="77"/>
      <c r="AD559" s="77"/>
      <c r="AF559" s="77"/>
      <c r="AG559" s="69">
        <v>1</v>
      </c>
      <c r="AH559" s="7"/>
      <c r="AI559" s="70" t="s">
        <v>2832</v>
      </c>
      <c r="AJ559" s="194" t="str">
        <f>VLOOKUP($J559,context!$K$2:$M$348,2,FALSE)</f>
        <v>Definition from FaBiO: A formal factual, methodological, statistical, technical or research report issued by an individual, group, agency, government body or other institution.</v>
      </c>
      <c r="AK559" s="70">
        <v>1</v>
      </c>
      <c r="AL559" s="70" t="s">
        <v>3096</v>
      </c>
      <c r="AM559" s="149">
        <f>VLOOKUP($J559,context!$K$2:$AC$348,5,FALSE)</f>
        <v>1</v>
      </c>
      <c r="AN559" s="149">
        <f>VLOOKUP($J559,context!$K$2:$AC$348,6,FALSE)</f>
        <v>1</v>
      </c>
      <c r="AO559" s="149">
        <f>VLOOKUP($J559,context!$K$2:$AC$348,7,FALSE)</f>
        <v>0</v>
      </c>
      <c r="AP559" s="149">
        <f>VLOOKUP($J559,context!$K$2:$AC$348,8,FALSE)</f>
        <v>0</v>
      </c>
      <c r="AQ559" s="149">
        <f>VLOOKUP($J559,context!$K$2:$AC$348,9,FALSE)</f>
        <v>0</v>
      </c>
      <c r="AR559" s="149">
        <f>VLOOKUP($J559,context!$K$2:$AC$348,10,FALSE)</f>
        <v>0</v>
      </c>
      <c r="AS559" s="149">
        <f>VLOOKUP($J559,context!$K$2:$AC$348,11,FALSE)</f>
        <v>0.4</v>
      </c>
      <c r="AT559" s="149">
        <f>VLOOKUP($J559,context!$K$2:$AC$348,12,FALSE)</f>
        <v>0.4</v>
      </c>
      <c r="AU559" s="149">
        <f>VLOOKUP($J559,context!$K$2:$AC$348,13,FALSE)</f>
        <v>0.4</v>
      </c>
      <c r="AV559" s="149">
        <f>VLOOKUP($J559,context!$K$2:$AC$348,14,FALSE)</f>
        <v>0.4</v>
      </c>
      <c r="AW559" s="149">
        <f>VLOOKUP($J559,context!$K$2:$AC$348,15,FALSE)</f>
        <v>1</v>
      </c>
      <c r="AX559" s="149">
        <f>VLOOKUP($J559,context!$K$2:$AC$348,16,FALSE)</f>
        <v>1</v>
      </c>
      <c r="AY559" s="149">
        <f t="shared" si="46"/>
        <v>5.6</v>
      </c>
      <c r="AZ559" s="149">
        <f t="shared" si="47"/>
        <v>1</v>
      </c>
      <c r="BA559" s="149">
        <f t="shared" si="48"/>
        <v>0</v>
      </c>
      <c r="BB559" s="122"/>
    </row>
    <row r="560" spans="1:54">
      <c r="A560" s="52">
        <v>580</v>
      </c>
      <c r="B560" s="52" t="s">
        <v>13</v>
      </c>
      <c r="C560" s="114" t="s">
        <v>1732</v>
      </c>
      <c r="E560" s="69" t="s">
        <v>1891</v>
      </c>
      <c r="F560" s="61">
        <v>3</v>
      </c>
      <c r="G560" s="69" t="s">
        <v>1721</v>
      </c>
      <c r="I560" s="69" t="s">
        <v>1721</v>
      </c>
      <c r="J560" s="70" t="s">
        <v>144</v>
      </c>
      <c r="K560" s="61" t="s">
        <v>1841</v>
      </c>
      <c r="L560" s="77">
        <v>0</v>
      </c>
      <c r="M560" s="69" t="s">
        <v>144</v>
      </c>
      <c r="N560" s="69" t="s">
        <v>144</v>
      </c>
      <c r="O560" s="77" t="str">
        <f t="shared" si="49"/>
        <v/>
      </c>
      <c r="P560" s="77" t="str">
        <f t="shared" si="50"/>
        <v/>
      </c>
      <c r="R560" s="63">
        <v>0.8</v>
      </c>
      <c r="T560" s="77" t="s">
        <v>65</v>
      </c>
      <c r="V560" s="68" t="s">
        <v>144</v>
      </c>
      <c r="W560" s="74" t="s">
        <v>66</v>
      </c>
      <c r="X560" s="115" t="s">
        <v>66</v>
      </c>
      <c r="Y560" s="121" t="s">
        <v>262</v>
      </c>
      <c r="Z560" s="121" t="s">
        <v>144</v>
      </c>
      <c r="AF560" s="69" t="s">
        <v>2816</v>
      </c>
      <c r="AG560" s="69">
        <v>0</v>
      </c>
      <c r="AI560" s="70" t="s">
        <v>2817</v>
      </c>
      <c r="AJ560" s="194" t="str">
        <f>VLOOKUP($J560,context!$K$2:$M$348,2,FALSE)</f>
        <v>Definition from FaBiO: A formal factual, methodological, statistical, technical or research report issued by an individual, group, agency, government body or other institution.</v>
      </c>
      <c r="AK560" s="70">
        <v>1</v>
      </c>
      <c r="AL560" s="70" t="s">
        <v>3096</v>
      </c>
      <c r="AM560" s="149">
        <f>VLOOKUP($J560,context!$K$2:$AC$348,5,FALSE)</f>
        <v>1</v>
      </c>
      <c r="AN560" s="149">
        <f>VLOOKUP($J560,context!$K$2:$AC$348,6,FALSE)</f>
        <v>1</v>
      </c>
      <c r="AO560" s="149">
        <f>VLOOKUP($J560,context!$K$2:$AC$348,7,FALSE)</f>
        <v>0</v>
      </c>
      <c r="AP560" s="149">
        <f>VLOOKUP($J560,context!$K$2:$AC$348,8,FALSE)</f>
        <v>0</v>
      </c>
      <c r="AQ560" s="149">
        <f>VLOOKUP($J560,context!$K$2:$AC$348,9,FALSE)</f>
        <v>0</v>
      </c>
      <c r="AR560" s="149">
        <f>VLOOKUP($J560,context!$K$2:$AC$348,10,FALSE)</f>
        <v>0</v>
      </c>
      <c r="AS560" s="149">
        <f>VLOOKUP($J560,context!$K$2:$AC$348,11,FALSE)</f>
        <v>0.4</v>
      </c>
      <c r="AT560" s="149">
        <f>VLOOKUP($J560,context!$K$2:$AC$348,12,FALSE)</f>
        <v>0.4</v>
      </c>
      <c r="AU560" s="149">
        <f>VLOOKUP($J560,context!$K$2:$AC$348,13,FALSE)</f>
        <v>0.4</v>
      </c>
      <c r="AV560" s="149">
        <f>VLOOKUP($J560,context!$K$2:$AC$348,14,FALSE)</f>
        <v>0.4</v>
      </c>
      <c r="AW560" s="149">
        <f>VLOOKUP($J560,context!$K$2:$AC$348,15,FALSE)</f>
        <v>1</v>
      </c>
      <c r="AX560" s="149">
        <f>VLOOKUP($J560,context!$K$2:$AC$348,16,FALSE)</f>
        <v>1</v>
      </c>
      <c r="AY560" s="149">
        <f t="shared" si="46"/>
        <v>5.6</v>
      </c>
      <c r="AZ560" s="149">
        <f t="shared" si="47"/>
        <v>1</v>
      </c>
      <c r="BA560" s="149">
        <f t="shared" si="48"/>
        <v>0</v>
      </c>
    </row>
    <row r="561" spans="1:54">
      <c r="A561" s="52">
        <v>791</v>
      </c>
      <c r="B561" s="52" t="s">
        <v>13</v>
      </c>
      <c r="C561" s="117" t="s">
        <v>1902</v>
      </c>
      <c r="E561" s="69" t="s">
        <v>2271</v>
      </c>
      <c r="G561" s="62" t="s">
        <v>141</v>
      </c>
      <c r="J561" s="70" t="s">
        <v>144</v>
      </c>
      <c r="K561" s="61" t="s">
        <v>2178</v>
      </c>
      <c r="L561" s="77">
        <v>1</v>
      </c>
      <c r="M561" s="69" t="s">
        <v>144</v>
      </c>
      <c r="N561" s="69" t="s">
        <v>144</v>
      </c>
      <c r="O561" s="77" t="str">
        <f t="shared" si="49"/>
        <v>Report</v>
      </c>
      <c r="P561" s="77" t="str">
        <f t="shared" si="50"/>
        <v>Definition from FaBiO: A formal factual, methodological, statistical, technical or research report issued by an individual, group, agency, government body or other institution.</v>
      </c>
      <c r="R561" s="6">
        <v>0.8</v>
      </c>
      <c r="T561" s="77" t="s">
        <v>65</v>
      </c>
      <c r="U561" s="67" t="s">
        <v>108</v>
      </c>
      <c r="V561" s="68" t="s">
        <v>144</v>
      </c>
      <c r="W561" s="74" t="s">
        <v>66</v>
      </c>
      <c r="X561" s="115" t="s">
        <v>66</v>
      </c>
      <c r="Y561" s="121" t="s">
        <v>262</v>
      </c>
      <c r="Z561" s="121" t="s">
        <v>144</v>
      </c>
      <c r="AG561" s="69">
        <v>1</v>
      </c>
      <c r="AI561" s="70" t="s">
        <v>2832</v>
      </c>
      <c r="AJ561" s="194" t="str">
        <f>VLOOKUP($J561,context!$K$2:$M$348,2,FALSE)</f>
        <v>Definition from FaBiO: A formal factual, methodological, statistical, technical or research report issued by an individual, group, agency, government body or other institution.</v>
      </c>
      <c r="AK561" s="70">
        <v>1</v>
      </c>
      <c r="AL561" s="70" t="s">
        <v>3096</v>
      </c>
      <c r="AM561" s="149">
        <f>VLOOKUP($J561,context!$K$2:$AC$348,5,FALSE)</f>
        <v>1</v>
      </c>
      <c r="AN561" s="149">
        <f>VLOOKUP($J561,context!$K$2:$AC$348,6,FALSE)</f>
        <v>1</v>
      </c>
      <c r="AO561" s="149">
        <f>VLOOKUP($J561,context!$K$2:$AC$348,7,FALSE)</f>
        <v>0</v>
      </c>
      <c r="AP561" s="149">
        <f>VLOOKUP($J561,context!$K$2:$AC$348,8,FALSE)</f>
        <v>0</v>
      </c>
      <c r="AQ561" s="149">
        <f>VLOOKUP($J561,context!$K$2:$AC$348,9,FALSE)</f>
        <v>0</v>
      </c>
      <c r="AR561" s="149">
        <f>VLOOKUP($J561,context!$K$2:$AC$348,10,FALSE)</f>
        <v>0</v>
      </c>
      <c r="AS561" s="149">
        <f>VLOOKUP($J561,context!$K$2:$AC$348,11,FALSE)</f>
        <v>0.4</v>
      </c>
      <c r="AT561" s="149">
        <f>VLOOKUP($J561,context!$K$2:$AC$348,12,FALSE)</f>
        <v>0.4</v>
      </c>
      <c r="AU561" s="149">
        <f>VLOOKUP($J561,context!$K$2:$AC$348,13,FALSE)</f>
        <v>0.4</v>
      </c>
      <c r="AV561" s="149">
        <f>VLOOKUP($J561,context!$K$2:$AC$348,14,FALSE)</f>
        <v>0.4</v>
      </c>
      <c r="AW561" s="149">
        <f>VLOOKUP($J561,context!$K$2:$AC$348,15,FALSE)</f>
        <v>1</v>
      </c>
      <c r="AX561" s="149">
        <f>VLOOKUP($J561,context!$K$2:$AC$348,16,FALSE)</f>
        <v>1</v>
      </c>
      <c r="AY561" s="149">
        <f t="shared" si="46"/>
        <v>5.6</v>
      </c>
      <c r="AZ561" s="149">
        <f t="shared" si="47"/>
        <v>1</v>
      </c>
      <c r="BA561" s="149">
        <f t="shared" si="48"/>
        <v>0</v>
      </c>
    </row>
    <row r="562" spans="1:54">
      <c r="A562" s="52">
        <v>792</v>
      </c>
      <c r="B562" s="52" t="s">
        <v>13</v>
      </c>
      <c r="C562" s="117" t="s">
        <v>1902</v>
      </c>
      <c r="E562" s="69" t="s">
        <v>2271</v>
      </c>
      <c r="G562" s="62" t="s">
        <v>2179</v>
      </c>
      <c r="J562" s="70" t="s">
        <v>144</v>
      </c>
      <c r="K562" s="61" t="s">
        <v>2180</v>
      </c>
      <c r="L562" s="77">
        <v>0</v>
      </c>
      <c r="M562" s="69" t="s">
        <v>144</v>
      </c>
      <c r="N562" s="69" t="s">
        <v>144</v>
      </c>
      <c r="O562" s="77" t="str">
        <f t="shared" si="49"/>
        <v/>
      </c>
      <c r="P562" s="77" t="str">
        <f t="shared" si="50"/>
        <v/>
      </c>
      <c r="R562" s="63">
        <v>0.8</v>
      </c>
      <c r="T562" s="77" t="s">
        <v>65</v>
      </c>
      <c r="U562" s="67" t="s">
        <v>108</v>
      </c>
      <c r="V562" s="68" t="s">
        <v>144</v>
      </c>
      <c r="W562" s="74" t="s">
        <v>66</v>
      </c>
      <c r="X562" s="115" t="s">
        <v>66</v>
      </c>
      <c r="Y562" s="121" t="s">
        <v>262</v>
      </c>
      <c r="Z562" s="121" t="s">
        <v>144</v>
      </c>
      <c r="AF562" s="69" t="s">
        <v>3005</v>
      </c>
      <c r="AG562" s="69">
        <v>-1</v>
      </c>
      <c r="AI562" s="70" t="s">
        <v>2776</v>
      </c>
      <c r="AJ562" s="194" t="str">
        <f>VLOOKUP($J562,context!$K$2:$M$348,2,FALSE)</f>
        <v>Definition from FaBiO: A formal factual, methodological, statistical, technical or research report issued by an individual, group, agency, government body or other institution.</v>
      </c>
      <c r="AK562" s="70">
        <v>1</v>
      </c>
      <c r="AL562" s="70" t="s">
        <v>3098</v>
      </c>
      <c r="AM562" s="149">
        <f>VLOOKUP($J562,context!$K$2:$AC$348,5,FALSE)</f>
        <v>1</v>
      </c>
      <c r="AN562" s="149">
        <f>VLOOKUP($J562,context!$K$2:$AC$348,6,FALSE)</f>
        <v>1</v>
      </c>
      <c r="AO562" s="149">
        <f>VLOOKUP($J562,context!$K$2:$AC$348,7,FALSE)</f>
        <v>0</v>
      </c>
      <c r="AP562" s="149">
        <f>VLOOKUP($J562,context!$K$2:$AC$348,8,FALSE)</f>
        <v>0</v>
      </c>
      <c r="AQ562" s="149">
        <f>VLOOKUP($J562,context!$K$2:$AC$348,9,FALSE)</f>
        <v>0</v>
      </c>
      <c r="AR562" s="149">
        <f>VLOOKUP($J562,context!$K$2:$AC$348,10,FALSE)</f>
        <v>0</v>
      </c>
      <c r="AS562" s="149">
        <f>VLOOKUP($J562,context!$K$2:$AC$348,11,FALSE)</f>
        <v>0.4</v>
      </c>
      <c r="AT562" s="149">
        <f>VLOOKUP($J562,context!$K$2:$AC$348,12,FALSE)</f>
        <v>0.4</v>
      </c>
      <c r="AU562" s="149">
        <f>VLOOKUP($J562,context!$K$2:$AC$348,13,FALSE)</f>
        <v>0.4</v>
      </c>
      <c r="AV562" s="149">
        <f>VLOOKUP($J562,context!$K$2:$AC$348,14,FALSE)</f>
        <v>0.4</v>
      </c>
      <c r="AW562" s="149">
        <f>VLOOKUP($J562,context!$K$2:$AC$348,15,FALSE)</f>
        <v>1</v>
      </c>
      <c r="AX562" s="149">
        <f>VLOOKUP($J562,context!$K$2:$AC$348,16,FALSE)</f>
        <v>1</v>
      </c>
      <c r="AY562" s="149">
        <f t="shared" si="46"/>
        <v>5.6</v>
      </c>
      <c r="AZ562" s="149">
        <f t="shared" si="47"/>
        <v>1</v>
      </c>
      <c r="BA562" s="149">
        <f t="shared" si="48"/>
        <v>0</v>
      </c>
    </row>
    <row r="563" spans="1:54">
      <c r="A563" s="122">
        <v>900</v>
      </c>
      <c r="B563" s="52" t="s">
        <v>13</v>
      </c>
      <c r="C563" s="66" t="s">
        <v>2413</v>
      </c>
      <c r="D563" s="66" t="s">
        <v>2450</v>
      </c>
      <c r="E563" s="7" t="s">
        <v>2414</v>
      </c>
      <c r="F563" s="122">
        <v>3</v>
      </c>
      <c r="G563" s="50" t="s">
        <v>144</v>
      </c>
      <c r="H563" s="122"/>
      <c r="I563" s="122"/>
      <c r="J563" s="47" t="s">
        <v>144</v>
      </c>
      <c r="K563" s="7" t="s">
        <v>2977</v>
      </c>
      <c r="L563" s="77">
        <v>0</v>
      </c>
      <c r="M563" s="69" t="s">
        <v>144</v>
      </c>
      <c r="N563" s="69" t="s">
        <v>144</v>
      </c>
      <c r="O563" s="77" t="str">
        <f t="shared" si="49"/>
        <v/>
      </c>
      <c r="P563" s="77" t="str">
        <f t="shared" si="50"/>
        <v/>
      </c>
      <c r="Q563" s="7"/>
      <c r="R563" s="66">
        <v>1</v>
      </c>
      <c r="S563" s="126"/>
      <c r="T563" s="122" t="s">
        <v>65</v>
      </c>
      <c r="U563" s="127" t="s">
        <v>108</v>
      </c>
      <c r="V563" s="47" t="s">
        <v>144</v>
      </c>
      <c r="W563" s="47" t="s">
        <v>66</v>
      </c>
      <c r="X563" s="66" t="s">
        <v>66</v>
      </c>
      <c r="Y563" s="184" t="s">
        <v>262</v>
      </c>
      <c r="Z563" s="184" t="s">
        <v>144</v>
      </c>
      <c r="AA563" s="7"/>
      <c r="AB563" s="7" t="s">
        <v>609</v>
      </c>
      <c r="AC563" s="7"/>
      <c r="AD563" s="7"/>
      <c r="AF563" s="7" t="s">
        <v>2816</v>
      </c>
      <c r="AG563" s="7">
        <v>0</v>
      </c>
      <c r="AI563" s="47" t="s">
        <v>2817</v>
      </c>
      <c r="AJ563" s="194" t="str">
        <f>VLOOKUP($J563,context!$K$2:$M$348,2,FALSE)</f>
        <v>Definition from FaBiO: A formal factual, methodological, statistical, technical or research report issued by an individual, group, agency, government body or other institution.</v>
      </c>
      <c r="AK563" s="70">
        <v>1</v>
      </c>
      <c r="AL563" s="70" t="s">
        <v>3096</v>
      </c>
      <c r="AM563" s="185">
        <f>VLOOKUP($J563,context!$K$2:$AC$348,5,FALSE)</f>
        <v>1</v>
      </c>
      <c r="AN563" s="185">
        <f>VLOOKUP($J563,context!$K$2:$AC$348,6,FALSE)</f>
        <v>1</v>
      </c>
      <c r="AO563" s="185">
        <f>VLOOKUP($J563,context!$K$2:$AC$348,7,FALSE)</f>
        <v>0</v>
      </c>
      <c r="AP563" s="185">
        <f>VLOOKUP($J563,context!$K$2:$AC$348,8,FALSE)</f>
        <v>0</v>
      </c>
      <c r="AQ563" s="185">
        <f>VLOOKUP($J563,context!$K$2:$AC$348,9,FALSE)</f>
        <v>0</v>
      </c>
      <c r="AR563" s="185">
        <f>VLOOKUP($J563,context!$K$2:$AC$348,10,FALSE)</f>
        <v>0</v>
      </c>
      <c r="AS563" s="185">
        <f>VLOOKUP($J563,context!$K$2:$AC$348,11,FALSE)</f>
        <v>0.4</v>
      </c>
      <c r="AT563" s="185">
        <f>VLOOKUP($J563,context!$K$2:$AC$348,12,FALSE)</f>
        <v>0.4</v>
      </c>
      <c r="AU563" s="185">
        <f>VLOOKUP($J563,context!$K$2:$AC$348,13,FALSE)</f>
        <v>0.4</v>
      </c>
      <c r="AV563" s="185">
        <f>VLOOKUP($J563,context!$K$2:$AC$348,14,FALSE)</f>
        <v>0.4</v>
      </c>
      <c r="AW563" s="185">
        <f>VLOOKUP($J563,context!$K$2:$AC$348,15,FALSE)</f>
        <v>1</v>
      </c>
      <c r="AX563" s="185">
        <f>VLOOKUP($J563,context!$K$2:$AC$348,16,FALSE)</f>
        <v>1</v>
      </c>
      <c r="AY563" s="185">
        <f t="shared" si="46"/>
        <v>5.6</v>
      </c>
      <c r="AZ563" s="149">
        <f t="shared" si="47"/>
        <v>1</v>
      </c>
      <c r="BA563" s="149">
        <f t="shared" si="48"/>
        <v>0</v>
      </c>
    </row>
    <row r="564" spans="1:54">
      <c r="A564" s="122">
        <v>941</v>
      </c>
      <c r="B564" s="52" t="s">
        <v>13</v>
      </c>
      <c r="C564" s="66" t="s">
        <v>32</v>
      </c>
      <c r="D564" s="52"/>
      <c r="E564" s="77" t="s">
        <v>1190</v>
      </c>
      <c r="F564" s="50">
        <v>3</v>
      </c>
      <c r="G564" s="50" t="s">
        <v>144</v>
      </c>
      <c r="H564" s="77"/>
      <c r="I564" s="69" t="s">
        <v>144</v>
      </c>
      <c r="J564" s="70" t="s">
        <v>144</v>
      </c>
      <c r="K564" s="77"/>
      <c r="L564" s="77">
        <v>0</v>
      </c>
      <c r="M564" s="69" t="s">
        <v>144</v>
      </c>
      <c r="N564" s="69" t="s">
        <v>144</v>
      </c>
      <c r="O564" s="77" t="str">
        <f t="shared" si="49"/>
        <v/>
      </c>
      <c r="P564" s="77" t="str">
        <f t="shared" si="50"/>
        <v/>
      </c>
      <c r="Q564" s="77"/>
      <c r="R564" s="6">
        <v>1</v>
      </c>
      <c r="S564" s="55">
        <v>42328</v>
      </c>
      <c r="T564" s="77" t="s">
        <v>65</v>
      </c>
      <c r="U564" s="67" t="s">
        <v>108</v>
      </c>
      <c r="V564" s="68" t="s">
        <v>144</v>
      </c>
      <c r="W564" s="74" t="s">
        <v>66</v>
      </c>
      <c r="X564" s="115" t="s">
        <v>66</v>
      </c>
      <c r="Y564" s="121" t="s">
        <v>262</v>
      </c>
      <c r="Z564" s="121" t="s">
        <v>144</v>
      </c>
      <c r="AA564" s="77"/>
      <c r="AB564" s="69" t="s">
        <v>609</v>
      </c>
      <c r="AC564" s="77"/>
      <c r="AD564" s="77"/>
      <c r="AF564" s="77"/>
      <c r="AG564" s="69">
        <v>1</v>
      </c>
      <c r="AH564" s="7"/>
      <c r="AI564" s="70" t="s">
        <v>2832</v>
      </c>
      <c r="AJ564" s="194" t="str">
        <f>VLOOKUP($J564,context!$K$2:$M$348,2,FALSE)</f>
        <v>Definition from FaBiO: A formal factual, methodological, statistical, technical or research report issued by an individual, group, agency, government body or other institution.</v>
      </c>
      <c r="AK564" s="70">
        <v>1</v>
      </c>
      <c r="AL564" s="70" t="s">
        <v>3096</v>
      </c>
      <c r="AM564" s="149">
        <f>VLOOKUP($J564,context!$K$2:$AC$348,5,FALSE)</f>
        <v>1</v>
      </c>
      <c r="AN564" s="149">
        <f>VLOOKUP($J564,context!$K$2:$AC$348,6,FALSE)</f>
        <v>1</v>
      </c>
      <c r="AO564" s="149">
        <f>VLOOKUP($J564,context!$K$2:$AC$348,7,FALSE)</f>
        <v>0</v>
      </c>
      <c r="AP564" s="149">
        <f>VLOOKUP($J564,context!$K$2:$AC$348,8,FALSE)</f>
        <v>0</v>
      </c>
      <c r="AQ564" s="149">
        <f>VLOOKUP($J564,context!$K$2:$AC$348,9,FALSE)</f>
        <v>0</v>
      </c>
      <c r="AR564" s="149">
        <f>VLOOKUP($J564,context!$K$2:$AC$348,10,FALSE)</f>
        <v>0</v>
      </c>
      <c r="AS564" s="149">
        <f>VLOOKUP($J564,context!$K$2:$AC$348,11,FALSE)</f>
        <v>0.4</v>
      </c>
      <c r="AT564" s="149">
        <f>VLOOKUP($J564,context!$K$2:$AC$348,12,FALSE)</f>
        <v>0.4</v>
      </c>
      <c r="AU564" s="149">
        <f>VLOOKUP($J564,context!$K$2:$AC$348,13,FALSE)</f>
        <v>0.4</v>
      </c>
      <c r="AV564" s="149">
        <f>VLOOKUP($J564,context!$K$2:$AC$348,14,FALSE)</f>
        <v>0.4</v>
      </c>
      <c r="AW564" s="149">
        <f>VLOOKUP($J564,context!$K$2:$AC$348,15,FALSE)</f>
        <v>1</v>
      </c>
      <c r="AX564" s="149">
        <f>VLOOKUP($J564,context!$K$2:$AC$348,16,FALSE)</f>
        <v>1</v>
      </c>
      <c r="AY564" s="149">
        <f t="shared" si="46"/>
        <v>5.6</v>
      </c>
      <c r="AZ564" s="149">
        <f t="shared" si="47"/>
        <v>1</v>
      </c>
      <c r="BA564" s="149">
        <f t="shared" si="48"/>
        <v>0</v>
      </c>
    </row>
    <row r="565" spans="1:54">
      <c r="A565" s="52">
        <v>334</v>
      </c>
      <c r="B565" s="52" t="s">
        <v>2708</v>
      </c>
      <c r="C565" s="66" t="s">
        <v>905</v>
      </c>
      <c r="D565" s="52"/>
      <c r="E565" s="77" t="s">
        <v>906</v>
      </c>
      <c r="F565" s="50">
        <v>5</v>
      </c>
      <c r="G565" s="50" t="s">
        <v>3024</v>
      </c>
      <c r="H565" s="77" t="s">
        <v>994</v>
      </c>
      <c r="I565" s="69" t="s">
        <v>995</v>
      </c>
      <c r="J565" s="70" t="s">
        <v>995</v>
      </c>
      <c r="K565" s="77"/>
      <c r="L565" s="175">
        <v>1</v>
      </c>
      <c r="M565" s="69" t="s">
        <v>144</v>
      </c>
      <c r="N565" s="69" t="s">
        <v>996</v>
      </c>
      <c r="O565" s="77" t="str">
        <f t="shared" si="49"/>
        <v>Annual Report</v>
      </c>
      <c r="P565" s="77" t="str">
        <f t="shared" si="50"/>
        <v xml:space="preserve">Definition from MARLO: </v>
      </c>
      <c r="Q565" s="77"/>
      <c r="R565" s="6">
        <v>1</v>
      </c>
      <c r="S565" s="55">
        <v>43015</v>
      </c>
      <c r="T565" s="77" t="s">
        <v>65</v>
      </c>
      <c r="U565" s="67" t="s">
        <v>108</v>
      </c>
      <c r="V565" s="68" t="s">
        <v>144</v>
      </c>
      <c r="W565" s="74" t="s">
        <v>66</v>
      </c>
      <c r="X565" s="115" t="s">
        <v>66</v>
      </c>
      <c r="Y565" s="121" t="s">
        <v>171</v>
      </c>
      <c r="Z565" s="121" t="s">
        <v>144</v>
      </c>
      <c r="AA565" s="69" t="s">
        <v>609</v>
      </c>
      <c r="AB565" s="69" t="s">
        <v>609</v>
      </c>
      <c r="AC565" s="77"/>
      <c r="AD565" s="77"/>
      <c r="AF565" s="77"/>
      <c r="AG565" s="69">
        <v>1</v>
      </c>
      <c r="AH565" s="7"/>
      <c r="AI565" s="70" t="s">
        <v>2818</v>
      </c>
      <c r="AJ565" s="194" t="e">
        <f>VLOOKUP($J565,context!$K$2:$M$348,2,FALSE)</f>
        <v>#N/A</v>
      </c>
      <c r="AK565" s="70">
        <v>1</v>
      </c>
      <c r="AL565" s="70" t="s">
        <v>3094</v>
      </c>
      <c r="AM565" s="149" t="e">
        <f>VLOOKUP($J565,context!$K$2:$AC$348,5,FALSE)</f>
        <v>#N/A</v>
      </c>
      <c r="AN565" s="149" t="e">
        <f>VLOOKUP($J565,context!$K$2:$AC$348,6,FALSE)</f>
        <v>#N/A</v>
      </c>
      <c r="AO565" s="149" t="e">
        <f>VLOOKUP($J565,context!$K$2:$AC$348,7,FALSE)</f>
        <v>#N/A</v>
      </c>
      <c r="AP565" s="149" t="e">
        <f>VLOOKUP($J565,context!$K$2:$AC$348,8,FALSE)</f>
        <v>#N/A</v>
      </c>
      <c r="AQ565" s="149" t="e">
        <f>VLOOKUP($J565,context!$K$2:$AC$348,9,FALSE)</f>
        <v>#N/A</v>
      </c>
      <c r="AR565" s="149" t="e">
        <f>VLOOKUP($J565,context!$K$2:$AC$348,10,FALSE)</f>
        <v>#N/A</v>
      </c>
      <c r="AS565" s="149" t="e">
        <f>VLOOKUP($J565,context!$K$2:$AC$348,11,FALSE)</f>
        <v>#N/A</v>
      </c>
      <c r="AT565" s="149" t="e">
        <f>VLOOKUP($J565,context!$K$2:$AC$348,12,FALSE)</f>
        <v>#N/A</v>
      </c>
      <c r="AU565" s="149" t="e">
        <f>VLOOKUP($J565,context!$K$2:$AC$348,13,FALSE)</f>
        <v>#N/A</v>
      </c>
      <c r="AV565" s="149" t="e">
        <f>VLOOKUP($J565,context!$K$2:$AC$348,14,FALSE)</f>
        <v>#N/A</v>
      </c>
      <c r="AW565" s="149" t="e">
        <f>VLOOKUP($J565,context!$K$2:$AC$348,15,FALSE)</f>
        <v>#N/A</v>
      </c>
      <c r="AX565" s="149" t="e">
        <f>VLOOKUP($J565,context!$K$2:$AC$348,16,FALSE)</f>
        <v>#N/A</v>
      </c>
      <c r="AY565" s="149" t="e">
        <f t="shared" si="46"/>
        <v>#N/A</v>
      </c>
      <c r="AZ565" s="149" t="e">
        <f t="shared" si="47"/>
        <v>#N/A</v>
      </c>
      <c r="BA565" s="149" t="e">
        <f t="shared" si="48"/>
        <v>#N/A</v>
      </c>
      <c r="BB565" s="122"/>
    </row>
    <row r="566" spans="1:54">
      <c r="A566" s="52">
        <v>331</v>
      </c>
      <c r="B566" s="52" t="s">
        <v>2708</v>
      </c>
      <c r="C566" s="66" t="s">
        <v>905</v>
      </c>
      <c r="D566" s="52"/>
      <c r="E566" s="77" t="s">
        <v>906</v>
      </c>
      <c r="F566" s="50">
        <v>5</v>
      </c>
      <c r="G566" s="50" t="s">
        <v>962</v>
      </c>
      <c r="H566" s="77" t="s">
        <v>988</v>
      </c>
      <c r="I566" s="69" t="s">
        <v>989</v>
      </c>
      <c r="J566" s="70" t="s">
        <v>989</v>
      </c>
      <c r="K566" s="77"/>
      <c r="L566" s="175">
        <v>1</v>
      </c>
      <c r="M566" s="69" t="s">
        <v>144</v>
      </c>
      <c r="N566" s="69" t="s">
        <v>990</v>
      </c>
      <c r="O566" s="77" t="str">
        <f t="shared" si="49"/>
        <v>Baseline Report</v>
      </c>
      <c r="P566" s="77" t="str">
        <f t="shared" si="50"/>
        <v xml:space="preserve">Definition from MARLO: </v>
      </c>
      <c r="Q566" s="77"/>
      <c r="R566" s="6">
        <v>0.8</v>
      </c>
      <c r="S566" s="55">
        <v>43015</v>
      </c>
      <c r="T566" s="77" t="s">
        <v>65</v>
      </c>
      <c r="U566" s="67" t="s">
        <v>108</v>
      </c>
      <c r="V566" s="68" t="s">
        <v>144</v>
      </c>
      <c r="W566" s="74" t="s">
        <v>66</v>
      </c>
      <c r="X566" s="115" t="s">
        <v>66</v>
      </c>
      <c r="Y566" s="121" t="s">
        <v>262</v>
      </c>
      <c r="Z566" s="121" t="s">
        <v>144</v>
      </c>
      <c r="AA566" s="77"/>
      <c r="AB566" s="69" t="s">
        <v>609</v>
      </c>
      <c r="AC566" s="77"/>
      <c r="AD566" s="77"/>
      <c r="AF566" s="77"/>
      <c r="AG566" s="69">
        <v>1</v>
      </c>
      <c r="AH566" s="7"/>
      <c r="AI566" s="70" t="s">
        <v>2838</v>
      </c>
      <c r="AJ566" s="194" t="e">
        <f>VLOOKUP($J566,context!$K$2:$M$348,2,FALSE)</f>
        <v>#N/A</v>
      </c>
      <c r="AK566" s="70">
        <v>1</v>
      </c>
      <c r="AL566" s="70" t="s">
        <v>3094</v>
      </c>
      <c r="AM566" s="149" t="e">
        <f>VLOOKUP($J566,context!$K$2:$AC$348,5,FALSE)</f>
        <v>#N/A</v>
      </c>
      <c r="AN566" s="149" t="e">
        <f>VLOOKUP($J566,context!$K$2:$AC$348,6,FALSE)</f>
        <v>#N/A</v>
      </c>
      <c r="AO566" s="149" t="e">
        <f>VLOOKUP($J566,context!$K$2:$AC$348,7,FALSE)</f>
        <v>#N/A</v>
      </c>
      <c r="AP566" s="149" t="e">
        <f>VLOOKUP($J566,context!$K$2:$AC$348,8,FALSE)</f>
        <v>#N/A</v>
      </c>
      <c r="AQ566" s="149" t="e">
        <f>VLOOKUP($J566,context!$K$2:$AC$348,9,FALSE)</f>
        <v>#N/A</v>
      </c>
      <c r="AR566" s="149" t="e">
        <f>VLOOKUP($J566,context!$K$2:$AC$348,10,FALSE)</f>
        <v>#N/A</v>
      </c>
      <c r="AS566" s="149" t="e">
        <f>VLOOKUP($J566,context!$K$2:$AC$348,11,FALSE)</f>
        <v>#N/A</v>
      </c>
      <c r="AT566" s="149" t="e">
        <f>VLOOKUP($J566,context!$K$2:$AC$348,12,FALSE)</f>
        <v>#N/A</v>
      </c>
      <c r="AU566" s="149" t="e">
        <f>VLOOKUP($J566,context!$K$2:$AC$348,13,FALSE)</f>
        <v>#N/A</v>
      </c>
      <c r="AV566" s="149" t="e">
        <f>VLOOKUP($J566,context!$K$2:$AC$348,14,FALSE)</f>
        <v>#N/A</v>
      </c>
      <c r="AW566" s="149" t="e">
        <f>VLOOKUP($J566,context!$K$2:$AC$348,15,FALSE)</f>
        <v>#N/A</v>
      </c>
      <c r="AX566" s="149" t="e">
        <f>VLOOKUP($J566,context!$K$2:$AC$348,16,FALSE)</f>
        <v>#N/A</v>
      </c>
      <c r="AY566" s="149" t="e">
        <f t="shared" si="46"/>
        <v>#N/A</v>
      </c>
      <c r="AZ566" s="149" t="e">
        <f t="shared" si="47"/>
        <v>#N/A</v>
      </c>
      <c r="BA566" s="149" t="e">
        <f t="shared" si="48"/>
        <v>#N/A</v>
      </c>
      <c r="BB566" s="122"/>
    </row>
    <row r="567" spans="1:54" s="7" customFormat="1">
      <c r="A567" s="52">
        <v>540</v>
      </c>
      <c r="B567" s="52" t="s">
        <v>2708</v>
      </c>
      <c r="C567" s="66" t="s">
        <v>1760</v>
      </c>
      <c r="D567" s="59"/>
      <c r="E567" s="69" t="s">
        <v>1778</v>
      </c>
      <c r="F567" s="69" t="s">
        <v>1779</v>
      </c>
      <c r="G567" s="61" t="s">
        <v>1762</v>
      </c>
      <c r="H567" s="61"/>
      <c r="I567" s="61" t="s">
        <v>1762</v>
      </c>
      <c r="J567" s="70" t="s">
        <v>3355</v>
      </c>
      <c r="K567" s="69" t="s">
        <v>1763</v>
      </c>
      <c r="L567" s="175">
        <v>1</v>
      </c>
      <c r="M567" s="69" t="s">
        <v>144</v>
      </c>
      <c r="N567" s="69" t="s">
        <v>1781</v>
      </c>
      <c r="O567" s="77" t="str">
        <f t="shared" si="49"/>
        <v>Conference report/summary</v>
      </c>
      <c r="P567" s="77" t="str">
        <f t="shared" si="50"/>
        <v>Definition from MEL: Document providing an overview of a conference’s themes and content.</v>
      </c>
      <c r="Q567" s="61"/>
      <c r="R567" s="63">
        <v>0.8</v>
      </c>
      <c r="S567" s="64"/>
      <c r="T567" s="77" t="s">
        <v>65</v>
      </c>
      <c r="U567" s="67" t="s">
        <v>108</v>
      </c>
      <c r="V567" s="68" t="s">
        <v>144</v>
      </c>
      <c r="W567" s="74" t="s">
        <v>66</v>
      </c>
      <c r="X567" s="115" t="s">
        <v>66</v>
      </c>
      <c r="Y567" s="121" t="s">
        <v>171</v>
      </c>
      <c r="Z567" s="121" t="s">
        <v>144</v>
      </c>
      <c r="AA567" s="61"/>
      <c r="AB567" s="61"/>
      <c r="AC567" s="61"/>
      <c r="AD567" s="72"/>
      <c r="AF567" s="61"/>
      <c r="AG567" s="69">
        <v>1</v>
      </c>
      <c r="AH567" s="66"/>
      <c r="AI567" s="70" t="s">
        <v>2819</v>
      </c>
      <c r="AJ567" s="194" t="e">
        <f>VLOOKUP($J567,context!$K$2:$M$348,2,FALSE)</f>
        <v>#N/A</v>
      </c>
      <c r="AK567" s="70">
        <v>1</v>
      </c>
      <c r="AL567" s="70" t="s">
        <v>3097</v>
      </c>
      <c r="AM567" s="149" t="e">
        <f>VLOOKUP($J567,context!$K$2:$AC$348,5,FALSE)</f>
        <v>#N/A</v>
      </c>
      <c r="AN567" s="149" t="e">
        <f>VLOOKUP($J567,context!$K$2:$AC$348,6,FALSE)</f>
        <v>#N/A</v>
      </c>
      <c r="AO567" s="149" t="e">
        <f>VLOOKUP($J567,context!$K$2:$AC$348,7,FALSE)</f>
        <v>#N/A</v>
      </c>
      <c r="AP567" s="149" t="e">
        <f>VLOOKUP($J567,context!$K$2:$AC$348,8,FALSE)</f>
        <v>#N/A</v>
      </c>
      <c r="AQ567" s="149" t="e">
        <f>VLOOKUP($J567,context!$K$2:$AC$348,9,FALSE)</f>
        <v>#N/A</v>
      </c>
      <c r="AR567" s="149" t="e">
        <f>VLOOKUP($J567,context!$K$2:$AC$348,10,FALSE)</f>
        <v>#N/A</v>
      </c>
      <c r="AS567" s="149" t="e">
        <f>VLOOKUP($J567,context!$K$2:$AC$348,11,FALSE)</f>
        <v>#N/A</v>
      </c>
      <c r="AT567" s="149" t="e">
        <f>VLOOKUP($J567,context!$K$2:$AC$348,12,FALSE)</f>
        <v>#N/A</v>
      </c>
      <c r="AU567" s="149" t="e">
        <f>VLOOKUP($J567,context!$K$2:$AC$348,13,FALSE)</f>
        <v>#N/A</v>
      </c>
      <c r="AV567" s="149" t="e">
        <f>VLOOKUP($J567,context!$K$2:$AC$348,14,FALSE)</f>
        <v>#N/A</v>
      </c>
      <c r="AW567" s="149" t="e">
        <f>VLOOKUP($J567,context!$K$2:$AC$348,15,FALSE)</f>
        <v>#N/A</v>
      </c>
      <c r="AX567" s="149" t="e">
        <f>VLOOKUP($J567,context!$K$2:$AC$348,16,FALSE)</f>
        <v>#N/A</v>
      </c>
      <c r="AY567" s="149" t="e">
        <f t="shared" si="46"/>
        <v>#N/A</v>
      </c>
      <c r="AZ567" s="149" t="e">
        <f t="shared" si="47"/>
        <v>#N/A</v>
      </c>
      <c r="BA567" s="149" t="e">
        <f t="shared" si="48"/>
        <v>#N/A</v>
      </c>
    </row>
    <row r="568" spans="1:54">
      <c r="A568" s="52">
        <v>371</v>
      </c>
      <c r="B568" s="52" t="s">
        <v>2708</v>
      </c>
      <c r="C568" s="66" t="s">
        <v>905</v>
      </c>
      <c r="D568" s="52"/>
      <c r="E568" s="77" t="s">
        <v>906</v>
      </c>
      <c r="F568" s="50">
        <v>5</v>
      </c>
      <c r="G568" s="50" t="s">
        <v>1069</v>
      </c>
      <c r="H568" s="77" t="s">
        <v>1073</v>
      </c>
      <c r="I568" s="69" t="s">
        <v>1074</v>
      </c>
      <c r="J568" s="70" t="s">
        <v>1074</v>
      </c>
      <c r="K568" s="77"/>
      <c r="L568" s="175">
        <v>1</v>
      </c>
      <c r="M568" s="69" t="s">
        <v>144</v>
      </c>
      <c r="N568" s="69" t="s">
        <v>1075</v>
      </c>
      <c r="O568" s="77" t="str">
        <f t="shared" si="49"/>
        <v>Dialogue Report</v>
      </c>
      <c r="P568" s="77" t="str">
        <f t="shared" si="50"/>
        <v xml:space="preserve">Definition from MARLO: </v>
      </c>
      <c r="Q568" s="77"/>
      <c r="R568" s="6">
        <v>0.6</v>
      </c>
      <c r="S568" s="55">
        <v>43015</v>
      </c>
      <c r="T568" s="77" t="s">
        <v>65</v>
      </c>
      <c r="U568" s="67" t="s">
        <v>108</v>
      </c>
      <c r="V568" s="68" t="s">
        <v>144</v>
      </c>
      <c r="W568" s="74" t="s">
        <v>66</v>
      </c>
      <c r="X568" s="115" t="s">
        <v>66</v>
      </c>
      <c r="Y568" s="121" t="s">
        <v>171</v>
      </c>
      <c r="Z568" s="121" t="s">
        <v>144</v>
      </c>
      <c r="AA568" s="77"/>
      <c r="AB568" s="69" t="s">
        <v>609</v>
      </c>
      <c r="AC568" s="77"/>
      <c r="AD568" s="77"/>
      <c r="AF568" s="77"/>
      <c r="AG568" s="69">
        <v>1</v>
      </c>
      <c r="AH568" s="7"/>
      <c r="AI568" s="70" t="s">
        <v>2839</v>
      </c>
      <c r="AJ568" s="194" t="e">
        <f>VLOOKUP($J568,context!$K$2:$M$348,2,FALSE)</f>
        <v>#N/A</v>
      </c>
      <c r="AK568" s="70">
        <v>1</v>
      </c>
      <c r="AL568" s="70" t="s">
        <v>3094</v>
      </c>
      <c r="AM568" s="149" t="e">
        <f>VLOOKUP($J568,context!$K$2:$AC$348,5,FALSE)</f>
        <v>#N/A</v>
      </c>
      <c r="AN568" s="149" t="e">
        <f>VLOOKUP($J568,context!$K$2:$AC$348,6,FALSE)</f>
        <v>#N/A</v>
      </c>
      <c r="AO568" s="149" t="e">
        <f>VLOOKUP($J568,context!$K$2:$AC$348,7,FALSE)</f>
        <v>#N/A</v>
      </c>
      <c r="AP568" s="149" t="e">
        <f>VLOOKUP($J568,context!$K$2:$AC$348,8,FALSE)</f>
        <v>#N/A</v>
      </c>
      <c r="AQ568" s="149" t="e">
        <f>VLOOKUP($J568,context!$K$2:$AC$348,9,FALSE)</f>
        <v>#N/A</v>
      </c>
      <c r="AR568" s="149" t="e">
        <f>VLOOKUP($J568,context!$K$2:$AC$348,10,FALSE)</f>
        <v>#N/A</v>
      </c>
      <c r="AS568" s="149" t="e">
        <f>VLOOKUP($J568,context!$K$2:$AC$348,11,FALSE)</f>
        <v>#N/A</v>
      </c>
      <c r="AT568" s="149" t="e">
        <f>VLOOKUP($J568,context!$K$2:$AC$348,12,FALSE)</f>
        <v>#N/A</v>
      </c>
      <c r="AU568" s="149" t="e">
        <f>VLOOKUP($J568,context!$K$2:$AC$348,13,FALSE)</f>
        <v>#N/A</v>
      </c>
      <c r="AV568" s="149" t="e">
        <f>VLOOKUP($J568,context!$K$2:$AC$348,14,FALSE)</f>
        <v>#N/A</v>
      </c>
      <c r="AW568" s="149" t="e">
        <f>VLOOKUP($J568,context!$K$2:$AC$348,15,FALSE)</f>
        <v>#N/A</v>
      </c>
      <c r="AX568" s="149" t="e">
        <f>VLOOKUP($J568,context!$K$2:$AC$348,16,FALSE)</f>
        <v>#N/A</v>
      </c>
      <c r="AY568" s="149" t="e">
        <f t="shared" si="46"/>
        <v>#N/A</v>
      </c>
      <c r="AZ568" s="149" t="e">
        <f t="shared" si="47"/>
        <v>#N/A</v>
      </c>
      <c r="BA568" s="149" t="e">
        <f t="shared" si="48"/>
        <v>#N/A</v>
      </c>
      <c r="BB568" s="175"/>
    </row>
    <row r="569" spans="1:54">
      <c r="A569" s="52">
        <v>333</v>
      </c>
      <c r="B569" s="52" t="s">
        <v>2708</v>
      </c>
      <c r="C569" s="66" t="s">
        <v>905</v>
      </c>
      <c r="D569" s="52"/>
      <c r="E569" s="77" t="s">
        <v>906</v>
      </c>
      <c r="F569" s="50">
        <v>5</v>
      </c>
      <c r="G569" s="50" t="s">
        <v>991</v>
      </c>
      <c r="H569" s="77" t="s">
        <v>991</v>
      </c>
      <c r="I569" s="69" t="s">
        <v>992</v>
      </c>
      <c r="J569" s="70" t="s">
        <v>992</v>
      </c>
      <c r="K569" s="77"/>
      <c r="L569" s="77">
        <v>0</v>
      </c>
      <c r="M569" s="69" t="s">
        <v>144</v>
      </c>
      <c r="N569" s="69" t="s">
        <v>993</v>
      </c>
      <c r="O569" s="77" t="str">
        <f t="shared" si="49"/>
        <v/>
      </c>
      <c r="P569" s="77" t="str">
        <f t="shared" si="50"/>
        <v/>
      </c>
      <c r="Q569" s="77"/>
      <c r="R569" s="6">
        <v>0.8</v>
      </c>
      <c r="S569" s="55">
        <v>43015</v>
      </c>
      <c r="T569" s="77" t="s">
        <v>65</v>
      </c>
      <c r="U569" s="67" t="s">
        <v>108</v>
      </c>
      <c r="V569" s="68" t="s">
        <v>144</v>
      </c>
      <c r="W569" s="74" t="s">
        <v>66</v>
      </c>
      <c r="X569" s="115" t="s">
        <v>66</v>
      </c>
      <c r="Y569" s="121" t="s">
        <v>262</v>
      </c>
      <c r="Z569" s="121" t="s">
        <v>144</v>
      </c>
      <c r="AA569" s="69" t="s">
        <v>609</v>
      </c>
      <c r="AB569" s="69" t="s">
        <v>609</v>
      </c>
      <c r="AC569" s="77"/>
      <c r="AD569" s="77"/>
      <c r="AF569" s="77"/>
      <c r="AG569" s="69">
        <v>1</v>
      </c>
      <c r="AH569" s="7"/>
      <c r="AI569" s="70" t="s">
        <v>2820</v>
      </c>
      <c r="AJ569" s="194" t="e">
        <f>VLOOKUP($J569,context!$K$2:$M$348,2,FALSE)</f>
        <v>#N/A</v>
      </c>
      <c r="AK569" s="70">
        <v>1</v>
      </c>
      <c r="AL569" s="70" t="s">
        <v>3094</v>
      </c>
      <c r="AM569" s="149" t="e">
        <f>VLOOKUP($J569,context!$K$2:$AC$348,5,FALSE)</f>
        <v>#N/A</v>
      </c>
      <c r="AN569" s="149" t="e">
        <f>VLOOKUP($J569,context!$K$2:$AC$348,6,FALSE)</f>
        <v>#N/A</v>
      </c>
      <c r="AO569" s="149" t="e">
        <f>VLOOKUP($J569,context!$K$2:$AC$348,7,FALSE)</f>
        <v>#N/A</v>
      </c>
      <c r="AP569" s="149" t="e">
        <f>VLOOKUP($J569,context!$K$2:$AC$348,8,FALSE)</f>
        <v>#N/A</v>
      </c>
      <c r="AQ569" s="149" t="e">
        <f>VLOOKUP($J569,context!$K$2:$AC$348,9,FALSE)</f>
        <v>#N/A</v>
      </c>
      <c r="AR569" s="149" t="e">
        <f>VLOOKUP($J569,context!$K$2:$AC$348,10,FALSE)</f>
        <v>#N/A</v>
      </c>
      <c r="AS569" s="149" t="e">
        <f>VLOOKUP($J569,context!$K$2:$AC$348,11,FALSE)</f>
        <v>#N/A</v>
      </c>
      <c r="AT569" s="149" t="e">
        <f>VLOOKUP($J569,context!$K$2:$AC$348,12,FALSE)</f>
        <v>#N/A</v>
      </c>
      <c r="AU569" s="149" t="e">
        <f>VLOOKUP($J569,context!$K$2:$AC$348,13,FALSE)</f>
        <v>#N/A</v>
      </c>
      <c r="AV569" s="149" t="e">
        <f>VLOOKUP($J569,context!$K$2:$AC$348,14,FALSE)</f>
        <v>#N/A</v>
      </c>
      <c r="AW569" s="149" t="e">
        <f>VLOOKUP($J569,context!$K$2:$AC$348,15,FALSE)</f>
        <v>#N/A</v>
      </c>
      <c r="AX569" s="149" t="e">
        <f>VLOOKUP($J569,context!$K$2:$AC$348,16,FALSE)</f>
        <v>#N/A</v>
      </c>
      <c r="AY569" s="179" t="e">
        <f t="shared" si="46"/>
        <v>#N/A</v>
      </c>
      <c r="AZ569" s="149" t="e">
        <f t="shared" si="47"/>
        <v>#N/A</v>
      </c>
      <c r="BA569" s="149" t="e">
        <f t="shared" si="48"/>
        <v>#N/A</v>
      </c>
      <c r="BB569" s="175"/>
    </row>
    <row r="570" spans="1:54">
      <c r="A570" s="52">
        <v>399</v>
      </c>
      <c r="B570" s="52" t="s">
        <v>2708</v>
      </c>
      <c r="C570" s="52" t="s">
        <v>905</v>
      </c>
      <c r="D570" s="52"/>
      <c r="E570" s="175" t="s">
        <v>1104</v>
      </c>
      <c r="F570" s="176">
        <v>4</v>
      </c>
      <c r="G570" s="175" t="s">
        <v>991</v>
      </c>
      <c r="H570" s="77"/>
      <c r="I570" s="69" t="s">
        <v>991</v>
      </c>
      <c r="J570" s="70" t="s">
        <v>992</v>
      </c>
      <c r="K570" s="175" t="s">
        <v>1107</v>
      </c>
      <c r="L570" s="175">
        <v>0</v>
      </c>
      <c r="M570" s="69" t="s">
        <v>144</v>
      </c>
      <c r="N570" s="69" t="s">
        <v>993</v>
      </c>
      <c r="O570" s="77" t="str">
        <f t="shared" si="49"/>
        <v/>
      </c>
      <c r="P570" s="77" t="str">
        <f t="shared" si="50"/>
        <v/>
      </c>
      <c r="Q570" s="175"/>
      <c r="R570" s="52">
        <v>0.8</v>
      </c>
      <c r="S570" s="55">
        <v>43015</v>
      </c>
      <c r="T570" s="77" t="s">
        <v>65</v>
      </c>
      <c r="U570" s="67" t="s">
        <v>108</v>
      </c>
      <c r="V570" s="177" t="s">
        <v>144</v>
      </c>
      <c r="W570" s="177" t="s">
        <v>66</v>
      </c>
      <c r="X570" s="52" t="s">
        <v>66</v>
      </c>
      <c r="Y570" s="178" t="s">
        <v>262</v>
      </c>
      <c r="Z570" s="178" t="s">
        <v>144</v>
      </c>
      <c r="AA570" s="175" t="s">
        <v>609</v>
      </c>
      <c r="AB570" s="175" t="s">
        <v>609</v>
      </c>
      <c r="AC570" s="175"/>
      <c r="AD570" s="175"/>
      <c r="AE570" s="175"/>
      <c r="AF570" s="175"/>
      <c r="AG570" s="69">
        <v>1</v>
      </c>
      <c r="AH570" s="175"/>
      <c r="AI570" s="177" t="s">
        <v>2821</v>
      </c>
      <c r="AJ570" s="194" t="e">
        <f>VLOOKUP($J570,context!$K$2:$M$348,2,FALSE)</f>
        <v>#N/A</v>
      </c>
      <c r="AK570" s="70">
        <v>1</v>
      </c>
      <c r="AL570" s="70" t="s">
        <v>3094</v>
      </c>
      <c r="AM570" s="179" t="e">
        <f>VLOOKUP($J570,context!$K$2:$AC$348,5,FALSE)</f>
        <v>#N/A</v>
      </c>
      <c r="AN570" s="179" t="e">
        <f>VLOOKUP($J570,context!$K$2:$AC$348,6,FALSE)</f>
        <v>#N/A</v>
      </c>
      <c r="AO570" s="179" t="e">
        <f>VLOOKUP($J570,context!$K$2:$AC$348,7,FALSE)</f>
        <v>#N/A</v>
      </c>
      <c r="AP570" s="179" t="e">
        <f>VLOOKUP($J570,context!$K$2:$AC$348,8,FALSE)</f>
        <v>#N/A</v>
      </c>
      <c r="AQ570" s="179" t="e">
        <f>VLOOKUP($J570,context!$K$2:$AC$348,9,FALSE)</f>
        <v>#N/A</v>
      </c>
      <c r="AR570" s="179" t="e">
        <f>VLOOKUP($J570,context!$K$2:$AC$348,10,FALSE)</f>
        <v>#N/A</v>
      </c>
      <c r="AS570" s="179" t="e">
        <f>VLOOKUP($J570,context!$K$2:$AC$348,11,FALSE)</f>
        <v>#N/A</v>
      </c>
      <c r="AT570" s="179" t="e">
        <f>VLOOKUP($J570,context!$K$2:$AC$348,12,FALSE)</f>
        <v>#N/A</v>
      </c>
      <c r="AU570" s="179" t="e">
        <f>VLOOKUP($J570,context!$K$2:$AC$348,13,FALSE)</f>
        <v>#N/A</v>
      </c>
      <c r="AV570" s="179" t="e">
        <f>VLOOKUP($J570,context!$K$2:$AC$348,14,FALSE)</f>
        <v>#N/A</v>
      </c>
      <c r="AW570" s="179" t="e">
        <f>VLOOKUP($J570,context!$K$2:$AC$348,15,FALSE)</f>
        <v>#N/A</v>
      </c>
      <c r="AX570" s="179" t="e">
        <f>VLOOKUP($J570,context!$K$2:$AC$348,16,FALSE)</f>
        <v>#N/A</v>
      </c>
      <c r="AY570" s="149" t="e">
        <f t="shared" si="46"/>
        <v>#N/A</v>
      </c>
      <c r="AZ570" s="149" t="e">
        <f t="shared" si="47"/>
        <v>#N/A</v>
      </c>
      <c r="BA570" s="149" t="e">
        <f t="shared" si="48"/>
        <v>#N/A</v>
      </c>
      <c r="BB570" s="122"/>
    </row>
    <row r="571" spans="1:54">
      <c r="A571" s="52">
        <v>526</v>
      </c>
      <c r="B571" s="52" t="s">
        <v>13</v>
      </c>
      <c r="C571" s="114" t="s">
        <v>1732</v>
      </c>
      <c r="E571" s="69" t="s">
        <v>1778</v>
      </c>
      <c r="F571" s="69" t="s">
        <v>1779</v>
      </c>
      <c r="G571" s="61" t="s">
        <v>992</v>
      </c>
      <c r="I571" s="61" t="s">
        <v>992</v>
      </c>
      <c r="J571" s="70" t="s">
        <v>992</v>
      </c>
      <c r="K571" s="69" t="s">
        <v>1847</v>
      </c>
      <c r="L571" s="69">
        <v>1</v>
      </c>
      <c r="M571" s="69" t="s">
        <v>144</v>
      </c>
      <c r="N571" s="69" t="s">
        <v>993</v>
      </c>
      <c r="O571" s="77" t="str">
        <f t="shared" si="49"/>
        <v>Donor Report</v>
      </c>
      <c r="P571" s="77" t="str">
        <f t="shared" si="50"/>
        <v>Definition from COAR: A report to a funding agency is a document written by beneficiaries of project grants. The reporting documents can be e.g. periodic reports about progress of scientific and technical work and final report. For deliverables use ‘Project deliverable’.</v>
      </c>
      <c r="R571" s="63">
        <v>0.8</v>
      </c>
      <c r="T571" s="77" t="s">
        <v>65</v>
      </c>
      <c r="U571" s="67" t="s">
        <v>108</v>
      </c>
      <c r="V571" s="68" t="s">
        <v>144</v>
      </c>
      <c r="W571" s="74" t="s">
        <v>66</v>
      </c>
      <c r="X571" s="115" t="s">
        <v>66</v>
      </c>
      <c r="Y571" s="121" t="s">
        <v>262</v>
      </c>
      <c r="Z571" s="121" t="s">
        <v>144</v>
      </c>
      <c r="AG571" s="69">
        <v>1</v>
      </c>
      <c r="AI571" s="70" t="s">
        <v>2820</v>
      </c>
      <c r="AJ571" s="194" t="e">
        <f>VLOOKUP($J571,context!$K$2:$M$348,2,FALSE)</f>
        <v>#N/A</v>
      </c>
      <c r="AK571" s="70">
        <v>1</v>
      </c>
      <c r="AL571" s="70" t="s">
        <v>3094</v>
      </c>
      <c r="AM571" s="149" t="e">
        <f>VLOOKUP($J571,context!$K$2:$AC$348,5,FALSE)</f>
        <v>#N/A</v>
      </c>
      <c r="AN571" s="149" t="e">
        <f>VLOOKUP($J571,context!$K$2:$AC$348,6,FALSE)</f>
        <v>#N/A</v>
      </c>
      <c r="AO571" s="149" t="e">
        <f>VLOOKUP($J571,context!$K$2:$AC$348,7,FALSE)</f>
        <v>#N/A</v>
      </c>
      <c r="AP571" s="149" t="e">
        <f>VLOOKUP($J571,context!$K$2:$AC$348,8,FALSE)</f>
        <v>#N/A</v>
      </c>
      <c r="AQ571" s="149" t="e">
        <f>VLOOKUP($J571,context!$K$2:$AC$348,9,FALSE)</f>
        <v>#N/A</v>
      </c>
      <c r="AR571" s="149" t="e">
        <f>VLOOKUP($J571,context!$K$2:$AC$348,10,FALSE)</f>
        <v>#N/A</v>
      </c>
      <c r="AS571" s="149" t="e">
        <f>VLOOKUP($J571,context!$K$2:$AC$348,11,FALSE)</f>
        <v>#N/A</v>
      </c>
      <c r="AT571" s="149" t="e">
        <f>VLOOKUP($J571,context!$K$2:$AC$348,12,FALSE)</f>
        <v>#N/A</v>
      </c>
      <c r="AU571" s="149" t="e">
        <f>VLOOKUP($J571,context!$K$2:$AC$348,13,FALSE)</f>
        <v>#N/A</v>
      </c>
      <c r="AV571" s="149" t="e">
        <f>VLOOKUP($J571,context!$K$2:$AC$348,14,FALSE)</f>
        <v>#N/A</v>
      </c>
      <c r="AW571" s="149" t="e">
        <f>VLOOKUP($J571,context!$K$2:$AC$348,15,FALSE)</f>
        <v>#N/A</v>
      </c>
      <c r="AX571" s="149" t="e">
        <f>VLOOKUP($J571,context!$K$2:$AC$348,16,FALSE)</f>
        <v>#N/A</v>
      </c>
      <c r="AY571" s="149" t="e">
        <f t="shared" si="46"/>
        <v>#N/A</v>
      </c>
      <c r="AZ571" s="149" t="e">
        <f t="shared" si="47"/>
        <v>#N/A</v>
      </c>
      <c r="BA571" s="149" t="e">
        <f t="shared" si="48"/>
        <v>#N/A</v>
      </c>
    </row>
    <row r="572" spans="1:54">
      <c r="A572" s="52">
        <v>583</v>
      </c>
      <c r="B572" s="52" t="s">
        <v>13</v>
      </c>
      <c r="C572" s="114" t="s">
        <v>1732</v>
      </c>
      <c r="E572" s="69" t="s">
        <v>1891</v>
      </c>
      <c r="F572" s="61">
        <v>3</v>
      </c>
      <c r="G572" s="69" t="s">
        <v>1723</v>
      </c>
      <c r="I572" s="69" t="s">
        <v>1723</v>
      </c>
      <c r="J572" s="70" t="s">
        <v>992</v>
      </c>
      <c r="K572" s="61" t="s">
        <v>1847</v>
      </c>
      <c r="L572" s="69">
        <v>0</v>
      </c>
      <c r="M572" s="69" t="s">
        <v>144</v>
      </c>
      <c r="N572" s="69" t="s">
        <v>993</v>
      </c>
      <c r="O572" s="77" t="str">
        <f t="shared" si="49"/>
        <v/>
      </c>
      <c r="P572" s="77" t="str">
        <f t="shared" si="50"/>
        <v/>
      </c>
      <c r="R572" s="63">
        <v>0.8</v>
      </c>
      <c r="T572" s="77" t="s">
        <v>65</v>
      </c>
      <c r="U572" s="67" t="s">
        <v>108</v>
      </c>
      <c r="V572" s="68" t="s">
        <v>144</v>
      </c>
      <c r="W572" s="74" t="s">
        <v>66</v>
      </c>
      <c r="X572" s="115" t="s">
        <v>66</v>
      </c>
      <c r="Y572" s="121" t="s">
        <v>262</v>
      </c>
      <c r="Z572" s="121" t="s">
        <v>144</v>
      </c>
      <c r="AG572" s="69">
        <v>1</v>
      </c>
      <c r="AI572" s="70" t="s">
        <v>2820</v>
      </c>
      <c r="AJ572" s="194" t="e">
        <f>VLOOKUP($J572,context!$K$2:$M$348,2,FALSE)</f>
        <v>#N/A</v>
      </c>
      <c r="AK572" s="70">
        <v>1</v>
      </c>
      <c r="AL572" s="70" t="s">
        <v>3094</v>
      </c>
      <c r="AM572" s="149" t="e">
        <f>VLOOKUP($J572,context!$K$2:$AC$348,5,FALSE)</f>
        <v>#N/A</v>
      </c>
      <c r="AN572" s="149" t="e">
        <f>VLOOKUP($J572,context!$K$2:$AC$348,6,FALSE)</f>
        <v>#N/A</v>
      </c>
      <c r="AO572" s="149" t="e">
        <f>VLOOKUP($J572,context!$K$2:$AC$348,7,FALSE)</f>
        <v>#N/A</v>
      </c>
      <c r="AP572" s="149" t="e">
        <f>VLOOKUP($J572,context!$K$2:$AC$348,8,FALSE)</f>
        <v>#N/A</v>
      </c>
      <c r="AQ572" s="149" t="e">
        <f>VLOOKUP($J572,context!$K$2:$AC$348,9,FALSE)</f>
        <v>#N/A</v>
      </c>
      <c r="AR572" s="149" t="e">
        <f>VLOOKUP($J572,context!$K$2:$AC$348,10,FALSE)</f>
        <v>#N/A</v>
      </c>
      <c r="AS572" s="149" t="e">
        <f>VLOOKUP($J572,context!$K$2:$AC$348,11,FALSE)</f>
        <v>#N/A</v>
      </c>
      <c r="AT572" s="149" t="e">
        <f>VLOOKUP($J572,context!$K$2:$AC$348,12,FALSE)</f>
        <v>#N/A</v>
      </c>
      <c r="AU572" s="149" t="e">
        <f>VLOOKUP($J572,context!$K$2:$AC$348,13,FALSE)</f>
        <v>#N/A</v>
      </c>
      <c r="AV572" s="149" t="e">
        <f>VLOOKUP($J572,context!$K$2:$AC$348,14,FALSE)</f>
        <v>#N/A</v>
      </c>
      <c r="AW572" s="149" t="e">
        <f>VLOOKUP($J572,context!$K$2:$AC$348,15,FALSE)</f>
        <v>#N/A</v>
      </c>
      <c r="AX572" s="149" t="e">
        <f>VLOOKUP($J572,context!$K$2:$AC$348,16,FALSE)</f>
        <v>#N/A</v>
      </c>
      <c r="AY572" s="149" t="e">
        <f t="shared" si="46"/>
        <v>#N/A</v>
      </c>
      <c r="AZ572" s="149" t="e">
        <f t="shared" si="47"/>
        <v>#N/A</v>
      </c>
      <c r="BA572" s="149" t="e">
        <f t="shared" si="48"/>
        <v>#N/A</v>
      </c>
    </row>
    <row r="573" spans="1:54">
      <c r="A573" s="52">
        <v>578</v>
      </c>
      <c r="B573" s="52" t="s">
        <v>13</v>
      </c>
      <c r="C573" s="114" t="s">
        <v>1732</v>
      </c>
      <c r="E573" s="69" t="s">
        <v>1891</v>
      </c>
      <c r="F573" s="61">
        <v>3</v>
      </c>
      <c r="G573" s="69" t="s">
        <v>1719</v>
      </c>
      <c r="I573" s="69" t="s">
        <v>1719</v>
      </c>
      <c r="J573" s="70" t="s">
        <v>1719</v>
      </c>
      <c r="K573" s="69" t="s">
        <v>1837</v>
      </c>
      <c r="L573" s="175">
        <v>1</v>
      </c>
      <c r="M573" s="69" t="s">
        <v>144</v>
      </c>
      <c r="N573" s="69" t="s">
        <v>2394</v>
      </c>
      <c r="O573" s="77" t="str">
        <f t="shared" si="49"/>
        <v>internal report</v>
      </c>
      <c r="P573" s="77" t="str">
        <f t="shared" si="50"/>
        <v>Definition from COAR: An internal report is a record of findings collected for internal use. It is not designed to be made public and may include confidential or proprietary information.</v>
      </c>
      <c r="R573" s="63">
        <v>0.8</v>
      </c>
      <c r="T573" s="77" t="s">
        <v>65</v>
      </c>
      <c r="U573" s="67" t="s">
        <v>108</v>
      </c>
      <c r="V573" s="68" t="s">
        <v>144</v>
      </c>
      <c r="W573" s="74" t="s">
        <v>66</v>
      </c>
      <c r="X573" s="115" t="s">
        <v>66</v>
      </c>
      <c r="Y573" s="121" t="s">
        <v>262</v>
      </c>
      <c r="Z573" s="121" t="s">
        <v>144</v>
      </c>
      <c r="AF573" s="69" t="s">
        <v>2822</v>
      </c>
      <c r="AG573" s="69">
        <v>-1</v>
      </c>
      <c r="AH573" s="7" t="s">
        <v>3004</v>
      </c>
      <c r="AI573" s="70" t="s">
        <v>2776</v>
      </c>
      <c r="AJ573" s="194" t="e">
        <f>VLOOKUP($J573,context!$K$2:$M$348,2,FALSE)</f>
        <v>#N/A</v>
      </c>
      <c r="AK573" s="70">
        <v>1</v>
      </c>
      <c r="AL573" s="70" t="s">
        <v>3098</v>
      </c>
      <c r="AM573" s="149" t="e">
        <f>VLOOKUP($J573,context!$K$2:$AC$348,5,FALSE)</f>
        <v>#N/A</v>
      </c>
      <c r="AN573" s="149" t="e">
        <f>VLOOKUP($J573,context!$K$2:$AC$348,6,FALSE)</f>
        <v>#N/A</v>
      </c>
      <c r="AO573" s="149" t="e">
        <f>VLOOKUP($J573,context!$K$2:$AC$348,7,FALSE)</f>
        <v>#N/A</v>
      </c>
      <c r="AP573" s="149" t="e">
        <f>VLOOKUP($J573,context!$K$2:$AC$348,8,FALSE)</f>
        <v>#N/A</v>
      </c>
      <c r="AQ573" s="149" t="e">
        <f>VLOOKUP($J573,context!$K$2:$AC$348,9,FALSE)</f>
        <v>#N/A</v>
      </c>
      <c r="AR573" s="149" t="e">
        <f>VLOOKUP($J573,context!$K$2:$AC$348,10,FALSE)</f>
        <v>#N/A</v>
      </c>
      <c r="AS573" s="149" t="e">
        <f>VLOOKUP($J573,context!$K$2:$AC$348,11,FALSE)</f>
        <v>#N/A</v>
      </c>
      <c r="AT573" s="149" t="e">
        <f>VLOOKUP($J573,context!$K$2:$AC$348,12,FALSE)</f>
        <v>#N/A</v>
      </c>
      <c r="AU573" s="149" t="e">
        <f>VLOOKUP($J573,context!$K$2:$AC$348,13,FALSE)</f>
        <v>#N/A</v>
      </c>
      <c r="AV573" s="149" t="e">
        <f>VLOOKUP($J573,context!$K$2:$AC$348,14,FALSE)</f>
        <v>#N/A</v>
      </c>
      <c r="AW573" s="149" t="e">
        <f>VLOOKUP($J573,context!$K$2:$AC$348,15,FALSE)</f>
        <v>#N/A</v>
      </c>
      <c r="AX573" s="149" t="e">
        <f>VLOOKUP($J573,context!$K$2:$AC$348,16,FALSE)</f>
        <v>#N/A</v>
      </c>
      <c r="AY573" s="149" t="e">
        <f t="shared" si="46"/>
        <v>#N/A</v>
      </c>
      <c r="AZ573" s="149" t="e">
        <f t="shared" si="47"/>
        <v>#N/A</v>
      </c>
      <c r="BA573" s="149" t="e">
        <f t="shared" si="48"/>
        <v>#N/A</v>
      </c>
    </row>
    <row r="574" spans="1:54" s="175" customFormat="1">
      <c r="A574" s="52">
        <v>702</v>
      </c>
      <c r="B574" s="52" t="s">
        <v>13</v>
      </c>
      <c r="C574" s="117" t="s">
        <v>1902</v>
      </c>
      <c r="D574" s="59"/>
      <c r="E574" s="69" t="s">
        <v>2271</v>
      </c>
      <c r="F574" s="61"/>
      <c r="G574" s="62" t="s">
        <v>2040</v>
      </c>
      <c r="H574" s="61"/>
      <c r="I574" s="69"/>
      <c r="J574" s="70" t="s">
        <v>2040</v>
      </c>
      <c r="K574" s="69" t="s">
        <v>2041</v>
      </c>
      <c r="L574" s="175">
        <v>1</v>
      </c>
      <c r="M574" s="69" t="s">
        <v>144</v>
      </c>
      <c r="N574" s="69" t="s">
        <v>3115</v>
      </c>
      <c r="O574" s="77" t="str">
        <f t="shared" si="49"/>
        <v>in-use paper</v>
      </c>
      <c r="P574" s="77" t="str">
        <f t="shared" si="50"/>
        <v>Definition from FaBiO: A report presenting existing research or technology that is actual use (or at least plans for deployment) outside the research group that conducted the research or that developed the technology.</v>
      </c>
      <c r="Q574" s="61"/>
      <c r="R574" s="63">
        <v>0.8</v>
      </c>
      <c r="S574" s="64"/>
      <c r="T574" s="77" t="s">
        <v>65</v>
      </c>
      <c r="U574" s="67" t="s">
        <v>108</v>
      </c>
      <c r="V574" s="68" t="s">
        <v>144</v>
      </c>
      <c r="W574" s="74" t="s">
        <v>66</v>
      </c>
      <c r="X574" s="115" t="s">
        <v>66</v>
      </c>
      <c r="Y574" s="121" t="s">
        <v>262</v>
      </c>
      <c r="Z574" s="121" t="s">
        <v>144</v>
      </c>
      <c r="AA574" s="61"/>
      <c r="AB574" s="61"/>
      <c r="AC574" s="61"/>
      <c r="AD574" s="72"/>
      <c r="AE574" s="7"/>
      <c r="AF574" s="61"/>
      <c r="AG574" s="69">
        <v>1</v>
      </c>
      <c r="AH574" s="66"/>
      <c r="AI574" s="70" t="s">
        <v>2840</v>
      </c>
      <c r="AJ574" s="194" t="e">
        <f>VLOOKUP($J574,context!$K$2:$M$348,2,FALSE)</f>
        <v>#N/A</v>
      </c>
      <c r="AK574" s="70">
        <v>1</v>
      </c>
      <c r="AL574" s="70" t="s">
        <v>3094</v>
      </c>
      <c r="AM574" s="149" t="e">
        <f>VLOOKUP($J574,context!$K$2:$AC$348,5,FALSE)</f>
        <v>#N/A</v>
      </c>
      <c r="AN574" s="149" t="e">
        <f>VLOOKUP($J574,context!$K$2:$AC$348,6,FALSE)</f>
        <v>#N/A</v>
      </c>
      <c r="AO574" s="149" t="e">
        <f>VLOOKUP($J574,context!$K$2:$AC$348,7,FALSE)</f>
        <v>#N/A</v>
      </c>
      <c r="AP574" s="149" t="e">
        <f>VLOOKUP($J574,context!$K$2:$AC$348,8,FALSE)</f>
        <v>#N/A</v>
      </c>
      <c r="AQ574" s="149" t="e">
        <f>VLOOKUP($J574,context!$K$2:$AC$348,9,FALSE)</f>
        <v>#N/A</v>
      </c>
      <c r="AR574" s="149" t="e">
        <f>VLOOKUP($J574,context!$K$2:$AC$348,10,FALSE)</f>
        <v>#N/A</v>
      </c>
      <c r="AS574" s="149" t="e">
        <f>VLOOKUP($J574,context!$K$2:$AC$348,11,FALSE)</f>
        <v>#N/A</v>
      </c>
      <c r="AT574" s="149" t="e">
        <f>VLOOKUP($J574,context!$K$2:$AC$348,12,FALSE)</f>
        <v>#N/A</v>
      </c>
      <c r="AU574" s="149" t="e">
        <f>VLOOKUP($J574,context!$K$2:$AC$348,13,FALSE)</f>
        <v>#N/A</v>
      </c>
      <c r="AV574" s="149" t="e">
        <f>VLOOKUP($J574,context!$K$2:$AC$348,14,FALSE)</f>
        <v>#N/A</v>
      </c>
      <c r="AW574" s="149" t="e">
        <f>VLOOKUP($J574,context!$K$2:$AC$348,15,FALSE)</f>
        <v>#N/A</v>
      </c>
      <c r="AX574" s="149" t="e">
        <f>VLOOKUP($J574,context!$K$2:$AC$348,16,FALSE)</f>
        <v>#N/A</v>
      </c>
      <c r="AY574" s="149" t="e">
        <f t="shared" si="46"/>
        <v>#N/A</v>
      </c>
      <c r="AZ574" s="149" t="e">
        <f t="shared" si="47"/>
        <v>#N/A</v>
      </c>
      <c r="BA574" s="149" t="e">
        <f t="shared" si="48"/>
        <v>#N/A</v>
      </c>
      <c r="BB574" s="61"/>
    </row>
    <row r="575" spans="1:54">
      <c r="A575" s="52">
        <v>729</v>
      </c>
      <c r="B575" s="52" t="s">
        <v>13</v>
      </c>
      <c r="C575" s="117" t="s">
        <v>1902</v>
      </c>
      <c r="E575" s="69" t="s">
        <v>2271</v>
      </c>
      <c r="G575" s="62" t="s">
        <v>2080</v>
      </c>
      <c r="J575" s="70" t="s">
        <v>3300</v>
      </c>
      <c r="K575" s="69" t="s">
        <v>2081</v>
      </c>
      <c r="L575" s="175">
        <v>1</v>
      </c>
      <c r="M575" s="69" t="s">
        <v>144</v>
      </c>
      <c r="N575" s="69" t="s">
        <v>2978</v>
      </c>
      <c r="O575" s="77" t="str">
        <f t="shared" si="49"/>
        <v>Meeting report</v>
      </c>
      <c r="P575" s="77" t="str">
        <f t="shared" si="50"/>
        <v>Definition from FaBiO: A report of a meeting of some kind.</v>
      </c>
      <c r="R575" s="63">
        <v>0.8</v>
      </c>
      <c r="T575" s="77" t="s">
        <v>65</v>
      </c>
      <c r="U575" s="67" t="s">
        <v>108</v>
      </c>
      <c r="V575" s="68" t="s">
        <v>144</v>
      </c>
      <c r="W575" s="74" t="s">
        <v>66</v>
      </c>
      <c r="X575" s="115" t="s">
        <v>66</v>
      </c>
      <c r="Y575" s="121" t="s">
        <v>171</v>
      </c>
      <c r="Z575" s="121" t="s">
        <v>144</v>
      </c>
      <c r="AG575" s="69">
        <v>1</v>
      </c>
      <c r="AI575" s="70" t="s">
        <v>2824</v>
      </c>
      <c r="AJ575" s="194" t="e">
        <f>VLOOKUP($J575,context!$K$2:$M$348,2,FALSE)</f>
        <v>#N/A</v>
      </c>
      <c r="AK575" s="70">
        <v>1</v>
      </c>
      <c r="AL575" s="70" t="s">
        <v>3097</v>
      </c>
      <c r="AM575" s="149" t="e">
        <f>VLOOKUP($J575,context!$K$2:$AC$348,5,FALSE)</f>
        <v>#N/A</v>
      </c>
      <c r="AN575" s="149" t="e">
        <f>VLOOKUP($J575,context!$K$2:$AC$348,6,FALSE)</f>
        <v>#N/A</v>
      </c>
      <c r="AO575" s="149" t="e">
        <f>VLOOKUP($J575,context!$K$2:$AC$348,7,FALSE)</f>
        <v>#N/A</v>
      </c>
      <c r="AP575" s="149" t="e">
        <f>VLOOKUP($J575,context!$K$2:$AC$348,8,FALSE)</f>
        <v>#N/A</v>
      </c>
      <c r="AQ575" s="149" t="e">
        <f>VLOOKUP($J575,context!$K$2:$AC$348,9,FALSE)</f>
        <v>#N/A</v>
      </c>
      <c r="AR575" s="149" t="e">
        <f>VLOOKUP($J575,context!$K$2:$AC$348,10,FALSE)</f>
        <v>#N/A</v>
      </c>
      <c r="AS575" s="149" t="e">
        <f>VLOOKUP($J575,context!$K$2:$AC$348,11,FALSE)</f>
        <v>#N/A</v>
      </c>
      <c r="AT575" s="149" t="e">
        <f>VLOOKUP($J575,context!$K$2:$AC$348,12,FALSE)</f>
        <v>#N/A</v>
      </c>
      <c r="AU575" s="149" t="e">
        <f>VLOOKUP($J575,context!$K$2:$AC$348,13,FALSE)</f>
        <v>#N/A</v>
      </c>
      <c r="AV575" s="149" t="e">
        <f>VLOOKUP($J575,context!$K$2:$AC$348,14,FALSE)</f>
        <v>#N/A</v>
      </c>
      <c r="AW575" s="149" t="e">
        <f>VLOOKUP($J575,context!$K$2:$AC$348,15,FALSE)</f>
        <v>#N/A</v>
      </c>
      <c r="AX575" s="149" t="e">
        <f>VLOOKUP($J575,context!$K$2:$AC$348,16,FALSE)</f>
        <v>#N/A</v>
      </c>
      <c r="AY575" s="149" t="e">
        <f t="shared" ref="AY575:AY638" si="51">SUM(AM575:AX575)</f>
        <v>#N/A</v>
      </c>
      <c r="AZ575" s="149" t="e">
        <f t="shared" ref="AZ575:AZ638" si="52">MAX(AM575:AX575)</f>
        <v>#N/A</v>
      </c>
      <c r="BA575" s="149" t="e">
        <f t="shared" ref="BA575:BA638" si="53">MIN(AM575:AX575)</f>
        <v>#N/A</v>
      </c>
      <c r="BB575" s="7"/>
    </row>
    <row r="576" spans="1:54">
      <c r="A576" s="52">
        <v>741</v>
      </c>
      <c r="B576" s="52" t="s">
        <v>13</v>
      </c>
      <c r="C576" s="117" t="s">
        <v>1902</v>
      </c>
      <c r="E576" s="69" t="s">
        <v>2271</v>
      </c>
      <c r="G576" s="62" t="s">
        <v>2100</v>
      </c>
      <c r="J576" s="70" t="s">
        <v>2100</v>
      </c>
      <c r="K576" s="69" t="s">
        <v>2101</v>
      </c>
      <c r="L576" s="175">
        <v>1</v>
      </c>
      <c r="M576" s="69" t="s">
        <v>144</v>
      </c>
      <c r="N576" s="69" t="s">
        <v>2305</v>
      </c>
      <c r="O576" s="77" t="str">
        <f t="shared" si="49"/>
        <v>news report</v>
      </c>
      <c r="P576" s="77" t="str">
        <f t="shared" si="50"/>
        <v>Definition from FaBiO: A report of an item of news.</v>
      </c>
      <c r="R576" s="63">
        <v>0.6</v>
      </c>
      <c r="T576" s="77" t="s">
        <v>65</v>
      </c>
      <c r="U576" s="67" t="s">
        <v>108</v>
      </c>
      <c r="V576" s="68" t="s">
        <v>144</v>
      </c>
      <c r="W576" s="74" t="s">
        <v>66</v>
      </c>
      <c r="X576" s="115" t="s">
        <v>66</v>
      </c>
      <c r="Y576" s="121" t="s">
        <v>171</v>
      </c>
      <c r="Z576" s="121" t="s">
        <v>144</v>
      </c>
      <c r="AF576" s="69" t="s">
        <v>2842</v>
      </c>
      <c r="AG576" s="69">
        <v>0</v>
      </c>
      <c r="AI576" s="70" t="s">
        <v>2841</v>
      </c>
      <c r="AJ576" s="194" t="e">
        <f>VLOOKUP($J576,context!$K$2:$M$348,2,FALSE)</f>
        <v>#N/A</v>
      </c>
      <c r="AK576" s="70">
        <v>1</v>
      </c>
      <c r="AL576" s="70" t="s">
        <v>3094</v>
      </c>
      <c r="AM576" s="149" t="e">
        <f>VLOOKUP($J576,context!$K$2:$AC$348,5,FALSE)</f>
        <v>#N/A</v>
      </c>
      <c r="AN576" s="149" t="e">
        <f>VLOOKUP($J576,context!$K$2:$AC$348,6,FALSE)</f>
        <v>#N/A</v>
      </c>
      <c r="AO576" s="149" t="e">
        <f>VLOOKUP($J576,context!$K$2:$AC$348,7,FALSE)</f>
        <v>#N/A</v>
      </c>
      <c r="AP576" s="149" t="e">
        <f>VLOOKUP($J576,context!$K$2:$AC$348,8,FALSE)</f>
        <v>#N/A</v>
      </c>
      <c r="AQ576" s="149" t="e">
        <f>VLOOKUP($J576,context!$K$2:$AC$348,9,FALSE)</f>
        <v>#N/A</v>
      </c>
      <c r="AR576" s="149" t="e">
        <f>VLOOKUP($J576,context!$K$2:$AC$348,10,FALSE)</f>
        <v>#N/A</v>
      </c>
      <c r="AS576" s="149" t="e">
        <f>VLOOKUP($J576,context!$K$2:$AC$348,11,FALSE)</f>
        <v>#N/A</v>
      </c>
      <c r="AT576" s="149" t="e">
        <f>VLOOKUP($J576,context!$K$2:$AC$348,12,FALSE)</f>
        <v>#N/A</v>
      </c>
      <c r="AU576" s="149" t="e">
        <f>VLOOKUP($J576,context!$K$2:$AC$348,13,FALSE)</f>
        <v>#N/A</v>
      </c>
      <c r="AV576" s="149" t="e">
        <f>VLOOKUP($J576,context!$K$2:$AC$348,14,FALSE)</f>
        <v>#N/A</v>
      </c>
      <c r="AW576" s="149" t="e">
        <f>VLOOKUP($J576,context!$K$2:$AC$348,15,FALSE)</f>
        <v>#N/A</v>
      </c>
      <c r="AX576" s="149" t="e">
        <f>VLOOKUP($J576,context!$K$2:$AC$348,16,FALSE)</f>
        <v>#N/A</v>
      </c>
      <c r="AY576" s="149" t="e">
        <f t="shared" si="51"/>
        <v>#N/A</v>
      </c>
      <c r="AZ576" s="149" t="e">
        <f t="shared" si="52"/>
        <v>#N/A</v>
      </c>
      <c r="BA576" s="149" t="e">
        <f t="shared" si="53"/>
        <v>#N/A</v>
      </c>
    </row>
    <row r="577" spans="1:54">
      <c r="A577" s="52">
        <v>114</v>
      </c>
      <c r="B577" s="52" t="s">
        <v>13</v>
      </c>
      <c r="C577" s="66" t="s">
        <v>730</v>
      </c>
      <c r="D577" s="52"/>
      <c r="E577" s="77" t="s">
        <v>722</v>
      </c>
      <c r="F577" s="50">
        <v>4</v>
      </c>
      <c r="G577" s="50" t="s">
        <v>739</v>
      </c>
      <c r="H577" s="77"/>
      <c r="I577" s="69" t="s">
        <v>739</v>
      </c>
      <c r="J577" s="70" t="s">
        <v>739</v>
      </c>
      <c r="K577" s="77"/>
      <c r="L577" s="175">
        <v>1</v>
      </c>
      <c r="M577" s="69" t="s">
        <v>144</v>
      </c>
      <c r="N577" s="69" t="s">
        <v>740</v>
      </c>
      <c r="O577" s="77" t="str">
        <f t="shared" si="49"/>
        <v>Photo Report</v>
      </c>
      <c r="P577" s="77" t="str">
        <f t="shared" si="50"/>
        <v xml:space="preserve">Definition from CGSpace: </v>
      </c>
      <c r="Q577" s="77"/>
      <c r="R577" s="6">
        <v>0.6</v>
      </c>
      <c r="S577" s="55">
        <v>43017</v>
      </c>
      <c r="T577" s="77" t="s">
        <v>65</v>
      </c>
      <c r="U577" s="67" t="s">
        <v>108</v>
      </c>
      <c r="V577" s="68" t="s">
        <v>144</v>
      </c>
      <c r="W577" s="74" t="s">
        <v>66</v>
      </c>
      <c r="X577" s="115" t="s">
        <v>66</v>
      </c>
      <c r="Y577" s="121" t="s">
        <v>262</v>
      </c>
      <c r="Z577" s="121" t="s">
        <v>144</v>
      </c>
      <c r="AA577" s="69" t="s">
        <v>609</v>
      </c>
      <c r="AB577" s="69" t="s">
        <v>609</v>
      </c>
      <c r="AC577" s="77"/>
      <c r="AD577" s="77"/>
      <c r="AE577" s="7" t="s">
        <v>741</v>
      </c>
      <c r="AF577" s="77"/>
      <c r="AG577" s="69">
        <v>1</v>
      </c>
      <c r="AH577" s="7"/>
      <c r="AI577" s="70" t="s">
        <v>2825</v>
      </c>
      <c r="AJ577" s="194" t="e">
        <f>VLOOKUP($J577,context!$K$2:$M$348,2,FALSE)</f>
        <v>#N/A</v>
      </c>
      <c r="AK577" s="70">
        <v>1</v>
      </c>
      <c r="AL577" s="70" t="s">
        <v>3094</v>
      </c>
      <c r="AM577" s="149" t="e">
        <f>VLOOKUP($J577,context!$K$2:$AC$348,5,FALSE)</f>
        <v>#N/A</v>
      </c>
      <c r="AN577" s="149" t="e">
        <f>VLOOKUP($J577,context!$K$2:$AC$348,6,FALSE)</f>
        <v>#N/A</v>
      </c>
      <c r="AO577" s="149" t="e">
        <f>VLOOKUP($J577,context!$K$2:$AC$348,7,FALSE)</f>
        <v>#N/A</v>
      </c>
      <c r="AP577" s="149" t="e">
        <f>VLOOKUP($J577,context!$K$2:$AC$348,8,FALSE)</f>
        <v>#N/A</v>
      </c>
      <c r="AQ577" s="149" t="e">
        <f>VLOOKUP($J577,context!$K$2:$AC$348,9,FALSE)</f>
        <v>#N/A</v>
      </c>
      <c r="AR577" s="149" t="e">
        <f>VLOOKUP($J577,context!$K$2:$AC$348,10,FALSE)</f>
        <v>#N/A</v>
      </c>
      <c r="AS577" s="149" t="e">
        <f>VLOOKUP($J577,context!$K$2:$AC$348,11,FALSE)</f>
        <v>#N/A</v>
      </c>
      <c r="AT577" s="149" t="e">
        <f>VLOOKUP($J577,context!$K$2:$AC$348,12,FALSE)</f>
        <v>#N/A</v>
      </c>
      <c r="AU577" s="149" t="e">
        <f>VLOOKUP($J577,context!$K$2:$AC$348,13,FALSE)</f>
        <v>#N/A</v>
      </c>
      <c r="AV577" s="149" t="e">
        <f>VLOOKUP($J577,context!$K$2:$AC$348,14,FALSE)</f>
        <v>#N/A</v>
      </c>
      <c r="AW577" s="149" t="e">
        <f>VLOOKUP($J577,context!$K$2:$AC$348,15,FALSE)</f>
        <v>#N/A</v>
      </c>
      <c r="AX577" s="149" t="e">
        <f>VLOOKUP($J577,context!$K$2:$AC$348,16,FALSE)</f>
        <v>#N/A</v>
      </c>
      <c r="AY577" s="149" t="e">
        <f t="shared" si="51"/>
        <v>#N/A</v>
      </c>
      <c r="AZ577" s="149" t="e">
        <f t="shared" si="52"/>
        <v>#N/A</v>
      </c>
      <c r="BA577" s="149" t="e">
        <f t="shared" si="53"/>
        <v>#N/A</v>
      </c>
    </row>
    <row r="578" spans="1:54">
      <c r="A578" s="52">
        <v>367</v>
      </c>
      <c r="B578" s="52" t="s">
        <v>2708</v>
      </c>
      <c r="C578" s="66" t="s">
        <v>905</v>
      </c>
      <c r="D578" s="52"/>
      <c r="E578" s="77" t="s">
        <v>906</v>
      </c>
      <c r="F578" s="50">
        <v>5</v>
      </c>
      <c r="G578" s="50" t="s">
        <v>1044</v>
      </c>
      <c r="H578" s="77" t="s">
        <v>1061</v>
      </c>
      <c r="I578" s="69" t="s">
        <v>1062</v>
      </c>
      <c r="J578" s="70" t="s">
        <v>1062</v>
      </c>
      <c r="K578" s="77"/>
      <c r="L578" s="77">
        <v>0</v>
      </c>
      <c r="M578" s="69" t="s">
        <v>144</v>
      </c>
      <c r="N578" s="69" t="s">
        <v>1063</v>
      </c>
      <c r="O578" s="77" t="str">
        <f t="shared" si="49"/>
        <v/>
      </c>
      <c r="P578" s="77" t="str">
        <f t="shared" si="50"/>
        <v/>
      </c>
      <c r="Q578" s="77"/>
      <c r="R578" s="6">
        <v>0.8</v>
      </c>
      <c r="S578" s="55">
        <v>43015</v>
      </c>
      <c r="T578" s="77" t="s">
        <v>65</v>
      </c>
      <c r="U578" s="67" t="s">
        <v>108</v>
      </c>
      <c r="V578" s="68" t="s">
        <v>145</v>
      </c>
      <c r="W578" s="74" t="s">
        <v>66</v>
      </c>
      <c r="X578" s="115" t="s">
        <v>66</v>
      </c>
      <c r="Y578" s="121" t="s">
        <v>262</v>
      </c>
      <c r="Z578" s="121" t="s">
        <v>144</v>
      </c>
      <c r="AA578" s="69" t="s">
        <v>609</v>
      </c>
      <c r="AB578" s="69" t="s">
        <v>609</v>
      </c>
      <c r="AC578" s="77"/>
      <c r="AD578" s="77"/>
      <c r="AF578" s="77"/>
      <c r="AG578" s="69">
        <v>1</v>
      </c>
      <c r="AH578" s="7"/>
      <c r="AI578" s="70" t="s">
        <v>2844</v>
      </c>
      <c r="AJ578" s="194" t="e">
        <f>VLOOKUP($J578,context!$K$2:$M$348,2,FALSE)</f>
        <v>#N/A</v>
      </c>
      <c r="AK578" s="70">
        <v>1</v>
      </c>
      <c r="AL578" s="70" t="s">
        <v>3097</v>
      </c>
      <c r="AM578" s="149" t="e">
        <f>VLOOKUP($J578,context!$K$2:$AC$348,5,FALSE)</f>
        <v>#N/A</v>
      </c>
      <c r="AN578" s="149" t="e">
        <f>VLOOKUP($J578,context!$K$2:$AC$348,6,FALSE)</f>
        <v>#N/A</v>
      </c>
      <c r="AO578" s="149" t="e">
        <f>VLOOKUP($J578,context!$K$2:$AC$348,7,FALSE)</f>
        <v>#N/A</v>
      </c>
      <c r="AP578" s="149" t="e">
        <f>VLOOKUP($J578,context!$K$2:$AC$348,8,FALSE)</f>
        <v>#N/A</v>
      </c>
      <c r="AQ578" s="149" t="e">
        <f>VLOOKUP($J578,context!$K$2:$AC$348,9,FALSE)</f>
        <v>#N/A</v>
      </c>
      <c r="AR578" s="149" t="e">
        <f>VLOOKUP($J578,context!$K$2:$AC$348,10,FALSE)</f>
        <v>#N/A</v>
      </c>
      <c r="AS578" s="149" t="e">
        <f>VLOOKUP($J578,context!$K$2:$AC$348,11,FALSE)</f>
        <v>#N/A</v>
      </c>
      <c r="AT578" s="149" t="e">
        <f>VLOOKUP($J578,context!$K$2:$AC$348,12,FALSE)</f>
        <v>#N/A</v>
      </c>
      <c r="AU578" s="149" t="e">
        <f>VLOOKUP($J578,context!$K$2:$AC$348,13,FALSE)</f>
        <v>#N/A</v>
      </c>
      <c r="AV578" s="149" t="e">
        <f>VLOOKUP($J578,context!$K$2:$AC$348,14,FALSE)</f>
        <v>#N/A</v>
      </c>
      <c r="AW578" s="149" t="e">
        <f>VLOOKUP($J578,context!$K$2:$AC$348,15,FALSE)</f>
        <v>#N/A</v>
      </c>
      <c r="AX578" s="149" t="e">
        <f>VLOOKUP($J578,context!$K$2:$AC$348,16,FALSE)</f>
        <v>#N/A</v>
      </c>
      <c r="AY578" s="149" t="e">
        <f t="shared" si="51"/>
        <v>#N/A</v>
      </c>
      <c r="AZ578" s="149" t="e">
        <f t="shared" si="52"/>
        <v>#N/A</v>
      </c>
      <c r="BA578" s="149" t="e">
        <f t="shared" si="53"/>
        <v>#N/A</v>
      </c>
      <c r="BB578" s="122"/>
    </row>
    <row r="579" spans="1:54">
      <c r="A579" s="52">
        <v>581</v>
      </c>
      <c r="B579" s="52" t="s">
        <v>13</v>
      </c>
      <c r="C579" s="114" t="s">
        <v>1732</v>
      </c>
      <c r="E579" s="69" t="s">
        <v>1891</v>
      </c>
      <c r="F579" s="61">
        <v>3</v>
      </c>
      <c r="G579" s="69" t="s">
        <v>1061</v>
      </c>
      <c r="I579" s="69" t="s">
        <v>1061</v>
      </c>
      <c r="J579" s="70" t="s">
        <v>1062</v>
      </c>
      <c r="K579" s="69" t="s">
        <v>3083</v>
      </c>
      <c r="L579" s="69">
        <v>1</v>
      </c>
      <c r="M579" s="69" t="s">
        <v>144</v>
      </c>
      <c r="N579" s="69" t="s">
        <v>1063</v>
      </c>
      <c r="O579" s="77" t="str">
        <f t="shared" si="49"/>
        <v>Policy Report</v>
      </c>
      <c r="P579" s="77" t="str">
        <f t="shared" si="50"/>
        <v>Definition from COAR: A policy report is a type of report that provides an in-depth look at major policy developments and events.</v>
      </c>
      <c r="R579" s="63">
        <v>0.8</v>
      </c>
      <c r="T579" s="77" t="s">
        <v>65</v>
      </c>
      <c r="U579" s="67" t="s">
        <v>108</v>
      </c>
      <c r="V579" s="68" t="s">
        <v>144</v>
      </c>
      <c r="W579" s="74" t="s">
        <v>66</v>
      </c>
      <c r="X579" s="115" t="s">
        <v>66</v>
      </c>
      <c r="Y579" s="121" t="s">
        <v>262</v>
      </c>
      <c r="Z579" s="121" t="s">
        <v>144</v>
      </c>
      <c r="AB579" s="69"/>
      <c r="AG579" s="69">
        <v>1</v>
      </c>
      <c r="AI579" s="70" t="s">
        <v>2844</v>
      </c>
      <c r="AJ579" s="194" t="e">
        <f>VLOOKUP($J579,context!$K$2:$M$348,2,FALSE)</f>
        <v>#N/A</v>
      </c>
      <c r="AK579" s="70">
        <v>1</v>
      </c>
      <c r="AL579" s="70" t="s">
        <v>3094</v>
      </c>
      <c r="AM579" s="149" t="e">
        <f>VLOOKUP($J579,context!$K$2:$AC$348,5,FALSE)</f>
        <v>#N/A</v>
      </c>
      <c r="AN579" s="149" t="e">
        <f>VLOOKUP($J579,context!$K$2:$AC$348,6,FALSE)</f>
        <v>#N/A</v>
      </c>
      <c r="AO579" s="149" t="e">
        <f>VLOOKUP($J579,context!$K$2:$AC$348,7,FALSE)</f>
        <v>#N/A</v>
      </c>
      <c r="AP579" s="149" t="e">
        <f>VLOOKUP($J579,context!$K$2:$AC$348,8,FALSE)</f>
        <v>#N/A</v>
      </c>
      <c r="AQ579" s="149" t="e">
        <f>VLOOKUP($J579,context!$K$2:$AC$348,9,FALSE)</f>
        <v>#N/A</v>
      </c>
      <c r="AR579" s="149" t="e">
        <f>VLOOKUP($J579,context!$K$2:$AC$348,10,FALSE)</f>
        <v>#N/A</v>
      </c>
      <c r="AS579" s="149" t="e">
        <f>VLOOKUP($J579,context!$K$2:$AC$348,11,FALSE)</f>
        <v>#N/A</v>
      </c>
      <c r="AT579" s="149" t="e">
        <f>VLOOKUP($J579,context!$K$2:$AC$348,12,FALSE)</f>
        <v>#N/A</v>
      </c>
      <c r="AU579" s="149" t="e">
        <f>VLOOKUP($J579,context!$K$2:$AC$348,13,FALSE)</f>
        <v>#N/A</v>
      </c>
      <c r="AV579" s="149" t="e">
        <f>VLOOKUP($J579,context!$K$2:$AC$348,14,FALSE)</f>
        <v>#N/A</v>
      </c>
      <c r="AW579" s="149" t="e">
        <f>VLOOKUP($J579,context!$K$2:$AC$348,15,FALSE)</f>
        <v>#N/A</v>
      </c>
      <c r="AX579" s="149" t="e">
        <f>VLOOKUP($J579,context!$K$2:$AC$348,16,FALSE)</f>
        <v>#N/A</v>
      </c>
      <c r="AY579" s="149" t="e">
        <f t="shared" si="51"/>
        <v>#N/A</v>
      </c>
      <c r="AZ579" s="149" t="e">
        <f t="shared" si="52"/>
        <v>#N/A</v>
      </c>
      <c r="BA579" s="149" t="e">
        <f t="shared" si="53"/>
        <v>#N/A</v>
      </c>
    </row>
    <row r="580" spans="1:54">
      <c r="A580" s="52">
        <v>370</v>
      </c>
      <c r="B580" s="52" t="s">
        <v>2708</v>
      </c>
      <c r="C580" s="66" t="s">
        <v>905</v>
      </c>
      <c r="D580" s="52"/>
      <c r="E580" s="77" t="s">
        <v>906</v>
      </c>
      <c r="F580" s="50">
        <v>5</v>
      </c>
      <c r="G580" s="50" t="s">
        <v>1069</v>
      </c>
      <c r="H580" s="77" t="s">
        <v>1070</v>
      </c>
      <c r="I580" s="69" t="s">
        <v>1071</v>
      </c>
      <c r="J580" s="70" t="s">
        <v>1071</v>
      </c>
      <c r="K580" s="77"/>
      <c r="L580" s="175">
        <v>1</v>
      </c>
      <c r="M580" s="69" t="s">
        <v>144</v>
      </c>
      <c r="N580" s="69" t="s">
        <v>1072</v>
      </c>
      <c r="O580" s="77" t="str">
        <f t="shared" si="49"/>
        <v>Policy Workshop Report</v>
      </c>
      <c r="P580" s="77" t="str">
        <f t="shared" si="50"/>
        <v xml:space="preserve">Definition from MARLO: </v>
      </c>
      <c r="Q580" s="77"/>
      <c r="R580" s="6">
        <v>0.8</v>
      </c>
      <c r="S580" s="55">
        <v>43015</v>
      </c>
      <c r="T580" s="77" t="s">
        <v>65</v>
      </c>
      <c r="U580" s="67" t="s">
        <v>108</v>
      </c>
      <c r="V580" s="68" t="s">
        <v>144</v>
      </c>
      <c r="W580" s="74" t="s">
        <v>66</v>
      </c>
      <c r="X580" s="115" t="s">
        <v>66</v>
      </c>
      <c r="Y580" s="121" t="s">
        <v>171</v>
      </c>
      <c r="Z580" s="121" t="s">
        <v>144</v>
      </c>
      <c r="AA580" s="69" t="s">
        <v>609</v>
      </c>
      <c r="AB580" s="69" t="s">
        <v>609</v>
      </c>
      <c r="AC580" s="77"/>
      <c r="AD580" s="77"/>
      <c r="AF580" s="77"/>
      <c r="AG580" s="69">
        <v>1</v>
      </c>
      <c r="AH580" s="7"/>
      <c r="AI580" s="70" t="s">
        <v>2827</v>
      </c>
      <c r="AJ580" s="194" t="e">
        <f>VLOOKUP($J580,context!$K$2:$M$348,2,FALSE)</f>
        <v>#N/A</v>
      </c>
      <c r="AK580" s="70">
        <v>1</v>
      </c>
      <c r="AL580" s="70" t="s">
        <v>3097</v>
      </c>
      <c r="AM580" s="149" t="e">
        <f>VLOOKUP($J580,context!$K$2:$AC$348,5,FALSE)</f>
        <v>#N/A</v>
      </c>
      <c r="AN580" s="149" t="e">
        <f>VLOOKUP($J580,context!$K$2:$AC$348,6,FALSE)</f>
        <v>#N/A</v>
      </c>
      <c r="AO580" s="149" t="e">
        <f>VLOOKUP($J580,context!$K$2:$AC$348,7,FALSE)</f>
        <v>#N/A</v>
      </c>
      <c r="AP580" s="149" t="e">
        <f>VLOOKUP($J580,context!$K$2:$AC$348,8,FALSE)</f>
        <v>#N/A</v>
      </c>
      <c r="AQ580" s="149" t="e">
        <f>VLOOKUP($J580,context!$K$2:$AC$348,9,FALSE)</f>
        <v>#N/A</v>
      </c>
      <c r="AR580" s="149" t="e">
        <f>VLOOKUP($J580,context!$K$2:$AC$348,10,FALSE)</f>
        <v>#N/A</v>
      </c>
      <c r="AS580" s="149" t="e">
        <f>VLOOKUP($J580,context!$K$2:$AC$348,11,FALSE)</f>
        <v>#N/A</v>
      </c>
      <c r="AT580" s="149" t="e">
        <f>VLOOKUP($J580,context!$K$2:$AC$348,12,FALSE)</f>
        <v>#N/A</v>
      </c>
      <c r="AU580" s="149" t="e">
        <f>VLOOKUP($J580,context!$K$2:$AC$348,13,FALSE)</f>
        <v>#N/A</v>
      </c>
      <c r="AV580" s="149" t="e">
        <f>VLOOKUP($J580,context!$K$2:$AC$348,14,FALSE)</f>
        <v>#N/A</v>
      </c>
      <c r="AW580" s="149" t="e">
        <f>VLOOKUP($J580,context!$K$2:$AC$348,15,FALSE)</f>
        <v>#N/A</v>
      </c>
      <c r="AX580" s="149" t="e">
        <f>VLOOKUP($J580,context!$K$2:$AC$348,16,FALSE)</f>
        <v>#N/A</v>
      </c>
      <c r="AY580" s="149" t="e">
        <f t="shared" si="51"/>
        <v>#N/A</v>
      </c>
      <c r="AZ580" s="149" t="e">
        <f t="shared" si="52"/>
        <v>#N/A</v>
      </c>
      <c r="BA580" s="149" t="e">
        <f t="shared" si="53"/>
        <v>#N/A</v>
      </c>
      <c r="BB580" s="122"/>
    </row>
    <row r="581" spans="1:54">
      <c r="A581" s="52">
        <v>323</v>
      </c>
      <c r="B581" s="52" t="s">
        <v>2708</v>
      </c>
      <c r="C581" s="66" t="s">
        <v>905</v>
      </c>
      <c r="D581" s="52"/>
      <c r="E581" s="77" t="s">
        <v>906</v>
      </c>
      <c r="F581" s="50">
        <v>5</v>
      </c>
      <c r="G581" s="50" t="s">
        <v>962</v>
      </c>
      <c r="H581" s="77" t="s">
        <v>969</v>
      </c>
      <c r="I581" s="69" t="s">
        <v>970</v>
      </c>
      <c r="J581" s="70" t="s">
        <v>970</v>
      </c>
      <c r="K581" s="77"/>
      <c r="L581" s="77">
        <v>0</v>
      </c>
      <c r="M581" s="69" t="s">
        <v>144</v>
      </c>
      <c r="N581" s="69" t="s">
        <v>971</v>
      </c>
      <c r="O581" s="77" t="str">
        <f t="shared" si="49"/>
        <v/>
      </c>
      <c r="P581" s="77" t="str">
        <f t="shared" si="50"/>
        <v/>
      </c>
      <c r="Q581" s="77"/>
      <c r="R581" s="6">
        <v>0.8</v>
      </c>
      <c r="S581" s="55">
        <v>43015</v>
      </c>
      <c r="T581" s="77" t="s">
        <v>65</v>
      </c>
      <c r="U581" s="67" t="s">
        <v>108</v>
      </c>
      <c r="V581" s="68" t="s">
        <v>144</v>
      </c>
      <c r="W581" s="74" t="s">
        <v>66</v>
      </c>
      <c r="X581" s="115" t="s">
        <v>66</v>
      </c>
      <c r="Y581" s="121" t="s">
        <v>262</v>
      </c>
      <c r="Z581" s="121" t="s">
        <v>144</v>
      </c>
      <c r="AA581" s="69" t="s">
        <v>609</v>
      </c>
      <c r="AB581" s="69" t="s">
        <v>609</v>
      </c>
      <c r="AC581" s="77"/>
      <c r="AD581" s="77"/>
      <c r="AF581" s="77"/>
      <c r="AG581" s="69">
        <v>1</v>
      </c>
      <c r="AH581" s="7"/>
      <c r="AI581" s="70" t="s">
        <v>2828</v>
      </c>
      <c r="AJ581" s="194" t="e">
        <f>VLOOKUP($J581,context!$K$2:$M$348,2,FALSE)</f>
        <v>#N/A</v>
      </c>
      <c r="AK581" s="70">
        <v>1</v>
      </c>
      <c r="AL581" s="70" t="s">
        <v>3094</v>
      </c>
      <c r="AM581" s="149" t="e">
        <f>VLOOKUP($J581,context!$K$2:$AC$348,5,FALSE)</f>
        <v>#N/A</v>
      </c>
      <c r="AN581" s="149" t="e">
        <f>VLOOKUP($J581,context!$K$2:$AC$348,6,FALSE)</f>
        <v>#N/A</v>
      </c>
      <c r="AO581" s="149" t="e">
        <f>VLOOKUP($J581,context!$K$2:$AC$348,7,FALSE)</f>
        <v>#N/A</v>
      </c>
      <c r="AP581" s="149" t="e">
        <f>VLOOKUP($J581,context!$K$2:$AC$348,8,FALSE)</f>
        <v>#N/A</v>
      </c>
      <c r="AQ581" s="149" t="e">
        <f>VLOOKUP($J581,context!$K$2:$AC$348,9,FALSE)</f>
        <v>#N/A</v>
      </c>
      <c r="AR581" s="149" t="e">
        <f>VLOOKUP($J581,context!$K$2:$AC$348,10,FALSE)</f>
        <v>#N/A</v>
      </c>
      <c r="AS581" s="149" t="e">
        <f>VLOOKUP($J581,context!$K$2:$AC$348,11,FALSE)</f>
        <v>#N/A</v>
      </c>
      <c r="AT581" s="149" t="e">
        <f>VLOOKUP($J581,context!$K$2:$AC$348,12,FALSE)</f>
        <v>#N/A</v>
      </c>
      <c r="AU581" s="149" t="e">
        <f>VLOOKUP($J581,context!$K$2:$AC$348,13,FALSE)</f>
        <v>#N/A</v>
      </c>
      <c r="AV581" s="149" t="e">
        <f>VLOOKUP($J581,context!$K$2:$AC$348,14,FALSE)</f>
        <v>#N/A</v>
      </c>
      <c r="AW581" s="149" t="e">
        <f>VLOOKUP($J581,context!$K$2:$AC$348,15,FALSE)</f>
        <v>#N/A</v>
      </c>
      <c r="AX581" s="149" t="e">
        <f>VLOOKUP($J581,context!$K$2:$AC$348,16,FALSE)</f>
        <v>#N/A</v>
      </c>
      <c r="AY581" s="149" t="e">
        <f t="shared" si="51"/>
        <v>#N/A</v>
      </c>
      <c r="AZ581" s="149" t="e">
        <f t="shared" si="52"/>
        <v>#N/A</v>
      </c>
      <c r="BA581" s="149" t="e">
        <f t="shared" si="53"/>
        <v>#N/A</v>
      </c>
      <c r="BB581" s="122"/>
    </row>
    <row r="582" spans="1:54">
      <c r="A582" s="52">
        <v>582</v>
      </c>
      <c r="B582" s="52" t="s">
        <v>13</v>
      </c>
      <c r="C582" s="114" t="s">
        <v>1732</v>
      </c>
      <c r="E582" s="69" t="s">
        <v>1891</v>
      </c>
      <c r="F582" s="61">
        <v>3</v>
      </c>
      <c r="G582" s="69" t="s">
        <v>1722</v>
      </c>
      <c r="I582" s="69" t="s">
        <v>1722</v>
      </c>
      <c r="J582" s="70" t="s">
        <v>970</v>
      </c>
      <c r="K582" s="61" t="s">
        <v>1845</v>
      </c>
      <c r="L582" s="77">
        <v>0</v>
      </c>
      <c r="M582" s="69" t="s">
        <v>144</v>
      </c>
      <c r="N582" s="69" t="s">
        <v>971</v>
      </c>
      <c r="O582" s="77" t="str">
        <f t="shared" si="49"/>
        <v/>
      </c>
      <c r="P582" s="77" t="str">
        <f t="shared" si="50"/>
        <v/>
      </c>
      <c r="R582" s="63">
        <v>0.8</v>
      </c>
      <c r="T582" s="77" t="s">
        <v>65</v>
      </c>
      <c r="U582" s="67" t="s">
        <v>108</v>
      </c>
      <c r="V582" s="68" t="s">
        <v>144</v>
      </c>
      <c r="W582" s="74" t="s">
        <v>66</v>
      </c>
      <c r="X582" s="115" t="s">
        <v>66</v>
      </c>
      <c r="Y582" s="121" t="s">
        <v>262</v>
      </c>
      <c r="Z582" s="121" t="s">
        <v>144</v>
      </c>
      <c r="AG582" s="69">
        <v>1</v>
      </c>
      <c r="AI582" s="70" t="s">
        <v>2829</v>
      </c>
      <c r="AJ582" s="194" t="e">
        <f>VLOOKUP($J582,context!$K$2:$M$348,2,FALSE)</f>
        <v>#N/A</v>
      </c>
      <c r="AK582" s="70">
        <v>1</v>
      </c>
      <c r="AL582" s="70" t="s">
        <v>3097</v>
      </c>
      <c r="AM582" s="149" t="e">
        <f>VLOOKUP($J582,context!$K$2:$AC$348,5,FALSE)</f>
        <v>#N/A</v>
      </c>
      <c r="AN582" s="149" t="e">
        <f>VLOOKUP($J582,context!$K$2:$AC$348,6,FALSE)</f>
        <v>#N/A</v>
      </c>
      <c r="AO582" s="149" t="e">
        <f>VLOOKUP($J582,context!$K$2:$AC$348,7,FALSE)</f>
        <v>#N/A</v>
      </c>
      <c r="AP582" s="149" t="e">
        <f>VLOOKUP($J582,context!$K$2:$AC$348,8,FALSE)</f>
        <v>#N/A</v>
      </c>
      <c r="AQ582" s="149" t="e">
        <f>VLOOKUP($J582,context!$K$2:$AC$348,9,FALSE)</f>
        <v>#N/A</v>
      </c>
      <c r="AR582" s="149" t="e">
        <f>VLOOKUP($J582,context!$K$2:$AC$348,10,FALSE)</f>
        <v>#N/A</v>
      </c>
      <c r="AS582" s="149" t="e">
        <f>VLOOKUP($J582,context!$K$2:$AC$348,11,FALSE)</f>
        <v>#N/A</v>
      </c>
      <c r="AT582" s="149" t="e">
        <f>VLOOKUP($J582,context!$K$2:$AC$348,12,FALSE)</f>
        <v>#N/A</v>
      </c>
      <c r="AU582" s="149" t="e">
        <f>VLOOKUP($J582,context!$K$2:$AC$348,13,FALSE)</f>
        <v>#N/A</v>
      </c>
      <c r="AV582" s="149" t="e">
        <f>VLOOKUP($J582,context!$K$2:$AC$348,14,FALSE)</f>
        <v>#N/A</v>
      </c>
      <c r="AW582" s="149" t="e">
        <f>VLOOKUP($J582,context!$K$2:$AC$348,15,FALSE)</f>
        <v>#N/A</v>
      </c>
      <c r="AX582" s="149" t="e">
        <f>VLOOKUP($J582,context!$K$2:$AC$348,16,FALSE)</f>
        <v>#N/A</v>
      </c>
      <c r="AY582" s="149" t="e">
        <f t="shared" si="51"/>
        <v>#N/A</v>
      </c>
      <c r="AZ582" s="149" t="e">
        <f t="shared" si="52"/>
        <v>#N/A</v>
      </c>
      <c r="BA582" s="149" t="e">
        <f t="shared" si="53"/>
        <v>#N/A</v>
      </c>
    </row>
    <row r="583" spans="1:54">
      <c r="A583" s="52">
        <v>670</v>
      </c>
      <c r="B583" s="52" t="s">
        <v>13</v>
      </c>
      <c r="C583" s="117" t="s">
        <v>1902</v>
      </c>
      <c r="E583" s="69" t="s">
        <v>2271</v>
      </c>
      <c r="G583" s="62" t="s">
        <v>1990</v>
      </c>
      <c r="J583" s="70" t="s">
        <v>970</v>
      </c>
      <c r="K583" s="69" t="s">
        <v>1991</v>
      </c>
      <c r="L583" s="69">
        <v>1</v>
      </c>
      <c r="M583" s="69" t="s">
        <v>144</v>
      </c>
      <c r="N583" s="69" t="s">
        <v>971</v>
      </c>
      <c r="O583" s="77" t="str">
        <f t="shared" si="49"/>
        <v>Progress Report</v>
      </c>
      <c r="P583" s="77" t="str">
        <f t="shared" si="50"/>
        <v>Definition from FaBiO: A report describing the outcomes of specific project, typically listing 'deliverables' created or 'milestones' achieved during the project.</v>
      </c>
      <c r="R583" s="63">
        <v>0.8</v>
      </c>
      <c r="T583" s="77" t="s">
        <v>65</v>
      </c>
      <c r="U583" s="67" t="s">
        <v>108</v>
      </c>
      <c r="V583" s="68" t="s">
        <v>144</v>
      </c>
      <c r="W583" s="74" t="s">
        <v>66</v>
      </c>
      <c r="X583" s="115" t="s">
        <v>66</v>
      </c>
      <c r="Y583" s="121" t="s">
        <v>262</v>
      </c>
      <c r="Z583" s="121" t="s">
        <v>144</v>
      </c>
      <c r="AG583" s="69">
        <v>1</v>
      </c>
      <c r="AI583" s="70" t="s">
        <v>2829</v>
      </c>
      <c r="AJ583" s="194" t="e">
        <f>VLOOKUP($J583,context!$K$2:$M$348,2,FALSE)</f>
        <v>#N/A</v>
      </c>
      <c r="AK583" s="70">
        <v>1</v>
      </c>
      <c r="AL583" s="70" t="s">
        <v>3094</v>
      </c>
      <c r="AM583" s="149" t="e">
        <f>VLOOKUP($J583,context!$K$2:$AC$348,5,FALSE)</f>
        <v>#N/A</v>
      </c>
      <c r="AN583" s="149" t="e">
        <f>VLOOKUP($J583,context!$K$2:$AC$348,6,FALSE)</f>
        <v>#N/A</v>
      </c>
      <c r="AO583" s="149" t="e">
        <f>VLOOKUP($J583,context!$K$2:$AC$348,7,FALSE)</f>
        <v>#N/A</v>
      </c>
      <c r="AP583" s="149" t="e">
        <f>VLOOKUP($J583,context!$K$2:$AC$348,8,FALSE)</f>
        <v>#N/A</v>
      </c>
      <c r="AQ583" s="149" t="e">
        <f>VLOOKUP($J583,context!$K$2:$AC$348,9,FALSE)</f>
        <v>#N/A</v>
      </c>
      <c r="AR583" s="149" t="e">
        <f>VLOOKUP($J583,context!$K$2:$AC$348,10,FALSE)</f>
        <v>#N/A</v>
      </c>
      <c r="AS583" s="149" t="e">
        <f>VLOOKUP($J583,context!$K$2:$AC$348,11,FALSE)</f>
        <v>#N/A</v>
      </c>
      <c r="AT583" s="149" t="e">
        <f>VLOOKUP($J583,context!$K$2:$AC$348,12,FALSE)</f>
        <v>#N/A</v>
      </c>
      <c r="AU583" s="149" t="e">
        <f>VLOOKUP($J583,context!$K$2:$AC$348,13,FALSE)</f>
        <v>#N/A</v>
      </c>
      <c r="AV583" s="149" t="e">
        <f>VLOOKUP($J583,context!$K$2:$AC$348,14,FALSE)</f>
        <v>#N/A</v>
      </c>
      <c r="AW583" s="149" t="e">
        <f>VLOOKUP($J583,context!$K$2:$AC$348,15,FALSE)</f>
        <v>#N/A</v>
      </c>
      <c r="AX583" s="149" t="e">
        <f>VLOOKUP($J583,context!$K$2:$AC$348,16,FALSE)</f>
        <v>#N/A</v>
      </c>
      <c r="AY583" s="149" t="e">
        <f t="shared" si="51"/>
        <v>#N/A</v>
      </c>
      <c r="AZ583" s="149" t="e">
        <f t="shared" si="52"/>
        <v>#N/A</v>
      </c>
      <c r="BA583" s="149" t="e">
        <f t="shared" si="53"/>
        <v>#N/A</v>
      </c>
    </row>
    <row r="584" spans="1:54">
      <c r="A584" s="52">
        <v>336</v>
      </c>
      <c r="B584" s="52" t="s">
        <v>2708</v>
      </c>
      <c r="C584" s="66" t="s">
        <v>905</v>
      </c>
      <c r="D584" s="52"/>
      <c r="E584" s="77" t="s">
        <v>906</v>
      </c>
      <c r="F584" s="50">
        <v>5</v>
      </c>
      <c r="G584" s="50" t="s">
        <v>3025</v>
      </c>
      <c r="H584" s="77" t="s">
        <v>1000</v>
      </c>
      <c r="I584" s="69" t="s">
        <v>1001</v>
      </c>
      <c r="J584" s="70" t="s">
        <v>1001</v>
      </c>
      <c r="K584" s="77"/>
      <c r="L584" s="77">
        <v>0</v>
      </c>
      <c r="M584" s="69" t="s">
        <v>144</v>
      </c>
      <c r="N584" s="69" t="s">
        <v>1002</v>
      </c>
      <c r="O584" s="77" t="str">
        <f t="shared" si="49"/>
        <v/>
      </c>
      <c r="P584" s="77" t="str">
        <f t="shared" si="50"/>
        <v/>
      </c>
      <c r="Q584" s="77"/>
      <c r="R584" s="6">
        <v>0.8</v>
      </c>
      <c r="S584" s="55">
        <v>43015</v>
      </c>
      <c r="T584" s="77" t="s">
        <v>65</v>
      </c>
      <c r="U584" s="67" t="s">
        <v>108</v>
      </c>
      <c r="V584" s="68" t="s">
        <v>144</v>
      </c>
      <c r="W584" s="74" t="s">
        <v>66</v>
      </c>
      <c r="X584" s="115" t="s">
        <v>66</v>
      </c>
      <c r="Y584" s="121" t="s">
        <v>262</v>
      </c>
      <c r="Z584" s="121" t="s">
        <v>144</v>
      </c>
      <c r="AA584" s="69" t="s">
        <v>609</v>
      </c>
      <c r="AB584" s="69" t="s">
        <v>609</v>
      </c>
      <c r="AC584" s="77"/>
      <c r="AD584" s="77"/>
      <c r="AF584" s="77"/>
      <c r="AG584" s="69">
        <v>1</v>
      </c>
      <c r="AH584" s="7"/>
      <c r="AI584" s="70" t="s">
        <v>2843</v>
      </c>
      <c r="AJ584" s="194" t="e">
        <f>VLOOKUP($J584,context!$K$2:$M$348,2,FALSE)</f>
        <v>#N/A</v>
      </c>
      <c r="AK584" s="70">
        <v>1</v>
      </c>
      <c r="AL584" s="70" t="s">
        <v>3094</v>
      </c>
      <c r="AM584" s="149" t="e">
        <f>VLOOKUP($J584,context!$K$2:$AC$348,5,FALSE)</f>
        <v>#N/A</v>
      </c>
      <c r="AN584" s="149" t="e">
        <f>VLOOKUP($J584,context!$K$2:$AC$348,6,FALSE)</f>
        <v>#N/A</v>
      </c>
      <c r="AO584" s="149" t="e">
        <f>VLOOKUP($J584,context!$K$2:$AC$348,7,FALSE)</f>
        <v>#N/A</v>
      </c>
      <c r="AP584" s="149" t="e">
        <f>VLOOKUP($J584,context!$K$2:$AC$348,8,FALSE)</f>
        <v>#N/A</v>
      </c>
      <c r="AQ584" s="149" t="e">
        <f>VLOOKUP($J584,context!$K$2:$AC$348,9,FALSE)</f>
        <v>#N/A</v>
      </c>
      <c r="AR584" s="149" t="e">
        <f>VLOOKUP($J584,context!$K$2:$AC$348,10,FALSE)</f>
        <v>#N/A</v>
      </c>
      <c r="AS584" s="149" t="e">
        <f>VLOOKUP($J584,context!$K$2:$AC$348,11,FALSE)</f>
        <v>#N/A</v>
      </c>
      <c r="AT584" s="149" t="e">
        <f>VLOOKUP($J584,context!$K$2:$AC$348,12,FALSE)</f>
        <v>#N/A</v>
      </c>
      <c r="AU584" s="149" t="e">
        <f>VLOOKUP($J584,context!$K$2:$AC$348,13,FALSE)</f>
        <v>#N/A</v>
      </c>
      <c r="AV584" s="149" t="e">
        <f>VLOOKUP($J584,context!$K$2:$AC$348,14,FALSE)</f>
        <v>#N/A</v>
      </c>
      <c r="AW584" s="149" t="e">
        <f>VLOOKUP($J584,context!$K$2:$AC$348,15,FALSE)</f>
        <v>#N/A</v>
      </c>
      <c r="AX584" s="149" t="e">
        <f>VLOOKUP($J584,context!$K$2:$AC$348,16,FALSE)</f>
        <v>#N/A</v>
      </c>
      <c r="AY584" s="149" t="e">
        <f t="shared" si="51"/>
        <v>#N/A</v>
      </c>
      <c r="AZ584" s="149" t="e">
        <f t="shared" si="52"/>
        <v>#N/A</v>
      </c>
      <c r="BA584" s="149" t="e">
        <f t="shared" si="53"/>
        <v>#N/A</v>
      </c>
    </row>
    <row r="585" spans="1:54">
      <c r="A585" s="52">
        <v>669</v>
      </c>
      <c r="B585" s="52" t="s">
        <v>13</v>
      </c>
      <c r="C585" s="117" t="s">
        <v>1902</v>
      </c>
      <c r="E585" s="69" t="s">
        <v>2271</v>
      </c>
      <c r="G585" s="62" t="s">
        <v>1897</v>
      </c>
      <c r="J585" s="70" t="s">
        <v>1001</v>
      </c>
      <c r="K585" s="61" t="s">
        <v>1989</v>
      </c>
      <c r="L585" s="77">
        <v>1</v>
      </c>
      <c r="M585" s="69" t="s">
        <v>144</v>
      </c>
      <c r="N585" s="69" t="s">
        <v>1002</v>
      </c>
      <c r="O585" s="77" t="str">
        <f t="shared" si="49"/>
        <v>Project Report</v>
      </c>
      <c r="P585" s="77" t="str">
        <f t="shared" si="50"/>
        <v>Definition from FaBiO: A document containing a project report, intended to be delivered to a customer or funding agency describing the results achieved within a specific project.</v>
      </c>
      <c r="R585" s="63">
        <v>0.8</v>
      </c>
      <c r="T585" s="77" t="s">
        <v>65</v>
      </c>
      <c r="U585" s="67" t="s">
        <v>108</v>
      </c>
      <c r="V585" s="68" t="s">
        <v>144</v>
      </c>
      <c r="W585" s="74" t="s">
        <v>66</v>
      </c>
      <c r="X585" s="115" t="s">
        <v>66</v>
      </c>
      <c r="Y585" s="121" t="s">
        <v>262</v>
      </c>
      <c r="Z585" s="121" t="s">
        <v>144</v>
      </c>
      <c r="AG585" s="69">
        <v>-1</v>
      </c>
      <c r="AI585" s="70" t="s">
        <v>2823</v>
      </c>
      <c r="AJ585" s="194" t="e">
        <f>VLOOKUP($J585,context!$K$2:$M$348,2,FALSE)</f>
        <v>#N/A</v>
      </c>
      <c r="AK585" s="70">
        <v>1</v>
      </c>
      <c r="AL585" s="70" t="s">
        <v>3098</v>
      </c>
      <c r="AM585" s="149" t="e">
        <f>VLOOKUP($J585,context!$K$2:$AC$348,5,FALSE)</f>
        <v>#N/A</v>
      </c>
      <c r="AN585" s="149" t="e">
        <f>VLOOKUP($J585,context!$K$2:$AC$348,6,FALSE)</f>
        <v>#N/A</v>
      </c>
      <c r="AO585" s="149" t="e">
        <f>VLOOKUP($J585,context!$K$2:$AC$348,7,FALSE)</f>
        <v>#N/A</v>
      </c>
      <c r="AP585" s="149" t="e">
        <f>VLOOKUP($J585,context!$K$2:$AC$348,8,FALSE)</f>
        <v>#N/A</v>
      </c>
      <c r="AQ585" s="149" t="e">
        <f>VLOOKUP($J585,context!$K$2:$AC$348,9,FALSE)</f>
        <v>#N/A</v>
      </c>
      <c r="AR585" s="149" t="e">
        <f>VLOOKUP($J585,context!$K$2:$AC$348,10,FALSE)</f>
        <v>#N/A</v>
      </c>
      <c r="AS585" s="149" t="e">
        <f>VLOOKUP($J585,context!$K$2:$AC$348,11,FALSE)</f>
        <v>#N/A</v>
      </c>
      <c r="AT585" s="149" t="e">
        <f>VLOOKUP($J585,context!$K$2:$AC$348,12,FALSE)</f>
        <v>#N/A</v>
      </c>
      <c r="AU585" s="149" t="e">
        <f>VLOOKUP($J585,context!$K$2:$AC$348,13,FALSE)</f>
        <v>#N/A</v>
      </c>
      <c r="AV585" s="149" t="e">
        <f>VLOOKUP($J585,context!$K$2:$AC$348,14,FALSE)</f>
        <v>#N/A</v>
      </c>
      <c r="AW585" s="149" t="e">
        <f>VLOOKUP($J585,context!$K$2:$AC$348,15,FALSE)</f>
        <v>#N/A</v>
      </c>
      <c r="AX585" s="149" t="e">
        <f>VLOOKUP($J585,context!$K$2:$AC$348,16,FALSE)</f>
        <v>#N/A</v>
      </c>
      <c r="AY585" s="149" t="e">
        <f t="shared" si="51"/>
        <v>#N/A</v>
      </c>
      <c r="AZ585" s="149" t="e">
        <f t="shared" si="52"/>
        <v>#N/A</v>
      </c>
      <c r="BA585" s="149" t="e">
        <f t="shared" si="53"/>
        <v>#N/A</v>
      </c>
    </row>
    <row r="586" spans="1:54">
      <c r="A586" s="52">
        <v>577</v>
      </c>
      <c r="B586" s="52" t="s">
        <v>13</v>
      </c>
      <c r="C586" s="114" t="s">
        <v>1732</v>
      </c>
      <c r="E586" s="69" t="s">
        <v>1891</v>
      </c>
      <c r="F586" s="61">
        <v>3</v>
      </c>
      <c r="G586" s="69" t="s">
        <v>1710</v>
      </c>
      <c r="I586" s="69" t="s">
        <v>1710</v>
      </c>
      <c r="J586" s="70" t="s">
        <v>1710</v>
      </c>
      <c r="K586" s="61" t="s">
        <v>1835</v>
      </c>
      <c r="L586" s="175">
        <v>1</v>
      </c>
      <c r="M586" s="69" t="s">
        <v>144</v>
      </c>
      <c r="N586" s="69" t="s">
        <v>2395</v>
      </c>
      <c r="O586" s="77" t="str">
        <f t="shared" si="49"/>
        <v>report part</v>
      </c>
      <c r="P586" s="77" t="str">
        <f t="shared" si="50"/>
        <v>Definition from COAR: part of a report</v>
      </c>
      <c r="Q586" s="61" t="s">
        <v>1836</v>
      </c>
      <c r="R586" s="63">
        <v>0.8</v>
      </c>
      <c r="T586" s="77" t="s">
        <v>65</v>
      </c>
      <c r="U586" s="67" t="s">
        <v>108</v>
      </c>
      <c r="V586" s="68" t="s">
        <v>608</v>
      </c>
      <c r="W586" s="74" t="s">
        <v>66</v>
      </c>
      <c r="X586" s="115" t="s">
        <v>66</v>
      </c>
      <c r="Y586" s="121" t="s">
        <v>171</v>
      </c>
      <c r="Z586" s="121" t="s">
        <v>144</v>
      </c>
      <c r="AF586" s="69" t="s">
        <v>2973</v>
      </c>
      <c r="AG586" s="69">
        <v>-1</v>
      </c>
      <c r="AI586" s="70" t="s">
        <v>2823</v>
      </c>
      <c r="AJ586" s="194" t="e">
        <f>VLOOKUP($J586,context!$K$2:$M$348,2,FALSE)</f>
        <v>#N/A</v>
      </c>
      <c r="AK586" s="70">
        <v>1</v>
      </c>
      <c r="AL586" s="70" t="s">
        <v>3098</v>
      </c>
      <c r="AM586" s="149" t="e">
        <f>VLOOKUP($J586,context!$K$2:$AC$348,5,FALSE)</f>
        <v>#N/A</v>
      </c>
      <c r="AN586" s="149" t="e">
        <f>VLOOKUP($J586,context!$K$2:$AC$348,6,FALSE)</f>
        <v>#N/A</v>
      </c>
      <c r="AO586" s="149" t="e">
        <f>VLOOKUP($J586,context!$K$2:$AC$348,7,FALSE)</f>
        <v>#N/A</v>
      </c>
      <c r="AP586" s="149" t="e">
        <f>VLOOKUP($J586,context!$K$2:$AC$348,8,FALSE)</f>
        <v>#N/A</v>
      </c>
      <c r="AQ586" s="149" t="e">
        <f>VLOOKUP($J586,context!$K$2:$AC$348,9,FALSE)</f>
        <v>#N/A</v>
      </c>
      <c r="AR586" s="149" t="e">
        <f>VLOOKUP($J586,context!$K$2:$AC$348,10,FALSE)</f>
        <v>#N/A</v>
      </c>
      <c r="AS586" s="149" t="e">
        <f>VLOOKUP($J586,context!$K$2:$AC$348,11,FALSE)</f>
        <v>#N/A</v>
      </c>
      <c r="AT586" s="149" t="e">
        <f>VLOOKUP($J586,context!$K$2:$AC$348,12,FALSE)</f>
        <v>#N/A</v>
      </c>
      <c r="AU586" s="149" t="e">
        <f>VLOOKUP($J586,context!$K$2:$AC$348,13,FALSE)</f>
        <v>#N/A</v>
      </c>
      <c r="AV586" s="149" t="e">
        <f>VLOOKUP($J586,context!$K$2:$AC$348,14,FALSE)</f>
        <v>#N/A</v>
      </c>
      <c r="AW586" s="149" t="e">
        <f>VLOOKUP($J586,context!$K$2:$AC$348,15,FALSE)</f>
        <v>#N/A</v>
      </c>
      <c r="AX586" s="149" t="e">
        <f>VLOOKUP($J586,context!$K$2:$AC$348,16,FALSE)</f>
        <v>#N/A</v>
      </c>
      <c r="AY586" s="149" t="e">
        <f t="shared" si="51"/>
        <v>#N/A</v>
      </c>
      <c r="AZ586" s="149" t="e">
        <f t="shared" si="52"/>
        <v>#N/A</v>
      </c>
      <c r="BA586" s="149" t="e">
        <f t="shared" si="53"/>
        <v>#N/A</v>
      </c>
    </row>
    <row r="587" spans="1:54">
      <c r="A587" s="52">
        <v>52</v>
      </c>
      <c r="B587" s="52" t="s">
        <v>13</v>
      </c>
      <c r="C587" s="66" t="s">
        <v>44</v>
      </c>
      <c r="D587" s="52"/>
      <c r="E587" s="77" t="s">
        <v>629</v>
      </c>
      <c r="F587" s="50">
        <v>4</v>
      </c>
      <c r="G587" s="77" t="s">
        <v>144</v>
      </c>
      <c r="H587" s="77"/>
      <c r="I587" s="69" t="s">
        <v>144</v>
      </c>
      <c r="J587" s="70" t="s">
        <v>976</v>
      </c>
      <c r="K587" s="77" t="s">
        <v>694</v>
      </c>
      <c r="L587" s="77">
        <v>0</v>
      </c>
      <c r="M587" s="69" t="s">
        <v>144</v>
      </c>
      <c r="N587" s="69" t="s">
        <v>976</v>
      </c>
      <c r="O587" s="77" t="str">
        <f t="shared" si="49"/>
        <v/>
      </c>
      <c r="P587" s="77" t="str">
        <f t="shared" si="50"/>
        <v/>
      </c>
      <c r="Q587" s="77"/>
      <c r="R587" s="6">
        <v>1</v>
      </c>
      <c r="S587" s="55"/>
      <c r="T587" s="77" t="s">
        <v>65</v>
      </c>
      <c r="U587" s="67" t="s">
        <v>108</v>
      </c>
      <c r="V587" s="68" t="s">
        <v>144</v>
      </c>
      <c r="W587" s="74" t="s">
        <v>66</v>
      </c>
      <c r="X587" s="115" t="s">
        <v>66</v>
      </c>
      <c r="Y587" s="121" t="s">
        <v>368</v>
      </c>
      <c r="Z587" s="121" t="s">
        <v>144</v>
      </c>
      <c r="AA587" s="77"/>
      <c r="AB587" s="69" t="s">
        <v>609</v>
      </c>
      <c r="AC587" s="77"/>
      <c r="AD587" s="77"/>
      <c r="AF587" s="141" t="s">
        <v>2814</v>
      </c>
      <c r="AG587" s="69">
        <v>1</v>
      </c>
      <c r="AH587" s="7"/>
      <c r="AI587" s="70" t="s">
        <v>2815</v>
      </c>
      <c r="AJ587" s="194" t="str">
        <f>VLOOKUP($J587,context!$K$2:$M$348,2,FALSE)</f>
        <v>Definition from DataCite: Reports disseminating the outcomes and deliverables of a research contract.</v>
      </c>
      <c r="AK587" s="70">
        <v>1</v>
      </c>
      <c r="AL587" s="70" t="s">
        <v>3093</v>
      </c>
      <c r="AM587" s="149">
        <f>VLOOKUP($J587,context!$K$2:$AC$348,5,FALSE)</f>
        <v>1</v>
      </c>
      <c r="AN587" s="149">
        <f>VLOOKUP($J587,context!$K$2:$AC$348,6,FALSE)</f>
        <v>0</v>
      </c>
      <c r="AO587" s="149">
        <f>VLOOKUP($J587,context!$K$2:$AC$348,7,FALSE)</f>
        <v>0</v>
      </c>
      <c r="AP587" s="149">
        <f>VLOOKUP($J587,context!$K$2:$AC$348,8,FALSE)</f>
        <v>0.4</v>
      </c>
      <c r="AQ587" s="149">
        <f>VLOOKUP($J587,context!$K$2:$AC$348,9,FALSE)</f>
        <v>0</v>
      </c>
      <c r="AR587" s="149">
        <f>VLOOKUP($J587,context!$K$2:$AC$348,10,FALSE)</f>
        <v>0</v>
      </c>
      <c r="AS587" s="149">
        <f>VLOOKUP($J587,context!$K$2:$AC$348,11,FALSE)</f>
        <v>0.6</v>
      </c>
      <c r="AT587" s="149">
        <f>VLOOKUP($J587,context!$K$2:$AC$348,12,FALSE)</f>
        <v>0.2</v>
      </c>
      <c r="AU587" s="149">
        <f>VLOOKUP($J587,context!$K$2:$AC$348,13,FALSE)</f>
        <v>0</v>
      </c>
      <c r="AV587" s="149">
        <f>VLOOKUP($J587,context!$K$2:$AC$348,14,FALSE)</f>
        <v>0.2</v>
      </c>
      <c r="AW587" s="149">
        <f>VLOOKUP($J587,context!$K$2:$AC$348,15,FALSE)</f>
        <v>1</v>
      </c>
      <c r="AX587" s="149">
        <f>VLOOKUP($J587,context!$K$2:$AC$348,16,FALSE)</f>
        <v>1</v>
      </c>
      <c r="AY587" s="149">
        <f t="shared" si="51"/>
        <v>4.4000000000000004</v>
      </c>
      <c r="AZ587" s="149">
        <f t="shared" si="52"/>
        <v>1</v>
      </c>
      <c r="BA587" s="149">
        <f t="shared" si="53"/>
        <v>0</v>
      </c>
    </row>
    <row r="588" spans="1:54">
      <c r="A588" s="66">
        <v>242</v>
      </c>
      <c r="B588" s="66" t="s">
        <v>13</v>
      </c>
      <c r="C588" s="66" t="s">
        <v>41</v>
      </c>
      <c r="D588" s="66" t="s">
        <v>812</v>
      </c>
      <c r="E588" s="7" t="s">
        <v>842</v>
      </c>
      <c r="F588" s="50">
        <v>4</v>
      </c>
      <c r="G588" s="50" t="s">
        <v>141</v>
      </c>
      <c r="H588" s="50"/>
      <c r="I588" s="7" t="s">
        <v>141</v>
      </c>
      <c r="J588" s="70" t="s">
        <v>976</v>
      </c>
      <c r="K588" s="47" t="s">
        <v>847</v>
      </c>
      <c r="L588" s="7">
        <v>1</v>
      </c>
      <c r="M588" s="69" t="s">
        <v>144</v>
      </c>
      <c r="N588" s="69" t="s">
        <v>976</v>
      </c>
      <c r="O588" s="77" t="str">
        <f t="shared" si="49"/>
        <v>Research Report</v>
      </c>
      <c r="P588" s="77" t="str">
        <f t="shared" si="50"/>
        <v>Definition from DataCite: Reports disseminating the outcomes and deliverables of a research contract.</v>
      </c>
      <c r="Q588" s="7" t="s">
        <v>815</v>
      </c>
      <c r="R588" s="66">
        <v>1</v>
      </c>
      <c r="S588" s="66"/>
      <c r="T588" s="7" t="s">
        <v>65</v>
      </c>
      <c r="U588" s="184" t="s">
        <v>108</v>
      </c>
      <c r="V588" s="47" t="s">
        <v>144</v>
      </c>
      <c r="W588" s="47" t="s">
        <v>66</v>
      </c>
      <c r="X588" s="66" t="s">
        <v>66</v>
      </c>
      <c r="Y588" s="184" t="s">
        <v>262</v>
      </c>
      <c r="Z588" s="184" t="s">
        <v>144</v>
      </c>
      <c r="AA588" s="7"/>
      <c r="AB588" s="7" t="s">
        <v>609</v>
      </c>
      <c r="AC588" s="7"/>
      <c r="AD588" s="7"/>
      <c r="AF588" s="160" t="s">
        <v>2814</v>
      </c>
      <c r="AG588" s="7">
        <v>1</v>
      </c>
      <c r="AH588" s="7"/>
      <c r="AI588" s="47" t="s">
        <v>2815</v>
      </c>
      <c r="AJ588" s="194" t="str">
        <f>VLOOKUP($J588,context!$K$2:$M$348,2,FALSE)</f>
        <v>Definition from DataCite: Reports disseminating the outcomes and deliverables of a research contract.</v>
      </c>
      <c r="AK588" s="47">
        <v>1</v>
      </c>
      <c r="AL588" s="70" t="s">
        <v>3093</v>
      </c>
      <c r="AM588" s="185">
        <f>VLOOKUP($J588,context!$K$2:$AC$348,5,FALSE)</f>
        <v>1</v>
      </c>
      <c r="AN588" s="185">
        <f>VLOOKUP($J588,context!$K$2:$AC$348,6,FALSE)</f>
        <v>0</v>
      </c>
      <c r="AO588" s="185">
        <f>VLOOKUP($J588,context!$K$2:$AC$348,7,FALSE)</f>
        <v>0</v>
      </c>
      <c r="AP588" s="185">
        <f>VLOOKUP($J588,context!$K$2:$AC$348,8,FALSE)</f>
        <v>0.4</v>
      </c>
      <c r="AQ588" s="185">
        <f>VLOOKUP($J588,context!$K$2:$AC$348,9,FALSE)</f>
        <v>0</v>
      </c>
      <c r="AR588" s="185">
        <f>VLOOKUP($J588,context!$K$2:$AC$348,10,FALSE)</f>
        <v>0</v>
      </c>
      <c r="AS588" s="185">
        <f>VLOOKUP($J588,context!$K$2:$AC$348,11,FALSE)</f>
        <v>0.6</v>
      </c>
      <c r="AT588" s="185">
        <f>VLOOKUP($J588,context!$K$2:$AC$348,12,FALSE)</f>
        <v>0.2</v>
      </c>
      <c r="AU588" s="185">
        <f>VLOOKUP($J588,context!$K$2:$AC$348,13,FALSE)</f>
        <v>0</v>
      </c>
      <c r="AV588" s="185">
        <f>VLOOKUP($J588,context!$K$2:$AC$348,14,FALSE)</f>
        <v>0.2</v>
      </c>
      <c r="AW588" s="185">
        <f>VLOOKUP($J588,context!$K$2:$AC$348,15,FALSE)</f>
        <v>1</v>
      </c>
      <c r="AX588" s="185">
        <f>VLOOKUP($J588,context!$K$2:$AC$348,16,FALSE)</f>
        <v>1</v>
      </c>
      <c r="AY588" s="185">
        <f t="shared" si="51"/>
        <v>4.4000000000000004</v>
      </c>
      <c r="AZ588" s="149">
        <f t="shared" si="52"/>
        <v>1</v>
      </c>
      <c r="BA588" s="149">
        <f t="shared" si="53"/>
        <v>0</v>
      </c>
    </row>
    <row r="589" spans="1:54">
      <c r="A589" s="52">
        <v>325</v>
      </c>
      <c r="B589" s="52" t="s">
        <v>2708</v>
      </c>
      <c r="C589" s="66" t="s">
        <v>905</v>
      </c>
      <c r="D589" s="52"/>
      <c r="E589" s="77" t="s">
        <v>906</v>
      </c>
      <c r="F589" s="50">
        <v>5</v>
      </c>
      <c r="G589" s="50" t="s">
        <v>962</v>
      </c>
      <c r="H589" s="77" t="s">
        <v>975</v>
      </c>
      <c r="I589" s="69" t="s">
        <v>976</v>
      </c>
      <c r="J589" s="70" t="s">
        <v>976</v>
      </c>
      <c r="K589" s="77"/>
      <c r="L589" s="77">
        <v>0</v>
      </c>
      <c r="M589" s="69" t="s">
        <v>144</v>
      </c>
      <c r="N589" s="69" t="s">
        <v>976</v>
      </c>
      <c r="O589" s="77" t="str">
        <f t="shared" si="49"/>
        <v/>
      </c>
      <c r="P589" s="77" t="str">
        <f t="shared" si="50"/>
        <v/>
      </c>
      <c r="Q589" s="77"/>
      <c r="R589" s="6">
        <v>1</v>
      </c>
      <c r="S589" s="55">
        <v>43015</v>
      </c>
      <c r="T589" s="77" t="s">
        <v>65</v>
      </c>
      <c r="U589" s="67" t="s">
        <v>108</v>
      </c>
      <c r="V589" s="68" t="s">
        <v>144</v>
      </c>
      <c r="W589" s="74" t="s">
        <v>66</v>
      </c>
      <c r="X589" s="115" t="s">
        <v>66</v>
      </c>
      <c r="Y589" s="121" t="s">
        <v>262</v>
      </c>
      <c r="Z589" s="121" t="s">
        <v>144</v>
      </c>
      <c r="AA589" s="77"/>
      <c r="AB589" s="69" t="s">
        <v>609</v>
      </c>
      <c r="AC589" s="77"/>
      <c r="AD589" s="77"/>
      <c r="AF589" s="77"/>
      <c r="AG589" s="69">
        <v>1</v>
      </c>
      <c r="AH589" s="7"/>
      <c r="AI589" s="70" t="s">
        <v>2815</v>
      </c>
      <c r="AJ589" s="194" t="str">
        <f>VLOOKUP($J589,context!$K$2:$M$348,2,FALSE)</f>
        <v>Definition from DataCite: Reports disseminating the outcomes and deliverables of a research contract.</v>
      </c>
      <c r="AK589" s="70">
        <v>1</v>
      </c>
      <c r="AL589" s="70" t="s">
        <v>3093</v>
      </c>
      <c r="AM589" s="149">
        <f>VLOOKUP($J589,context!$K$2:$AC$348,5,FALSE)</f>
        <v>1</v>
      </c>
      <c r="AN589" s="149">
        <f>VLOOKUP($J589,context!$K$2:$AC$348,6,FALSE)</f>
        <v>0</v>
      </c>
      <c r="AO589" s="149">
        <f>VLOOKUP($J589,context!$K$2:$AC$348,7,FALSE)</f>
        <v>0</v>
      </c>
      <c r="AP589" s="149">
        <f>VLOOKUP($J589,context!$K$2:$AC$348,8,FALSE)</f>
        <v>0.4</v>
      </c>
      <c r="AQ589" s="149">
        <f>VLOOKUP($J589,context!$K$2:$AC$348,9,FALSE)</f>
        <v>0</v>
      </c>
      <c r="AR589" s="149">
        <f>VLOOKUP($J589,context!$K$2:$AC$348,10,FALSE)</f>
        <v>0</v>
      </c>
      <c r="AS589" s="149">
        <f>VLOOKUP($J589,context!$K$2:$AC$348,11,FALSE)</f>
        <v>0.6</v>
      </c>
      <c r="AT589" s="149">
        <f>VLOOKUP($J589,context!$K$2:$AC$348,12,FALSE)</f>
        <v>0.2</v>
      </c>
      <c r="AU589" s="149">
        <f>VLOOKUP($J589,context!$K$2:$AC$348,13,FALSE)</f>
        <v>0</v>
      </c>
      <c r="AV589" s="149">
        <f>VLOOKUP($J589,context!$K$2:$AC$348,14,FALSE)</f>
        <v>0.2</v>
      </c>
      <c r="AW589" s="149">
        <f>VLOOKUP($J589,context!$K$2:$AC$348,15,FALSE)</f>
        <v>1</v>
      </c>
      <c r="AX589" s="149">
        <f>VLOOKUP($J589,context!$K$2:$AC$348,16,FALSE)</f>
        <v>1</v>
      </c>
      <c r="AY589" s="149">
        <f t="shared" si="51"/>
        <v>4.4000000000000004</v>
      </c>
      <c r="AZ589" s="149">
        <f t="shared" si="52"/>
        <v>1</v>
      </c>
      <c r="BA589" s="149">
        <f t="shared" si="53"/>
        <v>0</v>
      </c>
      <c r="BB589" s="175"/>
    </row>
    <row r="590" spans="1:54">
      <c r="A590" s="52">
        <v>533</v>
      </c>
      <c r="B590" s="52" t="s">
        <v>13</v>
      </c>
      <c r="C590" s="114" t="s">
        <v>1732</v>
      </c>
      <c r="E590" s="69" t="s">
        <v>1778</v>
      </c>
      <c r="F590" s="69" t="s">
        <v>1779</v>
      </c>
      <c r="G590" s="61" t="s">
        <v>1753</v>
      </c>
      <c r="I590" s="61" t="s">
        <v>1753</v>
      </c>
      <c r="J590" s="70" t="s">
        <v>976</v>
      </c>
      <c r="K590" s="69" t="s">
        <v>1754</v>
      </c>
      <c r="L590" s="77">
        <v>0</v>
      </c>
      <c r="M590" s="69" t="s">
        <v>144</v>
      </c>
      <c r="N590" s="69" t="s">
        <v>976</v>
      </c>
      <c r="O590" s="77" t="str">
        <f t="shared" si="49"/>
        <v/>
      </c>
      <c r="P590" s="77" t="str">
        <f t="shared" si="50"/>
        <v/>
      </c>
      <c r="R590" s="63">
        <v>0.8</v>
      </c>
      <c r="T590" s="77" t="s">
        <v>65</v>
      </c>
      <c r="U590" s="67" t="s">
        <v>108</v>
      </c>
      <c r="V590" s="68" t="s">
        <v>144</v>
      </c>
      <c r="W590" s="74" t="s">
        <v>66</v>
      </c>
      <c r="X590" s="115" t="s">
        <v>66</v>
      </c>
      <c r="Y590" s="121" t="s">
        <v>262</v>
      </c>
      <c r="Z590" s="121" t="s">
        <v>144</v>
      </c>
      <c r="AF590" s="141" t="s">
        <v>2814</v>
      </c>
      <c r="AG590" s="69">
        <v>1</v>
      </c>
      <c r="AI590" s="70" t="s">
        <v>2815</v>
      </c>
      <c r="AJ590" s="194" t="str">
        <f>VLOOKUP($J590,context!$K$2:$M$348,2,FALSE)</f>
        <v>Definition from DataCite: Reports disseminating the outcomes and deliverables of a research contract.</v>
      </c>
      <c r="AK590" s="70">
        <v>1</v>
      </c>
      <c r="AL590" s="70" t="s">
        <v>3093</v>
      </c>
      <c r="AM590" s="149">
        <f>VLOOKUP($J590,context!$K$2:$AC$348,5,FALSE)</f>
        <v>1</v>
      </c>
      <c r="AN590" s="149">
        <f>VLOOKUP($J590,context!$K$2:$AC$348,6,FALSE)</f>
        <v>0</v>
      </c>
      <c r="AO590" s="149">
        <f>VLOOKUP($J590,context!$K$2:$AC$348,7,FALSE)</f>
        <v>0</v>
      </c>
      <c r="AP590" s="149">
        <f>VLOOKUP($J590,context!$K$2:$AC$348,8,FALSE)</f>
        <v>0.4</v>
      </c>
      <c r="AQ590" s="149">
        <f>VLOOKUP($J590,context!$K$2:$AC$348,9,FALSE)</f>
        <v>0</v>
      </c>
      <c r="AR590" s="149">
        <f>VLOOKUP($J590,context!$K$2:$AC$348,10,FALSE)</f>
        <v>0</v>
      </c>
      <c r="AS590" s="149">
        <f>VLOOKUP($J590,context!$K$2:$AC$348,11,FALSE)</f>
        <v>0.6</v>
      </c>
      <c r="AT590" s="149">
        <f>VLOOKUP($J590,context!$K$2:$AC$348,12,FALSE)</f>
        <v>0.2</v>
      </c>
      <c r="AU590" s="149">
        <f>VLOOKUP($J590,context!$K$2:$AC$348,13,FALSE)</f>
        <v>0</v>
      </c>
      <c r="AV590" s="149">
        <f>VLOOKUP($J590,context!$K$2:$AC$348,14,FALSE)</f>
        <v>0.2</v>
      </c>
      <c r="AW590" s="149">
        <f>VLOOKUP($J590,context!$K$2:$AC$348,15,FALSE)</f>
        <v>1</v>
      </c>
      <c r="AX590" s="149">
        <f>VLOOKUP($J590,context!$K$2:$AC$348,16,FALSE)</f>
        <v>1</v>
      </c>
      <c r="AY590" s="149">
        <f t="shared" si="51"/>
        <v>4.4000000000000004</v>
      </c>
      <c r="AZ590" s="149">
        <f t="shared" si="52"/>
        <v>1</v>
      </c>
      <c r="BA590" s="149">
        <f t="shared" si="53"/>
        <v>0</v>
      </c>
    </row>
    <row r="591" spans="1:54">
      <c r="A591" s="52">
        <v>576</v>
      </c>
      <c r="B591" s="52" t="s">
        <v>13</v>
      </c>
      <c r="C591" s="114" t="s">
        <v>1732</v>
      </c>
      <c r="E591" s="69" t="s">
        <v>1891</v>
      </c>
      <c r="F591" s="61">
        <v>2</v>
      </c>
      <c r="G591" s="69" t="s">
        <v>141</v>
      </c>
      <c r="I591" s="69" t="s">
        <v>141</v>
      </c>
      <c r="J591" s="70" t="s">
        <v>976</v>
      </c>
      <c r="K591" s="69" t="s">
        <v>1833</v>
      </c>
      <c r="L591" s="77">
        <v>0</v>
      </c>
      <c r="M591" s="69" t="s">
        <v>144</v>
      </c>
      <c r="N591" s="69" t="s">
        <v>976</v>
      </c>
      <c r="O591" s="77" t="str">
        <f t="shared" si="49"/>
        <v/>
      </c>
      <c r="P591" s="77" t="str">
        <f t="shared" si="50"/>
        <v/>
      </c>
      <c r="R591" s="63">
        <v>0.8</v>
      </c>
      <c r="T591" s="69" t="s">
        <v>65</v>
      </c>
      <c r="U591" s="67" t="s">
        <v>108</v>
      </c>
      <c r="V591" s="68" t="s">
        <v>144</v>
      </c>
      <c r="W591" s="74" t="s">
        <v>66</v>
      </c>
      <c r="X591" s="115" t="s">
        <v>66</v>
      </c>
      <c r="Y591" s="121" t="s">
        <v>262</v>
      </c>
      <c r="Z591" s="121" t="s">
        <v>144</v>
      </c>
      <c r="AF591" s="141" t="s">
        <v>2814</v>
      </c>
      <c r="AG591" s="69">
        <v>1</v>
      </c>
      <c r="AI591" s="70" t="s">
        <v>2815</v>
      </c>
      <c r="AJ591" s="194" t="str">
        <f>VLOOKUP($J591,context!$K$2:$M$348,2,FALSE)</f>
        <v>Definition from DataCite: Reports disseminating the outcomes and deliverables of a research contract.</v>
      </c>
      <c r="AK591" s="70">
        <v>1</v>
      </c>
      <c r="AL591" s="70" t="s">
        <v>3093</v>
      </c>
      <c r="AM591" s="149">
        <f>VLOOKUP($J591,context!$K$2:$AC$348,5,FALSE)</f>
        <v>1</v>
      </c>
      <c r="AN591" s="149">
        <f>VLOOKUP($J591,context!$K$2:$AC$348,6,FALSE)</f>
        <v>0</v>
      </c>
      <c r="AO591" s="149">
        <f>VLOOKUP($J591,context!$K$2:$AC$348,7,FALSE)</f>
        <v>0</v>
      </c>
      <c r="AP591" s="149">
        <f>VLOOKUP($J591,context!$K$2:$AC$348,8,FALSE)</f>
        <v>0.4</v>
      </c>
      <c r="AQ591" s="149">
        <f>VLOOKUP($J591,context!$K$2:$AC$348,9,FALSE)</f>
        <v>0</v>
      </c>
      <c r="AR591" s="149">
        <f>VLOOKUP($J591,context!$K$2:$AC$348,10,FALSE)</f>
        <v>0</v>
      </c>
      <c r="AS591" s="149">
        <f>VLOOKUP($J591,context!$K$2:$AC$348,11,FALSE)</f>
        <v>0.6</v>
      </c>
      <c r="AT591" s="149">
        <f>VLOOKUP($J591,context!$K$2:$AC$348,12,FALSE)</f>
        <v>0.2</v>
      </c>
      <c r="AU591" s="149">
        <f>VLOOKUP($J591,context!$K$2:$AC$348,13,FALSE)</f>
        <v>0</v>
      </c>
      <c r="AV591" s="149">
        <f>VLOOKUP($J591,context!$K$2:$AC$348,14,FALSE)</f>
        <v>0.2</v>
      </c>
      <c r="AW591" s="149">
        <f>VLOOKUP($J591,context!$K$2:$AC$348,15,FALSE)</f>
        <v>1</v>
      </c>
      <c r="AX591" s="149">
        <f>VLOOKUP($J591,context!$K$2:$AC$348,16,FALSE)</f>
        <v>1</v>
      </c>
      <c r="AY591" s="149">
        <f t="shared" si="51"/>
        <v>4.4000000000000004</v>
      </c>
      <c r="AZ591" s="149">
        <f t="shared" si="52"/>
        <v>1</v>
      </c>
      <c r="BA591" s="149">
        <f t="shared" si="53"/>
        <v>0</v>
      </c>
      <c r="BB591" s="175"/>
    </row>
    <row r="592" spans="1:54">
      <c r="A592" s="52">
        <v>584</v>
      </c>
      <c r="B592" s="52" t="s">
        <v>13</v>
      </c>
      <c r="C592" s="114" t="s">
        <v>1732</v>
      </c>
      <c r="E592" s="69" t="s">
        <v>1891</v>
      </c>
      <c r="F592" s="61">
        <v>3</v>
      </c>
      <c r="G592" s="69" t="s">
        <v>975</v>
      </c>
      <c r="I592" s="69" t="s">
        <v>975</v>
      </c>
      <c r="J592" s="70" t="s">
        <v>976</v>
      </c>
      <c r="K592" s="61" t="s">
        <v>1849</v>
      </c>
      <c r="L592" s="77">
        <v>0</v>
      </c>
      <c r="M592" s="69" t="s">
        <v>144</v>
      </c>
      <c r="N592" s="69" t="s">
        <v>976</v>
      </c>
      <c r="O592" s="77" t="str">
        <f t="shared" si="49"/>
        <v/>
      </c>
      <c r="P592" s="77" t="str">
        <f t="shared" si="50"/>
        <v/>
      </c>
      <c r="R592" s="63">
        <v>1</v>
      </c>
      <c r="T592" s="77" t="s">
        <v>65</v>
      </c>
      <c r="U592" s="67" t="s">
        <v>108</v>
      </c>
      <c r="V592" s="68" t="s">
        <v>144</v>
      </c>
      <c r="W592" s="74" t="s">
        <v>66</v>
      </c>
      <c r="X592" s="115" t="s">
        <v>66</v>
      </c>
      <c r="Y592" s="121" t="s">
        <v>262</v>
      </c>
      <c r="Z592" s="121" t="s">
        <v>144</v>
      </c>
      <c r="AG592" s="69">
        <v>1</v>
      </c>
      <c r="AI592" s="70" t="s">
        <v>2815</v>
      </c>
      <c r="AJ592" s="194" t="str">
        <f>VLOOKUP($J592,context!$K$2:$M$348,2,FALSE)</f>
        <v>Definition from DataCite: Reports disseminating the outcomes and deliverables of a research contract.</v>
      </c>
      <c r="AK592" s="70">
        <v>1</v>
      </c>
      <c r="AL592" s="70" t="s">
        <v>3093</v>
      </c>
      <c r="AM592" s="149">
        <f>VLOOKUP($J592,context!$K$2:$AC$348,5,FALSE)</f>
        <v>1</v>
      </c>
      <c r="AN592" s="149">
        <f>VLOOKUP($J592,context!$K$2:$AC$348,6,FALSE)</f>
        <v>0</v>
      </c>
      <c r="AO592" s="149">
        <f>VLOOKUP($J592,context!$K$2:$AC$348,7,FALSE)</f>
        <v>0</v>
      </c>
      <c r="AP592" s="149">
        <f>VLOOKUP($J592,context!$K$2:$AC$348,8,FALSE)</f>
        <v>0.4</v>
      </c>
      <c r="AQ592" s="149">
        <f>VLOOKUP($J592,context!$K$2:$AC$348,9,FALSE)</f>
        <v>0</v>
      </c>
      <c r="AR592" s="149">
        <f>VLOOKUP($J592,context!$K$2:$AC$348,10,FALSE)</f>
        <v>0</v>
      </c>
      <c r="AS592" s="149">
        <f>VLOOKUP($J592,context!$K$2:$AC$348,11,FALSE)</f>
        <v>0.6</v>
      </c>
      <c r="AT592" s="149">
        <f>VLOOKUP($J592,context!$K$2:$AC$348,12,FALSE)</f>
        <v>0.2</v>
      </c>
      <c r="AU592" s="149">
        <f>VLOOKUP($J592,context!$K$2:$AC$348,13,FALSE)</f>
        <v>0</v>
      </c>
      <c r="AV592" s="149">
        <f>VLOOKUP($J592,context!$K$2:$AC$348,14,FALSE)</f>
        <v>0.2</v>
      </c>
      <c r="AW592" s="149">
        <f>VLOOKUP($J592,context!$K$2:$AC$348,15,FALSE)</f>
        <v>1</v>
      </c>
      <c r="AX592" s="149">
        <f>VLOOKUP($J592,context!$K$2:$AC$348,16,FALSE)</f>
        <v>1</v>
      </c>
      <c r="AY592" s="149">
        <f t="shared" si="51"/>
        <v>4.4000000000000004</v>
      </c>
      <c r="AZ592" s="149">
        <f t="shared" si="52"/>
        <v>1</v>
      </c>
      <c r="BA592" s="149">
        <f t="shared" si="53"/>
        <v>0</v>
      </c>
    </row>
    <row r="593" spans="1:54">
      <c r="A593" s="52">
        <v>632</v>
      </c>
      <c r="B593" s="52" t="s">
        <v>13</v>
      </c>
      <c r="C593" s="117" t="s">
        <v>1902</v>
      </c>
      <c r="E593" s="69" t="s">
        <v>2271</v>
      </c>
      <c r="G593" s="62" t="s">
        <v>1938</v>
      </c>
      <c r="J593" s="70" t="s">
        <v>976</v>
      </c>
      <c r="K593" s="61" t="s">
        <v>1939</v>
      </c>
      <c r="L593" s="77">
        <v>0</v>
      </c>
      <c r="M593" s="69" t="s">
        <v>144</v>
      </c>
      <c r="N593" s="69" t="s">
        <v>976</v>
      </c>
      <c r="O593" s="77" t="str">
        <f t="shared" si="49"/>
        <v/>
      </c>
      <c r="P593" s="77" t="str">
        <f t="shared" si="50"/>
        <v/>
      </c>
      <c r="R593" s="63">
        <v>0.8</v>
      </c>
      <c r="T593" s="77" t="s">
        <v>65</v>
      </c>
      <c r="U593" s="67" t="s">
        <v>108</v>
      </c>
      <c r="V593" s="68" t="s">
        <v>144</v>
      </c>
      <c r="W593" s="74" t="s">
        <v>66</v>
      </c>
      <c r="X593" s="115" t="s">
        <v>66</v>
      </c>
      <c r="Y593" s="121" t="s">
        <v>262</v>
      </c>
      <c r="Z593" s="121" t="s">
        <v>144</v>
      </c>
      <c r="AF593" s="141" t="s">
        <v>2814</v>
      </c>
      <c r="AG593" s="69">
        <v>1</v>
      </c>
      <c r="AI593" s="70" t="s">
        <v>2815</v>
      </c>
      <c r="AJ593" s="194" t="str">
        <f>VLOOKUP($J593,context!$K$2:$M$348,2,FALSE)</f>
        <v>Definition from DataCite: Reports disseminating the outcomes and deliverables of a research contract.</v>
      </c>
      <c r="AK593" s="70">
        <v>1</v>
      </c>
      <c r="AL593" s="70" t="s">
        <v>3097</v>
      </c>
      <c r="AM593" s="149">
        <f>VLOOKUP($J593,context!$K$2:$AC$348,5,FALSE)</f>
        <v>1</v>
      </c>
      <c r="AN593" s="149">
        <f>VLOOKUP($J593,context!$K$2:$AC$348,6,FALSE)</f>
        <v>0</v>
      </c>
      <c r="AO593" s="149">
        <f>VLOOKUP($J593,context!$K$2:$AC$348,7,FALSE)</f>
        <v>0</v>
      </c>
      <c r="AP593" s="149">
        <f>VLOOKUP($J593,context!$K$2:$AC$348,8,FALSE)</f>
        <v>0.4</v>
      </c>
      <c r="AQ593" s="149">
        <f>VLOOKUP($J593,context!$K$2:$AC$348,9,FALSE)</f>
        <v>0</v>
      </c>
      <c r="AR593" s="149">
        <f>VLOOKUP($J593,context!$K$2:$AC$348,10,FALSE)</f>
        <v>0</v>
      </c>
      <c r="AS593" s="149">
        <f>VLOOKUP($J593,context!$K$2:$AC$348,11,FALSE)</f>
        <v>0.6</v>
      </c>
      <c r="AT593" s="149">
        <f>VLOOKUP($J593,context!$K$2:$AC$348,12,FALSE)</f>
        <v>0.2</v>
      </c>
      <c r="AU593" s="149">
        <f>VLOOKUP($J593,context!$K$2:$AC$348,13,FALSE)</f>
        <v>0</v>
      </c>
      <c r="AV593" s="149">
        <f>VLOOKUP($J593,context!$K$2:$AC$348,14,FALSE)</f>
        <v>0.2</v>
      </c>
      <c r="AW593" s="149">
        <f>VLOOKUP($J593,context!$K$2:$AC$348,15,FALSE)</f>
        <v>1</v>
      </c>
      <c r="AX593" s="149">
        <f>VLOOKUP($J593,context!$K$2:$AC$348,16,FALSE)</f>
        <v>1</v>
      </c>
      <c r="AY593" s="149">
        <f t="shared" si="51"/>
        <v>4.4000000000000004</v>
      </c>
      <c r="AZ593" s="149">
        <f t="shared" si="52"/>
        <v>1</v>
      </c>
      <c r="BA593" s="149">
        <f t="shared" si="53"/>
        <v>0</v>
      </c>
    </row>
    <row r="594" spans="1:54">
      <c r="A594" s="52">
        <v>374</v>
      </c>
      <c r="B594" s="52" t="s">
        <v>2708</v>
      </c>
      <c r="C594" s="66" t="s">
        <v>905</v>
      </c>
      <c r="D594" s="52"/>
      <c r="E594" s="77" t="s">
        <v>906</v>
      </c>
      <c r="F594" s="50">
        <v>5</v>
      </c>
      <c r="G594" s="50" t="s">
        <v>1077</v>
      </c>
      <c r="H594" s="77" t="s">
        <v>1077</v>
      </c>
      <c r="I594" s="69" t="s">
        <v>1078</v>
      </c>
      <c r="J594" s="70" t="s">
        <v>1078</v>
      </c>
      <c r="K594" s="77"/>
      <c r="L594" s="77">
        <v>1</v>
      </c>
      <c r="M594" s="69" t="s">
        <v>144</v>
      </c>
      <c r="N594" s="69" t="s">
        <v>1079</v>
      </c>
      <c r="O594" s="77" t="str">
        <f t="shared" si="49"/>
        <v>Research Workshop Report</v>
      </c>
      <c r="P594" s="77" t="str">
        <f t="shared" si="50"/>
        <v xml:space="preserve">Definition from MARLO: </v>
      </c>
      <c r="Q594" s="77"/>
      <c r="R594" s="6">
        <v>0.8</v>
      </c>
      <c r="S594" s="55">
        <v>43015</v>
      </c>
      <c r="T594" s="77" t="s">
        <v>65</v>
      </c>
      <c r="U594" s="67" t="s">
        <v>108</v>
      </c>
      <c r="V594" s="68" t="s">
        <v>144</v>
      </c>
      <c r="W594" s="74" t="s">
        <v>66</v>
      </c>
      <c r="X594" s="115" t="s">
        <v>66</v>
      </c>
      <c r="Y594" s="121" t="s">
        <v>262</v>
      </c>
      <c r="Z594" s="121" t="s">
        <v>144</v>
      </c>
      <c r="AA594" s="69" t="s">
        <v>609</v>
      </c>
      <c r="AB594" s="69" t="s">
        <v>609</v>
      </c>
      <c r="AC594" s="69" t="s">
        <v>609</v>
      </c>
      <c r="AD594" s="77"/>
      <c r="AF594" s="77"/>
      <c r="AG594" s="69">
        <v>1</v>
      </c>
      <c r="AH594" s="7"/>
      <c r="AI594" s="70" t="s">
        <v>2831</v>
      </c>
      <c r="AJ594" s="194" t="e">
        <f>VLOOKUP($J594,context!$K$2:$M$348,2,FALSE)</f>
        <v>#N/A</v>
      </c>
      <c r="AK594" s="70">
        <v>1</v>
      </c>
      <c r="AL594" s="70" t="s">
        <v>3097</v>
      </c>
      <c r="AM594" s="149" t="e">
        <f>VLOOKUP($J594,context!$K$2:$AC$348,5,FALSE)</f>
        <v>#N/A</v>
      </c>
      <c r="AN594" s="149" t="e">
        <f>VLOOKUP($J594,context!$K$2:$AC$348,6,FALSE)</f>
        <v>#N/A</v>
      </c>
      <c r="AO594" s="149" t="e">
        <f>VLOOKUP($J594,context!$K$2:$AC$348,7,FALSE)</f>
        <v>#N/A</v>
      </c>
      <c r="AP594" s="149" t="e">
        <f>VLOOKUP($J594,context!$K$2:$AC$348,8,FALSE)</f>
        <v>#N/A</v>
      </c>
      <c r="AQ594" s="149" t="e">
        <f>VLOOKUP($J594,context!$K$2:$AC$348,9,FALSE)</f>
        <v>#N/A</v>
      </c>
      <c r="AR594" s="149" t="e">
        <f>VLOOKUP($J594,context!$K$2:$AC$348,10,FALSE)</f>
        <v>#N/A</v>
      </c>
      <c r="AS594" s="149" t="e">
        <f>VLOOKUP($J594,context!$K$2:$AC$348,11,FALSE)</f>
        <v>#N/A</v>
      </c>
      <c r="AT594" s="149" t="e">
        <f>VLOOKUP($J594,context!$K$2:$AC$348,12,FALSE)</f>
        <v>#N/A</v>
      </c>
      <c r="AU594" s="149" t="e">
        <f>VLOOKUP($J594,context!$K$2:$AC$348,13,FALSE)</f>
        <v>#N/A</v>
      </c>
      <c r="AV594" s="149" t="e">
        <f>VLOOKUP($J594,context!$K$2:$AC$348,14,FALSE)</f>
        <v>#N/A</v>
      </c>
      <c r="AW594" s="149" t="e">
        <f>VLOOKUP($J594,context!$K$2:$AC$348,15,FALSE)</f>
        <v>#N/A</v>
      </c>
      <c r="AX594" s="149" t="e">
        <f>VLOOKUP($J594,context!$K$2:$AC$348,16,FALSE)</f>
        <v>#N/A</v>
      </c>
      <c r="AY594" s="149" t="e">
        <f t="shared" si="51"/>
        <v>#N/A</v>
      </c>
      <c r="AZ594" s="149" t="e">
        <f t="shared" si="52"/>
        <v>#N/A</v>
      </c>
      <c r="BA594" s="149" t="e">
        <f t="shared" si="53"/>
        <v>#N/A</v>
      </c>
      <c r="BB594" s="122"/>
    </row>
    <row r="595" spans="1:54">
      <c r="A595" s="52">
        <v>376</v>
      </c>
      <c r="B595" s="52" t="s">
        <v>2708</v>
      </c>
      <c r="C595" s="66" t="s">
        <v>905</v>
      </c>
      <c r="D595" s="52"/>
      <c r="E595" s="77" t="s">
        <v>906</v>
      </c>
      <c r="F595" s="50">
        <v>5</v>
      </c>
      <c r="G595" s="50" t="s">
        <v>1077</v>
      </c>
      <c r="H595" s="77" t="s">
        <v>1080</v>
      </c>
      <c r="I595" s="69" t="s">
        <v>1081</v>
      </c>
      <c r="J595" s="70" t="s">
        <v>1078</v>
      </c>
      <c r="K595" s="77"/>
      <c r="L595" s="77">
        <v>0</v>
      </c>
      <c r="M595" s="69" t="s">
        <v>144</v>
      </c>
      <c r="N595" s="69" t="s">
        <v>1079</v>
      </c>
      <c r="O595" s="77" t="str">
        <f t="shared" si="49"/>
        <v/>
      </c>
      <c r="P595" s="77" t="str">
        <f t="shared" si="50"/>
        <v/>
      </c>
      <c r="Q595" s="77"/>
      <c r="R595" s="6">
        <v>0.8</v>
      </c>
      <c r="S595" s="55">
        <v>43015</v>
      </c>
      <c r="T595" s="77" t="s">
        <v>65</v>
      </c>
      <c r="U595" s="67" t="s">
        <v>108</v>
      </c>
      <c r="V595" s="68" t="s">
        <v>144</v>
      </c>
      <c r="W595" s="74" t="s">
        <v>66</v>
      </c>
      <c r="X595" s="115" t="s">
        <v>66</v>
      </c>
      <c r="Y595" s="121" t="s">
        <v>140</v>
      </c>
      <c r="AA595" s="69" t="s">
        <v>609</v>
      </c>
      <c r="AB595" s="77"/>
      <c r="AC595" s="69" t="s">
        <v>609</v>
      </c>
      <c r="AD595" s="77"/>
      <c r="AF595" s="77"/>
      <c r="AG595" s="69">
        <v>1</v>
      </c>
      <c r="AH595" s="7"/>
      <c r="AI595" s="70" t="s">
        <v>2831</v>
      </c>
      <c r="AJ595" s="194" t="e">
        <f>VLOOKUP($J595,context!$K$2:$M$348,2,FALSE)</f>
        <v>#N/A</v>
      </c>
      <c r="AK595" s="70">
        <v>1</v>
      </c>
      <c r="AL595" s="70" t="s">
        <v>3097</v>
      </c>
      <c r="AM595" s="149" t="e">
        <f>VLOOKUP($J595,context!$K$2:$AC$348,5,FALSE)</f>
        <v>#N/A</v>
      </c>
      <c r="AN595" s="149" t="e">
        <f>VLOOKUP($J595,context!$K$2:$AC$348,6,FALSE)</f>
        <v>#N/A</v>
      </c>
      <c r="AO595" s="149" t="e">
        <f>VLOOKUP($J595,context!$K$2:$AC$348,7,FALSE)</f>
        <v>#N/A</v>
      </c>
      <c r="AP595" s="149" t="e">
        <f>VLOOKUP($J595,context!$K$2:$AC$348,8,FALSE)</f>
        <v>#N/A</v>
      </c>
      <c r="AQ595" s="149" t="e">
        <f>VLOOKUP($J595,context!$K$2:$AC$348,9,FALSE)</f>
        <v>#N/A</v>
      </c>
      <c r="AR595" s="149" t="e">
        <f>VLOOKUP($J595,context!$K$2:$AC$348,10,FALSE)</f>
        <v>#N/A</v>
      </c>
      <c r="AS595" s="149" t="e">
        <f>VLOOKUP($J595,context!$K$2:$AC$348,11,FALSE)</f>
        <v>#N/A</v>
      </c>
      <c r="AT595" s="149" t="e">
        <f>VLOOKUP($J595,context!$K$2:$AC$348,12,FALSE)</f>
        <v>#N/A</v>
      </c>
      <c r="AU595" s="149" t="e">
        <f>VLOOKUP($J595,context!$K$2:$AC$348,13,FALSE)</f>
        <v>#N/A</v>
      </c>
      <c r="AV595" s="149" t="e">
        <f>VLOOKUP($J595,context!$K$2:$AC$348,14,FALSE)</f>
        <v>#N/A</v>
      </c>
      <c r="AW595" s="149" t="e">
        <f>VLOOKUP($J595,context!$K$2:$AC$348,15,FALSE)</f>
        <v>#N/A</v>
      </c>
      <c r="AX595" s="149" t="e">
        <f>VLOOKUP($J595,context!$K$2:$AC$348,16,FALSE)</f>
        <v>#N/A</v>
      </c>
      <c r="AY595" s="179" t="e">
        <f t="shared" si="51"/>
        <v>#N/A</v>
      </c>
      <c r="AZ595" s="149" t="e">
        <f t="shared" si="52"/>
        <v>#N/A</v>
      </c>
      <c r="BA595" s="149" t="e">
        <f t="shared" si="53"/>
        <v>#N/A</v>
      </c>
      <c r="BB595" s="122"/>
    </row>
    <row r="596" spans="1:54">
      <c r="A596" s="52">
        <v>416</v>
      </c>
      <c r="B596" s="52" t="s">
        <v>2708</v>
      </c>
      <c r="C596" s="52" t="s">
        <v>905</v>
      </c>
      <c r="D596" s="52"/>
      <c r="E596" s="175" t="s">
        <v>1104</v>
      </c>
      <c r="F596" s="176">
        <v>4</v>
      </c>
      <c r="G596" s="175" t="s">
        <v>1077</v>
      </c>
      <c r="H596" s="77"/>
      <c r="I596" s="69" t="s">
        <v>1077</v>
      </c>
      <c r="J596" s="70" t="s">
        <v>1078</v>
      </c>
      <c r="K596" s="175" t="s">
        <v>1113</v>
      </c>
      <c r="L596" s="175">
        <v>0</v>
      </c>
      <c r="M596" s="69" t="s">
        <v>144</v>
      </c>
      <c r="N596" s="69" t="s">
        <v>1079</v>
      </c>
      <c r="O596" s="77" t="str">
        <f t="shared" si="49"/>
        <v/>
      </c>
      <c r="P596" s="77" t="str">
        <f t="shared" si="50"/>
        <v/>
      </c>
      <c r="Q596" s="175"/>
      <c r="R596" s="52">
        <v>0.8</v>
      </c>
      <c r="S596" s="55">
        <v>43015</v>
      </c>
      <c r="T596" s="77" t="s">
        <v>65</v>
      </c>
      <c r="U596" s="67" t="s">
        <v>108</v>
      </c>
      <c r="V596" s="177" t="s">
        <v>144</v>
      </c>
      <c r="W596" s="177" t="s">
        <v>66</v>
      </c>
      <c r="X596" s="52" t="s">
        <v>66</v>
      </c>
      <c r="Y596" s="178" t="s">
        <v>262</v>
      </c>
      <c r="Z596" s="178" t="s">
        <v>144</v>
      </c>
      <c r="AA596" s="175" t="s">
        <v>609</v>
      </c>
      <c r="AB596" s="175" t="s">
        <v>609</v>
      </c>
      <c r="AC596" s="175" t="s">
        <v>609</v>
      </c>
      <c r="AD596" s="175"/>
      <c r="AE596" s="175"/>
      <c r="AF596" s="175"/>
      <c r="AG596" s="69">
        <v>1</v>
      </c>
      <c r="AH596" s="175"/>
      <c r="AI596" s="177" t="s">
        <v>2831</v>
      </c>
      <c r="AJ596" s="194" t="e">
        <f>VLOOKUP($J596,context!$K$2:$M$348,2,FALSE)</f>
        <v>#N/A</v>
      </c>
      <c r="AK596" s="70">
        <v>1</v>
      </c>
      <c r="AL596" s="70" t="s">
        <v>3097</v>
      </c>
      <c r="AM596" s="179" t="e">
        <f>VLOOKUP($J596,context!$K$2:$AC$348,5,FALSE)</f>
        <v>#N/A</v>
      </c>
      <c r="AN596" s="179" t="e">
        <f>VLOOKUP($J596,context!$K$2:$AC$348,6,FALSE)</f>
        <v>#N/A</v>
      </c>
      <c r="AO596" s="179" t="e">
        <f>VLOOKUP($J596,context!$K$2:$AC$348,7,FALSE)</f>
        <v>#N/A</v>
      </c>
      <c r="AP596" s="179" t="e">
        <f>VLOOKUP($J596,context!$K$2:$AC$348,8,FALSE)</f>
        <v>#N/A</v>
      </c>
      <c r="AQ596" s="179" t="e">
        <f>VLOOKUP($J596,context!$K$2:$AC$348,9,FALSE)</f>
        <v>#N/A</v>
      </c>
      <c r="AR596" s="179" t="e">
        <f>VLOOKUP($J596,context!$K$2:$AC$348,10,FALSE)</f>
        <v>#N/A</v>
      </c>
      <c r="AS596" s="179" t="e">
        <f>VLOOKUP($J596,context!$K$2:$AC$348,11,FALSE)</f>
        <v>#N/A</v>
      </c>
      <c r="AT596" s="179" t="e">
        <f>VLOOKUP($J596,context!$K$2:$AC$348,12,FALSE)</f>
        <v>#N/A</v>
      </c>
      <c r="AU596" s="179" t="e">
        <f>VLOOKUP($J596,context!$K$2:$AC$348,13,FALSE)</f>
        <v>#N/A</v>
      </c>
      <c r="AV596" s="179" t="e">
        <f>VLOOKUP($J596,context!$K$2:$AC$348,14,FALSE)</f>
        <v>#N/A</v>
      </c>
      <c r="AW596" s="179" t="e">
        <f>VLOOKUP($J596,context!$K$2:$AC$348,15,FALSE)</f>
        <v>#N/A</v>
      </c>
      <c r="AX596" s="179" t="e">
        <f>VLOOKUP($J596,context!$K$2:$AC$348,16,FALSE)</f>
        <v>#N/A</v>
      </c>
      <c r="AY596" s="149" t="e">
        <f t="shared" si="51"/>
        <v>#N/A</v>
      </c>
      <c r="AZ596" s="149" t="e">
        <f t="shared" si="52"/>
        <v>#N/A</v>
      </c>
      <c r="BA596" s="149" t="e">
        <f t="shared" si="53"/>
        <v>#N/A</v>
      </c>
      <c r="BB596" s="122"/>
    </row>
    <row r="597" spans="1:54">
      <c r="A597" s="52">
        <v>88</v>
      </c>
      <c r="B597" s="52" t="s">
        <v>13</v>
      </c>
      <c r="C597" s="66" t="s">
        <v>727</v>
      </c>
      <c r="D597" s="52"/>
      <c r="E597" s="77" t="s">
        <v>728</v>
      </c>
      <c r="F597" s="50">
        <v>2.5</v>
      </c>
      <c r="G597" s="50" t="s">
        <v>108</v>
      </c>
      <c r="H597" s="77"/>
      <c r="I597" s="50" t="s">
        <v>108</v>
      </c>
      <c r="J597" s="71" t="s">
        <v>108</v>
      </c>
      <c r="K597" s="77"/>
      <c r="L597" s="175">
        <v>1</v>
      </c>
      <c r="M597" s="69" t="s">
        <v>144</v>
      </c>
      <c r="N597" s="69" t="s">
        <v>108</v>
      </c>
      <c r="O597" s="77" t="str">
        <f t="shared" ref="O597:O660" si="54">IF(L597=1,J597,"")</f>
        <v>Reports and other papers</v>
      </c>
      <c r="P597" s="77" t="str">
        <f t="shared" ref="P597:P660" si="55">IF(L597=1,"Definition from "&amp;C597&amp;": "&amp;K597,"")</f>
        <v xml:space="preserve">Definition from CGIAR OA Policy: </v>
      </c>
      <c r="Q597" s="77"/>
      <c r="R597" s="6">
        <v>1</v>
      </c>
      <c r="S597" s="55">
        <v>41549</v>
      </c>
      <c r="T597" s="77" t="s">
        <v>65</v>
      </c>
      <c r="U597" s="67" t="s">
        <v>108</v>
      </c>
      <c r="V597" s="68" t="s">
        <v>144</v>
      </c>
      <c r="W597" s="74" t="s">
        <v>66</v>
      </c>
      <c r="X597" s="115" t="s">
        <v>66</v>
      </c>
      <c r="Y597" s="121" t="s">
        <v>368</v>
      </c>
      <c r="Z597" s="121" t="s">
        <v>144</v>
      </c>
      <c r="AA597" s="77"/>
      <c r="AB597" s="69" t="s">
        <v>609</v>
      </c>
      <c r="AC597" s="77"/>
      <c r="AD597" s="77"/>
      <c r="AF597" s="77"/>
      <c r="AG597" s="69">
        <v>1</v>
      </c>
      <c r="AH597" s="7"/>
      <c r="AI597" s="70" t="s">
        <v>2832</v>
      </c>
      <c r="AJ597" s="194" t="str">
        <f>VLOOKUP($J597,context!$K$2:$M$348,2,FALSE)</f>
        <v xml:space="preserve">Definition from CGIAR OA Policy: </v>
      </c>
      <c r="AK597" s="70">
        <v>1</v>
      </c>
      <c r="AL597" s="70" t="s">
        <v>3096</v>
      </c>
      <c r="AM597" s="149">
        <f>VLOOKUP($J597,context!$K$2:$AC$348,5,FALSE)</f>
        <v>1</v>
      </c>
      <c r="AN597" s="149">
        <f>VLOOKUP($J597,context!$K$2:$AC$348,6,FALSE)</f>
        <v>0</v>
      </c>
      <c r="AO597" s="149">
        <f>VLOOKUP($J597,context!$K$2:$AC$348,7,FALSE)</f>
        <v>0</v>
      </c>
      <c r="AP597" s="149">
        <f>VLOOKUP($J597,context!$K$2:$AC$348,8,FALSE)</f>
        <v>0</v>
      </c>
      <c r="AQ597" s="149">
        <f>VLOOKUP($J597,context!$K$2:$AC$348,9,FALSE)</f>
        <v>0</v>
      </c>
      <c r="AR597" s="149">
        <f>VLOOKUP($J597,context!$K$2:$AC$348,10,FALSE)</f>
        <v>0</v>
      </c>
      <c r="AS597" s="149">
        <f>VLOOKUP($J597,context!$K$2:$AC$348,11,FALSE)</f>
        <v>0.6</v>
      </c>
      <c r="AT597" s="149">
        <f>VLOOKUP($J597,context!$K$2:$AC$348,12,FALSE)</f>
        <v>0.2</v>
      </c>
      <c r="AU597" s="149">
        <f>VLOOKUP($J597,context!$K$2:$AC$348,13,FALSE)</f>
        <v>0.6</v>
      </c>
      <c r="AV597" s="149">
        <f>VLOOKUP($J597,context!$K$2:$AC$348,14,FALSE)</f>
        <v>0.6</v>
      </c>
      <c r="AW597" s="149">
        <f>VLOOKUP($J597,context!$K$2:$AC$348,15,FALSE)</f>
        <v>1</v>
      </c>
      <c r="AX597" s="149">
        <f>VLOOKUP($J597,context!$K$2:$AC$348,16,FALSE)</f>
        <v>0.8</v>
      </c>
      <c r="AY597" s="149">
        <f t="shared" si="51"/>
        <v>4.8</v>
      </c>
      <c r="AZ597" s="149">
        <f t="shared" si="52"/>
        <v>1</v>
      </c>
      <c r="BA597" s="149">
        <f t="shared" si="53"/>
        <v>0</v>
      </c>
    </row>
    <row r="598" spans="1:54" s="175" customFormat="1">
      <c r="A598" s="52">
        <v>327</v>
      </c>
      <c r="B598" s="52" t="s">
        <v>2708</v>
      </c>
      <c r="C598" s="66" t="s">
        <v>905</v>
      </c>
      <c r="D598" s="52"/>
      <c r="E598" s="77" t="s">
        <v>906</v>
      </c>
      <c r="F598" s="50">
        <v>5</v>
      </c>
      <c r="G598" s="50" t="s">
        <v>962</v>
      </c>
      <c r="H598" s="77" t="s">
        <v>980</v>
      </c>
      <c r="I598" s="69" t="s">
        <v>981</v>
      </c>
      <c r="J598" s="70" t="s">
        <v>981</v>
      </c>
      <c r="K598" s="77"/>
      <c r="L598" s="77">
        <v>0</v>
      </c>
      <c r="M598" s="69" t="s">
        <v>144</v>
      </c>
      <c r="N598" s="69" t="s">
        <v>981</v>
      </c>
      <c r="O598" s="77" t="str">
        <f t="shared" si="54"/>
        <v/>
      </c>
      <c r="P598" s="77" t="str">
        <f t="shared" si="55"/>
        <v/>
      </c>
      <c r="Q598" s="77"/>
      <c r="R598" s="6">
        <v>0.8</v>
      </c>
      <c r="S598" s="55">
        <v>43015</v>
      </c>
      <c r="T598" s="77" t="s">
        <v>65</v>
      </c>
      <c r="U598" s="67" t="s">
        <v>108</v>
      </c>
      <c r="V598" s="68" t="s">
        <v>144</v>
      </c>
      <c r="W598" s="74" t="s">
        <v>66</v>
      </c>
      <c r="X598" s="115" t="s">
        <v>66</v>
      </c>
      <c r="Y598" s="121" t="s">
        <v>262</v>
      </c>
      <c r="Z598" s="121" t="s">
        <v>144</v>
      </c>
      <c r="AA598" s="69" t="s">
        <v>609</v>
      </c>
      <c r="AB598" s="69" t="s">
        <v>609</v>
      </c>
      <c r="AC598" s="77"/>
      <c r="AD598" s="77"/>
      <c r="AE598" s="7"/>
      <c r="AF598" s="77"/>
      <c r="AG598" s="69">
        <v>1</v>
      </c>
      <c r="AH598" s="7"/>
      <c r="AI598" s="70" t="s">
        <v>2826</v>
      </c>
      <c r="AJ598" s="194" t="str">
        <f>VLOOKUP($J598,context!$K$2:$M$348,2,FALSE)</f>
        <v>Definition from FaBiO: A report of a technical nature.</v>
      </c>
      <c r="AK598" s="70">
        <v>1</v>
      </c>
      <c r="AL598" s="70" t="s">
        <v>3093</v>
      </c>
      <c r="AM598" s="149">
        <f>VLOOKUP($J598,context!$K$2:$AC$348,5,FALSE)</f>
        <v>1</v>
      </c>
      <c r="AN598" s="149">
        <f>VLOOKUP($J598,context!$K$2:$AC$348,6,FALSE)</f>
        <v>0</v>
      </c>
      <c r="AO598" s="149">
        <f>VLOOKUP($J598,context!$K$2:$AC$348,7,FALSE)</f>
        <v>0</v>
      </c>
      <c r="AP598" s="149">
        <f>VLOOKUP($J598,context!$K$2:$AC$348,8,FALSE)</f>
        <v>0</v>
      </c>
      <c r="AQ598" s="149">
        <f>VLOOKUP($J598,context!$K$2:$AC$348,9,FALSE)</f>
        <v>0</v>
      </c>
      <c r="AR598" s="149">
        <f>VLOOKUP($J598,context!$K$2:$AC$348,10,FALSE)</f>
        <v>0</v>
      </c>
      <c r="AS598" s="149">
        <f>VLOOKUP($J598,context!$K$2:$AC$348,11,FALSE)</f>
        <v>0.6</v>
      </c>
      <c r="AT598" s="149">
        <f>VLOOKUP($J598,context!$K$2:$AC$348,12,FALSE)</f>
        <v>0.4</v>
      </c>
      <c r="AU598" s="149">
        <f>VLOOKUP($J598,context!$K$2:$AC$348,13,FALSE)</f>
        <v>0.2</v>
      </c>
      <c r="AV598" s="149">
        <f>VLOOKUP($J598,context!$K$2:$AC$348,14,FALSE)</f>
        <v>0</v>
      </c>
      <c r="AW598" s="149">
        <f>VLOOKUP($J598,context!$K$2:$AC$348,15,FALSE)</f>
        <v>1</v>
      </c>
      <c r="AX598" s="149">
        <f>VLOOKUP($J598,context!$K$2:$AC$348,16,FALSE)</f>
        <v>1</v>
      </c>
      <c r="AY598" s="149">
        <f t="shared" si="51"/>
        <v>4.2</v>
      </c>
      <c r="AZ598" s="149">
        <f t="shared" si="52"/>
        <v>1</v>
      </c>
      <c r="BA598" s="149">
        <f t="shared" si="53"/>
        <v>0</v>
      </c>
      <c r="BB598" s="122"/>
    </row>
    <row r="599" spans="1:54">
      <c r="A599" s="52">
        <v>585</v>
      </c>
      <c r="B599" s="52" t="s">
        <v>13</v>
      </c>
      <c r="C599" s="114" t="s">
        <v>1732</v>
      </c>
      <c r="E599" s="69" t="s">
        <v>1891</v>
      </c>
      <c r="F599" s="61">
        <v>3</v>
      </c>
      <c r="G599" s="69" t="s">
        <v>980</v>
      </c>
      <c r="I599" s="69" t="s">
        <v>980</v>
      </c>
      <c r="J599" s="70" t="s">
        <v>981</v>
      </c>
      <c r="K599" s="69" t="s">
        <v>1851</v>
      </c>
      <c r="L599" s="77">
        <v>0</v>
      </c>
      <c r="M599" s="69" t="s">
        <v>144</v>
      </c>
      <c r="N599" s="69" t="s">
        <v>981</v>
      </c>
      <c r="O599" s="77" t="str">
        <f t="shared" si="54"/>
        <v/>
      </c>
      <c r="P599" s="77" t="str">
        <f t="shared" si="55"/>
        <v/>
      </c>
      <c r="R599" s="63">
        <v>0.8</v>
      </c>
      <c r="T599" s="77" t="s">
        <v>65</v>
      </c>
      <c r="U599" s="67" t="s">
        <v>108</v>
      </c>
      <c r="V599" s="68" t="s">
        <v>144</v>
      </c>
      <c r="W599" s="74" t="s">
        <v>66</v>
      </c>
      <c r="X599" s="115" t="s">
        <v>66</v>
      </c>
      <c r="Y599" s="121" t="s">
        <v>262</v>
      </c>
      <c r="Z599" s="121" t="s">
        <v>144</v>
      </c>
      <c r="AG599" s="69">
        <v>1</v>
      </c>
      <c r="AI599" s="70" t="s">
        <v>2826</v>
      </c>
      <c r="AJ599" s="194" t="str">
        <f>VLOOKUP($J599,context!$K$2:$M$348,2,FALSE)</f>
        <v>Definition from FaBiO: A report of a technical nature.</v>
      </c>
      <c r="AK599" s="70">
        <v>1</v>
      </c>
      <c r="AL599" s="70" t="s">
        <v>3093</v>
      </c>
      <c r="AM599" s="149">
        <f>VLOOKUP($J599,context!$K$2:$AC$348,5,FALSE)</f>
        <v>1</v>
      </c>
      <c r="AN599" s="149">
        <f>VLOOKUP($J599,context!$K$2:$AC$348,6,FALSE)</f>
        <v>0</v>
      </c>
      <c r="AO599" s="149">
        <f>VLOOKUP($J599,context!$K$2:$AC$348,7,FALSE)</f>
        <v>0</v>
      </c>
      <c r="AP599" s="149">
        <f>VLOOKUP($J599,context!$K$2:$AC$348,8,FALSE)</f>
        <v>0</v>
      </c>
      <c r="AQ599" s="149">
        <f>VLOOKUP($J599,context!$K$2:$AC$348,9,FALSE)</f>
        <v>0</v>
      </c>
      <c r="AR599" s="149">
        <f>VLOOKUP($J599,context!$K$2:$AC$348,10,FALSE)</f>
        <v>0</v>
      </c>
      <c r="AS599" s="149">
        <f>VLOOKUP($J599,context!$K$2:$AC$348,11,FALSE)</f>
        <v>0.6</v>
      </c>
      <c r="AT599" s="149">
        <f>VLOOKUP($J599,context!$K$2:$AC$348,12,FALSE)</f>
        <v>0.4</v>
      </c>
      <c r="AU599" s="149">
        <f>VLOOKUP($J599,context!$K$2:$AC$348,13,FALSE)</f>
        <v>0.2</v>
      </c>
      <c r="AV599" s="149">
        <f>VLOOKUP($J599,context!$K$2:$AC$348,14,FALSE)</f>
        <v>0</v>
      </c>
      <c r="AW599" s="149">
        <f>VLOOKUP($J599,context!$K$2:$AC$348,15,FALSE)</f>
        <v>1</v>
      </c>
      <c r="AX599" s="149">
        <f>VLOOKUP($J599,context!$K$2:$AC$348,16,FALSE)</f>
        <v>1</v>
      </c>
      <c r="AY599" s="149">
        <f t="shared" si="51"/>
        <v>4.2</v>
      </c>
      <c r="AZ599" s="149">
        <f t="shared" si="52"/>
        <v>1</v>
      </c>
      <c r="BA599" s="149">
        <f t="shared" si="53"/>
        <v>0</v>
      </c>
    </row>
    <row r="600" spans="1:54">
      <c r="A600" s="52">
        <v>820</v>
      </c>
      <c r="B600" s="52" t="s">
        <v>13</v>
      </c>
      <c r="C600" s="117" t="s">
        <v>1902</v>
      </c>
      <c r="E600" s="69" t="s">
        <v>2271</v>
      </c>
      <c r="G600" s="62" t="s">
        <v>980</v>
      </c>
      <c r="J600" s="70" t="s">
        <v>981</v>
      </c>
      <c r="K600" s="70" t="s">
        <v>2218</v>
      </c>
      <c r="L600" s="77">
        <v>1</v>
      </c>
      <c r="M600" s="69" t="s">
        <v>144</v>
      </c>
      <c r="N600" s="69" t="s">
        <v>981</v>
      </c>
      <c r="O600" s="77" t="str">
        <f t="shared" si="54"/>
        <v>Technical Report</v>
      </c>
      <c r="P600" s="77" t="str">
        <f t="shared" si="55"/>
        <v>Definition from FaBiO: A report of a technical nature.</v>
      </c>
      <c r="R600" s="63">
        <v>0.8</v>
      </c>
      <c r="T600" s="77" t="s">
        <v>65</v>
      </c>
      <c r="U600" s="67" t="s">
        <v>108</v>
      </c>
      <c r="V600" s="68" t="s">
        <v>144</v>
      </c>
      <c r="W600" s="74" t="s">
        <v>66</v>
      </c>
      <c r="X600" s="115" t="s">
        <v>66</v>
      </c>
      <c r="Y600" s="121" t="s">
        <v>262</v>
      </c>
      <c r="Z600" s="121" t="s">
        <v>144</v>
      </c>
      <c r="AG600" s="69">
        <v>1</v>
      </c>
      <c r="AI600" s="70" t="s">
        <v>2826</v>
      </c>
      <c r="AJ600" s="194" t="str">
        <f>VLOOKUP($J600,context!$K$2:$M$348,2,FALSE)</f>
        <v>Definition from FaBiO: A report of a technical nature.</v>
      </c>
      <c r="AK600" s="70">
        <v>1</v>
      </c>
      <c r="AL600" s="70" t="s">
        <v>3093</v>
      </c>
      <c r="AM600" s="149">
        <f>VLOOKUP($J600,context!$K$2:$AC$348,5,FALSE)</f>
        <v>1</v>
      </c>
      <c r="AN600" s="149">
        <f>VLOOKUP($J600,context!$K$2:$AC$348,6,FALSE)</f>
        <v>0</v>
      </c>
      <c r="AO600" s="149">
        <f>VLOOKUP($J600,context!$K$2:$AC$348,7,FALSE)</f>
        <v>0</v>
      </c>
      <c r="AP600" s="149">
        <f>VLOOKUP($J600,context!$K$2:$AC$348,8,FALSE)</f>
        <v>0</v>
      </c>
      <c r="AQ600" s="149">
        <f>VLOOKUP($J600,context!$K$2:$AC$348,9,FALSE)</f>
        <v>0</v>
      </c>
      <c r="AR600" s="149">
        <f>VLOOKUP($J600,context!$K$2:$AC$348,10,FALSE)</f>
        <v>0</v>
      </c>
      <c r="AS600" s="149">
        <f>VLOOKUP($J600,context!$K$2:$AC$348,11,FALSE)</f>
        <v>0.6</v>
      </c>
      <c r="AT600" s="149">
        <f>VLOOKUP($J600,context!$K$2:$AC$348,12,FALSE)</f>
        <v>0.4</v>
      </c>
      <c r="AU600" s="149">
        <f>VLOOKUP($J600,context!$K$2:$AC$348,13,FALSE)</f>
        <v>0.2</v>
      </c>
      <c r="AV600" s="149">
        <f>VLOOKUP($J600,context!$K$2:$AC$348,14,FALSE)</f>
        <v>0</v>
      </c>
      <c r="AW600" s="149">
        <f>VLOOKUP($J600,context!$K$2:$AC$348,15,FALSE)</f>
        <v>1</v>
      </c>
      <c r="AX600" s="149">
        <f>VLOOKUP($J600,context!$K$2:$AC$348,16,FALSE)</f>
        <v>1</v>
      </c>
      <c r="AY600" s="149">
        <f t="shared" si="51"/>
        <v>4.2</v>
      </c>
      <c r="AZ600" s="149">
        <f t="shared" si="52"/>
        <v>1</v>
      </c>
      <c r="BA600" s="149">
        <f t="shared" si="53"/>
        <v>0</v>
      </c>
    </row>
    <row r="601" spans="1:54">
      <c r="A601" s="52">
        <v>827</v>
      </c>
      <c r="B601" s="52" t="s">
        <v>13</v>
      </c>
      <c r="C601" s="117" t="s">
        <v>1902</v>
      </c>
      <c r="E601" s="69" t="s">
        <v>2271</v>
      </c>
      <c r="G601" s="62" t="s">
        <v>2229</v>
      </c>
      <c r="J601" s="70" t="s">
        <v>2275</v>
      </c>
      <c r="K601" s="61" t="s">
        <v>2230</v>
      </c>
      <c r="L601" s="175">
        <v>1</v>
      </c>
      <c r="M601" s="69" t="s">
        <v>144</v>
      </c>
      <c r="N601" s="69" t="s">
        <v>2275</v>
      </c>
      <c r="O601" s="77" t="str">
        <f t="shared" si="54"/>
        <v>report-trial report</v>
      </c>
      <c r="P601" s="77" t="str">
        <f t="shared" si="55"/>
        <v>Definition from FaBiO: The report of a trial, for example an experimental trial or a legal trial.</v>
      </c>
      <c r="R601" s="63">
        <v>0.8</v>
      </c>
      <c r="T601" s="77" t="s">
        <v>65</v>
      </c>
      <c r="U601" s="67" t="s">
        <v>108</v>
      </c>
      <c r="V601" s="68" t="s">
        <v>144</v>
      </c>
      <c r="W601" s="74" t="s">
        <v>66</v>
      </c>
      <c r="X601" s="115" t="s">
        <v>66</v>
      </c>
      <c r="Y601" s="121" t="s">
        <v>262</v>
      </c>
      <c r="Z601" s="121" t="s">
        <v>144</v>
      </c>
      <c r="AA601" s="69" t="s">
        <v>609</v>
      </c>
      <c r="AG601" s="69">
        <v>1</v>
      </c>
      <c r="AI601" s="70" t="s">
        <v>2830</v>
      </c>
      <c r="AJ601" s="194" t="str">
        <f>VLOOKUP($J601,context!$K$2:$M$348,2,FALSE)</f>
        <v>Definition from FaBiO: The report of a trial, for example an experimental trial or a legal trial.</v>
      </c>
      <c r="AK601" s="70">
        <v>1</v>
      </c>
      <c r="AL601" s="70" t="s">
        <v>3097</v>
      </c>
      <c r="AM601" s="149">
        <f>VLOOKUP($J601,context!$K$2:$AC$348,5,FALSE)</f>
        <v>1</v>
      </c>
      <c r="AN601" s="149">
        <f>VLOOKUP($J601,context!$K$2:$AC$348,6,FALSE)</f>
        <v>0</v>
      </c>
      <c r="AO601" s="149">
        <f>VLOOKUP($J601,context!$K$2:$AC$348,7,FALSE)</f>
        <v>0</v>
      </c>
      <c r="AP601" s="149">
        <f>VLOOKUP($J601,context!$K$2:$AC$348,8,FALSE)</f>
        <v>0.6</v>
      </c>
      <c r="AQ601" s="149">
        <f>VLOOKUP($J601,context!$K$2:$AC$348,9,FALSE)</f>
        <v>0</v>
      </c>
      <c r="AR601" s="149">
        <f>VLOOKUP($J601,context!$K$2:$AC$348,10,FALSE)</f>
        <v>0</v>
      </c>
      <c r="AS601" s="149">
        <f>VLOOKUP($J601,context!$K$2:$AC$348,11,FALSE)</f>
        <v>1</v>
      </c>
      <c r="AT601" s="149">
        <f>VLOOKUP($J601,context!$K$2:$AC$348,12,FALSE)</f>
        <v>0</v>
      </c>
      <c r="AU601" s="149">
        <f>VLOOKUP($J601,context!$K$2:$AC$348,13,FALSE)</f>
        <v>0.4</v>
      </c>
      <c r="AV601" s="149">
        <f>VLOOKUP($J601,context!$K$2:$AC$348,14,FALSE)</f>
        <v>0</v>
      </c>
      <c r="AW601" s="149">
        <f>VLOOKUP($J601,context!$K$2:$AC$348,15,FALSE)</f>
        <v>1</v>
      </c>
      <c r="AX601" s="149">
        <f>VLOOKUP($J601,context!$K$2:$AC$348,16,FALSE)</f>
        <v>1</v>
      </c>
      <c r="AY601" s="149">
        <f t="shared" si="51"/>
        <v>5</v>
      </c>
      <c r="AZ601" s="149">
        <f t="shared" si="52"/>
        <v>1</v>
      </c>
      <c r="BA601" s="149">
        <f t="shared" si="53"/>
        <v>0</v>
      </c>
    </row>
    <row r="602" spans="1:54">
      <c r="A602" s="52">
        <v>586</v>
      </c>
      <c r="B602" s="52" t="s">
        <v>13</v>
      </c>
      <c r="C602" s="114" t="s">
        <v>1732</v>
      </c>
      <c r="E602" s="69" t="s">
        <v>1891</v>
      </c>
      <c r="F602" s="61">
        <v>2</v>
      </c>
      <c r="G602" s="69" t="s">
        <v>1711</v>
      </c>
      <c r="I602" s="69" t="s">
        <v>1711</v>
      </c>
      <c r="J602" s="70" t="s">
        <v>2396</v>
      </c>
      <c r="K602" s="69" t="s">
        <v>1853</v>
      </c>
      <c r="L602" s="69">
        <v>0</v>
      </c>
      <c r="M602" s="69" t="s">
        <v>2396</v>
      </c>
      <c r="N602" s="69" t="s">
        <v>2396</v>
      </c>
      <c r="O602" s="77" t="str">
        <f t="shared" si="54"/>
        <v/>
      </c>
      <c r="P602" s="77" t="str">
        <f t="shared" si="55"/>
        <v/>
      </c>
      <c r="Q602" s="61" t="s">
        <v>1854</v>
      </c>
      <c r="R602" s="63">
        <v>0.8</v>
      </c>
      <c r="T602" s="77" t="s">
        <v>65</v>
      </c>
      <c r="U602" s="67" t="s">
        <v>108</v>
      </c>
      <c r="V602" s="68" t="s">
        <v>145</v>
      </c>
      <c r="W602" s="74" t="s">
        <v>66</v>
      </c>
      <c r="X602" s="115" t="s">
        <v>66</v>
      </c>
      <c r="Y602" s="121" t="s">
        <v>171</v>
      </c>
      <c r="AA602" s="69" t="s">
        <v>609</v>
      </c>
      <c r="AF602" s="69" t="s">
        <v>2845</v>
      </c>
      <c r="AG602" s="69">
        <v>0</v>
      </c>
      <c r="AI602" s="131" t="s">
        <v>3040</v>
      </c>
      <c r="AJ602" s="194" t="str">
        <f>VLOOKUP($J602,context!$K$2:$M$348,2,FALSE)</f>
        <v>Definition from VIVO: A proposal for a research grant that has been submitted but not approved; does not represent an existing activity</v>
      </c>
      <c r="AK602" s="131">
        <v>2</v>
      </c>
      <c r="AL602" s="70" t="s">
        <v>3097</v>
      </c>
      <c r="AM602" s="149">
        <f>VLOOKUP($J602,context!$K$2:$AC$348,5,FALSE)</f>
        <v>1</v>
      </c>
      <c r="AN602" s="149">
        <f>VLOOKUP($J602,context!$K$2:$AC$348,6,FALSE)</f>
        <v>1</v>
      </c>
      <c r="AO602" s="149">
        <f>VLOOKUP($J602,context!$K$2:$AC$348,7,FALSE)</f>
        <v>0</v>
      </c>
      <c r="AP602" s="149">
        <f>VLOOKUP($J602,context!$K$2:$AC$348,8,FALSE)</f>
        <v>0</v>
      </c>
      <c r="AQ602" s="149">
        <f>VLOOKUP($J602,context!$K$2:$AC$348,9,FALSE)</f>
        <v>0.4</v>
      </c>
      <c r="AR602" s="149">
        <f>VLOOKUP($J602,context!$K$2:$AC$348,10,FALSE)</f>
        <v>0</v>
      </c>
      <c r="AS602" s="149">
        <f>VLOOKUP($J602,context!$K$2:$AC$348,11,FALSE)</f>
        <v>1</v>
      </c>
      <c r="AT602" s="149">
        <f>VLOOKUP($J602,context!$K$2:$AC$348,12,FALSE)</f>
        <v>0</v>
      </c>
      <c r="AU602" s="149">
        <f>VLOOKUP($J602,context!$K$2:$AC$348,13,FALSE)</f>
        <v>0</v>
      </c>
      <c r="AV602" s="149">
        <f>VLOOKUP($J602,context!$K$2:$AC$348,14,FALSE)</f>
        <v>0</v>
      </c>
      <c r="AW602" s="149">
        <f>VLOOKUP($J602,context!$K$2:$AC$348,15,FALSE)</f>
        <v>0</v>
      </c>
      <c r="AX602" s="149">
        <f>VLOOKUP($J602,context!$K$2:$AC$348,16,FALSE)</f>
        <v>1</v>
      </c>
      <c r="AY602" s="149">
        <f t="shared" si="51"/>
        <v>4.4000000000000004</v>
      </c>
      <c r="AZ602" s="149">
        <f t="shared" si="52"/>
        <v>1</v>
      </c>
      <c r="BA602" s="149">
        <f t="shared" si="53"/>
        <v>0</v>
      </c>
    </row>
    <row r="603" spans="1:54">
      <c r="A603" s="122">
        <v>901</v>
      </c>
      <c r="B603" s="52" t="s">
        <v>13</v>
      </c>
      <c r="C603" s="66" t="s">
        <v>2413</v>
      </c>
      <c r="D603" s="66" t="s">
        <v>2557</v>
      </c>
      <c r="E603" s="7" t="s">
        <v>2414</v>
      </c>
      <c r="F603" s="122">
        <v>3</v>
      </c>
      <c r="G603" s="50" t="s">
        <v>2558</v>
      </c>
      <c r="H603" s="122"/>
      <c r="I603" s="122"/>
      <c r="J603" s="47" t="s">
        <v>2396</v>
      </c>
      <c r="K603" s="7" t="s">
        <v>2559</v>
      </c>
      <c r="L603" s="7">
        <v>1</v>
      </c>
      <c r="M603" s="69" t="s">
        <v>2396</v>
      </c>
      <c r="N603" s="69" t="s">
        <v>2396</v>
      </c>
      <c r="O603" s="77" t="str">
        <f t="shared" si="54"/>
        <v>Research proposal</v>
      </c>
      <c r="P603" s="77" t="str">
        <f t="shared" si="55"/>
        <v>Definition from VIVO: A proposal for a research grant that has been submitted but not approved; does not represent an existing activity</v>
      </c>
      <c r="Q603" s="7"/>
      <c r="R603" s="66">
        <v>1</v>
      </c>
      <c r="S603" s="126"/>
      <c r="T603" s="122" t="s">
        <v>65</v>
      </c>
      <c r="U603" s="127" t="s">
        <v>108</v>
      </c>
      <c r="V603" s="47" t="s">
        <v>145</v>
      </c>
      <c r="W603" s="47" t="s">
        <v>66</v>
      </c>
      <c r="X603" s="66" t="s">
        <v>66</v>
      </c>
      <c r="Y603" s="184" t="s">
        <v>171</v>
      </c>
      <c r="Z603" s="184"/>
      <c r="AA603" s="7" t="s">
        <v>609</v>
      </c>
      <c r="AB603" s="7"/>
      <c r="AC603" s="7"/>
      <c r="AD603" s="7"/>
      <c r="AF603" s="7" t="s">
        <v>2845</v>
      </c>
      <c r="AG603" s="7">
        <v>0</v>
      </c>
      <c r="AI603" s="48" t="s">
        <v>3040</v>
      </c>
      <c r="AJ603" s="194" t="str">
        <f>VLOOKUP($J603,context!$K$2:$M$348,2,FALSE)</f>
        <v>Definition from VIVO: A proposal for a research grant that has been submitted but not approved; does not represent an existing activity</v>
      </c>
      <c r="AK603" s="48">
        <v>2</v>
      </c>
      <c r="AL603" s="70" t="s">
        <v>3097</v>
      </c>
      <c r="AM603" s="185">
        <f>VLOOKUP($J603,context!$K$2:$AC$348,5,FALSE)</f>
        <v>1</v>
      </c>
      <c r="AN603" s="185">
        <f>VLOOKUP($J603,context!$K$2:$AC$348,6,FALSE)</f>
        <v>1</v>
      </c>
      <c r="AO603" s="185">
        <f>VLOOKUP($J603,context!$K$2:$AC$348,7,FALSE)</f>
        <v>0</v>
      </c>
      <c r="AP603" s="185">
        <f>VLOOKUP($J603,context!$K$2:$AC$348,8,FALSE)</f>
        <v>0</v>
      </c>
      <c r="AQ603" s="185">
        <f>VLOOKUP($J603,context!$K$2:$AC$348,9,FALSE)</f>
        <v>0.4</v>
      </c>
      <c r="AR603" s="185">
        <f>VLOOKUP($J603,context!$K$2:$AC$348,10,FALSE)</f>
        <v>0</v>
      </c>
      <c r="AS603" s="185">
        <f>VLOOKUP($J603,context!$K$2:$AC$348,11,FALSE)</f>
        <v>1</v>
      </c>
      <c r="AT603" s="185">
        <f>VLOOKUP($J603,context!$K$2:$AC$348,12,FALSE)</f>
        <v>0</v>
      </c>
      <c r="AU603" s="185">
        <f>VLOOKUP($J603,context!$K$2:$AC$348,13,FALSE)</f>
        <v>0</v>
      </c>
      <c r="AV603" s="185">
        <f>VLOOKUP($J603,context!$K$2:$AC$348,14,FALSE)</f>
        <v>0</v>
      </c>
      <c r="AW603" s="185">
        <f>VLOOKUP($J603,context!$K$2:$AC$348,15,FALSE)</f>
        <v>0</v>
      </c>
      <c r="AX603" s="185">
        <f>VLOOKUP($J603,context!$K$2:$AC$348,16,FALSE)</f>
        <v>1</v>
      </c>
      <c r="AY603" s="185">
        <f t="shared" si="51"/>
        <v>4.4000000000000004</v>
      </c>
      <c r="AZ603" s="149">
        <f t="shared" si="52"/>
        <v>1</v>
      </c>
      <c r="BA603" s="149">
        <f t="shared" si="53"/>
        <v>0</v>
      </c>
    </row>
    <row r="604" spans="1:54">
      <c r="A604" s="52">
        <v>49</v>
      </c>
      <c r="B604" s="52" t="s">
        <v>13</v>
      </c>
      <c r="C604" s="66" t="s">
        <v>44</v>
      </c>
      <c r="D604" s="52"/>
      <c r="E604" s="77" t="s">
        <v>629</v>
      </c>
      <c r="F604" s="50">
        <v>4</v>
      </c>
      <c r="G604" s="77" t="s">
        <v>330</v>
      </c>
      <c r="H604" s="77"/>
      <c r="I604" s="69" t="s">
        <v>330</v>
      </c>
      <c r="J604" s="70" t="s">
        <v>686</v>
      </c>
      <c r="K604" s="77" t="s">
        <v>687</v>
      </c>
      <c r="L604" s="69">
        <v>1</v>
      </c>
      <c r="M604" s="69" t="s">
        <v>686</v>
      </c>
      <c r="N604" s="69" t="s">
        <v>686</v>
      </c>
      <c r="O604" s="77" t="str">
        <f t="shared" si="54"/>
        <v>Resource-online</v>
      </c>
      <c r="P604" s="77" t="str">
        <f t="shared" si="55"/>
        <v>Definition from CASRAI: Information accessible only on the web via traditional technical methods (ie hyperlinks).</v>
      </c>
      <c r="Q604" s="77"/>
      <c r="R604" s="6">
        <v>0.8</v>
      </c>
      <c r="S604" s="55"/>
      <c r="T604" s="77" t="s">
        <v>688</v>
      </c>
      <c r="U604" s="67" t="s">
        <v>608</v>
      </c>
      <c r="V604" s="68" t="s">
        <v>608</v>
      </c>
      <c r="X604" s="115" t="s">
        <v>145</v>
      </c>
      <c r="Y604" s="121" t="s">
        <v>171</v>
      </c>
      <c r="AA604" s="77"/>
      <c r="AB604" s="69" t="s">
        <v>609</v>
      </c>
      <c r="AC604" s="69" t="s">
        <v>609</v>
      </c>
      <c r="AD604" s="77"/>
      <c r="AE604" s="79" t="s">
        <v>689</v>
      </c>
      <c r="AF604" s="69" t="s">
        <v>2833</v>
      </c>
      <c r="AG604" s="69">
        <v>0</v>
      </c>
      <c r="AH604" s="7"/>
      <c r="AI604" s="70" t="s">
        <v>168</v>
      </c>
      <c r="AJ604" s="194" t="str">
        <f>VLOOKUP($J604,context!$K$2:$M$348,2,FALSE)</f>
        <v>Definition from CASRAI: Information accessible only on the web via traditional technical methods (ie hyperlinks).</v>
      </c>
      <c r="AK604" s="70">
        <v>2</v>
      </c>
      <c r="AL604" s="70" t="s">
        <v>3094</v>
      </c>
      <c r="AM604" s="149">
        <f>VLOOKUP($J604,context!$K$2:$AC$348,5,FALSE)</f>
        <v>0</v>
      </c>
      <c r="AN604" s="149">
        <f>VLOOKUP($J604,context!$K$2:$AC$348,6,FALSE)</f>
        <v>0</v>
      </c>
      <c r="AO604" s="149">
        <f>VLOOKUP($J604,context!$K$2:$AC$348,7,FALSE)</f>
        <v>1</v>
      </c>
      <c r="AP604" s="149">
        <f>VLOOKUP($J604,context!$K$2:$AC$348,8,FALSE)</f>
        <v>0.2</v>
      </c>
      <c r="AQ604" s="149">
        <f>VLOOKUP($J604,context!$K$2:$AC$348,9,FALSE)</f>
        <v>0.6</v>
      </c>
      <c r="AR604" s="149">
        <f>VLOOKUP($J604,context!$K$2:$AC$348,10,FALSE)</f>
        <v>0</v>
      </c>
      <c r="AS604" s="149">
        <f>VLOOKUP($J604,context!$K$2:$AC$348,11,FALSE)</f>
        <v>0.8</v>
      </c>
      <c r="AT604" s="149">
        <f>VLOOKUP($J604,context!$K$2:$AC$348,12,FALSE)</f>
        <v>0.4</v>
      </c>
      <c r="AU604" s="149">
        <f>VLOOKUP($J604,context!$K$2:$AC$348,13,FALSE)</f>
        <v>0</v>
      </c>
      <c r="AV604" s="149">
        <f>VLOOKUP($J604,context!$K$2:$AC$348,14,FALSE)</f>
        <v>1</v>
      </c>
      <c r="AW604" s="149">
        <f>VLOOKUP($J604,context!$K$2:$AC$348,15,FALSE)</f>
        <v>0</v>
      </c>
      <c r="AX604" s="149">
        <f>VLOOKUP($J604,context!$K$2:$AC$348,16,FALSE)</f>
        <v>0.6</v>
      </c>
      <c r="AY604" s="149">
        <f t="shared" si="51"/>
        <v>4.5999999999999996</v>
      </c>
      <c r="AZ604" s="149">
        <f t="shared" si="52"/>
        <v>1</v>
      </c>
      <c r="BA604" s="149">
        <f t="shared" si="53"/>
        <v>0</v>
      </c>
    </row>
    <row r="605" spans="1:54">
      <c r="A605" s="66">
        <v>241</v>
      </c>
      <c r="B605" s="66" t="s">
        <v>13</v>
      </c>
      <c r="C605" s="66" t="s">
        <v>41</v>
      </c>
      <c r="D605" s="66" t="s">
        <v>812</v>
      </c>
      <c r="E605" s="7" t="s">
        <v>842</v>
      </c>
      <c r="F605" s="50">
        <v>4</v>
      </c>
      <c r="G605" s="50" t="s">
        <v>329</v>
      </c>
      <c r="H605" s="50"/>
      <c r="I605" s="7" t="s">
        <v>329</v>
      </c>
      <c r="J605" s="47" t="s">
        <v>686</v>
      </c>
      <c r="K605" s="7" t="s">
        <v>846</v>
      </c>
      <c r="L605" s="7">
        <v>0</v>
      </c>
      <c r="M605" s="69" t="s">
        <v>686</v>
      </c>
      <c r="N605" s="69" t="s">
        <v>686</v>
      </c>
      <c r="O605" s="77" t="str">
        <f t="shared" si="54"/>
        <v/>
      </c>
      <c r="P605" s="77" t="str">
        <f t="shared" si="55"/>
        <v/>
      </c>
      <c r="Q605" s="7" t="s">
        <v>815</v>
      </c>
      <c r="R605" s="66">
        <v>0.8</v>
      </c>
      <c r="S605" s="66"/>
      <c r="T605" s="7" t="s">
        <v>688</v>
      </c>
      <c r="U605" s="184" t="s">
        <v>608</v>
      </c>
      <c r="V605" s="47" t="s">
        <v>608</v>
      </c>
      <c r="W605" s="47"/>
      <c r="X605" s="66" t="s">
        <v>145</v>
      </c>
      <c r="Y605" s="184" t="s">
        <v>171</v>
      </c>
      <c r="Z605" s="184"/>
      <c r="AA605" s="7"/>
      <c r="AB605" s="7" t="s">
        <v>609</v>
      </c>
      <c r="AC605" s="7" t="s">
        <v>609</v>
      </c>
      <c r="AD605" s="7"/>
      <c r="AF605" s="7" t="s">
        <v>2833</v>
      </c>
      <c r="AG605" s="7">
        <v>0</v>
      </c>
      <c r="AH605" s="7"/>
      <c r="AI605" s="47" t="s">
        <v>168</v>
      </c>
      <c r="AJ605" s="194" t="str">
        <f>VLOOKUP($J605,context!$K$2:$M$348,2,FALSE)</f>
        <v>Definition from CASRAI: Information accessible only on the web via traditional technical methods (ie hyperlinks).</v>
      </c>
      <c r="AK605" s="47">
        <v>2</v>
      </c>
      <c r="AL605" s="70" t="s">
        <v>3094</v>
      </c>
      <c r="AM605" s="185">
        <f>VLOOKUP($J605,context!$K$2:$AC$348,5,FALSE)</f>
        <v>0</v>
      </c>
      <c r="AN605" s="185">
        <f>VLOOKUP($J605,context!$K$2:$AC$348,6,FALSE)</f>
        <v>0</v>
      </c>
      <c r="AO605" s="185">
        <f>VLOOKUP($J605,context!$K$2:$AC$348,7,FALSE)</f>
        <v>1</v>
      </c>
      <c r="AP605" s="185">
        <f>VLOOKUP($J605,context!$K$2:$AC$348,8,FALSE)</f>
        <v>0.2</v>
      </c>
      <c r="AQ605" s="185">
        <f>VLOOKUP($J605,context!$K$2:$AC$348,9,FALSE)</f>
        <v>0.6</v>
      </c>
      <c r="AR605" s="185">
        <f>VLOOKUP($J605,context!$K$2:$AC$348,10,FALSE)</f>
        <v>0</v>
      </c>
      <c r="AS605" s="185">
        <f>VLOOKUP($J605,context!$K$2:$AC$348,11,FALSE)</f>
        <v>0.8</v>
      </c>
      <c r="AT605" s="185">
        <f>VLOOKUP($J605,context!$K$2:$AC$348,12,FALSE)</f>
        <v>0.4</v>
      </c>
      <c r="AU605" s="185">
        <f>VLOOKUP($J605,context!$K$2:$AC$348,13,FALSE)</f>
        <v>0</v>
      </c>
      <c r="AV605" s="185">
        <f>VLOOKUP($J605,context!$K$2:$AC$348,14,FALSE)</f>
        <v>1</v>
      </c>
      <c r="AW605" s="185">
        <f>VLOOKUP($J605,context!$K$2:$AC$348,15,FALSE)</f>
        <v>0</v>
      </c>
      <c r="AX605" s="185">
        <f>VLOOKUP($J605,context!$K$2:$AC$348,16,FALSE)</f>
        <v>0.6</v>
      </c>
      <c r="AY605" s="185">
        <f t="shared" si="51"/>
        <v>4.5999999999999996</v>
      </c>
      <c r="AZ605" s="149">
        <f t="shared" si="52"/>
        <v>1</v>
      </c>
      <c r="BA605" s="149">
        <f t="shared" si="53"/>
        <v>0</v>
      </c>
      <c r="BB605" s="7"/>
    </row>
    <row r="606" spans="1:54" s="7" customFormat="1">
      <c r="A606" s="52">
        <v>56</v>
      </c>
      <c r="B606" s="52" t="s">
        <v>13</v>
      </c>
      <c r="C606" s="66" t="s">
        <v>44</v>
      </c>
      <c r="D606" s="52"/>
      <c r="E606" s="77" t="s">
        <v>629</v>
      </c>
      <c r="F606" s="50">
        <v>4</v>
      </c>
      <c r="G606" s="77" t="s">
        <v>702</v>
      </c>
      <c r="H606" s="77"/>
      <c r="I606" s="69" t="s">
        <v>702</v>
      </c>
      <c r="J606" s="70" t="s">
        <v>702</v>
      </c>
      <c r="K606" s="77" t="s">
        <v>703</v>
      </c>
      <c r="L606" s="69">
        <v>0</v>
      </c>
      <c r="M606" s="69" t="s">
        <v>702</v>
      </c>
      <c r="N606" s="69" t="s">
        <v>702</v>
      </c>
      <c r="O606" s="77" t="str">
        <f t="shared" si="54"/>
        <v/>
      </c>
      <c r="P606" s="77" t="str">
        <f t="shared" si="55"/>
        <v/>
      </c>
      <c r="Q606" s="77"/>
      <c r="R606" s="6">
        <v>0.8</v>
      </c>
      <c r="S606" s="55"/>
      <c r="T606" s="77" t="s">
        <v>65</v>
      </c>
      <c r="U606" s="67" t="s">
        <v>108</v>
      </c>
      <c r="V606" s="68" t="s">
        <v>145</v>
      </c>
      <c r="W606" s="74" t="s">
        <v>66</v>
      </c>
      <c r="X606" s="115" t="s">
        <v>66</v>
      </c>
      <c r="Y606" s="121" t="s">
        <v>171</v>
      </c>
      <c r="Z606" s="121"/>
      <c r="AA606" s="69" t="s">
        <v>609</v>
      </c>
      <c r="AB606" s="77"/>
      <c r="AC606" s="77"/>
      <c r="AD606" s="77"/>
      <c r="AF606" s="69" t="s">
        <v>2837</v>
      </c>
      <c r="AG606" s="69">
        <v>0</v>
      </c>
      <c r="AI606" s="131" t="s">
        <v>3084</v>
      </c>
      <c r="AJ606" s="194" t="str">
        <f>VLOOKUP($J606,context!$K$2:$M$348,2,FALSE)</f>
        <v>Definition from FaBiO: A review of others' work.</v>
      </c>
      <c r="AK606" s="131">
        <v>2</v>
      </c>
      <c r="AL606" s="70" t="s">
        <v>3097</v>
      </c>
      <c r="AM606" s="149">
        <f>VLOOKUP($J606,context!$K$2:$AC$348,5,FALSE)</f>
        <v>0</v>
      </c>
      <c r="AN606" s="149">
        <f>VLOOKUP($J606,context!$K$2:$AC$348,6,FALSE)</f>
        <v>0</v>
      </c>
      <c r="AO606" s="149">
        <f>VLOOKUP($J606,context!$K$2:$AC$348,7,FALSE)</f>
        <v>0</v>
      </c>
      <c r="AP606" s="149">
        <f>VLOOKUP($J606,context!$K$2:$AC$348,8,FALSE)</f>
        <v>0.6</v>
      </c>
      <c r="AQ606" s="149">
        <f>VLOOKUP($J606,context!$K$2:$AC$348,9,FALSE)</f>
        <v>0.2</v>
      </c>
      <c r="AR606" s="149">
        <f>VLOOKUP($J606,context!$K$2:$AC$348,10,FALSE)</f>
        <v>0</v>
      </c>
      <c r="AS606" s="149">
        <f>VLOOKUP($J606,context!$K$2:$AC$348,11,FALSE)</f>
        <v>0.6</v>
      </c>
      <c r="AT606" s="149">
        <f>VLOOKUP($J606,context!$K$2:$AC$348,12,FALSE)</f>
        <v>0</v>
      </c>
      <c r="AU606" s="149">
        <f>VLOOKUP($J606,context!$K$2:$AC$348,13,FALSE)</f>
        <v>0</v>
      </c>
      <c r="AV606" s="149">
        <f>VLOOKUP($J606,context!$K$2:$AC$348,14,FALSE)</f>
        <v>0.6</v>
      </c>
      <c r="AW606" s="149">
        <f>VLOOKUP($J606,context!$K$2:$AC$348,15,FALSE)</f>
        <v>0</v>
      </c>
      <c r="AX606" s="149">
        <f>VLOOKUP($J606,context!$K$2:$AC$348,16,FALSE)</f>
        <v>0</v>
      </c>
      <c r="AY606" s="149">
        <f t="shared" si="51"/>
        <v>2</v>
      </c>
      <c r="AZ606" s="149">
        <f t="shared" si="52"/>
        <v>0.6</v>
      </c>
      <c r="BA606" s="149">
        <f t="shared" si="53"/>
        <v>0</v>
      </c>
    </row>
    <row r="607" spans="1:54">
      <c r="A607" s="52">
        <v>191</v>
      </c>
      <c r="B607" s="52" t="s">
        <v>13</v>
      </c>
      <c r="C607" s="66" t="s">
        <v>800</v>
      </c>
      <c r="D607" s="52" t="s">
        <v>801</v>
      </c>
      <c r="E607" s="77" t="s">
        <v>802</v>
      </c>
      <c r="F607" s="50">
        <v>4</v>
      </c>
      <c r="G607" s="50" t="s">
        <v>386</v>
      </c>
      <c r="H607" s="77"/>
      <c r="I607" s="69" t="s">
        <v>386</v>
      </c>
      <c r="J607" s="70" t="s">
        <v>702</v>
      </c>
      <c r="K607" s="77" t="s">
        <v>803</v>
      </c>
      <c r="L607" s="69">
        <v>0</v>
      </c>
      <c r="M607" s="69" t="s">
        <v>702</v>
      </c>
      <c r="N607" s="69" t="s">
        <v>702</v>
      </c>
      <c r="O607" s="77" t="str">
        <f t="shared" si="54"/>
        <v/>
      </c>
      <c r="P607" s="77" t="str">
        <f t="shared" si="55"/>
        <v/>
      </c>
      <c r="Q607" s="77"/>
      <c r="R607" s="6">
        <v>0.8</v>
      </c>
      <c r="S607" s="55">
        <v>43018</v>
      </c>
      <c r="T607" s="77" t="s">
        <v>65</v>
      </c>
      <c r="U607" s="67" t="s">
        <v>108</v>
      </c>
      <c r="V607" s="68" t="s">
        <v>145</v>
      </c>
      <c r="W607" s="74" t="s">
        <v>66</v>
      </c>
      <c r="X607" s="115" t="s">
        <v>66</v>
      </c>
      <c r="Y607" s="121" t="s">
        <v>368</v>
      </c>
      <c r="AA607" s="69" t="s">
        <v>609</v>
      </c>
      <c r="AB607" s="77"/>
      <c r="AC607" s="77"/>
      <c r="AD607" s="77"/>
      <c r="AF607" s="69" t="s">
        <v>2837</v>
      </c>
      <c r="AG607" s="69">
        <v>0</v>
      </c>
      <c r="AH607" s="7"/>
      <c r="AI607" s="131" t="s">
        <v>2776</v>
      </c>
      <c r="AJ607" s="194" t="str">
        <f>VLOOKUP($J607,context!$K$2:$M$348,2,FALSE)</f>
        <v>Definition from FaBiO: A review of others' work.</v>
      </c>
      <c r="AK607" s="131">
        <v>2</v>
      </c>
      <c r="AL607" s="70" t="s">
        <v>3098</v>
      </c>
      <c r="AM607" s="149">
        <f>VLOOKUP($J607,context!$K$2:$AC$348,5,FALSE)</f>
        <v>0</v>
      </c>
      <c r="AN607" s="149">
        <f>VLOOKUP($J607,context!$K$2:$AC$348,6,FALSE)</f>
        <v>0</v>
      </c>
      <c r="AO607" s="149">
        <f>VLOOKUP($J607,context!$K$2:$AC$348,7,FALSE)</f>
        <v>0</v>
      </c>
      <c r="AP607" s="149">
        <f>VLOOKUP($J607,context!$K$2:$AC$348,8,FALSE)</f>
        <v>0.6</v>
      </c>
      <c r="AQ607" s="149">
        <f>VLOOKUP($J607,context!$K$2:$AC$348,9,FALSE)</f>
        <v>0.2</v>
      </c>
      <c r="AR607" s="149">
        <f>VLOOKUP($J607,context!$K$2:$AC$348,10,FALSE)</f>
        <v>0</v>
      </c>
      <c r="AS607" s="149">
        <f>VLOOKUP($J607,context!$K$2:$AC$348,11,FALSE)</f>
        <v>0.6</v>
      </c>
      <c r="AT607" s="149">
        <f>VLOOKUP($J607,context!$K$2:$AC$348,12,FALSE)</f>
        <v>0</v>
      </c>
      <c r="AU607" s="149">
        <f>VLOOKUP($J607,context!$K$2:$AC$348,13,FALSE)</f>
        <v>0</v>
      </c>
      <c r="AV607" s="149">
        <f>VLOOKUP($J607,context!$K$2:$AC$348,14,FALSE)</f>
        <v>0.6</v>
      </c>
      <c r="AW607" s="149">
        <f>VLOOKUP($J607,context!$K$2:$AC$348,15,FALSE)</f>
        <v>0</v>
      </c>
      <c r="AX607" s="149">
        <f>VLOOKUP($J607,context!$K$2:$AC$348,16,FALSE)</f>
        <v>0</v>
      </c>
      <c r="AY607" s="149">
        <f t="shared" si="51"/>
        <v>2</v>
      </c>
      <c r="AZ607" s="149">
        <f t="shared" si="52"/>
        <v>0.6</v>
      </c>
      <c r="BA607" s="149">
        <f t="shared" si="53"/>
        <v>0</v>
      </c>
      <c r="BB607" s="7"/>
    </row>
    <row r="608" spans="1:54">
      <c r="A608" s="52">
        <v>564</v>
      </c>
      <c r="B608" s="52" t="s">
        <v>13</v>
      </c>
      <c r="C608" s="114" t="s">
        <v>1732</v>
      </c>
      <c r="E608" s="69" t="s">
        <v>1891</v>
      </c>
      <c r="F608" s="61">
        <v>2</v>
      </c>
      <c r="G608" s="69" t="s">
        <v>386</v>
      </c>
      <c r="I608" s="69" t="s">
        <v>386</v>
      </c>
      <c r="J608" s="70" t="s">
        <v>702</v>
      </c>
      <c r="K608" s="61" t="s">
        <v>1811</v>
      </c>
      <c r="L608" s="69">
        <v>0</v>
      </c>
      <c r="M608" s="69" t="s">
        <v>702</v>
      </c>
      <c r="N608" s="69" t="s">
        <v>702</v>
      </c>
      <c r="O608" s="77" t="str">
        <f t="shared" si="54"/>
        <v/>
      </c>
      <c r="P608" s="77" t="str">
        <f t="shared" si="55"/>
        <v/>
      </c>
      <c r="Q608" s="61" t="s">
        <v>1812</v>
      </c>
      <c r="R608" s="63">
        <v>0.8</v>
      </c>
      <c r="T608" s="77" t="s">
        <v>65</v>
      </c>
      <c r="U608" s="67" t="s">
        <v>108</v>
      </c>
      <c r="V608" s="68" t="s">
        <v>145</v>
      </c>
      <c r="W608" s="74" t="s">
        <v>66</v>
      </c>
      <c r="X608" s="115" t="s">
        <v>66</v>
      </c>
      <c r="Y608" s="121" t="s">
        <v>171</v>
      </c>
      <c r="AA608" s="69" t="s">
        <v>609</v>
      </c>
      <c r="AF608" s="69" t="s">
        <v>2837</v>
      </c>
      <c r="AG608" s="69">
        <v>0</v>
      </c>
      <c r="AI608" s="131" t="s">
        <v>2776</v>
      </c>
      <c r="AJ608" s="194" t="str">
        <f>VLOOKUP($J608,context!$K$2:$M$348,2,FALSE)</f>
        <v>Definition from FaBiO: A review of others' work.</v>
      </c>
      <c r="AK608" s="131">
        <v>2</v>
      </c>
      <c r="AL608" s="70" t="s">
        <v>3098</v>
      </c>
      <c r="AM608" s="149">
        <f>VLOOKUP($J608,context!$K$2:$AC$348,5,FALSE)</f>
        <v>0</v>
      </c>
      <c r="AN608" s="149">
        <f>VLOOKUP($J608,context!$K$2:$AC$348,6,FALSE)</f>
        <v>0</v>
      </c>
      <c r="AO608" s="149">
        <f>VLOOKUP($J608,context!$K$2:$AC$348,7,FALSE)</f>
        <v>0</v>
      </c>
      <c r="AP608" s="149">
        <f>VLOOKUP($J608,context!$K$2:$AC$348,8,FALSE)</f>
        <v>0.6</v>
      </c>
      <c r="AQ608" s="149">
        <f>VLOOKUP($J608,context!$K$2:$AC$348,9,FALSE)</f>
        <v>0.2</v>
      </c>
      <c r="AR608" s="149">
        <f>VLOOKUP($J608,context!$K$2:$AC$348,10,FALSE)</f>
        <v>0</v>
      </c>
      <c r="AS608" s="149">
        <f>VLOOKUP($J608,context!$K$2:$AC$348,11,FALSE)</f>
        <v>0.6</v>
      </c>
      <c r="AT608" s="149">
        <f>VLOOKUP($J608,context!$K$2:$AC$348,12,FALSE)</f>
        <v>0</v>
      </c>
      <c r="AU608" s="149">
        <f>VLOOKUP($J608,context!$K$2:$AC$348,13,FALSE)</f>
        <v>0</v>
      </c>
      <c r="AV608" s="149">
        <f>VLOOKUP($J608,context!$K$2:$AC$348,14,FALSE)</f>
        <v>0.6</v>
      </c>
      <c r="AW608" s="149">
        <f>VLOOKUP($J608,context!$K$2:$AC$348,15,FALSE)</f>
        <v>0</v>
      </c>
      <c r="AX608" s="149">
        <f>VLOOKUP($J608,context!$K$2:$AC$348,16,FALSE)</f>
        <v>0</v>
      </c>
      <c r="AY608" s="149">
        <f t="shared" si="51"/>
        <v>2</v>
      </c>
      <c r="AZ608" s="149">
        <f t="shared" si="52"/>
        <v>0.6</v>
      </c>
      <c r="BA608" s="149">
        <f t="shared" si="53"/>
        <v>0</v>
      </c>
    </row>
    <row r="609" spans="1:54">
      <c r="A609" s="52">
        <v>797</v>
      </c>
      <c r="B609" s="52" t="s">
        <v>13</v>
      </c>
      <c r="C609" s="117" t="s">
        <v>1902</v>
      </c>
      <c r="E609" s="69" t="s">
        <v>2271</v>
      </c>
      <c r="G609" s="62" t="s">
        <v>386</v>
      </c>
      <c r="J609" s="70" t="s">
        <v>702</v>
      </c>
      <c r="K609" s="61" t="s">
        <v>2186</v>
      </c>
      <c r="L609" s="69">
        <v>1</v>
      </c>
      <c r="M609" s="69" t="s">
        <v>702</v>
      </c>
      <c r="N609" s="69" t="s">
        <v>702</v>
      </c>
      <c r="O609" s="77" t="str">
        <f t="shared" si="54"/>
        <v>Review</v>
      </c>
      <c r="P609" s="77" t="str">
        <f t="shared" si="55"/>
        <v>Definition from FaBiO: A review of others' work.</v>
      </c>
      <c r="R609" s="63">
        <v>0.8</v>
      </c>
      <c r="T609" s="77" t="s">
        <v>65</v>
      </c>
      <c r="U609" s="67" t="s">
        <v>108</v>
      </c>
      <c r="V609" s="68" t="s">
        <v>145</v>
      </c>
      <c r="W609" s="74" t="s">
        <v>66</v>
      </c>
      <c r="X609" s="115" t="s">
        <v>66</v>
      </c>
      <c r="Y609" s="121" t="s">
        <v>171</v>
      </c>
      <c r="AA609" s="69" t="s">
        <v>609</v>
      </c>
      <c r="AF609" s="69" t="s">
        <v>2837</v>
      </c>
      <c r="AG609" s="69">
        <v>0</v>
      </c>
      <c r="AI609" s="131" t="s">
        <v>2776</v>
      </c>
      <c r="AJ609" s="194" t="str">
        <f>VLOOKUP($J609,context!$K$2:$M$348,2,FALSE)</f>
        <v>Definition from FaBiO: A review of others' work.</v>
      </c>
      <c r="AK609" s="131">
        <v>2</v>
      </c>
      <c r="AL609" s="70" t="s">
        <v>3098</v>
      </c>
      <c r="AM609" s="149">
        <f>VLOOKUP($J609,context!$K$2:$AC$348,5,FALSE)</f>
        <v>0</v>
      </c>
      <c r="AN609" s="149">
        <f>VLOOKUP($J609,context!$K$2:$AC$348,6,FALSE)</f>
        <v>0</v>
      </c>
      <c r="AO609" s="149">
        <f>VLOOKUP($J609,context!$K$2:$AC$348,7,FALSE)</f>
        <v>0</v>
      </c>
      <c r="AP609" s="149">
        <f>VLOOKUP($J609,context!$K$2:$AC$348,8,FALSE)</f>
        <v>0.6</v>
      </c>
      <c r="AQ609" s="149">
        <f>VLOOKUP($J609,context!$K$2:$AC$348,9,FALSE)</f>
        <v>0.2</v>
      </c>
      <c r="AR609" s="149">
        <f>VLOOKUP($J609,context!$K$2:$AC$348,10,FALSE)</f>
        <v>0</v>
      </c>
      <c r="AS609" s="149">
        <f>VLOOKUP($J609,context!$K$2:$AC$348,11,FALSE)</f>
        <v>0.6</v>
      </c>
      <c r="AT609" s="149">
        <f>VLOOKUP($J609,context!$K$2:$AC$348,12,FALSE)</f>
        <v>0</v>
      </c>
      <c r="AU609" s="149">
        <f>VLOOKUP($J609,context!$K$2:$AC$348,13,FALSE)</f>
        <v>0</v>
      </c>
      <c r="AV609" s="149">
        <f>VLOOKUP($J609,context!$K$2:$AC$348,14,FALSE)</f>
        <v>0.6</v>
      </c>
      <c r="AW609" s="149">
        <f>VLOOKUP($J609,context!$K$2:$AC$348,15,FALSE)</f>
        <v>0</v>
      </c>
      <c r="AX609" s="149">
        <f>VLOOKUP($J609,context!$K$2:$AC$348,16,FALSE)</f>
        <v>0</v>
      </c>
      <c r="AY609" s="149">
        <f t="shared" si="51"/>
        <v>2</v>
      </c>
      <c r="AZ609" s="149">
        <f t="shared" si="52"/>
        <v>0.6</v>
      </c>
      <c r="BA609" s="149">
        <f t="shared" si="53"/>
        <v>0</v>
      </c>
    </row>
    <row r="610" spans="1:54">
      <c r="A610" s="52">
        <v>816</v>
      </c>
      <c r="B610" s="52" t="s">
        <v>13</v>
      </c>
      <c r="C610" s="117" t="s">
        <v>1902</v>
      </c>
      <c r="E610" s="69" t="s">
        <v>2271</v>
      </c>
      <c r="G610" s="62" t="s">
        <v>2212</v>
      </c>
      <c r="J610" s="70" t="s">
        <v>702</v>
      </c>
      <c r="K610" s="61" t="s">
        <v>2213</v>
      </c>
      <c r="L610" s="69">
        <v>0</v>
      </c>
      <c r="M610" s="69" t="s">
        <v>702</v>
      </c>
      <c r="N610" s="69" t="s">
        <v>702</v>
      </c>
      <c r="O610" s="77" t="str">
        <f t="shared" si="54"/>
        <v/>
      </c>
      <c r="P610" s="77" t="str">
        <f t="shared" si="55"/>
        <v/>
      </c>
      <c r="R610" s="63">
        <v>0.8</v>
      </c>
      <c r="T610" s="77" t="s">
        <v>65</v>
      </c>
      <c r="U610" s="67" t="s">
        <v>108</v>
      </c>
      <c r="V610" s="68" t="s">
        <v>145</v>
      </c>
      <c r="W610" s="74" t="s">
        <v>66</v>
      </c>
      <c r="X610" s="115" t="s">
        <v>66</v>
      </c>
      <c r="Y610" s="121" t="s">
        <v>171</v>
      </c>
      <c r="AA610" s="69" t="s">
        <v>609</v>
      </c>
      <c r="AF610" s="69" t="s">
        <v>2596</v>
      </c>
      <c r="AG610" s="69">
        <v>0</v>
      </c>
      <c r="AI610" s="131" t="s">
        <v>2776</v>
      </c>
      <c r="AJ610" s="194" t="str">
        <f>VLOOKUP($J610,context!$K$2:$M$348,2,FALSE)</f>
        <v>Definition from FaBiO: A review of others' work.</v>
      </c>
      <c r="AK610" s="131">
        <v>3</v>
      </c>
      <c r="AL610" s="70" t="s">
        <v>3098</v>
      </c>
      <c r="AM610" s="149">
        <f>VLOOKUP($J610,context!$K$2:$AC$348,5,FALSE)</f>
        <v>0</v>
      </c>
      <c r="AN610" s="149">
        <f>VLOOKUP($J610,context!$K$2:$AC$348,6,FALSE)</f>
        <v>0</v>
      </c>
      <c r="AO610" s="149">
        <f>VLOOKUP($J610,context!$K$2:$AC$348,7,FALSE)</f>
        <v>0</v>
      </c>
      <c r="AP610" s="149">
        <f>VLOOKUP($J610,context!$K$2:$AC$348,8,FALSE)</f>
        <v>0.6</v>
      </c>
      <c r="AQ610" s="149">
        <f>VLOOKUP($J610,context!$K$2:$AC$348,9,FALSE)</f>
        <v>0.2</v>
      </c>
      <c r="AR610" s="149">
        <f>VLOOKUP($J610,context!$K$2:$AC$348,10,FALSE)</f>
        <v>0</v>
      </c>
      <c r="AS610" s="149">
        <f>VLOOKUP($J610,context!$K$2:$AC$348,11,FALSE)</f>
        <v>0.6</v>
      </c>
      <c r="AT610" s="149">
        <f>VLOOKUP($J610,context!$K$2:$AC$348,12,FALSE)</f>
        <v>0</v>
      </c>
      <c r="AU610" s="149">
        <f>VLOOKUP($J610,context!$K$2:$AC$348,13,FALSE)</f>
        <v>0</v>
      </c>
      <c r="AV610" s="149">
        <f>VLOOKUP($J610,context!$K$2:$AC$348,14,FALSE)</f>
        <v>0.6</v>
      </c>
      <c r="AW610" s="149">
        <f>VLOOKUP($J610,context!$K$2:$AC$348,15,FALSE)</f>
        <v>0</v>
      </c>
      <c r="AX610" s="149">
        <f>VLOOKUP($J610,context!$K$2:$AC$348,16,FALSE)</f>
        <v>0</v>
      </c>
      <c r="AY610" s="149">
        <f t="shared" si="51"/>
        <v>2</v>
      </c>
      <c r="AZ610" s="149">
        <f t="shared" si="52"/>
        <v>0.6</v>
      </c>
      <c r="BA610" s="149">
        <f t="shared" si="53"/>
        <v>0</v>
      </c>
      <c r="BB610" s="7"/>
    </row>
    <row r="611" spans="1:54">
      <c r="A611" s="122">
        <v>902</v>
      </c>
      <c r="B611" s="52" t="s">
        <v>13</v>
      </c>
      <c r="C611" s="66" t="s">
        <v>2413</v>
      </c>
      <c r="D611" s="66" t="s">
        <v>2560</v>
      </c>
      <c r="E611" s="7" t="s">
        <v>2414</v>
      </c>
      <c r="F611" s="122">
        <v>4</v>
      </c>
      <c r="G611" s="50" t="s">
        <v>702</v>
      </c>
      <c r="H611" s="122"/>
      <c r="I611" s="122"/>
      <c r="J611" s="47" t="s">
        <v>702</v>
      </c>
      <c r="K611" s="7" t="s">
        <v>2561</v>
      </c>
      <c r="L611" s="69">
        <v>0</v>
      </c>
      <c r="M611" s="69" t="s">
        <v>702</v>
      </c>
      <c r="N611" s="69" t="s">
        <v>702</v>
      </c>
      <c r="O611" s="77" t="str">
        <f t="shared" si="54"/>
        <v/>
      </c>
      <c r="P611" s="77" t="str">
        <f t="shared" si="55"/>
        <v/>
      </c>
      <c r="Q611" s="7"/>
      <c r="R611" s="66">
        <v>0.8</v>
      </c>
      <c r="S611" s="126"/>
      <c r="T611" s="122" t="s">
        <v>65</v>
      </c>
      <c r="U611" s="127" t="s">
        <v>108</v>
      </c>
      <c r="V611" s="47" t="s">
        <v>145</v>
      </c>
      <c r="W611" s="47" t="s">
        <v>66</v>
      </c>
      <c r="X611" s="66" t="s">
        <v>66</v>
      </c>
      <c r="Y611" s="184" t="s">
        <v>171</v>
      </c>
      <c r="Z611" s="184"/>
      <c r="AA611" s="7" t="s">
        <v>609</v>
      </c>
      <c r="AB611" s="7" t="s">
        <v>609</v>
      </c>
      <c r="AC611" s="7"/>
      <c r="AD611" s="7"/>
      <c r="AF611" s="7" t="s">
        <v>2837</v>
      </c>
      <c r="AG611" s="7">
        <v>0</v>
      </c>
      <c r="AI611" s="48" t="s">
        <v>2776</v>
      </c>
      <c r="AJ611" s="194" t="str">
        <f>VLOOKUP($J611,context!$K$2:$M$348,2,FALSE)</f>
        <v>Definition from FaBiO: A review of others' work.</v>
      </c>
      <c r="AK611" s="131">
        <v>2</v>
      </c>
      <c r="AL611" s="70" t="s">
        <v>3098</v>
      </c>
      <c r="AM611" s="185">
        <f>VLOOKUP($J611,context!$K$2:$AC$348,5,FALSE)</f>
        <v>0</v>
      </c>
      <c r="AN611" s="185">
        <f>VLOOKUP($J611,context!$K$2:$AC$348,6,FALSE)</f>
        <v>0</v>
      </c>
      <c r="AO611" s="185">
        <f>VLOOKUP($J611,context!$K$2:$AC$348,7,FALSE)</f>
        <v>0</v>
      </c>
      <c r="AP611" s="185">
        <f>VLOOKUP($J611,context!$K$2:$AC$348,8,FALSE)</f>
        <v>0.6</v>
      </c>
      <c r="AQ611" s="185">
        <f>VLOOKUP($J611,context!$K$2:$AC$348,9,FALSE)</f>
        <v>0.2</v>
      </c>
      <c r="AR611" s="185">
        <f>VLOOKUP($J611,context!$K$2:$AC$348,10,FALSE)</f>
        <v>0</v>
      </c>
      <c r="AS611" s="185">
        <f>VLOOKUP($J611,context!$K$2:$AC$348,11,FALSE)</f>
        <v>0.6</v>
      </c>
      <c r="AT611" s="185">
        <f>VLOOKUP($J611,context!$K$2:$AC$348,12,FALSE)</f>
        <v>0</v>
      </c>
      <c r="AU611" s="185">
        <f>VLOOKUP($J611,context!$K$2:$AC$348,13,FALSE)</f>
        <v>0</v>
      </c>
      <c r="AV611" s="185">
        <f>VLOOKUP($J611,context!$K$2:$AC$348,14,FALSE)</f>
        <v>0.6</v>
      </c>
      <c r="AW611" s="185">
        <f>VLOOKUP($J611,context!$K$2:$AC$348,15,FALSE)</f>
        <v>0</v>
      </c>
      <c r="AX611" s="185">
        <f>VLOOKUP($J611,context!$K$2:$AC$348,16,FALSE)</f>
        <v>0</v>
      </c>
      <c r="AY611" s="185">
        <f t="shared" si="51"/>
        <v>2</v>
      </c>
      <c r="AZ611" s="149">
        <f t="shared" si="52"/>
        <v>0.6</v>
      </c>
      <c r="BA611" s="149">
        <f t="shared" si="53"/>
        <v>0</v>
      </c>
    </row>
    <row r="612" spans="1:54">
      <c r="A612" s="52">
        <v>20</v>
      </c>
      <c r="B612" s="52" t="s">
        <v>13</v>
      </c>
      <c r="C612" s="66" t="s">
        <v>44</v>
      </c>
      <c r="D612" s="52"/>
      <c r="E612" s="77" t="s">
        <v>629</v>
      </c>
      <c r="F612" s="50">
        <v>4</v>
      </c>
      <c r="G612" s="77" t="s">
        <v>338</v>
      </c>
      <c r="H612" s="77"/>
      <c r="I612" s="69" t="s">
        <v>338</v>
      </c>
      <c r="J612" s="70" t="s">
        <v>1701</v>
      </c>
      <c r="K612" s="77" t="s">
        <v>637</v>
      </c>
      <c r="L612" s="69">
        <v>0</v>
      </c>
      <c r="M612" s="69" t="s">
        <v>702</v>
      </c>
      <c r="N612" s="69" t="s">
        <v>2835</v>
      </c>
      <c r="O612" s="77" t="str">
        <f t="shared" si="54"/>
        <v/>
      </c>
      <c r="P612" s="77" t="str">
        <f t="shared" si="55"/>
        <v/>
      </c>
      <c r="Q612" s="77"/>
      <c r="R612" s="6">
        <v>0.6</v>
      </c>
      <c r="S612" s="55"/>
      <c r="T612" s="77" t="s">
        <v>65</v>
      </c>
      <c r="U612" s="67" t="s">
        <v>108</v>
      </c>
      <c r="V612" s="68" t="s">
        <v>145</v>
      </c>
      <c r="W612" s="74" t="s">
        <v>66</v>
      </c>
      <c r="X612" s="115" t="s">
        <v>66</v>
      </c>
      <c r="Y612" s="121" t="s">
        <v>171</v>
      </c>
      <c r="Z612" s="121" t="s">
        <v>167</v>
      </c>
      <c r="AA612" s="69" t="s">
        <v>609</v>
      </c>
      <c r="AB612" s="77"/>
      <c r="AC612" s="77"/>
      <c r="AD612" s="77"/>
      <c r="AF612" s="77" t="s">
        <v>2837</v>
      </c>
      <c r="AG612" s="69">
        <v>0</v>
      </c>
      <c r="AH612" s="7"/>
      <c r="AI612" s="131" t="s">
        <v>2776</v>
      </c>
      <c r="AJ612" s="194" t="e">
        <f>VLOOKUP($J612,context!$K$2:$M$348,2,FALSE)</f>
        <v>#N/A</v>
      </c>
      <c r="AK612" s="131">
        <v>2</v>
      </c>
      <c r="AL612" s="70" t="s">
        <v>3097</v>
      </c>
      <c r="AM612" s="149" t="e">
        <f>VLOOKUP($J612,context!$K$2:$AC$348,5,FALSE)</f>
        <v>#N/A</v>
      </c>
      <c r="AN612" s="149" t="e">
        <f>VLOOKUP($J612,context!$K$2:$AC$348,6,FALSE)</f>
        <v>#N/A</v>
      </c>
      <c r="AO612" s="149" t="e">
        <f>VLOOKUP($J612,context!$K$2:$AC$348,7,FALSE)</f>
        <v>#N/A</v>
      </c>
      <c r="AP612" s="149" t="e">
        <f>VLOOKUP($J612,context!$K$2:$AC$348,8,FALSE)</f>
        <v>#N/A</v>
      </c>
      <c r="AQ612" s="149" t="e">
        <f>VLOOKUP($J612,context!$K$2:$AC$348,9,FALSE)</f>
        <v>#N/A</v>
      </c>
      <c r="AR612" s="149" t="e">
        <f>VLOOKUP($J612,context!$K$2:$AC$348,10,FALSE)</f>
        <v>#N/A</v>
      </c>
      <c r="AS612" s="149" t="e">
        <f>VLOOKUP($J612,context!$K$2:$AC$348,11,FALSE)</f>
        <v>#N/A</v>
      </c>
      <c r="AT612" s="149" t="e">
        <f>VLOOKUP($J612,context!$K$2:$AC$348,12,FALSE)</f>
        <v>#N/A</v>
      </c>
      <c r="AU612" s="149" t="e">
        <f>VLOOKUP($J612,context!$K$2:$AC$348,13,FALSE)</f>
        <v>#N/A</v>
      </c>
      <c r="AV612" s="149" t="e">
        <f>VLOOKUP($J612,context!$K$2:$AC$348,14,FALSE)</f>
        <v>#N/A</v>
      </c>
      <c r="AW612" s="149" t="e">
        <f>VLOOKUP($J612,context!$K$2:$AC$348,15,FALSE)</f>
        <v>#N/A</v>
      </c>
      <c r="AX612" s="149" t="e">
        <f>VLOOKUP($J612,context!$K$2:$AC$348,16,FALSE)</f>
        <v>#N/A</v>
      </c>
      <c r="AY612" s="149" t="e">
        <f t="shared" si="51"/>
        <v>#N/A</v>
      </c>
      <c r="AZ612" s="149" t="e">
        <f t="shared" si="52"/>
        <v>#N/A</v>
      </c>
      <c r="BA612" s="149" t="e">
        <f t="shared" si="53"/>
        <v>#N/A</v>
      </c>
      <c r="BB612" s="7"/>
    </row>
    <row r="613" spans="1:54">
      <c r="A613" s="52">
        <v>192</v>
      </c>
      <c r="B613" s="52" t="s">
        <v>13</v>
      </c>
      <c r="C613" s="66" t="s">
        <v>800</v>
      </c>
      <c r="D613" s="52" t="s">
        <v>801</v>
      </c>
      <c r="E613" s="77" t="s">
        <v>802</v>
      </c>
      <c r="F613" s="50">
        <v>4</v>
      </c>
      <c r="G613" s="50" t="s">
        <v>339</v>
      </c>
      <c r="H613" s="77"/>
      <c r="I613" s="69" t="s">
        <v>339</v>
      </c>
      <c r="J613" s="70" t="s">
        <v>1701</v>
      </c>
      <c r="K613" s="77" t="s">
        <v>803</v>
      </c>
      <c r="L613" s="69">
        <v>0</v>
      </c>
      <c r="M613" s="69" t="s">
        <v>702</v>
      </c>
      <c r="N613" s="69" t="s">
        <v>2835</v>
      </c>
      <c r="O613" s="77" t="str">
        <f t="shared" si="54"/>
        <v/>
      </c>
      <c r="P613" s="77" t="str">
        <f t="shared" si="55"/>
        <v/>
      </c>
      <c r="Q613" s="77"/>
      <c r="R613" s="6">
        <v>0.6</v>
      </c>
      <c r="S613" s="55">
        <v>43018</v>
      </c>
      <c r="T613" s="77" t="s">
        <v>65</v>
      </c>
      <c r="U613" s="67" t="s">
        <v>108</v>
      </c>
      <c r="V613" s="68" t="s">
        <v>145</v>
      </c>
      <c r="W613" s="74" t="s">
        <v>66</v>
      </c>
      <c r="X613" s="115" t="s">
        <v>66</v>
      </c>
      <c r="Y613" s="121" t="s">
        <v>97</v>
      </c>
      <c r="Z613" s="121" t="s">
        <v>167</v>
      </c>
      <c r="AA613" s="69" t="s">
        <v>609</v>
      </c>
      <c r="AB613" s="77"/>
      <c r="AC613" s="77"/>
      <c r="AD613" s="77"/>
      <c r="AF613" s="77" t="s">
        <v>2837</v>
      </c>
      <c r="AG613" s="69">
        <v>0</v>
      </c>
      <c r="AH613" s="7"/>
      <c r="AI613" s="131" t="s">
        <v>2776</v>
      </c>
      <c r="AJ613" s="194" t="e">
        <f>VLOOKUP($J613,context!$K$2:$M$348,2,FALSE)</f>
        <v>#N/A</v>
      </c>
      <c r="AK613" s="131">
        <v>2</v>
      </c>
      <c r="AL613" s="70" t="s">
        <v>3098</v>
      </c>
      <c r="AM613" s="149" t="e">
        <f>VLOOKUP($J613,context!$K$2:$AC$348,5,FALSE)</f>
        <v>#N/A</v>
      </c>
      <c r="AN613" s="149" t="e">
        <f>VLOOKUP($J613,context!$K$2:$AC$348,6,FALSE)</f>
        <v>#N/A</v>
      </c>
      <c r="AO613" s="149" t="e">
        <f>VLOOKUP($J613,context!$K$2:$AC$348,7,FALSE)</f>
        <v>#N/A</v>
      </c>
      <c r="AP613" s="149" t="e">
        <f>VLOOKUP($J613,context!$K$2:$AC$348,8,FALSE)</f>
        <v>#N/A</v>
      </c>
      <c r="AQ613" s="149" t="e">
        <f>VLOOKUP($J613,context!$K$2:$AC$348,9,FALSE)</f>
        <v>#N/A</v>
      </c>
      <c r="AR613" s="149" t="e">
        <f>VLOOKUP($J613,context!$K$2:$AC$348,10,FALSE)</f>
        <v>#N/A</v>
      </c>
      <c r="AS613" s="149" t="e">
        <f>VLOOKUP($J613,context!$K$2:$AC$348,11,FALSE)</f>
        <v>#N/A</v>
      </c>
      <c r="AT613" s="149" t="e">
        <f>VLOOKUP($J613,context!$K$2:$AC$348,12,FALSE)</f>
        <v>#N/A</v>
      </c>
      <c r="AU613" s="149" t="e">
        <f>VLOOKUP($J613,context!$K$2:$AC$348,13,FALSE)</f>
        <v>#N/A</v>
      </c>
      <c r="AV613" s="149" t="e">
        <f>VLOOKUP($J613,context!$K$2:$AC$348,14,FALSE)</f>
        <v>#N/A</v>
      </c>
      <c r="AW613" s="149" t="e">
        <f>VLOOKUP($J613,context!$K$2:$AC$348,15,FALSE)</f>
        <v>#N/A</v>
      </c>
      <c r="AX613" s="149" t="e">
        <f>VLOOKUP($J613,context!$K$2:$AC$348,16,FALSE)</f>
        <v>#N/A</v>
      </c>
      <c r="AY613" s="149" t="e">
        <f t="shared" si="51"/>
        <v>#N/A</v>
      </c>
      <c r="AZ613" s="149" t="e">
        <f t="shared" si="52"/>
        <v>#N/A</v>
      </c>
      <c r="BA613" s="149" t="e">
        <f t="shared" si="53"/>
        <v>#N/A</v>
      </c>
    </row>
    <row r="614" spans="1:54" s="7" customFormat="1">
      <c r="A614" s="66">
        <v>230</v>
      </c>
      <c r="B614" s="66" t="s">
        <v>13</v>
      </c>
      <c r="C614" s="66" t="s">
        <v>41</v>
      </c>
      <c r="D614" s="66" t="s">
        <v>812</v>
      </c>
      <c r="E614" s="7" t="s">
        <v>842</v>
      </c>
      <c r="F614" s="50">
        <v>4</v>
      </c>
      <c r="G614" s="50" t="s">
        <v>337</v>
      </c>
      <c r="H614" s="50"/>
      <c r="I614" s="7" t="s">
        <v>337</v>
      </c>
      <c r="J614" s="70" t="s">
        <v>1701</v>
      </c>
      <c r="K614" s="7" t="s">
        <v>637</v>
      </c>
      <c r="L614" s="7">
        <v>0</v>
      </c>
      <c r="M614" s="69" t="s">
        <v>702</v>
      </c>
      <c r="N614" s="69" t="s">
        <v>2835</v>
      </c>
      <c r="O614" s="77" t="str">
        <f t="shared" si="54"/>
        <v/>
      </c>
      <c r="P614" s="77" t="str">
        <f t="shared" si="55"/>
        <v/>
      </c>
      <c r="Q614" s="7" t="s">
        <v>815</v>
      </c>
      <c r="R614" s="66">
        <v>0.6</v>
      </c>
      <c r="S614" s="66"/>
      <c r="T614" s="7" t="s">
        <v>65</v>
      </c>
      <c r="U614" s="184" t="s">
        <v>108</v>
      </c>
      <c r="V614" s="47" t="s">
        <v>145</v>
      </c>
      <c r="W614" s="47" t="s">
        <v>66</v>
      </c>
      <c r="X614" s="66" t="s">
        <v>66</v>
      </c>
      <c r="Y614" s="184" t="s">
        <v>171</v>
      </c>
      <c r="Z614" s="184" t="s">
        <v>167</v>
      </c>
      <c r="AA614" s="7" t="s">
        <v>609</v>
      </c>
      <c r="AF614" s="7" t="s">
        <v>2837</v>
      </c>
      <c r="AG614" s="7">
        <v>0</v>
      </c>
      <c r="AI614" s="48" t="s">
        <v>2776</v>
      </c>
      <c r="AJ614" s="194" t="e">
        <f>VLOOKUP($J614,context!$K$2:$M$348,2,FALSE)</f>
        <v>#N/A</v>
      </c>
      <c r="AK614" s="48">
        <v>2</v>
      </c>
      <c r="AL614" s="70" t="s">
        <v>3098</v>
      </c>
      <c r="AM614" s="185" t="e">
        <f>VLOOKUP($J614,context!$K$2:$AC$348,5,FALSE)</f>
        <v>#N/A</v>
      </c>
      <c r="AN614" s="185" t="e">
        <f>VLOOKUP($J614,context!$K$2:$AC$348,6,FALSE)</f>
        <v>#N/A</v>
      </c>
      <c r="AO614" s="185" t="e">
        <f>VLOOKUP($J614,context!$K$2:$AC$348,7,FALSE)</f>
        <v>#N/A</v>
      </c>
      <c r="AP614" s="185" t="e">
        <f>VLOOKUP($J614,context!$K$2:$AC$348,8,FALSE)</f>
        <v>#N/A</v>
      </c>
      <c r="AQ614" s="185" t="e">
        <f>VLOOKUP($J614,context!$K$2:$AC$348,9,FALSE)</f>
        <v>#N/A</v>
      </c>
      <c r="AR614" s="185" t="e">
        <f>VLOOKUP($J614,context!$K$2:$AC$348,10,FALSE)</f>
        <v>#N/A</v>
      </c>
      <c r="AS614" s="185" t="e">
        <f>VLOOKUP($J614,context!$K$2:$AC$348,11,FALSE)</f>
        <v>#N/A</v>
      </c>
      <c r="AT614" s="185" t="e">
        <f>VLOOKUP($J614,context!$K$2:$AC$348,12,FALSE)</f>
        <v>#N/A</v>
      </c>
      <c r="AU614" s="185" t="e">
        <f>VLOOKUP($J614,context!$K$2:$AC$348,13,FALSE)</f>
        <v>#N/A</v>
      </c>
      <c r="AV614" s="185" t="e">
        <f>VLOOKUP($J614,context!$K$2:$AC$348,14,FALSE)</f>
        <v>#N/A</v>
      </c>
      <c r="AW614" s="185" t="e">
        <f>VLOOKUP($J614,context!$K$2:$AC$348,15,FALSE)</f>
        <v>#N/A</v>
      </c>
      <c r="AX614" s="185" t="e">
        <f>VLOOKUP($J614,context!$K$2:$AC$348,16,FALSE)</f>
        <v>#N/A</v>
      </c>
      <c r="AY614" s="185" t="e">
        <f t="shared" si="51"/>
        <v>#N/A</v>
      </c>
      <c r="AZ614" s="149" t="e">
        <f t="shared" si="52"/>
        <v>#N/A</v>
      </c>
      <c r="BA614" s="149" t="e">
        <f t="shared" si="53"/>
        <v>#N/A</v>
      </c>
      <c r="BB614" s="61"/>
    </row>
    <row r="615" spans="1:54">
      <c r="A615" s="52">
        <v>565</v>
      </c>
      <c r="B615" s="52" t="s">
        <v>13</v>
      </c>
      <c r="C615" s="114" t="s">
        <v>1732</v>
      </c>
      <c r="E615" s="69" t="s">
        <v>1891</v>
      </c>
      <c r="F615" s="61">
        <v>3</v>
      </c>
      <c r="G615" s="69" t="s">
        <v>1701</v>
      </c>
      <c r="I615" s="69" t="s">
        <v>1701</v>
      </c>
      <c r="J615" s="70" t="s">
        <v>1701</v>
      </c>
      <c r="K615" s="61" t="s">
        <v>1813</v>
      </c>
      <c r="L615" s="69">
        <v>0</v>
      </c>
      <c r="M615" s="69" t="s">
        <v>702</v>
      </c>
      <c r="N615" s="69" t="s">
        <v>2835</v>
      </c>
      <c r="O615" s="77" t="str">
        <f t="shared" si="54"/>
        <v/>
      </c>
      <c r="P615" s="77" t="str">
        <f t="shared" si="55"/>
        <v/>
      </c>
      <c r="Q615" s="61" t="s">
        <v>1814</v>
      </c>
      <c r="R615" s="63">
        <v>0.6</v>
      </c>
      <c r="T615" s="77" t="s">
        <v>65</v>
      </c>
      <c r="U615" s="67" t="s">
        <v>108</v>
      </c>
      <c r="V615" s="68" t="s">
        <v>145</v>
      </c>
      <c r="W615" s="74" t="s">
        <v>66</v>
      </c>
      <c r="X615" s="115" t="s">
        <v>66</v>
      </c>
      <c r="Y615" s="121" t="s">
        <v>171</v>
      </c>
      <c r="Z615" s="121" t="s">
        <v>167</v>
      </c>
      <c r="AA615" s="69" t="s">
        <v>609</v>
      </c>
      <c r="AF615" s="61" t="s">
        <v>2837</v>
      </c>
      <c r="AG615" s="69">
        <v>0</v>
      </c>
      <c r="AI615" s="131" t="s">
        <v>2776</v>
      </c>
      <c r="AJ615" s="194" t="e">
        <f>VLOOKUP($J615,context!$K$2:$M$348,2,FALSE)</f>
        <v>#N/A</v>
      </c>
      <c r="AK615" s="131">
        <v>2</v>
      </c>
      <c r="AL615" s="70" t="s">
        <v>3098</v>
      </c>
      <c r="AM615" s="149" t="e">
        <f>VLOOKUP($J615,context!$K$2:$AC$348,5,FALSE)</f>
        <v>#N/A</v>
      </c>
      <c r="AN615" s="149" t="e">
        <f>VLOOKUP($J615,context!$K$2:$AC$348,6,FALSE)</f>
        <v>#N/A</v>
      </c>
      <c r="AO615" s="149" t="e">
        <f>VLOOKUP($J615,context!$K$2:$AC$348,7,FALSE)</f>
        <v>#N/A</v>
      </c>
      <c r="AP615" s="149" t="e">
        <f>VLOOKUP($J615,context!$K$2:$AC$348,8,FALSE)</f>
        <v>#N/A</v>
      </c>
      <c r="AQ615" s="149" t="e">
        <f>VLOOKUP($J615,context!$K$2:$AC$348,9,FALSE)</f>
        <v>#N/A</v>
      </c>
      <c r="AR615" s="149" t="e">
        <f>VLOOKUP($J615,context!$K$2:$AC$348,10,FALSE)</f>
        <v>#N/A</v>
      </c>
      <c r="AS615" s="149" t="e">
        <f>VLOOKUP($J615,context!$K$2:$AC$348,11,FALSE)</f>
        <v>#N/A</v>
      </c>
      <c r="AT615" s="149" t="e">
        <f>VLOOKUP($J615,context!$K$2:$AC$348,12,FALSE)</f>
        <v>#N/A</v>
      </c>
      <c r="AU615" s="149" t="e">
        <f>VLOOKUP($J615,context!$K$2:$AC$348,13,FALSE)</f>
        <v>#N/A</v>
      </c>
      <c r="AV615" s="149" t="e">
        <f>VLOOKUP($J615,context!$K$2:$AC$348,14,FALSE)</f>
        <v>#N/A</v>
      </c>
      <c r="AW615" s="149" t="e">
        <f>VLOOKUP($J615,context!$K$2:$AC$348,15,FALSE)</f>
        <v>#N/A</v>
      </c>
      <c r="AX615" s="149" t="e">
        <f>VLOOKUP($J615,context!$K$2:$AC$348,16,FALSE)</f>
        <v>#N/A</v>
      </c>
      <c r="AY615" s="149" t="e">
        <f t="shared" si="51"/>
        <v>#N/A</v>
      </c>
      <c r="AZ615" s="149" t="e">
        <f t="shared" si="52"/>
        <v>#N/A</v>
      </c>
      <c r="BA615" s="149" t="e">
        <f t="shared" si="53"/>
        <v>#N/A</v>
      </c>
    </row>
    <row r="616" spans="1:54">
      <c r="A616" s="52">
        <v>629</v>
      </c>
      <c r="B616" s="52" t="s">
        <v>13</v>
      </c>
      <c r="C616" s="117" t="s">
        <v>1902</v>
      </c>
      <c r="E616" s="69" t="s">
        <v>2271</v>
      </c>
      <c r="G616" s="62" t="s">
        <v>1701</v>
      </c>
      <c r="J616" s="70" t="s">
        <v>1701</v>
      </c>
      <c r="K616" s="61" t="s">
        <v>1813</v>
      </c>
      <c r="L616" s="69">
        <v>1</v>
      </c>
      <c r="M616" s="69" t="s">
        <v>702</v>
      </c>
      <c r="N616" s="69" t="s">
        <v>2835</v>
      </c>
      <c r="O616" s="77" t="str">
        <f t="shared" si="54"/>
        <v>book review</v>
      </c>
      <c r="P616" s="77" t="str">
        <f t="shared" si="55"/>
        <v>Definition from FaBiO: A written review and critical analysis of the content, scope and quality of a book or other monographic work.</v>
      </c>
      <c r="R616" s="63">
        <v>0.6</v>
      </c>
      <c r="T616" s="69" t="s">
        <v>65</v>
      </c>
      <c r="U616" s="67" t="s">
        <v>108</v>
      </c>
      <c r="V616" s="68" t="s">
        <v>145</v>
      </c>
      <c r="W616" s="74" t="s">
        <v>66</v>
      </c>
      <c r="X616" s="115" t="s">
        <v>66</v>
      </c>
      <c r="Y616" s="121" t="s">
        <v>171</v>
      </c>
      <c r="Z616" s="121" t="s">
        <v>167</v>
      </c>
      <c r="AA616" s="69" t="s">
        <v>609</v>
      </c>
      <c r="AF616" s="61" t="s">
        <v>2837</v>
      </c>
      <c r="AG616" s="69">
        <v>0</v>
      </c>
      <c r="AI616" s="131" t="s">
        <v>2776</v>
      </c>
      <c r="AJ616" s="194" t="e">
        <f>VLOOKUP($J616,context!$K$2:$M$348,2,FALSE)</f>
        <v>#N/A</v>
      </c>
      <c r="AK616" s="131">
        <v>2</v>
      </c>
      <c r="AL616" s="70" t="s">
        <v>3098</v>
      </c>
      <c r="AM616" s="149" t="e">
        <f>VLOOKUP($J616,context!$K$2:$AC$348,5,FALSE)</f>
        <v>#N/A</v>
      </c>
      <c r="AN616" s="149" t="e">
        <f>VLOOKUP($J616,context!$K$2:$AC$348,6,FALSE)</f>
        <v>#N/A</v>
      </c>
      <c r="AO616" s="149" t="e">
        <f>VLOOKUP($J616,context!$K$2:$AC$348,7,FALSE)</f>
        <v>#N/A</v>
      </c>
      <c r="AP616" s="149" t="e">
        <f>VLOOKUP($J616,context!$K$2:$AC$348,8,FALSE)</f>
        <v>#N/A</v>
      </c>
      <c r="AQ616" s="149" t="e">
        <f>VLOOKUP($J616,context!$K$2:$AC$348,9,FALSE)</f>
        <v>#N/A</v>
      </c>
      <c r="AR616" s="149" t="e">
        <f>VLOOKUP($J616,context!$K$2:$AC$348,10,FALSE)</f>
        <v>#N/A</v>
      </c>
      <c r="AS616" s="149" t="e">
        <f>VLOOKUP($J616,context!$K$2:$AC$348,11,FALSE)</f>
        <v>#N/A</v>
      </c>
      <c r="AT616" s="149" t="e">
        <f>VLOOKUP($J616,context!$K$2:$AC$348,12,FALSE)</f>
        <v>#N/A</v>
      </c>
      <c r="AU616" s="149" t="e">
        <f>VLOOKUP($J616,context!$K$2:$AC$348,13,FALSE)</f>
        <v>#N/A</v>
      </c>
      <c r="AV616" s="149" t="e">
        <f>VLOOKUP($J616,context!$K$2:$AC$348,14,FALSE)</f>
        <v>#N/A</v>
      </c>
      <c r="AW616" s="149" t="e">
        <f>VLOOKUP($J616,context!$K$2:$AC$348,15,FALSE)</f>
        <v>#N/A</v>
      </c>
      <c r="AX616" s="149" t="e">
        <f>VLOOKUP($J616,context!$K$2:$AC$348,16,FALSE)</f>
        <v>#N/A</v>
      </c>
      <c r="AY616" s="149" t="e">
        <f t="shared" si="51"/>
        <v>#N/A</v>
      </c>
      <c r="AZ616" s="149" t="e">
        <f t="shared" si="52"/>
        <v>#N/A</v>
      </c>
      <c r="BA616" s="149" t="e">
        <f t="shared" si="53"/>
        <v>#N/A</v>
      </c>
    </row>
    <row r="617" spans="1:54">
      <c r="A617" s="52">
        <v>368</v>
      </c>
      <c r="B617" s="52" t="s">
        <v>2708</v>
      </c>
      <c r="C617" s="66" t="s">
        <v>905</v>
      </c>
      <c r="D617" s="52"/>
      <c r="E617" s="77" t="s">
        <v>906</v>
      </c>
      <c r="F617" s="50">
        <v>5</v>
      </c>
      <c r="G617" s="50" t="s">
        <v>1044</v>
      </c>
      <c r="H617" s="77" t="s">
        <v>1064</v>
      </c>
      <c r="I617" s="69" t="s">
        <v>1065</v>
      </c>
      <c r="J617" s="70" t="s">
        <v>1064</v>
      </c>
      <c r="K617" s="77"/>
      <c r="L617" s="175">
        <v>1</v>
      </c>
      <c r="M617" s="69" t="s">
        <v>702</v>
      </c>
      <c r="N617" s="69" t="s">
        <v>2836</v>
      </c>
      <c r="O617" s="77" t="str">
        <f t="shared" si="54"/>
        <v>policy review</v>
      </c>
      <c r="P617" s="77" t="str">
        <f t="shared" si="55"/>
        <v xml:space="preserve">Definition from MARLO: </v>
      </c>
      <c r="Q617" s="77"/>
      <c r="R617" s="6">
        <v>0.8</v>
      </c>
      <c r="S617" s="55">
        <v>43015</v>
      </c>
      <c r="T617" s="77" t="s">
        <v>65</v>
      </c>
      <c r="U617" s="67" t="s">
        <v>108</v>
      </c>
      <c r="V617" s="68" t="s">
        <v>145</v>
      </c>
      <c r="W617" s="74" t="s">
        <v>66</v>
      </c>
      <c r="X617" s="115" t="s">
        <v>66</v>
      </c>
      <c r="Y617" s="121" t="s">
        <v>171</v>
      </c>
      <c r="Z617" s="121" t="s">
        <v>167</v>
      </c>
      <c r="AA617" s="69" t="s">
        <v>609</v>
      </c>
      <c r="AB617" s="69"/>
      <c r="AC617" s="77"/>
      <c r="AD617" s="77"/>
      <c r="AF617" s="77" t="s">
        <v>2837</v>
      </c>
      <c r="AG617" s="69">
        <v>0</v>
      </c>
      <c r="AH617" s="7"/>
      <c r="AI617" s="131" t="s">
        <v>2776</v>
      </c>
      <c r="AJ617" s="194" t="e">
        <f>VLOOKUP($J617,context!$K$2:$M$348,2,FALSE)</f>
        <v>#N/A</v>
      </c>
      <c r="AK617" s="131">
        <v>2</v>
      </c>
      <c r="AL617" s="70" t="s">
        <v>3098</v>
      </c>
      <c r="AM617" s="149" t="e">
        <f>VLOOKUP($J617,context!$K$2:$AC$348,5,FALSE)</f>
        <v>#N/A</v>
      </c>
      <c r="AN617" s="149" t="e">
        <f>VLOOKUP($J617,context!$K$2:$AC$348,6,FALSE)</f>
        <v>#N/A</v>
      </c>
      <c r="AO617" s="149" t="e">
        <f>VLOOKUP($J617,context!$K$2:$AC$348,7,FALSE)</f>
        <v>#N/A</v>
      </c>
      <c r="AP617" s="149" t="e">
        <f>VLOOKUP($J617,context!$K$2:$AC$348,8,FALSE)</f>
        <v>#N/A</v>
      </c>
      <c r="AQ617" s="149" t="e">
        <f>VLOOKUP($J617,context!$K$2:$AC$348,9,FALSE)</f>
        <v>#N/A</v>
      </c>
      <c r="AR617" s="149" t="e">
        <f>VLOOKUP($J617,context!$K$2:$AC$348,10,FALSE)</f>
        <v>#N/A</v>
      </c>
      <c r="AS617" s="149" t="e">
        <f>VLOOKUP($J617,context!$K$2:$AC$348,11,FALSE)</f>
        <v>#N/A</v>
      </c>
      <c r="AT617" s="149" t="e">
        <f>VLOOKUP($J617,context!$K$2:$AC$348,12,FALSE)</f>
        <v>#N/A</v>
      </c>
      <c r="AU617" s="149" t="e">
        <f>VLOOKUP($J617,context!$K$2:$AC$348,13,FALSE)</f>
        <v>#N/A</v>
      </c>
      <c r="AV617" s="149" t="e">
        <f>VLOOKUP($J617,context!$K$2:$AC$348,14,FALSE)</f>
        <v>#N/A</v>
      </c>
      <c r="AW617" s="149" t="e">
        <f>VLOOKUP($J617,context!$K$2:$AC$348,15,FALSE)</f>
        <v>#N/A</v>
      </c>
      <c r="AX617" s="149" t="e">
        <f>VLOOKUP($J617,context!$K$2:$AC$348,16,FALSE)</f>
        <v>#N/A</v>
      </c>
      <c r="AY617" s="149" t="e">
        <f t="shared" si="51"/>
        <v>#N/A</v>
      </c>
      <c r="AZ617" s="149" t="e">
        <f t="shared" si="52"/>
        <v>#N/A</v>
      </c>
      <c r="BA617" s="149" t="e">
        <f t="shared" si="53"/>
        <v>#N/A</v>
      </c>
      <c r="BB617" s="122"/>
    </row>
    <row r="618" spans="1:54">
      <c r="A618" s="52">
        <v>778</v>
      </c>
      <c r="B618" s="52" t="s">
        <v>13</v>
      </c>
      <c r="C618" s="117" t="s">
        <v>1902</v>
      </c>
      <c r="E618" s="69" t="s">
        <v>2271</v>
      </c>
      <c r="G618" s="62" t="s">
        <v>2154</v>
      </c>
      <c r="J618" s="70" t="s">
        <v>2154</v>
      </c>
      <c r="K618" s="61" t="s">
        <v>2155</v>
      </c>
      <c r="L618" s="175">
        <v>1</v>
      </c>
      <c r="M618" s="69" t="s">
        <v>702</v>
      </c>
      <c r="N618" s="69" t="s">
        <v>2345</v>
      </c>
      <c r="O618" s="77" t="str">
        <f t="shared" si="54"/>
        <v>product review</v>
      </c>
      <c r="P618" s="77" t="str">
        <f t="shared" si="55"/>
        <v>Definition from FaBiO: A written review and critical analysis of the purpose, features, performance and other qualities of a product.</v>
      </c>
      <c r="R618" s="63">
        <v>0.5</v>
      </c>
      <c r="T618" s="77" t="s">
        <v>65</v>
      </c>
      <c r="U618" s="67" t="s">
        <v>108</v>
      </c>
      <c r="V618" s="68" t="s">
        <v>145</v>
      </c>
      <c r="W618" s="74" t="s">
        <v>66</v>
      </c>
      <c r="X618" s="115" t="s">
        <v>66</v>
      </c>
      <c r="Y618" s="121" t="s">
        <v>171</v>
      </c>
      <c r="Z618" s="121" t="s">
        <v>167</v>
      </c>
      <c r="AA618" s="69" t="s">
        <v>609</v>
      </c>
      <c r="AF618" s="61" t="s">
        <v>2837</v>
      </c>
      <c r="AG618" s="69">
        <v>0</v>
      </c>
      <c r="AI618" s="131" t="s">
        <v>2776</v>
      </c>
      <c r="AJ618" s="194" t="e">
        <f>VLOOKUP($J618,context!$K$2:$M$348,2,FALSE)</f>
        <v>#N/A</v>
      </c>
      <c r="AK618" s="131">
        <v>2</v>
      </c>
      <c r="AL618" s="70" t="s">
        <v>3098</v>
      </c>
      <c r="AM618" s="149" t="e">
        <f>VLOOKUP($J618,context!$K$2:$AC$348,5,FALSE)</f>
        <v>#N/A</v>
      </c>
      <c r="AN618" s="149" t="e">
        <f>VLOOKUP($J618,context!$K$2:$AC$348,6,FALSE)</f>
        <v>#N/A</v>
      </c>
      <c r="AO618" s="149" t="e">
        <f>VLOOKUP($J618,context!$K$2:$AC$348,7,FALSE)</f>
        <v>#N/A</v>
      </c>
      <c r="AP618" s="149" t="e">
        <f>VLOOKUP($J618,context!$K$2:$AC$348,8,FALSE)</f>
        <v>#N/A</v>
      </c>
      <c r="AQ618" s="149" t="e">
        <f>VLOOKUP($J618,context!$K$2:$AC$348,9,FALSE)</f>
        <v>#N/A</v>
      </c>
      <c r="AR618" s="149" t="e">
        <f>VLOOKUP($J618,context!$K$2:$AC$348,10,FALSE)</f>
        <v>#N/A</v>
      </c>
      <c r="AS618" s="149" t="e">
        <f>VLOOKUP($J618,context!$K$2:$AC$348,11,FALSE)</f>
        <v>#N/A</v>
      </c>
      <c r="AT618" s="149" t="e">
        <f>VLOOKUP($J618,context!$K$2:$AC$348,12,FALSE)</f>
        <v>#N/A</v>
      </c>
      <c r="AU618" s="149" t="e">
        <f>VLOOKUP($J618,context!$K$2:$AC$348,13,FALSE)</f>
        <v>#N/A</v>
      </c>
      <c r="AV618" s="149" t="e">
        <f>VLOOKUP($J618,context!$K$2:$AC$348,14,FALSE)</f>
        <v>#N/A</v>
      </c>
      <c r="AW618" s="149" t="e">
        <f>VLOOKUP($J618,context!$K$2:$AC$348,15,FALSE)</f>
        <v>#N/A</v>
      </c>
      <c r="AX618" s="149" t="e">
        <f>VLOOKUP($J618,context!$K$2:$AC$348,16,FALSE)</f>
        <v>#N/A</v>
      </c>
      <c r="AY618" s="149" t="e">
        <f t="shared" si="51"/>
        <v>#N/A</v>
      </c>
      <c r="AZ618" s="149" t="e">
        <f t="shared" si="52"/>
        <v>#N/A</v>
      </c>
      <c r="BA618" s="149" t="e">
        <f t="shared" si="53"/>
        <v>#N/A</v>
      </c>
      <c r="BB618" s="122"/>
    </row>
    <row r="619" spans="1:54">
      <c r="A619" s="52">
        <v>312</v>
      </c>
      <c r="B619" s="52" t="s">
        <v>2708</v>
      </c>
      <c r="C619" s="66" t="s">
        <v>905</v>
      </c>
      <c r="D619" s="52"/>
      <c r="E619" s="77" t="s">
        <v>906</v>
      </c>
      <c r="F619" s="50">
        <v>5</v>
      </c>
      <c r="G619" s="50" t="s">
        <v>938</v>
      </c>
      <c r="H619" s="77" t="s">
        <v>949</v>
      </c>
      <c r="I619" s="69" t="s">
        <v>950</v>
      </c>
      <c r="J619" s="70" t="s">
        <v>950</v>
      </c>
      <c r="K619" s="77"/>
      <c r="L619" s="175">
        <v>1</v>
      </c>
      <c r="M619" s="69" t="s">
        <v>950</v>
      </c>
      <c r="N619" s="69" t="s">
        <v>950</v>
      </c>
      <c r="O619" s="77" t="str">
        <f t="shared" si="54"/>
        <v>Search Engine</v>
      </c>
      <c r="P619" s="77" t="str">
        <f t="shared" si="55"/>
        <v xml:space="preserve">Definition from MARLO: </v>
      </c>
      <c r="Q619" s="77"/>
      <c r="R619" s="6">
        <v>0.6</v>
      </c>
      <c r="S619" s="55">
        <v>43015</v>
      </c>
      <c r="T619" s="77" t="s">
        <v>65</v>
      </c>
      <c r="U619" s="67" t="s">
        <v>184</v>
      </c>
      <c r="V619" s="68" t="s">
        <v>182</v>
      </c>
      <c r="W619" s="74" t="s">
        <v>182</v>
      </c>
      <c r="X619" s="115" t="s">
        <v>182</v>
      </c>
      <c r="Y619" s="121" t="s">
        <v>171</v>
      </c>
      <c r="Z619" s="121" t="s">
        <v>390</v>
      </c>
      <c r="AA619" s="77"/>
      <c r="AB619" s="69"/>
      <c r="AC619" s="69"/>
      <c r="AD619" s="69" t="s">
        <v>424</v>
      </c>
      <c r="AF619" s="69" t="s">
        <v>2847</v>
      </c>
      <c r="AG619" s="69">
        <v>0</v>
      </c>
      <c r="AH619" s="7"/>
      <c r="AI619" s="70" t="s">
        <v>188</v>
      </c>
      <c r="AJ619" s="194" t="str">
        <f>VLOOKUP($J619,context!$K$2:$M$348,2,FALSE)</f>
        <v xml:space="preserve">Definition from MARLO: </v>
      </c>
      <c r="AK619" s="131">
        <v>1</v>
      </c>
      <c r="AL619" s="70" t="s">
        <v>3097</v>
      </c>
      <c r="AM619" s="149">
        <f>VLOOKUP($J619,context!$K$2:$AC$348,5,FALSE)</f>
        <v>0</v>
      </c>
      <c r="AN619" s="149">
        <f>VLOOKUP($J619,context!$K$2:$AC$348,6,FALSE)</f>
        <v>0</v>
      </c>
      <c r="AO619" s="149">
        <f>VLOOKUP($J619,context!$K$2:$AC$348,7,FALSE)</f>
        <v>0</v>
      </c>
      <c r="AP619" s="149">
        <f>VLOOKUP($J619,context!$K$2:$AC$348,8,FALSE)</f>
        <v>0</v>
      </c>
      <c r="AQ619" s="149">
        <f>VLOOKUP($J619,context!$K$2:$AC$348,9,FALSE)</f>
        <v>0.4</v>
      </c>
      <c r="AR619" s="149">
        <f>VLOOKUP($J619,context!$K$2:$AC$348,10,FALSE)</f>
        <v>0</v>
      </c>
      <c r="AS619" s="149">
        <f>VLOOKUP($J619,context!$K$2:$AC$348,11,FALSE)</f>
        <v>0.6</v>
      </c>
      <c r="AT619" s="149">
        <f>VLOOKUP($J619,context!$K$2:$AC$348,12,FALSE)</f>
        <v>0.2</v>
      </c>
      <c r="AU619" s="149">
        <f>VLOOKUP($J619,context!$K$2:$AC$348,13,FALSE)</f>
        <v>0.6</v>
      </c>
      <c r="AV619" s="149">
        <f>VLOOKUP($J619,context!$K$2:$AC$348,14,FALSE)</f>
        <v>0</v>
      </c>
      <c r="AW619" s="149">
        <f>VLOOKUP($J619,context!$K$2:$AC$348,15,FALSE)</f>
        <v>0</v>
      </c>
      <c r="AX619" s="149">
        <f>VLOOKUP($J619,context!$K$2:$AC$348,16,FALSE)</f>
        <v>0.2</v>
      </c>
      <c r="AY619" s="149">
        <f t="shared" si="51"/>
        <v>1.9999999999999998</v>
      </c>
      <c r="AZ619" s="149">
        <f t="shared" si="52"/>
        <v>0.6</v>
      </c>
      <c r="BA619" s="149">
        <f t="shared" si="53"/>
        <v>0</v>
      </c>
      <c r="BB619" s="122"/>
    </row>
    <row r="620" spans="1:54">
      <c r="A620" s="52">
        <v>475</v>
      </c>
      <c r="B620" s="52" t="s">
        <v>13</v>
      </c>
      <c r="C620" s="66" t="s">
        <v>29</v>
      </c>
      <c r="D620" s="52" t="s">
        <v>1159</v>
      </c>
      <c r="E620" s="77" t="s">
        <v>1160</v>
      </c>
      <c r="F620" s="50">
        <v>3</v>
      </c>
      <c r="G620" s="50" t="s">
        <v>1184</v>
      </c>
      <c r="H620" s="77" t="s">
        <v>341</v>
      </c>
      <c r="I620" s="69" t="s">
        <v>341</v>
      </c>
      <c r="J620" s="70" t="s">
        <v>341</v>
      </c>
      <c r="K620" s="77"/>
      <c r="L620" s="77">
        <v>0</v>
      </c>
      <c r="M620" s="69" t="s">
        <v>341</v>
      </c>
      <c r="N620" s="69" t="s">
        <v>341</v>
      </c>
      <c r="O620" s="77" t="str">
        <f t="shared" si="54"/>
        <v/>
      </c>
      <c r="P620" s="77" t="str">
        <f t="shared" si="55"/>
        <v/>
      </c>
      <c r="Q620" s="77"/>
      <c r="R620" s="6">
        <v>1</v>
      </c>
      <c r="S620" s="55"/>
      <c r="T620" s="77" t="s">
        <v>65</v>
      </c>
      <c r="U620" s="67" t="s">
        <v>612</v>
      </c>
      <c r="V620" s="68" t="s">
        <v>97</v>
      </c>
      <c r="W620" s="74" t="s">
        <v>66</v>
      </c>
      <c r="X620" s="115" t="s">
        <v>66</v>
      </c>
      <c r="Y620" s="121" t="s">
        <v>98</v>
      </c>
      <c r="Z620" s="121" t="s">
        <v>341</v>
      </c>
      <c r="AA620" s="77"/>
      <c r="AB620" s="69" t="s">
        <v>609</v>
      </c>
      <c r="AC620" s="77"/>
      <c r="AD620" s="77"/>
      <c r="AF620" s="69" t="s">
        <v>2848</v>
      </c>
      <c r="AG620" s="69">
        <v>0</v>
      </c>
      <c r="AH620" s="7"/>
      <c r="AI620" s="48" t="s">
        <v>3037</v>
      </c>
      <c r="AJ620" s="194" t="str">
        <f>VLOOKUP($J620,context!$K$2:$M$348,2,FALSE)</f>
        <v>Definition from VIVO: A thematic collection of documents, usually books, issued at regular or irregular intervals|A loose, thematic, collection of Documents, often Books.</v>
      </c>
      <c r="AK620" s="131">
        <v>2</v>
      </c>
      <c r="AL620" s="70" t="s">
        <v>3097</v>
      </c>
      <c r="AM620" s="149">
        <f>VLOOKUP($J620,context!$K$2:$AC$348,5,FALSE)</f>
        <v>0</v>
      </c>
      <c r="AN620" s="149">
        <f>VLOOKUP($J620,context!$K$2:$AC$348,6,FALSE)</f>
        <v>0</v>
      </c>
      <c r="AO620" s="149">
        <f>VLOOKUP($J620,context!$K$2:$AC$348,7,FALSE)</f>
        <v>0</v>
      </c>
      <c r="AP620" s="149">
        <f>VLOOKUP($J620,context!$K$2:$AC$348,8,FALSE)</f>
        <v>1</v>
      </c>
      <c r="AQ620" s="149">
        <f>VLOOKUP($J620,context!$K$2:$AC$348,9,FALSE)</f>
        <v>0.2</v>
      </c>
      <c r="AR620" s="149">
        <f>VLOOKUP($J620,context!$K$2:$AC$348,10,FALSE)</f>
        <v>0</v>
      </c>
      <c r="AS620" s="149">
        <f>VLOOKUP($J620,context!$K$2:$AC$348,11,FALSE)</f>
        <v>0.4</v>
      </c>
      <c r="AT620" s="149">
        <f>VLOOKUP($J620,context!$K$2:$AC$348,12,FALSE)</f>
        <v>0.4</v>
      </c>
      <c r="AU620" s="149">
        <f>VLOOKUP($J620,context!$K$2:$AC$348,13,FALSE)</f>
        <v>0.2</v>
      </c>
      <c r="AV620" s="149">
        <f>VLOOKUP($J620,context!$K$2:$AC$348,14,FALSE)</f>
        <v>0</v>
      </c>
      <c r="AW620" s="149">
        <f>VLOOKUP($J620,context!$K$2:$AC$348,15,FALSE)</f>
        <v>0</v>
      </c>
      <c r="AX620" s="149">
        <f>VLOOKUP($J620,context!$K$2:$AC$348,16,FALSE)</f>
        <v>0</v>
      </c>
      <c r="AY620" s="149">
        <f t="shared" si="51"/>
        <v>2.2000000000000002</v>
      </c>
      <c r="AZ620" s="149">
        <f t="shared" si="52"/>
        <v>1</v>
      </c>
      <c r="BA620" s="149">
        <f t="shared" si="53"/>
        <v>0</v>
      </c>
    </row>
    <row r="621" spans="1:54">
      <c r="A621" s="122">
        <v>905</v>
      </c>
      <c r="B621" s="52" t="s">
        <v>13</v>
      </c>
      <c r="C621" s="66" t="s">
        <v>2413</v>
      </c>
      <c r="D621" s="66" t="s">
        <v>2473</v>
      </c>
      <c r="E621" s="7" t="s">
        <v>2414</v>
      </c>
      <c r="F621" s="122">
        <v>3</v>
      </c>
      <c r="G621" s="50" t="s">
        <v>2346</v>
      </c>
      <c r="H621" s="122"/>
      <c r="I621" s="122"/>
      <c r="J621" s="47" t="s">
        <v>341</v>
      </c>
      <c r="K621" s="7" t="s">
        <v>2474</v>
      </c>
      <c r="L621" s="77">
        <v>1</v>
      </c>
      <c r="M621" s="69" t="s">
        <v>341</v>
      </c>
      <c r="N621" s="69" t="s">
        <v>341</v>
      </c>
      <c r="O621" s="77" t="str">
        <f t="shared" si="54"/>
        <v>Serial (Book, Monograph)</v>
      </c>
      <c r="P621" s="77" t="str">
        <f t="shared" si="55"/>
        <v>Definition from VIVO: A thematic collection of documents, usually books, issued at regular or irregular intervals|A loose, thematic, collection of Documents, often Books.</v>
      </c>
      <c r="Q621" s="7"/>
      <c r="R621" s="66">
        <v>1</v>
      </c>
      <c r="S621" s="126"/>
      <c r="T621" s="77" t="s">
        <v>65</v>
      </c>
      <c r="U621" s="67" t="s">
        <v>608</v>
      </c>
      <c r="V621" s="47" t="s">
        <v>97</v>
      </c>
      <c r="W621" s="47" t="s">
        <v>235</v>
      </c>
      <c r="X621" s="66" t="s">
        <v>235</v>
      </c>
      <c r="Y621" s="184" t="s">
        <v>171</v>
      </c>
      <c r="Z621" s="184" t="s">
        <v>341</v>
      </c>
      <c r="AA621" s="7"/>
      <c r="AB621" s="7"/>
      <c r="AC621" s="7"/>
      <c r="AD621" s="7"/>
      <c r="AF621" s="7" t="s">
        <v>2848</v>
      </c>
      <c r="AG621" s="7">
        <v>0</v>
      </c>
      <c r="AI621" s="48" t="s">
        <v>3037</v>
      </c>
      <c r="AJ621" s="194" t="str">
        <f>VLOOKUP($J621,context!$K$2:$M$348,2,FALSE)</f>
        <v>Definition from VIVO: A thematic collection of documents, usually books, issued at regular or irregular intervals|A loose, thematic, collection of Documents, often Books.</v>
      </c>
      <c r="AK621" s="131">
        <v>2</v>
      </c>
      <c r="AL621" s="70" t="s">
        <v>3097</v>
      </c>
      <c r="AM621" s="185">
        <f>VLOOKUP($J621,context!$K$2:$AC$348,5,FALSE)</f>
        <v>0</v>
      </c>
      <c r="AN621" s="185">
        <f>VLOOKUP($J621,context!$K$2:$AC$348,6,FALSE)</f>
        <v>0</v>
      </c>
      <c r="AO621" s="185">
        <f>VLOOKUP($J621,context!$K$2:$AC$348,7,FALSE)</f>
        <v>0</v>
      </c>
      <c r="AP621" s="185">
        <f>VLOOKUP($J621,context!$K$2:$AC$348,8,FALSE)</f>
        <v>1</v>
      </c>
      <c r="AQ621" s="185">
        <f>VLOOKUP($J621,context!$K$2:$AC$348,9,FALSE)</f>
        <v>0.2</v>
      </c>
      <c r="AR621" s="185">
        <f>VLOOKUP($J621,context!$K$2:$AC$348,10,FALSE)</f>
        <v>0</v>
      </c>
      <c r="AS621" s="185">
        <f>VLOOKUP($J621,context!$K$2:$AC$348,11,FALSE)</f>
        <v>0.4</v>
      </c>
      <c r="AT621" s="185">
        <f>VLOOKUP($J621,context!$K$2:$AC$348,12,FALSE)</f>
        <v>0.4</v>
      </c>
      <c r="AU621" s="185">
        <f>VLOOKUP($J621,context!$K$2:$AC$348,13,FALSE)</f>
        <v>0.2</v>
      </c>
      <c r="AV621" s="185">
        <f>VLOOKUP($J621,context!$K$2:$AC$348,14,FALSE)</f>
        <v>0</v>
      </c>
      <c r="AW621" s="185">
        <f>VLOOKUP($J621,context!$K$2:$AC$348,15,FALSE)</f>
        <v>0</v>
      </c>
      <c r="AX621" s="185">
        <f>VLOOKUP($J621,context!$K$2:$AC$348,16,FALSE)</f>
        <v>0</v>
      </c>
      <c r="AY621" s="185">
        <f t="shared" si="51"/>
        <v>2.2000000000000002</v>
      </c>
      <c r="AZ621" s="149">
        <f t="shared" si="52"/>
        <v>1</v>
      </c>
      <c r="BA621" s="149">
        <f t="shared" si="53"/>
        <v>0</v>
      </c>
    </row>
    <row r="622" spans="1:54">
      <c r="A622" s="52">
        <v>801</v>
      </c>
      <c r="B622" s="52" t="s">
        <v>13</v>
      </c>
      <c r="C622" s="117" t="s">
        <v>1902</v>
      </c>
      <c r="E622" s="69" t="s">
        <v>2271</v>
      </c>
      <c r="G622" s="62" t="s">
        <v>2192</v>
      </c>
      <c r="J622" s="70" t="s">
        <v>2346</v>
      </c>
      <c r="K622" s="69" t="s">
        <v>2193</v>
      </c>
      <c r="L622" s="175">
        <v>1</v>
      </c>
      <c r="M622" s="69" t="s">
        <v>2346</v>
      </c>
      <c r="N622" s="69" t="s">
        <v>2346</v>
      </c>
      <c r="O622" s="77" t="str">
        <f t="shared" si="54"/>
        <v>Series</v>
      </c>
      <c r="P622" s="77" t="str">
        <f t="shared" si="55"/>
        <v>Definition from FaBiO: A sequence of expressions having certain characteristics in common that are formally identified together as a group.</v>
      </c>
      <c r="R622" s="63">
        <v>1</v>
      </c>
      <c r="T622" s="69" t="s">
        <v>688</v>
      </c>
      <c r="U622" s="67" t="s">
        <v>608</v>
      </c>
      <c r="V622" s="68" t="s">
        <v>608</v>
      </c>
      <c r="W622" s="74" t="s">
        <v>235</v>
      </c>
      <c r="X622" s="115" t="s">
        <v>235</v>
      </c>
      <c r="Y622" s="121" t="s">
        <v>171</v>
      </c>
      <c r="AF622" s="69" t="s">
        <v>2849</v>
      </c>
      <c r="AG622" s="61">
        <v>0</v>
      </c>
      <c r="AI622" s="48" t="s">
        <v>3037</v>
      </c>
      <c r="AJ622" s="194" t="str">
        <f>VLOOKUP($J622,context!$K$2:$M$348,2,FALSE)</f>
        <v>Definition from FaBiO: A sequence of expressions having certain characteristics in common that are formally identified together as a group.</v>
      </c>
      <c r="AK622" s="131">
        <v>2</v>
      </c>
      <c r="AL622" s="70" t="s">
        <v>3094</v>
      </c>
      <c r="AM622" s="149">
        <f>VLOOKUP($J622,context!$K$2:$AC$348,5,FALSE)</f>
        <v>0</v>
      </c>
      <c r="AN622" s="149">
        <f>VLOOKUP($J622,context!$K$2:$AC$348,6,FALSE)</f>
        <v>0</v>
      </c>
      <c r="AO622" s="149">
        <f>VLOOKUP($J622,context!$K$2:$AC$348,7,FALSE)</f>
        <v>0</v>
      </c>
      <c r="AP622" s="149">
        <f>VLOOKUP($J622,context!$K$2:$AC$348,8,FALSE)</f>
        <v>0.2</v>
      </c>
      <c r="AQ622" s="149">
        <f>VLOOKUP($J622,context!$K$2:$AC$348,9,FALSE)</f>
        <v>0.5</v>
      </c>
      <c r="AR622" s="149">
        <f>VLOOKUP($J622,context!$K$2:$AC$348,10,FALSE)</f>
        <v>0</v>
      </c>
      <c r="AS622" s="149">
        <f>VLOOKUP($J622,context!$K$2:$AC$348,11,FALSE)</f>
        <v>0.4</v>
      </c>
      <c r="AT622" s="149">
        <f>VLOOKUP($J622,context!$K$2:$AC$348,12,FALSE)</f>
        <v>0</v>
      </c>
      <c r="AU622" s="149">
        <f>VLOOKUP($J622,context!$K$2:$AC$348,13,FALSE)</f>
        <v>0</v>
      </c>
      <c r="AV622" s="149">
        <f>VLOOKUP($J622,context!$K$2:$AC$348,14,FALSE)</f>
        <v>0</v>
      </c>
      <c r="AW622" s="149">
        <f>VLOOKUP($J622,context!$K$2:$AC$348,15,FALSE)</f>
        <v>0</v>
      </c>
      <c r="AX622" s="149">
        <f>VLOOKUP($J622,context!$K$2:$AC$348,16,FALSE)</f>
        <v>0.2</v>
      </c>
      <c r="AY622" s="149">
        <f t="shared" si="51"/>
        <v>1.3</v>
      </c>
      <c r="AZ622" s="149">
        <f t="shared" si="52"/>
        <v>0.5</v>
      </c>
      <c r="BA622" s="149">
        <f t="shared" si="53"/>
        <v>0</v>
      </c>
      <c r="BB622" s="7"/>
    </row>
    <row r="623" spans="1:54">
      <c r="A623" s="52">
        <v>476</v>
      </c>
      <c r="B623" s="52" t="s">
        <v>13</v>
      </c>
      <c r="C623" s="66" t="s">
        <v>29</v>
      </c>
      <c r="D623" s="52" t="s">
        <v>1159</v>
      </c>
      <c r="E623" s="77" t="s">
        <v>1160</v>
      </c>
      <c r="F623" s="50">
        <v>3</v>
      </c>
      <c r="G623" s="50" t="s">
        <v>1185</v>
      </c>
      <c r="H623" s="77" t="s">
        <v>242</v>
      </c>
      <c r="I623" s="69" t="s">
        <v>242</v>
      </c>
      <c r="J623" s="70" t="s">
        <v>244</v>
      </c>
      <c r="K623" s="77"/>
      <c r="L623" s="77">
        <v>0</v>
      </c>
      <c r="M623" s="69" t="s">
        <v>244</v>
      </c>
      <c r="N623" s="69" t="s">
        <v>244</v>
      </c>
      <c r="O623" s="77" t="str">
        <f t="shared" si="54"/>
        <v/>
      </c>
      <c r="P623" s="77" t="str">
        <f t="shared" si="55"/>
        <v/>
      </c>
      <c r="Q623" s="77"/>
      <c r="R623" s="6">
        <v>1</v>
      </c>
      <c r="S623" s="55"/>
      <c r="T623" s="77" t="s">
        <v>65</v>
      </c>
      <c r="U623" s="67" t="s">
        <v>608</v>
      </c>
      <c r="V623" s="68" t="s">
        <v>241</v>
      </c>
      <c r="W623" s="74" t="s">
        <v>66</v>
      </c>
      <c r="X623" s="115" t="s">
        <v>66</v>
      </c>
      <c r="Y623" s="121" t="s">
        <v>171</v>
      </c>
      <c r="Z623" s="121" t="s">
        <v>1572</v>
      </c>
      <c r="AA623" s="77"/>
      <c r="AB623" s="69" t="s">
        <v>609</v>
      </c>
      <c r="AC623" s="77"/>
      <c r="AD623" s="77"/>
      <c r="AF623" s="69" t="s">
        <v>2598</v>
      </c>
      <c r="AG623" s="61">
        <v>0</v>
      </c>
      <c r="AH623" s="7"/>
      <c r="AI623" s="70" t="s">
        <v>244</v>
      </c>
      <c r="AJ623" s="194" t="str">
        <f>VLOOKUP($J623,context!$K$2:$M$348,2,FALSE)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AK623" s="70">
        <v>1</v>
      </c>
      <c r="AL623" s="70" t="s">
        <v>3093</v>
      </c>
      <c r="AM623" s="149">
        <f>VLOOKUP($J623,context!$K$2:$AC$348,5,FALSE)</f>
        <v>0</v>
      </c>
      <c r="AN623" s="149">
        <f>VLOOKUP($J623,context!$K$2:$AC$348,6,FALSE)</f>
        <v>0</v>
      </c>
      <c r="AO623" s="149">
        <f>VLOOKUP($J623,context!$K$2:$AC$348,7,FALSE)</f>
        <v>0</v>
      </c>
      <c r="AP623" s="149">
        <f>VLOOKUP($J623,context!$K$2:$AC$348,8,FALSE)</f>
        <v>1</v>
      </c>
      <c r="AQ623" s="149">
        <f>VLOOKUP($J623,context!$K$2:$AC$348,9,FALSE)</f>
        <v>0.6</v>
      </c>
      <c r="AR623" s="149">
        <f>VLOOKUP($J623,context!$K$2:$AC$348,10,FALSE)</f>
        <v>0.6</v>
      </c>
      <c r="AS623" s="149">
        <f>VLOOKUP($J623,context!$K$2:$AC$348,11,FALSE)</f>
        <v>0</v>
      </c>
      <c r="AT623" s="149">
        <f>VLOOKUP($J623,context!$K$2:$AC$348,12,FALSE)</f>
        <v>0.8</v>
      </c>
      <c r="AU623" s="149">
        <f>VLOOKUP($J623,context!$K$2:$AC$348,13,FALSE)</f>
        <v>0.8</v>
      </c>
      <c r="AV623" s="149">
        <f>VLOOKUP($J623,context!$K$2:$AC$348,14,FALSE)</f>
        <v>0.4</v>
      </c>
      <c r="AW623" s="149">
        <f>VLOOKUP($J623,context!$K$2:$AC$348,15,FALSE)</f>
        <v>0</v>
      </c>
      <c r="AX623" s="149">
        <f>VLOOKUP($J623,context!$K$2:$AC$348,16,FALSE)</f>
        <v>0.6</v>
      </c>
      <c r="AY623" s="149">
        <f t="shared" si="51"/>
        <v>4.8</v>
      </c>
      <c r="AZ623" s="149">
        <f t="shared" si="52"/>
        <v>1</v>
      </c>
      <c r="BA623" s="149">
        <f t="shared" si="53"/>
        <v>0</v>
      </c>
    </row>
    <row r="624" spans="1:54" s="7" customFormat="1">
      <c r="A624" s="122">
        <v>906</v>
      </c>
      <c r="B624" s="52" t="s">
        <v>13</v>
      </c>
      <c r="C624" s="66" t="s">
        <v>2413</v>
      </c>
      <c r="D624" s="66" t="s">
        <v>2484</v>
      </c>
      <c r="E624" s="7" t="s">
        <v>2414</v>
      </c>
      <c r="F624" s="122">
        <v>4</v>
      </c>
      <c r="G624" s="50" t="s">
        <v>242</v>
      </c>
      <c r="H624" s="122"/>
      <c r="I624" s="122"/>
      <c r="J624" s="70" t="s">
        <v>244</v>
      </c>
      <c r="K624" s="7" t="s">
        <v>2597</v>
      </c>
      <c r="L624" s="7">
        <v>0</v>
      </c>
      <c r="M624" s="69" t="s">
        <v>244</v>
      </c>
      <c r="N624" s="69" t="s">
        <v>244</v>
      </c>
      <c r="O624" s="77" t="str">
        <f t="shared" si="54"/>
        <v/>
      </c>
      <c r="P624" s="77" t="str">
        <f t="shared" si="55"/>
        <v/>
      </c>
      <c r="R624" s="66">
        <v>0.5</v>
      </c>
      <c r="S624" s="126"/>
      <c r="T624" s="77" t="s">
        <v>65</v>
      </c>
      <c r="U624" s="67" t="s">
        <v>608</v>
      </c>
      <c r="V624" s="47" t="s">
        <v>241</v>
      </c>
      <c r="W624" s="47" t="s">
        <v>66</v>
      </c>
      <c r="X624" s="66" t="s">
        <v>66</v>
      </c>
      <c r="Y624" s="184" t="s">
        <v>171</v>
      </c>
      <c r="Z624" s="184" t="s">
        <v>1572</v>
      </c>
      <c r="AF624" s="7" t="s">
        <v>2598</v>
      </c>
      <c r="AG624" s="7">
        <v>0</v>
      </c>
      <c r="AH624" s="66"/>
      <c r="AI624" s="47" t="s">
        <v>244</v>
      </c>
      <c r="AJ624" s="194" t="str">
        <f>VLOOKUP($J624,context!$K$2:$M$348,2,FALSE)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AK624" s="70">
        <v>1</v>
      </c>
      <c r="AL624" s="70" t="s">
        <v>3093</v>
      </c>
      <c r="AM624" s="185">
        <f>VLOOKUP($J624,context!$K$2:$AC$348,5,FALSE)</f>
        <v>0</v>
      </c>
      <c r="AN624" s="185">
        <f>VLOOKUP($J624,context!$K$2:$AC$348,6,FALSE)</f>
        <v>0</v>
      </c>
      <c r="AO624" s="185">
        <f>VLOOKUP($J624,context!$K$2:$AC$348,7,FALSE)</f>
        <v>0</v>
      </c>
      <c r="AP624" s="185">
        <f>VLOOKUP($J624,context!$K$2:$AC$348,8,FALSE)</f>
        <v>1</v>
      </c>
      <c r="AQ624" s="185">
        <f>VLOOKUP($J624,context!$K$2:$AC$348,9,FALSE)</f>
        <v>0.6</v>
      </c>
      <c r="AR624" s="185">
        <f>VLOOKUP($J624,context!$K$2:$AC$348,10,FALSE)</f>
        <v>0.6</v>
      </c>
      <c r="AS624" s="185">
        <f>VLOOKUP($J624,context!$K$2:$AC$348,11,FALSE)</f>
        <v>0</v>
      </c>
      <c r="AT624" s="185">
        <f>VLOOKUP($J624,context!$K$2:$AC$348,12,FALSE)</f>
        <v>0.8</v>
      </c>
      <c r="AU624" s="185">
        <f>VLOOKUP($J624,context!$K$2:$AC$348,13,FALSE)</f>
        <v>0.8</v>
      </c>
      <c r="AV624" s="185">
        <f>VLOOKUP($J624,context!$K$2:$AC$348,14,FALSE)</f>
        <v>0.4</v>
      </c>
      <c r="AW624" s="185">
        <f>VLOOKUP($J624,context!$K$2:$AC$348,15,FALSE)</f>
        <v>0</v>
      </c>
      <c r="AX624" s="185">
        <f>VLOOKUP($J624,context!$K$2:$AC$348,16,FALSE)</f>
        <v>0.6</v>
      </c>
      <c r="AY624" s="185">
        <f t="shared" si="51"/>
        <v>4.8</v>
      </c>
      <c r="AZ624" s="149">
        <f t="shared" si="52"/>
        <v>1</v>
      </c>
      <c r="BA624" s="149">
        <f t="shared" si="53"/>
        <v>0</v>
      </c>
      <c r="BB624" s="61"/>
    </row>
    <row r="625" spans="1:54">
      <c r="A625" s="52">
        <v>116</v>
      </c>
      <c r="B625" s="52" t="s">
        <v>13</v>
      </c>
      <c r="C625" s="66" t="s">
        <v>730</v>
      </c>
      <c r="D625" s="52"/>
      <c r="E625" s="77" t="s">
        <v>722</v>
      </c>
      <c r="F625" s="50">
        <v>4</v>
      </c>
      <c r="G625" s="50" t="s">
        <v>241</v>
      </c>
      <c r="H625" s="77"/>
      <c r="I625" s="69" t="s">
        <v>241</v>
      </c>
      <c r="J625" s="70" t="s">
        <v>244</v>
      </c>
      <c r="K625" s="77" t="s">
        <v>803</v>
      </c>
      <c r="L625" s="69">
        <v>0</v>
      </c>
      <c r="M625" s="69" t="s">
        <v>244</v>
      </c>
      <c r="N625" s="69" t="s">
        <v>244</v>
      </c>
      <c r="O625" s="77" t="str">
        <f t="shared" si="54"/>
        <v/>
      </c>
      <c r="P625" s="77" t="str">
        <f t="shared" si="55"/>
        <v/>
      </c>
      <c r="Q625" s="77"/>
      <c r="R625" s="6">
        <v>1</v>
      </c>
      <c r="S625" s="55">
        <v>43017</v>
      </c>
      <c r="T625" s="77" t="s">
        <v>65</v>
      </c>
      <c r="U625" s="67" t="s">
        <v>608</v>
      </c>
      <c r="V625" s="68" t="s">
        <v>241</v>
      </c>
      <c r="W625" s="74" t="s">
        <v>66</v>
      </c>
      <c r="X625" s="115" t="s">
        <v>66</v>
      </c>
      <c r="Y625" s="121" t="s">
        <v>171</v>
      </c>
      <c r="Z625" s="121" t="s">
        <v>1572</v>
      </c>
      <c r="AA625" s="77"/>
      <c r="AB625" s="69" t="s">
        <v>609</v>
      </c>
      <c r="AC625" s="77"/>
      <c r="AD625" s="77"/>
      <c r="AF625" s="69" t="s">
        <v>2780</v>
      </c>
      <c r="AG625" s="61">
        <v>0</v>
      </c>
      <c r="AH625" s="7"/>
      <c r="AI625" s="70" t="s">
        <v>244</v>
      </c>
      <c r="AJ625" s="194" t="str">
        <f>VLOOKUP($J625,context!$K$2:$M$348,2,FALSE)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AK625" s="70">
        <v>1</v>
      </c>
      <c r="AL625" s="70" t="s">
        <v>3093</v>
      </c>
      <c r="AM625" s="149">
        <f>VLOOKUP($J625,context!$K$2:$AC$348,5,FALSE)</f>
        <v>0</v>
      </c>
      <c r="AN625" s="149">
        <f>VLOOKUP($J625,context!$K$2:$AC$348,6,FALSE)</f>
        <v>0</v>
      </c>
      <c r="AO625" s="149">
        <f>VLOOKUP($J625,context!$K$2:$AC$348,7,FALSE)</f>
        <v>0</v>
      </c>
      <c r="AP625" s="149">
        <f>VLOOKUP($J625,context!$K$2:$AC$348,8,FALSE)</f>
        <v>1</v>
      </c>
      <c r="AQ625" s="149">
        <f>VLOOKUP($J625,context!$K$2:$AC$348,9,FALSE)</f>
        <v>0.6</v>
      </c>
      <c r="AR625" s="149">
        <f>VLOOKUP($J625,context!$K$2:$AC$348,10,FALSE)</f>
        <v>0.6</v>
      </c>
      <c r="AS625" s="149">
        <f>VLOOKUP($J625,context!$K$2:$AC$348,11,FALSE)</f>
        <v>0</v>
      </c>
      <c r="AT625" s="149">
        <f>VLOOKUP($J625,context!$K$2:$AC$348,12,FALSE)</f>
        <v>0.8</v>
      </c>
      <c r="AU625" s="149">
        <f>VLOOKUP($J625,context!$K$2:$AC$348,13,FALSE)</f>
        <v>0.8</v>
      </c>
      <c r="AV625" s="149">
        <f>VLOOKUP($J625,context!$K$2:$AC$348,14,FALSE)</f>
        <v>0.4</v>
      </c>
      <c r="AW625" s="149">
        <f>VLOOKUP($J625,context!$K$2:$AC$348,15,FALSE)</f>
        <v>0</v>
      </c>
      <c r="AX625" s="149">
        <f>VLOOKUP($J625,context!$K$2:$AC$348,16,FALSE)</f>
        <v>0.6</v>
      </c>
      <c r="AY625" s="149">
        <f t="shared" si="51"/>
        <v>4.8</v>
      </c>
      <c r="AZ625" s="149">
        <f t="shared" si="52"/>
        <v>1</v>
      </c>
      <c r="BA625" s="149">
        <f t="shared" si="53"/>
        <v>0</v>
      </c>
      <c r="BB625" s="7"/>
    </row>
    <row r="626" spans="1:54">
      <c r="A626" s="52">
        <v>372</v>
      </c>
      <c r="B626" s="52" t="s">
        <v>2708</v>
      </c>
      <c r="C626" s="66" t="s">
        <v>905</v>
      </c>
      <c r="D626" s="52"/>
      <c r="E626" s="77" t="s">
        <v>906</v>
      </c>
      <c r="F626" s="50">
        <v>5</v>
      </c>
      <c r="G626" s="50" t="s">
        <v>1076</v>
      </c>
      <c r="H626" s="77" t="s">
        <v>241</v>
      </c>
      <c r="I626" s="69" t="s">
        <v>241</v>
      </c>
      <c r="J626" s="70" t="s">
        <v>244</v>
      </c>
      <c r="K626" s="77"/>
      <c r="L626" s="77">
        <v>0</v>
      </c>
      <c r="M626" s="69" t="s">
        <v>244</v>
      </c>
      <c r="N626" s="69" t="s">
        <v>244</v>
      </c>
      <c r="O626" s="77" t="str">
        <f t="shared" si="54"/>
        <v/>
      </c>
      <c r="P626" s="77" t="str">
        <f t="shared" si="55"/>
        <v/>
      </c>
      <c r="Q626" s="77"/>
      <c r="R626" s="6">
        <v>1</v>
      </c>
      <c r="S626" s="55">
        <v>43015</v>
      </c>
      <c r="T626" s="77" t="s">
        <v>65</v>
      </c>
      <c r="U626" s="67" t="s">
        <v>608</v>
      </c>
      <c r="V626" s="68" t="s">
        <v>241</v>
      </c>
      <c r="W626" s="74" t="s">
        <v>66</v>
      </c>
      <c r="X626" s="115" t="s">
        <v>66</v>
      </c>
      <c r="Y626" s="121" t="s">
        <v>171</v>
      </c>
      <c r="Z626" s="121" t="s">
        <v>1572</v>
      </c>
      <c r="AA626" s="77"/>
      <c r="AB626" s="69" t="s">
        <v>609</v>
      </c>
      <c r="AC626" s="77"/>
      <c r="AD626" s="77"/>
      <c r="AF626" s="69" t="s">
        <v>2780</v>
      </c>
      <c r="AG626" s="61">
        <v>0</v>
      </c>
      <c r="AH626" s="7"/>
      <c r="AI626" s="131" t="s">
        <v>244</v>
      </c>
      <c r="AJ626" s="194" t="str">
        <f>VLOOKUP($J626,context!$K$2:$M$348,2,FALSE)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AK626" s="70">
        <v>1</v>
      </c>
      <c r="AL626" s="70" t="s">
        <v>3093</v>
      </c>
      <c r="AM626" s="149">
        <f>VLOOKUP($J626,context!$K$2:$AC$348,5,FALSE)</f>
        <v>0</v>
      </c>
      <c r="AN626" s="149">
        <f>VLOOKUP($J626,context!$K$2:$AC$348,6,FALSE)</f>
        <v>0</v>
      </c>
      <c r="AO626" s="149">
        <f>VLOOKUP($J626,context!$K$2:$AC$348,7,FALSE)</f>
        <v>0</v>
      </c>
      <c r="AP626" s="149">
        <f>VLOOKUP($J626,context!$K$2:$AC$348,8,FALSE)</f>
        <v>1</v>
      </c>
      <c r="AQ626" s="149">
        <f>VLOOKUP($J626,context!$K$2:$AC$348,9,FALSE)</f>
        <v>0.6</v>
      </c>
      <c r="AR626" s="149">
        <f>VLOOKUP($J626,context!$K$2:$AC$348,10,FALSE)</f>
        <v>0.6</v>
      </c>
      <c r="AS626" s="149">
        <f>VLOOKUP($J626,context!$K$2:$AC$348,11,FALSE)</f>
        <v>0</v>
      </c>
      <c r="AT626" s="149">
        <f>VLOOKUP($J626,context!$K$2:$AC$348,12,FALSE)</f>
        <v>0.8</v>
      </c>
      <c r="AU626" s="149">
        <f>VLOOKUP($J626,context!$K$2:$AC$348,13,FALSE)</f>
        <v>0.8</v>
      </c>
      <c r="AV626" s="149">
        <f>VLOOKUP($J626,context!$K$2:$AC$348,14,FALSE)</f>
        <v>0.4</v>
      </c>
      <c r="AW626" s="149">
        <f>VLOOKUP($J626,context!$K$2:$AC$348,15,FALSE)</f>
        <v>0</v>
      </c>
      <c r="AX626" s="149">
        <f>VLOOKUP($J626,context!$K$2:$AC$348,16,FALSE)</f>
        <v>0.6</v>
      </c>
      <c r="AY626" s="149">
        <f t="shared" si="51"/>
        <v>4.8</v>
      </c>
      <c r="AZ626" s="149">
        <f t="shared" si="52"/>
        <v>1</v>
      </c>
      <c r="BA626" s="149">
        <f t="shared" si="53"/>
        <v>0</v>
      </c>
    </row>
    <row r="627" spans="1:54" s="7" customFormat="1">
      <c r="A627" s="52">
        <v>544</v>
      </c>
      <c r="B627" s="52" t="s">
        <v>2708</v>
      </c>
      <c r="C627" s="66" t="s">
        <v>1760</v>
      </c>
      <c r="D627" s="59"/>
      <c r="E627" s="69" t="s">
        <v>1778</v>
      </c>
      <c r="F627" s="69" t="s">
        <v>1779</v>
      </c>
      <c r="G627" s="61" t="s">
        <v>241</v>
      </c>
      <c r="H627" s="61"/>
      <c r="I627" s="61" t="s">
        <v>241</v>
      </c>
      <c r="J627" s="70" t="s">
        <v>244</v>
      </c>
      <c r="K627" s="69" t="s">
        <v>1767</v>
      </c>
      <c r="L627" s="77">
        <v>0</v>
      </c>
      <c r="M627" s="69" t="s">
        <v>244</v>
      </c>
      <c r="N627" s="69" t="s">
        <v>244</v>
      </c>
      <c r="O627" s="77" t="str">
        <f t="shared" si="54"/>
        <v/>
      </c>
      <c r="P627" s="77" t="str">
        <f t="shared" si="55"/>
        <v/>
      </c>
      <c r="Q627" s="61"/>
      <c r="R627" s="63">
        <v>1</v>
      </c>
      <c r="S627" s="64"/>
      <c r="T627" s="77" t="s">
        <v>65</v>
      </c>
      <c r="U627" s="67" t="s">
        <v>608</v>
      </c>
      <c r="V627" s="68" t="s">
        <v>241</v>
      </c>
      <c r="W627" s="74" t="s">
        <v>66</v>
      </c>
      <c r="X627" s="115" t="s">
        <v>66</v>
      </c>
      <c r="Y627" s="121" t="s">
        <v>171</v>
      </c>
      <c r="Z627" s="121" t="s">
        <v>1572</v>
      </c>
      <c r="AA627" s="61"/>
      <c r="AB627" s="61"/>
      <c r="AC627" s="61"/>
      <c r="AD627" s="72"/>
      <c r="AF627" s="69" t="s">
        <v>2780</v>
      </c>
      <c r="AG627" s="61">
        <v>0</v>
      </c>
      <c r="AH627" s="66"/>
      <c r="AI627" s="70" t="s">
        <v>244</v>
      </c>
      <c r="AJ627" s="194" t="str">
        <f>VLOOKUP($J627,context!$K$2:$M$348,2,FALSE)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AK627" s="70">
        <v>1</v>
      </c>
      <c r="AL627" s="70" t="s">
        <v>3093</v>
      </c>
      <c r="AM627" s="149">
        <f>VLOOKUP($J627,context!$K$2:$AC$348,5,FALSE)</f>
        <v>0</v>
      </c>
      <c r="AN627" s="149">
        <f>VLOOKUP($J627,context!$K$2:$AC$348,6,FALSE)</f>
        <v>0</v>
      </c>
      <c r="AO627" s="149">
        <f>VLOOKUP($J627,context!$K$2:$AC$348,7,FALSE)</f>
        <v>0</v>
      </c>
      <c r="AP627" s="149">
        <f>VLOOKUP($J627,context!$K$2:$AC$348,8,FALSE)</f>
        <v>1</v>
      </c>
      <c r="AQ627" s="149">
        <f>VLOOKUP($J627,context!$K$2:$AC$348,9,FALSE)</f>
        <v>0.6</v>
      </c>
      <c r="AR627" s="149">
        <f>VLOOKUP($J627,context!$K$2:$AC$348,10,FALSE)</f>
        <v>0.6</v>
      </c>
      <c r="AS627" s="149">
        <f>VLOOKUP($J627,context!$K$2:$AC$348,11,FALSE)</f>
        <v>0</v>
      </c>
      <c r="AT627" s="149">
        <f>VLOOKUP($J627,context!$K$2:$AC$348,12,FALSE)</f>
        <v>0.8</v>
      </c>
      <c r="AU627" s="149">
        <f>VLOOKUP($J627,context!$K$2:$AC$348,13,FALSE)</f>
        <v>0.8</v>
      </c>
      <c r="AV627" s="149">
        <f>VLOOKUP($J627,context!$K$2:$AC$348,14,FALSE)</f>
        <v>0.4</v>
      </c>
      <c r="AW627" s="149">
        <f>VLOOKUP($J627,context!$K$2:$AC$348,15,FALSE)</f>
        <v>0</v>
      </c>
      <c r="AX627" s="149">
        <f>VLOOKUP($J627,context!$K$2:$AC$348,16,FALSE)</f>
        <v>0.6</v>
      </c>
      <c r="AY627" s="149">
        <f t="shared" si="51"/>
        <v>4.8</v>
      </c>
      <c r="AZ627" s="149">
        <f t="shared" si="52"/>
        <v>1</v>
      </c>
      <c r="BA627" s="149">
        <f t="shared" si="53"/>
        <v>0</v>
      </c>
      <c r="BB627" s="61"/>
    </row>
    <row r="628" spans="1:54">
      <c r="A628" s="52">
        <v>774</v>
      </c>
      <c r="B628" s="52" t="s">
        <v>13</v>
      </c>
      <c r="C628" s="117" t="s">
        <v>1902</v>
      </c>
      <c r="E628" s="69" t="s">
        <v>2271</v>
      </c>
      <c r="G628" s="62" t="s">
        <v>244</v>
      </c>
      <c r="J628" s="70" t="s">
        <v>244</v>
      </c>
      <c r="K628" s="69" t="s">
        <v>2150</v>
      </c>
      <c r="L628" s="77">
        <v>1</v>
      </c>
      <c r="M628" s="69" t="s">
        <v>244</v>
      </c>
      <c r="N628" s="69" t="s">
        <v>244</v>
      </c>
      <c r="O628" s="77" t="str">
        <f t="shared" si="54"/>
        <v>presentation</v>
      </c>
      <c r="P628" s="77" t="str">
        <f t="shared" si="55"/>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R628" s="63">
        <v>1</v>
      </c>
      <c r="T628" s="77" t="s">
        <v>65</v>
      </c>
      <c r="U628" s="67" t="s">
        <v>608</v>
      </c>
      <c r="V628" s="68" t="s">
        <v>241</v>
      </c>
      <c r="W628" s="74" t="s">
        <v>66</v>
      </c>
      <c r="X628" s="115" t="s">
        <v>66</v>
      </c>
      <c r="Y628" s="121" t="s">
        <v>171</v>
      </c>
      <c r="Z628" s="121" t="s">
        <v>1572</v>
      </c>
      <c r="AF628" s="69" t="s">
        <v>2780</v>
      </c>
      <c r="AG628" s="61">
        <v>0</v>
      </c>
      <c r="AI628" s="70" t="s">
        <v>244</v>
      </c>
      <c r="AJ628" s="194" t="str">
        <f>VLOOKUP($J628,context!$K$2:$M$348,2,FALSE)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AK628" s="70">
        <v>1</v>
      </c>
      <c r="AL628" s="70" t="s">
        <v>3093</v>
      </c>
      <c r="AM628" s="149">
        <f>VLOOKUP($J628,context!$K$2:$AC$348,5,FALSE)</f>
        <v>0</v>
      </c>
      <c r="AN628" s="149">
        <f>VLOOKUP($J628,context!$K$2:$AC$348,6,FALSE)</f>
        <v>0</v>
      </c>
      <c r="AO628" s="149">
        <f>VLOOKUP($J628,context!$K$2:$AC$348,7,FALSE)</f>
        <v>0</v>
      </c>
      <c r="AP628" s="149">
        <f>VLOOKUP($J628,context!$K$2:$AC$348,8,FALSE)</f>
        <v>1</v>
      </c>
      <c r="AQ628" s="149">
        <f>VLOOKUP($J628,context!$K$2:$AC$348,9,FALSE)</f>
        <v>0.6</v>
      </c>
      <c r="AR628" s="149">
        <f>VLOOKUP($J628,context!$K$2:$AC$348,10,FALSE)</f>
        <v>0.6</v>
      </c>
      <c r="AS628" s="149">
        <f>VLOOKUP($J628,context!$K$2:$AC$348,11,FALSE)</f>
        <v>0</v>
      </c>
      <c r="AT628" s="149">
        <f>VLOOKUP($J628,context!$K$2:$AC$348,12,FALSE)</f>
        <v>0.8</v>
      </c>
      <c r="AU628" s="149">
        <f>VLOOKUP($J628,context!$K$2:$AC$348,13,FALSE)</f>
        <v>0.8</v>
      </c>
      <c r="AV628" s="149">
        <f>VLOOKUP($J628,context!$K$2:$AC$348,14,FALSE)</f>
        <v>0.4</v>
      </c>
      <c r="AW628" s="149">
        <f>VLOOKUP($J628,context!$K$2:$AC$348,15,FALSE)</f>
        <v>0</v>
      </c>
      <c r="AX628" s="149">
        <f>VLOOKUP($J628,context!$K$2:$AC$348,16,FALSE)</f>
        <v>0.6</v>
      </c>
      <c r="AY628" s="149">
        <f t="shared" si="51"/>
        <v>4.8</v>
      </c>
      <c r="AZ628" s="149">
        <f t="shared" si="52"/>
        <v>1</v>
      </c>
      <c r="BA628" s="149">
        <f t="shared" si="53"/>
        <v>0</v>
      </c>
    </row>
    <row r="629" spans="1:54">
      <c r="A629" s="122">
        <v>907</v>
      </c>
      <c r="B629" s="52" t="s">
        <v>13</v>
      </c>
      <c r="C629" s="66" t="s">
        <v>2413</v>
      </c>
      <c r="D629" s="66" t="s">
        <v>2465</v>
      </c>
      <c r="E629" s="7" t="s">
        <v>2414</v>
      </c>
      <c r="F629" s="122">
        <v>3</v>
      </c>
      <c r="G629" s="50" t="s">
        <v>2466</v>
      </c>
      <c r="H629" s="122"/>
      <c r="I629" s="122"/>
      <c r="J629" s="70" t="s">
        <v>244</v>
      </c>
      <c r="K629" s="7" t="s">
        <v>2985</v>
      </c>
      <c r="L629" s="7">
        <v>0</v>
      </c>
      <c r="M629" s="69" t="s">
        <v>244</v>
      </c>
      <c r="N629" s="69" t="s">
        <v>244</v>
      </c>
      <c r="O629" s="77" t="str">
        <f t="shared" si="54"/>
        <v/>
      </c>
      <c r="P629" s="77" t="str">
        <f t="shared" si="55"/>
        <v/>
      </c>
      <c r="Q629" s="7"/>
      <c r="R629" s="66">
        <v>1</v>
      </c>
      <c r="S629" s="55">
        <v>42328</v>
      </c>
      <c r="T629" s="77" t="s">
        <v>65</v>
      </c>
      <c r="U629" s="67" t="s">
        <v>608</v>
      </c>
      <c r="V629" s="47" t="s">
        <v>241</v>
      </c>
      <c r="W629" s="47" t="s">
        <v>66</v>
      </c>
      <c r="X629" s="66" t="s">
        <v>66</v>
      </c>
      <c r="Y629" s="184" t="s">
        <v>171</v>
      </c>
      <c r="Z629" s="184" t="s">
        <v>1572</v>
      </c>
      <c r="AA629" s="7"/>
      <c r="AB629" s="7" t="s">
        <v>609</v>
      </c>
      <c r="AC629" s="7"/>
      <c r="AD629" s="7"/>
      <c r="AF629" s="7" t="s">
        <v>2780</v>
      </c>
      <c r="AG629" s="7">
        <v>0</v>
      </c>
      <c r="AI629" s="47" t="s">
        <v>244</v>
      </c>
      <c r="AJ629" s="194" t="str">
        <f>VLOOKUP($J629,context!$K$2:$M$348,2,FALSE)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AK629" s="70">
        <v>1</v>
      </c>
      <c r="AL629" s="70" t="s">
        <v>3093</v>
      </c>
      <c r="AM629" s="185">
        <f>VLOOKUP($J629,context!$K$2:$AC$348,5,FALSE)</f>
        <v>0</v>
      </c>
      <c r="AN629" s="185">
        <f>VLOOKUP($J629,context!$K$2:$AC$348,6,FALSE)</f>
        <v>0</v>
      </c>
      <c r="AO629" s="185">
        <f>VLOOKUP($J629,context!$K$2:$AC$348,7,FALSE)</f>
        <v>0</v>
      </c>
      <c r="AP629" s="185">
        <f>VLOOKUP($J629,context!$K$2:$AC$348,8,FALSE)</f>
        <v>1</v>
      </c>
      <c r="AQ629" s="185">
        <f>VLOOKUP($J629,context!$K$2:$AC$348,9,FALSE)</f>
        <v>0.6</v>
      </c>
      <c r="AR629" s="185">
        <f>VLOOKUP($J629,context!$K$2:$AC$348,10,FALSE)</f>
        <v>0.6</v>
      </c>
      <c r="AS629" s="185">
        <f>VLOOKUP($J629,context!$K$2:$AC$348,11,FALSE)</f>
        <v>0</v>
      </c>
      <c r="AT629" s="185">
        <f>VLOOKUP($J629,context!$K$2:$AC$348,12,FALSE)</f>
        <v>0.8</v>
      </c>
      <c r="AU629" s="185">
        <f>VLOOKUP($J629,context!$K$2:$AC$348,13,FALSE)</f>
        <v>0.8</v>
      </c>
      <c r="AV629" s="185">
        <f>VLOOKUP($J629,context!$K$2:$AC$348,14,FALSE)</f>
        <v>0.4</v>
      </c>
      <c r="AW629" s="185">
        <f>VLOOKUP($J629,context!$K$2:$AC$348,15,FALSE)</f>
        <v>0</v>
      </c>
      <c r="AX629" s="185">
        <f>VLOOKUP($J629,context!$K$2:$AC$348,16,FALSE)</f>
        <v>0.6</v>
      </c>
      <c r="AY629" s="185">
        <f t="shared" si="51"/>
        <v>4.8</v>
      </c>
      <c r="AZ629" s="149">
        <f t="shared" si="52"/>
        <v>1</v>
      </c>
      <c r="BA629" s="149">
        <f t="shared" si="53"/>
        <v>0</v>
      </c>
    </row>
    <row r="630" spans="1:54">
      <c r="A630" s="122">
        <v>942</v>
      </c>
      <c r="B630" s="52" t="s">
        <v>13</v>
      </c>
      <c r="C630" s="66" t="s">
        <v>32</v>
      </c>
      <c r="D630" s="52"/>
      <c r="E630" s="77" t="s">
        <v>1190</v>
      </c>
      <c r="F630" s="50">
        <v>3</v>
      </c>
      <c r="G630" s="50" t="s">
        <v>241</v>
      </c>
      <c r="H630" s="77"/>
      <c r="I630" s="69" t="s">
        <v>241</v>
      </c>
      <c r="J630" s="70" t="s">
        <v>244</v>
      </c>
      <c r="K630" s="77" t="s">
        <v>803</v>
      </c>
      <c r="L630" s="69">
        <v>0</v>
      </c>
      <c r="M630" s="69" t="s">
        <v>244</v>
      </c>
      <c r="N630" s="69" t="s">
        <v>244</v>
      </c>
      <c r="O630" s="77" t="str">
        <f t="shared" si="54"/>
        <v/>
      </c>
      <c r="P630" s="77" t="str">
        <f t="shared" si="55"/>
        <v/>
      </c>
      <c r="Q630" s="77"/>
      <c r="R630" s="6">
        <v>1</v>
      </c>
      <c r="S630" s="55">
        <v>42328</v>
      </c>
      <c r="T630" s="77" t="s">
        <v>65</v>
      </c>
      <c r="U630" s="67" t="s">
        <v>608</v>
      </c>
      <c r="V630" s="68" t="s">
        <v>241</v>
      </c>
      <c r="W630" s="74" t="s">
        <v>66</v>
      </c>
      <c r="X630" s="115" t="s">
        <v>66</v>
      </c>
      <c r="Y630" s="121" t="s">
        <v>171</v>
      </c>
      <c r="Z630" s="121" t="s">
        <v>1572</v>
      </c>
      <c r="AA630" s="77"/>
      <c r="AB630" s="69" t="s">
        <v>609</v>
      </c>
      <c r="AC630" s="77"/>
      <c r="AD630" s="77"/>
      <c r="AF630" s="69" t="s">
        <v>2780</v>
      </c>
      <c r="AG630" s="61">
        <v>0</v>
      </c>
      <c r="AH630" s="7"/>
      <c r="AI630" s="70" t="s">
        <v>244</v>
      </c>
      <c r="AJ630" s="194" t="str">
        <f>VLOOKUP($J630,context!$K$2:$M$348,2,FALSE)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AK630" s="70">
        <v>1</v>
      </c>
      <c r="AL630" s="70" t="s">
        <v>3093</v>
      </c>
      <c r="AM630" s="149">
        <f>VLOOKUP($J630,context!$K$2:$AC$348,5,FALSE)</f>
        <v>0</v>
      </c>
      <c r="AN630" s="149">
        <f>VLOOKUP($J630,context!$K$2:$AC$348,6,FALSE)</f>
        <v>0</v>
      </c>
      <c r="AO630" s="149">
        <f>VLOOKUP($J630,context!$K$2:$AC$348,7,FALSE)</f>
        <v>0</v>
      </c>
      <c r="AP630" s="149">
        <f>VLOOKUP($J630,context!$K$2:$AC$348,8,FALSE)</f>
        <v>1</v>
      </c>
      <c r="AQ630" s="149">
        <f>VLOOKUP($J630,context!$K$2:$AC$348,9,FALSE)</f>
        <v>0.6</v>
      </c>
      <c r="AR630" s="149">
        <f>VLOOKUP($J630,context!$K$2:$AC$348,10,FALSE)</f>
        <v>0.6</v>
      </c>
      <c r="AS630" s="149">
        <f>VLOOKUP($J630,context!$K$2:$AC$348,11,FALSE)</f>
        <v>0</v>
      </c>
      <c r="AT630" s="149">
        <f>VLOOKUP($J630,context!$K$2:$AC$348,12,FALSE)</f>
        <v>0.8</v>
      </c>
      <c r="AU630" s="149">
        <f>VLOOKUP($J630,context!$K$2:$AC$348,13,FALSE)</f>
        <v>0.8</v>
      </c>
      <c r="AV630" s="149">
        <f>VLOOKUP($J630,context!$K$2:$AC$348,14,FALSE)</f>
        <v>0.4</v>
      </c>
      <c r="AW630" s="149">
        <f>VLOOKUP($J630,context!$K$2:$AC$348,15,FALSE)</f>
        <v>0</v>
      </c>
      <c r="AX630" s="149">
        <f>VLOOKUP($J630,context!$K$2:$AC$348,16,FALSE)</f>
        <v>0.6</v>
      </c>
      <c r="AY630" s="149">
        <f t="shared" si="51"/>
        <v>4.8</v>
      </c>
      <c r="AZ630" s="149">
        <f t="shared" si="52"/>
        <v>1</v>
      </c>
      <c r="BA630" s="149">
        <f t="shared" si="53"/>
        <v>0</v>
      </c>
    </row>
    <row r="631" spans="1:54" s="7" customFormat="1">
      <c r="A631" s="52">
        <v>79</v>
      </c>
      <c r="B631" s="52" t="s">
        <v>13</v>
      </c>
      <c r="C631" s="66" t="s">
        <v>721</v>
      </c>
      <c r="D631" s="52"/>
      <c r="E631" s="77" t="s">
        <v>722</v>
      </c>
      <c r="F631" s="50">
        <v>3</v>
      </c>
      <c r="G631" s="50" t="s">
        <v>182</v>
      </c>
      <c r="H631" s="77"/>
      <c r="I631" s="69" t="s">
        <v>182</v>
      </c>
      <c r="J631" s="70" t="s">
        <v>182</v>
      </c>
      <c r="K631" s="77"/>
      <c r="L631" s="77">
        <v>0</v>
      </c>
      <c r="M631" s="69" t="s">
        <v>182</v>
      </c>
      <c r="N631" s="69" t="s">
        <v>182</v>
      </c>
      <c r="O631" s="77" t="str">
        <f t="shared" si="54"/>
        <v/>
      </c>
      <c r="P631" s="77" t="str">
        <f t="shared" si="55"/>
        <v/>
      </c>
      <c r="Q631" s="77"/>
      <c r="R631" s="6">
        <v>0.8</v>
      </c>
      <c r="S631" s="55"/>
      <c r="T631" s="77" t="s">
        <v>65</v>
      </c>
      <c r="U631" s="67" t="s">
        <v>184</v>
      </c>
      <c r="V631" s="68" t="s">
        <v>182</v>
      </c>
      <c r="W631" s="74" t="s">
        <v>182</v>
      </c>
      <c r="X631" s="115" t="s">
        <v>182</v>
      </c>
      <c r="Y631" s="121" t="s">
        <v>171</v>
      </c>
      <c r="Z631" s="121" t="s">
        <v>182</v>
      </c>
      <c r="AA631" s="77"/>
      <c r="AB631" s="69" t="s">
        <v>609</v>
      </c>
      <c r="AC631" s="77"/>
      <c r="AD631" s="77"/>
      <c r="AF631" s="69" t="s">
        <v>947</v>
      </c>
      <c r="AG631" s="61">
        <v>1</v>
      </c>
      <c r="AI631" s="70" t="s">
        <v>188</v>
      </c>
      <c r="AJ631" s="194" t="str">
        <f>VLOOKUP($J631,context!$K$2:$M$348,2,FALSE)</f>
        <v xml:space="preserve">Definition from DataCite: A computer program in source code (text) or compiled form. </v>
      </c>
      <c r="AK631" s="70">
        <v>1</v>
      </c>
      <c r="AL631" s="70" t="s">
        <v>3093</v>
      </c>
      <c r="AM631" s="149">
        <f>VLOOKUP($J631,context!$K$2:$AC$348,5,FALSE)</f>
        <v>0</v>
      </c>
      <c r="AN631" s="149">
        <f>VLOOKUP($J631,context!$K$2:$AC$348,6,FALSE)</f>
        <v>0</v>
      </c>
      <c r="AO631" s="149">
        <f>VLOOKUP($J631,context!$K$2:$AC$348,7,FALSE)</f>
        <v>0</v>
      </c>
      <c r="AP631" s="149">
        <f>VLOOKUP($J631,context!$K$2:$AC$348,8,FALSE)</f>
        <v>0</v>
      </c>
      <c r="AQ631" s="149">
        <f>VLOOKUP($J631,context!$K$2:$AC$348,9,FALSE)</f>
        <v>0.4</v>
      </c>
      <c r="AR631" s="149">
        <f>VLOOKUP($J631,context!$K$2:$AC$348,10,FALSE)</f>
        <v>0</v>
      </c>
      <c r="AS631" s="149">
        <f>VLOOKUP($J631,context!$K$2:$AC$348,11,FALSE)</f>
        <v>0.2</v>
      </c>
      <c r="AT631" s="149">
        <f>VLOOKUP($J631,context!$K$2:$AC$348,12,FALSE)</f>
        <v>0.2</v>
      </c>
      <c r="AU631" s="149">
        <f>VLOOKUP($J631,context!$K$2:$AC$348,13,FALSE)</f>
        <v>0.6</v>
      </c>
      <c r="AV631" s="149">
        <f>VLOOKUP($J631,context!$K$2:$AC$348,14,FALSE)</f>
        <v>0</v>
      </c>
      <c r="AW631" s="149">
        <f>VLOOKUP($J631,context!$K$2:$AC$348,15,FALSE)</f>
        <v>0</v>
      </c>
      <c r="AX631" s="149">
        <f>VLOOKUP($J631,context!$K$2:$AC$348,16,FALSE)</f>
        <v>0.2</v>
      </c>
      <c r="AY631" s="149">
        <f t="shared" si="51"/>
        <v>1.5999999999999999</v>
      </c>
      <c r="AZ631" s="149">
        <f t="shared" si="52"/>
        <v>0.6</v>
      </c>
      <c r="BA631" s="149">
        <f t="shared" si="53"/>
        <v>0</v>
      </c>
      <c r="BB631" s="69">
        <v>11</v>
      </c>
    </row>
    <row r="632" spans="1:54">
      <c r="A632" s="52">
        <v>85</v>
      </c>
      <c r="B632" s="52" t="s">
        <v>13</v>
      </c>
      <c r="C632" s="66" t="s">
        <v>727</v>
      </c>
      <c r="D632" s="52"/>
      <c r="E632" s="77" t="s">
        <v>728</v>
      </c>
      <c r="F632" s="50">
        <v>2.5</v>
      </c>
      <c r="G632" s="50" t="s">
        <v>184</v>
      </c>
      <c r="H632" s="77"/>
      <c r="I632" s="50" t="s">
        <v>184</v>
      </c>
      <c r="J632" s="70" t="s">
        <v>182</v>
      </c>
      <c r="K632" s="77"/>
      <c r="L632" s="77">
        <v>0</v>
      </c>
      <c r="M632" s="69" t="s">
        <v>182</v>
      </c>
      <c r="N632" s="69" t="s">
        <v>182</v>
      </c>
      <c r="O632" s="77" t="str">
        <f t="shared" si="54"/>
        <v/>
      </c>
      <c r="P632" s="77" t="str">
        <f t="shared" si="55"/>
        <v/>
      </c>
      <c r="Q632" s="77"/>
      <c r="R632" s="6">
        <v>0.8</v>
      </c>
      <c r="S632" s="55">
        <v>41549</v>
      </c>
      <c r="T632" s="77" t="s">
        <v>65</v>
      </c>
      <c r="U632" s="67" t="s">
        <v>184</v>
      </c>
      <c r="V632" s="68" t="s">
        <v>182</v>
      </c>
      <c r="W632" s="74" t="s">
        <v>182</v>
      </c>
      <c r="X632" s="115" t="s">
        <v>182</v>
      </c>
      <c r="Y632" s="121" t="s">
        <v>171</v>
      </c>
      <c r="Z632" s="121" t="s">
        <v>182</v>
      </c>
      <c r="AA632" s="77"/>
      <c r="AB632" s="69" t="s">
        <v>609</v>
      </c>
      <c r="AC632" s="69" t="s">
        <v>609</v>
      </c>
      <c r="AD632" s="77"/>
      <c r="AF632" s="69" t="s">
        <v>947</v>
      </c>
      <c r="AG632" s="61">
        <v>1</v>
      </c>
      <c r="AH632" s="7"/>
      <c r="AI632" s="70" t="s">
        <v>188</v>
      </c>
      <c r="AJ632" s="194" t="str">
        <f>VLOOKUP($J632,context!$K$2:$M$348,2,FALSE)</f>
        <v xml:space="preserve">Definition from DataCite: A computer program in source code (text) or compiled form. </v>
      </c>
      <c r="AK632" s="70">
        <v>1</v>
      </c>
      <c r="AL632" s="70" t="s">
        <v>3093</v>
      </c>
      <c r="AM632" s="149">
        <f>VLOOKUP($J632,context!$K$2:$AC$348,5,FALSE)</f>
        <v>0</v>
      </c>
      <c r="AN632" s="149">
        <f>VLOOKUP($J632,context!$K$2:$AC$348,6,FALSE)</f>
        <v>0</v>
      </c>
      <c r="AO632" s="149">
        <f>VLOOKUP($J632,context!$K$2:$AC$348,7,FALSE)</f>
        <v>0</v>
      </c>
      <c r="AP632" s="149">
        <f>VLOOKUP($J632,context!$K$2:$AC$348,8,FALSE)</f>
        <v>0</v>
      </c>
      <c r="AQ632" s="149">
        <f>VLOOKUP($J632,context!$K$2:$AC$348,9,FALSE)</f>
        <v>0.4</v>
      </c>
      <c r="AR632" s="149">
        <f>VLOOKUP($J632,context!$K$2:$AC$348,10,FALSE)</f>
        <v>0</v>
      </c>
      <c r="AS632" s="149">
        <f>VLOOKUP($J632,context!$K$2:$AC$348,11,FALSE)</f>
        <v>0.2</v>
      </c>
      <c r="AT632" s="149">
        <f>VLOOKUP($J632,context!$K$2:$AC$348,12,FALSE)</f>
        <v>0.2</v>
      </c>
      <c r="AU632" s="149">
        <f>VLOOKUP($J632,context!$K$2:$AC$348,13,FALSE)</f>
        <v>0.6</v>
      </c>
      <c r="AV632" s="149">
        <f>VLOOKUP($J632,context!$K$2:$AC$348,14,FALSE)</f>
        <v>0</v>
      </c>
      <c r="AW632" s="149">
        <f>VLOOKUP($J632,context!$K$2:$AC$348,15,FALSE)</f>
        <v>0</v>
      </c>
      <c r="AX632" s="149">
        <f>VLOOKUP($J632,context!$K$2:$AC$348,16,FALSE)</f>
        <v>0.2</v>
      </c>
      <c r="AY632" s="149">
        <f t="shared" si="51"/>
        <v>1.5999999999999999</v>
      </c>
      <c r="AZ632" s="149">
        <f t="shared" si="52"/>
        <v>0.6</v>
      </c>
      <c r="BA632" s="149">
        <f t="shared" si="53"/>
        <v>0</v>
      </c>
    </row>
    <row r="633" spans="1:54">
      <c r="A633" s="52">
        <v>119</v>
      </c>
      <c r="B633" s="52" t="s">
        <v>13</v>
      </c>
      <c r="C633" s="66" t="s">
        <v>730</v>
      </c>
      <c r="D633" s="52"/>
      <c r="E633" s="77" t="s">
        <v>722</v>
      </c>
      <c r="F633" s="50">
        <v>4</v>
      </c>
      <c r="G633" s="50" t="s">
        <v>182</v>
      </c>
      <c r="H633" s="77"/>
      <c r="I633" s="69" t="s">
        <v>182</v>
      </c>
      <c r="J633" s="70" t="s">
        <v>182</v>
      </c>
      <c r="K633" s="77"/>
      <c r="L633" s="77">
        <v>0</v>
      </c>
      <c r="M633" s="69" t="s">
        <v>182</v>
      </c>
      <c r="N633" s="69" t="s">
        <v>182</v>
      </c>
      <c r="O633" s="77" t="str">
        <f t="shared" si="54"/>
        <v/>
      </c>
      <c r="P633" s="77" t="str">
        <f t="shared" si="55"/>
        <v/>
      </c>
      <c r="Q633" s="77"/>
      <c r="R633" s="6">
        <v>0.8</v>
      </c>
      <c r="S633" s="55">
        <v>43017</v>
      </c>
      <c r="T633" s="77" t="s">
        <v>65</v>
      </c>
      <c r="U633" s="67" t="s">
        <v>184</v>
      </c>
      <c r="V633" s="68" t="s">
        <v>182</v>
      </c>
      <c r="W633" s="74" t="s">
        <v>182</v>
      </c>
      <c r="X633" s="115" t="s">
        <v>182</v>
      </c>
      <c r="Y633" s="121" t="s">
        <v>171</v>
      </c>
      <c r="Z633" s="121" t="s">
        <v>182</v>
      </c>
      <c r="AA633" s="77"/>
      <c r="AB633" s="69" t="s">
        <v>609</v>
      </c>
      <c r="AC633" s="77"/>
      <c r="AD633" s="77"/>
      <c r="AF633" s="69" t="s">
        <v>947</v>
      </c>
      <c r="AG633" s="61">
        <v>1</v>
      </c>
      <c r="AH633" s="7"/>
      <c r="AI633" s="70" t="s">
        <v>188</v>
      </c>
      <c r="AJ633" s="194" t="str">
        <f>VLOOKUP($J633,context!$K$2:$M$348,2,FALSE)</f>
        <v xml:space="preserve">Definition from DataCite: A computer program in source code (text) or compiled form. </v>
      </c>
      <c r="AK633" s="70">
        <v>1</v>
      </c>
      <c r="AL633" s="70" t="s">
        <v>3093</v>
      </c>
      <c r="AM633" s="149">
        <f>VLOOKUP($J633,context!$K$2:$AC$348,5,FALSE)</f>
        <v>0</v>
      </c>
      <c r="AN633" s="149">
        <f>VLOOKUP($J633,context!$K$2:$AC$348,6,FALSE)</f>
        <v>0</v>
      </c>
      <c r="AO633" s="149">
        <f>VLOOKUP($J633,context!$K$2:$AC$348,7,FALSE)</f>
        <v>0</v>
      </c>
      <c r="AP633" s="149">
        <f>VLOOKUP($J633,context!$K$2:$AC$348,8,FALSE)</f>
        <v>0</v>
      </c>
      <c r="AQ633" s="149">
        <f>VLOOKUP($J633,context!$K$2:$AC$348,9,FALSE)</f>
        <v>0.4</v>
      </c>
      <c r="AR633" s="149">
        <f>VLOOKUP($J633,context!$K$2:$AC$348,10,FALSE)</f>
        <v>0</v>
      </c>
      <c r="AS633" s="149">
        <f>VLOOKUP($J633,context!$K$2:$AC$348,11,FALSE)</f>
        <v>0.2</v>
      </c>
      <c r="AT633" s="149">
        <f>VLOOKUP($J633,context!$K$2:$AC$348,12,FALSE)</f>
        <v>0.2</v>
      </c>
      <c r="AU633" s="149">
        <f>VLOOKUP($J633,context!$K$2:$AC$348,13,FALSE)</f>
        <v>0.6</v>
      </c>
      <c r="AV633" s="149">
        <f>VLOOKUP($J633,context!$K$2:$AC$348,14,FALSE)</f>
        <v>0</v>
      </c>
      <c r="AW633" s="149">
        <f>VLOOKUP($J633,context!$K$2:$AC$348,15,FALSE)</f>
        <v>0</v>
      </c>
      <c r="AX633" s="149">
        <f>VLOOKUP($J633,context!$K$2:$AC$348,16,FALSE)</f>
        <v>0.2</v>
      </c>
      <c r="AY633" s="149">
        <f t="shared" si="51"/>
        <v>1.5999999999999999</v>
      </c>
      <c r="AZ633" s="149">
        <f t="shared" si="52"/>
        <v>0.6</v>
      </c>
      <c r="BA633" s="149">
        <f t="shared" si="53"/>
        <v>0</v>
      </c>
    </row>
    <row r="634" spans="1:54">
      <c r="A634" s="52">
        <v>156</v>
      </c>
      <c r="B634" s="52" t="s">
        <v>13</v>
      </c>
      <c r="C634" s="66" t="s">
        <v>38</v>
      </c>
      <c r="D634" s="52"/>
      <c r="E634" s="77" t="s">
        <v>744</v>
      </c>
      <c r="F634" s="50">
        <v>4</v>
      </c>
      <c r="G634" s="50" t="s">
        <v>188</v>
      </c>
      <c r="H634" s="77"/>
      <c r="I634" s="69" t="s">
        <v>182</v>
      </c>
      <c r="J634" s="70" t="s">
        <v>182</v>
      </c>
      <c r="K634" s="77" t="s">
        <v>784</v>
      </c>
      <c r="L634" s="77">
        <v>0</v>
      </c>
      <c r="M634" s="69" t="s">
        <v>182</v>
      </c>
      <c r="N634" s="69" t="s">
        <v>182</v>
      </c>
      <c r="O634" s="77" t="str">
        <f t="shared" si="54"/>
        <v/>
      </c>
      <c r="P634" s="77" t="str">
        <f t="shared" si="55"/>
        <v/>
      </c>
      <c r="Q634" s="77" t="s">
        <v>785</v>
      </c>
      <c r="R634" s="6">
        <v>0.8</v>
      </c>
      <c r="S634" s="55">
        <v>42328</v>
      </c>
      <c r="T634" s="77" t="s">
        <v>65</v>
      </c>
      <c r="U634" s="67" t="s">
        <v>184</v>
      </c>
      <c r="V634" s="68" t="s">
        <v>182</v>
      </c>
      <c r="W634" s="74" t="s">
        <v>182</v>
      </c>
      <c r="X634" s="115" t="s">
        <v>182</v>
      </c>
      <c r="Y634" s="121" t="s">
        <v>171</v>
      </c>
      <c r="Z634" s="121" t="s">
        <v>182</v>
      </c>
      <c r="AA634" s="77"/>
      <c r="AB634" s="69" t="s">
        <v>609</v>
      </c>
      <c r="AC634" s="77"/>
      <c r="AD634" s="77"/>
      <c r="AF634" s="69" t="s">
        <v>947</v>
      </c>
      <c r="AG634" s="61">
        <v>1</v>
      </c>
      <c r="AH634" s="7"/>
      <c r="AI634" s="70" t="s">
        <v>188</v>
      </c>
      <c r="AJ634" s="194" t="str">
        <f>VLOOKUP($J634,context!$K$2:$M$348,2,FALSE)</f>
        <v xml:space="preserve">Definition from DataCite: A computer program in source code (text) or compiled form. </v>
      </c>
      <c r="AK634" s="70">
        <v>1</v>
      </c>
      <c r="AL634" s="70" t="s">
        <v>3093</v>
      </c>
      <c r="AM634" s="149">
        <f>VLOOKUP($J634,context!$K$2:$AC$348,5,FALSE)</f>
        <v>0</v>
      </c>
      <c r="AN634" s="149">
        <f>VLOOKUP($J634,context!$K$2:$AC$348,6,FALSE)</f>
        <v>0</v>
      </c>
      <c r="AO634" s="149">
        <f>VLOOKUP($J634,context!$K$2:$AC$348,7,FALSE)</f>
        <v>0</v>
      </c>
      <c r="AP634" s="149">
        <f>VLOOKUP($J634,context!$K$2:$AC$348,8,FALSE)</f>
        <v>0</v>
      </c>
      <c r="AQ634" s="149">
        <f>VLOOKUP($J634,context!$K$2:$AC$348,9,FALSE)</f>
        <v>0.4</v>
      </c>
      <c r="AR634" s="149">
        <f>VLOOKUP($J634,context!$K$2:$AC$348,10,FALSE)</f>
        <v>0</v>
      </c>
      <c r="AS634" s="149">
        <f>VLOOKUP($J634,context!$K$2:$AC$348,11,FALSE)</f>
        <v>0.2</v>
      </c>
      <c r="AT634" s="149">
        <f>VLOOKUP($J634,context!$K$2:$AC$348,12,FALSE)</f>
        <v>0.2</v>
      </c>
      <c r="AU634" s="149">
        <f>VLOOKUP($J634,context!$K$2:$AC$348,13,FALSE)</f>
        <v>0.6</v>
      </c>
      <c r="AV634" s="149">
        <f>VLOOKUP($J634,context!$K$2:$AC$348,14,FALSE)</f>
        <v>0</v>
      </c>
      <c r="AW634" s="149">
        <f>VLOOKUP($J634,context!$K$2:$AC$348,15,FALSE)</f>
        <v>0</v>
      </c>
      <c r="AX634" s="149">
        <f>VLOOKUP($J634,context!$K$2:$AC$348,16,FALSE)</f>
        <v>0.2</v>
      </c>
      <c r="AY634" s="149">
        <f t="shared" si="51"/>
        <v>1.5999999999999999</v>
      </c>
      <c r="AZ634" s="149">
        <f t="shared" si="52"/>
        <v>0.6</v>
      </c>
      <c r="BA634" s="149">
        <f t="shared" si="53"/>
        <v>0</v>
      </c>
    </row>
    <row r="635" spans="1:54">
      <c r="A635" s="66">
        <v>211</v>
      </c>
      <c r="B635" s="66" t="s">
        <v>13</v>
      </c>
      <c r="C635" s="66" t="s">
        <v>41</v>
      </c>
      <c r="D635" s="66"/>
      <c r="E635" s="7" t="s">
        <v>817</v>
      </c>
      <c r="F635" s="50">
        <v>2</v>
      </c>
      <c r="G635" s="50" t="s">
        <v>182</v>
      </c>
      <c r="H635" s="7"/>
      <c r="I635" s="7" t="s">
        <v>182</v>
      </c>
      <c r="J635" s="47" t="s">
        <v>182</v>
      </c>
      <c r="K635" s="47" t="s">
        <v>832</v>
      </c>
      <c r="L635" s="7">
        <v>1</v>
      </c>
      <c r="M635" s="69" t="s">
        <v>182</v>
      </c>
      <c r="N635" s="69" t="s">
        <v>182</v>
      </c>
      <c r="O635" s="77" t="str">
        <f t="shared" si="54"/>
        <v>Software</v>
      </c>
      <c r="P635" s="77" t="str">
        <f t="shared" si="55"/>
        <v xml:space="preserve">Definition from DataCite: A computer program in source code (text) or compiled form. </v>
      </c>
      <c r="Q635" s="7"/>
      <c r="R635" s="66">
        <v>1</v>
      </c>
      <c r="S635" s="189"/>
      <c r="T635" s="7" t="s">
        <v>65</v>
      </c>
      <c r="U635" s="184" t="s">
        <v>184</v>
      </c>
      <c r="V635" s="47" t="s">
        <v>182</v>
      </c>
      <c r="W635" s="47" t="s">
        <v>182</v>
      </c>
      <c r="X635" s="66" t="s">
        <v>182</v>
      </c>
      <c r="Y635" s="184" t="s">
        <v>171</v>
      </c>
      <c r="Z635" s="184" t="s">
        <v>182</v>
      </c>
      <c r="AA635" s="7"/>
      <c r="AB635" s="7" t="s">
        <v>609</v>
      </c>
      <c r="AC635" s="7"/>
      <c r="AD635" s="7"/>
      <c r="AF635" s="7" t="s">
        <v>947</v>
      </c>
      <c r="AG635" s="7">
        <v>1</v>
      </c>
      <c r="AH635" s="7"/>
      <c r="AI635" s="47" t="s">
        <v>188</v>
      </c>
      <c r="AJ635" s="194" t="str">
        <f>VLOOKUP($J635,context!$K$2:$M$348,2,FALSE)</f>
        <v xml:space="preserve">Definition from DataCite: A computer program in source code (text) or compiled form. </v>
      </c>
      <c r="AK635" s="47">
        <v>1</v>
      </c>
      <c r="AL635" s="70" t="s">
        <v>3093</v>
      </c>
      <c r="AM635" s="185">
        <f>VLOOKUP($J635,context!$K$2:$AC$348,5,FALSE)</f>
        <v>0</v>
      </c>
      <c r="AN635" s="185">
        <f>VLOOKUP($J635,context!$K$2:$AC$348,6,FALSE)</f>
        <v>0</v>
      </c>
      <c r="AO635" s="185">
        <f>VLOOKUP($J635,context!$K$2:$AC$348,7,FALSE)</f>
        <v>0</v>
      </c>
      <c r="AP635" s="185">
        <f>VLOOKUP($J635,context!$K$2:$AC$348,8,FALSE)</f>
        <v>0</v>
      </c>
      <c r="AQ635" s="185">
        <f>VLOOKUP($J635,context!$K$2:$AC$348,9,FALSE)</f>
        <v>0.4</v>
      </c>
      <c r="AR635" s="185">
        <f>VLOOKUP($J635,context!$K$2:$AC$348,10,FALSE)</f>
        <v>0</v>
      </c>
      <c r="AS635" s="185">
        <f>VLOOKUP($J635,context!$K$2:$AC$348,11,FALSE)</f>
        <v>0.2</v>
      </c>
      <c r="AT635" s="185">
        <f>VLOOKUP($J635,context!$K$2:$AC$348,12,FALSE)</f>
        <v>0.2</v>
      </c>
      <c r="AU635" s="185">
        <f>VLOOKUP($J635,context!$K$2:$AC$348,13,FALSE)</f>
        <v>0.6</v>
      </c>
      <c r="AV635" s="185">
        <f>VLOOKUP($J635,context!$K$2:$AC$348,14,FALSE)</f>
        <v>0</v>
      </c>
      <c r="AW635" s="185">
        <f>VLOOKUP($J635,context!$K$2:$AC$348,15,FALSE)</f>
        <v>0</v>
      </c>
      <c r="AX635" s="185">
        <f>VLOOKUP($J635,context!$K$2:$AC$348,16,FALSE)</f>
        <v>0.2</v>
      </c>
      <c r="AY635" s="185">
        <f t="shared" si="51"/>
        <v>1.5999999999999999</v>
      </c>
      <c r="AZ635" s="149">
        <f t="shared" si="52"/>
        <v>0.6</v>
      </c>
      <c r="BA635" s="149">
        <f t="shared" si="53"/>
        <v>0</v>
      </c>
    </row>
    <row r="636" spans="1:54">
      <c r="A636" s="52">
        <v>257</v>
      </c>
      <c r="B636" s="52" t="s">
        <v>13</v>
      </c>
      <c r="C636" s="116" t="s">
        <v>851</v>
      </c>
      <c r="D636" s="52" t="s">
        <v>852</v>
      </c>
      <c r="E636" s="118" t="s">
        <v>853</v>
      </c>
      <c r="F636" s="50">
        <v>2</v>
      </c>
      <c r="G636" s="77" t="s">
        <v>182</v>
      </c>
      <c r="H636" s="77"/>
      <c r="I636" s="69" t="s">
        <v>182</v>
      </c>
      <c r="J636" s="74" t="s">
        <v>182</v>
      </c>
      <c r="K636" s="69" t="s">
        <v>875</v>
      </c>
      <c r="L636" s="77">
        <v>0</v>
      </c>
      <c r="M636" s="69" t="s">
        <v>182</v>
      </c>
      <c r="N636" s="69" t="s">
        <v>182</v>
      </c>
      <c r="O636" s="77" t="str">
        <f t="shared" si="54"/>
        <v/>
      </c>
      <c r="P636" s="77" t="str">
        <f t="shared" si="55"/>
        <v/>
      </c>
      <c r="Q636" s="77" t="s">
        <v>876</v>
      </c>
      <c r="R636" s="6">
        <v>0.8</v>
      </c>
      <c r="S636" s="55">
        <v>43015</v>
      </c>
      <c r="T636" s="77" t="s">
        <v>65</v>
      </c>
      <c r="U636" s="67" t="s">
        <v>184</v>
      </c>
      <c r="V636" s="68" t="s">
        <v>182</v>
      </c>
      <c r="W636" s="74" t="s">
        <v>182</v>
      </c>
      <c r="X636" s="115" t="s">
        <v>182</v>
      </c>
      <c r="Y636" s="121" t="s">
        <v>171</v>
      </c>
      <c r="Z636" s="121" t="s">
        <v>182</v>
      </c>
      <c r="AA636" s="77"/>
      <c r="AB636" s="69" t="s">
        <v>609</v>
      </c>
      <c r="AC636" s="77"/>
      <c r="AD636" s="77"/>
      <c r="AF636" s="69" t="s">
        <v>947</v>
      </c>
      <c r="AG636" s="61">
        <v>1</v>
      </c>
      <c r="AH636" s="7"/>
      <c r="AI636" s="70" t="s">
        <v>188</v>
      </c>
      <c r="AJ636" s="194" t="str">
        <f>VLOOKUP($J636,context!$K$2:$M$348,2,FALSE)</f>
        <v xml:space="preserve">Definition from DataCite: A computer program in source code (text) or compiled form. </v>
      </c>
      <c r="AK636" s="70">
        <v>1</v>
      </c>
      <c r="AL636" s="70" t="s">
        <v>3093</v>
      </c>
      <c r="AM636" s="149">
        <f>VLOOKUP($J636,context!$K$2:$AC$348,5,FALSE)</f>
        <v>0</v>
      </c>
      <c r="AN636" s="149">
        <f>VLOOKUP($J636,context!$K$2:$AC$348,6,FALSE)</f>
        <v>0</v>
      </c>
      <c r="AO636" s="149">
        <f>VLOOKUP($J636,context!$K$2:$AC$348,7,FALSE)</f>
        <v>0</v>
      </c>
      <c r="AP636" s="149">
        <f>VLOOKUP($J636,context!$K$2:$AC$348,8,FALSE)</f>
        <v>0</v>
      </c>
      <c r="AQ636" s="149">
        <f>VLOOKUP($J636,context!$K$2:$AC$348,9,FALSE)</f>
        <v>0.4</v>
      </c>
      <c r="AR636" s="149">
        <f>VLOOKUP($J636,context!$K$2:$AC$348,10,FALSE)</f>
        <v>0</v>
      </c>
      <c r="AS636" s="149">
        <f>VLOOKUP($J636,context!$K$2:$AC$348,11,FALSE)</f>
        <v>0.2</v>
      </c>
      <c r="AT636" s="149">
        <f>VLOOKUP($J636,context!$K$2:$AC$348,12,FALSE)</f>
        <v>0.2</v>
      </c>
      <c r="AU636" s="149">
        <f>VLOOKUP($J636,context!$K$2:$AC$348,13,FALSE)</f>
        <v>0.6</v>
      </c>
      <c r="AV636" s="149">
        <f>VLOOKUP($J636,context!$K$2:$AC$348,14,FALSE)</f>
        <v>0</v>
      </c>
      <c r="AW636" s="149">
        <f>VLOOKUP($J636,context!$K$2:$AC$348,15,FALSE)</f>
        <v>0</v>
      </c>
      <c r="AX636" s="149">
        <f>VLOOKUP($J636,context!$K$2:$AC$348,16,FALSE)</f>
        <v>0.2</v>
      </c>
      <c r="AY636" s="149">
        <f t="shared" si="51"/>
        <v>1.5999999999999999</v>
      </c>
      <c r="AZ636" s="149">
        <f t="shared" si="52"/>
        <v>0.6</v>
      </c>
      <c r="BA636" s="149">
        <f t="shared" si="53"/>
        <v>0</v>
      </c>
    </row>
    <row r="637" spans="1:54">
      <c r="A637" s="52">
        <v>266</v>
      </c>
      <c r="B637" s="52" t="s">
        <v>13</v>
      </c>
      <c r="C637" s="66" t="s">
        <v>885</v>
      </c>
      <c r="D637" s="52" t="s">
        <v>886</v>
      </c>
      <c r="E637" s="77" t="s">
        <v>887</v>
      </c>
      <c r="F637" s="50">
        <v>2</v>
      </c>
      <c r="G637" s="50" t="s">
        <v>188</v>
      </c>
      <c r="H637" s="77"/>
      <c r="I637" s="50" t="s">
        <v>188</v>
      </c>
      <c r="J637" s="76" t="s">
        <v>182</v>
      </c>
      <c r="K637" s="77"/>
      <c r="L637" s="77">
        <v>0</v>
      </c>
      <c r="M637" s="69" t="s">
        <v>182</v>
      </c>
      <c r="N637" s="69" t="s">
        <v>182</v>
      </c>
      <c r="O637" s="77" t="str">
        <f t="shared" si="54"/>
        <v/>
      </c>
      <c r="P637" s="77" t="str">
        <f t="shared" si="55"/>
        <v/>
      </c>
      <c r="Q637" s="77"/>
      <c r="R637" s="6">
        <v>0.8</v>
      </c>
      <c r="S637" s="55">
        <v>43015</v>
      </c>
      <c r="T637" s="77" t="s">
        <v>65</v>
      </c>
      <c r="U637" s="67" t="s">
        <v>184</v>
      </c>
      <c r="V637" s="68" t="s">
        <v>182</v>
      </c>
      <c r="W637" s="74" t="s">
        <v>182</v>
      </c>
      <c r="X637" s="115" t="s">
        <v>182</v>
      </c>
      <c r="Y637" s="121" t="s">
        <v>171</v>
      </c>
      <c r="Z637" s="121" t="s">
        <v>182</v>
      </c>
      <c r="AA637" s="77"/>
      <c r="AB637" s="69" t="s">
        <v>609</v>
      </c>
      <c r="AC637" s="77"/>
      <c r="AD637" s="77"/>
      <c r="AF637" s="69" t="s">
        <v>947</v>
      </c>
      <c r="AG637" s="61">
        <v>1</v>
      </c>
      <c r="AH637" s="7"/>
      <c r="AI637" s="70" t="s">
        <v>188</v>
      </c>
      <c r="AJ637" s="194" t="str">
        <f>VLOOKUP($J637,context!$K$2:$M$348,2,FALSE)</f>
        <v xml:space="preserve">Definition from DataCite: A computer program in source code (text) or compiled form. </v>
      </c>
      <c r="AK637" s="70">
        <v>1</v>
      </c>
      <c r="AL637" s="70" t="s">
        <v>3093</v>
      </c>
      <c r="AM637" s="149">
        <f>VLOOKUP($J637,context!$K$2:$AC$348,5,FALSE)</f>
        <v>0</v>
      </c>
      <c r="AN637" s="149">
        <f>VLOOKUP($J637,context!$K$2:$AC$348,6,FALSE)</f>
        <v>0</v>
      </c>
      <c r="AO637" s="149">
        <f>VLOOKUP($J637,context!$K$2:$AC$348,7,FALSE)</f>
        <v>0</v>
      </c>
      <c r="AP637" s="149">
        <f>VLOOKUP($J637,context!$K$2:$AC$348,8,FALSE)</f>
        <v>0</v>
      </c>
      <c r="AQ637" s="149">
        <f>VLOOKUP($J637,context!$K$2:$AC$348,9,FALSE)</f>
        <v>0.4</v>
      </c>
      <c r="AR637" s="149">
        <f>VLOOKUP($J637,context!$K$2:$AC$348,10,FALSE)</f>
        <v>0</v>
      </c>
      <c r="AS637" s="149">
        <f>VLOOKUP($J637,context!$K$2:$AC$348,11,FALSE)</f>
        <v>0.2</v>
      </c>
      <c r="AT637" s="149">
        <f>VLOOKUP($J637,context!$K$2:$AC$348,12,FALSE)</f>
        <v>0.2</v>
      </c>
      <c r="AU637" s="149">
        <f>VLOOKUP($J637,context!$K$2:$AC$348,13,FALSE)</f>
        <v>0.6</v>
      </c>
      <c r="AV637" s="149">
        <f>VLOOKUP($J637,context!$K$2:$AC$348,14,FALSE)</f>
        <v>0</v>
      </c>
      <c r="AW637" s="149">
        <f>VLOOKUP($J637,context!$K$2:$AC$348,15,FALSE)</f>
        <v>0</v>
      </c>
      <c r="AX637" s="149">
        <f>VLOOKUP($J637,context!$K$2:$AC$348,16,FALSE)</f>
        <v>0.2</v>
      </c>
      <c r="AY637" s="149">
        <f t="shared" si="51"/>
        <v>1.5999999999999999</v>
      </c>
      <c r="AZ637" s="149">
        <f t="shared" si="52"/>
        <v>0.6</v>
      </c>
      <c r="BA637" s="149">
        <f t="shared" si="53"/>
        <v>0</v>
      </c>
      <c r="BB637" s="122"/>
    </row>
    <row r="638" spans="1:54">
      <c r="A638" s="52">
        <v>311</v>
      </c>
      <c r="B638" s="52" t="s">
        <v>2708</v>
      </c>
      <c r="C638" s="66" t="s">
        <v>905</v>
      </c>
      <c r="D638" s="52"/>
      <c r="E638" s="77" t="s">
        <v>906</v>
      </c>
      <c r="F638" s="50">
        <v>5</v>
      </c>
      <c r="G638" s="50" t="s">
        <v>938</v>
      </c>
      <c r="H638" s="77" t="s">
        <v>947</v>
      </c>
      <c r="I638" s="69" t="s">
        <v>948</v>
      </c>
      <c r="J638" s="70" t="s">
        <v>182</v>
      </c>
      <c r="K638" s="77"/>
      <c r="L638" s="77">
        <v>0</v>
      </c>
      <c r="M638" s="69" t="s">
        <v>182</v>
      </c>
      <c r="N638" s="69" t="s">
        <v>182</v>
      </c>
      <c r="O638" s="77" t="str">
        <f t="shared" si="54"/>
        <v/>
      </c>
      <c r="P638" s="77" t="str">
        <f t="shared" si="55"/>
        <v/>
      </c>
      <c r="Q638" s="77"/>
      <c r="R638" s="6">
        <v>0.8</v>
      </c>
      <c r="S638" s="55">
        <v>43015</v>
      </c>
      <c r="T638" s="77" t="s">
        <v>65</v>
      </c>
      <c r="U638" s="67" t="s">
        <v>184</v>
      </c>
      <c r="V638" s="68" t="s">
        <v>182</v>
      </c>
      <c r="W638" s="74" t="s">
        <v>182</v>
      </c>
      <c r="X638" s="115" t="s">
        <v>182</v>
      </c>
      <c r="Y638" s="121" t="s">
        <v>171</v>
      </c>
      <c r="Z638" s="121" t="s">
        <v>182</v>
      </c>
      <c r="AA638" s="77"/>
      <c r="AB638" s="69" t="s">
        <v>609</v>
      </c>
      <c r="AC638" s="69" t="s">
        <v>609</v>
      </c>
      <c r="AD638" s="77"/>
      <c r="AF638" s="69" t="s">
        <v>947</v>
      </c>
      <c r="AG638" s="61">
        <v>1</v>
      </c>
      <c r="AH638" s="7"/>
      <c r="AI638" s="70" t="s">
        <v>188</v>
      </c>
      <c r="AJ638" s="194" t="str">
        <f>VLOOKUP($J638,context!$K$2:$M$348,2,FALSE)</f>
        <v xml:space="preserve">Definition from DataCite: A computer program in source code (text) or compiled form. </v>
      </c>
      <c r="AK638" s="70">
        <v>1</v>
      </c>
      <c r="AL638" s="70" t="s">
        <v>3093</v>
      </c>
      <c r="AM638" s="149">
        <f>VLOOKUP($J638,context!$K$2:$AC$348,5,FALSE)</f>
        <v>0</v>
      </c>
      <c r="AN638" s="149">
        <f>VLOOKUP($J638,context!$K$2:$AC$348,6,FALSE)</f>
        <v>0</v>
      </c>
      <c r="AO638" s="149">
        <f>VLOOKUP($J638,context!$K$2:$AC$348,7,FALSE)</f>
        <v>0</v>
      </c>
      <c r="AP638" s="149">
        <f>VLOOKUP($J638,context!$K$2:$AC$348,8,FALSE)</f>
        <v>0</v>
      </c>
      <c r="AQ638" s="149">
        <f>VLOOKUP($J638,context!$K$2:$AC$348,9,FALSE)</f>
        <v>0.4</v>
      </c>
      <c r="AR638" s="149">
        <f>VLOOKUP($J638,context!$K$2:$AC$348,10,FALSE)</f>
        <v>0</v>
      </c>
      <c r="AS638" s="149">
        <f>VLOOKUP($J638,context!$K$2:$AC$348,11,FALSE)</f>
        <v>0.2</v>
      </c>
      <c r="AT638" s="149">
        <f>VLOOKUP($J638,context!$K$2:$AC$348,12,FALSE)</f>
        <v>0.2</v>
      </c>
      <c r="AU638" s="149">
        <f>VLOOKUP($J638,context!$K$2:$AC$348,13,FALSE)</f>
        <v>0.6</v>
      </c>
      <c r="AV638" s="149">
        <f>VLOOKUP($J638,context!$K$2:$AC$348,14,FALSE)</f>
        <v>0</v>
      </c>
      <c r="AW638" s="149">
        <f>VLOOKUP($J638,context!$K$2:$AC$348,15,FALSE)</f>
        <v>0</v>
      </c>
      <c r="AX638" s="149">
        <f>VLOOKUP($J638,context!$K$2:$AC$348,16,FALSE)</f>
        <v>0.2</v>
      </c>
      <c r="AY638" s="149">
        <f t="shared" si="51"/>
        <v>1.5999999999999999</v>
      </c>
      <c r="AZ638" s="149">
        <f t="shared" si="52"/>
        <v>0.6</v>
      </c>
      <c r="BA638" s="149">
        <f t="shared" si="53"/>
        <v>0</v>
      </c>
      <c r="BB638" s="122"/>
    </row>
    <row r="639" spans="1:54">
      <c r="A639" s="52">
        <v>438</v>
      </c>
      <c r="B639" s="52" t="s">
        <v>13</v>
      </c>
      <c r="C639" s="66" t="s">
        <v>1116</v>
      </c>
      <c r="D639" s="52" t="s">
        <v>1117</v>
      </c>
      <c r="E639" s="77" t="s">
        <v>49</v>
      </c>
      <c r="F639" s="50">
        <v>3</v>
      </c>
      <c r="G639" s="50" t="s">
        <v>182</v>
      </c>
      <c r="H639" s="77">
        <v>8</v>
      </c>
      <c r="I639" s="50" t="s">
        <v>182</v>
      </c>
      <c r="J639" s="70" t="s">
        <v>182</v>
      </c>
      <c r="K639" s="77" t="s">
        <v>1146</v>
      </c>
      <c r="L639" s="77">
        <v>0</v>
      </c>
      <c r="M639" s="69" t="s">
        <v>182</v>
      </c>
      <c r="N639" s="69" t="s">
        <v>182</v>
      </c>
      <c r="O639" s="77" t="str">
        <f t="shared" si="54"/>
        <v/>
      </c>
      <c r="P639" s="77" t="str">
        <f t="shared" si="55"/>
        <v/>
      </c>
      <c r="Q639" s="77"/>
      <c r="R639" s="6">
        <v>0.8</v>
      </c>
      <c r="S639" s="55"/>
      <c r="T639" s="77" t="s">
        <v>65</v>
      </c>
      <c r="U639" s="67" t="s">
        <v>184</v>
      </c>
      <c r="V639" s="68" t="s">
        <v>182</v>
      </c>
      <c r="W639" s="74" t="s">
        <v>182</v>
      </c>
      <c r="X639" s="115" t="s">
        <v>182</v>
      </c>
      <c r="Y639" s="121" t="s">
        <v>171</v>
      </c>
      <c r="Z639" s="121" t="s">
        <v>182</v>
      </c>
      <c r="AA639" s="77"/>
      <c r="AB639" s="69" t="s">
        <v>609</v>
      </c>
      <c r="AC639" s="77"/>
      <c r="AD639" s="77"/>
      <c r="AF639" s="69" t="s">
        <v>947</v>
      </c>
      <c r="AG639" s="61">
        <v>1</v>
      </c>
      <c r="AH639" s="7"/>
      <c r="AI639" s="70" t="s">
        <v>188</v>
      </c>
      <c r="AJ639" s="194" t="str">
        <f>VLOOKUP($J639,context!$K$2:$M$348,2,FALSE)</f>
        <v xml:space="preserve">Definition from DataCite: A computer program in source code (text) or compiled form. </v>
      </c>
      <c r="AK639" s="70">
        <v>1</v>
      </c>
      <c r="AL639" s="70" t="s">
        <v>3093</v>
      </c>
      <c r="AM639" s="149">
        <f>VLOOKUP($J639,context!$K$2:$AC$348,5,FALSE)</f>
        <v>0</v>
      </c>
      <c r="AN639" s="149">
        <f>VLOOKUP($J639,context!$K$2:$AC$348,6,FALSE)</f>
        <v>0</v>
      </c>
      <c r="AO639" s="149">
        <f>VLOOKUP($J639,context!$K$2:$AC$348,7,FALSE)</f>
        <v>0</v>
      </c>
      <c r="AP639" s="149">
        <f>VLOOKUP($J639,context!$K$2:$AC$348,8,FALSE)</f>
        <v>0</v>
      </c>
      <c r="AQ639" s="149">
        <f>VLOOKUP($J639,context!$K$2:$AC$348,9,FALSE)</f>
        <v>0.4</v>
      </c>
      <c r="AR639" s="149">
        <f>VLOOKUP($J639,context!$K$2:$AC$348,10,FALSE)</f>
        <v>0</v>
      </c>
      <c r="AS639" s="149">
        <f>VLOOKUP($J639,context!$K$2:$AC$348,11,FALSE)</f>
        <v>0.2</v>
      </c>
      <c r="AT639" s="149">
        <f>VLOOKUP($J639,context!$K$2:$AC$348,12,FALSE)</f>
        <v>0.2</v>
      </c>
      <c r="AU639" s="149">
        <f>VLOOKUP($J639,context!$K$2:$AC$348,13,FALSE)</f>
        <v>0.6</v>
      </c>
      <c r="AV639" s="149">
        <f>VLOOKUP($J639,context!$K$2:$AC$348,14,FALSE)</f>
        <v>0</v>
      </c>
      <c r="AW639" s="149">
        <f>VLOOKUP($J639,context!$K$2:$AC$348,15,FALSE)</f>
        <v>0</v>
      </c>
      <c r="AX639" s="149">
        <f>VLOOKUP($J639,context!$K$2:$AC$348,16,FALSE)</f>
        <v>0.2</v>
      </c>
      <c r="AY639" s="149">
        <f t="shared" ref="AY639:AY702" si="56">SUM(AM639:AX639)</f>
        <v>1.5999999999999999</v>
      </c>
      <c r="AZ639" s="149">
        <f t="shared" ref="AZ639:AZ702" si="57">MAX(AM639:AX639)</f>
        <v>0.6</v>
      </c>
      <c r="BA639" s="149">
        <f t="shared" ref="BA639:BA702" si="58">MIN(AM639:AX639)</f>
        <v>0</v>
      </c>
      <c r="BB639" s="122"/>
    </row>
    <row r="640" spans="1:54">
      <c r="A640" s="52">
        <v>455</v>
      </c>
      <c r="B640" s="52" t="s">
        <v>13</v>
      </c>
      <c r="C640" s="66" t="s">
        <v>29</v>
      </c>
      <c r="D640" s="52" t="s">
        <v>1159</v>
      </c>
      <c r="E640" s="77" t="s">
        <v>1160</v>
      </c>
      <c r="F640" s="50">
        <v>2</v>
      </c>
      <c r="G640" s="50" t="s">
        <v>1165</v>
      </c>
      <c r="H640" s="77" t="s">
        <v>183</v>
      </c>
      <c r="I640" s="69" t="s">
        <v>183</v>
      </c>
      <c r="J640" s="70" t="s">
        <v>182</v>
      </c>
      <c r="K640" s="77"/>
      <c r="L640" s="77">
        <v>0</v>
      </c>
      <c r="M640" s="69" t="s">
        <v>182</v>
      </c>
      <c r="N640" s="69" t="s">
        <v>182</v>
      </c>
      <c r="O640" s="77" t="str">
        <f t="shared" si="54"/>
        <v/>
      </c>
      <c r="P640" s="77" t="str">
        <f t="shared" si="55"/>
        <v/>
      </c>
      <c r="Q640" s="77"/>
      <c r="R640" s="6">
        <v>1</v>
      </c>
      <c r="S640" s="55"/>
      <c r="T640" s="77" t="s">
        <v>65</v>
      </c>
      <c r="U640" s="67" t="s">
        <v>184</v>
      </c>
      <c r="V640" s="68" t="s">
        <v>182</v>
      </c>
      <c r="W640" s="74" t="s">
        <v>182</v>
      </c>
      <c r="X640" s="115" t="s">
        <v>182</v>
      </c>
      <c r="Y640" s="121" t="s">
        <v>171</v>
      </c>
      <c r="Z640" s="121" t="s">
        <v>182</v>
      </c>
      <c r="AA640" s="77"/>
      <c r="AB640" s="69" t="s">
        <v>609</v>
      </c>
      <c r="AC640" s="69" t="s">
        <v>609</v>
      </c>
      <c r="AD640" s="77"/>
      <c r="AF640" s="69" t="s">
        <v>947</v>
      </c>
      <c r="AG640" s="61">
        <v>1</v>
      </c>
      <c r="AH640" s="7"/>
      <c r="AI640" s="70" t="s">
        <v>188</v>
      </c>
      <c r="AJ640" s="194" t="str">
        <f>VLOOKUP($J640,context!$K$2:$M$348,2,FALSE)</f>
        <v xml:space="preserve">Definition from DataCite: A computer program in source code (text) or compiled form. </v>
      </c>
      <c r="AK640" s="70">
        <v>1</v>
      </c>
      <c r="AL640" s="70" t="s">
        <v>3093</v>
      </c>
      <c r="AM640" s="149">
        <f>VLOOKUP($J640,context!$K$2:$AC$348,5,FALSE)</f>
        <v>0</v>
      </c>
      <c r="AN640" s="149">
        <f>VLOOKUP($J640,context!$K$2:$AC$348,6,FALSE)</f>
        <v>0</v>
      </c>
      <c r="AO640" s="149">
        <f>VLOOKUP($J640,context!$K$2:$AC$348,7,FALSE)</f>
        <v>0</v>
      </c>
      <c r="AP640" s="149">
        <f>VLOOKUP($J640,context!$K$2:$AC$348,8,FALSE)</f>
        <v>0</v>
      </c>
      <c r="AQ640" s="149">
        <f>VLOOKUP($J640,context!$K$2:$AC$348,9,FALSE)</f>
        <v>0.4</v>
      </c>
      <c r="AR640" s="149">
        <f>VLOOKUP($J640,context!$K$2:$AC$348,10,FALSE)</f>
        <v>0</v>
      </c>
      <c r="AS640" s="149">
        <f>VLOOKUP($J640,context!$K$2:$AC$348,11,FALSE)</f>
        <v>0.2</v>
      </c>
      <c r="AT640" s="149">
        <f>VLOOKUP($J640,context!$K$2:$AC$348,12,FALSE)</f>
        <v>0.2</v>
      </c>
      <c r="AU640" s="149">
        <f>VLOOKUP($J640,context!$K$2:$AC$348,13,FALSE)</f>
        <v>0.6</v>
      </c>
      <c r="AV640" s="149">
        <f>VLOOKUP($J640,context!$K$2:$AC$348,14,FALSE)</f>
        <v>0</v>
      </c>
      <c r="AW640" s="149">
        <f>VLOOKUP($J640,context!$K$2:$AC$348,15,FALSE)</f>
        <v>0</v>
      </c>
      <c r="AX640" s="149">
        <f>VLOOKUP($J640,context!$K$2:$AC$348,16,FALSE)</f>
        <v>0.2</v>
      </c>
      <c r="AY640" s="149">
        <f t="shared" si="56"/>
        <v>1.5999999999999999</v>
      </c>
      <c r="AZ640" s="149">
        <f t="shared" si="57"/>
        <v>0.6</v>
      </c>
      <c r="BA640" s="149">
        <f t="shared" si="58"/>
        <v>0</v>
      </c>
      <c r="BB640" s="122"/>
    </row>
    <row r="641" spans="1:54">
      <c r="A641" s="52">
        <v>534</v>
      </c>
      <c r="B641" s="52" t="s">
        <v>13</v>
      </c>
      <c r="C641" s="114" t="s">
        <v>1732</v>
      </c>
      <c r="E641" s="69" t="s">
        <v>1778</v>
      </c>
      <c r="F641" s="69" t="s">
        <v>1779</v>
      </c>
      <c r="G641" s="61" t="s">
        <v>182</v>
      </c>
      <c r="I641" s="61" t="s">
        <v>182</v>
      </c>
      <c r="J641" s="70" t="s">
        <v>182</v>
      </c>
      <c r="K641" s="69" t="s">
        <v>1755</v>
      </c>
      <c r="L641" s="77">
        <v>0</v>
      </c>
      <c r="M641" s="69" t="s">
        <v>182</v>
      </c>
      <c r="N641" s="69" t="s">
        <v>182</v>
      </c>
      <c r="O641" s="77" t="str">
        <f t="shared" si="54"/>
        <v/>
      </c>
      <c r="P641" s="77" t="str">
        <f t="shared" si="55"/>
        <v/>
      </c>
      <c r="R641" s="63">
        <v>1</v>
      </c>
      <c r="T641" s="77" t="s">
        <v>65</v>
      </c>
      <c r="U641" s="67" t="s">
        <v>184</v>
      </c>
      <c r="V641" s="68" t="s">
        <v>182</v>
      </c>
      <c r="W641" s="74" t="s">
        <v>182</v>
      </c>
      <c r="X641" s="115" t="s">
        <v>182</v>
      </c>
      <c r="Y641" s="121" t="s">
        <v>171</v>
      </c>
      <c r="Z641" s="121" t="s">
        <v>182</v>
      </c>
      <c r="AF641" s="69" t="s">
        <v>947</v>
      </c>
      <c r="AG641" s="61">
        <v>1</v>
      </c>
      <c r="AI641" s="70" t="s">
        <v>188</v>
      </c>
      <c r="AJ641" s="194" t="str">
        <f>VLOOKUP($J641,context!$K$2:$M$348,2,FALSE)</f>
        <v xml:space="preserve">Definition from DataCite: A computer program in source code (text) or compiled form. </v>
      </c>
      <c r="AK641" s="70">
        <v>1</v>
      </c>
      <c r="AL641" s="70" t="s">
        <v>3093</v>
      </c>
      <c r="AM641" s="149">
        <f>VLOOKUP($J641,context!$K$2:$AC$348,5,FALSE)</f>
        <v>0</v>
      </c>
      <c r="AN641" s="149">
        <f>VLOOKUP($J641,context!$K$2:$AC$348,6,FALSE)</f>
        <v>0</v>
      </c>
      <c r="AO641" s="149">
        <f>VLOOKUP($J641,context!$K$2:$AC$348,7,FALSE)</f>
        <v>0</v>
      </c>
      <c r="AP641" s="149">
        <f>VLOOKUP($J641,context!$K$2:$AC$348,8,FALSE)</f>
        <v>0</v>
      </c>
      <c r="AQ641" s="149">
        <f>VLOOKUP($J641,context!$K$2:$AC$348,9,FALSE)</f>
        <v>0.4</v>
      </c>
      <c r="AR641" s="149">
        <f>VLOOKUP($J641,context!$K$2:$AC$348,10,FALSE)</f>
        <v>0</v>
      </c>
      <c r="AS641" s="149">
        <f>VLOOKUP($J641,context!$K$2:$AC$348,11,FALSE)</f>
        <v>0.2</v>
      </c>
      <c r="AT641" s="149">
        <f>VLOOKUP($J641,context!$K$2:$AC$348,12,FALSE)</f>
        <v>0.2</v>
      </c>
      <c r="AU641" s="149">
        <f>VLOOKUP($J641,context!$K$2:$AC$348,13,FALSE)</f>
        <v>0.6</v>
      </c>
      <c r="AV641" s="149">
        <f>VLOOKUP($J641,context!$K$2:$AC$348,14,FALSE)</f>
        <v>0</v>
      </c>
      <c r="AW641" s="149">
        <f>VLOOKUP($J641,context!$K$2:$AC$348,15,FALSE)</f>
        <v>0</v>
      </c>
      <c r="AX641" s="149">
        <f>VLOOKUP($J641,context!$K$2:$AC$348,16,FALSE)</f>
        <v>0.2</v>
      </c>
      <c r="AY641" s="149">
        <f t="shared" si="56"/>
        <v>1.5999999999999999</v>
      </c>
      <c r="AZ641" s="149">
        <f t="shared" si="57"/>
        <v>0.6</v>
      </c>
      <c r="BA641" s="149">
        <f t="shared" si="58"/>
        <v>0</v>
      </c>
    </row>
    <row r="642" spans="1:54">
      <c r="A642" s="52">
        <v>597</v>
      </c>
      <c r="B642" s="52" t="s">
        <v>13</v>
      </c>
      <c r="C642" s="114" t="s">
        <v>1732</v>
      </c>
      <c r="E642" s="69" t="s">
        <v>1891</v>
      </c>
      <c r="F642" s="61">
        <v>2</v>
      </c>
      <c r="G642" s="69" t="s">
        <v>188</v>
      </c>
      <c r="I642" s="69" t="s">
        <v>188</v>
      </c>
      <c r="J642" s="70" t="s">
        <v>182</v>
      </c>
      <c r="K642" s="61" t="s">
        <v>1874</v>
      </c>
      <c r="L642" s="77">
        <v>0</v>
      </c>
      <c r="M642" s="69" t="s">
        <v>182</v>
      </c>
      <c r="N642" s="69" t="s">
        <v>182</v>
      </c>
      <c r="O642" s="77" t="str">
        <f t="shared" si="54"/>
        <v/>
      </c>
      <c r="P642" s="77" t="str">
        <f t="shared" si="55"/>
        <v/>
      </c>
      <c r="Q642" s="61" t="s">
        <v>1875</v>
      </c>
      <c r="R642" s="63">
        <v>1</v>
      </c>
      <c r="T642" s="77" t="s">
        <v>65</v>
      </c>
      <c r="U642" s="67" t="s">
        <v>184</v>
      </c>
      <c r="V642" s="68" t="s">
        <v>182</v>
      </c>
      <c r="W642" s="74" t="s">
        <v>182</v>
      </c>
      <c r="X642" s="115" t="s">
        <v>182</v>
      </c>
      <c r="Y642" s="121" t="s">
        <v>171</v>
      </c>
      <c r="Z642" s="121" t="s">
        <v>182</v>
      </c>
      <c r="AF642" s="69" t="s">
        <v>947</v>
      </c>
      <c r="AG642" s="61">
        <v>1</v>
      </c>
      <c r="AI642" s="70" t="s">
        <v>188</v>
      </c>
      <c r="AJ642" s="194" t="str">
        <f>VLOOKUP($J642,context!$K$2:$M$348,2,FALSE)</f>
        <v xml:space="preserve">Definition from DataCite: A computer program in source code (text) or compiled form. </v>
      </c>
      <c r="AK642" s="70">
        <v>1</v>
      </c>
      <c r="AL642" s="70" t="s">
        <v>3093</v>
      </c>
      <c r="AM642" s="149">
        <f>VLOOKUP($J642,context!$K$2:$AC$348,5,FALSE)</f>
        <v>0</v>
      </c>
      <c r="AN642" s="149">
        <f>VLOOKUP($J642,context!$K$2:$AC$348,6,FALSE)</f>
        <v>0</v>
      </c>
      <c r="AO642" s="149">
        <f>VLOOKUP($J642,context!$K$2:$AC$348,7,FALSE)</f>
        <v>0</v>
      </c>
      <c r="AP642" s="149">
        <f>VLOOKUP($J642,context!$K$2:$AC$348,8,FALSE)</f>
        <v>0</v>
      </c>
      <c r="AQ642" s="149">
        <f>VLOOKUP($J642,context!$K$2:$AC$348,9,FALSE)</f>
        <v>0.4</v>
      </c>
      <c r="AR642" s="149">
        <f>VLOOKUP($J642,context!$K$2:$AC$348,10,FALSE)</f>
        <v>0</v>
      </c>
      <c r="AS642" s="149">
        <f>VLOOKUP($J642,context!$K$2:$AC$348,11,FALSE)</f>
        <v>0.2</v>
      </c>
      <c r="AT642" s="149">
        <f>VLOOKUP($J642,context!$K$2:$AC$348,12,FALSE)</f>
        <v>0.2</v>
      </c>
      <c r="AU642" s="149">
        <f>VLOOKUP($J642,context!$K$2:$AC$348,13,FALSE)</f>
        <v>0.6</v>
      </c>
      <c r="AV642" s="149">
        <f>VLOOKUP($J642,context!$K$2:$AC$348,14,FALSE)</f>
        <v>0</v>
      </c>
      <c r="AW642" s="149">
        <f>VLOOKUP($J642,context!$K$2:$AC$348,15,FALSE)</f>
        <v>0</v>
      </c>
      <c r="AX642" s="149">
        <f>VLOOKUP($J642,context!$K$2:$AC$348,16,FALSE)</f>
        <v>0.2</v>
      </c>
      <c r="AY642" s="149">
        <f t="shared" si="56"/>
        <v>1.5999999999999999</v>
      </c>
      <c r="AZ642" s="149">
        <f t="shared" si="57"/>
        <v>0.6</v>
      </c>
      <c r="BA642" s="149">
        <f t="shared" si="58"/>
        <v>0</v>
      </c>
    </row>
    <row r="643" spans="1:54">
      <c r="A643" s="52">
        <v>649</v>
      </c>
      <c r="B643" s="52" t="s">
        <v>13</v>
      </c>
      <c r="C643" s="117" t="s">
        <v>1902</v>
      </c>
      <c r="E643" s="69" t="s">
        <v>2271</v>
      </c>
      <c r="G643" s="62" t="s">
        <v>179</v>
      </c>
      <c r="J643" s="70" t="s">
        <v>182</v>
      </c>
      <c r="K643" s="61" t="s">
        <v>1962</v>
      </c>
      <c r="L643" s="77">
        <v>0</v>
      </c>
      <c r="M643" s="69" t="s">
        <v>182</v>
      </c>
      <c r="N643" s="69" t="s">
        <v>182</v>
      </c>
      <c r="O643" s="77" t="str">
        <f t="shared" si="54"/>
        <v/>
      </c>
      <c r="P643" s="77" t="str">
        <f t="shared" si="55"/>
        <v/>
      </c>
      <c r="R643" s="63">
        <v>1</v>
      </c>
      <c r="T643" s="77" t="s">
        <v>65</v>
      </c>
      <c r="U643" s="67" t="s">
        <v>184</v>
      </c>
      <c r="V643" s="68" t="s">
        <v>182</v>
      </c>
      <c r="W643" s="74" t="s">
        <v>182</v>
      </c>
      <c r="X643" s="115" t="s">
        <v>182</v>
      </c>
      <c r="Y643" s="121" t="s">
        <v>171</v>
      </c>
      <c r="Z643" s="121" t="s">
        <v>182</v>
      </c>
      <c r="AF643" s="69" t="s">
        <v>947</v>
      </c>
      <c r="AG643" s="61">
        <v>1</v>
      </c>
      <c r="AI643" s="70" t="s">
        <v>188</v>
      </c>
      <c r="AJ643" s="194" t="str">
        <f>VLOOKUP($J643,context!$K$2:$M$348,2,FALSE)</f>
        <v xml:space="preserve">Definition from DataCite: A computer program in source code (text) or compiled form. </v>
      </c>
      <c r="AK643" s="70">
        <v>1</v>
      </c>
      <c r="AL643" s="70" t="s">
        <v>3093</v>
      </c>
      <c r="AM643" s="149">
        <f>VLOOKUP($J643,context!$K$2:$AC$348,5,FALSE)</f>
        <v>0</v>
      </c>
      <c r="AN643" s="149">
        <f>VLOOKUP($J643,context!$K$2:$AC$348,6,FALSE)</f>
        <v>0</v>
      </c>
      <c r="AO643" s="149">
        <f>VLOOKUP($J643,context!$K$2:$AC$348,7,FALSE)</f>
        <v>0</v>
      </c>
      <c r="AP643" s="149">
        <f>VLOOKUP($J643,context!$K$2:$AC$348,8,FALSE)</f>
        <v>0</v>
      </c>
      <c r="AQ643" s="149">
        <f>VLOOKUP($J643,context!$K$2:$AC$348,9,FALSE)</f>
        <v>0.4</v>
      </c>
      <c r="AR643" s="149">
        <f>VLOOKUP($J643,context!$K$2:$AC$348,10,FALSE)</f>
        <v>0</v>
      </c>
      <c r="AS643" s="149">
        <f>VLOOKUP($J643,context!$K$2:$AC$348,11,FALSE)</f>
        <v>0.2</v>
      </c>
      <c r="AT643" s="149">
        <f>VLOOKUP($J643,context!$K$2:$AC$348,12,FALSE)</f>
        <v>0.2</v>
      </c>
      <c r="AU643" s="149">
        <f>VLOOKUP($J643,context!$K$2:$AC$348,13,FALSE)</f>
        <v>0.6</v>
      </c>
      <c r="AV643" s="149">
        <f>VLOOKUP($J643,context!$K$2:$AC$348,14,FALSE)</f>
        <v>0</v>
      </c>
      <c r="AW643" s="149">
        <f>VLOOKUP($J643,context!$K$2:$AC$348,15,FALSE)</f>
        <v>0</v>
      </c>
      <c r="AX643" s="149">
        <f>VLOOKUP($J643,context!$K$2:$AC$348,16,FALSE)</f>
        <v>0.2</v>
      </c>
      <c r="AY643" s="149">
        <f t="shared" si="56"/>
        <v>1.5999999999999999</v>
      </c>
      <c r="AZ643" s="149">
        <f t="shared" si="57"/>
        <v>0.6</v>
      </c>
      <c r="BA643" s="149">
        <f t="shared" si="58"/>
        <v>0</v>
      </c>
      <c r="BB643" s="122"/>
    </row>
    <row r="644" spans="1:54">
      <c r="A644" s="122">
        <v>908</v>
      </c>
      <c r="B644" s="52" t="s">
        <v>13</v>
      </c>
      <c r="C644" s="66" t="s">
        <v>2413</v>
      </c>
      <c r="D644" s="66" t="s">
        <v>2415</v>
      </c>
      <c r="E644" s="7" t="s">
        <v>2414</v>
      </c>
      <c r="F644" s="122">
        <v>2</v>
      </c>
      <c r="G644" s="50" t="s">
        <v>182</v>
      </c>
      <c r="H644" s="122"/>
      <c r="I644" s="122"/>
      <c r="J644" s="47" t="s">
        <v>182</v>
      </c>
      <c r="K644" s="7" t="s">
        <v>2416</v>
      </c>
      <c r="L644" s="7">
        <v>0</v>
      </c>
      <c r="M644" s="69" t="s">
        <v>182</v>
      </c>
      <c r="N644" s="69" t="s">
        <v>182</v>
      </c>
      <c r="O644" s="77" t="str">
        <f t="shared" si="54"/>
        <v/>
      </c>
      <c r="P644" s="77" t="str">
        <f t="shared" si="55"/>
        <v/>
      </c>
      <c r="Q644" s="7"/>
      <c r="R644" s="66">
        <v>0.8</v>
      </c>
      <c r="S644" s="55">
        <v>42328</v>
      </c>
      <c r="T644" s="77" t="s">
        <v>65</v>
      </c>
      <c r="U644" s="67" t="s">
        <v>184</v>
      </c>
      <c r="V644" s="47" t="s">
        <v>182</v>
      </c>
      <c r="W644" s="47" t="s">
        <v>182</v>
      </c>
      <c r="X644" s="66" t="s">
        <v>182</v>
      </c>
      <c r="Y644" s="184" t="s">
        <v>171</v>
      </c>
      <c r="Z644" s="184" t="s">
        <v>182</v>
      </c>
      <c r="AA644" s="7"/>
      <c r="AB644" s="7" t="s">
        <v>609</v>
      </c>
      <c r="AC644" s="7" t="s">
        <v>609</v>
      </c>
      <c r="AD644" s="7"/>
      <c r="AF644" s="7" t="s">
        <v>947</v>
      </c>
      <c r="AG644" s="7">
        <v>1</v>
      </c>
      <c r="AI644" s="47" t="s">
        <v>188</v>
      </c>
      <c r="AJ644" s="194" t="str">
        <f>VLOOKUP($J644,context!$K$2:$M$348,2,FALSE)</f>
        <v xml:space="preserve">Definition from DataCite: A computer program in source code (text) or compiled form. </v>
      </c>
      <c r="AK644" s="70">
        <v>1</v>
      </c>
      <c r="AL644" s="70" t="s">
        <v>3093</v>
      </c>
      <c r="AM644" s="185">
        <f>VLOOKUP($J644,context!$K$2:$AC$348,5,FALSE)</f>
        <v>0</v>
      </c>
      <c r="AN644" s="185">
        <f>VLOOKUP($J644,context!$K$2:$AC$348,6,FALSE)</f>
        <v>0</v>
      </c>
      <c r="AO644" s="185">
        <f>VLOOKUP($J644,context!$K$2:$AC$348,7,FALSE)</f>
        <v>0</v>
      </c>
      <c r="AP644" s="185">
        <f>VLOOKUP($J644,context!$K$2:$AC$348,8,FALSE)</f>
        <v>0</v>
      </c>
      <c r="AQ644" s="185">
        <f>VLOOKUP($J644,context!$K$2:$AC$348,9,FALSE)</f>
        <v>0.4</v>
      </c>
      <c r="AR644" s="185">
        <f>VLOOKUP($J644,context!$K$2:$AC$348,10,FALSE)</f>
        <v>0</v>
      </c>
      <c r="AS644" s="185">
        <f>VLOOKUP($J644,context!$K$2:$AC$348,11,FALSE)</f>
        <v>0.2</v>
      </c>
      <c r="AT644" s="185">
        <f>VLOOKUP($J644,context!$K$2:$AC$348,12,FALSE)</f>
        <v>0.2</v>
      </c>
      <c r="AU644" s="185">
        <f>VLOOKUP($J644,context!$K$2:$AC$348,13,FALSE)</f>
        <v>0.6</v>
      </c>
      <c r="AV644" s="185">
        <f>VLOOKUP($J644,context!$K$2:$AC$348,14,FALSE)</f>
        <v>0</v>
      </c>
      <c r="AW644" s="185">
        <f>VLOOKUP($J644,context!$K$2:$AC$348,15,FALSE)</f>
        <v>0</v>
      </c>
      <c r="AX644" s="185">
        <f>VLOOKUP($J644,context!$K$2:$AC$348,16,FALSE)</f>
        <v>0.2</v>
      </c>
      <c r="AY644" s="185">
        <f t="shared" si="56"/>
        <v>1.5999999999999999</v>
      </c>
      <c r="AZ644" s="149">
        <f t="shared" si="57"/>
        <v>0.6</v>
      </c>
      <c r="BA644" s="149">
        <f t="shared" si="58"/>
        <v>0</v>
      </c>
    </row>
    <row r="645" spans="1:54">
      <c r="A645" s="122">
        <v>943</v>
      </c>
      <c r="B645" s="52" t="s">
        <v>13</v>
      </c>
      <c r="C645" s="66" t="s">
        <v>32</v>
      </c>
      <c r="D645" s="52"/>
      <c r="E645" s="77" t="s">
        <v>1190</v>
      </c>
      <c r="F645" s="50">
        <v>3</v>
      </c>
      <c r="G645" s="50" t="s">
        <v>183</v>
      </c>
      <c r="H645" s="77"/>
      <c r="I645" s="69" t="s">
        <v>1195</v>
      </c>
      <c r="J645" s="70" t="s">
        <v>182</v>
      </c>
      <c r="K645" s="77"/>
      <c r="L645" s="77">
        <v>0</v>
      </c>
      <c r="M645" s="69" t="s">
        <v>182</v>
      </c>
      <c r="N645" s="69" t="s">
        <v>182</v>
      </c>
      <c r="O645" s="77" t="str">
        <f t="shared" si="54"/>
        <v/>
      </c>
      <c r="P645" s="77" t="str">
        <f t="shared" si="55"/>
        <v/>
      </c>
      <c r="Q645" s="77"/>
      <c r="R645" s="6">
        <v>0.8</v>
      </c>
      <c r="S645" s="55">
        <v>42328</v>
      </c>
      <c r="T645" s="77" t="s">
        <v>65</v>
      </c>
      <c r="U645" s="67" t="s">
        <v>184</v>
      </c>
      <c r="V645" s="68" t="s">
        <v>182</v>
      </c>
      <c r="W645" s="74" t="s">
        <v>182</v>
      </c>
      <c r="X645" s="115" t="s">
        <v>182</v>
      </c>
      <c r="Y645" s="121" t="s">
        <v>171</v>
      </c>
      <c r="Z645" s="121" t="s">
        <v>182</v>
      </c>
      <c r="AA645" s="77"/>
      <c r="AB645" s="69" t="s">
        <v>609</v>
      </c>
      <c r="AC645" s="69" t="s">
        <v>609</v>
      </c>
      <c r="AD645" s="77"/>
      <c r="AF645" s="69" t="s">
        <v>947</v>
      </c>
      <c r="AG645" s="61">
        <v>1</v>
      </c>
      <c r="AH645" s="7"/>
      <c r="AI645" s="70" t="s">
        <v>188</v>
      </c>
      <c r="AJ645" s="194" t="str">
        <f>VLOOKUP($J645,context!$K$2:$M$348,2,FALSE)</f>
        <v xml:space="preserve">Definition from DataCite: A computer program in source code (text) or compiled form. </v>
      </c>
      <c r="AK645" s="70">
        <v>1</v>
      </c>
      <c r="AL645" s="70" t="s">
        <v>3093</v>
      </c>
      <c r="AM645" s="149">
        <f>VLOOKUP($J645,context!$K$2:$AC$348,5,FALSE)</f>
        <v>0</v>
      </c>
      <c r="AN645" s="149">
        <f>VLOOKUP($J645,context!$K$2:$AC$348,6,FALSE)</f>
        <v>0</v>
      </c>
      <c r="AO645" s="149">
        <f>VLOOKUP($J645,context!$K$2:$AC$348,7,FALSE)</f>
        <v>0</v>
      </c>
      <c r="AP645" s="149">
        <f>VLOOKUP($J645,context!$K$2:$AC$348,8,FALSE)</f>
        <v>0</v>
      </c>
      <c r="AQ645" s="149">
        <f>VLOOKUP($J645,context!$K$2:$AC$348,9,FALSE)</f>
        <v>0.4</v>
      </c>
      <c r="AR645" s="149">
        <f>VLOOKUP($J645,context!$K$2:$AC$348,10,FALSE)</f>
        <v>0</v>
      </c>
      <c r="AS645" s="149">
        <f>VLOOKUP($J645,context!$K$2:$AC$348,11,FALSE)</f>
        <v>0.2</v>
      </c>
      <c r="AT645" s="149">
        <f>VLOOKUP($J645,context!$K$2:$AC$348,12,FALSE)</f>
        <v>0.2</v>
      </c>
      <c r="AU645" s="149">
        <f>VLOOKUP($J645,context!$K$2:$AC$348,13,FALSE)</f>
        <v>0.6</v>
      </c>
      <c r="AV645" s="149">
        <f>VLOOKUP($J645,context!$K$2:$AC$348,14,FALSE)</f>
        <v>0</v>
      </c>
      <c r="AW645" s="149">
        <f>VLOOKUP($J645,context!$K$2:$AC$348,15,FALSE)</f>
        <v>0</v>
      </c>
      <c r="AX645" s="149">
        <f>VLOOKUP($J645,context!$K$2:$AC$348,16,FALSE)</f>
        <v>0.2</v>
      </c>
      <c r="AY645" s="149">
        <f t="shared" si="56"/>
        <v>1.5999999999999999</v>
      </c>
      <c r="AZ645" s="149">
        <f t="shared" si="57"/>
        <v>0.6</v>
      </c>
      <c r="BA645" s="149">
        <f t="shared" si="58"/>
        <v>0</v>
      </c>
    </row>
    <row r="646" spans="1:54" s="7" customFormat="1">
      <c r="A646" s="52">
        <v>615</v>
      </c>
      <c r="B646" s="52" t="s">
        <v>13</v>
      </c>
      <c r="C646" s="117" t="s">
        <v>1902</v>
      </c>
      <c r="D646" s="59"/>
      <c r="E646" s="69" t="s">
        <v>2271</v>
      </c>
      <c r="F646" s="61"/>
      <c r="G646" s="62" t="s">
        <v>1913</v>
      </c>
      <c r="H646" s="61"/>
      <c r="I646" s="69"/>
      <c r="J646" s="70" t="s">
        <v>1913</v>
      </c>
      <c r="K646" s="69" t="s">
        <v>1914</v>
      </c>
      <c r="L646" s="175">
        <v>1</v>
      </c>
      <c r="M646" s="69" t="s">
        <v>182</v>
      </c>
      <c r="N646" s="69" t="s">
        <v>2312</v>
      </c>
      <c r="O646" s="77" t="str">
        <f t="shared" si="54"/>
        <v>API</v>
      </c>
      <c r="P646" s="77" t="str">
        <f t="shared" si="55"/>
        <v>Definition from FaBiO: A computer program that enables a separate computer to interact programmatically with the computer running the API. (Commonly abbreviated 'API'.)</v>
      </c>
      <c r="Q646" s="61"/>
      <c r="R646" s="63">
        <v>0.8</v>
      </c>
      <c r="S646" s="64"/>
      <c r="T646" s="77" t="s">
        <v>65</v>
      </c>
      <c r="U646" s="67" t="s">
        <v>184</v>
      </c>
      <c r="V646" s="68" t="s">
        <v>182</v>
      </c>
      <c r="W646" s="74" t="s">
        <v>182</v>
      </c>
      <c r="X646" s="115" t="s">
        <v>182</v>
      </c>
      <c r="Y646" s="121" t="s">
        <v>171</v>
      </c>
      <c r="Z646" s="121" t="s">
        <v>182</v>
      </c>
      <c r="AA646" s="61"/>
      <c r="AB646" s="61"/>
      <c r="AC646" s="61"/>
      <c r="AD646" s="72"/>
      <c r="AF646" s="69" t="s">
        <v>2850</v>
      </c>
      <c r="AG646" s="61">
        <v>0</v>
      </c>
      <c r="AH646" s="66"/>
      <c r="AI646" s="70" t="s">
        <v>188</v>
      </c>
      <c r="AJ646" s="194" t="e">
        <f>VLOOKUP($J646,context!$K$2:$M$348,2,FALSE)</f>
        <v>#N/A</v>
      </c>
      <c r="AK646" s="70">
        <v>1</v>
      </c>
      <c r="AL646" s="70" t="s">
        <v>3097</v>
      </c>
      <c r="AM646" s="149" t="e">
        <f>VLOOKUP($J646,context!$K$2:$AC$348,5,FALSE)</f>
        <v>#N/A</v>
      </c>
      <c r="AN646" s="149" t="e">
        <f>VLOOKUP($J646,context!$K$2:$AC$348,6,FALSE)</f>
        <v>#N/A</v>
      </c>
      <c r="AO646" s="149" t="e">
        <f>VLOOKUP($J646,context!$K$2:$AC$348,7,FALSE)</f>
        <v>#N/A</v>
      </c>
      <c r="AP646" s="149" t="e">
        <f>VLOOKUP($J646,context!$K$2:$AC$348,8,FALSE)</f>
        <v>#N/A</v>
      </c>
      <c r="AQ646" s="149" t="e">
        <f>VLOOKUP($J646,context!$K$2:$AC$348,9,FALSE)</f>
        <v>#N/A</v>
      </c>
      <c r="AR646" s="149" t="e">
        <f>VLOOKUP($J646,context!$K$2:$AC$348,10,FALSE)</f>
        <v>#N/A</v>
      </c>
      <c r="AS646" s="149" t="e">
        <f>VLOOKUP($J646,context!$K$2:$AC$348,11,FALSE)</f>
        <v>#N/A</v>
      </c>
      <c r="AT646" s="149" t="e">
        <f>VLOOKUP($J646,context!$K$2:$AC$348,12,FALSE)</f>
        <v>#N/A</v>
      </c>
      <c r="AU646" s="149" t="e">
        <f>VLOOKUP($J646,context!$K$2:$AC$348,13,FALSE)</f>
        <v>#N/A</v>
      </c>
      <c r="AV646" s="149" t="e">
        <f>VLOOKUP($J646,context!$K$2:$AC$348,14,FALSE)</f>
        <v>#N/A</v>
      </c>
      <c r="AW646" s="149" t="e">
        <f>VLOOKUP($J646,context!$K$2:$AC$348,15,FALSE)</f>
        <v>#N/A</v>
      </c>
      <c r="AX646" s="149" t="e">
        <f>VLOOKUP($J646,context!$K$2:$AC$348,16,FALSE)</f>
        <v>#N/A</v>
      </c>
      <c r="AY646" s="149" t="e">
        <f t="shared" si="56"/>
        <v>#N/A</v>
      </c>
      <c r="AZ646" s="149" t="e">
        <f t="shared" si="57"/>
        <v>#N/A</v>
      </c>
      <c r="BA646" s="149" t="e">
        <f t="shared" si="58"/>
        <v>#N/A</v>
      </c>
      <c r="BB646" s="122"/>
    </row>
    <row r="647" spans="1:54">
      <c r="A647" s="52">
        <v>442</v>
      </c>
      <c r="B647" s="52" t="s">
        <v>13</v>
      </c>
      <c r="C647" s="66" t="s">
        <v>1116</v>
      </c>
      <c r="D647" s="52" t="s">
        <v>1152</v>
      </c>
      <c r="E647" s="77" t="s">
        <v>16</v>
      </c>
      <c r="F647" s="50">
        <v>2</v>
      </c>
      <c r="G647" s="50" t="s">
        <v>180</v>
      </c>
      <c r="H647" s="77"/>
      <c r="I647" s="69" t="s">
        <v>180</v>
      </c>
      <c r="J647" s="70" t="s">
        <v>3356</v>
      </c>
      <c r="K647" s="77" t="s">
        <v>1153</v>
      </c>
      <c r="L647" s="77">
        <v>0</v>
      </c>
      <c r="M647" s="69" t="s">
        <v>182</v>
      </c>
      <c r="N647" s="69" t="s">
        <v>2387</v>
      </c>
      <c r="O647" s="77" t="str">
        <f t="shared" si="54"/>
        <v/>
      </c>
      <c r="P647" s="77" t="str">
        <f t="shared" si="55"/>
        <v/>
      </c>
      <c r="Q647" s="77"/>
      <c r="R647" s="6">
        <v>1</v>
      </c>
      <c r="S647" s="55"/>
      <c r="T647" s="77" t="s">
        <v>65</v>
      </c>
      <c r="U647" s="67" t="s">
        <v>184</v>
      </c>
      <c r="V647" s="68" t="s">
        <v>182</v>
      </c>
      <c r="W647" s="74" t="s">
        <v>182</v>
      </c>
      <c r="X647" s="115" t="s">
        <v>182</v>
      </c>
      <c r="Y647" s="121" t="s">
        <v>171</v>
      </c>
      <c r="Z647" s="121" t="s">
        <v>182</v>
      </c>
      <c r="AA647" s="77"/>
      <c r="AB647" s="69" t="s">
        <v>609</v>
      </c>
      <c r="AC647" s="69" t="s">
        <v>609</v>
      </c>
      <c r="AD647" s="77"/>
      <c r="AF647" s="69" t="s">
        <v>2850</v>
      </c>
      <c r="AG647" s="61">
        <v>0</v>
      </c>
      <c r="AH647" s="7"/>
      <c r="AI647" s="70" t="s">
        <v>188</v>
      </c>
      <c r="AJ647" s="194" t="e">
        <f>VLOOKUP($J647,context!$K$2:$M$348,2,FALSE)</f>
        <v>#N/A</v>
      </c>
      <c r="AK647" s="70">
        <v>1</v>
      </c>
      <c r="AL647" s="70" t="s">
        <v>3097</v>
      </c>
      <c r="AM647" s="149" t="e">
        <f>VLOOKUP($J647,context!$K$2:$AC$348,5,FALSE)</f>
        <v>#N/A</v>
      </c>
      <c r="AN647" s="149" t="e">
        <f>VLOOKUP($J647,context!$K$2:$AC$348,6,FALSE)</f>
        <v>#N/A</v>
      </c>
      <c r="AO647" s="149" t="e">
        <f>VLOOKUP($J647,context!$K$2:$AC$348,7,FALSE)</f>
        <v>#N/A</v>
      </c>
      <c r="AP647" s="149" t="e">
        <f>VLOOKUP($J647,context!$K$2:$AC$348,8,FALSE)</f>
        <v>#N/A</v>
      </c>
      <c r="AQ647" s="149" t="e">
        <f>VLOOKUP($J647,context!$K$2:$AC$348,9,FALSE)</f>
        <v>#N/A</v>
      </c>
      <c r="AR647" s="149" t="e">
        <f>VLOOKUP($J647,context!$K$2:$AC$348,10,FALSE)</f>
        <v>#N/A</v>
      </c>
      <c r="AS647" s="149" t="e">
        <f>VLOOKUP($J647,context!$K$2:$AC$348,11,FALSE)</f>
        <v>#N/A</v>
      </c>
      <c r="AT647" s="149" t="e">
        <f>VLOOKUP($J647,context!$K$2:$AC$348,12,FALSE)</f>
        <v>#N/A</v>
      </c>
      <c r="AU647" s="149" t="e">
        <f>VLOOKUP($J647,context!$K$2:$AC$348,13,FALSE)</f>
        <v>#N/A</v>
      </c>
      <c r="AV647" s="149" t="e">
        <f>VLOOKUP($J647,context!$K$2:$AC$348,14,FALSE)</f>
        <v>#N/A</v>
      </c>
      <c r="AW647" s="149" t="e">
        <f>VLOOKUP($J647,context!$K$2:$AC$348,15,FALSE)</f>
        <v>#N/A</v>
      </c>
      <c r="AX647" s="149" t="e">
        <f>VLOOKUP($J647,context!$K$2:$AC$348,16,FALSE)</f>
        <v>#N/A</v>
      </c>
      <c r="AY647" s="149" t="e">
        <f t="shared" si="56"/>
        <v>#N/A</v>
      </c>
      <c r="AZ647" s="149" t="e">
        <f t="shared" si="57"/>
        <v>#N/A</v>
      </c>
      <c r="BA647" s="149" t="e">
        <f t="shared" si="58"/>
        <v>#N/A</v>
      </c>
      <c r="BB647" s="122"/>
    </row>
    <row r="648" spans="1:54">
      <c r="A648" s="52">
        <v>647</v>
      </c>
      <c r="B648" s="52" t="s">
        <v>13</v>
      </c>
      <c r="C648" s="117" t="s">
        <v>1902</v>
      </c>
      <c r="E648" s="69" t="s">
        <v>2271</v>
      </c>
      <c r="G648" s="62" t="s">
        <v>1958</v>
      </c>
      <c r="J648" s="70" t="s">
        <v>3356</v>
      </c>
      <c r="K648" s="69" t="s">
        <v>1959</v>
      </c>
      <c r="L648" s="77">
        <v>1</v>
      </c>
      <c r="M648" s="69" t="s">
        <v>182</v>
      </c>
      <c r="N648" s="69" t="s">
        <v>2386</v>
      </c>
      <c r="O648" s="77" t="str">
        <f t="shared" si="54"/>
        <v>application</v>
      </c>
      <c r="P648" s="77" t="str">
        <f t="shared" si="55"/>
        <v>Definition from FaBiO: A computer program designed to assist a human user to perform one or more goal-oriented tasks such as word processing or image processing. A computer application will typically save its output files in one or more specific formats, conforming either to proprietary or open standards.</v>
      </c>
      <c r="R648" s="63">
        <v>1</v>
      </c>
      <c r="T648" s="77" t="s">
        <v>65</v>
      </c>
      <c r="U648" s="67" t="s">
        <v>184</v>
      </c>
      <c r="V648" s="68" t="s">
        <v>182</v>
      </c>
      <c r="W648" s="74" t="s">
        <v>182</v>
      </c>
      <c r="X648" s="115" t="s">
        <v>182</v>
      </c>
      <c r="Y648" s="121" t="s">
        <v>171</v>
      </c>
      <c r="Z648" s="121" t="s">
        <v>182</v>
      </c>
      <c r="AF648" s="69" t="s">
        <v>2850</v>
      </c>
      <c r="AG648" s="61">
        <v>0</v>
      </c>
      <c r="AI648" s="70" t="s">
        <v>188</v>
      </c>
      <c r="AJ648" s="194" t="e">
        <f>VLOOKUP($J648,context!$K$2:$M$348,2,FALSE)</f>
        <v>#N/A</v>
      </c>
      <c r="AK648" s="70">
        <v>1</v>
      </c>
      <c r="AL648" s="70" t="s">
        <v>3097</v>
      </c>
      <c r="AM648" s="149" t="e">
        <f>VLOOKUP($J648,context!$K$2:$AC$348,5,FALSE)</f>
        <v>#N/A</v>
      </c>
      <c r="AN648" s="149" t="e">
        <f>VLOOKUP($J648,context!$K$2:$AC$348,6,FALSE)</f>
        <v>#N/A</v>
      </c>
      <c r="AO648" s="149" t="e">
        <f>VLOOKUP($J648,context!$K$2:$AC$348,7,FALSE)</f>
        <v>#N/A</v>
      </c>
      <c r="AP648" s="149" t="e">
        <f>VLOOKUP($J648,context!$K$2:$AC$348,8,FALSE)</f>
        <v>#N/A</v>
      </c>
      <c r="AQ648" s="149" t="e">
        <f>VLOOKUP($J648,context!$K$2:$AC$348,9,FALSE)</f>
        <v>#N/A</v>
      </c>
      <c r="AR648" s="149" t="e">
        <f>VLOOKUP($J648,context!$K$2:$AC$348,10,FALSE)</f>
        <v>#N/A</v>
      </c>
      <c r="AS648" s="149" t="e">
        <f>VLOOKUP($J648,context!$K$2:$AC$348,11,FALSE)</f>
        <v>#N/A</v>
      </c>
      <c r="AT648" s="149" t="e">
        <f>VLOOKUP($J648,context!$K$2:$AC$348,12,FALSE)</f>
        <v>#N/A</v>
      </c>
      <c r="AU648" s="149" t="e">
        <f>VLOOKUP($J648,context!$K$2:$AC$348,13,FALSE)</f>
        <v>#N/A</v>
      </c>
      <c r="AV648" s="149" t="e">
        <f>VLOOKUP($J648,context!$K$2:$AC$348,14,FALSE)</f>
        <v>#N/A</v>
      </c>
      <c r="AW648" s="149" t="e">
        <f>VLOOKUP($J648,context!$K$2:$AC$348,15,FALSE)</f>
        <v>#N/A</v>
      </c>
      <c r="AX648" s="149" t="e">
        <f>VLOOKUP($J648,context!$K$2:$AC$348,16,FALSE)</f>
        <v>#N/A</v>
      </c>
      <c r="AY648" s="149" t="e">
        <f t="shared" si="56"/>
        <v>#N/A</v>
      </c>
      <c r="AZ648" s="149" t="e">
        <f t="shared" si="57"/>
        <v>#N/A</v>
      </c>
      <c r="BA648" s="149" t="e">
        <f t="shared" si="58"/>
        <v>#N/A</v>
      </c>
      <c r="BB648" s="122"/>
    </row>
    <row r="649" spans="1:54">
      <c r="A649" s="52">
        <v>666</v>
      </c>
      <c r="B649" s="52" t="s">
        <v>13</v>
      </c>
      <c r="C649" s="117" t="s">
        <v>1902</v>
      </c>
      <c r="E649" s="69" t="s">
        <v>2271</v>
      </c>
      <c r="G649" s="62" t="s">
        <v>1986</v>
      </c>
      <c r="J649" s="70" t="s">
        <v>3357</v>
      </c>
      <c r="K649" s="61" t="s">
        <v>1987</v>
      </c>
      <c r="L649" s="175">
        <v>1</v>
      </c>
      <c r="M649" s="69" t="s">
        <v>182</v>
      </c>
      <c r="N649" s="69" t="s">
        <v>2388</v>
      </c>
      <c r="O649" s="77" t="str">
        <f t="shared" si="54"/>
        <v>DBMS</v>
      </c>
      <c r="P649" s="77" t="str">
        <f t="shared" si="55"/>
        <v>Definition from FaBiO: The software used to create a database. (Commonly abbreviated 'DBMS'.)</v>
      </c>
      <c r="R649" s="63">
        <v>1</v>
      </c>
      <c r="T649" s="61" t="s">
        <v>263</v>
      </c>
      <c r="U649" s="67" t="s">
        <v>184</v>
      </c>
      <c r="V649" s="68" t="s">
        <v>182</v>
      </c>
      <c r="W649" s="74" t="s">
        <v>182</v>
      </c>
      <c r="X649" s="115" t="s">
        <v>182</v>
      </c>
      <c r="Y649" s="121" t="s">
        <v>171</v>
      </c>
      <c r="AF649" s="69" t="s">
        <v>2850</v>
      </c>
      <c r="AG649" s="61">
        <v>0</v>
      </c>
      <c r="AI649" s="70" t="s">
        <v>188</v>
      </c>
      <c r="AJ649" s="194" t="e">
        <f>VLOOKUP($J649,context!$K$2:$M$348,2,FALSE)</f>
        <v>#N/A</v>
      </c>
      <c r="AK649" s="70">
        <v>1</v>
      </c>
      <c r="AL649" s="70" t="s">
        <v>3097</v>
      </c>
      <c r="AM649" s="149" t="e">
        <f>VLOOKUP($J649,context!$K$2:$AC$348,5,FALSE)</f>
        <v>#N/A</v>
      </c>
      <c r="AN649" s="149" t="e">
        <f>VLOOKUP($J649,context!$K$2:$AC$348,6,FALSE)</f>
        <v>#N/A</v>
      </c>
      <c r="AO649" s="149" t="e">
        <f>VLOOKUP($J649,context!$K$2:$AC$348,7,FALSE)</f>
        <v>#N/A</v>
      </c>
      <c r="AP649" s="149" t="e">
        <f>VLOOKUP($J649,context!$K$2:$AC$348,8,FALSE)</f>
        <v>#N/A</v>
      </c>
      <c r="AQ649" s="149" t="e">
        <f>VLOOKUP($J649,context!$K$2:$AC$348,9,FALSE)</f>
        <v>#N/A</v>
      </c>
      <c r="AR649" s="149" t="e">
        <f>VLOOKUP($J649,context!$K$2:$AC$348,10,FALSE)</f>
        <v>#N/A</v>
      </c>
      <c r="AS649" s="149" t="e">
        <f>VLOOKUP($J649,context!$K$2:$AC$348,11,FALSE)</f>
        <v>#N/A</v>
      </c>
      <c r="AT649" s="149" t="e">
        <f>VLOOKUP($J649,context!$K$2:$AC$348,12,FALSE)</f>
        <v>#N/A</v>
      </c>
      <c r="AU649" s="149" t="e">
        <f>VLOOKUP($J649,context!$K$2:$AC$348,13,FALSE)</f>
        <v>#N/A</v>
      </c>
      <c r="AV649" s="149" t="e">
        <f>VLOOKUP($J649,context!$K$2:$AC$348,14,FALSE)</f>
        <v>#N/A</v>
      </c>
      <c r="AW649" s="149" t="e">
        <f>VLOOKUP($J649,context!$K$2:$AC$348,15,FALSE)</f>
        <v>#N/A</v>
      </c>
      <c r="AX649" s="149" t="e">
        <f>VLOOKUP($J649,context!$K$2:$AC$348,16,FALSE)</f>
        <v>#N/A</v>
      </c>
      <c r="AY649" s="149" t="e">
        <f t="shared" si="56"/>
        <v>#N/A</v>
      </c>
      <c r="AZ649" s="149" t="e">
        <f t="shared" si="57"/>
        <v>#N/A</v>
      </c>
      <c r="BA649" s="149" t="e">
        <f t="shared" si="58"/>
        <v>#N/A</v>
      </c>
      <c r="BB649" s="175"/>
    </row>
    <row r="650" spans="1:54">
      <c r="A650" s="52">
        <v>794</v>
      </c>
      <c r="B650" s="52" t="s">
        <v>13</v>
      </c>
      <c r="C650" s="117" t="s">
        <v>1902</v>
      </c>
      <c r="E650" s="69" t="s">
        <v>2271</v>
      </c>
      <c r="G650" s="62" t="s">
        <v>960</v>
      </c>
      <c r="J650" s="70" t="s">
        <v>3358</v>
      </c>
      <c r="K650" s="61" t="s">
        <v>2183</v>
      </c>
      <c r="L650" s="175">
        <v>1</v>
      </c>
      <c r="M650" s="69" t="s">
        <v>182</v>
      </c>
      <c r="N650" s="69" t="s">
        <v>2389</v>
      </c>
      <c r="O650" s="77" t="str">
        <f t="shared" si="54"/>
        <v>DBMS-repository</v>
      </c>
      <c r="P650" s="77" t="str">
        <f t="shared" si="55"/>
        <v>Definition from FaBiO: A computer system in which information may be stored.</v>
      </c>
      <c r="R650" s="63">
        <v>1</v>
      </c>
      <c r="T650" s="61" t="s">
        <v>263</v>
      </c>
      <c r="U650" s="67" t="s">
        <v>184</v>
      </c>
      <c r="V650" s="68" t="s">
        <v>182</v>
      </c>
      <c r="W650" s="74" t="s">
        <v>182</v>
      </c>
      <c r="X650" s="115" t="s">
        <v>182</v>
      </c>
      <c r="Y650" s="121" t="s">
        <v>171</v>
      </c>
      <c r="AF650" s="69" t="s">
        <v>2850</v>
      </c>
      <c r="AG650" s="61">
        <v>0</v>
      </c>
      <c r="AI650" s="70" t="s">
        <v>959</v>
      </c>
      <c r="AJ650" s="194" t="e">
        <f>VLOOKUP($J650,context!$K$2:$M$348,2,FALSE)</f>
        <v>#N/A</v>
      </c>
      <c r="AK650" s="70">
        <v>1</v>
      </c>
      <c r="AL650" s="70" t="s">
        <v>3097</v>
      </c>
      <c r="AM650" s="149" t="e">
        <f>VLOOKUP($J650,context!$K$2:$AC$348,5,FALSE)</f>
        <v>#N/A</v>
      </c>
      <c r="AN650" s="149" t="e">
        <f>VLOOKUP($J650,context!$K$2:$AC$348,6,FALSE)</f>
        <v>#N/A</v>
      </c>
      <c r="AO650" s="149" t="e">
        <f>VLOOKUP($J650,context!$K$2:$AC$348,7,FALSE)</f>
        <v>#N/A</v>
      </c>
      <c r="AP650" s="149" t="e">
        <f>VLOOKUP($J650,context!$K$2:$AC$348,8,FALSE)</f>
        <v>#N/A</v>
      </c>
      <c r="AQ650" s="149" t="e">
        <f>VLOOKUP($J650,context!$K$2:$AC$348,9,FALSE)</f>
        <v>#N/A</v>
      </c>
      <c r="AR650" s="149" t="e">
        <f>VLOOKUP($J650,context!$K$2:$AC$348,10,FALSE)</f>
        <v>#N/A</v>
      </c>
      <c r="AS650" s="149" t="e">
        <f>VLOOKUP($J650,context!$K$2:$AC$348,11,FALSE)</f>
        <v>#N/A</v>
      </c>
      <c r="AT650" s="149" t="e">
        <f>VLOOKUP($J650,context!$K$2:$AC$348,12,FALSE)</f>
        <v>#N/A</v>
      </c>
      <c r="AU650" s="149" t="e">
        <f>VLOOKUP($J650,context!$K$2:$AC$348,13,FALSE)</f>
        <v>#N/A</v>
      </c>
      <c r="AV650" s="149" t="e">
        <f>VLOOKUP($J650,context!$K$2:$AC$348,14,FALSE)</f>
        <v>#N/A</v>
      </c>
      <c r="AW650" s="149" t="e">
        <f>VLOOKUP($J650,context!$K$2:$AC$348,15,FALSE)</f>
        <v>#N/A</v>
      </c>
      <c r="AX650" s="149" t="e">
        <f>VLOOKUP($J650,context!$K$2:$AC$348,16,FALSE)</f>
        <v>#N/A</v>
      </c>
      <c r="AY650" s="149" t="e">
        <f t="shared" si="56"/>
        <v>#N/A</v>
      </c>
      <c r="AZ650" s="149" t="e">
        <f t="shared" si="57"/>
        <v>#N/A</v>
      </c>
      <c r="BA650" s="149" t="e">
        <f t="shared" si="58"/>
        <v>#N/A</v>
      </c>
      <c r="BB650" s="122"/>
    </row>
    <row r="651" spans="1:54">
      <c r="A651" s="66">
        <v>212</v>
      </c>
      <c r="B651" s="66" t="s">
        <v>13</v>
      </c>
      <c r="C651" s="66" t="s">
        <v>41</v>
      </c>
      <c r="D651" s="66"/>
      <c r="E651" s="7" t="s">
        <v>817</v>
      </c>
      <c r="F651" s="50">
        <v>2</v>
      </c>
      <c r="G651" s="50" t="s">
        <v>231</v>
      </c>
      <c r="H651" s="7"/>
      <c r="I651" s="7" t="s">
        <v>231</v>
      </c>
      <c r="J651" s="47" t="s">
        <v>231</v>
      </c>
      <c r="K651" s="7" t="s">
        <v>833</v>
      </c>
      <c r="L651" s="7">
        <v>0</v>
      </c>
      <c r="M651" s="69" t="s">
        <v>231</v>
      </c>
      <c r="N651" s="69" t="s">
        <v>231</v>
      </c>
      <c r="O651" s="77" t="str">
        <f t="shared" si="54"/>
        <v/>
      </c>
      <c r="P651" s="77" t="str">
        <f t="shared" si="55"/>
        <v/>
      </c>
      <c r="Q651" s="7"/>
      <c r="R651" s="66">
        <v>0.8</v>
      </c>
      <c r="S651" s="189"/>
      <c r="T651" s="7" t="s">
        <v>189</v>
      </c>
      <c r="U651" s="184" t="s">
        <v>717</v>
      </c>
      <c r="V651" s="47" t="s">
        <v>227</v>
      </c>
      <c r="W651" s="47" t="s">
        <v>231</v>
      </c>
      <c r="X651" s="66" t="s">
        <v>231</v>
      </c>
      <c r="Y651" s="184" t="s">
        <v>171</v>
      </c>
      <c r="Z651" s="184" t="s">
        <v>230</v>
      </c>
      <c r="AA651" s="7"/>
      <c r="AB651" s="7" t="s">
        <v>609</v>
      </c>
      <c r="AC651" s="7"/>
      <c r="AD651" s="7"/>
      <c r="AF651" s="7"/>
      <c r="AG651" s="7">
        <v>1</v>
      </c>
      <c r="AH651" s="7"/>
      <c r="AI651" s="47" t="s">
        <v>732</v>
      </c>
      <c r="AJ651" s="194" t="str">
        <f>VLOOKUP($J651,context!$K$2:$M$348,2,FALSE)</f>
        <v>Definition from DublinCore: A resource primarily intended to be heard.</v>
      </c>
      <c r="AK651" s="47">
        <v>1</v>
      </c>
      <c r="AL651" s="70" t="s">
        <v>3093</v>
      </c>
      <c r="AM651" s="185">
        <f>VLOOKUP($J651,context!$K$2:$AC$348,5,FALSE)</f>
        <v>0</v>
      </c>
      <c r="AN651" s="185">
        <f>VLOOKUP($J651,context!$K$2:$AC$348,6,FALSE)</f>
        <v>0</v>
      </c>
      <c r="AO651" s="185">
        <f>VLOOKUP($J651,context!$K$2:$AC$348,7,FALSE)</f>
        <v>1</v>
      </c>
      <c r="AP651" s="185">
        <f>VLOOKUP($J651,context!$K$2:$AC$348,8,FALSE)</f>
        <v>0.4</v>
      </c>
      <c r="AQ651" s="185">
        <f>VLOOKUP($J651,context!$K$2:$AC$348,9,FALSE)</f>
        <v>0</v>
      </c>
      <c r="AR651" s="185">
        <f>VLOOKUP($J651,context!$K$2:$AC$348,10,FALSE)</f>
        <v>0</v>
      </c>
      <c r="AS651" s="185">
        <f>VLOOKUP($J651,context!$K$2:$AC$348,11,FALSE)</f>
        <v>0.6</v>
      </c>
      <c r="AT651" s="185">
        <f>VLOOKUP($J651,context!$K$2:$AC$348,12,FALSE)</f>
        <v>0.6</v>
      </c>
      <c r="AU651" s="185">
        <f>VLOOKUP($J651,context!$K$2:$AC$348,13,FALSE)</f>
        <v>0.6</v>
      </c>
      <c r="AV651" s="185">
        <f>VLOOKUP($J651,context!$K$2:$AC$348,14,FALSE)</f>
        <v>1</v>
      </c>
      <c r="AW651" s="185">
        <f>VLOOKUP($J651,context!$K$2:$AC$348,15,FALSE)</f>
        <v>0</v>
      </c>
      <c r="AX651" s="185">
        <f>VLOOKUP($J651,context!$K$2:$AC$348,16,FALSE)</f>
        <v>0.2</v>
      </c>
      <c r="AY651" s="185">
        <f t="shared" si="56"/>
        <v>4.4000000000000004</v>
      </c>
      <c r="AZ651" s="149">
        <f t="shared" si="57"/>
        <v>1</v>
      </c>
      <c r="BA651" s="149">
        <f t="shared" si="58"/>
        <v>0</v>
      </c>
    </row>
    <row r="652" spans="1:54">
      <c r="A652" s="52">
        <v>258</v>
      </c>
      <c r="B652" s="52" t="s">
        <v>13</v>
      </c>
      <c r="C652" s="116" t="s">
        <v>851</v>
      </c>
      <c r="D652" s="52" t="s">
        <v>852</v>
      </c>
      <c r="E652" s="118" t="s">
        <v>853</v>
      </c>
      <c r="F652" s="50">
        <v>2</v>
      </c>
      <c r="G652" s="77" t="s">
        <v>231</v>
      </c>
      <c r="H652" s="77"/>
      <c r="I652" s="69" t="s">
        <v>231</v>
      </c>
      <c r="J652" s="74" t="s">
        <v>231</v>
      </c>
      <c r="K652" s="77" t="s">
        <v>877</v>
      </c>
      <c r="L652" s="69">
        <v>1</v>
      </c>
      <c r="M652" s="69" t="s">
        <v>231</v>
      </c>
      <c r="N652" s="69" t="s">
        <v>231</v>
      </c>
      <c r="O652" s="77" t="str">
        <f t="shared" si="54"/>
        <v>Sound</v>
      </c>
      <c r="P652" s="77" t="str">
        <f t="shared" si="55"/>
        <v>Definition from DublinCore: A resource primarily intended to be heard.</v>
      </c>
      <c r="Q652" s="77" t="s">
        <v>878</v>
      </c>
      <c r="R652" s="6">
        <v>1</v>
      </c>
      <c r="S652" s="55">
        <v>43015</v>
      </c>
      <c r="T652" s="77" t="s">
        <v>189</v>
      </c>
      <c r="U652" s="67" t="s">
        <v>717</v>
      </c>
      <c r="V652" s="68" t="s">
        <v>227</v>
      </c>
      <c r="W652" s="74" t="s">
        <v>231</v>
      </c>
      <c r="X652" s="115" t="s">
        <v>231</v>
      </c>
      <c r="Y652" s="121" t="s">
        <v>171</v>
      </c>
      <c r="Z652" s="121" t="s">
        <v>230</v>
      </c>
      <c r="AA652" s="77"/>
      <c r="AB652" s="69" t="s">
        <v>609</v>
      </c>
      <c r="AC652" s="77"/>
      <c r="AD652" s="77"/>
      <c r="AF652" s="77"/>
      <c r="AG652" s="69">
        <v>1</v>
      </c>
      <c r="AH652" s="7"/>
      <c r="AI652" s="70" t="s">
        <v>732</v>
      </c>
      <c r="AJ652" s="194" t="str">
        <f>VLOOKUP($J652,context!$K$2:$M$348,2,FALSE)</f>
        <v>Definition from DublinCore: A resource primarily intended to be heard.</v>
      </c>
      <c r="AK652" s="70">
        <v>1</v>
      </c>
      <c r="AL652" s="70" t="s">
        <v>3093</v>
      </c>
      <c r="AM652" s="149">
        <f>VLOOKUP($J652,context!$K$2:$AC$348,5,FALSE)</f>
        <v>0</v>
      </c>
      <c r="AN652" s="149">
        <f>VLOOKUP($J652,context!$K$2:$AC$348,6,FALSE)</f>
        <v>0</v>
      </c>
      <c r="AO652" s="149">
        <f>VLOOKUP($J652,context!$K$2:$AC$348,7,FALSE)</f>
        <v>1</v>
      </c>
      <c r="AP652" s="149">
        <f>VLOOKUP($J652,context!$K$2:$AC$348,8,FALSE)</f>
        <v>0.4</v>
      </c>
      <c r="AQ652" s="149">
        <f>VLOOKUP($J652,context!$K$2:$AC$348,9,FALSE)</f>
        <v>0</v>
      </c>
      <c r="AR652" s="149">
        <f>VLOOKUP($J652,context!$K$2:$AC$348,10,FALSE)</f>
        <v>0</v>
      </c>
      <c r="AS652" s="149">
        <f>VLOOKUP($J652,context!$K$2:$AC$348,11,FALSE)</f>
        <v>0.6</v>
      </c>
      <c r="AT652" s="149">
        <f>VLOOKUP($J652,context!$K$2:$AC$348,12,FALSE)</f>
        <v>0.6</v>
      </c>
      <c r="AU652" s="149">
        <f>VLOOKUP($J652,context!$K$2:$AC$348,13,FALSE)</f>
        <v>0.6</v>
      </c>
      <c r="AV652" s="149">
        <f>VLOOKUP($J652,context!$K$2:$AC$348,14,FALSE)</f>
        <v>1</v>
      </c>
      <c r="AW652" s="149">
        <f>VLOOKUP($J652,context!$K$2:$AC$348,15,FALSE)</f>
        <v>0</v>
      </c>
      <c r="AX652" s="149">
        <f>VLOOKUP($J652,context!$K$2:$AC$348,16,FALSE)</f>
        <v>0.2</v>
      </c>
      <c r="AY652" s="149">
        <f t="shared" si="56"/>
        <v>4.4000000000000004</v>
      </c>
      <c r="AZ652" s="149">
        <f t="shared" si="57"/>
        <v>1</v>
      </c>
      <c r="BA652" s="149">
        <f t="shared" si="58"/>
        <v>0</v>
      </c>
      <c r="BB652" s="7"/>
    </row>
    <row r="653" spans="1:54">
      <c r="A653" s="52">
        <v>602</v>
      </c>
      <c r="B653" s="52" t="s">
        <v>13</v>
      </c>
      <c r="C653" s="114" t="s">
        <v>1732</v>
      </c>
      <c r="E653" s="69" t="s">
        <v>1891</v>
      </c>
      <c r="F653" s="61">
        <v>1</v>
      </c>
      <c r="G653" s="69" t="s">
        <v>1714</v>
      </c>
      <c r="I653" s="69" t="s">
        <v>1714</v>
      </c>
      <c r="J653" s="70" t="s">
        <v>231</v>
      </c>
      <c r="K653" s="61" t="s">
        <v>1883</v>
      </c>
      <c r="L653" s="69">
        <v>0</v>
      </c>
      <c r="M653" s="69" t="s">
        <v>231</v>
      </c>
      <c r="N653" s="69" t="s">
        <v>231</v>
      </c>
      <c r="O653" s="77" t="str">
        <f t="shared" si="54"/>
        <v/>
      </c>
      <c r="P653" s="77" t="str">
        <f t="shared" si="55"/>
        <v/>
      </c>
      <c r="Q653" s="61" t="s">
        <v>1884</v>
      </c>
      <c r="R653" s="63">
        <v>1</v>
      </c>
      <c r="T653" s="77" t="s">
        <v>189</v>
      </c>
      <c r="U653" s="67" t="s">
        <v>717</v>
      </c>
      <c r="V653" s="68" t="s">
        <v>227</v>
      </c>
      <c r="W653" s="74" t="s">
        <v>231</v>
      </c>
      <c r="X653" s="115" t="s">
        <v>231</v>
      </c>
      <c r="Y653" s="121" t="s">
        <v>171</v>
      </c>
      <c r="Z653" s="121" t="s">
        <v>230</v>
      </c>
      <c r="AB653" s="69" t="s">
        <v>609</v>
      </c>
      <c r="AF653" s="77"/>
      <c r="AG653" s="69">
        <v>1</v>
      </c>
      <c r="AI653" s="70" t="s">
        <v>732</v>
      </c>
      <c r="AJ653" s="194" t="str">
        <f>VLOOKUP($J653,context!$K$2:$M$348,2,FALSE)</f>
        <v>Definition from DublinCore: A resource primarily intended to be heard.</v>
      </c>
      <c r="AK653" s="70">
        <v>1</v>
      </c>
      <c r="AL653" s="70" t="s">
        <v>3093</v>
      </c>
      <c r="AM653" s="149">
        <f>VLOOKUP($J653,context!$K$2:$AC$348,5,FALSE)</f>
        <v>0</v>
      </c>
      <c r="AN653" s="149">
        <f>VLOOKUP($J653,context!$K$2:$AC$348,6,FALSE)</f>
        <v>0</v>
      </c>
      <c r="AO653" s="149">
        <f>VLOOKUP($J653,context!$K$2:$AC$348,7,FALSE)</f>
        <v>1</v>
      </c>
      <c r="AP653" s="149">
        <f>VLOOKUP($J653,context!$K$2:$AC$348,8,FALSE)</f>
        <v>0.4</v>
      </c>
      <c r="AQ653" s="149">
        <f>VLOOKUP($J653,context!$K$2:$AC$348,9,FALSE)</f>
        <v>0</v>
      </c>
      <c r="AR653" s="149">
        <f>VLOOKUP($J653,context!$K$2:$AC$348,10,FALSE)</f>
        <v>0</v>
      </c>
      <c r="AS653" s="149">
        <f>VLOOKUP($J653,context!$K$2:$AC$348,11,FALSE)</f>
        <v>0.6</v>
      </c>
      <c r="AT653" s="149">
        <f>VLOOKUP($J653,context!$K$2:$AC$348,12,FALSE)</f>
        <v>0.6</v>
      </c>
      <c r="AU653" s="149">
        <f>VLOOKUP($J653,context!$K$2:$AC$348,13,FALSE)</f>
        <v>0.6</v>
      </c>
      <c r="AV653" s="149">
        <f>VLOOKUP($J653,context!$K$2:$AC$348,14,FALSE)</f>
        <v>1</v>
      </c>
      <c r="AW653" s="149">
        <f>VLOOKUP($J653,context!$K$2:$AC$348,15,FALSE)</f>
        <v>0</v>
      </c>
      <c r="AX653" s="149">
        <f>VLOOKUP($J653,context!$K$2:$AC$348,16,FALSE)</f>
        <v>0.2</v>
      </c>
      <c r="AY653" s="149">
        <f t="shared" si="56"/>
        <v>4.4000000000000004</v>
      </c>
      <c r="AZ653" s="149">
        <f t="shared" si="57"/>
        <v>1</v>
      </c>
      <c r="BA653" s="149">
        <f t="shared" si="58"/>
        <v>0</v>
      </c>
    </row>
    <row r="654" spans="1:54">
      <c r="A654" s="52">
        <v>267</v>
      </c>
      <c r="B654" s="52" t="s">
        <v>13</v>
      </c>
      <c r="C654" s="66" t="s">
        <v>885</v>
      </c>
      <c r="D654" s="52" t="s">
        <v>886</v>
      </c>
      <c r="E654" s="77" t="s">
        <v>887</v>
      </c>
      <c r="F654" s="50">
        <v>2</v>
      </c>
      <c r="G654" s="50" t="s">
        <v>249</v>
      </c>
      <c r="H654" s="77"/>
      <c r="I654" s="50" t="s">
        <v>249</v>
      </c>
      <c r="J654" s="76" t="s">
        <v>230</v>
      </c>
      <c r="K654" s="77"/>
      <c r="L654" s="77">
        <v>0</v>
      </c>
      <c r="M654" s="69" t="s">
        <v>230</v>
      </c>
      <c r="N654" s="69" t="s">
        <v>230</v>
      </c>
      <c r="O654" s="77" t="str">
        <f t="shared" si="54"/>
        <v/>
      </c>
      <c r="P654" s="77" t="str">
        <f t="shared" si="55"/>
        <v/>
      </c>
      <c r="Q654" s="77"/>
      <c r="R654" s="6">
        <v>0.7</v>
      </c>
      <c r="S654" s="55">
        <v>43015</v>
      </c>
      <c r="T654" s="77" t="s">
        <v>189</v>
      </c>
      <c r="U654" s="67" t="s">
        <v>717</v>
      </c>
      <c r="V654" s="68" t="s">
        <v>227</v>
      </c>
      <c r="W654" s="74" t="s">
        <v>231</v>
      </c>
      <c r="X654" s="115" t="s">
        <v>231</v>
      </c>
      <c r="Y654" s="121" t="s">
        <v>171</v>
      </c>
      <c r="Z654" s="121" t="s">
        <v>230</v>
      </c>
      <c r="AA654" s="77"/>
      <c r="AB654" s="69" t="s">
        <v>609</v>
      </c>
      <c r="AC654" s="77"/>
      <c r="AD654" s="77"/>
      <c r="AF654" s="69" t="s">
        <v>2851</v>
      </c>
      <c r="AG654" s="69">
        <v>1</v>
      </c>
      <c r="AH654" s="7"/>
      <c r="AI654" s="70" t="s">
        <v>732</v>
      </c>
      <c r="AJ654" s="194" t="str">
        <f>VLOOKUP($J654,context!$K$2:$M$348,2,FALSE)</f>
        <v>Definition from VIVO: Recorded audio in any format|An audio document; aka record.</v>
      </c>
      <c r="AK654" s="70">
        <v>1</v>
      </c>
      <c r="AL654" s="70" t="s">
        <v>3093</v>
      </c>
      <c r="AM654" s="149">
        <f>VLOOKUP($J654,context!$K$2:$AC$348,5,FALSE)</f>
        <v>0</v>
      </c>
      <c r="AN654" s="149">
        <f>VLOOKUP($J654,context!$K$2:$AC$348,6,FALSE)</f>
        <v>0</v>
      </c>
      <c r="AO654" s="149">
        <f>VLOOKUP($J654,context!$K$2:$AC$348,7,FALSE)</f>
        <v>1</v>
      </c>
      <c r="AP654" s="149">
        <f>VLOOKUP($J654,context!$K$2:$AC$348,8,FALSE)</f>
        <v>0.5</v>
      </c>
      <c r="AQ654" s="149">
        <f>VLOOKUP($J654,context!$K$2:$AC$348,9,FALSE)</f>
        <v>0</v>
      </c>
      <c r="AR654" s="149">
        <f>VLOOKUP($J654,context!$K$2:$AC$348,10,FALSE)</f>
        <v>0</v>
      </c>
      <c r="AS654" s="149">
        <f>VLOOKUP($J654,context!$K$2:$AC$348,11,FALSE)</f>
        <v>0.6</v>
      </c>
      <c r="AT654" s="149">
        <f>VLOOKUP($J654,context!$K$2:$AC$348,12,FALSE)</f>
        <v>0.6</v>
      </c>
      <c r="AU654" s="149">
        <f>VLOOKUP($J654,context!$K$2:$AC$348,13,FALSE)</f>
        <v>0.8</v>
      </c>
      <c r="AV654" s="149">
        <f>VLOOKUP($J654,context!$K$2:$AC$348,14,FALSE)</f>
        <v>0.8</v>
      </c>
      <c r="AW654" s="149">
        <f>VLOOKUP($J654,context!$K$2:$AC$348,15,FALSE)</f>
        <v>0</v>
      </c>
      <c r="AX654" s="149">
        <f>VLOOKUP($J654,context!$K$2:$AC$348,16,FALSE)</f>
        <v>0.4</v>
      </c>
      <c r="AY654" s="149">
        <f t="shared" si="56"/>
        <v>4.7</v>
      </c>
      <c r="AZ654" s="149">
        <f t="shared" si="57"/>
        <v>1</v>
      </c>
      <c r="BA654" s="149">
        <f t="shared" si="58"/>
        <v>0</v>
      </c>
    </row>
    <row r="655" spans="1:54">
      <c r="A655" s="52">
        <v>434</v>
      </c>
      <c r="B655" s="52" t="s">
        <v>13</v>
      </c>
      <c r="C655" s="66" t="s">
        <v>1116</v>
      </c>
      <c r="D655" s="52" t="s">
        <v>1117</v>
      </c>
      <c r="E655" s="77" t="s">
        <v>49</v>
      </c>
      <c r="F655" s="50">
        <v>3</v>
      </c>
      <c r="G655" s="50" t="s">
        <v>1134</v>
      </c>
      <c r="H655" s="77">
        <v>4</v>
      </c>
      <c r="I655" s="50" t="s">
        <v>1134</v>
      </c>
      <c r="J655" s="71" t="s">
        <v>227</v>
      </c>
      <c r="K655" s="77" t="s">
        <v>1136</v>
      </c>
      <c r="L655" s="69">
        <v>0</v>
      </c>
      <c r="M655" s="69" t="s">
        <v>227</v>
      </c>
      <c r="N655" s="69" t="s">
        <v>227</v>
      </c>
      <c r="O655" s="77" t="str">
        <f t="shared" si="54"/>
        <v/>
      </c>
      <c r="P655" s="77" t="str">
        <f t="shared" si="55"/>
        <v/>
      </c>
      <c r="Q655" s="77"/>
      <c r="R655" s="6">
        <v>1</v>
      </c>
      <c r="S655" s="55"/>
      <c r="T655" s="77" t="s">
        <v>189</v>
      </c>
      <c r="U655" s="67" t="s">
        <v>717</v>
      </c>
      <c r="V655" s="68" t="s">
        <v>227</v>
      </c>
      <c r="W655" s="74" t="s">
        <v>231</v>
      </c>
      <c r="X655" s="115" t="s">
        <v>231</v>
      </c>
      <c r="Y655" s="121" t="s">
        <v>171</v>
      </c>
      <c r="Z655" s="121" t="s">
        <v>230</v>
      </c>
      <c r="AA655" s="77"/>
      <c r="AB655" s="69" t="s">
        <v>609</v>
      </c>
      <c r="AC655" s="77"/>
      <c r="AD655" s="77"/>
      <c r="AF655" s="77"/>
      <c r="AG655" s="69">
        <v>1</v>
      </c>
      <c r="AH655" s="7"/>
      <c r="AI655" s="70" t="s">
        <v>732</v>
      </c>
      <c r="AJ655" s="194" t="str">
        <f>VLOOKUP($J655,context!$K$2:$M$348,2,FALSE)</f>
        <v>Definition from COAR: Resource primarily intended to be heard. Examples include a music playback file format, an audio compact disc, and recorded speech or sounds.</v>
      </c>
      <c r="AK655" s="70">
        <v>1</v>
      </c>
      <c r="AL655" s="70" t="s">
        <v>3093</v>
      </c>
      <c r="AM655" s="149">
        <f>VLOOKUP($J655,context!$K$2:$AC$348,5,FALSE)</f>
        <v>0</v>
      </c>
      <c r="AN655" s="149">
        <f>VLOOKUP($J655,context!$K$2:$AC$348,6,FALSE)</f>
        <v>0</v>
      </c>
      <c r="AO655" s="149">
        <f>VLOOKUP($J655,context!$K$2:$AC$348,7,FALSE)</f>
        <v>1</v>
      </c>
      <c r="AP655" s="149">
        <f>VLOOKUP($J655,context!$K$2:$AC$348,8,FALSE)</f>
        <v>0.4</v>
      </c>
      <c r="AQ655" s="149">
        <f>VLOOKUP($J655,context!$K$2:$AC$348,9,FALSE)</f>
        <v>0</v>
      </c>
      <c r="AR655" s="149">
        <f>VLOOKUP($J655,context!$K$2:$AC$348,10,FALSE)</f>
        <v>0</v>
      </c>
      <c r="AS655" s="149">
        <f>VLOOKUP($J655,context!$K$2:$AC$348,11,FALSE)</f>
        <v>0.6</v>
      </c>
      <c r="AT655" s="149">
        <f>VLOOKUP($J655,context!$K$2:$AC$348,12,FALSE)</f>
        <v>0.6</v>
      </c>
      <c r="AU655" s="149">
        <f>VLOOKUP($J655,context!$K$2:$AC$348,13,FALSE)</f>
        <v>0</v>
      </c>
      <c r="AV655" s="149">
        <f>VLOOKUP($J655,context!$K$2:$AC$348,14,FALSE)</f>
        <v>1</v>
      </c>
      <c r="AW655" s="149">
        <f>VLOOKUP($J655,context!$K$2:$AC$348,15,FALSE)</f>
        <v>0</v>
      </c>
      <c r="AX655" s="149">
        <f>VLOOKUP($J655,context!$K$2:$AC$348,16,FALSE)</f>
        <v>0.2</v>
      </c>
      <c r="AY655" s="149">
        <f t="shared" si="56"/>
        <v>3.8000000000000003</v>
      </c>
      <c r="AZ655" s="149">
        <f t="shared" si="57"/>
        <v>1</v>
      </c>
      <c r="BA655" s="149">
        <f t="shared" si="58"/>
        <v>0</v>
      </c>
    </row>
    <row r="656" spans="1:54">
      <c r="A656" s="52">
        <v>443</v>
      </c>
      <c r="B656" s="52" t="s">
        <v>13</v>
      </c>
      <c r="C656" s="66" t="s">
        <v>1116</v>
      </c>
      <c r="D656" s="52" t="s">
        <v>1152</v>
      </c>
      <c r="E656" s="77" t="s">
        <v>16</v>
      </c>
      <c r="F656" s="50">
        <v>2</v>
      </c>
      <c r="G656" s="50" t="s">
        <v>227</v>
      </c>
      <c r="H656" s="77"/>
      <c r="I656" s="69" t="s">
        <v>227</v>
      </c>
      <c r="J656" s="70" t="s">
        <v>227</v>
      </c>
      <c r="K656" s="77" t="s">
        <v>1154</v>
      </c>
      <c r="L656" s="69">
        <v>0</v>
      </c>
      <c r="M656" s="69" t="s">
        <v>227</v>
      </c>
      <c r="N656" s="69" t="s">
        <v>227</v>
      </c>
      <c r="O656" s="77" t="str">
        <f t="shared" si="54"/>
        <v/>
      </c>
      <c r="P656" s="77" t="str">
        <f t="shared" si="55"/>
        <v/>
      </c>
      <c r="Q656" s="77"/>
      <c r="R656" s="6">
        <v>1</v>
      </c>
      <c r="S656" s="55"/>
      <c r="T656" s="77" t="s">
        <v>189</v>
      </c>
      <c r="U656" s="67" t="s">
        <v>717</v>
      </c>
      <c r="V656" s="68" t="s">
        <v>227</v>
      </c>
      <c r="W656" s="74" t="s">
        <v>231</v>
      </c>
      <c r="X656" s="115" t="s">
        <v>231</v>
      </c>
      <c r="Y656" s="121" t="s">
        <v>171</v>
      </c>
      <c r="Z656" s="121" t="s">
        <v>230</v>
      </c>
      <c r="AA656" s="77"/>
      <c r="AB656" s="69" t="s">
        <v>609</v>
      </c>
      <c r="AC656" s="77"/>
      <c r="AD656" s="77"/>
      <c r="AF656" s="77"/>
      <c r="AG656" s="77">
        <v>1</v>
      </c>
      <c r="AH656" s="7"/>
      <c r="AI656" s="70" t="s">
        <v>732</v>
      </c>
      <c r="AJ656" s="194" t="str">
        <f>VLOOKUP($J656,context!$K$2:$M$348,2,FALSE)</f>
        <v>Definition from COAR: Resource primarily intended to be heard. Examples include a music playback file format, an audio compact disc, and recorded speech or sounds.</v>
      </c>
      <c r="AK656" s="70">
        <v>1</v>
      </c>
      <c r="AL656" s="70" t="s">
        <v>3093</v>
      </c>
      <c r="AM656" s="149">
        <f>VLOOKUP($J656,context!$K$2:$AC$348,5,FALSE)</f>
        <v>0</v>
      </c>
      <c r="AN656" s="149">
        <f>VLOOKUP($J656,context!$K$2:$AC$348,6,FALSE)</f>
        <v>0</v>
      </c>
      <c r="AO656" s="149">
        <f>VLOOKUP($J656,context!$K$2:$AC$348,7,FALSE)</f>
        <v>1</v>
      </c>
      <c r="AP656" s="149">
        <f>VLOOKUP($J656,context!$K$2:$AC$348,8,FALSE)</f>
        <v>0.4</v>
      </c>
      <c r="AQ656" s="149">
        <f>VLOOKUP($J656,context!$K$2:$AC$348,9,FALSE)</f>
        <v>0</v>
      </c>
      <c r="AR656" s="149">
        <f>VLOOKUP($J656,context!$K$2:$AC$348,10,FALSE)</f>
        <v>0</v>
      </c>
      <c r="AS656" s="149">
        <f>VLOOKUP($J656,context!$K$2:$AC$348,11,FALSE)</f>
        <v>0.6</v>
      </c>
      <c r="AT656" s="149">
        <f>VLOOKUP($J656,context!$K$2:$AC$348,12,FALSE)</f>
        <v>0.6</v>
      </c>
      <c r="AU656" s="149">
        <f>VLOOKUP($J656,context!$K$2:$AC$348,13,FALSE)</f>
        <v>0</v>
      </c>
      <c r="AV656" s="149">
        <f>VLOOKUP($J656,context!$K$2:$AC$348,14,FALSE)</f>
        <v>1</v>
      </c>
      <c r="AW656" s="149">
        <f>VLOOKUP($J656,context!$K$2:$AC$348,15,FALSE)</f>
        <v>0</v>
      </c>
      <c r="AX656" s="149">
        <f>VLOOKUP($J656,context!$K$2:$AC$348,16,FALSE)</f>
        <v>0.2</v>
      </c>
      <c r="AY656" s="149">
        <f t="shared" si="56"/>
        <v>3.8000000000000003</v>
      </c>
      <c r="AZ656" s="149">
        <f t="shared" si="57"/>
        <v>1</v>
      </c>
      <c r="BA656" s="149">
        <f t="shared" si="58"/>
        <v>0</v>
      </c>
    </row>
    <row r="657" spans="1:54">
      <c r="A657" s="52">
        <v>477</v>
      </c>
      <c r="B657" s="52" t="s">
        <v>13</v>
      </c>
      <c r="C657" s="66" t="s">
        <v>29</v>
      </c>
      <c r="D657" s="52" t="s">
        <v>1159</v>
      </c>
      <c r="E657" s="77" t="s">
        <v>1160</v>
      </c>
      <c r="F657" s="50">
        <v>3</v>
      </c>
      <c r="G657" s="50" t="s">
        <v>1186</v>
      </c>
      <c r="H657" s="77" t="s">
        <v>230</v>
      </c>
      <c r="I657" s="69" t="s">
        <v>230</v>
      </c>
      <c r="J657" s="70" t="s">
        <v>230</v>
      </c>
      <c r="K657" s="77"/>
      <c r="L657" s="69">
        <v>0</v>
      </c>
      <c r="M657" s="69" t="s">
        <v>230</v>
      </c>
      <c r="N657" s="69" t="s">
        <v>230</v>
      </c>
      <c r="O657" s="77" t="str">
        <f t="shared" si="54"/>
        <v/>
      </c>
      <c r="P657" s="77" t="str">
        <f t="shared" si="55"/>
        <v/>
      </c>
      <c r="Q657" s="77"/>
      <c r="R657" s="6">
        <v>0.7</v>
      </c>
      <c r="S657" s="55"/>
      <c r="T657" s="77" t="s">
        <v>189</v>
      </c>
      <c r="U657" s="67" t="s">
        <v>717</v>
      </c>
      <c r="V657" s="68" t="s">
        <v>227</v>
      </c>
      <c r="W657" s="74" t="s">
        <v>231</v>
      </c>
      <c r="X657" s="115" t="s">
        <v>231</v>
      </c>
      <c r="Y657" s="121" t="s">
        <v>171</v>
      </c>
      <c r="Z657" s="121" t="s">
        <v>230</v>
      </c>
      <c r="AA657" s="77"/>
      <c r="AB657" s="69" t="s">
        <v>609</v>
      </c>
      <c r="AC657" s="77"/>
      <c r="AD657" s="77"/>
      <c r="AF657" s="69" t="s">
        <v>2851</v>
      </c>
      <c r="AG657" s="69">
        <v>1</v>
      </c>
      <c r="AH657" s="7"/>
      <c r="AI657" s="70" t="s">
        <v>732</v>
      </c>
      <c r="AJ657" s="194" t="str">
        <f>VLOOKUP($J657,context!$K$2:$M$348,2,FALSE)</f>
        <v>Definition from VIVO: Recorded audio in any format|An audio document; aka record.</v>
      </c>
      <c r="AK657" s="70">
        <v>1</v>
      </c>
      <c r="AL657" s="70" t="s">
        <v>3093</v>
      </c>
      <c r="AM657" s="149">
        <f>VLOOKUP($J657,context!$K$2:$AC$348,5,FALSE)</f>
        <v>0</v>
      </c>
      <c r="AN657" s="149">
        <f>VLOOKUP($J657,context!$K$2:$AC$348,6,FALSE)</f>
        <v>0</v>
      </c>
      <c r="AO657" s="149">
        <f>VLOOKUP($J657,context!$K$2:$AC$348,7,FALSE)</f>
        <v>1</v>
      </c>
      <c r="AP657" s="149">
        <f>VLOOKUP($J657,context!$K$2:$AC$348,8,FALSE)</f>
        <v>0.5</v>
      </c>
      <c r="AQ657" s="149">
        <f>VLOOKUP($J657,context!$K$2:$AC$348,9,FALSE)</f>
        <v>0</v>
      </c>
      <c r="AR657" s="149">
        <f>VLOOKUP($J657,context!$K$2:$AC$348,10,FALSE)</f>
        <v>0</v>
      </c>
      <c r="AS657" s="149">
        <f>VLOOKUP($J657,context!$K$2:$AC$348,11,FALSE)</f>
        <v>0.6</v>
      </c>
      <c r="AT657" s="149">
        <f>VLOOKUP($J657,context!$K$2:$AC$348,12,FALSE)</f>
        <v>0.6</v>
      </c>
      <c r="AU657" s="149">
        <f>VLOOKUP($J657,context!$K$2:$AC$348,13,FALSE)</f>
        <v>0.8</v>
      </c>
      <c r="AV657" s="149">
        <f>VLOOKUP($J657,context!$K$2:$AC$348,14,FALSE)</f>
        <v>0.8</v>
      </c>
      <c r="AW657" s="149">
        <f>VLOOKUP($J657,context!$K$2:$AC$348,15,FALSE)</f>
        <v>0</v>
      </c>
      <c r="AX657" s="149">
        <f>VLOOKUP($J657,context!$K$2:$AC$348,16,FALSE)</f>
        <v>0.4</v>
      </c>
      <c r="AY657" s="149">
        <f t="shared" si="56"/>
        <v>4.7</v>
      </c>
      <c r="AZ657" s="149">
        <f t="shared" si="57"/>
        <v>1</v>
      </c>
      <c r="BA657" s="149">
        <f t="shared" si="58"/>
        <v>0</v>
      </c>
    </row>
    <row r="658" spans="1:54">
      <c r="A658" s="52">
        <v>619</v>
      </c>
      <c r="B658" s="52" t="s">
        <v>13</v>
      </c>
      <c r="C658" s="117" t="s">
        <v>1902</v>
      </c>
      <c r="E658" s="69" t="s">
        <v>2271</v>
      </c>
      <c r="G658" s="62" t="s">
        <v>1918</v>
      </c>
      <c r="J658" s="70" t="s">
        <v>230</v>
      </c>
      <c r="K658" s="61" t="s">
        <v>1919</v>
      </c>
      <c r="L658" s="69">
        <v>0</v>
      </c>
      <c r="M658" s="69" t="s">
        <v>230</v>
      </c>
      <c r="N658" s="69" t="s">
        <v>230</v>
      </c>
      <c r="O658" s="77" t="str">
        <f t="shared" si="54"/>
        <v/>
      </c>
      <c r="P658" s="77" t="str">
        <f t="shared" si="55"/>
        <v/>
      </c>
      <c r="R658" s="6">
        <v>0.7</v>
      </c>
      <c r="T658" s="77" t="s">
        <v>189</v>
      </c>
      <c r="U658" s="67" t="s">
        <v>717</v>
      </c>
      <c r="V658" s="68" t="s">
        <v>227</v>
      </c>
      <c r="W658" s="74" t="s">
        <v>231</v>
      </c>
      <c r="X658" s="115" t="s">
        <v>231</v>
      </c>
      <c r="Y658" s="121" t="s">
        <v>171</v>
      </c>
      <c r="Z658" s="121" t="s">
        <v>230</v>
      </c>
      <c r="AB658" s="69" t="s">
        <v>609</v>
      </c>
      <c r="AF658" s="69" t="s">
        <v>2851</v>
      </c>
      <c r="AG658" s="69">
        <v>1</v>
      </c>
      <c r="AI658" s="70" t="s">
        <v>732</v>
      </c>
      <c r="AJ658" s="194" t="str">
        <f>VLOOKUP($J658,context!$K$2:$M$348,2,FALSE)</f>
        <v>Definition from VIVO: Recorded audio in any format|An audio document; aka record.</v>
      </c>
      <c r="AK658" s="70">
        <v>1</v>
      </c>
      <c r="AL658" s="70" t="s">
        <v>3093</v>
      </c>
      <c r="AM658" s="149">
        <f>VLOOKUP($J658,context!$K$2:$AC$348,5,FALSE)</f>
        <v>0</v>
      </c>
      <c r="AN658" s="149">
        <f>VLOOKUP($J658,context!$K$2:$AC$348,6,FALSE)</f>
        <v>0</v>
      </c>
      <c r="AO658" s="149">
        <f>VLOOKUP($J658,context!$K$2:$AC$348,7,FALSE)</f>
        <v>1</v>
      </c>
      <c r="AP658" s="149">
        <f>VLOOKUP($J658,context!$K$2:$AC$348,8,FALSE)</f>
        <v>0.5</v>
      </c>
      <c r="AQ658" s="149">
        <f>VLOOKUP($J658,context!$K$2:$AC$348,9,FALSE)</f>
        <v>0</v>
      </c>
      <c r="AR658" s="149">
        <f>VLOOKUP($J658,context!$K$2:$AC$348,10,FALSE)</f>
        <v>0</v>
      </c>
      <c r="AS658" s="149">
        <f>VLOOKUP($J658,context!$K$2:$AC$348,11,FALSE)</f>
        <v>0.6</v>
      </c>
      <c r="AT658" s="149">
        <f>VLOOKUP($J658,context!$K$2:$AC$348,12,FALSE)</f>
        <v>0.6</v>
      </c>
      <c r="AU658" s="149">
        <f>VLOOKUP($J658,context!$K$2:$AC$348,13,FALSE)</f>
        <v>0.8</v>
      </c>
      <c r="AV658" s="149">
        <f>VLOOKUP($J658,context!$K$2:$AC$348,14,FALSE)</f>
        <v>0.8</v>
      </c>
      <c r="AW658" s="149">
        <f>VLOOKUP($J658,context!$K$2:$AC$348,15,FALSE)</f>
        <v>0</v>
      </c>
      <c r="AX658" s="149">
        <f>VLOOKUP($J658,context!$K$2:$AC$348,16,FALSE)</f>
        <v>0.4</v>
      </c>
      <c r="AY658" s="149">
        <f t="shared" si="56"/>
        <v>4.7</v>
      </c>
      <c r="AZ658" s="149">
        <f t="shared" si="57"/>
        <v>1</v>
      </c>
      <c r="BA658" s="149">
        <f t="shared" si="58"/>
        <v>0</v>
      </c>
    </row>
    <row r="659" spans="1:54">
      <c r="A659" s="52">
        <v>804</v>
      </c>
      <c r="B659" s="52" t="s">
        <v>13</v>
      </c>
      <c r="C659" s="117" t="s">
        <v>1902</v>
      </c>
      <c r="E659" s="69" t="s">
        <v>2271</v>
      </c>
      <c r="G659" s="62" t="s">
        <v>249</v>
      </c>
      <c r="J659" s="70" t="s">
        <v>230</v>
      </c>
      <c r="K659" s="61" t="s">
        <v>2194</v>
      </c>
      <c r="L659" s="69">
        <v>0</v>
      </c>
      <c r="M659" s="69" t="s">
        <v>230</v>
      </c>
      <c r="N659" s="69" t="s">
        <v>230</v>
      </c>
      <c r="O659" s="77" t="str">
        <f t="shared" si="54"/>
        <v/>
      </c>
      <c r="P659" s="77" t="str">
        <f t="shared" si="55"/>
        <v/>
      </c>
      <c r="R659" s="6">
        <v>0.7</v>
      </c>
      <c r="T659" s="77" t="s">
        <v>189</v>
      </c>
      <c r="U659" s="67" t="s">
        <v>717</v>
      </c>
      <c r="V659" s="68" t="s">
        <v>227</v>
      </c>
      <c r="W659" s="74" t="s">
        <v>231</v>
      </c>
      <c r="X659" s="115" t="s">
        <v>231</v>
      </c>
      <c r="Y659" s="121" t="s">
        <v>171</v>
      </c>
      <c r="Z659" s="121" t="s">
        <v>230</v>
      </c>
      <c r="AB659" s="69" t="s">
        <v>609</v>
      </c>
      <c r="AF659" s="69" t="s">
        <v>2851</v>
      </c>
      <c r="AG659" s="69">
        <v>1</v>
      </c>
      <c r="AI659" s="70" t="s">
        <v>732</v>
      </c>
      <c r="AJ659" s="194" t="str">
        <f>VLOOKUP($J659,context!$K$2:$M$348,2,FALSE)</f>
        <v>Definition from VIVO: Recorded audio in any format|An audio document; aka record.</v>
      </c>
      <c r="AK659" s="70">
        <v>1</v>
      </c>
      <c r="AL659" s="70" t="s">
        <v>3093</v>
      </c>
      <c r="AM659" s="149">
        <f>VLOOKUP($J659,context!$K$2:$AC$348,5,FALSE)</f>
        <v>0</v>
      </c>
      <c r="AN659" s="149">
        <f>VLOOKUP($J659,context!$K$2:$AC$348,6,FALSE)</f>
        <v>0</v>
      </c>
      <c r="AO659" s="149">
        <f>VLOOKUP($J659,context!$K$2:$AC$348,7,FALSE)</f>
        <v>1</v>
      </c>
      <c r="AP659" s="149">
        <f>VLOOKUP($J659,context!$K$2:$AC$348,8,FALSE)</f>
        <v>0.5</v>
      </c>
      <c r="AQ659" s="149">
        <f>VLOOKUP($J659,context!$K$2:$AC$348,9,FALSE)</f>
        <v>0</v>
      </c>
      <c r="AR659" s="149">
        <f>VLOOKUP($J659,context!$K$2:$AC$348,10,FALSE)</f>
        <v>0</v>
      </c>
      <c r="AS659" s="149">
        <f>VLOOKUP($J659,context!$K$2:$AC$348,11,FALSE)</f>
        <v>0.6</v>
      </c>
      <c r="AT659" s="149">
        <f>VLOOKUP($J659,context!$K$2:$AC$348,12,FALSE)</f>
        <v>0.6</v>
      </c>
      <c r="AU659" s="149">
        <f>VLOOKUP($J659,context!$K$2:$AC$348,13,FALSE)</f>
        <v>0.8</v>
      </c>
      <c r="AV659" s="149">
        <f>VLOOKUP($J659,context!$K$2:$AC$348,14,FALSE)</f>
        <v>0.8</v>
      </c>
      <c r="AW659" s="149">
        <f>VLOOKUP($J659,context!$K$2:$AC$348,15,FALSE)</f>
        <v>0</v>
      </c>
      <c r="AX659" s="149">
        <f>VLOOKUP($J659,context!$K$2:$AC$348,16,FALSE)</f>
        <v>0.4</v>
      </c>
      <c r="AY659" s="149">
        <f t="shared" si="56"/>
        <v>4.7</v>
      </c>
      <c r="AZ659" s="149">
        <f t="shared" si="57"/>
        <v>1</v>
      </c>
      <c r="BA659" s="149">
        <f t="shared" si="58"/>
        <v>0</v>
      </c>
    </row>
    <row r="660" spans="1:54">
      <c r="A660" s="122">
        <v>909</v>
      </c>
      <c r="B660" s="52" t="s">
        <v>13</v>
      </c>
      <c r="C660" s="66" t="s">
        <v>2413</v>
      </c>
      <c r="D660" s="66" t="s">
        <v>2447</v>
      </c>
      <c r="E660" s="7" t="s">
        <v>2414</v>
      </c>
      <c r="F660" s="122">
        <v>3</v>
      </c>
      <c r="G660" s="50" t="s">
        <v>2448</v>
      </c>
      <c r="H660" s="122"/>
      <c r="I660" s="122"/>
      <c r="J660" s="47" t="s">
        <v>230</v>
      </c>
      <c r="K660" s="7" t="s">
        <v>2449</v>
      </c>
      <c r="L660" s="7">
        <v>1</v>
      </c>
      <c r="M660" s="69" t="s">
        <v>230</v>
      </c>
      <c r="N660" s="69" t="s">
        <v>230</v>
      </c>
      <c r="O660" s="77" t="str">
        <f t="shared" si="54"/>
        <v>Sound recording</v>
      </c>
      <c r="P660" s="77" t="str">
        <f t="shared" si="55"/>
        <v>Definition from VIVO: Recorded audio in any format|An audio document; aka record.</v>
      </c>
      <c r="Q660" s="7"/>
      <c r="R660" s="66">
        <v>0.7</v>
      </c>
      <c r="S660" s="126"/>
      <c r="T660" s="77" t="s">
        <v>189</v>
      </c>
      <c r="U660" s="67" t="s">
        <v>717</v>
      </c>
      <c r="V660" s="47" t="s">
        <v>227</v>
      </c>
      <c r="W660" s="47" t="s">
        <v>231</v>
      </c>
      <c r="X660" s="66" t="s">
        <v>231</v>
      </c>
      <c r="Y660" s="184" t="s">
        <v>171</v>
      </c>
      <c r="Z660" s="184" t="s">
        <v>230</v>
      </c>
      <c r="AA660" s="7"/>
      <c r="AB660" s="7" t="s">
        <v>609</v>
      </c>
      <c r="AC660" s="7"/>
      <c r="AD660" s="7"/>
      <c r="AF660" s="7" t="s">
        <v>2851</v>
      </c>
      <c r="AG660" s="7">
        <v>1</v>
      </c>
      <c r="AI660" s="47" t="s">
        <v>732</v>
      </c>
      <c r="AJ660" s="194" t="str">
        <f>VLOOKUP($J660,context!$K$2:$M$348,2,FALSE)</f>
        <v>Definition from VIVO: Recorded audio in any format|An audio document; aka record.</v>
      </c>
      <c r="AK660" s="47">
        <v>1</v>
      </c>
      <c r="AL660" s="70" t="s">
        <v>3093</v>
      </c>
      <c r="AM660" s="185">
        <f>VLOOKUP($J660,context!$K$2:$AC$348,5,FALSE)</f>
        <v>0</v>
      </c>
      <c r="AN660" s="185">
        <f>VLOOKUP($J660,context!$K$2:$AC$348,6,FALSE)</f>
        <v>0</v>
      </c>
      <c r="AO660" s="185">
        <f>VLOOKUP($J660,context!$K$2:$AC$348,7,FALSE)</f>
        <v>1</v>
      </c>
      <c r="AP660" s="185">
        <f>VLOOKUP($J660,context!$K$2:$AC$348,8,FALSE)</f>
        <v>0.5</v>
      </c>
      <c r="AQ660" s="185">
        <f>VLOOKUP($J660,context!$K$2:$AC$348,9,FALSE)</f>
        <v>0</v>
      </c>
      <c r="AR660" s="185">
        <f>VLOOKUP($J660,context!$K$2:$AC$348,10,FALSE)</f>
        <v>0</v>
      </c>
      <c r="AS660" s="185">
        <f>VLOOKUP($J660,context!$K$2:$AC$348,11,FALSE)</f>
        <v>0.6</v>
      </c>
      <c r="AT660" s="185">
        <f>VLOOKUP($J660,context!$K$2:$AC$348,12,FALSE)</f>
        <v>0.6</v>
      </c>
      <c r="AU660" s="185">
        <f>VLOOKUP($J660,context!$K$2:$AC$348,13,FALSE)</f>
        <v>0.8</v>
      </c>
      <c r="AV660" s="185">
        <f>VLOOKUP($J660,context!$K$2:$AC$348,14,FALSE)</f>
        <v>0.8</v>
      </c>
      <c r="AW660" s="185">
        <f>VLOOKUP($J660,context!$K$2:$AC$348,15,FALSE)</f>
        <v>0</v>
      </c>
      <c r="AX660" s="185">
        <f>VLOOKUP($J660,context!$K$2:$AC$348,16,FALSE)</f>
        <v>0.4</v>
      </c>
      <c r="AY660" s="185">
        <f t="shared" si="56"/>
        <v>4.7</v>
      </c>
      <c r="AZ660" s="149">
        <f t="shared" si="57"/>
        <v>1</v>
      </c>
      <c r="BA660" s="149">
        <f t="shared" si="58"/>
        <v>0</v>
      </c>
    </row>
    <row r="661" spans="1:54">
      <c r="A661" s="52">
        <v>269</v>
      </c>
      <c r="B661" s="52" t="s">
        <v>13</v>
      </c>
      <c r="C661" s="66" t="s">
        <v>885</v>
      </c>
      <c r="D661" s="52" t="s">
        <v>886</v>
      </c>
      <c r="E661" s="77" t="s">
        <v>887</v>
      </c>
      <c r="F661" s="50">
        <v>2</v>
      </c>
      <c r="G661" s="50" t="s">
        <v>498</v>
      </c>
      <c r="H661" s="77"/>
      <c r="I661" s="50" t="s">
        <v>498</v>
      </c>
      <c r="J661" s="75" t="s">
        <v>3359</v>
      </c>
      <c r="K661" s="77"/>
      <c r="L661" s="175">
        <v>1</v>
      </c>
      <c r="M661" s="69" t="s">
        <v>230</v>
      </c>
      <c r="N661" s="69" t="s">
        <v>890</v>
      </c>
      <c r="O661" s="77" t="str">
        <f t="shared" ref="O661:O724" si="59">IF(L661=1,J661,"")</f>
        <v>nonmusical sound recording</v>
      </c>
      <c r="P661" s="77" t="str">
        <f t="shared" ref="P661:P724" si="60">IF(L661=1,"Definition from "&amp;C661&amp;": "&amp;K661,"")</f>
        <v xml:space="preserve">Definition from LOC Master Data Element List: </v>
      </c>
      <c r="Q661" s="77"/>
      <c r="R661" s="6">
        <v>0.7</v>
      </c>
      <c r="S661" s="55">
        <v>43015</v>
      </c>
      <c r="T661" s="77" t="s">
        <v>189</v>
      </c>
      <c r="U661" s="67" t="s">
        <v>717</v>
      </c>
      <c r="V661" s="68" t="s">
        <v>227</v>
      </c>
      <c r="W661" s="74" t="s">
        <v>231</v>
      </c>
      <c r="X661" s="115" t="s">
        <v>231</v>
      </c>
      <c r="Y661" s="121" t="s">
        <v>171</v>
      </c>
      <c r="Z661" s="121" t="s">
        <v>230</v>
      </c>
      <c r="AA661" s="77"/>
      <c r="AB661" s="69" t="s">
        <v>609</v>
      </c>
      <c r="AC661" s="77"/>
      <c r="AD661" s="77"/>
      <c r="AF661" s="69" t="s">
        <v>2851</v>
      </c>
      <c r="AG661" s="69">
        <v>1</v>
      </c>
      <c r="AH661" s="7"/>
      <c r="AI661" s="70" t="s">
        <v>732</v>
      </c>
      <c r="AJ661" s="194" t="e">
        <f>VLOOKUP($J661,context!$K$2:$M$348,2,FALSE)</f>
        <v>#N/A</v>
      </c>
      <c r="AK661" s="70">
        <v>1</v>
      </c>
      <c r="AL661" s="70" t="s">
        <v>3093</v>
      </c>
      <c r="AM661" s="149" t="e">
        <f>VLOOKUP($J661,context!$K$2:$AC$348,5,FALSE)</f>
        <v>#N/A</v>
      </c>
      <c r="AN661" s="149" t="e">
        <f>VLOOKUP($J661,context!$K$2:$AC$348,6,FALSE)</f>
        <v>#N/A</v>
      </c>
      <c r="AO661" s="149" t="e">
        <f>VLOOKUP($J661,context!$K$2:$AC$348,7,FALSE)</f>
        <v>#N/A</v>
      </c>
      <c r="AP661" s="149" t="e">
        <f>VLOOKUP($J661,context!$K$2:$AC$348,8,FALSE)</f>
        <v>#N/A</v>
      </c>
      <c r="AQ661" s="149" t="e">
        <f>VLOOKUP($J661,context!$K$2:$AC$348,9,FALSE)</f>
        <v>#N/A</v>
      </c>
      <c r="AR661" s="149" t="e">
        <f>VLOOKUP($J661,context!$K$2:$AC$348,10,FALSE)</f>
        <v>#N/A</v>
      </c>
      <c r="AS661" s="149" t="e">
        <f>VLOOKUP($J661,context!$K$2:$AC$348,11,FALSE)</f>
        <v>#N/A</v>
      </c>
      <c r="AT661" s="149" t="e">
        <f>VLOOKUP($J661,context!$K$2:$AC$348,12,FALSE)</f>
        <v>#N/A</v>
      </c>
      <c r="AU661" s="149" t="e">
        <f>VLOOKUP($J661,context!$K$2:$AC$348,13,FALSE)</f>
        <v>#N/A</v>
      </c>
      <c r="AV661" s="149" t="e">
        <f>VLOOKUP($J661,context!$K$2:$AC$348,14,FALSE)</f>
        <v>#N/A</v>
      </c>
      <c r="AW661" s="149" t="e">
        <f>VLOOKUP($J661,context!$K$2:$AC$348,15,FALSE)</f>
        <v>#N/A</v>
      </c>
      <c r="AX661" s="149" t="e">
        <f>VLOOKUP($J661,context!$K$2:$AC$348,16,FALSE)</f>
        <v>#N/A</v>
      </c>
      <c r="AY661" s="149" t="e">
        <f t="shared" si="56"/>
        <v>#N/A</v>
      </c>
      <c r="AZ661" s="149" t="e">
        <f t="shared" si="57"/>
        <v>#N/A</v>
      </c>
      <c r="BA661" s="149" t="e">
        <f t="shared" si="58"/>
        <v>#N/A</v>
      </c>
    </row>
    <row r="662" spans="1:54">
      <c r="A662" s="52">
        <v>80</v>
      </c>
      <c r="B662" s="52" t="s">
        <v>13</v>
      </c>
      <c r="C662" s="66" t="s">
        <v>721</v>
      </c>
      <c r="D662" s="52"/>
      <c r="E662" s="77" t="s">
        <v>722</v>
      </c>
      <c r="F662" s="50">
        <v>3</v>
      </c>
      <c r="G662" s="50" t="s">
        <v>223</v>
      </c>
      <c r="H662" s="77"/>
      <c r="I662" s="69" t="s">
        <v>223</v>
      </c>
      <c r="J662" s="70" t="s">
        <v>223</v>
      </c>
      <c r="K662" s="77"/>
      <c r="L662" s="69">
        <v>0</v>
      </c>
      <c r="M662" s="69" t="s">
        <v>223</v>
      </c>
      <c r="N662" s="69" t="s">
        <v>223</v>
      </c>
      <c r="O662" s="77" t="str">
        <f t="shared" si="59"/>
        <v/>
      </c>
      <c r="P662" s="77" t="str">
        <f t="shared" si="60"/>
        <v/>
      </c>
      <c r="Q662" s="77"/>
      <c r="R662" s="6">
        <v>0.8</v>
      </c>
      <c r="S662" s="55"/>
      <c r="T662" s="77" t="s">
        <v>65</v>
      </c>
      <c r="U662" s="67" t="s">
        <v>184</v>
      </c>
      <c r="V662" s="68" t="s">
        <v>223</v>
      </c>
      <c r="W662" s="74" t="s">
        <v>66</v>
      </c>
      <c r="X662" s="115" t="s">
        <v>66</v>
      </c>
      <c r="Y662" s="121" t="s">
        <v>171</v>
      </c>
      <c r="Z662" s="121" t="s">
        <v>183</v>
      </c>
      <c r="AA662" s="77"/>
      <c r="AB662" s="69" t="s">
        <v>609</v>
      </c>
      <c r="AC662" s="77"/>
      <c r="AD662" s="77"/>
      <c r="AF662" s="69" t="s">
        <v>2850</v>
      </c>
      <c r="AG662" s="69">
        <v>1</v>
      </c>
      <c r="AH662" s="7"/>
      <c r="AI662" s="131" t="s">
        <v>3073</v>
      </c>
      <c r="AJ662" s="194" t="str">
        <f>VLOOKUP($J662,context!$K$2:$M$348,2,FALSE)</f>
        <v>Definition from MEL: Original sets of executable commands, code strings or text commands, constituting an executable computer program or to be compiled or assembled into an executable computer program.</v>
      </c>
      <c r="AK662" s="70">
        <v>1</v>
      </c>
      <c r="AL662" s="70" t="s">
        <v>3093</v>
      </c>
      <c r="AM662" s="149">
        <f>VLOOKUP($J662,context!$K$2:$AC$348,5,FALSE)</f>
        <v>0</v>
      </c>
      <c r="AN662" s="149">
        <f>VLOOKUP($J662,context!$K$2:$AC$348,6,FALSE)</f>
        <v>0</v>
      </c>
      <c r="AO662" s="149">
        <f>VLOOKUP($J662,context!$K$2:$AC$348,7,FALSE)</f>
        <v>0</v>
      </c>
      <c r="AP662" s="149">
        <f>VLOOKUP($J662,context!$K$2:$AC$348,8,FALSE)</f>
        <v>0.4</v>
      </c>
      <c r="AQ662" s="149">
        <f>VLOOKUP($J662,context!$K$2:$AC$348,9,FALSE)</f>
        <v>0.6</v>
      </c>
      <c r="AR662" s="149">
        <f>VLOOKUP($J662,context!$K$2:$AC$348,10,FALSE)</f>
        <v>0</v>
      </c>
      <c r="AS662" s="149">
        <f>VLOOKUP($J662,context!$K$2:$AC$348,11,FALSE)</f>
        <v>0.6</v>
      </c>
      <c r="AT662" s="149">
        <f>VLOOKUP($J662,context!$K$2:$AC$348,12,FALSE)</f>
        <v>0</v>
      </c>
      <c r="AU662" s="149">
        <f>VLOOKUP($J662,context!$K$2:$AC$348,13,FALSE)</f>
        <v>0</v>
      </c>
      <c r="AV662" s="149">
        <f>VLOOKUP($J662,context!$K$2:$AC$348,14,FALSE)</f>
        <v>0</v>
      </c>
      <c r="AW662" s="149">
        <f>VLOOKUP($J662,context!$K$2:$AC$348,15,FALSE)</f>
        <v>0</v>
      </c>
      <c r="AX662" s="149">
        <f>VLOOKUP($J662,context!$K$2:$AC$348,16,FALSE)</f>
        <v>0</v>
      </c>
      <c r="AY662" s="149">
        <f t="shared" si="56"/>
        <v>1.6</v>
      </c>
      <c r="AZ662" s="149">
        <f t="shared" si="57"/>
        <v>0.6</v>
      </c>
      <c r="BA662" s="149">
        <f t="shared" si="58"/>
        <v>0</v>
      </c>
      <c r="BB662" s="175"/>
    </row>
    <row r="663" spans="1:54" s="7" customFormat="1">
      <c r="A663" s="52">
        <v>120</v>
      </c>
      <c r="B663" s="52" t="s">
        <v>13</v>
      </c>
      <c r="C663" s="66" t="s">
        <v>730</v>
      </c>
      <c r="D663" s="52"/>
      <c r="E663" s="77" t="s">
        <v>722</v>
      </c>
      <c r="F663" s="50">
        <v>4</v>
      </c>
      <c r="G663" s="50" t="s">
        <v>223</v>
      </c>
      <c r="H663" s="77"/>
      <c r="I663" s="69" t="s">
        <v>223</v>
      </c>
      <c r="J663" s="70" t="s">
        <v>223</v>
      </c>
      <c r="K663" s="77"/>
      <c r="L663" s="69">
        <v>0</v>
      </c>
      <c r="M663" s="69" t="s">
        <v>223</v>
      </c>
      <c r="N663" s="69" t="s">
        <v>223</v>
      </c>
      <c r="O663" s="77" t="str">
        <f t="shared" si="59"/>
        <v/>
      </c>
      <c r="P663" s="77" t="str">
        <f t="shared" si="60"/>
        <v/>
      </c>
      <c r="Q663" s="77"/>
      <c r="R663" s="6">
        <v>0.8</v>
      </c>
      <c r="S663" s="55">
        <v>43017</v>
      </c>
      <c r="T663" s="77" t="s">
        <v>65</v>
      </c>
      <c r="U663" s="67" t="s">
        <v>184</v>
      </c>
      <c r="V663" s="68" t="s">
        <v>223</v>
      </c>
      <c r="W663" s="74" t="s">
        <v>66</v>
      </c>
      <c r="X663" s="115" t="s">
        <v>66</v>
      </c>
      <c r="Y663" s="121" t="s">
        <v>171</v>
      </c>
      <c r="Z663" s="121" t="s">
        <v>183</v>
      </c>
      <c r="AA663" s="77"/>
      <c r="AB663" s="69" t="s">
        <v>609</v>
      </c>
      <c r="AC663" s="77"/>
      <c r="AD663" s="77"/>
      <c r="AF663" s="69" t="s">
        <v>2850</v>
      </c>
      <c r="AG663" s="69">
        <v>1</v>
      </c>
      <c r="AI663" s="131" t="s">
        <v>3073</v>
      </c>
      <c r="AJ663" s="194" t="str">
        <f>VLOOKUP($J663,context!$K$2:$M$348,2,FALSE)</f>
        <v>Definition from MEL: Original sets of executable commands, code strings or text commands, constituting an executable computer program or to be compiled or assembled into an executable computer program.</v>
      </c>
      <c r="AK663" s="70">
        <v>1</v>
      </c>
      <c r="AL663" s="70" t="s">
        <v>3093</v>
      </c>
      <c r="AM663" s="149">
        <f>VLOOKUP($J663,context!$K$2:$AC$348,5,FALSE)</f>
        <v>0</v>
      </c>
      <c r="AN663" s="149">
        <f>VLOOKUP($J663,context!$K$2:$AC$348,6,FALSE)</f>
        <v>0</v>
      </c>
      <c r="AO663" s="149">
        <f>VLOOKUP($J663,context!$K$2:$AC$348,7,FALSE)</f>
        <v>0</v>
      </c>
      <c r="AP663" s="149">
        <f>VLOOKUP($J663,context!$K$2:$AC$348,8,FALSE)</f>
        <v>0.4</v>
      </c>
      <c r="AQ663" s="149">
        <f>VLOOKUP($J663,context!$K$2:$AC$348,9,FALSE)</f>
        <v>0.6</v>
      </c>
      <c r="AR663" s="149">
        <f>VLOOKUP($J663,context!$K$2:$AC$348,10,FALSE)</f>
        <v>0</v>
      </c>
      <c r="AS663" s="149">
        <f>VLOOKUP($J663,context!$K$2:$AC$348,11,FALSE)</f>
        <v>0.6</v>
      </c>
      <c r="AT663" s="149">
        <f>VLOOKUP($J663,context!$K$2:$AC$348,12,FALSE)</f>
        <v>0</v>
      </c>
      <c r="AU663" s="149">
        <f>VLOOKUP($J663,context!$K$2:$AC$348,13,FALSE)</f>
        <v>0</v>
      </c>
      <c r="AV663" s="149">
        <f>VLOOKUP($J663,context!$K$2:$AC$348,14,FALSE)</f>
        <v>0</v>
      </c>
      <c r="AW663" s="149">
        <f>VLOOKUP($J663,context!$K$2:$AC$348,15,FALSE)</f>
        <v>0</v>
      </c>
      <c r="AX663" s="149">
        <f>VLOOKUP($J663,context!$K$2:$AC$348,16,FALSE)</f>
        <v>0</v>
      </c>
      <c r="AY663" s="149">
        <f t="shared" si="56"/>
        <v>1.6</v>
      </c>
      <c r="AZ663" s="149">
        <f t="shared" si="57"/>
        <v>0.6</v>
      </c>
      <c r="BA663" s="149">
        <f t="shared" si="58"/>
        <v>0</v>
      </c>
      <c r="BB663" s="61"/>
    </row>
    <row r="664" spans="1:54">
      <c r="A664" s="52">
        <v>545</v>
      </c>
      <c r="B664" s="52" t="s">
        <v>2708</v>
      </c>
      <c r="C664" s="66" t="s">
        <v>1760</v>
      </c>
      <c r="E664" s="69" t="s">
        <v>1778</v>
      </c>
      <c r="F664" s="69" t="s">
        <v>1779</v>
      </c>
      <c r="G664" s="61" t="s">
        <v>223</v>
      </c>
      <c r="I664" s="61" t="s">
        <v>223</v>
      </c>
      <c r="J664" s="70" t="s">
        <v>223</v>
      </c>
      <c r="K664" s="70" t="s">
        <v>1768</v>
      </c>
      <c r="L664" s="69">
        <v>1</v>
      </c>
      <c r="M664" s="69" t="s">
        <v>223</v>
      </c>
      <c r="N664" s="69" t="s">
        <v>223</v>
      </c>
      <c r="O664" s="77" t="str">
        <f t="shared" si="59"/>
        <v>Source Code</v>
      </c>
      <c r="P664" s="77" t="str">
        <f t="shared" si="60"/>
        <v>Definition from MEL: Original sets of executable commands, code strings or text commands, constituting an executable computer program or to be compiled or assembled into an executable computer program.</v>
      </c>
      <c r="R664" s="63">
        <v>1</v>
      </c>
      <c r="T664" s="77" t="s">
        <v>65</v>
      </c>
      <c r="U664" s="67" t="s">
        <v>184</v>
      </c>
      <c r="V664" s="68" t="s">
        <v>223</v>
      </c>
      <c r="W664" s="74" t="s">
        <v>66</v>
      </c>
      <c r="X664" s="115" t="s">
        <v>66</v>
      </c>
      <c r="Y664" s="121" t="s">
        <v>171</v>
      </c>
      <c r="Z664" s="121" t="s">
        <v>183</v>
      </c>
      <c r="AF664" s="69" t="s">
        <v>2850</v>
      </c>
      <c r="AG664" s="7">
        <v>1</v>
      </c>
      <c r="AI664" s="131" t="s">
        <v>3073</v>
      </c>
      <c r="AJ664" s="194" t="str">
        <f>VLOOKUP($J664,context!$K$2:$M$348,2,FALSE)</f>
        <v>Definition from MEL: Original sets of executable commands, code strings or text commands, constituting an executable computer program or to be compiled or assembled into an executable computer program.</v>
      </c>
      <c r="AK664" s="70">
        <v>1</v>
      </c>
      <c r="AL664" s="70" t="s">
        <v>3093</v>
      </c>
      <c r="AM664" s="149">
        <f>VLOOKUP($J664,context!$K$2:$AC$348,5,FALSE)</f>
        <v>0</v>
      </c>
      <c r="AN664" s="149">
        <f>VLOOKUP($J664,context!$K$2:$AC$348,6,FALSE)</f>
        <v>0</v>
      </c>
      <c r="AO664" s="149">
        <f>VLOOKUP($J664,context!$K$2:$AC$348,7,FALSE)</f>
        <v>0</v>
      </c>
      <c r="AP664" s="149">
        <f>VLOOKUP($J664,context!$K$2:$AC$348,8,FALSE)</f>
        <v>0.4</v>
      </c>
      <c r="AQ664" s="149">
        <f>VLOOKUP($J664,context!$K$2:$AC$348,9,FALSE)</f>
        <v>0.6</v>
      </c>
      <c r="AR664" s="149">
        <f>VLOOKUP($J664,context!$K$2:$AC$348,10,FALSE)</f>
        <v>0</v>
      </c>
      <c r="AS664" s="149">
        <f>VLOOKUP($J664,context!$K$2:$AC$348,11,FALSE)</f>
        <v>0.6</v>
      </c>
      <c r="AT664" s="149">
        <f>VLOOKUP($J664,context!$K$2:$AC$348,12,FALSE)</f>
        <v>0</v>
      </c>
      <c r="AU664" s="149">
        <f>VLOOKUP($J664,context!$K$2:$AC$348,13,FALSE)</f>
        <v>0</v>
      </c>
      <c r="AV664" s="149">
        <f>VLOOKUP($J664,context!$K$2:$AC$348,14,FALSE)</f>
        <v>0</v>
      </c>
      <c r="AW664" s="149">
        <f>VLOOKUP($J664,context!$K$2:$AC$348,15,FALSE)</f>
        <v>0</v>
      </c>
      <c r="AX664" s="149">
        <f>VLOOKUP($J664,context!$K$2:$AC$348,16,FALSE)</f>
        <v>0</v>
      </c>
      <c r="AY664" s="149">
        <f t="shared" si="56"/>
        <v>1.6</v>
      </c>
      <c r="AZ664" s="149">
        <f t="shared" si="57"/>
        <v>0.6</v>
      </c>
      <c r="BA664" s="149">
        <f t="shared" si="58"/>
        <v>0</v>
      </c>
    </row>
    <row r="665" spans="1:54">
      <c r="A665" s="52">
        <v>609</v>
      </c>
      <c r="B665" s="52" t="s">
        <v>13</v>
      </c>
      <c r="C665" s="117" t="s">
        <v>1902</v>
      </c>
      <c r="E665" s="69" t="s">
        <v>2271</v>
      </c>
      <c r="G665" s="62" t="s">
        <v>1908</v>
      </c>
      <c r="J665" s="70" t="s">
        <v>1908</v>
      </c>
      <c r="K665" s="69" t="s">
        <v>1909</v>
      </c>
      <c r="L665" s="175">
        <v>1</v>
      </c>
      <c r="M665" s="69" t="s">
        <v>223</v>
      </c>
      <c r="N665" s="69" t="s">
        <v>2314</v>
      </c>
      <c r="O665" s="77" t="str">
        <f t="shared" si="59"/>
        <v>algorithm</v>
      </c>
      <c r="P665" s="77" t="str">
        <f t="shared" si="60"/>
        <v>Definition from FaBiO: A precise sequential set of pre-defined logical rules or computational operations to be employed for solving a particular problem in a finite number of steps.</v>
      </c>
      <c r="R665" s="63">
        <v>0.8</v>
      </c>
      <c r="T665" s="77" t="s">
        <v>65</v>
      </c>
      <c r="U665" s="67" t="s">
        <v>184</v>
      </c>
      <c r="V665" s="68" t="s">
        <v>223</v>
      </c>
      <c r="W665" s="74" t="s">
        <v>66</v>
      </c>
      <c r="X665" s="115" t="s">
        <v>66</v>
      </c>
      <c r="Y665" s="121" t="s">
        <v>171</v>
      </c>
      <c r="Z665" s="121" t="s">
        <v>183</v>
      </c>
      <c r="AF665" s="69" t="s">
        <v>2850</v>
      </c>
      <c r="AG665" s="7">
        <v>1</v>
      </c>
      <c r="AI665" s="131" t="s">
        <v>3073</v>
      </c>
      <c r="AJ665" s="194" t="e">
        <f>VLOOKUP($J665,context!$K$2:$M$348,2,FALSE)</f>
        <v>#N/A</v>
      </c>
      <c r="AK665" s="70">
        <v>1</v>
      </c>
      <c r="AL665" s="70" t="s">
        <v>3097</v>
      </c>
      <c r="AM665" s="149" t="e">
        <f>VLOOKUP($J665,context!$K$2:$AC$348,5,FALSE)</f>
        <v>#N/A</v>
      </c>
      <c r="AN665" s="149" t="e">
        <f>VLOOKUP($J665,context!$K$2:$AC$348,6,FALSE)</f>
        <v>#N/A</v>
      </c>
      <c r="AO665" s="149" t="e">
        <f>VLOOKUP($J665,context!$K$2:$AC$348,7,FALSE)</f>
        <v>#N/A</v>
      </c>
      <c r="AP665" s="149" t="e">
        <f>VLOOKUP($J665,context!$K$2:$AC$348,8,FALSE)</f>
        <v>#N/A</v>
      </c>
      <c r="AQ665" s="149" t="e">
        <f>VLOOKUP($J665,context!$K$2:$AC$348,9,FALSE)</f>
        <v>#N/A</v>
      </c>
      <c r="AR665" s="149" t="e">
        <f>VLOOKUP($J665,context!$K$2:$AC$348,10,FALSE)</f>
        <v>#N/A</v>
      </c>
      <c r="AS665" s="149" t="e">
        <f>VLOOKUP($J665,context!$K$2:$AC$348,11,FALSE)</f>
        <v>#N/A</v>
      </c>
      <c r="AT665" s="149" t="e">
        <f>VLOOKUP($J665,context!$K$2:$AC$348,12,FALSE)</f>
        <v>#N/A</v>
      </c>
      <c r="AU665" s="149" t="e">
        <f>VLOOKUP($J665,context!$K$2:$AC$348,13,FALSE)</f>
        <v>#N/A</v>
      </c>
      <c r="AV665" s="149" t="e">
        <f>VLOOKUP($J665,context!$K$2:$AC$348,14,FALSE)</f>
        <v>#N/A</v>
      </c>
      <c r="AW665" s="149" t="e">
        <f>VLOOKUP($J665,context!$K$2:$AC$348,15,FALSE)</f>
        <v>#N/A</v>
      </c>
      <c r="AX665" s="149" t="e">
        <f>VLOOKUP($J665,context!$K$2:$AC$348,16,FALSE)</f>
        <v>#N/A</v>
      </c>
      <c r="AY665" s="179" t="e">
        <f t="shared" si="56"/>
        <v>#N/A</v>
      </c>
      <c r="AZ665" s="149" t="e">
        <f t="shared" si="57"/>
        <v>#N/A</v>
      </c>
      <c r="BA665" s="149" t="e">
        <f t="shared" si="58"/>
        <v>#N/A</v>
      </c>
    </row>
    <row r="666" spans="1:54">
      <c r="A666" s="52">
        <v>800</v>
      </c>
      <c r="B666" s="52" t="s">
        <v>13</v>
      </c>
      <c r="C666" s="117" t="s">
        <v>1902</v>
      </c>
      <c r="E666" s="69" t="s">
        <v>2271</v>
      </c>
      <c r="G666" s="62" t="s">
        <v>2190</v>
      </c>
      <c r="J666" s="70" t="s">
        <v>2190</v>
      </c>
      <c r="K666" s="69" t="s">
        <v>2191</v>
      </c>
      <c r="L666" s="175">
        <v>1</v>
      </c>
      <c r="M666" s="69" t="s">
        <v>223</v>
      </c>
      <c r="N666" s="69" t="s">
        <v>2280</v>
      </c>
      <c r="O666" s="77" t="str">
        <f t="shared" si="59"/>
        <v>script</v>
      </c>
      <c r="P666" s="77" t="str">
        <f t="shared" si="60"/>
        <v>Definition from FaBiO: A small computer program written in a scripting language such as JavaScript, PHP or Perl that allows control of one or more software applications.</v>
      </c>
      <c r="R666" s="63">
        <v>1</v>
      </c>
      <c r="T666" s="77" t="s">
        <v>65</v>
      </c>
      <c r="U666" s="67" t="s">
        <v>184</v>
      </c>
      <c r="V666" s="68" t="s">
        <v>223</v>
      </c>
      <c r="W666" s="74" t="s">
        <v>66</v>
      </c>
      <c r="X666" s="115" t="s">
        <v>66</v>
      </c>
      <c r="Y666" s="121" t="s">
        <v>171</v>
      </c>
      <c r="Z666" s="121" t="s">
        <v>183</v>
      </c>
      <c r="AF666" s="69" t="s">
        <v>2850</v>
      </c>
      <c r="AG666" s="7">
        <v>1</v>
      </c>
      <c r="AI666" s="131" t="s">
        <v>3073</v>
      </c>
      <c r="AJ666" s="194" t="e">
        <f>VLOOKUP($J666,context!$K$2:$M$348,2,FALSE)</f>
        <v>#N/A</v>
      </c>
      <c r="AK666" s="70">
        <v>1</v>
      </c>
      <c r="AL666" s="70" t="s">
        <v>3097</v>
      </c>
      <c r="AM666" s="149" t="e">
        <f>VLOOKUP($J666,context!$K$2:$AC$348,5,FALSE)</f>
        <v>#N/A</v>
      </c>
      <c r="AN666" s="149" t="e">
        <f>VLOOKUP($J666,context!$K$2:$AC$348,6,FALSE)</f>
        <v>#N/A</v>
      </c>
      <c r="AO666" s="149" t="e">
        <f>VLOOKUP($J666,context!$K$2:$AC$348,7,FALSE)</f>
        <v>#N/A</v>
      </c>
      <c r="AP666" s="149" t="e">
        <f>VLOOKUP($J666,context!$K$2:$AC$348,8,FALSE)</f>
        <v>#N/A</v>
      </c>
      <c r="AQ666" s="149" t="e">
        <f>VLOOKUP($J666,context!$K$2:$AC$348,9,FALSE)</f>
        <v>#N/A</v>
      </c>
      <c r="AR666" s="149" t="e">
        <f>VLOOKUP($J666,context!$K$2:$AC$348,10,FALSE)</f>
        <v>#N/A</v>
      </c>
      <c r="AS666" s="149" t="e">
        <f>VLOOKUP($J666,context!$K$2:$AC$348,11,FALSE)</f>
        <v>#N/A</v>
      </c>
      <c r="AT666" s="149" t="e">
        <f>VLOOKUP($J666,context!$K$2:$AC$348,12,FALSE)</f>
        <v>#N/A</v>
      </c>
      <c r="AU666" s="149" t="e">
        <f>VLOOKUP($J666,context!$K$2:$AC$348,13,FALSE)</f>
        <v>#N/A</v>
      </c>
      <c r="AV666" s="149" t="e">
        <f>VLOOKUP($J666,context!$K$2:$AC$348,14,FALSE)</f>
        <v>#N/A</v>
      </c>
      <c r="AW666" s="149" t="e">
        <f>VLOOKUP($J666,context!$K$2:$AC$348,15,FALSE)</f>
        <v>#N/A</v>
      </c>
      <c r="AX666" s="149" t="e">
        <f>VLOOKUP($J666,context!$K$2:$AC$348,16,FALSE)</f>
        <v>#N/A</v>
      </c>
      <c r="AY666" s="149" t="e">
        <f t="shared" si="56"/>
        <v>#N/A</v>
      </c>
      <c r="AZ666" s="149" t="e">
        <f t="shared" si="57"/>
        <v>#N/A</v>
      </c>
      <c r="BA666" s="149" t="e">
        <f t="shared" si="58"/>
        <v>#N/A</v>
      </c>
    </row>
    <row r="667" spans="1:54">
      <c r="A667" s="52">
        <v>157</v>
      </c>
      <c r="B667" s="52" t="s">
        <v>13</v>
      </c>
      <c r="C667" s="66" t="s">
        <v>38</v>
      </c>
      <c r="D667" s="52"/>
      <c r="E667" s="77" t="s">
        <v>744</v>
      </c>
      <c r="F667" s="50">
        <v>4</v>
      </c>
      <c r="G667" s="50" t="s">
        <v>446</v>
      </c>
      <c r="H667" s="77"/>
      <c r="I667" s="69" t="s">
        <v>786</v>
      </c>
      <c r="J667" s="70" t="s">
        <v>786</v>
      </c>
      <c r="K667" s="69" t="s">
        <v>787</v>
      </c>
      <c r="L667" s="69">
        <v>1</v>
      </c>
      <c r="M667" s="69" t="s">
        <v>786</v>
      </c>
      <c r="N667" s="69" t="s">
        <v>786</v>
      </c>
      <c r="O667" s="77" t="str">
        <f t="shared" si="59"/>
        <v>Special Issue</v>
      </c>
      <c r="P667" s="77" t="str">
        <f t="shared" si="60"/>
        <v>Definition from Citavi: An issue of a periodical published in addition to the regular issues, with its own editor, and typically devoted to a specific topic.</v>
      </c>
      <c r="Q667" s="77" t="s">
        <v>788</v>
      </c>
      <c r="R667" s="6">
        <v>1</v>
      </c>
      <c r="S667" s="55">
        <v>42328</v>
      </c>
      <c r="T667" s="77" t="s">
        <v>65</v>
      </c>
      <c r="U667" s="67" t="s">
        <v>108</v>
      </c>
      <c r="V667" s="68" t="s">
        <v>145</v>
      </c>
      <c r="W667" s="74" t="s">
        <v>66</v>
      </c>
      <c r="X667" s="115" t="s">
        <v>66</v>
      </c>
      <c r="Y667" s="121" t="s">
        <v>171</v>
      </c>
      <c r="Z667" s="121" t="s">
        <v>402</v>
      </c>
      <c r="AA667" s="77"/>
      <c r="AB667" s="69" t="s">
        <v>609</v>
      </c>
      <c r="AC667" s="77"/>
      <c r="AD667" s="77"/>
      <c r="AF667" s="69" t="s">
        <v>2852</v>
      </c>
      <c r="AG667" s="69">
        <v>-1</v>
      </c>
      <c r="AH667" s="7"/>
      <c r="AI667" s="70" t="s">
        <v>89</v>
      </c>
      <c r="AJ667" s="194" t="str">
        <f>VLOOKUP($J667,context!$K$2:$M$348,2,FALSE)</f>
        <v>Definition from Citavi: An issue of a periodical published in addition to the regular issues, with its own editor, and typically devoted to a specific topic.</v>
      </c>
      <c r="AK667" s="70">
        <v>1</v>
      </c>
      <c r="AL667" s="70" t="s">
        <v>3097</v>
      </c>
      <c r="AM667" s="149">
        <f>VLOOKUP($J667,context!$K$2:$AC$348,5,FALSE)</f>
        <v>0</v>
      </c>
      <c r="AN667" s="149">
        <f>VLOOKUP($J667,context!$K$2:$AC$348,6,FALSE)</f>
        <v>0</v>
      </c>
      <c r="AO667" s="149">
        <f>VLOOKUP($J667,context!$K$2:$AC$348,7,FALSE)</f>
        <v>0</v>
      </c>
      <c r="AP667" s="149">
        <f>VLOOKUP($J667,context!$K$2:$AC$348,8,FALSE)</f>
        <v>0.8</v>
      </c>
      <c r="AQ667" s="149">
        <f>VLOOKUP($J667,context!$K$2:$AC$348,9,FALSE)</f>
        <v>0.2</v>
      </c>
      <c r="AR667" s="149">
        <f>VLOOKUP($J667,context!$K$2:$AC$348,10,FALSE)</f>
        <v>0.8</v>
      </c>
      <c r="AS667" s="149">
        <f>VLOOKUP($J667,context!$K$2:$AC$348,11,FALSE)</f>
        <v>0.6</v>
      </c>
      <c r="AT667" s="149">
        <f>VLOOKUP($J667,context!$K$2:$AC$348,12,FALSE)</f>
        <v>0.2</v>
      </c>
      <c r="AU667" s="149">
        <f>VLOOKUP($J667,context!$K$2:$AC$348,13,FALSE)</f>
        <v>0</v>
      </c>
      <c r="AV667" s="149">
        <f>VLOOKUP($J667,context!$K$2:$AC$348,14,FALSE)</f>
        <v>0.4</v>
      </c>
      <c r="AW667" s="149">
        <f>VLOOKUP($J667,context!$K$2:$AC$348,15,FALSE)</f>
        <v>0</v>
      </c>
      <c r="AX667" s="149">
        <f>VLOOKUP($J667,context!$K$2:$AC$348,16,FALSE)</f>
        <v>0</v>
      </c>
      <c r="AY667" s="149">
        <f t="shared" si="56"/>
        <v>3</v>
      </c>
      <c r="AZ667" s="149">
        <f t="shared" si="57"/>
        <v>0.8</v>
      </c>
      <c r="BA667" s="149">
        <f t="shared" si="58"/>
        <v>0</v>
      </c>
    </row>
    <row r="668" spans="1:54" s="175" customFormat="1">
      <c r="A668" s="52">
        <v>419</v>
      </c>
      <c r="B668" s="52" t="s">
        <v>2708</v>
      </c>
      <c r="C668" s="52" t="s">
        <v>905</v>
      </c>
      <c r="D668" s="52"/>
      <c r="E668" s="175" t="s">
        <v>1104</v>
      </c>
      <c r="F668" s="176">
        <v>4</v>
      </c>
      <c r="G668" s="175" t="s">
        <v>1094</v>
      </c>
      <c r="H668" s="77"/>
      <c r="I668" s="69" t="s">
        <v>1094</v>
      </c>
      <c r="J668" s="177" t="s">
        <v>786</v>
      </c>
      <c r="K668" s="175" t="s">
        <v>1095</v>
      </c>
      <c r="L668" s="175">
        <v>0</v>
      </c>
      <c r="M668" s="69" t="s">
        <v>786</v>
      </c>
      <c r="N668" s="69" t="s">
        <v>786</v>
      </c>
      <c r="O668" s="77" t="str">
        <f t="shared" si="59"/>
        <v/>
      </c>
      <c r="P668" s="77" t="str">
        <f t="shared" si="60"/>
        <v/>
      </c>
      <c r="R668" s="52">
        <v>1</v>
      </c>
      <c r="S668" s="55">
        <v>43015</v>
      </c>
      <c r="T668" s="77" t="s">
        <v>65</v>
      </c>
      <c r="U668" s="67" t="s">
        <v>108</v>
      </c>
      <c r="V668" s="177" t="s">
        <v>145</v>
      </c>
      <c r="W668" s="177" t="s">
        <v>66</v>
      </c>
      <c r="X668" s="52" t="s">
        <v>66</v>
      </c>
      <c r="Y668" s="178" t="s">
        <v>171</v>
      </c>
      <c r="Z668" s="178" t="s">
        <v>402</v>
      </c>
      <c r="AB668" s="175" t="s">
        <v>609</v>
      </c>
      <c r="AF668" s="175" t="s">
        <v>2852</v>
      </c>
      <c r="AG668" s="175">
        <v>-1</v>
      </c>
      <c r="AI668" s="177" t="s">
        <v>89</v>
      </c>
      <c r="AJ668" s="194" t="str">
        <f>VLOOKUP($J668,context!$K$2:$M$348,2,FALSE)</f>
        <v>Definition from Citavi: An issue of a periodical published in addition to the regular issues, with its own editor, and typically devoted to a specific topic.</v>
      </c>
      <c r="AK668" s="70">
        <v>1</v>
      </c>
      <c r="AL668" s="70" t="s">
        <v>3097</v>
      </c>
      <c r="AM668" s="179">
        <f>VLOOKUP($J668,context!$K$2:$AC$348,5,FALSE)</f>
        <v>0</v>
      </c>
      <c r="AN668" s="179">
        <f>VLOOKUP($J668,context!$K$2:$AC$348,6,FALSE)</f>
        <v>0</v>
      </c>
      <c r="AO668" s="179">
        <f>VLOOKUP($J668,context!$K$2:$AC$348,7,FALSE)</f>
        <v>0</v>
      </c>
      <c r="AP668" s="179">
        <f>VLOOKUP($J668,context!$K$2:$AC$348,8,FALSE)</f>
        <v>0.8</v>
      </c>
      <c r="AQ668" s="179">
        <f>VLOOKUP($J668,context!$K$2:$AC$348,9,FALSE)</f>
        <v>0.2</v>
      </c>
      <c r="AR668" s="179">
        <f>VLOOKUP($J668,context!$K$2:$AC$348,10,FALSE)</f>
        <v>0.8</v>
      </c>
      <c r="AS668" s="179">
        <f>VLOOKUP($J668,context!$K$2:$AC$348,11,FALSE)</f>
        <v>0.6</v>
      </c>
      <c r="AT668" s="179">
        <f>VLOOKUP($J668,context!$K$2:$AC$348,12,FALSE)</f>
        <v>0.2</v>
      </c>
      <c r="AU668" s="179">
        <f>VLOOKUP($J668,context!$K$2:$AC$348,13,FALSE)</f>
        <v>0</v>
      </c>
      <c r="AV668" s="179">
        <f>VLOOKUP($J668,context!$K$2:$AC$348,14,FALSE)</f>
        <v>0.4</v>
      </c>
      <c r="AW668" s="179">
        <f>VLOOKUP($J668,context!$K$2:$AC$348,15,FALSE)</f>
        <v>0</v>
      </c>
      <c r="AX668" s="179">
        <f>VLOOKUP($J668,context!$K$2:$AC$348,16,FALSE)</f>
        <v>0</v>
      </c>
      <c r="AY668" s="149">
        <f t="shared" si="56"/>
        <v>3</v>
      </c>
      <c r="AZ668" s="149">
        <f t="shared" si="57"/>
        <v>0.8</v>
      </c>
      <c r="BA668" s="149">
        <f t="shared" si="58"/>
        <v>0</v>
      </c>
      <c r="BB668" s="7"/>
    </row>
    <row r="669" spans="1:54">
      <c r="A669" s="52">
        <v>805</v>
      </c>
      <c r="B669" s="52" t="s">
        <v>13</v>
      </c>
      <c r="C669" s="117" t="s">
        <v>1902</v>
      </c>
      <c r="E669" s="69" t="s">
        <v>2271</v>
      </c>
      <c r="G669" s="62" t="s">
        <v>2195</v>
      </c>
      <c r="J669" s="70" t="s">
        <v>2348</v>
      </c>
      <c r="K669" s="69" t="s">
        <v>2196</v>
      </c>
      <c r="L669" s="69">
        <v>1</v>
      </c>
      <c r="M669" s="69" t="s">
        <v>2348</v>
      </c>
      <c r="N669" s="69" t="s">
        <v>2348</v>
      </c>
      <c r="O669" s="77" t="str">
        <f t="shared" si="59"/>
        <v>Specification</v>
      </c>
      <c r="P669" s="77" t="str">
        <f t="shared" si="60"/>
        <v>Definition from FaBiO: An explicit description of, or set of requirements to be satisfied by, a material, product, resource, service or standard.</v>
      </c>
      <c r="R669" s="6">
        <v>1</v>
      </c>
      <c r="S669" s="55">
        <v>43016</v>
      </c>
      <c r="T669" s="77" t="s">
        <v>65</v>
      </c>
      <c r="U669" s="67" t="s">
        <v>108</v>
      </c>
      <c r="V669" s="68" t="s">
        <v>145</v>
      </c>
      <c r="W669" s="74" t="s">
        <v>66</v>
      </c>
      <c r="X669" s="115" t="s">
        <v>66</v>
      </c>
      <c r="Y669" s="121" t="s">
        <v>171</v>
      </c>
      <c r="Z669" s="121" t="s">
        <v>167</v>
      </c>
      <c r="AF669" s="69" t="s">
        <v>2842</v>
      </c>
      <c r="AG669" s="69">
        <v>0</v>
      </c>
      <c r="AI669" s="131" t="s">
        <v>3031</v>
      </c>
      <c r="AJ669" s="194" t="str">
        <f>VLOOKUP($J669,context!$K$2:$M$348,2,FALSE)</f>
        <v>Definition from FaBiO: An explicit description of, or set of requirements to be satisfied by, a material, product, resource, service or standard.</v>
      </c>
      <c r="AK669" s="70">
        <v>1</v>
      </c>
      <c r="AL669" s="70" t="s">
        <v>3097</v>
      </c>
      <c r="AM669" s="149">
        <f>VLOOKUP($J669,context!$K$2:$AC$348,5,FALSE)</f>
        <v>0</v>
      </c>
      <c r="AN669" s="149">
        <f>VLOOKUP($J669,context!$K$2:$AC$348,6,FALSE)</f>
        <v>0</v>
      </c>
      <c r="AO669" s="149">
        <f>VLOOKUP($J669,context!$K$2:$AC$348,7,FALSE)</f>
        <v>0</v>
      </c>
      <c r="AP669" s="149">
        <f>VLOOKUP($J669,context!$K$2:$AC$348,8,FALSE)</f>
        <v>0.4</v>
      </c>
      <c r="AQ669" s="149">
        <f>VLOOKUP($J669,context!$K$2:$AC$348,9,FALSE)</f>
        <v>0.4</v>
      </c>
      <c r="AR669" s="149">
        <f>VLOOKUP($J669,context!$K$2:$AC$348,10,FALSE)</f>
        <v>0</v>
      </c>
      <c r="AS669" s="149">
        <f>VLOOKUP($J669,context!$K$2:$AC$348,11,FALSE)</f>
        <v>0.6</v>
      </c>
      <c r="AT669" s="149">
        <f>VLOOKUP($J669,context!$K$2:$AC$348,12,FALSE)</f>
        <v>0</v>
      </c>
      <c r="AU669" s="149">
        <f>VLOOKUP($J669,context!$K$2:$AC$348,13,FALSE)</f>
        <v>0.6</v>
      </c>
      <c r="AV669" s="149">
        <f>VLOOKUP($J669,context!$K$2:$AC$348,14,FALSE)</f>
        <v>0.2</v>
      </c>
      <c r="AW669" s="149">
        <f>VLOOKUP($J669,context!$K$2:$AC$348,15,FALSE)</f>
        <v>0</v>
      </c>
      <c r="AX669" s="149">
        <f>VLOOKUP($J669,context!$K$2:$AC$348,16,FALSE)</f>
        <v>0.2</v>
      </c>
      <c r="AY669" s="149">
        <f t="shared" si="56"/>
        <v>2.4000000000000004</v>
      </c>
      <c r="AZ669" s="149">
        <f t="shared" si="57"/>
        <v>0.6</v>
      </c>
      <c r="BA669" s="149">
        <f t="shared" si="58"/>
        <v>0</v>
      </c>
    </row>
    <row r="670" spans="1:54">
      <c r="A670" s="52">
        <v>806</v>
      </c>
      <c r="B670" s="52" t="s">
        <v>13</v>
      </c>
      <c r="C670" s="117" t="s">
        <v>1902</v>
      </c>
      <c r="E670" s="69" t="s">
        <v>2271</v>
      </c>
      <c r="G670" s="62" t="s">
        <v>2197</v>
      </c>
      <c r="J670" s="70" t="s">
        <v>2348</v>
      </c>
      <c r="K670" s="61" t="s">
        <v>2198</v>
      </c>
      <c r="L670" s="69">
        <v>0</v>
      </c>
      <c r="M670" s="69" t="s">
        <v>2348</v>
      </c>
      <c r="N670" s="69" t="s">
        <v>2348</v>
      </c>
      <c r="O670" s="77" t="str">
        <f t="shared" si="59"/>
        <v/>
      </c>
      <c r="P670" s="77" t="str">
        <f t="shared" si="60"/>
        <v/>
      </c>
      <c r="R670" s="6">
        <v>1</v>
      </c>
      <c r="S670" s="55">
        <v>43017</v>
      </c>
      <c r="T670" s="77" t="s">
        <v>65</v>
      </c>
      <c r="U670" s="67" t="s">
        <v>108</v>
      </c>
      <c r="V670" s="68" t="s">
        <v>145</v>
      </c>
      <c r="W670" s="74" t="s">
        <v>66</v>
      </c>
      <c r="X670" s="115" t="s">
        <v>66</v>
      </c>
      <c r="Y670" s="121" t="s">
        <v>171</v>
      </c>
      <c r="Z670" s="121" t="s">
        <v>167</v>
      </c>
      <c r="AF670" s="69" t="s">
        <v>2853</v>
      </c>
      <c r="AG670" s="69">
        <v>-1</v>
      </c>
      <c r="AH670" s="66" t="s">
        <v>2882</v>
      </c>
      <c r="AI670" s="70" t="s">
        <v>2776</v>
      </c>
      <c r="AJ670" s="194" t="str">
        <f>VLOOKUP($J670,context!$K$2:$M$348,2,FALSE)</f>
        <v>Definition from FaBiO: An explicit description of, or set of requirements to be satisfied by, a material, product, resource, service or standard.</v>
      </c>
      <c r="AK670" s="70">
        <v>1</v>
      </c>
      <c r="AL670" s="70" t="s">
        <v>3098</v>
      </c>
      <c r="AM670" s="149">
        <f>VLOOKUP($J670,context!$K$2:$AC$348,5,FALSE)</f>
        <v>0</v>
      </c>
      <c r="AN670" s="149">
        <f>VLOOKUP($J670,context!$K$2:$AC$348,6,FALSE)</f>
        <v>0</v>
      </c>
      <c r="AO670" s="149">
        <f>VLOOKUP($J670,context!$K$2:$AC$348,7,FALSE)</f>
        <v>0</v>
      </c>
      <c r="AP670" s="149">
        <f>VLOOKUP($J670,context!$K$2:$AC$348,8,FALSE)</f>
        <v>0.4</v>
      </c>
      <c r="AQ670" s="149">
        <f>VLOOKUP($J670,context!$K$2:$AC$348,9,FALSE)</f>
        <v>0.4</v>
      </c>
      <c r="AR670" s="149">
        <f>VLOOKUP($J670,context!$K$2:$AC$348,10,FALSE)</f>
        <v>0</v>
      </c>
      <c r="AS670" s="149">
        <f>VLOOKUP($J670,context!$K$2:$AC$348,11,FALSE)</f>
        <v>0.6</v>
      </c>
      <c r="AT670" s="149">
        <f>VLOOKUP($J670,context!$K$2:$AC$348,12,FALSE)</f>
        <v>0</v>
      </c>
      <c r="AU670" s="149">
        <f>VLOOKUP($J670,context!$K$2:$AC$348,13,FALSE)</f>
        <v>0.6</v>
      </c>
      <c r="AV670" s="149">
        <f>VLOOKUP($J670,context!$K$2:$AC$348,14,FALSE)</f>
        <v>0.2</v>
      </c>
      <c r="AW670" s="149">
        <f>VLOOKUP($J670,context!$K$2:$AC$348,15,FALSE)</f>
        <v>0</v>
      </c>
      <c r="AX670" s="149">
        <f>VLOOKUP($J670,context!$K$2:$AC$348,16,FALSE)</f>
        <v>0.2</v>
      </c>
      <c r="AY670" s="149">
        <f t="shared" si="56"/>
        <v>2.4000000000000004</v>
      </c>
      <c r="AZ670" s="149">
        <f t="shared" si="57"/>
        <v>0.6</v>
      </c>
      <c r="BA670" s="149">
        <f t="shared" si="58"/>
        <v>0</v>
      </c>
    </row>
    <row r="671" spans="1:54">
      <c r="A671" s="52">
        <v>194</v>
      </c>
      <c r="B671" s="52" t="s">
        <v>13</v>
      </c>
      <c r="C671" s="66" t="s">
        <v>800</v>
      </c>
      <c r="D671" s="52" t="s">
        <v>801</v>
      </c>
      <c r="E671" s="77" t="s">
        <v>802</v>
      </c>
      <c r="F671" s="50">
        <v>4</v>
      </c>
      <c r="G671" s="50" t="s">
        <v>378</v>
      </c>
      <c r="H671" s="77"/>
      <c r="I671" s="69" t="s">
        <v>378</v>
      </c>
      <c r="J671" s="70" t="s">
        <v>2349</v>
      </c>
      <c r="K671" s="77" t="s">
        <v>803</v>
      </c>
      <c r="L671" s="69">
        <v>0</v>
      </c>
      <c r="M671" s="69" t="s">
        <v>2349</v>
      </c>
      <c r="N671" s="69" t="s">
        <v>2349</v>
      </c>
      <c r="O671" s="77" t="str">
        <f t="shared" si="59"/>
        <v/>
      </c>
      <c r="P671" s="77" t="str">
        <f t="shared" si="60"/>
        <v/>
      </c>
      <c r="Q671" s="77"/>
      <c r="R671" s="6">
        <v>0.8</v>
      </c>
      <c r="S671" s="55">
        <v>43018</v>
      </c>
      <c r="T671" s="77" t="s">
        <v>688</v>
      </c>
      <c r="U671" s="67" t="s">
        <v>608</v>
      </c>
      <c r="V671" s="68" t="s">
        <v>608</v>
      </c>
      <c r="W671" s="74" t="s">
        <v>66</v>
      </c>
      <c r="X671" s="115" t="s">
        <v>66</v>
      </c>
      <c r="Y671" s="121" t="s">
        <v>171</v>
      </c>
      <c r="Z671" s="121" t="s">
        <v>167</v>
      </c>
      <c r="AA671" s="69" t="s">
        <v>609</v>
      </c>
      <c r="AB671" s="77"/>
      <c r="AC671" s="77"/>
      <c r="AD671" s="77"/>
      <c r="AF671" s="69" t="s">
        <v>1246</v>
      </c>
      <c r="AG671" s="69">
        <v>0</v>
      </c>
      <c r="AH671" s="7" t="s">
        <v>2786</v>
      </c>
      <c r="AI671" s="129" t="s">
        <v>244</v>
      </c>
      <c r="AJ671" s="194" t="str">
        <f>VLOOKUP($J671,context!$K$2:$M$348,2,FALSE)</f>
        <v>Definition from VIVO: Text of a speech written in preparation for delivery of the speech.</v>
      </c>
      <c r="AK671" s="129">
        <v>1</v>
      </c>
      <c r="AL671" s="70" t="s">
        <v>3097</v>
      </c>
      <c r="AM671" s="149">
        <f>VLOOKUP($J671,context!$K$2:$AC$348,5,FALSE)</f>
        <v>1</v>
      </c>
      <c r="AN671" s="149">
        <f>VLOOKUP($J671,context!$K$2:$AC$348,6,FALSE)</f>
        <v>0</v>
      </c>
      <c r="AO671" s="149">
        <f>VLOOKUP($J671,context!$K$2:$AC$348,7,FALSE)</f>
        <v>0</v>
      </c>
      <c r="AP671" s="149">
        <f>VLOOKUP($J671,context!$K$2:$AC$348,8,FALSE)</f>
        <v>0.4</v>
      </c>
      <c r="AQ671" s="149">
        <f>VLOOKUP($J671,context!$K$2:$AC$348,9,FALSE)</f>
        <v>0</v>
      </c>
      <c r="AR671" s="149">
        <f>VLOOKUP($J671,context!$K$2:$AC$348,10,FALSE)</f>
        <v>0</v>
      </c>
      <c r="AS671" s="149">
        <f>VLOOKUP($J671,context!$K$2:$AC$348,11,FALSE)</f>
        <v>0.4</v>
      </c>
      <c r="AT671" s="149">
        <f>VLOOKUP($J671,context!$K$2:$AC$348,12,FALSE)</f>
        <v>0.4</v>
      </c>
      <c r="AU671" s="149">
        <f>VLOOKUP($J671,context!$K$2:$AC$348,13,FALSE)</f>
        <v>0.4</v>
      </c>
      <c r="AV671" s="149">
        <f>VLOOKUP($J671,context!$K$2:$AC$348,14,FALSE)</f>
        <v>0.6</v>
      </c>
      <c r="AW671" s="149">
        <f>VLOOKUP($J671,context!$K$2:$AC$348,15,FALSE)</f>
        <v>0</v>
      </c>
      <c r="AX671" s="149">
        <f>VLOOKUP($J671,context!$K$2:$AC$348,16,FALSE)</f>
        <v>0.6</v>
      </c>
      <c r="AY671" s="149">
        <f t="shared" si="56"/>
        <v>3.8</v>
      </c>
      <c r="AZ671" s="149">
        <f t="shared" si="57"/>
        <v>1</v>
      </c>
      <c r="BA671" s="149">
        <f t="shared" si="58"/>
        <v>0</v>
      </c>
    </row>
    <row r="672" spans="1:54">
      <c r="A672" s="122">
        <v>910</v>
      </c>
      <c r="B672" s="52" t="s">
        <v>13</v>
      </c>
      <c r="C672" s="66" t="s">
        <v>2413</v>
      </c>
      <c r="D672" s="66" t="s">
        <v>2568</v>
      </c>
      <c r="E672" s="7" t="s">
        <v>2414</v>
      </c>
      <c r="F672" s="122">
        <v>3</v>
      </c>
      <c r="G672" s="50" t="s">
        <v>2349</v>
      </c>
      <c r="H672" s="122"/>
      <c r="I672" s="122"/>
      <c r="J672" s="47" t="s">
        <v>2349</v>
      </c>
      <c r="K672" s="7" t="s">
        <v>2569</v>
      </c>
      <c r="L672" s="7">
        <v>1</v>
      </c>
      <c r="M672" s="69" t="s">
        <v>2349</v>
      </c>
      <c r="N672" s="69" t="s">
        <v>2349</v>
      </c>
      <c r="O672" s="77" t="str">
        <f t="shared" si="59"/>
        <v>Speech</v>
      </c>
      <c r="P672" s="77" t="str">
        <f t="shared" si="60"/>
        <v>Definition from VIVO: Text of a speech written in preparation for delivery of the speech.</v>
      </c>
      <c r="Q672" s="7"/>
      <c r="R672" s="66">
        <v>0.8</v>
      </c>
      <c r="S672" s="55">
        <v>43018</v>
      </c>
      <c r="T672" s="77" t="s">
        <v>688</v>
      </c>
      <c r="U672" s="67" t="s">
        <v>608</v>
      </c>
      <c r="V672" s="47" t="s">
        <v>608</v>
      </c>
      <c r="W672" s="47" t="s">
        <v>66</v>
      </c>
      <c r="X672" s="66" t="s">
        <v>66</v>
      </c>
      <c r="Y672" s="184" t="s">
        <v>171</v>
      </c>
      <c r="Z672" s="184" t="s">
        <v>167</v>
      </c>
      <c r="AA672" s="7" t="s">
        <v>609</v>
      </c>
      <c r="AB672" s="7"/>
      <c r="AC672" s="7"/>
      <c r="AD672" s="7"/>
      <c r="AF672" s="7" t="s">
        <v>1246</v>
      </c>
      <c r="AG672" s="7">
        <v>1</v>
      </c>
      <c r="AH672" s="7" t="s">
        <v>2786</v>
      </c>
      <c r="AI672" s="186" t="s">
        <v>244</v>
      </c>
      <c r="AJ672" s="194" t="str">
        <f>VLOOKUP($J672,context!$K$2:$M$348,2,FALSE)</f>
        <v>Definition from VIVO: Text of a speech written in preparation for delivery of the speech.</v>
      </c>
      <c r="AK672" s="129">
        <v>1</v>
      </c>
      <c r="AL672" s="70" t="s">
        <v>3097</v>
      </c>
      <c r="AM672" s="185">
        <f>VLOOKUP($J672,context!$K$2:$AC$348,5,FALSE)</f>
        <v>1</v>
      </c>
      <c r="AN672" s="185">
        <f>VLOOKUP($J672,context!$K$2:$AC$348,6,FALSE)</f>
        <v>0</v>
      </c>
      <c r="AO672" s="185">
        <f>VLOOKUP($J672,context!$K$2:$AC$348,7,FALSE)</f>
        <v>0</v>
      </c>
      <c r="AP672" s="185">
        <f>VLOOKUP($J672,context!$K$2:$AC$348,8,FALSE)</f>
        <v>0.4</v>
      </c>
      <c r="AQ672" s="185">
        <f>VLOOKUP($J672,context!$K$2:$AC$348,9,FALSE)</f>
        <v>0</v>
      </c>
      <c r="AR672" s="185">
        <f>VLOOKUP($J672,context!$K$2:$AC$348,10,FALSE)</f>
        <v>0</v>
      </c>
      <c r="AS672" s="185">
        <f>VLOOKUP($J672,context!$K$2:$AC$348,11,FALSE)</f>
        <v>0.4</v>
      </c>
      <c r="AT672" s="185">
        <f>VLOOKUP($J672,context!$K$2:$AC$348,12,FALSE)</f>
        <v>0.4</v>
      </c>
      <c r="AU672" s="185">
        <f>VLOOKUP($J672,context!$K$2:$AC$348,13,FALSE)</f>
        <v>0.4</v>
      </c>
      <c r="AV672" s="185">
        <f>VLOOKUP($J672,context!$K$2:$AC$348,14,FALSE)</f>
        <v>0.6</v>
      </c>
      <c r="AW672" s="185">
        <f>VLOOKUP($J672,context!$K$2:$AC$348,15,FALSE)</f>
        <v>0</v>
      </c>
      <c r="AX672" s="185">
        <f>VLOOKUP($J672,context!$K$2:$AC$348,16,FALSE)</f>
        <v>0.6</v>
      </c>
      <c r="AY672" s="185">
        <f t="shared" si="56"/>
        <v>3.8</v>
      </c>
      <c r="AZ672" s="149">
        <f t="shared" si="57"/>
        <v>1</v>
      </c>
      <c r="BA672" s="149">
        <f t="shared" si="58"/>
        <v>0</v>
      </c>
    </row>
    <row r="673" spans="1:54">
      <c r="A673" s="66">
        <v>222</v>
      </c>
      <c r="B673" s="66" t="s">
        <v>13</v>
      </c>
      <c r="C673" s="66" t="s">
        <v>41</v>
      </c>
      <c r="D673" s="66" t="s">
        <v>812</v>
      </c>
      <c r="E673" s="7" t="s">
        <v>837</v>
      </c>
      <c r="F673" s="50">
        <v>4</v>
      </c>
      <c r="G673" s="50" t="s">
        <v>410</v>
      </c>
      <c r="H673" s="50"/>
      <c r="I673" s="7" t="s">
        <v>410</v>
      </c>
      <c r="J673" s="47" t="s">
        <v>411</v>
      </c>
      <c r="K673" s="7" t="s">
        <v>838</v>
      </c>
      <c r="L673" s="175">
        <v>1</v>
      </c>
      <c r="M673" s="69" t="s">
        <v>2350</v>
      </c>
      <c r="N673" s="69" t="s">
        <v>2350</v>
      </c>
      <c r="O673" s="77" t="str">
        <f t="shared" si="59"/>
        <v>lecture</v>
      </c>
      <c r="P673" s="77" t="str">
        <f t="shared" si="60"/>
        <v>Definition from DataCite: Practical and original outputs arising from research.</v>
      </c>
      <c r="Q673" s="7" t="s">
        <v>815</v>
      </c>
      <c r="R673" s="66">
        <v>0.6</v>
      </c>
      <c r="S673" s="66"/>
      <c r="T673" s="7" t="s">
        <v>688</v>
      </c>
      <c r="U673" s="184" t="s">
        <v>608</v>
      </c>
      <c r="V673" s="47" t="s">
        <v>608</v>
      </c>
      <c r="W673" s="47" t="s">
        <v>66</v>
      </c>
      <c r="X673" s="66" t="s">
        <v>66</v>
      </c>
      <c r="Y673" s="184" t="s">
        <v>171</v>
      </c>
      <c r="Z673" s="184" t="s">
        <v>167</v>
      </c>
      <c r="AA673" s="7" t="s">
        <v>609</v>
      </c>
      <c r="AB673" s="7"/>
      <c r="AC673" s="7"/>
      <c r="AD673" s="7"/>
      <c r="AF673" s="7" t="s">
        <v>1246</v>
      </c>
      <c r="AG673" s="7">
        <v>0</v>
      </c>
      <c r="AH673" s="7" t="s">
        <v>2786</v>
      </c>
      <c r="AI673" s="186" t="s">
        <v>244</v>
      </c>
      <c r="AJ673" s="194" t="str">
        <f>VLOOKUP($J673,context!$K$2:$M$348,2,FALSE)</f>
        <v>Definition from COAR: A transcription of a talk delivered during an academic event.</v>
      </c>
      <c r="AK673" s="186">
        <v>1</v>
      </c>
      <c r="AL673" s="70" t="s">
        <v>3097</v>
      </c>
      <c r="AM673" s="185">
        <f>VLOOKUP($J673,context!$K$2:$AC$348,5,FALSE)</f>
        <v>0</v>
      </c>
      <c r="AN673" s="185">
        <f>VLOOKUP($J673,context!$K$2:$AC$348,6,FALSE)</f>
        <v>0</v>
      </c>
      <c r="AO673" s="185">
        <f>VLOOKUP($J673,context!$K$2:$AC$348,7,FALSE)</f>
        <v>0</v>
      </c>
      <c r="AP673" s="185">
        <f>VLOOKUP($J673,context!$K$2:$AC$348,8,FALSE)</f>
        <v>0.6</v>
      </c>
      <c r="AQ673" s="185">
        <f>VLOOKUP($J673,context!$K$2:$AC$348,9,FALSE)</f>
        <v>0</v>
      </c>
      <c r="AR673" s="185">
        <f>VLOOKUP($J673,context!$K$2:$AC$348,10,FALSE)</f>
        <v>0</v>
      </c>
      <c r="AS673" s="185">
        <f>VLOOKUP($J673,context!$K$2:$AC$348,11,FALSE)</f>
        <v>0.2</v>
      </c>
      <c r="AT673" s="185">
        <f>VLOOKUP($J673,context!$K$2:$AC$348,12,FALSE)</f>
        <v>0.4</v>
      </c>
      <c r="AU673" s="185">
        <f>VLOOKUP($J673,context!$K$2:$AC$348,13,FALSE)</f>
        <v>0.2</v>
      </c>
      <c r="AV673" s="185">
        <f>VLOOKUP($J673,context!$K$2:$AC$348,14,FALSE)</f>
        <v>0</v>
      </c>
      <c r="AW673" s="185">
        <f>VLOOKUP($J673,context!$K$2:$AC$348,15,FALSE)</f>
        <v>0</v>
      </c>
      <c r="AX673" s="185">
        <f>VLOOKUP($J673,context!$K$2:$AC$348,16,FALSE)</f>
        <v>0.2</v>
      </c>
      <c r="AY673" s="185">
        <f t="shared" si="56"/>
        <v>1.6</v>
      </c>
      <c r="AZ673" s="149">
        <f t="shared" si="57"/>
        <v>0.6</v>
      </c>
      <c r="BA673" s="149">
        <f t="shared" si="58"/>
        <v>0</v>
      </c>
    </row>
    <row r="674" spans="1:54">
      <c r="A674" s="52">
        <v>754</v>
      </c>
      <c r="B674" s="52" t="s">
        <v>13</v>
      </c>
      <c r="C674" s="117" t="s">
        <v>1902</v>
      </c>
      <c r="E674" s="69" t="s">
        <v>2271</v>
      </c>
      <c r="G674" s="62" t="s">
        <v>2121</v>
      </c>
      <c r="J674" s="70" t="s">
        <v>2121</v>
      </c>
      <c r="K674" s="69" t="s">
        <v>2122</v>
      </c>
      <c r="L674" s="175">
        <v>1</v>
      </c>
      <c r="M674" s="69" t="s">
        <v>2351</v>
      </c>
      <c r="N674" s="69" t="s">
        <v>2351</v>
      </c>
      <c r="O674" s="77" t="str">
        <f t="shared" si="59"/>
        <v>oration</v>
      </c>
      <c r="P674" s="77" t="str">
        <f t="shared" si="60"/>
        <v>Definition from FaBiO: A formal speech, for example one delivered at a ceremonial occasion, or the written transcript of such a speech.</v>
      </c>
      <c r="R674" s="63">
        <v>0.6</v>
      </c>
      <c r="T674" s="77" t="s">
        <v>688</v>
      </c>
      <c r="U674" s="67" t="s">
        <v>608</v>
      </c>
      <c r="V674" s="68" t="s">
        <v>608</v>
      </c>
      <c r="W674" s="74" t="s">
        <v>66</v>
      </c>
      <c r="X674" s="115" t="s">
        <v>66</v>
      </c>
      <c r="Y674" s="121" t="s">
        <v>171</v>
      </c>
      <c r="Z674" s="121" t="s">
        <v>167</v>
      </c>
      <c r="AA674" s="69" t="s">
        <v>609</v>
      </c>
      <c r="AF674" s="69" t="s">
        <v>1246</v>
      </c>
      <c r="AG674" s="69">
        <v>1</v>
      </c>
      <c r="AH674" s="7" t="s">
        <v>2786</v>
      </c>
      <c r="AI674" s="129" t="s">
        <v>244</v>
      </c>
      <c r="AJ674" s="194" t="e">
        <f>VLOOKUP($J674,context!$K$2:$M$348,2,FALSE)</f>
        <v>#N/A</v>
      </c>
      <c r="AK674" s="129">
        <v>1</v>
      </c>
      <c r="AL674" s="70" t="s">
        <v>3097</v>
      </c>
      <c r="AM674" s="149" t="e">
        <f>VLOOKUP($J674,context!$K$2:$AC$348,5,FALSE)</f>
        <v>#N/A</v>
      </c>
      <c r="AN674" s="149" t="e">
        <f>VLOOKUP($J674,context!$K$2:$AC$348,6,FALSE)</f>
        <v>#N/A</v>
      </c>
      <c r="AO674" s="149" t="e">
        <f>VLOOKUP($J674,context!$K$2:$AC$348,7,FALSE)</f>
        <v>#N/A</v>
      </c>
      <c r="AP674" s="149" t="e">
        <f>VLOOKUP($J674,context!$K$2:$AC$348,8,FALSE)</f>
        <v>#N/A</v>
      </c>
      <c r="AQ674" s="149" t="e">
        <f>VLOOKUP($J674,context!$K$2:$AC$348,9,FALSE)</f>
        <v>#N/A</v>
      </c>
      <c r="AR674" s="149" t="e">
        <f>VLOOKUP($J674,context!$K$2:$AC$348,10,FALSE)</f>
        <v>#N/A</v>
      </c>
      <c r="AS674" s="149" t="e">
        <f>VLOOKUP($J674,context!$K$2:$AC$348,11,FALSE)</f>
        <v>#N/A</v>
      </c>
      <c r="AT674" s="149" t="e">
        <f>VLOOKUP($J674,context!$K$2:$AC$348,12,FALSE)</f>
        <v>#N/A</v>
      </c>
      <c r="AU674" s="149" t="e">
        <f>VLOOKUP($J674,context!$K$2:$AC$348,13,FALSE)</f>
        <v>#N/A</v>
      </c>
      <c r="AV674" s="149" t="e">
        <f>VLOOKUP($J674,context!$K$2:$AC$348,14,FALSE)</f>
        <v>#N/A</v>
      </c>
      <c r="AW674" s="149" t="e">
        <f>VLOOKUP($J674,context!$K$2:$AC$348,15,FALSE)</f>
        <v>#N/A</v>
      </c>
      <c r="AX674" s="149" t="e">
        <f>VLOOKUP($J674,context!$K$2:$AC$348,16,FALSE)</f>
        <v>#N/A</v>
      </c>
      <c r="AY674" s="149" t="e">
        <f t="shared" si="56"/>
        <v>#N/A</v>
      </c>
      <c r="AZ674" s="149" t="e">
        <f t="shared" si="57"/>
        <v>#N/A</v>
      </c>
      <c r="BA674" s="149" t="e">
        <f t="shared" si="58"/>
        <v>#N/A</v>
      </c>
      <c r="BB674" s="122"/>
    </row>
    <row r="675" spans="1:54" s="7" customFormat="1">
      <c r="A675" s="52">
        <v>158</v>
      </c>
      <c r="B675" s="52" t="s">
        <v>13</v>
      </c>
      <c r="C675" s="66" t="s">
        <v>38</v>
      </c>
      <c r="D675" s="52"/>
      <c r="E675" s="77" t="s">
        <v>744</v>
      </c>
      <c r="F675" s="50">
        <v>4</v>
      </c>
      <c r="G675" s="50" t="s">
        <v>354</v>
      </c>
      <c r="H675" s="77"/>
      <c r="I675" s="69" t="s">
        <v>789</v>
      </c>
      <c r="J675" s="70" t="s">
        <v>789</v>
      </c>
      <c r="K675" s="70" t="s">
        <v>790</v>
      </c>
      <c r="L675" s="77">
        <v>1</v>
      </c>
      <c r="M675" s="69" t="s">
        <v>789</v>
      </c>
      <c r="N675" s="69" t="s">
        <v>789</v>
      </c>
      <c r="O675" s="77" t="str">
        <f t="shared" si="59"/>
        <v>Standard</v>
      </c>
      <c r="P675" s="77" t="str">
        <f t="shared" si="60"/>
        <v>Definition from Citavi: A set of requirements and criteria (for example, quality, dimensions, materials, or protocols) agreed upon and passed by a standards body.</v>
      </c>
      <c r="Q675" s="77"/>
      <c r="R675" s="6">
        <v>1</v>
      </c>
      <c r="S675" s="55">
        <v>42328</v>
      </c>
      <c r="T675" s="77" t="s">
        <v>65</v>
      </c>
      <c r="U675" s="67" t="s">
        <v>108</v>
      </c>
      <c r="V675" s="68" t="s">
        <v>608</v>
      </c>
      <c r="W675" s="74" t="s">
        <v>66</v>
      </c>
      <c r="X675" s="115" t="s">
        <v>66</v>
      </c>
      <c r="Y675" s="121" t="s">
        <v>174</v>
      </c>
      <c r="Z675" s="121" t="s">
        <v>167</v>
      </c>
      <c r="AA675" s="69" t="s">
        <v>609</v>
      </c>
      <c r="AB675" s="77"/>
      <c r="AC675" s="77"/>
      <c r="AD675" s="77"/>
      <c r="AF675" s="69" t="s">
        <v>2942</v>
      </c>
      <c r="AG675" s="69">
        <v>0</v>
      </c>
      <c r="AI675" s="131" t="s">
        <v>3031</v>
      </c>
      <c r="AJ675" s="194" t="str">
        <f>VLOOKUP($J675,context!$K$2:$M$348,2,FALSE)</f>
        <v>Definition from Citavi: A set of requirements and criteria (for example, quality, dimensions, materials, or protocols) agreed upon and passed by a standards body.</v>
      </c>
      <c r="AK675" s="131">
        <v>2</v>
      </c>
      <c r="AL675" s="70" t="s">
        <v>3093</v>
      </c>
      <c r="AM675" s="149">
        <f>VLOOKUP($J675,context!$K$2:$AC$348,5,FALSE)</f>
        <v>0</v>
      </c>
      <c r="AN675" s="149">
        <f>VLOOKUP($J675,context!$K$2:$AC$348,6,FALSE)</f>
        <v>0</v>
      </c>
      <c r="AO675" s="149">
        <f>VLOOKUP($J675,context!$K$2:$AC$348,7,FALSE)</f>
        <v>0</v>
      </c>
      <c r="AP675" s="149">
        <f>VLOOKUP($J675,context!$K$2:$AC$348,8,FALSE)</f>
        <v>0.2</v>
      </c>
      <c r="AQ675" s="149">
        <f>VLOOKUP($J675,context!$K$2:$AC$348,9,FALSE)</f>
        <v>0.2</v>
      </c>
      <c r="AR675" s="149">
        <f>VLOOKUP($J675,context!$K$2:$AC$348,10,FALSE)</f>
        <v>0.6</v>
      </c>
      <c r="AS675" s="149">
        <f>VLOOKUP($J675,context!$K$2:$AC$348,11,FALSE)</f>
        <v>0.6</v>
      </c>
      <c r="AT675" s="149">
        <f>VLOOKUP($J675,context!$K$2:$AC$348,12,FALSE)</f>
        <v>0.2</v>
      </c>
      <c r="AU675" s="149">
        <f>VLOOKUP($J675,context!$K$2:$AC$348,13,FALSE)</f>
        <v>0.8</v>
      </c>
      <c r="AV675" s="149">
        <f>VLOOKUP($J675,context!$K$2:$AC$348,14,FALSE)</f>
        <v>0</v>
      </c>
      <c r="AW675" s="149">
        <f>VLOOKUP($J675,context!$K$2:$AC$348,15,FALSE)</f>
        <v>0</v>
      </c>
      <c r="AX675" s="149">
        <f>VLOOKUP($J675,context!$K$2:$AC$348,16,FALSE)</f>
        <v>0.6</v>
      </c>
      <c r="AY675" s="149">
        <f t="shared" si="56"/>
        <v>3.2</v>
      </c>
      <c r="AZ675" s="149">
        <f t="shared" si="57"/>
        <v>0.8</v>
      </c>
      <c r="BA675" s="149">
        <f t="shared" si="58"/>
        <v>0</v>
      </c>
      <c r="BB675" s="61"/>
    </row>
    <row r="676" spans="1:54">
      <c r="A676" s="52">
        <v>497</v>
      </c>
      <c r="B676" s="52" t="s">
        <v>13</v>
      </c>
      <c r="C676" s="66" t="s">
        <v>29</v>
      </c>
      <c r="D676" s="52" t="s">
        <v>1159</v>
      </c>
      <c r="E676" s="77" t="s">
        <v>1160</v>
      </c>
      <c r="F676" s="50">
        <v>3</v>
      </c>
      <c r="G676" s="50" t="s">
        <v>2621</v>
      </c>
      <c r="H676" s="77"/>
      <c r="J676" s="70" t="s">
        <v>789</v>
      </c>
      <c r="K676" s="77" t="s">
        <v>2635</v>
      </c>
      <c r="L676" s="77">
        <v>0</v>
      </c>
      <c r="M676" s="69" t="s">
        <v>789</v>
      </c>
      <c r="N676" s="69" t="s">
        <v>789</v>
      </c>
      <c r="O676" s="77" t="str">
        <f t="shared" si="59"/>
        <v/>
      </c>
      <c r="P676" s="77" t="str">
        <f t="shared" si="60"/>
        <v/>
      </c>
      <c r="Q676" s="77"/>
      <c r="R676" s="6">
        <v>0.8</v>
      </c>
      <c r="S676" s="55"/>
      <c r="T676" s="69" t="s">
        <v>65</v>
      </c>
      <c r="U676" s="67" t="s">
        <v>108</v>
      </c>
      <c r="V676" s="68" t="s">
        <v>145</v>
      </c>
      <c r="W676" s="74" t="s">
        <v>66</v>
      </c>
      <c r="X676" s="115" t="s">
        <v>66</v>
      </c>
      <c r="Y676" s="121" t="s">
        <v>173</v>
      </c>
      <c r="Z676" s="121" t="s">
        <v>2635</v>
      </c>
      <c r="AA676" s="77"/>
      <c r="AB676" s="69"/>
      <c r="AC676" s="77"/>
      <c r="AD676" s="77"/>
      <c r="AF676" s="69" t="s">
        <v>2942</v>
      </c>
      <c r="AG676" s="69">
        <v>0</v>
      </c>
      <c r="AH676" s="7"/>
      <c r="AI676" s="131" t="s">
        <v>3031</v>
      </c>
      <c r="AJ676" s="194" t="str">
        <f>VLOOKUP($J676,context!$K$2:$M$348,2,FALSE)</f>
        <v>Definition from Citavi: A set of requirements and criteria (for example, quality, dimensions, materials, or protocols) agreed upon and passed by a standards body.</v>
      </c>
      <c r="AK676" s="131">
        <v>2</v>
      </c>
      <c r="AL676" s="70" t="s">
        <v>3093</v>
      </c>
      <c r="AM676" s="149">
        <f>VLOOKUP($J676,context!$K$2:$AC$348,5,FALSE)</f>
        <v>0</v>
      </c>
      <c r="AN676" s="149">
        <f>VLOOKUP($J676,context!$K$2:$AC$348,6,FALSE)</f>
        <v>0</v>
      </c>
      <c r="AO676" s="149">
        <f>VLOOKUP($J676,context!$K$2:$AC$348,7,FALSE)</f>
        <v>0</v>
      </c>
      <c r="AP676" s="149">
        <f>VLOOKUP($J676,context!$K$2:$AC$348,8,FALSE)</f>
        <v>0.2</v>
      </c>
      <c r="AQ676" s="149">
        <f>VLOOKUP($J676,context!$K$2:$AC$348,9,FALSE)</f>
        <v>0.2</v>
      </c>
      <c r="AR676" s="149">
        <f>VLOOKUP($J676,context!$K$2:$AC$348,10,FALSE)</f>
        <v>0.6</v>
      </c>
      <c r="AS676" s="149">
        <f>VLOOKUP($J676,context!$K$2:$AC$348,11,FALSE)</f>
        <v>0.6</v>
      </c>
      <c r="AT676" s="149">
        <f>VLOOKUP($J676,context!$K$2:$AC$348,12,FALSE)</f>
        <v>0.2</v>
      </c>
      <c r="AU676" s="149">
        <f>VLOOKUP($J676,context!$K$2:$AC$348,13,FALSE)</f>
        <v>0.8</v>
      </c>
      <c r="AV676" s="149">
        <f>VLOOKUP($J676,context!$K$2:$AC$348,14,FALSE)</f>
        <v>0</v>
      </c>
      <c r="AW676" s="149">
        <f>VLOOKUP($J676,context!$K$2:$AC$348,15,FALSE)</f>
        <v>0</v>
      </c>
      <c r="AX676" s="149">
        <f>VLOOKUP($J676,context!$K$2:$AC$348,16,FALSE)</f>
        <v>0.6</v>
      </c>
      <c r="AY676" s="149">
        <f t="shared" si="56"/>
        <v>3.2</v>
      </c>
      <c r="AZ676" s="149">
        <f t="shared" si="57"/>
        <v>0.8</v>
      </c>
      <c r="BA676" s="149">
        <f t="shared" si="58"/>
        <v>0</v>
      </c>
    </row>
    <row r="677" spans="1:54">
      <c r="A677" s="122">
        <v>911</v>
      </c>
      <c r="B677" s="52" t="s">
        <v>13</v>
      </c>
      <c r="C677" s="66" t="s">
        <v>2413</v>
      </c>
      <c r="D677" s="66" t="s">
        <v>2440</v>
      </c>
      <c r="E677" s="7" t="s">
        <v>2414</v>
      </c>
      <c r="F677" s="122">
        <v>3</v>
      </c>
      <c r="G677" s="50" t="s">
        <v>789</v>
      </c>
      <c r="H677" s="122"/>
      <c r="I677" s="122"/>
      <c r="J677" s="47" t="s">
        <v>789</v>
      </c>
      <c r="K677" s="7" t="s">
        <v>2441</v>
      </c>
      <c r="L677" s="7">
        <v>0</v>
      </c>
      <c r="M677" s="69" t="s">
        <v>789</v>
      </c>
      <c r="N677" s="69" t="s">
        <v>789</v>
      </c>
      <c r="O677" s="77" t="str">
        <f t="shared" si="59"/>
        <v/>
      </c>
      <c r="P677" s="77" t="str">
        <f t="shared" si="60"/>
        <v/>
      </c>
      <c r="Q677" s="7"/>
      <c r="R677" s="66">
        <v>1</v>
      </c>
      <c r="S677" s="55">
        <v>42328</v>
      </c>
      <c r="T677" s="77" t="s">
        <v>65</v>
      </c>
      <c r="U677" s="67" t="s">
        <v>108</v>
      </c>
      <c r="V677" s="47" t="s">
        <v>608</v>
      </c>
      <c r="W677" s="47" t="s">
        <v>66</v>
      </c>
      <c r="X677" s="66" t="s">
        <v>66</v>
      </c>
      <c r="Y677" s="184" t="s">
        <v>174</v>
      </c>
      <c r="Z677" s="184" t="s">
        <v>167</v>
      </c>
      <c r="AA677" s="7" t="s">
        <v>609</v>
      </c>
      <c r="AB677" s="7"/>
      <c r="AC677" s="7"/>
      <c r="AD677" s="7"/>
      <c r="AF677" s="7" t="s">
        <v>2942</v>
      </c>
      <c r="AG677" s="7">
        <v>0</v>
      </c>
      <c r="AI677" s="48" t="s">
        <v>3031</v>
      </c>
      <c r="AJ677" s="194" t="str">
        <f>VLOOKUP($J677,context!$K$2:$M$348,2,FALSE)</f>
        <v>Definition from Citavi: A set of requirements and criteria (for example, quality, dimensions, materials, or protocols) agreed upon and passed by a standards body.</v>
      </c>
      <c r="AK677" s="131">
        <v>2</v>
      </c>
      <c r="AL677" s="70" t="s">
        <v>3093</v>
      </c>
      <c r="AM677" s="185">
        <f>VLOOKUP($J677,context!$K$2:$AC$348,5,FALSE)</f>
        <v>0</v>
      </c>
      <c r="AN677" s="185">
        <f>VLOOKUP($J677,context!$K$2:$AC$348,6,FALSE)</f>
        <v>0</v>
      </c>
      <c r="AO677" s="185">
        <f>VLOOKUP($J677,context!$K$2:$AC$348,7,FALSE)</f>
        <v>0</v>
      </c>
      <c r="AP677" s="185">
        <f>VLOOKUP($J677,context!$K$2:$AC$348,8,FALSE)</f>
        <v>0.2</v>
      </c>
      <c r="AQ677" s="185">
        <f>VLOOKUP($J677,context!$K$2:$AC$348,9,FALSE)</f>
        <v>0.2</v>
      </c>
      <c r="AR677" s="185">
        <f>VLOOKUP($J677,context!$K$2:$AC$348,10,FALSE)</f>
        <v>0.6</v>
      </c>
      <c r="AS677" s="185">
        <f>VLOOKUP($J677,context!$K$2:$AC$348,11,FALSE)</f>
        <v>0.6</v>
      </c>
      <c r="AT677" s="185">
        <f>VLOOKUP($J677,context!$K$2:$AC$348,12,FALSE)</f>
        <v>0.2</v>
      </c>
      <c r="AU677" s="185">
        <f>VLOOKUP($J677,context!$K$2:$AC$348,13,FALSE)</f>
        <v>0.8</v>
      </c>
      <c r="AV677" s="185">
        <f>VLOOKUP($J677,context!$K$2:$AC$348,14,FALSE)</f>
        <v>0</v>
      </c>
      <c r="AW677" s="185">
        <f>VLOOKUP($J677,context!$K$2:$AC$348,15,FALSE)</f>
        <v>0</v>
      </c>
      <c r="AX677" s="185">
        <f>VLOOKUP($J677,context!$K$2:$AC$348,16,FALSE)</f>
        <v>0.6</v>
      </c>
      <c r="AY677" s="185">
        <f t="shared" si="56"/>
        <v>3.2</v>
      </c>
      <c r="AZ677" s="149">
        <f t="shared" si="57"/>
        <v>0.8</v>
      </c>
      <c r="BA677" s="149">
        <f t="shared" si="58"/>
        <v>0</v>
      </c>
    </row>
    <row r="678" spans="1:54">
      <c r="A678" s="52">
        <v>58</v>
      </c>
      <c r="B678" s="52" t="s">
        <v>13</v>
      </c>
      <c r="C678" s="66" t="s">
        <v>44</v>
      </c>
      <c r="D678" s="52"/>
      <c r="E678" s="77" t="s">
        <v>629</v>
      </c>
      <c r="F678" s="50">
        <v>4</v>
      </c>
      <c r="G678" s="77" t="s">
        <v>704</v>
      </c>
      <c r="H678" s="77"/>
      <c r="I678" s="69" t="s">
        <v>704</v>
      </c>
      <c r="J678" s="70" t="s">
        <v>704</v>
      </c>
      <c r="K678" s="77" t="s">
        <v>705</v>
      </c>
      <c r="L678" s="69">
        <v>1</v>
      </c>
      <c r="M678" s="69" t="s">
        <v>704</v>
      </c>
      <c r="N678" s="69" t="s">
        <v>704</v>
      </c>
      <c r="O678" s="77" t="str">
        <f t="shared" si="59"/>
        <v>Standard or Policy</v>
      </c>
      <c r="P678" s="77" t="str">
        <f t="shared" si="60"/>
        <v>Definition from CASRAI: The development of a rule or principle that is used as a basis for judgement.</v>
      </c>
      <c r="Q678" s="77"/>
      <c r="R678" s="6">
        <v>1</v>
      </c>
      <c r="S678" s="55"/>
      <c r="T678" s="77" t="s">
        <v>65</v>
      </c>
      <c r="U678" s="67" t="s">
        <v>108</v>
      </c>
      <c r="V678" s="68" t="s">
        <v>608</v>
      </c>
      <c r="W678" s="74" t="s">
        <v>66</v>
      </c>
      <c r="X678" s="115" t="s">
        <v>66</v>
      </c>
      <c r="Y678" s="121" t="s">
        <v>171</v>
      </c>
      <c r="Z678" s="121" t="s">
        <v>167</v>
      </c>
      <c r="AA678" s="69" t="s">
        <v>609</v>
      </c>
      <c r="AB678" s="77"/>
      <c r="AC678" s="77"/>
      <c r="AD678" s="77"/>
      <c r="AF678" s="69" t="s">
        <v>2944</v>
      </c>
      <c r="AG678" s="69">
        <v>-1</v>
      </c>
      <c r="AH678" s="7"/>
      <c r="AI678" s="131" t="s">
        <v>2776</v>
      </c>
      <c r="AJ678" s="194">
        <v>0</v>
      </c>
      <c r="AK678" s="131">
        <v>2</v>
      </c>
      <c r="AL678" s="70" t="s">
        <v>3098</v>
      </c>
      <c r="AM678" s="149">
        <f>VLOOKUP($J678,context!$K$2:$AC$348,5,FALSE)</f>
        <v>0</v>
      </c>
      <c r="AN678" s="149">
        <f>VLOOKUP($J678,context!$K$2:$AC$348,6,FALSE)</f>
        <v>0</v>
      </c>
      <c r="AO678" s="149">
        <f>VLOOKUP($J678,context!$K$2:$AC$348,7,FALSE)</f>
        <v>0</v>
      </c>
      <c r="AP678" s="149">
        <f>VLOOKUP($J678,context!$K$2:$AC$348,8,FALSE)</f>
        <v>0.2</v>
      </c>
      <c r="AQ678" s="149">
        <f>VLOOKUP($J678,context!$K$2:$AC$348,9,FALSE)</f>
        <v>0.2</v>
      </c>
      <c r="AR678" s="149">
        <f>VLOOKUP($J678,context!$K$2:$AC$348,10,FALSE)</f>
        <v>0.6</v>
      </c>
      <c r="AS678" s="149">
        <f>VLOOKUP($J678,context!$K$2:$AC$348,11,FALSE)</f>
        <v>0.5</v>
      </c>
      <c r="AT678" s="149">
        <f>VLOOKUP($J678,context!$K$2:$AC$348,12,FALSE)</f>
        <v>0.2</v>
      </c>
      <c r="AU678" s="149">
        <f>VLOOKUP($J678,context!$K$2:$AC$348,13,FALSE)</f>
        <v>0.8</v>
      </c>
      <c r="AV678" s="149">
        <f>VLOOKUP($J678,context!$K$2:$AC$348,14,FALSE)</f>
        <v>0</v>
      </c>
      <c r="AW678" s="149">
        <f>VLOOKUP($J678,context!$K$2:$AC$348,15,FALSE)</f>
        <v>0</v>
      </c>
      <c r="AX678" s="149">
        <f>VLOOKUP($J678,context!$K$2:$AC$348,16,FALSE)</f>
        <v>1</v>
      </c>
      <c r="AY678" s="149">
        <f t="shared" si="56"/>
        <v>3.5</v>
      </c>
      <c r="AZ678" s="149">
        <f t="shared" si="57"/>
        <v>1</v>
      </c>
      <c r="BA678" s="149">
        <f t="shared" si="58"/>
        <v>0</v>
      </c>
    </row>
    <row r="679" spans="1:54">
      <c r="A679" s="66">
        <v>226</v>
      </c>
      <c r="B679" s="66" t="s">
        <v>13</v>
      </c>
      <c r="C679" s="66" t="s">
        <v>41</v>
      </c>
      <c r="D679" s="66" t="s">
        <v>812</v>
      </c>
      <c r="E679" s="7" t="s">
        <v>837</v>
      </c>
      <c r="F679" s="50">
        <v>4</v>
      </c>
      <c r="G679" s="50" t="s">
        <v>353</v>
      </c>
      <c r="H679" s="50"/>
      <c r="I679" s="7" t="s">
        <v>353</v>
      </c>
      <c r="J679" s="47" t="s">
        <v>704</v>
      </c>
      <c r="K679" s="7" t="s">
        <v>705</v>
      </c>
      <c r="L679" s="7">
        <v>0</v>
      </c>
      <c r="M679" s="69" t="s">
        <v>704</v>
      </c>
      <c r="N679" s="69" t="s">
        <v>704</v>
      </c>
      <c r="O679" s="77" t="str">
        <f t="shared" si="59"/>
        <v/>
      </c>
      <c r="P679" s="77" t="str">
        <f t="shared" si="60"/>
        <v/>
      </c>
      <c r="Q679" s="7" t="s">
        <v>815</v>
      </c>
      <c r="R679" s="66">
        <v>1</v>
      </c>
      <c r="S679" s="66"/>
      <c r="T679" s="7" t="s">
        <v>65</v>
      </c>
      <c r="U679" s="184" t="s">
        <v>108</v>
      </c>
      <c r="V679" s="47" t="s">
        <v>608</v>
      </c>
      <c r="W679" s="47" t="s">
        <v>66</v>
      </c>
      <c r="X679" s="66" t="s">
        <v>66</v>
      </c>
      <c r="Y679" s="184" t="s">
        <v>174</v>
      </c>
      <c r="Z679" s="184" t="s">
        <v>167</v>
      </c>
      <c r="AA679" s="7"/>
      <c r="AB679" s="7"/>
      <c r="AC679" s="7"/>
      <c r="AD679" s="7"/>
      <c r="AF679" s="7" t="s">
        <v>2944</v>
      </c>
      <c r="AG679" s="7">
        <v>-1</v>
      </c>
      <c r="AH679" s="7"/>
      <c r="AI679" s="48" t="s">
        <v>2776</v>
      </c>
      <c r="AJ679" s="194">
        <v>0</v>
      </c>
      <c r="AK679" s="48">
        <v>2</v>
      </c>
      <c r="AL679" s="70" t="s">
        <v>3098</v>
      </c>
      <c r="AM679" s="185">
        <f>VLOOKUP($J679,context!$K$2:$AC$348,5,FALSE)</f>
        <v>0</v>
      </c>
      <c r="AN679" s="185">
        <f>VLOOKUP($J679,context!$K$2:$AC$348,6,FALSE)</f>
        <v>0</v>
      </c>
      <c r="AO679" s="185">
        <f>VLOOKUP($J679,context!$K$2:$AC$348,7,FALSE)</f>
        <v>0</v>
      </c>
      <c r="AP679" s="185">
        <f>VLOOKUP($J679,context!$K$2:$AC$348,8,FALSE)</f>
        <v>0.2</v>
      </c>
      <c r="AQ679" s="185">
        <f>VLOOKUP($J679,context!$K$2:$AC$348,9,FALSE)</f>
        <v>0.2</v>
      </c>
      <c r="AR679" s="185">
        <f>VLOOKUP($J679,context!$K$2:$AC$348,10,FALSE)</f>
        <v>0.6</v>
      </c>
      <c r="AS679" s="185">
        <f>VLOOKUP($J679,context!$K$2:$AC$348,11,FALSE)</f>
        <v>0.5</v>
      </c>
      <c r="AT679" s="185">
        <f>VLOOKUP($J679,context!$K$2:$AC$348,12,FALSE)</f>
        <v>0.2</v>
      </c>
      <c r="AU679" s="185">
        <f>VLOOKUP($J679,context!$K$2:$AC$348,13,FALSE)</f>
        <v>0.8</v>
      </c>
      <c r="AV679" s="185">
        <f>VLOOKUP($J679,context!$K$2:$AC$348,14,FALSE)</f>
        <v>0</v>
      </c>
      <c r="AW679" s="185">
        <f>VLOOKUP($J679,context!$K$2:$AC$348,15,FALSE)</f>
        <v>0</v>
      </c>
      <c r="AX679" s="185">
        <f>VLOOKUP($J679,context!$K$2:$AC$348,16,FALSE)</f>
        <v>1</v>
      </c>
      <c r="AY679" s="185">
        <f t="shared" si="56"/>
        <v>3.5</v>
      </c>
      <c r="AZ679" s="149">
        <f t="shared" si="57"/>
        <v>1</v>
      </c>
      <c r="BA679" s="149">
        <f t="shared" si="58"/>
        <v>0</v>
      </c>
    </row>
    <row r="680" spans="1:54" s="7" customFormat="1">
      <c r="A680" s="52">
        <v>60</v>
      </c>
      <c r="B680" s="52" t="s">
        <v>13</v>
      </c>
      <c r="C680" s="66" t="s">
        <v>44</v>
      </c>
      <c r="D680" s="52"/>
      <c r="E680" s="77" t="s">
        <v>629</v>
      </c>
      <c r="F680" s="50">
        <v>4</v>
      </c>
      <c r="G680" s="77" t="s">
        <v>707</v>
      </c>
      <c r="H680" s="77"/>
      <c r="I680" s="69" t="s">
        <v>707</v>
      </c>
      <c r="J680" s="70" t="s">
        <v>707</v>
      </c>
      <c r="K680" s="77" t="s">
        <v>708</v>
      </c>
      <c r="L680" s="77">
        <v>0</v>
      </c>
      <c r="M680" s="69" t="s">
        <v>707</v>
      </c>
      <c r="N680" s="69" t="s">
        <v>707</v>
      </c>
      <c r="O680" s="77" t="str">
        <f t="shared" si="59"/>
        <v/>
      </c>
      <c r="P680" s="77" t="str">
        <f t="shared" si="60"/>
        <v/>
      </c>
      <c r="Q680" s="77"/>
      <c r="R680" s="6">
        <v>0.8</v>
      </c>
      <c r="S680" s="55"/>
      <c r="T680" s="77" t="s">
        <v>65</v>
      </c>
      <c r="U680" s="67" t="s">
        <v>108</v>
      </c>
      <c r="V680" s="68" t="s">
        <v>608</v>
      </c>
      <c r="W680" s="74" t="s">
        <v>66</v>
      </c>
      <c r="X680" s="115" t="s">
        <v>66</v>
      </c>
      <c r="Y680" s="121" t="s">
        <v>171</v>
      </c>
      <c r="Z680" s="121" t="s">
        <v>167</v>
      </c>
      <c r="AA680" s="69" t="s">
        <v>609</v>
      </c>
      <c r="AB680" s="77"/>
      <c r="AC680" s="77"/>
      <c r="AD680" s="77"/>
      <c r="AF680" s="69" t="s">
        <v>2943</v>
      </c>
      <c r="AG680" s="69">
        <v>0</v>
      </c>
      <c r="AI680" s="131" t="s">
        <v>3031</v>
      </c>
      <c r="AJ680" s="194" t="str">
        <f>VLOOKUP($J680,context!$K$2:$M$348,2,FALSE)</f>
        <v>Definition from FaBiO: An official or public specification of, or requirement for, a technical method, practice, process or protocol that is involved in, for example, manufacturing, computation, electronic communication, or digital media.</v>
      </c>
      <c r="AK680" s="131">
        <v>2</v>
      </c>
      <c r="AL680" s="70" t="s">
        <v>3094</v>
      </c>
      <c r="AM680" s="149">
        <f>VLOOKUP($J680,context!$K$2:$AC$348,5,FALSE)</f>
        <v>0</v>
      </c>
      <c r="AN680" s="149">
        <f>VLOOKUP($J680,context!$K$2:$AC$348,6,FALSE)</f>
        <v>0</v>
      </c>
      <c r="AO680" s="149">
        <f>VLOOKUP($J680,context!$K$2:$AC$348,7,FALSE)</f>
        <v>0</v>
      </c>
      <c r="AP680" s="149">
        <f>VLOOKUP($J680,context!$K$2:$AC$348,8,FALSE)</f>
        <v>0.2</v>
      </c>
      <c r="AQ680" s="149">
        <f>VLOOKUP($J680,context!$K$2:$AC$348,9,FALSE)</f>
        <v>0.4</v>
      </c>
      <c r="AR680" s="149">
        <f>VLOOKUP($J680,context!$K$2:$AC$348,10,FALSE)</f>
        <v>0.6</v>
      </c>
      <c r="AS680" s="149">
        <f>VLOOKUP($J680,context!$K$2:$AC$348,11,FALSE)</f>
        <v>0.5</v>
      </c>
      <c r="AT680" s="149">
        <f>VLOOKUP($J680,context!$K$2:$AC$348,12,FALSE)</f>
        <v>0.2</v>
      </c>
      <c r="AU680" s="149">
        <f>VLOOKUP($J680,context!$K$2:$AC$348,13,FALSE)</f>
        <v>0.8</v>
      </c>
      <c r="AV680" s="149">
        <f>VLOOKUP($J680,context!$K$2:$AC$348,14,FALSE)</f>
        <v>0</v>
      </c>
      <c r="AW680" s="149">
        <f>VLOOKUP($J680,context!$K$2:$AC$348,15,FALSE)</f>
        <v>0</v>
      </c>
      <c r="AX680" s="149">
        <f>VLOOKUP($J680,context!$K$2:$AC$348,16,FALSE)</f>
        <v>1</v>
      </c>
      <c r="AY680" s="149">
        <f t="shared" si="56"/>
        <v>3.7</v>
      </c>
      <c r="AZ680" s="149">
        <f t="shared" si="57"/>
        <v>1</v>
      </c>
      <c r="BA680" s="149">
        <f t="shared" si="58"/>
        <v>0</v>
      </c>
      <c r="BB680" s="61"/>
    </row>
    <row r="681" spans="1:54">
      <c r="A681" s="66">
        <v>227</v>
      </c>
      <c r="B681" s="66" t="s">
        <v>13</v>
      </c>
      <c r="C681" s="66" t="s">
        <v>41</v>
      </c>
      <c r="D681" s="66" t="s">
        <v>812</v>
      </c>
      <c r="E681" s="7" t="s">
        <v>837</v>
      </c>
      <c r="F681" s="50">
        <v>4</v>
      </c>
      <c r="G681" s="50" t="s">
        <v>356</v>
      </c>
      <c r="H681" s="50"/>
      <c r="I681" s="7" t="s">
        <v>356</v>
      </c>
      <c r="J681" s="70" t="s">
        <v>707</v>
      </c>
      <c r="K681" s="7" t="s">
        <v>708</v>
      </c>
      <c r="L681" s="7">
        <v>0</v>
      </c>
      <c r="M681" s="69" t="s">
        <v>707</v>
      </c>
      <c r="N681" s="69" t="s">
        <v>707</v>
      </c>
      <c r="O681" s="77" t="str">
        <f t="shared" si="59"/>
        <v/>
      </c>
      <c r="P681" s="77" t="str">
        <f t="shared" si="60"/>
        <v/>
      </c>
      <c r="Q681" s="7" t="s">
        <v>815</v>
      </c>
      <c r="R681" s="66">
        <v>0.8</v>
      </c>
      <c r="S681" s="66"/>
      <c r="T681" s="7" t="s">
        <v>65</v>
      </c>
      <c r="U681" s="184" t="s">
        <v>108</v>
      </c>
      <c r="V681" s="47" t="s">
        <v>608</v>
      </c>
      <c r="W681" s="47" t="s">
        <v>66</v>
      </c>
      <c r="X681" s="66" t="s">
        <v>66</v>
      </c>
      <c r="Y681" s="184" t="s">
        <v>174</v>
      </c>
      <c r="Z681" s="184" t="s">
        <v>167</v>
      </c>
      <c r="AA681" s="7" t="s">
        <v>609</v>
      </c>
      <c r="AB681" s="7"/>
      <c r="AC681" s="7"/>
      <c r="AD681" s="7"/>
      <c r="AF681" s="7" t="s">
        <v>2943</v>
      </c>
      <c r="AG681" s="7">
        <v>0</v>
      </c>
      <c r="AH681" s="7"/>
      <c r="AI681" s="48" t="s">
        <v>3031</v>
      </c>
      <c r="AJ681" s="194" t="str">
        <f>VLOOKUP($J681,context!$K$2:$M$348,2,FALSE)</f>
        <v>Definition from FaBiO: An official or public specification of, or requirement for, a technical method, practice, process or protocol that is involved in, for example, manufacturing, computation, electronic communication, or digital media.</v>
      </c>
      <c r="AK681" s="48">
        <v>2</v>
      </c>
      <c r="AL681" s="70" t="s">
        <v>3097</v>
      </c>
      <c r="AM681" s="185">
        <f>VLOOKUP($J681,context!$K$2:$AC$348,5,FALSE)</f>
        <v>0</v>
      </c>
      <c r="AN681" s="185">
        <f>VLOOKUP($J681,context!$K$2:$AC$348,6,FALSE)</f>
        <v>0</v>
      </c>
      <c r="AO681" s="185">
        <f>VLOOKUP($J681,context!$K$2:$AC$348,7,FALSE)</f>
        <v>0</v>
      </c>
      <c r="AP681" s="185">
        <f>VLOOKUP($J681,context!$K$2:$AC$348,8,FALSE)</f>
        <v>0.2</v>
      </c>
      <c r="AQ681" s="185">
        <f>VLOOKUP($J681,context!$K$2:$AC$348,9,FALSE)</f>
        <v>0.4</v>
      </c>
      <c r="AR681" s="185">
        <f>VLOOKUP($J681,context!$K$2:$AC$348,10,FALSE)</f>
        <v>0.6</v>
      </c>
      <c r="AS681" s="185">
        <f>VLOOKUP($J681,context!$K$2:$AC$348,11,FALSE)</f>
        <v>0.5</v>
      </c>
      <c r="AT681" s="185">
        <f>VLOOKUP($J681,context!$K$2:$AC$348,12,FALSE)</f>
        <v>0.2</v>
      </c>
      <c r="AU681" s="185">
        <f>VLOOKUP($J681,context!$K$2:$AC$348,13,FALSE)</f>
        <v>0.8</v>
      </c>
      <c r="AV681" s="185">
        <f>VLOOKUP($J681,context!$K$2:$AC$348,14,FALSE)</f>
        <v>0</v>
      </c>
      <c r="AW681" s="185">
        <f>VLOOKUP($J681,context!$K$2:$AC$348,15,FALSE)</f>
        <v>0</v>
      </c>
      <c r="AX681" s="185">
        <f>VLOOKUP($J681,context!$K$2:$AC$348,16,FALSE)</f>
        <v>1</v>
      </c>
      <c r="AY681" s="185">
        <f t="shared" si="56"/>
        <v>3.7</v>
      </c>
      <c r="AZ681" s="149">
        <f t="shared" si="57"/>
        <v>1</v>
      </c>
      <c r="BA681" s="149">
        <f t="shared" si="58"/>
        <v>0</v>
      </c>
      <c r="BB681" s="174"/>
    </row>
    <row r="682" spans="1:54">
      <c r="A682" s="52">
        <v>821</v>
      </c>
      <c r="B682" s="52" t="s">
        <v>13</v>
      </c>
      <c r="C682" s="117" t="s">
        <v>1902</v>
      </c>
      <c r="E682" s="69" t="s">
        <v>2271</v>
      </c>
      <c r="G682" s="62" t="s">
        <v>2219</v>
      </c>
      <c r="J682" s="70" t="s">
        <v>707</v>
      </c>
      <c r="K682" s="69" t="s">
        <v>2220</v>
      </c>
      <c r="L682" s="61">
        <v>1</v>
      </c>
      <c r="M682" s="69" t="s">
        <v>707</v>
      </c>
      <c r="N682" s="69" t="s">
        <v>707</v>
      </c>
      <c r="O682" s="77" t="str">
        <f t="shared" si="59"/>
        <v>Technical Standard</v>
      </c>
      <c r="P682" s="77" t="str">
        <f t="shared" si="60"/>
        <v>Definition from FaBiO: An official or public specification of, or requirement for, a technical method, practice, process or protocol that is involved in, for example, manufacturing, computation, electronic communication, or digital media.</v>
      </c>
      <c r="R682" s="63">
        <v>0.8</v>
      </c>
      <c r="T682" s="77" t="s">
        <v>65</v>
      </c>
      <c r="U682" s="67" t="s">
        <v>108</v>
      </c>
      <c r="V682" s="68" t="s">
        <v>608</v>
      </c>
      <c r="W682" s="74" t="s">
        <v>66</v>
      </c>
      <c r="X682" s="115" t="s">
        <v>66</v>
      </c>
      <c r="Y682" s="121" t="s">
        <v>174</v>
      </c>
      <c r="Z682" s="121" t="s">
        <v>167</v>
      </c>
      <c r="AF682" s="69" t="s">
        <v>2943</v>
      </c>
      <c r="AG682" s="69">
        <v>0</v>
      </c>
      <c r="AI682" s="131" t="s">
        <v>3031</v>
      </c>
      <c r="AJ682" s="194" t="str">
        <f>VLOOKUP($J682,context!$K$2:$M$348,2,FALSE)</f>
        <v>Definition from FaBiO: An official or public specification of, or requirement for, a technical method, practice, process or protocol that is involved in, for example, manufacturing, computation, electronic communication, or digital media.</v>
      </c>
      <c r="AK682" s="131">
        <v>2</v>
      </c>
      <c r="AL682" s="70" t="s">
        <v>3097</v>
      </c>
      <c r="AM682" s="149">
        <f>VLOOKUP($J682,context!$K$2:$AC$348,5,FALSE)</f>
        <v>0</v>
      </c>
      <c r="AN682" s="149">
        <f>VLOOKUP($J682,context!$K$2:$AC$348,6,FALSE)</f>
        <v>0</v>
      </c>
      <c r="AO682" s="149">
        <f>VLOOKUP($J682,context!$K$2:$AC$348,7,FALSE)</f>
        <v>0</v>
      </c>
      <c r="AP682" s="149">
        <f>VLOOKUP($J682,context!$K$2:$AC$348,8,FALSE)</f>
        <v>0.2</v>
      </c>
      <c r="AQ682" s="149">
        <f>VLOOKUP($J682,context!$K$2:$AC$348,9,FALSE)</f>
        <v>0.4</v>
      </c>
      <c r="AR682" s="149">
        <f>VLOOKUP($J682,context!$K$2:$AC$348,10,FALSE)</f>
        <v>0.6</v>
      </c>
      <c r="AS682" s="149">
        <f>VLOOKUP($J682,context!$K$2:$AC$348,11,FALSE)</f>
        <v>0.5</v>
      </c>
      <c r="AT682" s="149">
        <f>VLOOKUP($J682,context!$K$2:$AC$348,12,FALSE)</f>
        <v>0.2</v>
      </c>
      <c r="AU682" s="149">
        <f>VLOOKUP($J682,context!$K$2:$AC$348,13,FALSE)</f>
        <v>0.8</v>
      </c>
      <c r="AV682" s="149">
        <f>VLOOKUP($J682,context!$K$2:$AC$348,14,FALSE)</f>
        <v>0</v>
      </c>
      <c r="AW682" s="149">
        <f>VLOOKUP($J682,context!$K$2:$AC$348,15,FALSE)</f>
        <v>0</v>
      </c>
      <c r="AX682" s="149">
        <f>VLOOKUP($J682,context!$K$2:$AC$348,16,FALSE)</f>
        <v>1</v>
      </c>
      <c r="AY682" s="149">
        <f t="shared" si="56"/>
        <v>3.7</v>
      </c>
      <c r="AZ682" s="149">
        <f t="shared" si="57"/>
        <v>1</v>
      </c>
      <c r="BA682" s="149">
        <f t="shared" si="58"/>
        <v>0</v>
      </c>
    </row>
    <row r="683" spans="1:54">
      <c r="A683" s="52">
        <v>793</v>
      </c>
      <c r="B683" s="52" t="s">
        <v>13</v>
      </c>
      <c r="C683" s="117" t="s">
        <v>1902</v>
      </c>
      <c r="E683" s="69" t="s">
        <v>2271</v>
      </c>
      <c r="G683" s="62" t="s">
        <v>2181</v>
      </c>
      <c r="J683" s="70" t="s">
        <v>2181</v>
      </c>
      <c r="K683" s="69" t="s">
        <v>2182</v>
      </c>
      <c r="L683" s="175">
        <v>1</v>
      </c>
      <c r="M683" s="69" t="s">
        <v>789</v>
      </c>
      <c r="N683" s="69" t="s">
        <v>2352</v>
      </c>
      <c r="O683" s="77" t="str">
        <f t="shared" si="59"/>
        <v>reporting standard</v>
      </c>
      <c r="P683" s="77" t="str">
        <f t="shared" si="60"/>
        <v>Definition from FaBiO: A set of recommendations for the minimum reporting requirements to be employed when reporting a particular type of investigation or project, for example a randomized clinical trial. A reporting standard may involve a checklist and a flow diagram, offers a standard way for authors to prepare a complete and transparent report of their findings, and aids their critical appraisal and interpretation of their data. [See also fabio:MinimalInformationStandard.]</v>
      </c>
      <c r="R683" s="63">
        <v>0.6</v>
      </c>
      <c r="T683" s="77" t="s">
        <v>65</v>
      </c>
      <c r="U683" s="67" t="s">
        <v>108</v>
      </c>
      <c r="V683" s="68" t="s">
        <v>608</v>
      </c>
      <c r="W683" s="74" t="s">
        <v>66</v>
      </c>
      <c r="X683" s="115" t="s">
        <v>66</v>
      </c>
      <c r="Y683" s="121" t="s">
        <v>171</v>
      </c>
      <c r="Z683" s="121" t="s">
        <v>167</v>
      </c>
      <c r="AF683" s="69" t="s">
        <v>2979</v>
      </c>
      <c r="AG683" s="61">
        <v>0</v>
      </c>
      <c r="AI683" s="131" t="s">
        <v>2046</v>
      </c>
      <c r="AJ683" s="194" t="e">
        <f>VLOOKUP($J683,context!$K$2:$M$348,2,FALSE)</f>
        <v>#N/A</v>
      </c>
      <c r="AK683" s="131">
        <v>2</v>
      </c>
      <c r="AL683" s="70" t="s">
        <v>3097</v>
      </c>
      <c r="AM683" s="149" t="e">
        <f>VLOOKUP($J683,context!$K$2:$AC$348,5,FALSE)</f>
        <v>#N/A</v>
      </c>
      <c r="AN683" s="149" t="e">
        <f>VLOOKUP($J683,context!$K$2:$AC$348,6,FALSE)</f>
        <v>#N/A</v>
      </c>
      <c r="AO683" s="149" t="e">
        <f>VLOOKUP($J683,context!$K$2:$AC$348,7,FALSE)</f>
        <v>#N/A</v>
      </c>
      <c r="AP683" s="149" t="e">
        <f>VLOOKUP($J683,context!$K$2:$AC$348,8,FALSE)</f>
        <v>#N/A</v>
      </c>
      <c r="AQ683" s="149" t="e">
        <f>VLOOKUP($J683,context!$K$2:$AC$348,9,FALSE)</f>
        <v>#N/A</v>
      </c>
      <c r="AR683" s="149" t="e">
        <f>VLOOKUP($J683,context!$K$2:$AC$348,10,FALSE)</f>
        <v>#N/A</v>
      </c>
      <c r="AS683" s="149" t="e">
        <f>VLOOKUP($J683,context!$K$2:$AC$348,11,FALSE)</f>
        <v>#N/A</v>
      </c>
      <c r="AT683" s="149" t="e">
        <f>VLOOKUP($J683,context!$K$2:$AC$348,12,FALSE)</f>
        <v>#N/A</v>
      </c>
      <c r="AU683" s="149" t="e">
        <f>VLOOKUP($J683,context!$K$2:$AC$348,13,FALSE)</f>
        <v>#N/A</v>
      </c>
      <c r="AV683" s="149" t="e">
        <f>VLOOKUP($J683,context!$K$2:$AC$348,14,FALSE)</f>
        <v>#N/A</v>
      </c>
      <c r="AW683" s="149" t="e">
        <f>VLOOKUP($J683,context!$K$2:$AC$348,15,FALSE)</f>
        <v>#N/A</v>
      </c>
      <c r="AX683" s="149" t="e">
        <f>VLOOKUP($J683,context!$K$2:$AC$348,16,FALSE)</f>
        <v>#N/A</v>
      </c>
      <c r="AY683" s="149" t="e">
        <f t="shared" si="56"/>
        <v>#N/A</v>
      </c>
      <c r="AZ683" s="149" t="e">
        <f t="shared" si="57"/>
        <v>#N/A</v>
      </c>
      <c r="BA683" s="149" t="e">
        <f t="shared" si="58"/>
        <v>#N/A</v>
      </c>
      <c r="BB683" s="122"/>
    </row>
    <row r="684" spans="1:54">
      <c r="A684" s="52">
        <v>159</v>
      </c>
      <c r="B684" s="52" t="s">
        <v>13</v>
      </c>
      <c r="C684" s="66" t="s">
        <v>38</v>
      </c>
      <c r="D684" s="52"/>
      <c r="E684" s="77" t="s">
        <v>744</v>
      </c>
      <c r="F684" s="50">
        <v>4</v>
      </c>
      <c r="G684" s="50" t="s">
        <v>483</v>
      </c>
      <c r="H684" s="77"/>
      <c r="I684" s="69" t="s">
        <v>791</v>
      </c>
      <c r="J684" s="70" t="s">
        <v>791</v>
      </c>
      <c r="K684" s="77" t="s">
        <v>792</v>
      </c>
      <c r="L684" s="175">
        <v>1</v>
      </c>
      <c r="M684" s="69" t="s">
        <v>791</v>
      </c>
      <c r="N684" s="69" t="s">
        <v>791</v>
      </c>
      <c r="O684" s="77" t="str">
        <f t="shared" si="59"/>
        <v>Statute Or Regulation</v>
      </c>
      <c r="P684" s="77" t="str">
        <f t="shared" si="60"/>
        <v>Definition from Citavi: An edict such as a law, ordinance, or regulation from a national or international legislative or administrative body.</v>
      </c>
      <c r="Q684" s="77" t="s">
        <v>793</v>
      </c>
      <c r="R684" s="6">
        <v>0.5</v>
      </c>
      <c r="S684" s="55">
        <v>42328</v>
      </c>
      <c r="T684" s="77" t="s">
        <v>65</v>
      </c>
      <c r="U684" s="67" t="s">
        <v>108</v>
      </c>
      <c r="V684" s="68" t="s">
        <v>608</v>
      </c>
      <c r="W684" s="74" t="s">
        <v>66</v>
      </c>
      <c r="X684" s="115" t="s">
        <v>66</v>
      </c>
      <c r="Y684" s="121" t="s">
        <v>171</v>
      </c>
      <c r="Z684" s="121" t="s">
        <v>481</v>
      </c>
      <c r="AA684" s="77"/>
      <c r="AB684" s="77"/>
      <c r="AC684" s="77"/>
      <c r="AD684" s="77"/>
      <c r="AF684" s="69" t="s">
        <v>2854</v>
      </c>
      <c r="AG684" s="69">
        <v>-1</v>
      </c>
      <c r="AH684" s="7"/>
      <c r="AI684" s="131" t="s">
        <v>2776</v>
      </c>
      <c r="AJ684" s="194" t="str">
        <f>VLOOKUP($J684,context!$K$2:$M$348,2,FALSE)</f>
        <v>Definition from Citavi: An edict such as a law, ordinance, or regulation from a national or international legislative or administrative body.</v>
      </c>
      <c r="AK684" s="131">
        <v>2</v>
      </c>
      <c r="AL684" s="70" t="s">
        <v>3098</v>
      </c>
      <c r="AM684" s="149">
        <f>VLOOKUP($J684,context!$K$2:$AC$348,5,FALSE)</f>
        <v>0</v>
      </c>
      <c r="AN684" s="149">
        <f>VLOOKUP($J684,context!$K$2:$AC$348,6,FALSE)</f>
        <v>0</v>
      </c>
      <c r="AO684" s="149">
        <f>VLOOKUP($J684,context!$K$2:$AC$348,7,FALSE)</f>
        <v>0</v>
      </c>
      <c r="AP684" s="149">
        <f>VLOOKUP($J684,context!$K$2:$AC$348,8,FALSE)</f>
        <v>0</v>
      </c>
      <c r="AQ684" s="149">
        <f>VLOOKUP($J684,context!$K$2:$AC$348,9,FALSE)</f>
        <v>0.2</v>
      </c>
      <c r="AR684" s="149">
        <f>VLOOKUP($J684,context!$K$2:$AC$348,10,FALSE)</f>
        <v>0</v>
      </c>
      <c r="AS684" s="149">
        <f>VLOOKUP($J684,context!$K$2:$AC$348,11,FALSE)</f>
        <v>0.4</v>
      </c>
      <c r="AT684" s="149">
        <f>VLOOKUP($J684,context!$K$2:$AC$348,12,FALSE)</f>
        <v>0.2</v>
      </c>
      <c r="AU684" s="149">
        <f>VLOOKUP($J684,context!$K$2:$AC$348,13,FALSE)</f>
        <v>0.6</v>
      </c>
      <c r="AV684" s="149">
        <f>VLOOKUP($J684,context!$K$2:$AC$348,14,FALSE)</f>
        <v>0</v>
      </c>
      <c r="AW684" s="149">
        <f>VLOOKUP($J684,context!$K$2:$AC$348,15,FALSE)</f>
        <v>0</v>
      </c>
      <c r="AX684" s="149">
        <f>VLOOKUP($J684,context!$K$2:$AC$348,16,FALSE)</f>
        <v>0.6</v>
      </c>
      <c r="AY684" s="149">
        <f t="shared" si="56"/>
        <v>2</v>
      </c>
      <c r="AZ684" s="149">
        <f t="shared" si="57"/>
        <v>0.6</v>
      </c>
      <c r="BA684" s="149">
        <f t="shared" si="58"/>
        <v>0</v>
      </c>
    </row>
    <row r="685" spans="1:54">
      <c r="A685" s="122">
        <v>912</v>
      </c>
      <c r="B685" s="52" t="s">
        <v>13</v>
      </c>
      <c r="C685" s="66" t="s">
        <v>2413</v>
      </c>
      <c r="D685" s="66" t="s">
        <v>2524</v>
      </c>
      <c r="E685" s="7" t="s">
        <v>2414</v>
      </c>
      <c r="F685" s="122">
        <v>5</v>
      </c>
      <c r="G685" s="50" t="s">
        <v>481</v>
      </c>
      <c r="H685" s="122"/>
      <c r="I685" s="122"/>
      <c r="J685" s="47" t="s">
        <v>2580</v>
      </c>
      <c r="K685" s="7" t="s">
        <v>2878</v>
      </c>
      <c r="L685" s="175">
        <v>1</v>
      </c>
      <c r="M685" s="69" t="s">
        <v>791</v>
      </c>
      <c r="N685" s="69" t="s">
        <v>2580</v>
      </c>
      <c r="O685" s="77" t="str">
        <f t="shared" si="59"/>
        <v>Statute Or Regulation-statute</v>
      </c>
      <c r="P685" s="77" t="str">
        <f t="shared" si="60"/>
        <v>Definition from VIVO: A bill enacted into law.</v>
      </c>
      <c r="Q685" s="7"/>
      <c r="R685" s="66">
        <v>0.5</v>
      </c>
      <c r="S685" s="126"/>
      <c r="T685" s="77" t="s">
        <v>65</v>
      </c>
      <c r="U685" s="67" t="s">
        <v>108</v>
      </c>
      <c r="V685" s="47" t="s">
        <v>608</v>
      </c>
      <c r="W685" s="47" t="s">
        <v>66</v>
      </c>
      <c r="X685" s="66" t="s">
        <v>66</v>
      </c>
      <c r="Y685" s="184" t="s">
        <v>171</v>
      </c>
      <c r="Z685" s="184" t="s">
        <v>481</v>
      </c>
      <c r="AA685" s="7"/>
      <c r="AB685" s="7"/>
      <c r="AC685" s="7"/>
      <c r="AD685" s="7"/>
      <c r="AF685" s="7" t="s">
        <v>2854</v>
      </c>
      <c r="AG685" s="7">
        <v>-1</v>
      </c>
      <c r="AI685" s="48" t="s">
        <v>2776</v>
      </c>
      <c r="AJ685" s="194" t="str">
        <f>VLOOKUP($J685,context!$K$2:$M$348,2,FALSE)</f>
        <v>Definition from VIVO: A bill enacted into law.</v>
      </c>
      <c r="AK685" s="131">
        <v>2</v>
      </c>
      <c r="AL685" s="70" t="s">
        <v>3098</v>
      </c>
      <c r="AM685" s="185">
        <f>VLOOKUP($J685,context!$K$2:$AC$348,5,FALSE)</f>
        <v>0</v>
      </c>
      <c r="AN685" s="185">
        <f>VLOOKUP($J685,context!$K$2:$AC$348,6,FALSE)</f>
        <v>0</v>
      </c>
      <c r="AO685" s="185">
        <f>VLOOKUP($J685,context!$K$2:$AC$348,7,FALSE)</f>
        <v>0</v>
      </c>
      <c r="AP685" s="185">
        <f>VLOOKUP($J685,context!$K$2:$AC$348,8,FALSE)</f>
        <v>0</v>
      </c>
      <c r="AQ685" s="185">
        <f>VLOOKUP($J685,context!$K$2:$AC$348,9,FALSE)</f>
        <v>0.2</v>
      </c>
      <c r="AR685" s="185">
        <f>VLOOKUP($J685,context!$K$2:$AC$348,10,FALSE)</f>
        <v>0</v>
      </c>
      <c r="AS685" s="185">
        <f>VLOOKUP($J685,context!$K$2:$AC$348,11,FALSE)</f>
        <v>0.4</v>
      </c>
      <c r="AT685" s="185">
        <f>VLOOKUP($J685,context!$K$2:$AC$348,12,FALSE)</f>
        <v>0.2</v>
      </c>
      <c r="AU685" s="185">
        <f>VLOOKUP($J685,context!$K$2:$AC$348,13,FALSE)</f>
        <v>0.6</v>
      </c>
      <c r="AV685" s="185">
        <f>VLOOKUP($J685,context!$K$2:$AC$348,14,FALSE)</f>
        <v>0</v>
      </c>
      <c r="AW685" s="185">
        <f>VLOOKUP($J685,context!$K$2:$AC$348,15,FALSE)</f>
        <v>0</v>
      </c>
      <c r="AX685" s="185">
        <f>VLOOKUP($J685,context!$K$2:$AC$348,16,FALSE)</f>
        <v>0.4</v>
      </c>
      <c r="AY685" s="185">
        <f t="shared" si="56"/>
        <v>1.7999999999999998</v>
      </c>
      <c r="AZ685" s="149">
        <f t="shared" si="57"/>
        <v>0.6</v>
      </c>
      <c r="BA685" s="149">
        <f t="shared" si="58"/>
        <v>0</v>
      </c>
      <c r="BB685" s="7"/>
    </row>
    <row r="686" spans="1:54">
      <c r="A686" s="122">
        <v>913</v>
      </c>
      <c r="B686" s="52" t="s">
        <v>13</v>
      </c>
      <c r="C686" s="66" t="s">
        <v>2413</v>
      </c>
      <c r="D686" s="66" t="s">
        <v>2519</v>
      </c>
      <c r="E686" s="7" t="s">
        <v>2414</v>
      </c>
      <c r="F686" s="122">
        <v>5</v>
      </c>
      <c r="G686" s="50" t="s">
        <v>1324</v>
      </c>
      <c r="H686" s="122"/>
      <c r="I686" s="122"/>
      <c r="J686" s="47" t="s">
        <v>2582</v>
      </c>
      <c r="K686" s="7" t="s">
        <v>2520</v>
      </c>
      <c r="L686" s="175">
        <v>1</v>
      </c>
      <c r="M686" s="69" t="s">
        <v>791</v>
      </c>
      <c r="N686" s="69" t="s">
        <v>2582</v>
      </c>
      <c r="O686" s="77" t="str">
        <f t="shared" si="59"/>
        <v>Statute or Regulation-unenacted bill</v>
      </c>
      <c r="P686" s="77" t="str">
        <f t="shared" si="60"/>
        <v>Definition from VIVO: Draft legislation presented for discussion to a legal body|Draft legislation presented for discussion to a legal body.</v>
      </c>
      <c r="Q686" s="7"/>
      <c r="R686" s="66">
        <v>0.2</v>
      </c>
      <c r="S686" s="126"/>
      <c r="T686" s="77" t="s">
        <v>65</v>
      </c>
      <c r="U686" s="67" t="s">
        <v>108</v>
      </c>
      <c r="V686" s="47" t="s">
        <v>608</v>
      </c>
      <c r="W686" s="47" t="s">
        <v>66</v>
      </c>
      <c r="X686" s="66" t="s">
        <v>66</v>
      </c>
      <c r="Y686" s="184" t="s">
        <v>171</v>
      </c>
      <c r="Z686" s="184"/>
      <c r="AA686" s="7"/>
      <c r="AB686" s="7"/>
      <c r="AC686" s="7"/>
      <c r="AD686" s="7"/>
      <c r="AF686" s="7" t="s">
        <v>2854</v>
      </c>
      <c r="AG686" s="7">
        <v>-1</v>
      </c>
      <c r="AI686" s="48" t="s">
        <v>2776</v>
      </c>
      <c r="AJ686" s="194" t="str">
        <f>VLOOKUP($J686,context!$K$2:$M$348,2,FALSE)</f>
        <v>Definition from VIVO: Draft legislation presented for discussion to a legal body|Draft legislation presented for discussion to a legal body.</v>
      </c>
      <c r="AK686" s="131">
        <v>2</v>
      </c>
      <c r="AL686" s="70" t="s">
        <v>3098</v>
      </c>
      <c r="AM686" s="185">
        <f>VLOOKUP($J686,context!$K$2:$AC$348,5,FALSE)</f>
        <v>0</v>
      </c>
      <c r="AN686" s="185">
        <f>VLOOKUP($J686,context!$K$2:$AC$348,6,FALSE)</f>
        <v>0</v>
      </c>
      <c r="AO686" s="185">
        <f>VLOOKUP($J686,context!$K$2:$AC$348,7,FALSE)</f>
        <v>0</v>
      </c>
      <c r="AP686" s="185">
        <f>VLOOKUP($J686,context!$K$2:$AC$348,8,FALSE)</f>
        <v>0</v>
      </c>
      <c r="AQ686" s="185">
        <f>VLOOKUP($J686,context!$K$2:$AC$348,9,FALSE)</f>
        <v>0.2</v>
      </c>
      <c r="AR686" s="185">
        <f>VLOOKUP($J686,context!$K$2:$AC$348,10,FALSE)</f>
        <v>0</v>
      </c>
      <c r="AS686" s="185">
        <f>VLOOKUP($J686,context!$K$2:$AC$348,11,FALSE)</f>
        <v>0.4</v>
      </c>
      <c r="AT686" s="185">
        <f>VLOOKUP($J686,context!$K$2:$AC$348,12,FALSE)</f>
        <v>0</v>
      </c>
      <c r="AU686" s="185">
        <f>VLOOKUP($J686,context!$K$2:$AC$348,13,FALSE)</f>
        <v>0.2</v>
      </c>
      <c r="AV686" s="185">
        <f>VLOOKUP($J686,context!$K$2:$AC$348,14,FALSE)</f>
        <v>0</v>
      </c>
      <c r="AW686" s="185">
        <f>VLOOKUP($J686,context!$K$2:$AC$348,15,FALSE)</f>
        <v>0</v>
      </c>
      <c r="AX686" s="185">
        <f>VLOOKUP($J686,context!$K$2:$AC$348,16,FALSE)</f>
        <v>0.2</v>
      </c>
      <c r="AY686" s="185">
        <f t="shared" si="56"/>
        <v>1</v>
      </c>
      <c r="AZ686" s="149">
        <f t="shared" si="57"/>
        <v>0.4</v>
      </c>
      <c r="BA686" s="149">
        <f t="shared" si="58"/>
        <v>0</v>
      </c>
    </row>
    <row r="687" spans="1:54">
      <c r="A687" s="52">
        <v>259</v>
      </c>
      <c r="B687" s="52" t="s">
        <v>13</v>
      </c>
      <c r="C687" s="116" t="s">
        <v>851</v>
      </c>
      <c r="D687" s="52" t="s">
        <v>852</v>
      </c>
      <c r="E687" s="118" t="s">
        <v>853</v>
      </c>
      <c r="F687" s="50">
        <v>2</v>
      </c>
      <c r="G687" s="77" t="s">
        <v>879</v>
      </c>
      <c r="H687" s="77"/>
      <c r="I687" s="69" t="s">
        <v>880</v>
      </c>
      <c r="J687" s="74" t="s">
        <v>880</v>
      </c>
      <c r="K687" s="77" t="s">
        <v>881</v>
      </c>
      <c r="L687" s="77">
        <v>0</v>
      </c>
      <c r="M687" s="69" t="s">
        <v>880</v>
      </c>
      <c r="N687" s="69" t="s">
        <v>880</v>
      </c>
      <c r="O687" s="77" t="str">
        <f t="shared" si="59"/>
        <v/>
      </c>
      <c r="P687" s="77" t="str">
        <f t="shared" si="60"/>
        <v/>
      </c>
      <c r="Q687" s="77" t="s">
        <v>882</v>
      </c>
      <c r="R687" s="6">
        <v>1</v>
      </c>
      <c r="S687" s="55">
        <v>43015</v>
      </c>
      <c r="T687" s="77" t="s">
        <v>189</v>
      </c>
      <c r="U687" s="67" t="s">
        <v>717</v>
      </c>
      <c r="V687" s="68" t="s">
        <v>210</v>
      </c>
      <c r="W687" s="74" t="s">
        <v>879</v>
      </c>
      <c r="X687" s="115" t="s">
        <v>210</v>
      </c>
      <c r="Y687" s="121" t="s">
        <v>171</v>
      </c>
      <c r="Z687" s="121" t="s">
        <v>167</v>
      </c>
      <c r="AA687" s="77"/>
      <c r="AB687" s="69" t="s">
        <v>609</v>
      </c>
      <c r="AC687" s="77"/>
      <c r="AD687" s="77"/>
      <c r="AF687" s="77"/>
      <c r="AG687" s="69">
        <v>1</v>
      </c>
      <c r="AH687" s="7"/>
      <c r="AI687" s="70" t="s">
        <v>737</v>
      </c>
      <c r="AJ687" s="194" t="str">
        <f>VLOOKUP($J687,context!$K$2:$M$348,2,FALSE)</f>
        <v>Definition from FaBiO: A recorded static visual representation. This class of image includes diagrams, drawings, graphs, graphic designs, plans, maps, photographs and prints.</v>
      </c>
      <c r="AK687" s="70">
        <v>1</v>
      </c>
      <c r="AL687" s="70" t="s">
        <v>3093</v>
      </c>
      <c r="AM687" s="149">
        <f>VLOOKUP($J687,context!$K$2:$AC$348,5,FALSE)</f>
        <v>0</v>
      </c>
      <c r="AN687" s="149">
        <f>VLOOKUP($J687,context!$K$2:$AC$348,6,FALSE)</f>
        <v>0</v>
      </c>
      <c r="AO687" s="149">
        <f>VLOOKUP($J687,context!$K$2:$AC$348,7,FALSE)</f>
        <v>0</v>
      </c>
      <c r="AP687" s="149">
        <f>VLOOKUP($J687,context!$K$2:$AC$348,8,FALSE)</f>
        <v>1</v>
      </c>
      <c r="AQ687" s="149">
        <f>VLOOKUP($J687,context!$K$2:$AC$348,9,FALSE)</f>
        <v>1</v>
      </c>
      <c r="AR687" s="149">
        <f>VLOOKUP($J687,context!$K$2:$AC$348,10,FALSE)</f>
        <v>0</v>
      </c>
      <c r="AS687" s="149">
        <f>VLOOKUP($J687,context!$K$2:$AC$348,11,FALSE)</f>
        <v>0.8</v>
      </c>
      <c r="AT687" s="149">
        <f>VLOOKUP($J687,context!$K$2:$AC$348,12,FALSE)</f>
        <v>0.8</v>
      </c>
      <c r="AU687" s="149">
        <f>VLOOKUP($J687,context!$K$2:$AC$348,13,FALSE)</f>
        <v>0</v>
      </c>
      <c r="AV687" s="149">
        <f>VLOOKUP($J687,context!$K$2:$AC$348,14,FALSE)</f>
        <v>1</v>
      </c>
      <c r="AW687" s="149">
        <f>VLOOKUP($J687,context!$K$2:$AC$348,15,FALSE)</f>
        <v>0</v>
      </c>
      <c r="AX687" s="149">
        <f>VLOOKUP($J687,context!$K$2:$AC$348,16,FALSE)</f>
        <v>0.6</v>
      </c>
      <c r="AY687" s="149">
        <f t="shared" si="56"/>
        <v>5.1999999999999993</v>
      </c>
      <c r="AZ687" s="149">
        <f t="shared" si="57"/>
        <v>1</v>
      </c>
      <c r="BA687" s="149">
        <f t="shared" si="58"/>
        <v>0</v>
      </c>
    </row>
    <row r="688" spans="1:54" s="7" customFormat="1">
      <c r="A688" s="52">
        <v>270</v>
      </c>
      <c r="B688" s="52" t="s">
        <v>13</v>
      </c>
      <c r="C688" s="66" t="s">
        <v>885</v>
      </c>
      <c r="D688" s="52" t="s">
        <v>886</v>
      </c>
      <c r="E688" s="77" t="s">
        <v>887</v>
      </c>
      <c r="F688" s="50">
        <v>2</v>
      </c>
      <c r="G688" s="50" t="s">
        <v>278</v>
      </c>
      <c r="H688" s="77"/>
      <c r="I688" s="50" t="s">
        <v>278</v>
      </c>
      <c r="J688" s="76" t="s">
        <v>880</v>
      </c>
      <c r="K688" s="77"/>
      <c r="L688" s="69">
        <v>0</v>
      </c>
      <c r="M688" s="69" t="s">
        <v>880</v>
      </c>
      <c r="N688" s="69" t="s">
        <v>880</v>
      </c>
      <c r="O688" s="77" t="str">
        <f t="shared" si="59"/>
        <v/>
      </c>
      <c r="P688" s="77" t="str">
        <f t="shared" si="60"/>
        <v/>
      </c>
      <c r="Q688" s="77"/>
      <c r="R688" s="6">
        <v>1</v>
      </c>
      <c r="S688" s="55">
        <v>43015</v>
      </c>
      <c r="T688" s="77" t="s">
        <v>189</v>
      </c>
      <c r="U688" s="67" t="s">
        <v>717</v>
      </c>
      <c r="V688" s="68" t="s">
        <v>210</v>
      </c>
      <c r="W688" s="74" t="s">
        <v>879</v>
      </c>
      <c r="X688" s="115" t="s">
        <v>210</v>
      </c>
      <c r="Y688" s="121" t="s">
        <v>171</v>
      </c>
      <c r="Z688" s="121" t="s">
        <v>167</v>
      </c>
      <c r="AA688" s="77"/>
      <c r="AB688" s="69" t="s">
        <v>609</v>
      </c>
      <c r="AC688" s="77"/>
      <c r="AD688" s="77"/>
      <c r="AF688" s="77"/>
      <c r="AG688" s="69">
        <v>1</v>
      </c>
      <c r="AI688" s="70" t="s">
        <v>737</v>
      </c>
      <c r="AJ688" s="194" t="str">
        <f>VLOOKUP($J688,context!$K$2:$M$348,2,FALSE)</f>
        <v>Definition from FaBiO: A recorded static visual representation. This class of image includes diagrams, drawings, graphs, graphic designs, plans, maps, photographs and prints.</v>
      </c>
      <c r="AK688" s="70">
        <v>1</v>
      </c>
      <c r="AL688" s="70" t="s">
        <v>3093</v>
      </c>
      <c r="AM688" s="149">
        <f>VLOOKUP($J688,context!$K$2:$AC$348,5,FALSE)</f>
        <v>0</v>
      </c>
      <c r="AN688" s="149">
        <f>VLOOKUP($J688,context!$K$2:$AC$348,6,FALSE)</f>
        <v>0</v>
      </c>
      <c r="AO688" s="149">
        <f>VLOOKUP($J688,context!$K$2:$AC$348,7,FALSE)</f>
        <v>0</v>
      </c>
      <c r="AP688" s="149">
        <f>VLOOKUP($J688,context!$K$2:$AC$348,8,FALSE)</f>
        <v>1</v>
      </c>
      <c r="AQ688" s="149">
        <f>VLOOKUP($J688,context!$K$2:$AC$348,9,FALSE)</f>
        <v>1</v>
      </c>
      <c r="AR688" s="149">
        <f>VLOOKUP($J688,context!$K$2:$AC$348,10,FALSE)</f>
        <v>0</v>
      </c>
      <c r="AS688" s="149">
        <f>VLOOKUP($J688,context!$K$2:$AC$348,11,FALSE)</f>
        <v>0.8</v>
      </c>
      <c r="AT688" s="149">
        <f>VLOOKUP($J688,context!$K$2:$AC$348,12,FALSE)</f>
        <v>0.8</v>
      </c>
      <c r="AU688" s="149">
        <f>VLOOKUP($J688,context!$K$2:$AC$348,13,FALSE)</f>
        <v>0</v>
      </c>
      <c r="AV688" s="149">
        <f>VLOOKUP($J688,context!$K$2:$AC$348,14,FALSE)</f>
        <v>1</v>
      </c>
      <c r="AW688" s="149">
        <f>VLOOKUP($J688,context!$K$2:$AC$348,15,FALSE)</f>
        <v>0</v>
      </c>
      <c r="AX688" s="149">
        <f>VLOOKUP($J688,context!$K$2:$AC$348,16,FALSE)</f>
        <v>0.6</v>
      </c>
      <c r="AY688" s="149">
        <f t="shared" si="56"/>
        <v>5.1999999999999993</v>
      </c>
      <c r="AZ688" s="149">
        <f t="shared" si="57"/>
        <v>1</v>
      </c>
      <c r="BA688" s="149">
        <f t="shared" si="58"/>
        <v>0</v>
      </c>
      <c r="BB688" s="61"/>
    </row>
    <row r="689" spans="1:54" s="7" customFormat="1">
      <c r="A689" s="52">
        <v>439</v>
      </c>
      <c r="B689" s="52" t="s">
        <v>13</v>
      </c>
      <c r="C689" s="66" t="s">
        <v>1116</v>
      </c>
      <c r="D689" s="52" t="s">
        <v>1117</v>
      </c>
      <c r="E689" s="77" t="s">
        <v>49</v>
      </c>
      <c r="F689" s="50">
        <v>3</v>
      </c>
      <c r="G689" s="50" t="s">
        <v>1147</v>
      </c>
      <c r="H689" s="77">
        <v>7</v>
      </c>
      <c r="I689" s="50" t="s">
        <v>1147</v>
      </c>
      <c r="J689" s="70" t="s">
        <v>880</v>
      </c>
      <c r="K689" s="77" t="s">
        <v>1148</v>
      </c>
      <c r="L689" s="77">
        <v>0</v>
      </c>
      <c r="M689" s="69" t="s">
        <v>880</v>
      </c>
      <c r="N689" s="69" t="s">
        <v>880</v>
      </c>
      <c r="O689" s="77" t="str">
        <f t="shared" si="59"/>
        <v/>
      </c>
      <c r="P689" s="77" t="str">
        <f t="shared" si="60"/>
        <v/>
      </c>
      <c r="Q689" s="77"/>
      <c r="R689" s="6">
        <v>1</v>
      </c>
      <c r="S689" s="55"/>
      <c r="T689" s="77" t="s">
        <v>189</v>
      </c>
      <c r="U689" s="67" t="s">
        <v>717</v>
      </c>
      <c r="V689" s="68" t="s">
        <v>210</v>
      </c>
      <c r="W689" s="74" t="s">
        <v>879</v>
      </c>
      <c r="X689" s="115" t="s">
        <v>210</v>
      </c>
      <c r="Y689" s="121" t="s">
        <v>171</v>
      </c>
      <c r="Z689" s="121" t="s">
        <v>167</v>
      </c>
      <c r="AA689" s="77"/>
      <c r="AB689" s="69" t="s">
        <v>609</v>
      </c>
      <c r="AC689" s="77"/>
      <c r="AD689" s="77"/>
      <c r="AF689" s="77"/>
      <c r="AG689" s="69">
        <v>1</v>
      </c>
      <c r="AI689" s="70" t="s">
        <v>737</v>
      </c>
      <c r="AJ689" s="194" t="str">
        <f>VLOOKUP($J689,context!$K$2:$M$348,2,FALSE)</f>
        <v>Definition from FaBiO: A recorded static visual representation. This class of image includes diagrams, drawings, graphs, graphic designs, plans, maps, photographs and prints.</v>
      </c>
      <c r="AK689" s="70">
        <v>1</v>
      </c>
      <c r="AL689" s="70" t="s">
        <v>3093</v>
      </c>
      <c r="AM689" s="149">
        <f>VLOOKUP($J689,context!$K$2:$AC$348,5,FALSE)</f>
        <v>0</v>
      </c>
      <c r="AN689" s="149">
        <f>VLOOKUP($J689,context!$K$2:$AC$348,6,FALSE)</f>
        <v>0</v>
      </c>
      <c r="AO689" s="149">
        <f>VLOOKUP($J689,context!$K$2:$AC$348,7,FALSE)</f>
        <v>0</v>
      </c>
      <c r="AP689" s="149">
        <f>VLOOKUP($J689,context!$K$2:$AC$348,8,FALSE)</f>
        <v>1</v>
      </c>
      <c r="AQ689" s="149">
        <f>VLOOKUP($J689,context!$K$2:$AC$348,9,FALSE)</f>
        <v>1</v>
      </c>
      <c r="AR689" s="149">
        <f>VLOOKUP($J689,context!$K$2:$AC$348,10,FALSE)</f>
        <v>0</v>
      </c>
      <c r="AS689" s="149">
        <f>VLOOKUP($J689,context!$K$2:$AC$348,11,FALSE)</f>
        <v>0.8</v>
      </c>
      <c r="AT689" s="149">
        <f>VLOOKUP($J689,context!$K$2:$AC$348,12,FALSE)</f>
        <v>0.8</v>
      </c>
      <c r="AU689" s="149">
        <f>VLOOKUP($J689,context!$K$2:$AC$348,13,FALSE)</f>
        <v>0</v>
      </c>
      <c r="AV689" s="149">
        <f>VLOOKUP($J689,context!$K$2:$AC$348,14,FALSE)</f>
        <v>1</v>
      </c>
      <c r="AW689" s="149">
        <f>VLOOKUP($J689,context!$K$2:$AC$348,15,FALSE)</f>
        <v>0</v>
      </c>
      <c r="AX689" s="149">
        <f>VLOOKUP($J689,context!$K$2:$AC$348,16,FALSE)</f>
        <v>0.6</v>
      </c>
      <c r="AY689" s="149">
        <f t="shared" si="56"/>
        <v>5.1999999999999993</v>
      </c>
      <c r="AZ689" s="149">
        <f t="shared" si="57"/>
        <v>1</v>
      </c>
      <c r="BA689" s="149">
        <f t="shared" si="58"/>
        <v>0</v>
      </c>
    </row>
    <row r="690" spans="1:54">
      <c r="A690" s="52">
        <v>596</v>
      </c>
      <c r="B690" s="52" t="s">
        <v>13</v>
      </c>
      <c r="C690" s="114" t="s">
        <v>1732</v>
      </c>
      <c r="E690" s="69" t="s">
        <v>1891</v>
      </c>
      <c r="F690" s="61">
        <v>2</v>
      </c>
      <c r="G690" s="69" t="s">
        <v>278</v>
      </c>
      <c r="I690" s="69" t="s">
        <v>278</v>
      </c>
      <c r="J690" s="70" t="s">
        <v>880</v>
      </c>
      <c r="K690" s="61" t="s">
        <v>1872</v>
      </c>
      <c r="L690" s="77">
        <v>0</v>
      </c>
      <c r="M690" s="69" t="s">
        <v>880</v>
      </c>
      <c r="N690" s="69" t="s">
        <v>880</v>
      </c>
      <c r="O690" s="77" t="str">
        <f t="shared" si="59"/>
        <v/>
      </c>
      <c r="P690" s="77" t="str">
        <f t="shared" si="60"/>
        <v/>
      </c>
      <c r="Q690" s="61" t="s">
        <v>1873</v>
      </c>
      <c r="R690" s="63">
        <v>1</v>
      </c>
      <c r="T690" s="77" t="s">
        <v>189</v>
      </c>
      <c r="U690" s="67" t="s">
        <v>717</v>
      </c>
      <c r="V690" s="68" t="s">
        <v>210</v>
      </c>
      <c r="W690" s="74" t="s">
        <v>879</v>
      </c>
      <c r="X690" s="115" t="s">
        <v>210</v>
      </c>
      <c r="Y690" s="121" t="s">
        <v>171</v>
      </c>
      <c r="Z690" s="121" t="s">
        <v>167</v>
      </c>
      <c r="AA690" s="77"/>
      <c r="AB690" s="69" t="s">
        <v>609</v>
      </c>
      <c r="AG690" s="69">
        <v>1</v>
      </c>
      <c r="AI690" s="70" t="s">
        <v>737</v>
      </c>
      <c r="AJ690" s="194" t="str">
        <f>VLOOKUP($J690,context!$K$2:$M$348,2,FALSE)</f>
        <v>Definition from FaBiO: A recorded static visual representation. This class of image includes diagrams, drawings, graphs, graphic designs, plans, maps, photographs and prints.</v>
      </c>
      <c r="AK690" s="70">
        <v>1</v>
      </c>
      <c r="AL690" s="70" t="s">
        <v>3093</v>
      </c>
      <c r="AM690" s="149">
        <f>VLOOKUP($J690,context!$K$2:$AC$348,5,FALSE)</f>
        <v>0</v>
      </c>
      <c r="AN690" s="149">
        <f>VLOOKUP($J690,context!$K$2:$AC$348,6,FALSE)</f>
        <v>0</v>
      </c>
      <c r="AO690" s="149">
        <f>VLOOKUP($J690,context!$K$2:$AC$348,7,FALSE)</f>
        <v>0</v>
      </c>
      <c r="AP690" s="149">
        <f>VLOOKUP($J690,context!$K$2:$AC$348,8,FALSE)</f>
        <v>1</v>
      </c>
      <c r="AQ690" s="149">
        <f>VLOOKUP($J690,context!$K$2:$AC$348,9,FALSE)</f>
        <v>1</v>
      </c>
      <c r="AR690" s="149">
        <f>VLOOKUP($J690,context!$K$2:$AC$348,10,FALSE)</f>
        <v>0</v>
      </c>
      <c r="AS690" s="149">
        <f>VLOOKUP($J690,context!$K$2:$AC$348,11,FALSE)</f>
        <v>0.8</v>
      </c>
      <c r="AT690" s="149">
        <f>VLOOKUP($J690,context!$K$2:$AC$348,12,FALSE)</f>
        <v>0.8</v>
      </c>
      <c r="AU690" s="149">
        <f>VLOOKUP($J690,context!$K$2:$AC$348,13,FALSE)</f>
        <v>0</v>
      </c>
      <c r="AV690" s="149">
        <f>VLOOKUP($J690,context!$K$2:$AC$348,14,FALSE)</f>
        <v>1</v>
      </c>
      <c r="AW690" s="149">
        <f>VLOOKUP($J690,context!$K$2:$AC$348,15,FALSE)</f>
        <v>0</v>
      </c>
      <c r="AX690" s="149">
        <f>VLOOKUP($J690,context!$K$2:$AC$348,16,FALSE)</f>
        <v>0.6</v>
      </c>
      <c r="AY690" s="149">
        <f t="shared" si="56"/>
        <v>5.1999999999999993</v>
      </c>
      <c r="AZ690" s="149">
        <f t="shared" si="57"/>
        <v>1</v>
      </c>
      <c r="BA690" s="149">
        <f t="shared" si="58"/>
        <v>0</v>
      </c>
    </row>
    <row r="691" spans="1:54">
      <c r="A691" s="52">
        <v>809</v>
      </c>
      <c r="B691" s="52" t="s">
        <v>13</v>
      </c>
      <c r="C691" s="117" t="s">
        <v>1902</v>
      </c>
      <c r="E691" s="69" t="s">
        <v>2271</v>
      </c>
      <c r="G691" s="62" t="s">
        <v>278</v>
      </c>
      <c r="J691" s="70" t="s">
        <v>880</v>
      </c>
      <c r="K691" s="61" t="s">
        <v>2203</v>
      </c>
      <c r="L691" s="77">
        <v>1</v>
      </c>
      <c r="M691" s="69" t="s">
        <v>880</v>
      </c>
      <c r="N691" s="69" t="s">
        <v>880</v>
      </c>
      <c r="O691" s="77" t="str">
        <f t="shared" si="59"/>
        <v>Still Image</v>
      </c>
      <c r="P691" s="77" t="str">
        <f t="shared" si="60"/>
        <v>Definition from FaBiO: A recorded static visual representation. This class of image includes diagrams, drawings, graphs, graphic designs, plans, maps, photographs and prints.</v>
      </c>
      <c r="R691" s="63">
        <v>1</v>
      </c>
      <c r="T691" s="77" t="s">
        <v>189</v>
      </c>
      <c r="U691" s="67" t="s">
        <v>717</v>
      </c>
      <c r="V691" s="68" t="s">
        <v>210</v>
      </c>
      <c r="W691" s="74" t="s">
        <v>879</v>
      </c>
      <c r="X691" s="115" t="s">
        <v>210</v>
      </c>
      <c r="Y691" s="121" t="s">
        <v>171</v>
      </c>
      <c r="Z691" s="121" t="s">
        <v>167</v>
      </c>
      <c r="AA691" s="77"/>
      <c r="AB691" s="69" t="s">
        <v>609</v>
      </c>
      <c r="AG691" s="69">
        <v>1</v>
      </c>
      <c r="AI691" s="70" t="s">
        <v>737</v>
      </c>
      <c r="AJ691" s="194" t="str">
        <f>VLOOKUP($J691,context!$K$2:$M$348,2,FALSE)</f>
        <v>Definition from FaBiO: A recorded static visual representation. This class of image includes diagrams, drawings, graphs, graphic designs, plans, maps, photographs and prints.</v>
      </c>
      <c r="AK691" s="70">
        <v>1</v>
      </c>
      <c r="AL691" s="70" t="s">
        <v>3093</v>
      </c>
      <c r="AM691" s="149">
        <f>VLOOKUP($J691,context!$K$2:$AC$348,5,FALSE)</f>
        <v>0</v>
      </c>
      <c r="AN691" s="149">
        <f>VLOOKUP($J691,context!$K$2:$AC$348,6,FALSE)</f>
        <v>0</v>
      </c>
      <c r="AO691" s="149">
        <f>VLOOKUP($J691,context!$K$2:$AC$348,7,FALSE)</f>
        <v>0</v>
      </c>
      <c r="AP691" s="149">
        <f>VLOOKUP($J691,context!$K$2:$AC$348,8,FALSE)</f>
        <v>1</v>
      </c>
      <c r="AQ691" s="149">
        <f>VLOOKUP($J691,context!$K$2:$AC$348,9,FALSE)</f>
        <v>1</v>
      </c>
      <c r="AR691" s="149">
        <f>VLOOKUP($J691,context!$K$2:$AC$348,10,FALSE)</f>
        <v>0</v>
      </c>
      <c r="AS691" s="149">
        <f>VLOOKUP($J691,context!$K$2:$AC$348,11,FALSE)</f>
        <v>0.8</v>
      </c>
      <c r="AT691" s="149">
        <f>VLOOKUP($J691,context!$K$2:$AC$348,12,FALSE)</f>
        <v>0.8</v>
      </c>
      <c r="AU691" s="149">
        <f>VLOOKUP($J691,context!$K$2:$AC$348,13,FALSE)</f>
        <v>0</v>
      </c>
      <c r="AV691" s="149">
        <f>VLOOKUP($J691,context!$K$2:$AC$348,14,FALSE)</f>
        <v>1</v>
      </c>
      <c r="AW691" s="149">
        <f>VLOOKUP($J691,context!$K$2:$AC$348,15,FALSE)</f>
        <v>0</v>
      </c>
      <c r="AX691" s="149">
        <f>VLOOKUP($J691,context!$K$2:$AC$348,16,FALSE)</f>
        <v>0.6</v>
      </c>
      <c r="AY691" s="149">
        <f t="shared" si="56"/>
        <v>5.1999999999999993</v>
      </c>
      <c r="AZ691" s="149">
        <f t="shared" si="57"/>
        <v>1</v>
      </c>
      <c r="BA691" s="149">
        <f t="shared" si="58"/>
        <v>0</v>
      </c>
    </row>
    <row r="692" spans="1:54">
      <c r="A692" s="52">
        <v>59</v>
      </c>
      <c r="B692" s="52" t="s">
        <v>13</v>
      </c>
      <c r="C692" s="66" t="s">
        <v>44</v>
      </c>
      <c r="D692" s="52"/>
      <c r="E692" s="77" t="s">
        <v>629</v>
      </c>
      <c r="F692" s="50">
        <v>4</v>
      </c>
      <c r="G692" s="77" t="s">
        <v>110</v>
      </c>
      <c r="H692" s="77"/>
      <c r="I692" s="69" t="s">
        <v>110</v>
      </c>
      <c r="J692" s="70" t="s">
        <v>110</v>
      </c>
      <c r="K692" s="77" t="s">
        <v>706</v>
      </c>
      <c r="L692" s="77">
        <v>1</v>
      </c>
      <c r="M692" s="69" t="s">
        <v>110</v>
      </c>
      <c r="N692" s="69" t="s">
        <v>110</v>
      </c>
      <c r="O692" s="77" t="str">
        <f t="shared" si="59"/>
        <v>Supervised Student Publication</v>
      </c>
      <c r="P692" s="77" t="str">
        <f t="shared" si="60"/>
        <v>Definition from CASRAI: Articles on research findings published jointly with or supervised by the thesis advisor. The findings relate to research undertaken by the student or the supervisor’s program of research.</v>
      </c>
      <c r="Q692" s="77"/>
      <c r="R692" s="6">
        <v>0.8</v>
      </c>
      <c r="S692" s="55"/>
      <c r="T692" s="77" t="s">
        <v>65</v>
      </c>
      <c r="U692" s="67" t="s">
        <v>108</v>
      </c>
      <c r="V692" s="68" t="s">
        <v>608</v>
      </c>
      <c r="W692" s="74" t="s">
        <v>66</v>
      </c>
      <c r="X692" s="115" t="s">
        <v>66</v>
      </c>
      <c r="Y692" s="121" t="s">
        <v>113</v>
      </c>
      <c r="Z692" s="121" t="s">
        <v>116</v>
      </c>
      <c r="AA692" s="69" t="s">
        <v>609</v>
      </c>
      <c r="AB692" s="69" t="s">
        <v>609</v>
      </c>
      <c r="AC692" s="69" t="s">
        <v>609</v>
      </c>
      <c r="AD692" s="77"/>
      <c r="AF692" s="69" t="s">
        <v>2855</v>
      </c>
      <c r="AG692" s="69">
        <v>0</v>
      </c>
      <c r="AH692" s="7"/>
      <c r="AI692" s="131" t="s">
        <v>2984</v>
      </c>
      <c r="AJ692" s="194" t="str">
        <f>VLOOKUP($J692,context!$K$2:$M$348,2,FALSE)</f>
        <v>Definition from CASRAI: Articles on research findings published jointly with or supervised by the thesis advisor. The findings relate to research undertaken by the student or the supervisor’s program of research.</v>
      </c>
      <c r="AK692" s="70">
        <v>2</v>
      </c>
      <c r="AL692" s="70" t="s">
        <v>3097</v>
      </c>
      <c r="AM692" s="149">
        <f>VLOOKUP($J692,context!$K$2:$AC$348,5,FALSE)</f>
        <v>0</v>
      </c>
      <c r="AN692" s="149">
        <f>VLOOKUP($J692,context!$K$2:$AC$348,6,FALSE)</f>
        <v>0</v>
      </c>
      <c r="AO692" s="149">
        <f>VLOOKUP($J692,context!$K$2:$AC$348,7,FALSE)</f>
        <v>0</v>
      </c>
      <c r="AP692" s="149">
        <f>VLOOKUP($J692,context!$K$2:$AC$348,8,FALSE)</f>
        <v>1</v>
      </c>
      <c r="AQ692" s="149">
        <f>VLOOKUP($J692,context!$K$2:$AC$348,9,FALSE)</f>
        <v>0.5</v>
      </c>
      <c r="AR692" s="149">
        <f>VLOOKUP($J692,context!$K$2:$AC$348,10,FALSE)</f>
        <v>1</v>
      </c>
      <c r="AS692" s="149">
        <f>VLOOKUP($J692,context!$K$2:$AC$348,11,FALSE)</f>
        <v>0.2</v>
      </c>
      <c r="AT692" s="149">
        <f>VLOOKUP($J692,context!$K$2:$AC$348,12,FALSE)</f>
        <v>0.6</v>
      </c>
      <c r="AU692" s="149">
        <f>VLOOKUP($J692,context!$K$2:$AC$348,13,FALSE)</f>
        <v>0.2</v>
      </c>
      <c r="AV692" s="149">
        <f>VLOOKUP($J692,context!$K$2:$AC$348,14,FALSE)</f>
        <v>0</v>
      </c>
      <c r="AW692" s="149">
        <f>VLOOKUP($J692,context!$K$2:$AC$348,15,FALSE)</f>
        <v>0</v>
      </c>
      <c r="AX692" s="149">
        <f>VLOOKUP($J692,context!$K$2:$AC$348,16,FALSE)</f>
        <v>0</v>
      </c>
      <c r="AY692" s="149">
        <f t="shared" si="56"/>
        <v>3.5000000000000004</v>
      </c>
      <c r="AZ692" s="149">
        <f t="shared" si="57"/>
        <v>1</v>
      </c>
      <c r="BA692" s="149">
        <f t="shared" si="58"/>
        <v>0</v>
      </c>
    </row>
    <row r="693" spans="1:54">
      <c r="A693" s="66">
        <v>244</v>
      </c>
      <c r="B693" s="66" t="s">
        <v>13</v>
      </c>
      <c r="C693" s="66" t="s">
        <v>41</v>
      </c>
      <c r="D693" s="66" t="s">
        <v>812</v>
      </c>
      <c r="E693" s="7" t="s">
        <v>842</v>
      </c>
      <c r="F693" s="50">
        <v>4</v>
      </c>
      <c r="G693" s="50" t="s">
        <v>109</v>
      </c>
      <c r="H693" s="50"/>
      <c r="I693" s="7" t="s">
        <v>109</v>
      </c>
      <c r="J693" s="47" t="s">
        <v>110</v>
      </c>
      <c r="K693" s="7" t="s">
        <v>849</v>
      </c>
      <c r="L693" s="7">
        <v>0</v>
      </c>
      <c r="M693" s="69" t="s">
        <v>110</v>
      </c>
      <c r="N693" s="69" t="s">
        <v>110</v>
      </c>
      <c r="O693" s="77" t="str">
        <f t="shared" si="59"/>
        <v/>
      </c>
      <c r="P693" s="77" t="str">
        <f t="shared" si="60"/>
        <v/>
      </c>
      <c r="Q693" s="7" t="s">
        <v>815</v>
      </c>
      <c r="R693" s="66">
        <v>0.8</v>
      </c>
      <c r="S693" s="66"/>
      <c r="T693" s="7" t="s">
        <v>65</v>
      </c>
      <c r="U693" s="184" t="s">
        <v>108</v>
      </c>
      <c r="V693" s="47" t="s">
        <v>608</v>
      </c>
      <c r="W693" s="47" t="s">
        <v>66</v>
      </c>
      <c r="X693" s="66" t="s">
        <v>66</v>
      </c>
      <c r="Y693" s="184" t="s">
        <v>2398</v>
      </c>
      <c r="Z693" s="184" t="s">
        <v>116</v>
      </c>
      <c r="AA693" s="7" t="s">
        <v>609</v>
      </c>
      <c r="AB693" s="7" t="s">
        <v>609</v>
      </c>
      <c r="AC693" s="7" t="s">
        <v>609</v>
      </c>
      <c r="AD693" s="7"/>
      <c r="AF693" s="7" t="s">
        <v>2855</v>
      </c>
      <c r="AG693" s="7">
        <v>0</v>
      </c>
      <c r="AH693" s="7"/>
      <c r="AI693" s="48" t="s">
        <v>2984</v>
      </c>
      <c r="AJ693" s="194" t="str">
        <f>VLOOKUP($J693,context!$K$2:$M$348,2,FALSE)</f>
        <v>Definition from CASRAI: Articles on research findings published jointly with or supervised by the thesis advisor. The findings relate to research undertaken by the student or the supervisor’s program of research.</v>
      </c>
      <c r="AK693" s="47">
        <v>2</v>
      </c>
      <c r="AL693" s="47" t="s">
        <v>3097</v>
      </c>
      <c r="AM693" s="185">
        <f>VLOOKUP($J693,context!$K$2:$AC$348,5,FALSE)</f>
        <v>0</v>
      </c>
      <c r="AN693" s="185">
        <f>VLOOKUP($J693,context!$K$2:$AC$348,6,FALSE)</f>
        <v>0</v>
      </c>
      <c r="AO693" s="185">
        <f>VLOOKUP($J693,context!$K$2:$AC$348,7,FALSE)</f>
        <v>0</v>
      </c>
      <c r="AP693" s="185">
        <f>VLOOKUP($J693,context!$K$2:$AC$348,8,FALSE)</f>
        <v>1</v>
      </c>
      <c r="AQ693" s="185">
        <f>VLOOKUP($J693,context!$K$2:$AC$348,9,FALSE)</f>
        <v>0.5</v>
      </c>
      <c r="AR693" s="185">
        <f>VLOOKUP($J693,context!$K$2:$AC$348,10,FALSE)</f>
        <v>1</v>
      </c>
      <c r="AS693" s="185">
        <f>VLOOKUP($J693,context!$K$2:$AC$348,11,FALSE)</f>
        <v>0.2</v>
      </c>
      <c r="AT693" s="185">
        <f>VLOOKUP($J693,context!$K$2:$AC$348,12,FALSE)</f>
        <v>0.6</v>
      </c>
      <c r="AU693" s="185">
        <f>VLOOKUP($J693,context!$K$2:$AC$348,13,FALSE)</f>
        <v>0.2</v>
      </c>
      <c r="AV693" s="185">
        <f>VLOOKUP($J693,context!$K$2:$AC$348,14,FALSE)</f>
        <v>0</v>
      </c>
      <c r="AW693" s="185">
        <f>VLOOKUP($J693,context!$K$2:$AC$348,15,FALSE)</f>
        <v>0</v>
      </c>
      <c r="AX693" s="185">
        <f>VLOOKUP($J693,context!$K$2:$AC$348,16,FALSE)</f>
        <v>0</v>
      </c>
      <c r="AY693" s="185">
        <f t="shared" si="56"/>
        <v>3.5000000000000004</v>
      </c>
      <c r="AZ693" s="149">
        <f t="shared" si="57"/>
        <v>1</v>
      </c>
      <c r="BA693" s="149">
        <f t="shared" si="58"/>
        <v>0</v>
      </c>
    </row>
    <row r="694" spans="1:54">
      <c r="A694" s="52">
        <v>814</v>
      </c>
      <c r="B694" s="52" t="s">
        <v>13</v>
      </c>
      <c r="C694" s="117" t="s">
        <v>1902</v>
      </c>
      <c r="E694" s="69" t="s">
        <v>2271</v>
      </c>
      <c r="G694" s="62" t="s">
        <v>2208</v>
      </c>
      <c r="J694" s="70" t="s">
        <v>2208</v>
      </c>
      <c r="K694" s="61" t="s">
        <v>2209</v>
      </c>
      <c r="L694" s="175">
        <v>1</v>
      </c>
      <c r="M694" s="69" t="s">
        <v>2208</v>
      </c>
      <c r="N694" s="69" t="s">
        <v>2208</v>
      </c>
      <c r="O694" s="77" t="str">
        <f t="shared" si="59"/>
        <v>supplement</v>
      </c>
      <c r="P694" s="77" t="str">
        <f t="shared" si="60"/>
        <v>Definition from FaBiO: A supplement to a publication such as a book, journal, magazine or newspaper, additional to the main publication. For example, a colour supplement to a sunday newspaper, or a special supplementary issue of a journal or a journal volume containing invited articles on a special topic, or abstracts or papers presented at a scientific conference.</v>
      </c>
      <c r="R694" s="63">
        <v>0.8</v>
      </c>
      <c r="T694" s="69" t="s">
        <v>688</v>
      </c>
      <c r="U694" s="67" t="s">
        <v>608</v>
      </c>
      <c r="V694" s="68" t="s">
        <v>608</v>
      </c>
      <c r="W694" s="74" t="s">
        <v>66</v>
      </c>
      <c r="X694" s="115" t="s">
        <v>66</v>
      </c>
      <c r="Y694" s="121" t="s">
        <v>171</v>
      </c>
      <c r="Z694" s="121" t="s">
        <v>167</v>
      </c>
      <c r="AF694" s="69" t="s">
        <v>2856</v>
      </c>
      <c r="AG694" s="69">
        <v>0</v>
      </c>
      <c r="AI694" s="131" t="s">
        <v>3069</v>
      </c>
      <c r="AJ694" s="194" t="str">
        <f>VLOOKUP($J694,context!$K$2:$M$348,2,FALSE)</f>
        <v>Definition from FaBiO: A supplement to a publication such as a book, journal, magazine or newspaper, additional to the main publication. For example, a colour supplement to a sunday newspaper, or a special supplementary issue of a journal or a journal volume containing invited articles on a special topic, or abstracts or papers presented at a scientific conference.</v>
      </c>
      <c r="AK694" s="70">
        <v>2</v>
      </c>
      <c r="AL694" s="70" t="s">
        <v>3097</v>
      </c>
      <c r="AM694" s="149">
        <f>VLOOKUP($J694,context!$K$2:$AC$348,5,FALSE)</f>
        <v>0</v>
      </c>
      <c r="AN694" s="149">
        <f>VLOOKUP($J694,context!$K$2:$AC$348,6,FALSE)</f>
        <v>0</v>
      </c>
      <c r="AO694" s="149">
        <f>VLOOKUP($J694,context!$K$2:$AC$348,7,FALSE)</f>
        <v>0</v>
      </c>
      <c r="AP694" s="149">
        <f>VLOOKUP($J694,context!$K$2:$AC$348,8,FALSE)</f>
        <v>0.6</v>
      </c>
      <c r="AQ694" s="149">
        <f>VLOOKUP($J694,context!$K$2:$AC$348,9,FALSE)</f>
        <v>0.4</v>
      </c>
      <c r="AR694" s="149">
        <f>VLOOKUP($J694,context!$K$2:$AC$348,10,FALSE)</f>
        <v>0</v>
      </c>
      <c r="AS694" s="149">
        <f>VLOOKUP($J694,context!$K$2:$AC$348,11,FALSE)</f>
        <v>0.2</v>
      </c>
      <c r="AT694" s="149">
        <f>VLOOKUP($J694,context!$K$2:$AC$348,12,FALSE)</f>
        <v>0</v>
      </c>
      <c r="AU694" s="149">
        <f>VLOOKUP($J694,context!$K$2:$AC$348,13,FALSE)</f>
        <v>0</v>
      </c>
      <c r="AV694" s="149">
        <f>VLOOKUP($J694,context!$K$2:$AC$348,14,FALSE)</f>
        <v>0</v>
      </c>
      <c r="AW694" s="149">
        <f>VLOOKUP($J694,context!$K$2:$AC$348,15,FALSE)</f>
        <v>0</v>
      </c>
      <c r="AX694" s="149">
        <f>VLOOKUP($J694,context!$K$2:$AC$348,16,FALSE)</f>
        <v>0.2</v>
      </c>
      <c r="AY694" s="149">
        <f t="shared" si="56"/>
        <v>1.4</v>
      </c>
      <c r="AZ694" s="149">
        <f t="shared" si="57"/>
        <v>0.6</v>
      </c>
      <c r="BA694" s="149">
        <f t="shared" si="58"/>
        <v>0</v>
      </c>
    </row>
    <row r="695" spans="1:54">
      <c r="A695" s="52">
        <v>363</v>
      </c>
      <c r="B695" s="52" t="s">
        <v>2708</v>
      </c>
      <c r="C695" s="66" t="s">
        <v>905</v>
      </c>
      <c r="D695" s="52"/>
      <c r="E695" s="77" t="s">
        <v>906</v>
      </c>
      <c r="F695" s="50">
        <v>5</v>
      </c>
      <c r="G695" s="50" t="s">
        <v>1044</v>
      </c>
      <c r="H695" s="77" t="s">
        <v>1051</v>
      </c>
      <c r="I695" s="69" t="s">
        <v>1052</v>
      </c>
      <c r="J695" s="70" t="s">
        <v>1053</v>
      </c>
      <c r="K695" s="77"/>
      <c r="L695" s="175">
        <v>1</v>
      </c>
      <c r="M695" s="69" t="s">
        <v>1053</v>
      </c>
      <c r="N695" s="69" t="s">
        <v>1053</v>
      </c>
      <c r="O695" s="77" t="str">
        <f t="shared" si="59"/>
        <v>Synthesis</v>
      </c>
      <c r="P695" s="77" t="str">
        <f t="shared" si="60"/>
        <v xml:space="preserve">Definition from MARLO: </v>
      </c>
      <c r="Q695" s="77"/>
      <c r="R695" s="6">
        <v>0.6</v>
      </c>
      <c r="S695" s="55">
        <v>43015</v>
      </c>
      <c r="T695" s="77" t="s">
        <v>65</v>
      </c>
      <c r="U695" s="67" t="s">
        <v>108</v>
      </c>
      <c r="V695" s="68" t="s">
        <v>145</v>
      </c>
      <c r="W695" s="74" t="s">
        <v>66</v>
      </c>
      <c r="X695" s="115" t="s">
        <v>66</v>
      </c>
      <c r="Y695" s="121" t="s">
        <v>171</v>
      </c>
      <c r="Z695" s="121" t="s">
        <v>167</v>
      </c>
      <c r="AA695" s="69" t="s">
        <v>609</v>
      </c>
      <c r="AB695" s="69" t="s">
        <v>609</v>
      </c>
      <c r="AC695" s="77"/>
      <c r="AD695" s="77"/>
      <c r="AF695" s="69" t="s">
        <v>372</v>
      </c>
      <c r="AG695" s="69">
        <v>0</v>
      </c>
      <c r="AH695" s="7"/>
      <c r="AI695" s="131" t="s">
        <v>2776</v>
      </c>
      <c r="AJ695" s="194" t="str">
        <f>VLOOKUP($J695,context!$K$2:$M$348,2,FALSE)</f>
        <v xml:space="preserve">Definition from MARLO: </v>
      </c>
      <c r="AK695" s="70">
        <v>2</v>
      </c>
      <c r="AL695" s="70" t="s">
        <v>3098</v>
      </c>
      <c r="AM695" s="149">
        <f>VLOOKUP($J695,context!$K$2:$AC$348,5,FALSE)</f>
        <v>1</v>
      </c>
      <c r="AN695" s="149">
        <f>VLOOKUP($J695,context!$K$2:$AC$348,6,FALSE)</f>
        <v>0</v>
      </c>
      <c r="AO695" s="149">
        <f>VLOOKUP($J695,context!$K$2:$AC$348,7,FALSE)</f>
        <v>0</v>
      </c>
      <c r="AP695" s="149">
        <f>VLOOKUP($J695,context!$K$2:$AC$348,8,FALSE)</f>
        <v>0.4</v>
      </c>
      <c r="AQ695" s="149">
        <f>VLOOKUP($J695,context!$K$2:$AC$348,9,FALSE)</f>
        <v>0.2</v>
      </c>
      <c r="AR695" s="149">
        <f>VLOOKUP($J695,context!$K$2:$AC$348,10,FALSE)</f>
        <v>0.8</v>
      </c>
      <c r="AS695" s="149">
        <f>VLOOKUP($J695,context!$K$2:$AC$348,11,FALSE)</f>
        <v>0.4</v>
      </c>
      <c r="AT695" s="149">
        <f>VLOOKUP($J695,context!$K$2:$AC$348,12,FALSE)</f>
        <v>0.2</v>
      </c>
      <c r="AU695" s="149">
        <f>VLOOKUP($J695,context!$K$2:$AC$348,13,FALSE)</f>
        <v>0.6</v>
      </c>
      <c r="AV695" s="149">
        <f>VLOOKUP($J695,context!$K$2:$AC$348,14,FALSE)</f>
        <v>0.2</v>
      </c>
      <c r="AW695" s="149">
        <f>VLOOKUP($J695,context!$K$2:$AC$348,15,FALSE)</f>
        <v>0</v>
      </c>
      <c r="AX695" s="149">
        <f>VLOOKUP($J695,context!$K$2:$AC$348,16,FALSE)</f>
        <v>0.2</v>
      </c>
      <c r="AY695" s="149">
        <f t="shared" si="56"/>
        <v>4</v>
      </c>
      <c r="AZ695" s="149">
        <f t="shared" si="57"/>
        <v>1</v>
      </c>
      <c r="BA695" s="149">
        <f t="shared" si="58"/>
        <v>0</v>
      </c>
    </row>
    <row r="696" spans="1:54">
      <c r="A696" s="52">
        <v>817</v>
      </c>
      <c r="B696" s="52" t="s">
        <v>13</v>
      </c>
      <c r="C696" s="117" t="s">
        <v>1902</v>
      </c>
      <c r="E696" s="69" t="s">
        <v>2271</v>
      </c>
      <c r="G696" s="62" t="s">
        <v>581</v>
      </c>
      <c r="J696" s="70" t="s">
        <v>2356</v>
      </c>
      <c r="K696" s="69" t="s">
        <v>2399</v>
      </c>
      <c r="L696" s="175">
        <v>1</v>
      </c>
      <c r="M696" s="69" t="s">
        <v>2356</v>
      </c>
      <c r="N696" s="69" t="s">
        <v>2356</v>
      </c>
      <c r="O696" s="77" t="str">
        <f t="shared" si="59"/>
        <v>Table</v>
      </c>
      <c r="P696" s="77" t="str">
        <f t="shared" si="60"/>
        <v>Definition from FaBiO: A graphical means of presenting data in a grid of rows and columns, within which the cells usually contain alphanumeric text or numeric values. If included within a publication, a table typically appearing unaligned with the main body of text, with its own descriptive title.</v>
      </c>
      <c r="R696" s="63">
        <v>0.8</v>
      </c>
      <c r="T696" s="69" t="s">
        <v>688</v>
      </c>
      <c r="U696" s="67" t="s">
        <v>608</v>
      </c>
      <c r="V696" s="68" t="s">
        <v>608</v>
      </c>
      <c r="W696" s="74" t="s">
        <v>266</v>
      </c>
      <c r="X696" s="115" t="s">
        <v>266</v>
      </c>
      <c r="Y696" s="121" t="s">
        <v>171</v>
      </c>
      <c r="Z696" s="121" t="s">
        <v>167</v>
      </c>
      <c r="AF696" s="69" t="s">
        <v>2777</v>
      </c>
      <c r="AG696" s="69">
        <v>-1</v>
      </c>
      <c r="AI696" s="70" t="s">
        <v>2776</v>
      </c>
      <c r="AJ696" s="194" t="str">
        <f>VLOOKUP($J696,context!$K$2:$M$348,2,FALSE)</f>
        <v>Definition from FaBiO: A graphical means of presenting data in a grid of rows and columns, within which the cells usually contain alphanumeric text or numeric values. If included within a publication, a table typically appearing unaligned with the main body of text, with its own descriptive title.</v>
      </c>
      <c r="AK696" s="70">
        <v>2</v>
      </c>
      <c r="AL696" s="70" t="s">
        <v>3098</v>
      </c>
      <c r="AM696" s="149">
        <f>VLOOKUP($J696,context!$K$2:$AC$348,5,FALSE)</f>
        <v>0</v>
      </c>
      <c r="AN696" s="149">
        <f>VLOOKUP($J696,context!$K$2:$AC$348,6,FALSE)</f>
        <v>0</v>
      </c>
      <c r="AO696" s="149">
        <f>VLOOKUP($J696,context!$K$2:$AC$348,7,FALSE)</f>
        <v>0</v>
      </c>
      <c r="AP696" s="149">
        <f>VLOOKUP($J696,context!$K$2:$AC$348,8,FALSE)</f>
        <v>0.4</v>
      </c>
      <c r="AQ696" s="149">
        <f>VLOOKUP($J696,context!$K$2:$AC$348,9,FALSE)</f>
        <v>1</v>
      </c>
      <c r="AR696" s="149">
        <f>VLOOKUP($J696,context!$K$2:$AC$348,10,FALSE)</f>
        <v>0</v>
      </c>
      <c r="AS696" s="149">
        <f>VLOOKUP($J696,context!$K$2:$AC$348,11,FALSE)</f>
        <v>1</v>
      </c>
      <c r="AT696" s="149">
        <f>VLOOKUP($J696,context!$K$2:$AC$348,12,FALSE)</f>
        <v>0.6</v>
      </c>
      <c r="AU696" s="149">
        <f>VLOOKUP($J696,context!$K$2:$AC$348,13,FALSE)</f>
        <v>0</v>
      </c>
      <c r="AV696" s="149">
        <f>VLOOKUP($J696,context!$K$2:$AC$348,14,FALSE)</f>
        <v>0</v>
      </c>
      <c r="AW696" s="149">
        <f>VLOOKUP($J696,context!$K$2:$AC$348,15,FALSE)</f>
        <v>0</v>
      </c>
      <c r="AX696" s="149">
        <f>VLOOKUP($J696,context!$K$2:$AC$348,16,FALSE)</f>
        <v>0.8</v>
      </c>
      <c r="AY696" s="149">
        <f t="shared" si="56"/>
        <v>3.8</v>
      </c>
      <c r="AZ696" s="149">
        <f t="shared" si="57"/>
        <v>1</v>
      </c>
      <c r="BA696" s="149">
        <f t="shared" si="58"/>
        <v>0</v>
      </c>
    </row>
    <row r="697" spans="1:54">
      <c r="A697" s="52">
        <v>811</v>
      </c>
      <c r="B697" s="52" t="s">
        <v>13</v>
      </c>
      <c r="C697" s="117" t="s">
        <v>1902</v>
      </c>
      <c r="E697" s="69" t="s">
        <v>2271</v>
      </c>
      <c r="G697" s="62" t="s">
        <v>2204</v>
      </c>
      <c r="J697" s="70" t="s">
        <v>2204</v>
      </c>
      <c r="K697" s="69" t="s">
        <v>2205</v>
      </c>
      <c r="L697" s="175">
        <v>1</v>
      </c>
      <c r="M697" s="69" t="s">
        <v>2356</v>
      </c>
      <c r="N697" s="69" t="s">
        <v>2357</v>
      </c>
      <c r="O697" s="77" t="str">
        <f t="shared" si="59"/>
        <v>structured summary</v>
      </c>
      <c r="P697" s="77" t="str">
        <f t="shared" si="60"/>
        <v>Definition from FaBiO: A structured summary containing essential metadata describing a research investigation and/or the research outputs that have resulted from it, for example datasets and journal articles, structured according to some minimal information standard. Such a structured summary can be embodied in both human-readable and machine-readable manifestations, e.g. HTML and RDF. Such a structured summary differs from the Abstract of a journal article, in that the latter is written as a piece of continuous prose, but typically omits vital factual information about the investigation, such as when and where it was conducted, by whom, and on now many specimens or subjects.</v>
      </c>
      <c r="R697" s="63">
        <v>0.6</v>
      </c>
      <c r="T697" s="69" t="s">
        <v>688</v>
      </c>
      <c r="U697" s="67" t="s">
        <v>608</v>
      </c>
      <c r="V697" s="68" t="s">
        <v>608</v>
      </c>
      <c r="W697" s="74" t="s">
        <v>66</v>
      </c>
      <c r="X697" s="115" t="s">
        <v>66</v>
      </c>
      <c r="Y697" s="121" t="s">
        <v>171</v>
      </c>
      <c r="Z697" s="121" t="s">
        <v>167</v>
      </c>
      <c r="AF697" s="69" t="s">
        <v>2945</v>
      </c>
      <c r="AG697" s="69">
        <v>0</v>
      </c>
      <c r="AI697" s="131" t="s">
        <v>2776</v>
      </c>
      <c r="AJ697" s="194" t="e">
        <f>VLOOKUP($J697,context!$K$2:$M$348,2,FALSE)</f>
        <v>#N/A</v>
      </c>
      <c r="AK697" s="70">
        <v>2</v>
      </c>
      <c r="AL697" s="70" t="s">
        <v>3098</v>
      </c>
      <c r="AM697" s="149" t="e">
        <f>VLOOKUP($J697,context!$K$2:$AC$348,5,FALSE)</f>
        <v>#N/A</v>
      </c>
      <c r="AN697" s="149" t="e">
        <f>VLOOKUP($J697,context!$K$2:$AC$348,6,FALSE)</f>
        <v>#N/A</v>
      </c>
      <c r="AO697" s="149" t="e">
        <f>VLOOKUP($J697,context!$K$2:$AC$348,7,FALSE)</f>
        <v>#N/A</v>
      </c>
      <c r="AP697" s="149" t="e">
        <f>VLOOKUP($J697,context!$K$2:$AC$348,8,FALSE)</f>
        <v>#N/A</v>
      </c>
      <c r="AQ697" s="149" t="e">
        <f>VLOOKUP($J697,context!$K$2:$AC$348,9,FALSE)</f>
        <v>#N/A</v>
      </c>
      <c r="AR697" s="149" t="e">
        <f>VLOOKUP($J697,context!$K$2:$AC$348,10,FALSE)</f>
        <v>#N/A</v>
      </c>
      <c r="AS697" s="149" t="e">
        <f>VLOOKUP($J697,context!$K$2:$AC$348,11,FALSE)</f>
        <v>#N/A</v>
      </c>
      <c r="AT697" s="149" t="e">
        <f>VLOOKUP($J697,context!$K$2:$AC$348,12,FALSE)</f>
        <v>#N/A</v>
      </c>
      <c r="AU697" s="149" t="e">
        <f>VLOOKUP($J697,context!$K$2:$AC$348,13,FALSE)</f>
        <v>#N/A</v>
      </c>
      <c r="AV697" s="149" t="e">
        <f>VLOOKUP($J697,context!$K$2:$AC$348,14,FALSE)</f>
        <v>#N/A</v>
      </c>
      <c r="AW697" s="149" t="e">
        <f>VLOOKUP($J697,context!$K$2:$AC$348,15,FALSE)</f>
        <v>#N/A</v>
      </c>
      <c r="AX697" s="149" t="e">
        <f>VLOOKUP($J697,context!$K$2:$AC$348,16,FALSE)</f>
        <v>#N/A</v>
      </c>
      <c r="AY697" s="179" t="e">
        <f t="shared" si="56"/>
        <v>#N/A</v>
      </c>
      <c r="AZ697" s="149" t="e">
        <f t="shared" si="57"/>
        <v>#N/A</v>
      </c>
      <c r="BA697" s="149" t="e">
        <f t="shared" si="58"/>
        <v>#N/A</v>
      </c>
    </row>
    <row r="698" spans="1:54">
      <c r="A698" s="52">
        <v>818</v>
      </c>
      <c r="B698" s="52" t="s">
        <v>13</v>
      </c>
      <c r="C698" s="117" t="s">
        <v>1902</v>
      </c>
      <c r="E698" s="69" t="s">
        <v>2271</v>
      </c>
      <c r="G698" s="62" t="s">
        <v>2214</v>
      </c>
      <c r="J698" s="70" t="s">
        <v>3360</v>
      </c>
      <c r="K698" s="69" t="s">
        <v>2215</v>
      </c>
      <c r="L698" s="175">
        <v>1</v>
      </c>
      <c r="M698" s="69" t="s">
        <v>2356</v>
      </c>
      <c r="N698" s="69" t="s">
        <v>2358</v>
      </c>
      <c r="O698" s="77" t="str">
        <f t="shared" si="59"/>
        <v>table of content</v>
      </c>
      <c r="P698" s="77" t="str">
        <f t="shared" si="60"/>
        <v>Definition from FaBiO: A table listing the parts of publication such as a book or technical specification, and the pages on which these content elements start (if the publication is printed or otherwise organized into pages), usually listed in order of appearance. The Table of Contents typically includes first-level headers, such as the chapter titles of a book, and may also include second- and even third-level headers. In electronic works, the Table of Contents entries are often internally hyperlinked to the content items, so that clicking on the entry takes the reader to that item.</v>
      </c>
      <c r="R698" s="63">
        <v>0.6</v>
      </c>
      <c r="T698" s="69" t="s">
        <v>65</v>
      </c>
      <c r="U698" s="67" t="s">
        <v>248</v>
      </c>
      <c r="V698" s="68" t="s">
        <v>248</v>
      </c>
      <c r="W698" s="74" t="s">
        <v>66</v>
      </c>
      <c r="X698" s="115" t="s">
        <v>66</v>
      </c>
      <c r="Y698" s="121" t="s">
        <v>171</v>
      </c>
      <c r="Z698" s="121" t="s">
        <v>167</v>
      </c>
      <c r="AB698" s="69" t="s">
        <v>609</v>
      </c>
      <c r="AC698" s="69" t="s">
        <v>609</v>
      </c>
      <c r="AF698" s="69" t="s">
        <v>2991</v>
      </c>
      <c r="AG698" s="69">
        <v>-1</v>
      </c>
      <c r="AH698" s="7" t="s">
        <v>2777</v>
      </c>
      <c r="AI698" s="70" t="s">
        <v>2823</v>
      </c>
      <c r="AJ698" s="194" t="e">
        <f>VLOOKUP($J698,context!$K$2:$M$348,2,FALSE)</f>
        <v>#N/A</v>
      </c>
      <c r="AK698" s="70">
        <v>2</v>
      </c>
      <c r="AL698" s="70" t="s">
        <v>3098</v>
      </c>
      <c r="AM698" s="149" t="e">
        <f>VLOOKUP($J698,context!$K$2:$AC$348,5,FALSE)</f>
        <v>#N/A</v>
      </c>
      <c r="AN698" s="149" t="e">
        <f>VLOOKUP($J698,context!$K$2:$AC$348,6,FALSE)</f>
        <v>#N/A</v>
      </c>
      <c r="AO698" s="149" t="e">
        <f>VLOOKUP($J698,context!$K$2:$AC$348,7,FALSE)</f>
        <v>#N/A</v>
      </c>
      <c r="AP698" s="149" t="e">
        <f>VLOOKUP($J698,context!$K$2:$AC$348,8,FALSE)</f>
        <v>#N/A</v>
      </c>
      <c r="AQ698" s="149" t="e">
        <f>VLOOKUP($J698,context!$K$2:$AC$348,9,FALSE)</f>
        <v>#N/A</v>
      </c>
      <c r="AR698" s="149" t="e">
        <f>VLOOKUP($J698,context!$K$2:$AC$348,10,FALSE)</f>
        <v>#N/A</v>
      </c>
      <c r="AS698" s="149" t="e">
        <f>VLOOKUP($J698,context!$K$2:$AC$348,11,FALSE)</f>
        <v>#N/A</v>
      </c>
      <c r="AT698" s="149" t="e">
        <f>VLOOKUP($J698,context!$K$2:$AC$348,12,FALSE)</f>
        <v>#N/A</v>
      </c>
      <c r="AU698" s="149" t="e">
        <f>VLOOKUP($J698,context!$K$2:$AC$348,13,FALSE)</f>
        <v>#N/A</v>
      </c>
      <c r="AV698" s="149" t="e">
        <f>VLOOKUP($J698,context!$K$2:$AC$348,14,FALSE)</f>
        <v>#N/A</v>
      </c>
      <c r="AW698" s="149" t="e">
        <f>VLOOKUP($J698,context!$K$2:$AC$348,15,FALSE)</f>
        <v>#N/A</v>
      </c>
      <c r="AX698" s="149" t="e">
        <f>VLOOKUP($J698,context!$K$2:$AC$348,16,FALSE)</f>
        <v>#N/A</v>
      </c>
      <c r="AY698" s="149" t="e">
        <f t="shared" si="56"/>
        <v>#N/A</v>
      </c>
      <c r="AZ698" s="149" t="e">
        <f t="shared" si="57"/>
        <v>#N/A</v>
      </c>
      <c r="BA698" s="149" t="e">
        <f t="shared" si="58"/>
        <v>#N/A</v>
      </c>
    </row>
    <row r="699" spans="1:54">
      <c r="A699" s="52">
        <v>819</v>
      </c>
      <c r="B699" s="52" t="s">
        <v>13</v>
      </c>
      <c r="C699" s="117" t="s">
        <v>1902</v>
      </c>
      <c r="E699" s="69" t="s">
        <v>2271</v>
      </c>
      <c r="G699" s="62" t="s">
        <v>2216</v>
      </c>
      <c r="J699" s="70" t="s">
        <v>3272</v>
      </c>
      <c r="K699" s="69" t="s">
        <v>2217</v>
      </c>
      <c r="L699" s="175">
        <v>1</v>
      </c>
      <c r="M699" s="69" t="s">
        <v>3200</v>
      </c>
      <c r="N699" s="69" t="s">
        <v>3272</v>
      </c>
      <c r="O699" s="77" t="str">
        <f t="shared" si="59"/>
        <v>KOS-Taxonomy</v>
      </c>
      <c r="P699" s="77" t="str">
        <f t="shared" si="60"/>
        <v>Definition from FaBiO: A classification arranged in a hierarchical structure of classes and subclasses, showing parent-child isA relationships, or broader_than - narrower_than relationships.</v>
      </c>
      <c r="R699" s="63">
        <v>0.8</v>
      </c>
      <c r="T699" s="69" t="s">
        <v>263</v>
      </c>
      <c r="U699" s="67" t="s">
        <v>655</v>
      </c>
      <c r="V699" s="68" t="s">
        <v>145</v>
      </c>
      <c r="W699" s="74" t="s">
        <v>235</v>
      </c>
      <c r="X699" s="115" t="s">
        <v>235</v>
      </c>
      <c r="Y699" s="121" t="s">
        <v>171</v>
      </c>
      <c r="Z699" s="121" t="s">
        <v>167</v>
      </c>
      <c r="AA699" s="69" t="s">
        <v>609</v>
      </c>
      <c r="AG699" s="69">
        <v>1</v>
      </c>
      <c r="AI699" s="70" t="s">
        <v>2787</v>
      </c>
      <c r="AJ699" s="194" t="str">
        <f>VLOOKUP($J699,context!$K$2:$M$348,2,FALSE)</f>
        <v>Definition from FaBiO: A classification arranged in a hierarchical structure of classes and subclasses, showing parent-child isA relationships, or broader_than - narrower_than relationships.</v>
      </c>
      <c r="AK699" s="70">
        <v>1</v>
      </c>
      <c r="AL699" s="70" t="s">
        <v>3097</v>
      </c>
      <c r="AM699" s="149">
        <f>VLOOKUP($J699,context!$K$2:$AC$348,5,FALSE)</f>
        <v>1</v>
      </c>
      <c r="AN699" s="149">
        <f>VLOOKUP($J699,context!$K$2:$AC$348,6,FALSE)</f>
        <v>0</v>
      </c>
      <c r="AO699" s="149">
        <f>VLOOKUP($J699,context!$K$2:$AC$348,7,FALSE)</f>
        <v>0</v>
      </c>
      <c r="AP699" s="149">
        <f>VLOOKUP($J699,context!$K$2:$AC$348,8,FALSE)</f>
        <v>1</v>
      </c>
      <c r="AQ699" s="149">
        <f>VLOOKUP($J699,context!$K$2:$AC$348,9,FALSE)</f>
        <v>0</v>
      </c>
      <c r="AR699" s="149">
        <f>VLOOKUP($J699,context!$K$2:$AC$348,10,FALSE)</f>
        <v>1</v>
      </c>
      <c r="AS699" s="149">
        <f>VLOOKUP($J699,context!$K$2:$AC$348,11,FALSE)</f>
        <v>1</v>
      </c>
      <c r="AT699" s="149">
        <f>VLOOKUP($J699,context!$K$2:$AC$348,12,FALSE)</f>
        <v>0.2</v>
      </c>
      <c r="AU699" s="149">
        <f>VLOOKUP($J699,context!$K$2:$AC$348,13,FALSE)</f>
        <v>0.2</v>
      </c>
      <c r="AV699" s="149">
        <f>VLOOKUP($J699,context!$K$2:$AC$348,14,FALSE)</f>
        <v>0</v>
      </c>
      <c r="AW699" s="149">
        <f>VLOOKUP($J699,context!$K$2:$AC$348,15,FALSE)</f>
        <v>0</v>
      </c>
      <c r="AX699" s="149">
        <f>VLOOKUP($J699,context!$K$2:$AC$348,16,FALSE)</f>
        <v>0.1</v>
      </c>
      <c r="AY699" s="149">
        <f t="shared" si="56"/>
        <v>4.5</v>
      </c>
      <c r="AZ699" s="149">
        <f t="shared" si="57"/>
        <v>1</v>
      </c>
      <c r="BA699" s="149">
        <f t="shared" si="58"/>
        <v>0</v>
      </c>
    </row>
    <row r="700" spans="1:54" s="175" customFormat="1">
      <c r="A700" s="52">
        <v>421</v>
      </c>
      <c r="B700" s="52" t="s">
        <v>2708</v>
      </c>
      <c r="C700" s="52" t="s">
        <v>905</v>
      </c>
      <c r="D700" s="52"/>
      <c r="E700" s="175" t="s">
        <v>1104</v>
      </c>
      <c r="F700" s="176">
        <v>4</v>
      </c>
      <c r="G700" s="175" t="s">
        <v>1099</v>
      </c>
      <c r="H700" s="77"/>
      <c r="I700" s="69" t="s">
        <v>1099</v>
      </c>
      <c r="J700" s="177" t="s">
        <v>1103</v>
      </c>
      <c r="K700" s="175" t="s">
        <v>1115</v>
      </c>
      <c r="L700" s="175">
        <v>0</v>
      </c>
      <c r="M700" s="69" t="s">
        <v>1103</v>
      </c>
      <c r="N700" s="69" t="s">
        <v>1103</v>
      </c>
      <c r="O700" s="77" t="str">
        <f t="shared" si="59"/>
        <v/>
      </c>
      <c r="P700" s="77" t="str">
        <f t="shared" si="60"/>
        <v/>
      </c>
      <c r="R700" s="52">
        <v>0.8</v>
      </c>
      <c r="S700" s="55">
        <v>43015</v>
      </c>
      <c r="T700" s="77" t="s">
        <v>65</v>
      </c>
      <c r="U700" s="67" t="s">
        <v>108</v>
      </c>
      <c r="V700" s="177" t="s">
        <v>173</v>
      </c>
      <c r="W700" s="177" t="s">
        <v>66</v>
      </c>
      <c r="X700" s="52" t="s">
        <v>66</v>
      </c>
      <c r="Y700" s="178" t="s">
        <v>262</v>
      </c>
      <c r="Z700" s="178" t="s">
        <v>144</v>
      </c>
      <c r="AB700" s="175" t="s">
        <v>609</v>
      </c>
      <c r="AF700" s="175" t="s">
        <v>2946</v>
      </c>
      <c r="AG700" s="175">
        <v>0</v>
      </c>
      <c r="AI700" s="182" t="s">
        <v>3068</v>
      </c>
      <c r="AJ700" s="194" t="str">
        <f>VLOOKUP($J700,context!$K$2:$M$348,2,FALSE)</f>
        <v xml:space="preserve">Definition from FAO Learning resources MD application profile: Guidelines provide instructions and advice for performing a task and suggest possible approaches. Examples of guidelines include installation guides, planning guides, curriculum, syllabus, hand books etc. </v>
      </c>
      <c r="AK700" s="70">
        <v>2</v>
      </c>
      <c r="AL700" s="70" t="s">
        <v>3097</v>
      </c>
      <c r="AM700" s="179">
        <f>VLOOKUP($J700,context!$K$2:$AC$348,5,FALSE)</f>
        <v>1</v>
      </c>
      <c r="AN700" s="179">
        <f>VLOOKUP($J700,context!$K$2:$AC$348,6,FALSE)</f>
        <v>0</v>
      </c>
      <c r="AO700" s="179">
        <f>VLOOKUP($J700,context!$K$2:$AC$348,7,FALSE)</f>
        <v>0</v>
      </c>
      <c r="AP700" s="179">
        <f>VLOOKUP($J700,context!$K$2:$AC$348,8,FALSE)</f>
        <v>0.2</v>
      </c>
      <c r="AQ700" s="179">
        <f>VLOOKUP($J700,context!$K$2:$AC$348,9,FALSE)</f>
        <v>0.8</v>
      </c>
      <c r="AR700" s="179">
        <f>VLOOKUP($J700,context!$K$2:$AC$348,10,FALSE)</f>
        <v>0</v>
      </c>
      <c r="AS700" s="179">
        <f>VLOOKUP($J700,context!$K$2:$AC$348,11,FALSE)</f>
        <v>1</v>
      </c>
      <c r="AT700" s="179">
        <f>VLOOKUP($J700,context!$K$2:$AC$348,12,FALSE)</f>
        <v>0.8</v>
      </c>
      <c r="AU700" s="179">
        <f>VLOOKUP($J700,context!$K$2:$AC$348,13,FALSE)</f>
        <v>1</v>
      </c>
      <c r="AV700" s="179">
        <f>VLOOKUP($J700,context!$K$2:$AC$348,14,FALSE)</f>
        <v>0.2</v>
      </c>
      <c r="AW700" s="179">
        <f>VLOOKUP($J700,context!$K$2:$AC$348,15,FALSE)</f>
        <v>0</v>
      </c>
      <c r="AX700" s="179">
        <f>VLOOKUP($J700,context!$K$2:$AC$348,16,FALSE)</f>
        <v>1</v>
      </c>
      <c r="AY700" s="149">
        <f t="shared" si="56"/>
        <v>6</v>
      </c>
      <c r="AZ700" s="149">
        <f t="shared" si="57"/>
        <v>1</v>
      </c>
      <c r="BA700" s="149">
        <f t="shared" si="58"/>
        <v>0</v>
      </c>
      <c r="BB700" s="61"/>
    </row>
    <row r="701" spans="1:54">
      <c r="A701" s="122">
        <v>950</v>
      </c>
      <c r="B701" s="52" t="s">
        <v>13</v>
      </c>
      <c r="C701" s="66" t="s">
        <v>2709</v>
      </c>
      <c r="E701" s="69" t="s">
        <v>2740</v>
      </c>
      <c r="G701" s="60" t="s">
        <v>2713</v>
      </c>
      <c r="J701" s="70" t="s">
        <v>1103</v>
      </c>
      <c r="K701" s="69" t="s">
        <v>2724</v>
      </c>
      <c r="L701" s="61">
        <v>1</v>
      </c>
      <c r="M701" s="69" t="s">
        <v>1103</v>
      </c>
      <c r="N701" s="69" t="s">
        <v>1103</v>
      </c>
      <c r="O701" s="77" t="str">
        <f t="shared" si="59"/>
        <v>Technical Guide</v>
      </c>
      <c r="P701" s="77" t="str">
        <f t="shared" si="60"/>
        <v xml:space="preserve">Definition from FAO Learning resources MD application profile: Guidelines provide instructions and advice for performing a task and suggest possible approaches. Examples of guidelines include installation guides, planning guides, curriculum, syllabus, hand books etc. </v>
      </c>
      <c r="R701" s="63">
        <v>0.8</v>
      </c>
      <c r="T701" s="69" t="s">
        <v>65</v>
      </c>
      <c r="U701" s="67" t="s">
        <v>108</v>
      </c>
      <c r="V701" s="68" t="s">
        <v>173</v>
      </c>
      <c r="W701" s="74" t="s">
        <v>66</v>
      </c>
      <c r="X701" s="115" t="s">
        <v>66</v>
      </c>
      <c r="AF701" s="69" t="s">
        <v>2946</v>
      </c>
      <c r="AG701" s="69">
        <v>0</v>
      </c>
      <c r="AI701" s="131" t="s">
        <v>3068</v>
      </c>
      <c r="AJ701" s="194" t="str">
        <f>VLOOKUP($J701,context!$K$2:$M$348,2,FALSE)</f>
        <v xml:space="preserve">Definition from FAO Learning resources MD application profile: Guidelines provide instructions and advice for performing a task and suggest possible approaches. Examples of guidelines include installation guides, planning guides, curriculum, syllabus, hand books etc. </v>
      </c>
      <c r="AK701" s="70">
        <v>2</v>
      </c>
      <c r="AL701" s="70" t="s">
        <v>3097</v>
      </c>
      <c r="AM701" s="149">
        <f>VLOOKUP($J701,context!$K$2:$AC$348,5,FALSE)</f>
        <v>1</v>
      </c>
      <c r="AN701" s="149">
        <f>VLOOKUP($J701,context!$K$2:$AC$348,6,FALSE)</f>
        <v>0</v>
      </c>
      <c r="AO701" s="149">
        <f>VLOOKUP($J701,context!$K$2:$AC$348,7,FALSE)</f>
        <v>0</v>
      </c>
      <c r="AP701" s="149">
        <f>VLOOKUP($J701,context!$K$2:$AC$348,8,FALSE)</f>
        <v>0.2</v>
      </c>
      <c r="AQ701" s="149">
        <f>VLOOKUP($J701,context!$K$2:$AC$348,9,FALSE)</f>
        <v>0.8</v>
      </c>
      <c r="AR701" s="149">
        <f>VLOOKUP($J701,context!$K$2:$AC$348,10,FALSE)</f>
        <v>0</v>
      </c>
      <c r="AS701" s="149">
        <f>VLOOKUP($J701,context!$K$2:$AC$348,11,FALSE)</f>
        <v>1</v>
      </c>
      <c r="AT701" s="149">
        <f>VLOOKUP($J701,context!$K$2:$AC$348,12,FALSE)</f>
        <v>0.8</v>
      </c>
      <c r="AU701" s="149">
        <f>VLOOKUP($J701,context!$K$2:$AC$348,13,FALSE)</f>
        <v>1</v>
      </c>
      <c r="AV701" s="149">
        <f>VLOOKUP($J701,context!$K$2:$AC$348,14,FALSE)</f>
        <v>0.2</v>
      </c>
      <c r="AW701" s="149">
        <f>VLOOKUP($J701,context!$K$2:$AC$348,15,FALSE)</f>
        <v>0</v>
      </c>
      <c r="AX701" s="149">
        <f>VLOOKUP($J701,context!$K$2:$AC$348,16,FALSE)</f>
        <v>1</v>
      </c>
      <c r="AY701" s="149">
        <f t="shared" si="56"/>
        <v>6</v>
      </c>
      <c r="AZ701" s="149">
        <f t="shared" si="57"/>
        <v>1</v>
      </c>
      <c r="BA701" s="149">
        <f t="shared" si="58"/>
        <v>0</v>
      </c>
    </row>
    <row r="702" spans="1:54">
      <c r="A702" s="52">
        <v>121</v>
      </c>
      <c r="B702" s="52" t="s">
        <v>13</v>
      </c>
      <c r="C702" s="66" t="s">
        <v>730</v>
      </c>
      <c r="D702" s="52"/>
      <c r="E702" s="77" t="s">
        <v>722</v>
      </c>
      <c r="F702" s="50">
        <v>4</v>
      </c>
      <c r="G702" s="50" t="s">
        <v>357</v>
      </c>
      <c r="H702" s="77"/>
      <c r="I702" s="69" t="s">
        <v>357</v>
      </c>
      <c r="J702" s="70" t="s">
        <v>357</v>
      </c>
      <c r="K702" s="77"/>
      <c r="L702" s="69">
        <v>0</v>
      </c>
      <c r="M702" s="69" t="s">
        <v>357</v>
      </c>
      <c r="N702" s="69" t="s">
        <v>357</v>
      </c>
      <c r="O702" s="77" t="str">
        <f t="shared" si="59"/>
        <v/>
      </c>
      <c r="P702" s="77" t="str">
        <f t="shared" si="60"/>
        <v/>
      </c>
      <c r="Q702" s="77"/>
      <c r="R702" s="6">
        <v>0.6</v>
      </c>
      <c r="S702" s="55">
        <v>43017</v>
      </c>
      <c r="T702" s="77" t="s">
        <v>65</v>
      </c>
      <c r="U702" s="67" t="s">
        <v>108</v>
      </c>
      <c r="V702" s="68" t="s">
        <v>357</v>
      </c>
      <c r="W702" s="74" t="s">
        <v>66</v>
      </c>
      <c r="X702" s="115" t="s">
        <v>66</v>
      </c>
      <c r="Y702" s="121" t="s">
        <v>171</v>
      </c>
      <c r="Z702" s="121" t="s">
        <v>167</v>
      </c>
      <c r="AA702" s="77"/>
      <c r="AB702" s="77"/>
      <c r="AC702" s="69" t="s">
        <v>609</v>
      </c>
      <c r="AD702" s="77"/>
      <c r="AF702" s="69" t="s">
        <v>2948</v>
      </c>
      <c r="AG702" s="69">
        <v>0</v>
      </c>
      <c r="AH702" s="7"/>
      <c r="AI702" s="131" t="s">
        <v>372</v>
      </c>
      <c r="AJ702" s="194" t="str">
        <f>VLOOKUP($J702,context!$K$2:$M$348,2,FALSE)</f>
        <v>Definition from MEL: Electronic files with a predesigned, customized format and structure, as for a fax, letter, or expense report, ready to be filled in. Also, questionnaires.</v>
      </c>
      <c r="AK702" s="70">
        <v>2</v>
      </c>
      <c r="AL702" s="70" t="s">
        <v>3105</v>
      </c>
      <c r="AM702" s="149">
        <f>VLOOKUP($J702,context!$K$2:$AC$348,5,FALSE)</f>
        <v>0</v>
      </c>
      <c r="AN702" s="149">
        <f>VLOOKUP($J702,context!$K$2:$AC$348,6,FALSE)</f>
        <v>1</v>
      </c>
      <c r="AO702" s="149">
        <f>VLOOKUP($J702,context!$K$2:$AC$348,7,FALSE)</f>
        <v>0</v>
      </c>
      <c r="AP702" s="149">
        <f>VLOOKUP($J702,context!$K$2:$AC$348,8,FALSE)</f>
        <v>0</v>
      </c>
      <c r="AQ702" s="149">
        <f>VLOOKUP($J702,context!$K$2:$AC$348,9,FALSE)</f>
        <v>0.4</v>
      </c>
      <c r="AR702" s="149">
        <f>VLOOKUP($J702,context!$K$2:$AC$348,10,FALSE)</f>
        <v>0.6</v>
      </c>
      <c r="AS702" s="149">
        <f>VLOOKUP($J702,context!$K$2:$AC$348,11,FALSE)</f>
        <v>0.8</v>
      </c>
      <c r="AT702" s="149">
        <f>VLOOKUP($J702,context!$K$2:$AC$348,12,FALSE)</f>
        <v>0.2</v>
      </c>
      <c r="AU702" s="149">
        <f>VLOOKUP($J702,context!$K$2:$AC$348,13,FALSE)</f>
        <v>1</v>
      </c>
      <c r="AV702" s="149">
        <f>VLOOKUP($J702,context!$K$2:$AC$348,14,FALSE)</f>
        <v>0.2</v>
      </c>
      <c r="AW702" s="149">
        <f>VLOOKUP($J702,context!$K$2:$AC$348,15,FALSE)</f>
        <v>0</v>
      </c>
      <c r="AX702" s="149">
        <f>VLOOKUP($J702,context!$K$2:$AC$348,16,FALSE)</f>
        <v>0.6</v>
      </c>
      <c r="AY702" s="149">
        <f t="shared" si="56"/>
        <v>4.8</v>
      </c>
      <c r="AZ702" s="149">
        <f t="shared" si="57"/>
        <v>1</v>
      </c>
      <c r="BA702" s="149">
        <f t="shared" si="58"/>
        <v>0</v>
      </c>
    </row>
    <row r="703" spans="1:54">
      <c r="A703" s="52">
        <v>546</v>
      </c>
      <c r="B703" s="52" t="s">
        <v>2708</v>
      </c>
      <c r="C703" s="66" t="s">
        <v>1760</v>
      </c>
      <c r="E703" s="69" t="s">
        <v>1778</v>
      </c>
      <c r="F703" s="69" t="s">
        <v>1779</v>
      </c>
      <c r="G703" s="61" t="s">
        <v>357</v>
      </c>
      <c r="I703" s="61" t="s">
        <v>357</v>
      </c>
      <c r="J703" s="70" t="s">
        <v>357</v>
      </c>
      <c r="K703" s="69" t="s">
        <v>1769</v>
      </c>
      <c r="L703" s="69">
        <v>1</v>
      </c>
      <c r="M703" s="69" t="s">
        <v>357</v>
      </c>
      <c r="N703" s="69" t="s">
        <v>357</v>
      </c>
      <c r="O703" s="77" t="str">
        <f t="shared" si="59"/>
        <v>Template</v>
      </c>
      <c r="P703" s="77" t="str">
        <f t="shared" si="60"/>
        <v>Definition from MEL: Electronic files with a predesigned, customized format and structure, as for a fax, letter, or expense report, ready to be filled in. Also, questionnaires.</v>
      </c>
      <c r="R703" s="63">
        <v>0.8</v>
      </c>
      <c r="T703" s="77" t="s">
        <v>65</v>
      </c>
      <c r="U703" s="67" t="s">
        <v>108</v>
      </c>
      <c r="V703" s="68" t="s">
        <v>357</v>
      </c>
      <c r="W703" s="74" t="s">
        <v>66</v>
      </c>
      <c r="X703" s="115" t="s">
        <v>66</v>
      </c>
      <c r="Y703" s="121" t="s">
        <v>171</v>
      </c>
      <c r="Z703" s="121" t="s">
        <v>167</v>
      </c>
      <c r="AA703" s="77"/>
      <c r="AB703" s="77"/>
      <c r="AC703" s="69" t="s">
        <v>609</v>
      </c>
      <c r="AF703" s="69" t="s">
        <v>2948</v>
      </c>
      <c r="AG703" s="69">
        <v>0</v>
      </c>
      <c r="AI703" s="131" t="s">
        <v>372</v>
      </c>
      <c r="AJ703" s="194" t="str">
        <f>VLOOKUP($J703,context!$K$2:$M$348,2,FALSE)</f>
        <v>Definition from MEL: Electronic files with a predesigned, customized format and structure, as for a fax, letter, or expense report, ready to be filled in. Also, questionnaires.</v>
      </c>
      <c r="AK703" s="131">
        <v>2</v>
      </c>
      <c r="AL703" s="70" t="s">
        <v>3105</v>
      </c>
      <c r="AM703" s="149">
        <f>VLOOKUP($J703,context!$K$2:$AC$348,5,FALSE)</f>
        <v>0</v>
      </c>
      <c r="AN703" s="149">
        <f>VLOOKUP($J703,context!$K$2:$AC$348,6,FALSE)</f>
        <v>1</v>
      </c>
      <c r="AO703" s="149">
        <f>VLOOKUP($J703,context!$K$2:$AC$348,7,FALSE)</f>
        <v>0</v>
      </c>
      <c r="AP703" s="149">
        <f>VLOOKUP($J703,context!$K$2:$AC$348,8,FALSE)</f>
        <v>0</v>
      </c>
      <c r="AQ703" s="149">
        <f>VLOOKUP($J703,context!$K$2:$AC$348,9,FALSE)</f>
        <v>0.4</v>
      </c>
      <c r="AR703" s="149">
        <f>VLOOKUP($J703,context!$K$2:$AC$348,10,FALSE)</f>
        <v>0.6</v>
      </c>
      <c r="AS703" s="149">
        <f>VLOOKUP($J703,context!$K$2:$AC$348,11,FALSE)</f>
        <v>0.8</v>
      </c>
      <c r="AT703" s="149">
        <f>VLOOKUP($J703,context!$K$2:$AC$348,12,FALSE)</f>
        <v>0.2</v>
      </c>
      <c r="AU703" s="149">
        <f>VLOOKUP($J703,context!$K$2:$AC$348,13,FALSE)</f>
        <v>1</v>
      </c>
      <c r="AV703" s="149">
        <f>VLOOKUP($J703,context!$K$2:$AC$348,14,FALSE)</f>
        <v>0.2</v>
      </c>
      <c r="AW703" s="149">
        <f>VLOOKUP($J703,context!$K$2:$AC$348,15,FALSE)</f>
        <v>0</v>
      </c>
      <c r="AX703" s="149">
        <f>VLOOKUP($J703,context!$K$2:$AC$348,16,FALSE)</f>
        <v>0.6</v>
      </c>
      <c r="AY703" s="149">
        <f t="shared" ref="AY703:AY764" si="61">SUM(AM703:AX703)</f>
        <v>4.8</v>
      </c>
      <c r="AZ703" s="149">
        <f t="shared" ref="AZ703:AZ764" si="62">MAX(AM703:AX703)</f>
        <v>1</v>
      </c>
      <c r="BA703" s="149">
        <f t="shared" ref="BA703:BA764" si="63">MIN(AM703:AX703)</f>
        <v>0</v>
      </c>
      <c r="BB703" s="122"/>
    </row>
    <row r="704" spans="1:54">
      <c r="A704" s="52">
        <v>486</v>
      </c>
      <c r="B704" s="52" t="s">
        <v>13</v>
      </c>
      <c r="C704" s="66" t="s">
        <v>29</v>
      </c>
      <c r="D704" s="52" t="s">
        <v>1159</v>
      </c>
      <c r="E704" s="77" t="s">
        <v>1160</v>
      </c>
      <c r="F704" s="50">
        <v>3</v>
      </c>
      <c r="G704" s="50" t="s">
        <v>2610</v>
      </c>
      <c r="H704" s="77"/>
      <c r="J704" s="70" t="s">
        <v>2221</v>
      </c>
      <c r="K704" s="69" t="s">
        <v>2625</v>
      </c>
      <c r="L704" s="69">
        <v>0</v>
      </c>
      <c r="M704" s="69" t="s">
        <v>2221</v>
      </c>
      <c r="N704" s="69" t="s">
        <v>2221</v>
      </c>
      <c r="O704" s="77" t="str">
        <f t="shared" si="59"/>
        <v/>
      </c>
      <c r="P704" s="77" t="str">
        <f t="shared" si="60"/>
        <v/>
      </c>
      <c r="Q704" s="77"/>
      <c r="R704" s="6">
        <v>0.8</v>
      </c>
      <c r="S704" s="55"/>
      <c r="T704" s="69" t="s">
        <v>65</v>
      </c>
      <c r="U704" s="67" t="s">
        <v>612</v>
      </c>
      <c r="V704" s="68" t="s">
        <v>97</v>
      </c>
      <c r="W704" s="74" t="s">
        <v>66</v>
      </c>
      <c r="X704" s="115" t="s">
        <v>66</v>
      </c>
      <c r="Y704" s="121" t="s">
        <v>98</v>
      </c>
      <c r="Z704" s="121" t="s">
        <v>2625</v>
      </c>
      <c r="AA704" s="77"/>
      <c r="AB704" s="69"/>
      <c r="AC704" s="77"/>
      <c r="AD704" s="77"/>
      <c r="AF704" s="77"/>
      <c r="AG704" s="69">
        <v>1</v>
      </c>
      <c r="AH704" s="7"/>
      <c r="AI704" s="70" t="s">
        <v>959</v>
      </c>
      <c r="AJ704" s="194" t="str">
        <f>VLOOKUP($J704,context!$K$2:$M$348,2,FALSE)</f>
        <v>Definition from FaBiO: A controlled vocabulary, usually referring to terms within a particular classification system, such as the ACM Computing Classification System or MeSH, the Medical Subject Headings, or a controlled vocabulary of disciplines.</v>
      </c>
      <c r="AK704" s="70">
        <v>1</v>
      </c>
      <c r="AL704" s="70" t="s">
        <v>3097</v>
      </c>
      <c r="AM704" s="149">
        <f>VLOOKUP($J704,context!$K$2:$AC$348,5,FALSE)</f>
        <v>0</v>
      </c>
      <c r="AN704" s="149">
        <f>VLOOKUP($J704,context!$K$2:$AC$348,6,FALSE)</f>
        <v>0</v>
      </c>
      <c r="AO704" s="149">
        <f>VLOOKUP($J704,context!$K$2:$AC$348,7,FALSE)</f>
        <v>0</v>
      </c>
      <c r="AP704" s="149">
        <f>VLOOKUP($J704,context!$K$2:$AC$348,8,FALSE)</f>
        <v>0.4</v>
      </c>
      <c r="AQ704" s="149">
        <f>VLOOKUP($J704,context!$K$2:$AC$348,9,FALSE)</f>
        <v>0.4</v>
      </c>
      <c r="AR704" s="149">
        <f>VLOOKUP($J704,context!$K$2:$AC$348,10,FALSE)</f>
        <v>1</v>
      </c>
      <c r="AS704" s="149">
        <f>VLOOKUP($J704,context!$K$2:$AC$348,11,FALSE)</f>
        <v>0.6</v>
      </c>
      <c r="AT704" s="149">
        <f>VLOOKUP($J704,context!$K$2:$AC$348,12,FALSE)</f>
        <v>0</v>
      </c>
      <c r="AU704" s="149">
        <f>VLOOKUP($J704,context!$K$2:$AC$348,13,FALSE)</f>
        <v>0.6</v>
      </c>
      <c r="AV704" s="149">
        <f>VLOOKUP($J704,context!$K$2:$AC$348,14,FALSE)</f>
        <v>0.2</v>
      </c>
      <c r="AW704" s="149">
        <f>VLOOKUP($J704,context!$K$2:$AC$348,15,FALSE)</f>
        <v>0</v>
      </c>
      <c r="AX704" s="149">
        <f>VLOOKUP($J704,context!$K$2:$AC$348,16,FALSE)</f>
        <v>0.2</v>
      </c>
      <c r="AY704" s="149">
        <f t="shared" si="61"/>
        <v>3.4000000000000004</v>
      </c>
      <c r="AZ704" s="149">
        <f t="shared" si="62"/>
        <v>1</v>
      </c>
      <c r="BA704" s="149">
        <f t="shared" si="63"/>
        <v>0</v>
      </c>
    </row>
    <row r="705" spans="1:54">
      <c r="A705" s="52">
        <v>822</v>
      </c>
      <c r="B705" s="52" t="s">
        <v>13</v>
      </c>
      <c r="C705" s="117" t="s">
        <v>1902</v>
      </c>
      <c r="E705" s="69" t="s">
        <v>2271</v>
      </c>
      <c r="G705" s="62" t="s">
        <v>2221</v>
      </c>
      <c r="J705" s="70" t="s">
        <v>2221</v>
      </c>
      <c r="K705" s="69" t="s">
        <v>2222</v>
      </c>
      <c r="L705" s="61">
        <v>1</v>
      </c>
      <c r="M705" s="69" t="s">
        <v>2221</v>
      </c>
      <c r="N705" s="69" t="s">
        <v>2221</v>
      </c>
      <c r="O705" s="77" t="str">
        <f t="shared" si="59"/>
        <v>term dictionary</v>
      </c>
      <c r="P705" s="77" t="str">
        <f t="shared" si="60"/>
        <v>Definition from FaBiO: A controlled vocabulary, usually referring to terms within a particular classification system, such as the ACM Computing Classification System or MeSH, the Medical Subject Headings, or a controlled vocabulary of disciplines.</v>
      </c>
      <c r="R705" s="63">
        <v>0.6</v>
      </c>
      <c r="T705" s="77" t="s">
        <v>65</v>
      </c>
      <c r="U705" s="67" t="s">
        <v>108</v>
      </c>
      <c r="V705" s="68" t="s">
        <v>145</v>
      </c>
      <c r="W705" s="74" t="s">
        <v>66</v>
      </c>
      <c r="X705" s="115" t="s">
        <v>66</v>
      </c>
      <c r="Y705" s="121" t="s">
        <v>163</v>
      </c>
      <c r="Z705" s="121" t="s">
        <v>390</v>
      </c>
      <c r="AG705" s="69">
        <v>1</v>
      </c>
      <c r="AI705" s="70" t="s">
        <v>959</v>
      </c>
      <c r="AJ705" s="194" t="str">
        <f>VLOOKUP($J705,context!$K$2:$M$348,2,FALSE)</f>
        <v>Definition from FaBiO: A controlled vocabulary, usually referring to terms within a particular classification system, such as the ACM Computing Classification System or MeSH, the Medical Subject Headings, or a controlled vocabulary of disciplines.</v>
      </c>
      <c r="AK705" s="70">
        <v>1</v>
      </c>
      <c r="AL705" s="70" t="s">
        <v>3097</v>
      </c>
      <c r="AM705" s="149">
        <f>VLOOKUP($J705,context!$K$2:$AC$348,5,FALSE)</f>
        <v>0</v>
      </c>
      <c r="AN705" s="149">
        <f>VLOOKUP($J705,context!$K$2:$AC$348,6,FALSE)</f>
        <v>0</v>
      </c>
      <c r="AO705" s="149">
        <f>VLOOKUP($J705,context!$K$2:$AC$348,7,FALSE)</f>
        <v>0</v>
      </c>
      <c r="AP705" s="149">
        <f>VLOOKUP($J705,context!$K$2:$AC$348,8,FALSE)</f>
        <v>0.4</v>
      </c>
      <c r="AQ705" s="149">
        <f>VLOOKUP($J705,context!$K$2:$AC$348,9,FALSE)</f>
        <v>0.4</v>
      </c>
      <c r="AR705" s="149">
        <f>VLOOKUP($J705,context!$K$2:$AC$348,10,FALSE)</f>
        <v>1</v>
      </c>
      <c r="AS705" s="149">
        <f>VLOOKUP($J705,context!$K$2:$AC$348,11,FALSE)</f>
        <v>0.6</v>
      </c>
      <c r="AT705" s="149">
        <f>VLOOKUP($J705,context!$K$2:$AC$348,12,FALSE)</f>
        <v>0</v>
      </c>
      <c r="AU705" s="149">
        <f>VLOOKUP($J705,context!$K$2:$AC$348,13,FALSE)</f>
        <v>0.6</v>
      </c>
      <c r="AV705" s="149">
        <f>VLOOKUP($J705,context!$K$2:$AC$348,14,FALSE)</f>
        <v>0.2</v>
      </c>
      <c r="AW705" s="149">
        <f>VLOOKUP($J705,context!$K$2:$AC$348,15,FALSE)</f>
        <v>0</v>
      </c>
      <c r="AX705" s="149">
        <f>VLOOKUP($J705,context!$K$2:$AC$348,16,FALSE)</f>
        <v>0.2</v>
      </c>
      <c r="AY705" s="149">
        <f t="shared" si="61"/>
        <v>3.4000000000000004</v>
      </c>
      <c r="AZ705" s="149">
        <f t="shared" si="62"/>
        <v>1</v>
      </c>
      <c r="BA705" s="149">
        <f t="shared" si="63"/>
        <v>0</v>
      </c>
      <c r="BB705" s="7"/>
    </row>
    <row r="706" spans="1:54">
      <c r="A706" s="52">
        <v>61</v>
      </c>
      <c r="B706" s="52" t="s">
        <v>13</v>
      </c>
      <c r="C706" s="66" t="s">
        <v>44</v>
      </c>
      <c r="D706" s="52"/>
      <c r="E706" s="77" t="s">
        <v>629</v>
      </c>
      <c r="F706" s="50">
        <v>4</v>
      </c>
      <c r="G706" s="77" t="s">
        <v>541</v>
      </c>
      <c r="H706" s="77"/>
      <c r="I706" s="69" t="s">
        <v>541</v>
      </c>
      <c r="J706" s="70" t="s">
        <v>541</v>
      </c>
      <c r="K706" s="77" t="s">
        <v>709</v>
      </c>
      <c r="L706" s="69">
        <v>0</v>
      </c>
      <c r="M706" s="69" t="s">
        <v>541</v>
      </c>
      <c r="N706" s="69" t="s">
        <v>541</v>
      </c>
      <c r="O706" s="77" t="str">
        <f t="shared" si="59"/>
        <v/>
      </c>
      <c r="P706" s="77" t="str">
        <f t="shared" si="60"/>
        <v/>
      </c>
      <c r="Q706" s="77"/>
      <c r="R706" s="6">
        <v>0.5</v>
      </c>
      <c r="S706" s="55"/>
      <c r="T706" s="77" t="s">
        <v>65</v>
      </c>
      <c r="U706" s="67" t="s">
        <v>108</v>
      </c>
      <c r="V706" s="68" t="s">
        <v>145</v>
      </c>
      <c r="W706" s="74" t="s">
        <v>66</v>
      </c>
      <c r="X706" s="115" t="s">
        <v>66</v>
      </c>
      <c r="Y706" s="121" t="s">
        <v>368</v>
      </c>
      <c r="Z706" s="121" t="s">
        <v>167</v>
      </c>
      <c r="AA706" s="77"/>
      <c r="AB706" s="69" t="s">
        <v>609</v>
      </c>
      <c r="AC706" s="77" t="s">
        <v>609</v>
      </c>
      <c r="AD706" s="77"/>
      <c r="AF706" s="69" t="s">
        <v>2949</v>
      </c>
      <c r="AG706" s="77">
        <v>0</v>
      </c>
      <c r="AH706" s="7"/>
      <c r="AI706" s="131" t="s">
        <v>372</v>
      </c>
      <c r="AJ706" s="194" t="str">
        <f>VLOOKUP($J706,context!$K$2:$M$348,2,FALSE)</f>
        <v>Definition from DataCite: Assessments that include tests designed for general university selection, selection into specific courses or other evaluation purposes.</v>
      </c>
      <c r="AK706" s="70">
        <v>2</v>
      </c>
      <c r="AL706" s="70" t="s">
        <v>3098</v>
      </c>
      <c r="AM706" s="149">
        <f>VLOOKUP($J706,context!$K$2:$AC$348,5,FALSE)</f>
        <v>0</v>
      </c>
      <c r="AN706" s="149">
        <f>VLOOKUP($J706,context!$K$2:$AC$348,6,FALSE)</f>
        <v>0</v>
      </c>
      <c r="AO706" s="149">
        <f>VLOOKUP($J706,context!$K$2:$AC$348,7,FALSE)</f>
        <v>0</v>
      </c>
      <c r="AP706" s="149">
        <f>VLOOKUP($J706,context!$K$2:$AC$348,8,FALSE)</f>
        <v>0.4</v>
      </c>
      <c r="AQ706" s="149">
        <f>VLOOKUP($J706,context!$K$2:$AC$348,9,FALSE)</f>
        <v>0</v>
      </c>
      <c r="AR706" s="149">
        <f>VLOOKUP($J706,context!$K$2:$AC$348,10,FALSE)</f>
        <v>0</v>
      </c>
      <c r="AS706" s="149">
        <f>VLOOKUP($J706,context!$K$2:$AC$348,11,FALSE)</f>
        <v>0</v>
      </c>
      <c r="AT706" s="149">
        <f>VLOOKUP($J706,context!$K$2:$AC$348,12,FALSE)</f>
        <v>1</v>
      </c>
      <c r="AU706" s="149">
        <f>VLOOKUP($J706,context!$K$2:$AC$348,13,FALSE)</f>
        <v>0.6</v>
      </c>
      <c r="AV706" s="149">
        <f>VLOOKUP($J706,context!$K$2:$AC$348,14,FALSE)</f>
        <v>0</v>
      </c>
      <c r="AW706" s="149">
        <f>VLOOKUP($J706,context!$K$2:$AC$348,15,FALSE)</f>
        <v>0</v>
      </c>
      <c r="AX706" s="149">
        <f>VLOOKUP($J706,context!$K$2:$AC$348,16,FALSE)</f>
        <v>0.6</v>
      </c>
      <c r="AY706" s="149">
        <f t="shared" si="61"/>
        <v>2.6</v>
      </c>
      <c r="AZ706" s="149">
        <f t="shared" si="62"/>
        <v>1</v>
      </c>
      <c r="BA706" s="149">
        <f t="shared" si="63"/>
        <v>0</v>
      </c>
    </row>
    <row r="707" spans="1:54">
      <c r="A707" s="66">
        <v>245</v>
      </c>
      <c r="B707" s="66" t="s">
        <v>13</v>
      </c>
      <c r="C707" s="66" t="s">
        <v>41</v>
      </c>
      <c r="D707" s="66" t="s">
        <v>812</v>
      </c>
      <c r="E707" s="7" t="s">
        <v>842</v>
      </c>
      <c r="F707" s="50">
        <v>4</v>
      </c>
      <c r="G707" s="50" t="s">
        <v>540</v>
      </c>
      <c r="H707" s="50"/>
      <c r="I707" s="7" t="s">
        <v>540</v>
      </c>
      <c r="J707" s="47" t="s">
        <v>541</v>
      </c>
      <c r="K707" s="7" t="s">
        <v>709</v>
      </c>
      <c r="L707" s="7">
        <v>1</v>
      </c>
      <c r="M707" s="69" t="s">
        <v>541</v>
      </c>
      <c r="N707" s="69" t="s">
        <v>541</v>
      </c>
      <c r="O707" s="77" t="str">
        <f t="shared" si="59"/>
        <v>Test</v>
      </c>
      <c r="P707" s="77" t="str">
        <f t="shared" si="60"/>
        <v>Definition from DataCite: Assessments that include tests designed for general university selection, selection into specific courses or other evaluation purposes.</v>
      </c>
      <c r="Q707" s="7" t="s">
        <v>815</v>
      </c>
      <c r="R707" s="66">
        <v>0.6</v>
      </c>
      <c r="S707" s="66"/>
      <c r="T707" s="7" t="s">
        <v>65</v>
      </c>
      <c r="U707" s="184" t="s">
        <v>108</v>
      </c>
      <c r="V707" s="47" t="s">
        <v>145</v>
      </c>
      <c r="W707" s="47" t="s">
        <v>66</v>
      </c>
      <c r="X707" s="66" t="s">
        <v>66</v>
      </c>
      <c r="Y707" s="184" t="s">
        <v>368</v>
      </c>
      <c r="Z707" s="184" t="s">
        <v>167</v>
      </c>
      <c r="AA707" s="7"/>
      <c r="AB707" s="7" t="s">
        <v>609</v>
      </c>
      <c r="AC707" s="7" t="s">
        <v>609</v>
      </c>
      <c r="AD707" s="7"/>
      <c r="AF707" s="7" t="s">
        <v>2949</v>
      </c>
      <c r="AG707" s="7">
        <v>0</v>
      </c>
      <c r="AH707" s="7"/>
      <c r="AI707" s="48" t="s">
        <v>372</v>
      </c>
      <c r="AJ707" s="194" t="str">
        <f>VLOOKUP($J707,context!$K$2:$M$348,2,FALSE)</f>
        <v>Definition from DataCite: Assessments that include tests designed for general university selection, selection into specific courses or other evaluation purposes.</v>
      </c>
      <c r="AK707" s="47">
        <v>2</v>
      </c>
      <c r="AL707" s="70" t="s">
        <v>3098</v>
      </c>
      <c r="AM707" s="185">
        <f>VLOOKUP($J707,context!$K$2:$AC$348,5,FALSE)</f>
        <v>0</v>
      </c>
      <c r="AN707" s="185">
        <f>VLOOKUP($J707,context!$K$2:$AC$348,6,FALSE)</f>
        <v>0</v>
      </c>
      <c r="AO707" s="185">
        <f>VLOOKUP($J707,context!$K$2:$AC$348,7,FALSE)</f>
        <v>0</v>
      </c>
      <c r="AP707" s="185">
        <f>VLOOKUP($J707,context!$K$2:$AC$348,8,FALSE)</f>
        <v>0.4</v>
      </c>
      <c r="AQ707" s="185">
        <f>VLOOKUP($J707,context!$K$2:$AC$348,9,FALSE)</f>
        <v>0</v>
      </c>
      <c r="AR707" s="185">
        <f>VLOOKUP($J707,context!$K$2:$AC$348,10,FALSE)</f>
        <v>0</v>
      </c>
      <c r="AS707" s="185">
        <f>VLOOKUP($J707,context!$K$2:$AC$348,11,FALSE)</f>
        <v>0</v>
      </c>
      <c r="AT707" s="185">
        <f>VLOOKUP($J707,context!$K$2:$AC$348,12,FALSE)</f>
        <v>1</v>
      </c>
      <c r="AU707" s="185">
        <f>VLOOKUP($J707,context!$K$2:$AC$348,13,FALSE)</f>
        <v>0.6</v>
      </c>
      <c r="AV707" s="185">
        <f>VLOOKUP($J707,context!$K$2:$AC$348,14,FALSE)</f>
        <v>0</v>
      </c>
      <c r="AW707" s="185">
        <f>VLOOKUP($J707,context!$K$2:$AC$348,15,FALSE)</f>
        <v>0</v>
      </c>
      <c r="AX707" s="185">
        <f>VLOOKUP($J707,context!$K$2:$AC$348,16,FALSE)</f>
        <v>0.6</v>
      </c>
      <c r="AY707" s="185">
        <f t="shared" si="61"/>
        <v>2.6</v>
      </c>
      <c r="AZ707" s="149">
        <f t="shared" si="62"/>
        <v>1</v>
      </c>
      <c r="BA707" s="149">
        <f t="shared" si="63"/>
        <v>0</v>
      </c>
    </row>
    <row r="708" spans="1:54">
      <c r="A708" s="52">
        <v>687</v>
      </c>
      <c r="B708" s="52" t="s">
        <v>13</v>
      </c>
      <c r="C708" s="117" t="s">
        <v>1902</v>
      </c>
      <c r="E708" s="69" t="s">
        <v>2271</v>
      </c>
      <c r="G708" s="62" t="s">
        <v>2016</v>
      </c>
      <c r="J708" s="70" t="s">
        <v>541</v>
      </c>
      <c r="K708" s="61" t="s">
        <v>2017</v>
      </c>
      <c r="L708" s="69">
        <v>0</v>
      </c>
      <c r="M708" s="69" t="s">
        <v>541</v>
      </c>
      <c r="N708" s="69" t="s">
        <v>541</v>
      </c>
      <c r="O708" s="77" t="str">
        <f t="shared" si="59"/>
        <v/>
      </c>
      <c r="P708" s="77" t="str">
        <f t="shared" si="60"/>
        <v/>
      </c>
      <c r="R708" s="63">
        <v>0.6</v>
      </c>
      <c r="T708" s="77" t="s">
        <v>65</v>
      </c>
      <c r="U708" s="67" t="s">
        <v>108</v>
      </c>
      <c r="V708" s="68" t="s">
        <v>145</v>
      </c>
      <c r="W708" s="74" t="s">
        <v>66</v>
      </c>
      <c r="X708" s="115" t="s">
        <v>66</v>
      </c>
      <c r="Y708" s="121" t="s">
        <v>368</v>
      </c>
      <c r="Z708" s="121" t="s">
        <v>167</v>
      </c>
      <c r="AA708" s="77"/>
      <c r="AB708" s="69" t="s">
        <v>609</v>
      </c>
      <c r="AC708" s="77" t="s">
        <v>609</v>
      </c>
      <c r="AF708" s="69" t="s">
        <v>2949</v>
      </c>
      <c r="AG708" s="61">
        <v>0</v>
      </c>
      <c r="AI708" s="131" t="s">
        <v>372</v>
      </c>
      <c r="AJ708" s="194" t="str">
        <f>VLOOKUP($J708,context!$K$2:$M$348,2,FALSE)</f>
        <v>Definition from DataCite: Assessments that include tests designed for general university selection, selection into specific courses or other evaluation purposes.</v>
      </c>
      <c r="AK708" s="70">
        <v>2</v>
      </c>
      <c r="AL708" s="70" t="s">
        <v>3098</v>
      </c>
      <c r="AM708" s="149">
        <f>VLOOKUP($J708,context!$K$2:$AC$348,5,FALSE)</f>
        <v>0</v>
      </c>
      <c r="AN708" s="149">
        <f>VLOOKUP($J708,context!$K$2:$AC$348,6,FALSE)</f>
        <v>0</v>
      </c>
      <c r="AO708" s="149">
        <f>VLOOKUP($J708,context!$K$2:$AC$348,7,FALSE)</f>
        <v>0</v>
      </c>
      <c r="AP708" s="149">
        <f>VLOOKUP($J708,context!$K$2:$AC$348,8,FALSE)</f>
        <v>0.4</v>
      </c>
      <c r="AQ708" s="149">
        <f>VLOOKUP($J708,context!$K$2:$AC$348,9,FALSE)</f>
        <v>0</v>
      </c>
      <c r="AR708" s="149">
        <f>VLOOKUP($J708,context!$K$2:$AC$348,10,FALSE)</f>
        <v>0</v>
      </c>
      <c r="AS708" s="149">
        <f>VLOOKUP($J708,context!$K$2:$AC$348,11,FALSE)</f>
        <v>0</v>
      </c>
      <c r="AT708" s="149">
        <f>VLOOKUP($J708,context!$K$2:$AC$348,12,FALSE)</f>
        <v>1</v>
      </c>
      <c r="AU708" s="149">
        <f>VLOOKUP($J708,context!$K$2:$AC$348,13,FALSE)</f>
        <v>0.6</v>
      </c>
      <c r="AV708" s="149">
        <f>VLOOKUP($J708,context!$K$2:$AC$348,14,FALSE)</f>
        <v>0</v>
      </c>
      <c r="AW708" s="149">
        <f>VLOOKUP($J708,context!$K$2:$AC$348,15,FALSE)</f>
        <v>0</v>
      </c>
      <c r="AX708" s="149">
        <f>VLOOKUP($J708,context!$K$2:$AC$348,16,FALSE)</f>
        <v>0.6</v>
      </c>
      <c r="AY708" s="149">
        <f t="shared" si="61"/>
        <v>2.6</v>
      </c>
      <c r="AZ708" s="149">
        <f t="shared" si="62"/>
        <v>1</v>
      </c>
      <c r="BA708" s="149">
        <f t="shared" si="63"/>
        <v>0</v>
      </c>
    </row>
    <row r="709" spans="1:54">
      <c r="A709" s="66">
        <v>213</v>
      </c>
      <c r="B709" s="66" t="s">
        <v>13</v>
      </c>
      <c r="C709" s="66" t="s">
        <v>41</v>
      </c>
      <c r="D709" s="66"/>
      <c r="E709" s="7" t="s">
        <v>817</v>
      </c>
      <c r="F709" s="50">
        <v>2</v>
      </c>
      <c r="G709" s="50" t="s">
        <v>66</v>
      </c>
      <c r="H709" s="7"/>
      <c r="I709" s="7" t="s">
        <v>66</v>
      </c>
      <c r="J709" s="47" t="s">
        <v>66</v>
      </c>
      <c r="K709" s="7" t="s">
        <v>834</v>
      </c>
      <c r="L709" s="175">
        <v>1</v>
      </c>
      <c r="M709" s="69" t="s">
        <v>66</v>
      </c>
      <c r="N709" s="69" t="s">
        <v>66</v>
      </c>
      <c r="O709" s="77" t="str">
        <f t="shared" si="59"/>
        <v>Text</v>
      </c>
      <c r="P709" s="77" t="str">
        <f t="shared" si="60"/>
        <v xml:space="preserve">Definition from DataCite: A resource consisting primarily of words for reading. </v>
      </c>
      <c r="Q709" s="7"/>
      <c r="R709" s="66">
        <v>1</v>
      </c>
      <c r="S709" s="189"/>
      <c r="T709" s="7" t="s">
        <v>65</v>
      </c>
      <c r="U709" s="184" t="s">
        <v>608</v>
      </c>
      <c r="V709" s="47" t="s">
        <v>608</v>
      </c>
      <c r="W709" s="47" t="s">
        <v>66</v>
      </c>
      <c r="X709" s="66" t="s">
        <v>66</v>
      </c>
      <c r="Y709" s="184" t="s">
        <v>368</v>
      </c>
      <c r="Z709" s="184" t="s">
        <v>167</v>
      </c>
      <c r="AA709" s="7"/>
      <c r="AB709" s="7"/>
      <c r="AC709" s="7" t="s">
        <v>609</v>
      </c>
      <c r="AD709" s="7"/>
      <c r="AF709" s="7"/>
      <c r="AG709" s="7">
        <v>1</v>
      </c>
      <c r="AH709" s="7"/>
      <c r="AI709" s="47" t="s">
        <v>2857</v>
      </c>
      <c r="AJ709" s="194" t="str">
        <f>VLOOKUP($J709,context!$K$2:$M$348,2,FALSE)</f>
        <v xml:space="preserve">Definition from DataCite: A resource consisting primarily of words for reading. </v>
      </c>
      <c r="AK709" s="47">
        <v>1</v>
      </c>
      <c r="AL709" s="47"/>
      <c r="AM709" s="185">
        <f>VLOOKUP($J709,context!$K$2:$AC$348,5,FALSE)</f>
        <v>0</v>
      </c>
      <c r="AN709" s="185">
        <f>VLOOKUP($J709,context!$K$2:$AC$348,6,FALSE)</f>
        <v>0</v>
      </c>
      <c r="AO709" s="185">
        <f>VLOOKUP($J709,context!$K$2:$AC$348,7,FALSE)</f>
        <v>0</v>
      </c>
      <c r="AP709" s="185">
        <f>VLOOKUP($J709,context!$K$2:$AC$348,8,FALSE)</f>
        <v>1</v>
      </c>
      <c r="AQ709" s="185">
        <f>VLOOKUP($J709,context!$K$2:$AC$348,9,FALSE)</f>
        <v>1</v>
      </c>
      <c r="AR709" s="185">
        <f>VLOOKUP($J709,context!$K$2:$AC$348,10,FALSE)</f>
        <v>1</v>
      </c>
      <c r="AS709" s="185">
        <f>VLOOKUP($J709,context!$K$2:$AC$348,11,FALSE)</f>
        <v>1</v>
      </c>
      <c r="AT709" s="185">
        <f>VLOOKUP($J709,context!$K$2:$AC$348,12,FALSE)</f>
        <v>1</v>
      </c>
      <c r="AU709" s="185">
        <f>VLOOKUP($J709,context!$K$2:$AC$348,13,FALSE)</f>
        <v>1</v>
      </c>
      <c r="AV709" s="185">
        <f>VLOOKUP($J709,context!$K$2:$AC$348,14,FALSE)</f>
        <v>1</v>
      </c>
      <c r="AW709" s="185">
        <f>VLOOKUP($J709,context!$K$2:$AC$348,15,FALSE)</f>
        <v>0</v>
      </c>
      <c r="AX709" s="185">
        <f>VLOOKUP($J709,context!$K$2:$AC$348,16,FALSE)</f>
        <v>1</v>
      </c>
      <c r="AY709" s="185">
        <f t="shared" si="61"/>
        <v>8</v>
      </c>
      <c r="AZ709" s="149">
        <f t="shared" si="62"/>
        <v>1</v>
      </c>
      <c r="BA709" s="149">
        <f t="shared" si="63"/>
        <v>0</v>
      </c>
    </row>
    <row r="710" spans="1:54">
      <c r="A710" s="52">
        <v>62</v>
      </c>
      <c r="B710" s="52" t="s">
        <v>13</v>
      </c>
      <c r="C710" s="66" t="s">
        <v>44</v>
      </c>
      <c r="D710" s="52"/>
      <c r="E710" s="77" t="s">
        <v>629</v>
      </c>
      <c r="F710" s="50">
        <v>4</v>
      </c>
      <c r="G710" s="77" t="s">
        <v>710</v>
      </c>
      <c r="H710" s="77"/>
      <c r="I710" s="69" t="s">
        <v>710</v>
      </c>
      <c r="J710" s="70" t="s">
        <v>710</v>
      </c>
      <c r="K710" s="69" t="s">
        <v>711</v>
      </c>
      <c r="L710" s="175">
        <v>1</v>
      </c>
      <c r="M710" s="69" t="s">
        <v>710</v>
      </c>
      <c r="N710" s="69" t="s">
        <v>710</v>
      </c>
      <c r="O710" s="77" t="str">
        <f t="shared" si="59"/>
        <v>Text Interview</v>
      </c>
      <c r="P710" s="77" t="str">
        <f t="shared" si="60"/>
        <v>Definition from CASRAI: Services contributed in the form of interview(s) with the person with a member of the print or online media.</v>
      </c>
      <c r="Q710" s="77"/>
      <c r="R710" s="6">
        <v>0.6</v>
      </c>
      <c r="S710" s="55"/>
      <c r="T710" s="77" t="s">
        <v>65</v>
      </c>
      <c r="U710" s="67" t="s">
        <v>108</v>
      </c>
      <c r="V710" s="68" t="s">
        <v>145</v>
      </c>
      <c r="W710" s="74" t="s">
        <v>66</v>
      </c>
      <c r="X710" s="115" t="s">
        <v>66</v>
      </c>
      <c r="Y710" s="121" t="s">
        <v>171</v>
      </c>
      <c r="Z710" s="121" t="s">
        <v>167</v>
      </c>
      <c r="AA710" s="69"/>
      <c r="AB710" s="69" t="s">
        <v>609</v>
      </c>
      <c r="AC710" s="77"/>
      <c r="AD710" s="77"/>
      <c r="AF710" s="69" t="s">
        <v>2963</v>
      </c>
      <c r="AG710" s="69">
        <v>0</v>
      </c>
      <c r="AH710" s="7" t="s">
        <v>2964</v>
      </c>
      <c r="AI710" s="70" t="s">
        <v>2806</v>
      </c>
      <c r="AJ710" s="194" t="str">
        <f>VLOOKUP($J710,context!$K$2:$M$348,2,FALSE)</f>
        <v>Definition from CASRAI: Services contributed in the form of interview(s) with the person with a member of the print or online media.</v>
      </c>
      <c r="AK710" s="70">
        <v>2</v>
      </c>
      <c r="AL710" s="70" t="s">
        <v>3097</v>
      </c>
      <c r="AM710" s="149">
        <f>VLOOKUP($J710,context!$K$2:$AC$348,5,FALSE)</f>
        <v>0</v>
      </c>
      <c r="AN710" s="149">
        <f>VLOOKUP($J710,context!$K$2:$AC$348,6,FALSE)</f>
        <v>0</v>
      </c>
      <c r="AO710" s="149">
        <f>VLOOKUP($J710,context!$K$2:$AC$348,7,FALSE)</f>
        <v>0</v>
      </c>
      <c r="AP710" s="149">
        <f>VLOOKUP($J710,context!$K$2:$AC$348,8,FALSE)</f>
        <v>0.4</v>
      </c>
      <c r="AQ710" s="149">
        <f>VLOOKUP($J710,context!$K$2:$AC$348,9,FALSE)</f>
        <v>0</v>
      </c>
      <c r="AR710" s="149">
        <f>VLOOKUP($J710,context!$K$2:$AC$348,10,FALSE)</f>
        <v>0</v>
      </c>
      <c r="AS710" s="149">
        <f>VLOOKUP($J710,context!$K$2:$AC$348,11,FALSE)</f>
        <v>0.2</v>
      </c>
      <c r="AT710" s="149">
        <f>VLOOKUP($J710,context!$K$2:$AC$348,12,FALSE)</f>
        <v>0</v>
      </c>
      <c r="AU710" s="149">
        <f>VLOOKUP($J710,context!$K$2:$AC$348,13,FALSE)</f>
        <v>0.6</v>
      </c>
      <c r="AV710" s="149">
        <f>VLOOKUP($J710,context!$K$2:$AC$348,14,FALSE)</f>
        <v>1</v>
      </c>
      <c r="AW710" s="149">
        <f>VLOOKUP($J710,context!$K$2:$AC$348,15,FALSE)</f>
        <v>0</v>
      </c>
      <c r="AX710" s="149">
        <f>VLOOKUP($J710,context!$K$2:$AC$348,16,FALSE)</f>
        <v>0</v>
      </c>
      <c r="AY710" s="149">
        <f t="shared" si="61"/>
        <v>2.2000000000000002</v>
      </c>
      <c r="AZ710" s="149">
        <f t="shared" si="62"/>
        <v>1</v>
      </c>
      <c r="BA710" s="149">
        <f t="shared" si="63"/>
        <v>0</v>
      </c>
    </row>
    <row r="711" spans="1:54">
      <c r="A711" s="52">
        <v>824</v>
      </c>
      <c r="B711" s="52" t="s">
        <v>13</v>
      </c>
      <c r="C711" s="117" t="s">
        <v>1902</v>
      </c>
      <c r="E711" s="69" t="s">
        <v>2271</v>
      </c>
      <c r="G711" s="62" t="s">
        <v>2224</v>
      </c>
      <c r="J711" s="70" t="s">
        <v>2224</v>
      </c>
      <c r="K711" s="69" t="s">
        <v>2225</v>
      </c>
      <c r="L711" s="175">
        <v>1</v>
      </c>
      <c r="M711" s="69" t="s">
        <v>2224</v>
      </c>
      <c r="N711" s="69" t="s">
        <v>2224</v>
      </c>
      <c r="O711" s="77" t="str">
        <f t="shared" si="59"/>
        <v>thesaurus</v>
      </c>
      <c r="P711" s="77" t="str">
        <f t="shared" si="60"/>
        <v>Definition from FaBiO: A type of controlled vocabulary used in information retrieval applications for indexing or tagging purposes, in which relationships between terms are made explicit. These are normally hierarchical relationships (is-a, subsumption; e.g. a cow is a mammal), equivalency relationships relating non-preferred terms to preferred terms (e.g. pitch and frequency), or associative relationships, in which the relationship that exists is neither one of hierarchy or equivalence, but rather one of similarity (e.g. sports and leisure pursuits).</v>
      </c>
      <c r="R711" s="63">
        <v>0.8</v>
      </c>
      <c r="T711" s="77" t="s">
        <v>65</v>
      </c>
      <c r="U711" s="67" t="s">
        <v>608</v>
      </c>
      <c r="V711" s="68" t="s">
        <v>145</v>
      </c>
      <c r="W711" s="74" t="s">
        <v>235</v>
      </c>
      <c r="X711" s="115" t="s">
        <v>235</v>
      </c>
      <c r="Y711" s="121" t="s">
        <v>171</v>
      </c>
      <c r="Z711" s="121" t="s">
        <v>390</v>
      </c>
      <c r="AG711" s="69">
        <v>1</v>
      </c>
      <c r="AI711" s="70" t="s">
        <v>2787</v>
      </c>
      <c r="AJ711" s="194" t="str">
        <f>VLOOKUP($J711,context!$K$2:$M$348,2,FALSE)</f>
        <v>Definition from FaBiO: A type of controlled vocabulary used in information retrieval applications for indexing or tagging purposes, in which relationships between terms are made explicit. These are normally hierarchical relationships (is-a, subsumption; e.g. a cow is a mammal), equivalency relationships relating non-preferred terms to preferred terms (e.g. pitch and frequency), or associative relationships, in which the relationship that exists is neither one of hierarchy or equivalence, but rather one of similarity (e.g. sports and leisure pursuits).</v>
      </c>
      <c r="AK711" s="70">
        <v>1</v>
      </c>
      <c r="AL711" s="70" t="s">
        <v>3097</v>
      </c>
      <c r="AM711" s="149">
        <f>VLOOKUP($J711,context!$K$2:$AC$348,5,FALSE)</f>
        <v>0</v>
      </c>
      <c r="AN711" s="149">
        <f>VLOOKUP($J711,context!$K$2:$AC$348,6,FALSE)</f>
        <v>0</v>
      </c>
      <c r="AO711" s="149">
        <f>VLOOKUP($J711,context!$K$2:$AC$348,7,FALSE)</f>
        <v>0</v>
      </c>
      <c r="AP711" s="149">
        <f>VLOOKUP($J711,context!$K$2:$AC$348,8,FALSE)</f>
        <v>0.4</v>
      </c>
      <c r="AQ711" s="149">
        <f>VLOOKUP($J711,context!$K$2:$AC$348,9,FALSE)</f>
        <v>0</v>
      </c>
      <c r="AR711" s="149">
        <f>VLOOKUP($J711,context!$K$2:$AC$348,10,FALSE)</f>
        <v>1</v>
      </c>
      <c r="AS711" s="149">
        <f>VLOOKUP($J711,context!$K$2:$AC$348,11,FALSE)</f>
        <v>1</v>
      </c>
      <c r="AT711" s="149">
        <f>VLOOKUP($J711,context!$K$2:$AC$348,12,FALSE)</f>
        <v>0</v>
      </c>
      <c r="AU711" s="149">
        <f>VLOOKUP($J711,context!$K$2:$AC$348,13,FALSE)</f>
        <v>0.4</v>
      </c>
      <c r="AV711" s="149">
        <f>VLOOKUP($J711,context!$K$2:$AC$348,14,FALSE)</f>
        <v>0.2</v>
      </c>
      <c r="AW711" s="149">
        <f>VLOOKUP($J711,context!$K$2:$AC$348,15,FALSE)</f>
        <v>0</v>
      </c>
      <c r="AX711" s="149">
        <f>VLOOKUP($J711,context!$K$2:$AC$348,16,FALSE)</f>
        <v>0.2</v>
      </c>
      <c r="AY711" s="149">
        <f t="shared" si="61"/>
        <v>3.2</v>
      </c>
      <c r="AZ711" s="149">
        <f t="shared" si="62"/>
        <v>1</v>
      </c>
      <c r="BA711" s="149">
        <f t="shared" si="63"/>
        <v>0</v>
      </c>
    </row>
    <row r="712" spans="1:54">
      <c r="A712" s="52">
        <v>81</v>
      </c>
      <c r="B712" s="52" t="s">
        <v>13</v>
      </c>
      <c r="C712" s="66" t="s">
        <v>721</v>
      </c>
      <c r="D712" s="52"/>
      <c r="E712" s="77" t="s">
        <v>722</v>
      </c>
      <c r="F712" s="50">
        <v>3</v>
      </c>
      <c r="G712" s="50" t="s">
        <v>107</v>
      </c>
      <c r="H712" s="77"/>
      <c r="I712" s="69" t="s">
        <v>107</v>
      </c>
      <c r="J712" s="70" t="s">
        <v>107</v>
      </c>
      <c r="K712" s="77"/>
      <c r="L712" s="69">
        <v>0</v>
      </c>
      <c r="M712" s="69" t="s">
        <v>107</v>
      </c>
      <c r="N712" s="69" t="s">
        <v>107</v>
      </c>
      <c r="O712" s="77" t="str">
        <f t="shared" si="59"/>
        <v/>
      </c>
      <c r="P712" s="77" t="str">
        <f t="shared" si="60"/>
        <v/>
      </c>
      <c r="Q712" s="77"/>
      <c r="R712" s="6">
        <v>1</v>
      </c>
      <c r="S712" s="55"/>
      <c r="T712" s="77" t="s">
        <v>65</v>
      </c>
      <c r="U712" s="67" t="s">
        <v>108</v>
      </c>
      <c r="V712" s="68" t="s">
        <v>107</v>
      </c>
      <c r="W712" s="74" t="s">
        <v>66</v>
      </c>
      <c r="X712" s="115" t="s">
        <v>66</v>
      </c>
      <c r="Y712" s="121" t="s">
        <v>368</v>
      </c>
      <c r="Z712" s="121" t="s">
        <v>623</v>
      </c>
      <c r="AA712" s="69" t="s">
        <v>609</v>
      </c>
      <c r="AB712" s="69" t="s">
        <v>609</v>
      </c>
      <c r="AC712" s="77"/>
      <c r="AD712" s="77"/>
      <c r="AF712" s="77"/>
      <c r="AG712" s="77">
        <v>1</v>
      </c>
      <c r="AH712" s="7"/>
      <c r="AI712" s="70" t="s">
        <v>2975</v>
      </c>
      <c r="AJ712" s="194" t="str">
        <f>VLOOKUP($J712,context!$K$2:$M$348,2,FALSE)</f>
        <v>Definition from COAR: A thesis or dissertation is a document submitted in support of candidature for an academic degree or professional qualification presenting the author's research and findings.</v>
      </c>
      <c r="AK712" s="70">
        <v>1</v>
      </c>
      <c r="AL712" s="70" t="s">
        <v>3093</v>
      </c>
      <c r="AM712" s="149">
        <f>VLOOKUP($J712,context!$K$2:$AC$348,5,FALSE)</f>
        <v>0</v>
      </c>
      <c r="AN712" s="149">
        <f>VLOOKUP($J712,context!$K$2:$AC$348,6,FALSE)</f>
        <v>0</v>
      </c>
      <c r="AO712" s="149">
        <f>VLOOKUP($J712,context!$K$2:$AC$348,7,FALSE)</f>
        <v>0</v>
      </c>
      <c r="AP712" s="149">
        <f>VLOOKUP($J712,context!$K$2:$AC$348,8,FALSE)</f>
        <v>1</v>
      </c>
      <c r="AQ712" s="149">
        <f>VLOOKUP($J712,context!$K$2:$AC$348,9,FALSE)</f>
        <v>0.2</v>
      </c>
      <c r="AR712" s="149">
        <f>VLOOKUP($J712,context!$K$2:$AC$348,10,FALSE)</f>
        <v>1</v>
      </c>
      <c r="AS712" s="149">
        <f>VLOOKUP($J712,context!$K$2:$AC$348,11,FALSE)</f>
        <v>0.2</v>
      </c>
      <c r="AT712" s="149">
        <f>VLOOKUP($J712,context!$K$2:$AC$348,12,FALSE)</f>
        <v>0</v>
      </c>
      <c r="AU712" s="149">
        <f>VLOOKUP($J712,context!$K$2:$AC$348,13,FALSE)</f>
        <v>0</v>
      </c>
      <c r="AV712" s="149">
        <f>VLOOKUP($J712,context!$K$2:$AC$348,14,FALSE)</f>
        <v>0</v>
      </c>
      <c r="AW712" s="149">
        <f>VLOOKUP($J712,context!$K$2:$AC$348,15,FALSE)</f>
        <v>0</v>
      </c>
      <c r="AX712" s="149">
        <f>VLOOKUP($J712,context!$K$2:$AC$348,16,FALSE)</f>
        <v>0.4</v>
      </c>
      <c r="AY712" s="149">
        <f t="shared" si="61"/>
        <v>2.8000000000000003</v>
      </c>
      <c r="AZ712" s="149">
        <f t="shared" si="62"/>
        <v>1</v>
      </c>
      <c r="BA712" s="149">
        <f t="shared" si="63"/>
        <v>0</v>
      </c>
      <c r="BB712" s="122">
        <v>1195</v>
      </c>
    </row>
    <row r="713" spans="1:54">
      <c r="A713" s="52">
        <v>122</v>
      </c>
      <c r="B713" s="52" t="s">
        <v>13</v>
      </c>
      <c r="C713" s="66" t="s">
        <v>730</v>
      </c>
      <c r="D713" s="52"/>
      <c r="E713" s="77" t="s">
        <v>722</v>
      </c>
      <c r="F713" s="50">
        <v>4</v>
      </c>
      <c r="G713" s="50" t="s">
        <v>107</v>
      </c>
      <c r="H713" s="77"/>
      <c r="I713" s="69" t="s">
        <v>107</v>
      </c>
      <c r="J713" s="70" t="s">
        <v>107</v>
      </c>
      <c r="K713" s="77"/>
      <c r="L713" s="69">
        <v>0</v>
      </c>
      <c r="M713" s="69" t="s">
        <v>107</v>
      </c>
      <c r="N713" s="69" t="s">
        <v>107</v>
      </c>
      <c r="O713" s="77" t="str">
        <f t="shared" si="59"/>
        <v/>
      </c>
      <c r="P713" s="77" t="str">
        <f t="shared" si="60"/>
        <v/>
      </c>
      <c r="Q713" s="77"/>
      <c r="R713" s="6">
        <v>1</v>
      </c>
      <c r="S713" s="55">
        <v>43017</v>
      </c>
      <c r="T713" s="77" t="s">
        <v>65</v>
      </c>
      <c r="U713" s="67" t="s">
        <v>108</v>
      </c>
      <c r="V713" s="68" t="s">
        <v>107</v>
      </c>
      <c r="W713" s="74" t="s">
        <v>66</v>
      </c>
      <c r="X713" s="115" t="s">
        <v>66</v>
      </c>
      <c r="Y713" s="121" t="s">
        <v>368</v>
      </c>
      <c r="Z713" s="121" t="s">
        <v>623</v>
      </c>
      <c r="AA713" s="69" t="s">
        <v>609</v>
      </c>
      <c r="AB713" s="69" t="s">
        <v>609</v>
      </c>
      <c r="AC713" s="77"/>
      <c r="AD713" s="77"/>
      <c r="AF713" s="77"/>
      <c r="AG713" s="77">
        <v>1</v>
      </c>
      <c r="AH713" s="7"/>
      <c r="AI713" s="70" t="s">
        <v>2975</v>
      </c>
      <c r="AJ713" s="194" t="str">
        <f>VLOOKUP($J713,context!$K$2:$M$348,2,FALSE)</f>
        <v>Definition from COAR: A thesis or dissertation is a document submitted in support of candidature for an academic degree or professional qualification presenting the author's research and findings.</v>
      </c>
      <c r="AK713" s="70">
        <v>1</v>
      </c>
      <c r="AL713" s="70" t="s">
        <v>3093</v>
      </c>
      <c r="AM713" s="149">
        <f>VLOOKUP($J713,context!$K$2:$AC$348,5,FALSE)</f>
        <v>0</v>
      </c>
      <c r="AN713" s="149">
        <f>VLOOKUP($J713,context!$K$2:$AC$348,6,FALSE)</f>
        <v>0</v>
      </c>
      <c r="AO713" s="149">
        <f>VLOOKUP($J713,context!$K$2:$AC$348,7,FALSE)</f>
        <v>0</v>
      </c>
      <c r="AP713" s="149">
        <f>VLOOKUP($J713,context!$K$2:$AC$348,8,FALSE)</f>
        <v>1</v>
      </c>
      <c r="AQ713" s="149">
        <f>VLOOKUP($J713,context!$K$2:$AC$348,9,FALSE)</f>
        <v>0.2</v>
      </c>
      <c r="AR713" s="149">
        <f>VLOOKUP($J713,context!$K$2:$AC$348,10,FALSE)</f>
        <v>1</v>
      </c>
      <c r="AS713" s="149">
        <f>VLOOKUP($J713,context!$K$2:$AC$348,11,FALSE)</f>
        <v>0.2</v>
      </c>
      <c r="AT713" s="149">
        <f>VLOOKUP($J713,context!$K$2:$AC$348,12,FALSE)</f>
        <v>0</v>
      </c>
      <c r="AU713" s="149">
        <f>VLOOKUP($J713,context!$K$2:$AC$348,13,FALSE)</f>
        <v>0</v>
      </c>
      <c r="AV713" s="149">
        <f>VLOOKUP($J713,context!$K$2:$AC$348,14,FALSE)</f>
        <v>0</v>
      </c>
      <c r="AW713" s="149">
        <f>VLOOKUP($J713,context!$K$2:$AC$348,15,FALSE)</f>
        <v>0</v>
      </c>
      <c r="AX713" s="149">
        <f>VLOOKUP($J713,context!$K$2:$AC$348,16,FALSE)</f>
        <v>0.4</v>
      </c>
      <c r="AY713" s="149">
        <f t="shared" si="61"/>
        <v>2.8000000000000003</v>
      </c>
      <c r="AZ713" s="149">
        <f t="shared" si="62"/>
        <v>1</v>
      </c>
      <c r="BA713" s="149">
        <f t="shared" si="63"/>
        <v>0</v>
      </c>
      <c r="BB713" s="7"/>
    </row>
    <row r="714" spans="1:54" s="122" customFormat="1">
      <c r="A714" s="52">
        <v>160</v>
      </c>
      <c r="B714" s="52" t="s">
        <v>13</v>
      </c>
      <c r="C714" s="66" t="s">
        <v>38</v>
      </c>
      <c r="D714" s="52"/>
      <c r="E714" s="77" t="s">
        <v>744</v>
      </c>
      <c r="F714" s="50">
        <v>4</v>
      </c>
      <c r="G714" s="50" t="s">
        <v>112</v>
      </c>
      <c r="H714" s="77"/>
      <c r="I714" s="69" t="s">
        <v>107</v>
      </c>
      <c r="J714" s="70" t="s">
        <v>107</v>
      </c>
      <c r="K714" s="77" t="s">
        <v>794</v>
      </c>
      <c r="L714" s="77">
        <v>0</v>
      </c>
      <c r="M714" s="69" t="s">
        <v>107</v>
      </c>
      <c r="N714" s="69" t="s">
        <v>107</v>
      </c>
      <c r="O714" s="77" t="str">
        <f t="shared" si="59"/>
        <v/>
      </c>
      <c r="P714" s="77" t="str">
        <f t="shared" si="60"/>
        <v/>
      </c>
      <c r="Q714" s="77" t="s">
        <v>795</v>
      </c>
      <c r="R714" s="6">
        <v>1</v>
      </c>
      <c r="S714" s="55">
        <v>42328</v>
      </c>
      <c r="T714" s="77" t="s">
        <v>65</v>
      </c>
      <c r="U714" s="67" t="s">
        <v>108</v>
      </c>
      <c r="V714" s="68" t="s">
        <v>107</v>
      </c>
      <c r="W714" s="74" t="s">
        <v>66</v>
      </c>
      <c r="X714" s="115" t="s">
        <v>66</v>
      </c>
      <c r="Y714" s="121" t="s">
        <v>368</v>
      </c>
      <c r="Z714" s="121" t="s">
        <v>623</v>
      </c>
      <c r="AA714" s="69" t="s">
        <v>609</v>
      </c>
      <c r="AB714" s="69" t="s">
        <v>609</v>
      </c>
      <c r="AC714" s="77"/>
      <c r="AD714" s="77"/>
      <c r="AE714" s="7"/>
      <c r="AF714" s="77"/>
      <c r="AG714" s="77">
        <v>1</v>
      </c>
      <c r="AH714" s="7"/>
      <c r="AI714" s="70" t="s">
        <v>2975</v>
      </c>
      <c r="AJ714" s="194" t="str">
        <f>VLOOKUP($J714,context!$K$2:$M$348,2,FALSE)</f>
        <v>Definition from COAR: A thesis or dissertation is a document submitted in support of candidature for an academic degree or professional qualification presenting the author's research and findings.</v>
      </c>
      <c r="AK714" s="70">
        <v>1</v>
      </c>
      <c r="AL714" s="70" t="s">
        <v>3093</v>
      </c>
      <c r="AM714" s="149">
        <f>VLOOKUP($J714,context!$K$2:$AC$348,5,FALSE)</f>
        <v>0</v>
      </c>
      <c r="AN714" s="149">
        <f>VLOOKUP($J714,context!$K$2:$AC$348,6,FALSE)</f>
        <v>0</v>
      </c>
      <c r="AO714" s="149">
        <f>VLOOKUP($J714,context!$K$2:$AC$348,7,FALSE)</f>
        <v>0</v>
      </c>
      <c r="AP714" s="149">
        <f>VLOOKUP($J714,context!$K$2:$AC$348,8,FALSE)</f>
        <v>1</v>
      </c>
      <c r="AQ714" s="149">
        <f>VLOOKUP($J714,context!$K$2:$AC$348,9,FALSE)</f>
        <v>0.2</v>
      </c>
      <c r="AR714" s="149">
        <f>VLOOKUP($J714,context!$K$2:$AC$348,10,FALSE)</f>
        <v>1</v>
      </c>
      <c r="AS714" s="149">
        <f>VLOOKUP($J714,context!$K$2:$AC$348,11,FALSE)</f>
        <v>0.2</v>
      </c>
      <c r="AT714" s="149">
        <f>VLOOKUP($J714,context!$K$2:$AC$348,12,FALSE)</f>
        <v>0</v>
      </c>
      <c r="AU714" s="149">
        <f>VLOOKUP($J714,context!$K$2:$AC$348,13,FALSE)</f>
        <v>0</v>
      </c>
      <c r="AV714" s="149">
        <f>VLOOKUP($J714,context!$K$2:$AC$348,14,FALSE)</f>
        <v>0</v>
      </c>
      <c r="AW714" s="149">
        <f>VLOOKUP($J714,context!$K$2:$AC$348,15,FALSE)</f>
        <v>0</v>
      </c>
      <c r="AX714" s="149">
        <f>VLOOKUP($J714,context!$K$2:$AC$348,16,FALSE)</f>
        <v>0.4</v>
      </c>
      <c r="AY714" s="149">
        <f t="shared" si="61"/>
        <v>2.8000000000000003</v>
      </c>
      <c r="AZ714" s="149">
        <f t="shared" si="62"/>
        <v>1</v>
      </c>
      <c r="BA714" s="149">
        <f t="shared" si="63"/>
        <v>0</v>
      </c>
      <c r="BB714" s="61"/>
    </row>
    <row r="715" spans="1:54" s="122" customFormat="1">
      <c r="A715" s="52">
        <v>195</v>
      </c>
      <c r="B715" s="52" t="s">
        <v>13</v>
      </c>
      <c r="C715" s="66" t="s">
        <v>800</v>
      </c>
      <c r="D715" s="52" t="s">
        <v>801</v>
      </c>
      <c r="E715" s="77" t="s">
        <v>802</v>
      </c>
      <c r="F715" s="50">
        <v>4</v>
      </c>
      <c r="G715" s="50" t="s">
        <v>112</v>
      </c>
      <c r="H715" s="77"/>
      <c r="I715" s="69" t="s">
        <v>112</v>
      </c>
      <c r="J715" s="70" t="s">
        <v>107</v>
      </c>
      <c r="K715" s="77" t="s">
        <v>803</v>
      </c>
      <c r="L715" s="69">
        <v>0</v>
      </c>
      <c r="M715" s="69" t="s">
        <v>107</v>
      </c>
      <c r="N715" s="69" t="s">
        <v>107</v>
      </c>
      <c r="O715" s="77" t="str">
        <f t="shared" si="59"/>
        <v/>
      </c>
      <c r="P715" s="77" t="str">
        <f t="shared" si="60"/>
        <v/>
      </c>
      <c r="Q715" s="77"/>
      <c r="R715" s="6">
        <v>1</v>
      </c>
      <c r="S715" s="55">
        <v>43018</v>
      </c>
      <c r="T715" s="77" t="s">
        <v>65</v>
      </c>
      <c r="U715" s="67" t="s">
        <v>108</v>
      </c>
      <c r="V715" s="68" t="s">
        <v>107</v>
      </c>
      <c r="W715" s="74" t="s">
        <v>66</v>
      </c>
      <c r="X715" s="115" t="s">
        <v>66</v>
      </c>
      <c r="Y715" s="121" t="s">
        <v>368</v>
      </c>
      <c r="Z715" s="121" t="s">
        <v>623</v>
      </c>
      <c r="AA715" s="69" t="s">
        <v>609</v>
      </c>
      <c r="AB715" s="69" t="s">
        <v>609</v>
      </c>
      <c r="AC715" s="77"/>
      <c r="AD715" s="77"/>
      <c r="AE715" s="7"/>
      <c r="AF715" s="77"/>
      <c r="AG715" s="77">
        <v>1</v>
      </c>
      <c r="AH715" s="7"/>
      <c r="AI715" s="70" t="s">
        <v>2975</v>
      </c>
      <c r="AJ715" s="194" t="str">
        <f>VLOOKUP($J715,context!$K$2:$M$348,2,FALSE)</f>
        <v>Definition from COAR: A thesis or dissertation is a document submitted in support of candidature for an academic degree or professional qualification presenting the author's research and findings.</v>
      </c>
      <c r="AK715" s="70">
        <v>1</v>
      </c>
      <c r="AL715" s="70" t="s">
        <v>3093</v>
      </c>
      <c r="AM715" s="149">
        <f>VLOOKUP($J715,context!$K$2:$AC$348,5,FALSE)</f>
        <v>0</v>
      </c>
      <c r="AN715" s="149">
        <f>VLOOKUP($J715,context!$K$2:$AC$348,6,FALSE)</f>
        <v>0</v>
      </c>
      <c r="AO715" s="149">
        <f>VLOOKUP($J715,context!$K$2:$AC$348,7,FALSE)</f>
        <v>0</v>
      </c>
      <c r="AP715" s="149">
        <f>VLOOKUP($J715,context!$K$2:$AC$348,8,FALSE)</f>
        <v>1</v>
      </c>
      <c r="AQ715" s="149">
        <f>VLOOKUP($J715,context!$K$2:$AC$348,9,FALSE)</f>
        <v>0.2</v>
      </c>
      <c r="AR715" s="149">
        <f>VLOOKUP($J715,context!$K$2:$AC$348,10,FALSE)</f>
        <v>1</v>
      </c>
      <c r="AS715" s="149">
        <f>VLOOKUP($J715,context!$K$2:$AC$348,11,FALSE)</f>
        <v>0.2</v>
      </c>
      <c r="AT715" s="149">
        <f>VLOOKUP($J715,context!$K$2:$AC$348,12,FALSE)</f>
        <v>0</v>
      </c>
      <c r="AU715" s="149">
        <f>VLOOKUP($J715,context!$K$2:$AC$348,13,FALSE)</f>
        <v>0</v>
      </c>
      <c r="AV715" s="149">
        <f>VLOOKUP($J715,context!$K$2:$AC$348,14,FALSE)</f>
        <v>0</v>
      </c>
      <c r="AW715" s="149">
        <f>VLOOKUP($J715,context!$K$2:$AC$348,15,FALSE)</f>
        <v>0</v>
      </c>
      <c r="AX715" s="149">
        <f>VLOOKUP($J715,context!$K$2:$AC$348,16,FALSE)</f>
        <v>0.4</v>
      </c>
      <c r="AY715" s="179">
        <f t="shared" si="61"/>
        <v>2.8000000000000003</v>
      </c>
      <c r="AZ715" s="149">
        <f t="shared" si="62"/>
        <v>1</v>
      </c>
      <c r="BA715" s="149">
        <f t="shared" si="63"/>
        <v>0</v>
      </c>
      <c r="BB715" s="7"/>
    </row>
    <row r="716" spans="1:54" s="122" customFormat="1">
      <c r="A716" s="52">
        <v>332</v>
      </c>
      <c r="B716" s="52" t="s">
        <v>2708</v>
      </c>
      <c r="C716" s="66" t="s">
        <v>905</v>
      </c>
      <c r="D716" s="52"/>
      <c r="E716" s="77" t="s">
        <v>906</v>
      </c>
      <c r="F716" s="50">
        <v>5</v>
      </c>
      <c r="G716" s="50" t="s">
        <v>962</v>
      </c>
      <c r="H716" s="77" t="s">
        <v>112</v>
      </c>
      <c r="I716" s="69" t="s">
        <v>107</v>
      </c>
      <c r="J716" s="70" t="s">
        <v>107</v>
      </c>
      <c r="K716" s="77"/>
      <c r="L716" s="77">
        <v>0</v>
      </c>
      <c r="M716" s="69" t="s">
        <v>107</v>
      </c>
      <c r="N716" s="69" t="s">
        <v>107</v>
      </c>
      <c r="O716" s="77" t="str">
        <f t="shared" si="59"/>
        <v/>
      </c>
      <c r="P716" s="77" t="str">
        <f t="shared" si="60"/>
        <v/>
      </c>
      <c r="Q716" s="77"/>
      <c r="R716" s="6">
        <v>1</v>
      </c>
      <c r="S716" s="55">
        <v>43015</v>
      </c>
      <c r="T716" s="77" t="s">
        <v>65</v>
      </c>
      <c r="U716" s="67" t="s">
        <v>108</v>
      </c>
      <c r="V716" s="68" t="s">
        <v>107</v>
      </c>
      <c r="W716" s="74" t="s">
        <v>66</v>
      </c>
      <c r="X716" s="115" t="s">
        <v>66</v>
      </c>
      <c r="Y716" s="121" t="s">
        <v>368</v>
      </c>
      <c r="Z716" s="121" t="s">
        <v>623</v>
      </c>
      <c r="AA716" s="69" t="s">
        <v>609</v>
      </c>
      <c r="AB716" s="69" t="s">
        <v>609</v>
      </c>
      <c r="AC716" s="77"/>
      <c r="AD716" s="77"/>
      <c r="AE716" s="7"/>
      <c r="AF716" s="77"/>
      <c r="AG716" s="77">
        <v>1</v>
      </c>
      <c r="AH716" s="7"/>
      <c r="AI716" s="70" t="s">
        <v>2975</v>
      </c>
      <c r="AJ716" s="194" t="str">
        <f>VLOOKUP($J716,context!$K$2:$M$348,2,FALSE)</f>
        <v>Definition from COAR: A thesis or dissertation is a document submitted in support of candidature for an academic degree or professional qualification presenting the author's research and findings.</v>
      </c>
      <c r="AK716" s="70">
        <v>1</v>
      </c>
      <c r="AL716" s="70" t="s">
        <v>3093</v>
      </c>
      <c r="AM716" s="149">
        <f>VLOOKUP($J716,context!$K$2:$AC$348,5,FALSE)</f>
        <v>0</v>
      </c>
      <c r="AN716" s="149">
        <f>VLOOKUP($J716,context!$K$2:$AC$348,6,FALSE)</f>
        <v>0</v>
      </c>
      <c r="AO716" s="149">
        <f>VLOOKUP($J716,context!$K$2:$AC$348,7,FALSE)</f>
        <v>0</v>
      </c>
      <c r="AP716" s="149">
        <f>VLOOKUP($J716,context!$K$2:$AC$348,8,FALSE)</f>
        <v>1</v>
      </c>
      <c r="AQ716" s="149">
        <f>VLOOKUP($J716,context!$K$2:$AC$348,9,FALSE)</f>
        <v>0.2</v>
      </c>
      <c r="AR716" s="149">
        <f>VLOOKUP($J716,context!$K$2:$AC$348,10,FALSE)</f>
        <v>1</v>
      </c>
      <c r="AS716" s="149">
        <f>VLOOKUP($J716,context!$K$2:$AC$348,11,FALSE)</f>
        <v>0.2</v>
      </c>
      <c r="AT716" s="149">
        <f>VLOOKUP($J716,context!$K$2:$AC$348,12,FALSE)</f>
        <v>0</v>
      </c>
      <c r="AU716" s="149">
        <f>VLOOKUP($J716,context!$K$2:$AC$348,13,FALSE)</f>
        <v>0</v>
      </c>
      <c r="AV716" s="149">
        <f>VLOOKUP($J716,context!$K$2:$AC$348,14,FALSE)</f>
        <v>0</v>
      </c>
      <c r="AW716" s="149">
        <f>VLOOKUP($J716,context!$K$2:$AC$348,15,FALSE)</f>
        <v>0</v>
      </c>
      <c r="AX716" s="149">
        <f>VLOOKUP($J716,context!$K$2:$AC$348,16,FALSE)</f>
        <v>0.4</v>
      </c>
      <c r="AY716" s="149">
        <f t="shared" si="61"/>
        <v>2.8000000000000003</v>
      </c>
      <c r="AZ716" s="149">
        <f t="shared" si="62"/>
        <v>1</v>
      </c>
      <c r="BA716" s="149">
        <f t="shared" si="63"/>
        <v>0</v>
      </c>
      <c r="BB716" s="61"/>
    </row>
    <row r="717" spans="1:54" s="122" customFormat="1">
      <c r="A717" s="52">
        <v>420</v>
      </c>
      <c r="B717" s="52" t="s">
        <v>2708</v>
      </c>
      <c r="C717" s="52" t="s">
        <v>905</v>
      </c>
      <c r="D717" s="52"/>
      <c r="E717" s="175" t="s">
        <v>1104</v>
      </c>
      <c r="F717" s="176">
        <v>4</v>
      </c>
      <c r="G717" s="175" t="s">
        <v>107</v>
      </c>
      <c r="H717" s="77"/>
      <c r="I717" s="69" t="s">
        <v>107</v>
      </c>
      <c r="J717" s="177" t="s">
        <v>107</v>
      </c>
      <c r="K717" s="175" t="s">
        <v>1097</v>
      </c>
      <c r="L717" s="175">
        <v>0</v>
      </c>
      <c r="M717" s="69" t="s">
        <v>107</v>
      </c>
      <c r="N717" s="69" t="s">
        <v>107</v>
      </c>
      <c r="O717" s="77" t="str">
        <f t="shared" si="59"/>
        <v/>
      </c>
      <c r="P717" s="77" t="str">
        <f t="shared" si="60"/>
        <v/>
      </c>
      <c r="Q717" s="175"/>
      <c r="R717" s="52">
        <v>1</v>
      </c>
      <c r="S717" s="55">
        <v>43015</v>
      </c>
      <c r="T717" s="77" t="s">
        <v>65</v>
      </c>
      <c r="U717" s="67" t="s">
        <v>108</v>
      </c>
      <c r="V717" s="177" t="s">
        <v>107</v>
      </c>
      <c r="W717" s="177" t="s">
        <v>66</v>
      </c>
      <c r="X717" s="52" t="s">
        <v>66</v>
      </c>
      <c r="Y717" s="178" t="s">
        <v>368</v>
      </c>
      <c r="Z717" s="178" t="s">
        <v>623</v>
      </c>
      <c r="AA717" s="175" t="s">
        <v>609</v>
      </c>
      <c r="AB717" s="175" t="s">
        <v>609</v>
      </c>
      <c r="AC717" s="175"/>
      <c r="AD717" s="175"/>
      <c r="AE717" s="175"/>
      <c r="AF717" s="175"/>
      <c r="AG717" s="175">
        <v>1</v>
      </c>
      <c r="AH717" s="175"/>
      <c r="AI717" s="177" t="s">
        <v>2975</v>
      </c>
      <c r="AJ717" s="194" t="str">
        <f>VLOOKUP($J717,context!$K$2:$M$348,2,FALSE)</f>
        <v>Definition from COAR: A thesis or dissertation is a document submitted in support of candidature for an academic degree or professional qualification presenting the author's research and findings.</v>
      </c>
      <c r="AK717" s="70">
        <v>1</v>
      </c>
      <c r="AL717" s="70" t="s">
        <v>3093</v>
      </c>
      <c r="AM717" s="179">
        <f>VLOOKUP($J717,context!$K$2:$AC$348,5,FALSE)</f>
        <v>0</v>
      </c>
      <c r="AN717" s="179">
        <f>VLOOKUP($J717,context!$K$2:$AC$348,6,FALSE)</f>
        <v>0</v>
      </c>
      <c r="AO717" s="179">
        <f>VLOOKUP($J717,context!$K$2:$AC$348,7,FALSE)</f>
        <v>0</v>
      </c>
      <c r="AP717" s="179">
        <f>VLOOKUP($J717,context!$K$2:$AC$348,8,FALSE)</f>
        <v>1</v>
      </c>
      <c r="AQ717" s="179">
        <f>VLOOKUP($J717,context!$K$2:$AC$348,9,FALSE)</f>
        <v>0.2</v>
      </c>
      <c r="AR717" s="179">
        <f>VLOOKUP($J717,context!$K$2:$AC$348,10,FALSE)</f>
        <v>1</v>
      </c>
      <c r="AS717" s="179">
        <f>VLOOKUP($J717,context!$K$2:$AC$348,11,FALSE)</f>
        <v>0.2</v>
      </c>
      <c r="AT717" s="179">
        <f>VLOOKUP($J717,context!$K$2:$AC$348,12,FALSE)</f>
        <v>0</v>
      </c>
      <c r="AU717" s="179">
        <f>VLOOKUP($J717,context!$K$2:$AC$348,13,FALSE)</f>
        <v>0</v>
      </c>
      <c r="AV717" s="179">
        <f>VLOOKUP($J717,context!$K$2:$AC$348,14,FALSE)</f>
        <v>0</v>
      </c>
      <c r="AW717" s="179">
        <f>VLOOKUP($J717,context!$K$2:$AC$348,15,FALSE)</f>
        <v>0</v>
      </c>
      <c r="AX717" s="179">
        <f>VLOOKUP($J717,context!$K$2:$AC$348,16,FALSE)</f>
        <v>0.4</v>
      </c>
      <c r="AY717" s="149">
        <f t="shared" si="61"/>
        <v>2.8000000000000003</v>
      </c>
      <c r="AZ717" s="149">
        <f t="shared" si="62"/>
        <v>1</v>
      </c>
      <c r="BA717" s="149">
        <f t="shared" si="63"/>
        <v>0</v>
      </c>
      <c r="BB717" s="61"/>
    </row>
    <row r="718" spans="1:54" s="175" customFormat="1">
      <c r="A718" s="52">
        <v>535</v>
      </c>
      <c r="B718" s="52" t="s">
        <v>13</v>
      </c>
      <c r="C718" s="114" t="s">
        <v>1732</v>
      </c>
      <c r="D718" s="59"/>
      <c r="E718" s="69" t="s">
        <v>1778</v>
      </c>
      <c r="F718" s="69" t="s">
        <v>1779</v>
      </c>
      <c r="G718" s="61" t="s">
        <v>107</v>
      </c>
      <c r="H718" s="61"/>
      <c r="I718" s="61" t="s">
        <v>107</v>
      </c>
      <c r="J718" s="70" t="s">
        <v>107</v>
      </c>
      <c r="K718" s="69" t="s">
        <v>1756</v>
      </c>
      <c r="L718" s="77">
        <v>0</v>
      </c>
      <c r="M718" s="69" t="s">
        <v>107</v>
      </c>
      <c r="N718" s="69" t="s">
        <v>107</v>
      </c>
      <c r="O718" s="77" t="str">
        <f t="shared" si="59"/>
        <v/>
      </c>
      <c r="P718" s="77" t="str">
        <f t="shared" si="60"/>
        <v/>
      </c>
      <c r="Q718" s="61"/>
      <c r="R718" s="6">
        <v>1</v>
      </c>
      <c r="S718" s="64"/>
      <c r="T718" s="77" t="s">
        <v>65</v>
      </c>
      <c r="U718" s="67" t="s">
        <v>108</v>
      </c>
      <c r="V718" s="68" t="s">
        <v>107</v>
      </c>
      <c r="W718" s="74" t="s">
        <v>66</v>
      </c>
      <c r="X718" s="115" t="s">
        <v>66</v>
      </c>
      <c r="Y718" s="121" t="s">
        <v>368</v>
      </c>
      <c r="Z718" s="121" t="s">
        <v>623</v>
      </c>
      <c r="AA718" s="61"/>
      <c r="AB718" s="61"/>
      <c r="AC718" s="61"/>
      <c r="AD718" s="72"/>
      <c r="AE718" s="7"/>
      <c r="AF718" s="61"/>
      <c r="AG718" s="77">
        <v>1</v>
      </c>
      <c r="AH718" s="66"/>
      <c r="AI718" s="70" t="s">
        <v>2975</v>
      </c>
      <c r="AJ718" s="194" t="str">
        <f>VLOOKUP($J718,context!$K$2:$M$348,2,FALSE)</f>
        <v>Definition from COAR: A thesis or dissertation is a document submitted in support of candidature for an academic degree or professional qualification presenting the author's research and findings.</v>
      </c>
      <c r="AK718" s="70">
        <v>1</v>
      </c>
      <c r="AL718" s="70" t="s">
        <v>3093</v>
      </c>
      <c r="AM718" s="149">
        <f>VLOOKUP($J718,context!$K$2:$AC$348,5,FALSE)</f>
        <v>0</v>
      </c>
      <c r="AN718" s="149">
        <f>VLOOKUP($J718,context!$K$2:$AC$348,6,FALSE)</f>
        <v>0</v>
      </c>
      <c r="AO718" s="149">
        <f>VLOOKUP($J718,context!$K$2:$AC$348,7,FALSE)</f>
        <v>0</v>
      </c>
      <c r="AP718" s="149">
        <f>VLOOKUP($J718,context!$K$2:$AC$348,8,FALSE)</f>
        <v>1</v>
      </c>
      <c r="AQ718" s="149">
        <f>VLOOKUP($J718,context!$K$2:$AC$348,9,FALSE)</f>
        <v>0.2</v>
      </c>
      <c r="AR718" s="149">
        <f>VLOOKUP($J718,context!$K$2:$AC$348,10,FALSE)</f>
        <v>1</v>
      </c>
      <c r="AS718" s="149">
        <f>VLOOKUP($J718,context!$K$2:$AC$348,11,FALSE)</f>
        <v>0.2</v>
      </c>
      <c r="AT718" s="149">
        <f>VLOOKUP($J718,context!$K$2:$AC$348,12,FALSE)</f>
        <v>0</v>
      </c>
      <c r="AU718" s="149">
        <f>VLOOKUP($J718,context!$K$2:$AC$348,13,FALSE)</f>
        <v>0</v>
      </c>
      <c r="AV718" s="149">
        <f>VLOOKUP($J718,context!$K$2:$AC$348,14,FALSE)</f>
        <v>0</v>
      </c>
      <c r="AW718" s="149">
        <f>VLOOKUP($J718,context!$K$2:$AC$348,15,FALSE)</f>
        <v>0</v>
      </c>
      <c r="AX718" s="149">
        <f>VLOOKUP($J718,context!$K$2:$AC$348,16,FALSE)</f>
        <v>0.4</v>
      </c>
      <c r="AY718" s="149">
        <f t="shared" si="61"/>
        <v>2.8000000000000003</v>
      </c>
      <c r="AZ718" s="149">
        <f t="shared" si="62"/>
        <v>1</v>
      </c>
      <c r="BA718" s="149">
        <f t="shared" si="63"/>
        <v>0</v>
      </c>
      <c r="BB718" s="61"/>
    </row>
    <row r="719" spans="1:54" s="122" customFormat="1">
      <c r="A719" s="52">
        <v>589</v>
      </c>
      <c r="B719" s="52" t="s">
        <v>13</v>
      </c>
      <c r="C719" s="114" t="s">
        <v>1732</v>
      </c>
      <c r="D719" s="59"/>
      <c r="E719" s="69" t="s">
        <v>1891</v>
      </c>
      <c r="F719" s="61">
        <v>2</v>
      </c>
      <c r="G719" s="69" t="s">
        <v>112</v>
      </c>
      <c r="H719" s="61"/>
      <c r="I719" s="69" t="s">
        <v>112</v>
      </c>
      <c r="J719" s="70" t="s">
        <v>107</v>
      </c>
      <c r="K719" s="70" t="s">
        <v>1858</v>
      </c>
      <c r="L719" s="77">
        <v>1</v>
      </c>
      <c r="M719" s="69" t="s">
        <v>107</v>
      </c>
      <c r="N719" s="69" t="s">
        <v>107</v>
      </c>
      <c r="O719" s="77" t="str">
        <f t="shared" si="59"/>
        <v>Thesis</v>
      </c>
      <c r="P719" s="77" t="str">
        <f t="shared" si="60"/>
        <v>Definition from COAR: A thesis or dissertation is a document submitted in support of candidature for an academic degree or professional qualification presenting the author's research and findings.</v>
      </c>
      <c r="Q719" s="61" t="s">
        <v>1859</v>
      </c>
      <c r="R719" s="6">
        <v>1</v>
      </c>
      <c r="S719" s="64"/>
      <c r="T719" s="77" t="s">
        <v>65</v>
      </c>
      <c r="U719" s="67" t="s">
        <v>108</v>
      </c>
      <c r="V719" s="68" t="s">
        <v>107</v>
      </c>
      <c r="W719" s="74" t="s">
        <v>66</v>
      </c>
      <c r="X719" s="115" t="s">
        <v>66</v>
      </c>
      <c r="Y719" s="121" t="s">
        <v>368</v>
      </c>
      <c r="Z719" s="121" t="s">
        <v>623</v>
      </c>
      <c r="AA719" s="61"/>
      <c r="AB719" s="61"/>
      <c r="AC719" s="61"/>
      <c r="AD719" s="72"/>
      <c r="AE719" s="7"/>
      <c r="AF719" s="61"/>
      <c r="AG719" s="77">
        <v>1</v>
      </c>
      <c r="AH719" s="66"/>
      <c r="AI719" s="70" t="s">
        <v>2975</v>
      </c>
      <c r="AJ719" s="194" t="str">
        <f>VLOOKUP($J719,context!$K$2:$M$348,2,FALSE)</f>
        <v>Definition from COAR: A thesis or dissertation is a document submitted in support of candidature for an academic degree or professional qualification presenting the author's research and findings.</v>
      </c>
      <c r="AK719" s="70">
        <v>1</v>
      </c>
      <c r="AL719" s="70" t="s">
        <v>3093</v>
      </c>
      <c r="AM719" s="149">
        <f>VLOOKUP($J719,context!$K$2:$AC$348,5,FALSE)</f>
        <v>0</v>
      </c>
      <c r="AN719" s="149">
        <f>VLOOKUP($J719,context!$K$2:$AC$348,6,FALSE)</f>
        <v>0</v>
      </c>
      <c r="AO719" s="149">
        <f>VLOOKUP($J719,context!$K$2:$AC$348,7,FALSE)</f>
        <v>0</v>
      </c>
      <c r="AP719" s="149">
        <f>VLOOKUP($J719,context!$K$2:$AC$348,8,FALSE)</f>
        <v>1</v>
      </c>
      <c r="AQ719" s="149">
        <f>VLOOKUP($J719,context!$K$2:$AC$348,9,FALSE)</f>
        <v>0.2</v>
      </c>
      <c r="AR719" s="149">
        <f>VLOOKUP($J719,context!$K$2:$AC$348,10,FALSE)</f>
        <v>1</v>
      </c>
      <c r="AS719" s="149">
        <f>VLOOKUP($J719,context!$K$2:$AC$348,11,FALSE)</f>
        <v>0.2</v>
      </c>
      <c r="AT719" s="149">
        <f>VLOOKUP($J719,context!$K$2:$AC$348,12,FALSE)</f>
        <v>0</v>
      </c>
      <c r="AU719" s="149">
        <f>VLOOKUP($J719,context!$K$2:$AC$348,13,FALSE)</f>
        <v>0</v>
      </c>
      <c r="AV719" s="149">
        <f>VLOOKUP($J719,context!$K$2:$AC$348,14,FALSE)</f>
        <v>0</v>
      </c>
      <c r="AW719" s="149">
        <f>VLOOKUP($J719,context!$K$2:$AC$348,15,FALSE)</f>
        <v>0</v>
      </c>
      <c r="AX719" s="149">
        <f>VLOOKUP($J719,context!$K$2:$AC$348,16,FALSE)</f>
        <v>0.4</v>
      </c>
      <c r="AY719" s="149">
        <f t="shared" si="61"/>
        <v>2.8000000000000003</v>
      </c>
      <c r="AZ719" s="149">
        <f t="shared" si="62"/>
        <v>1</v>
      </c>
      <c r="BA719" s="149">
        <f t="shared" si="63"/>
        <v>0</v>
      </c>
      <c r="BB719" s="61"/>
    </row>
    <row r="720" spans="1:54" s="122" customFormat="1">
      <c r="A720" s="52">
        <v>825</v>
      </c>
      <c r="B720" s="52" t="s">
        <v>13</v>
      </c>
      <c r="C720" s="117" t="s">
        <v>1902</v>
      </c>
      <c r="D720" s="59"/>
      <c r="E720" s="69" t="s">
        <v>2271</v>
      </c>
      <c r="F720" s="61"/>
      <c r="G720" s="62" t="s">
        <v>112</v>
      </c>
      <c r="H720" s="61"/>
      <c r="I720" s="69"/>
      <c r="J720" s="70" t="s">
        <v>107</v>
      </c>
      <c r="K720" s="61" t="s">
        <v>2226</v>
      </c>
      <c r="L720" s="77">
        <v>0</v>
      </c>
      <c r="M720" s="69" t="s">
        <v>107</v>
      </c>
      <c r="N720" s="69" t="s">
        <v>107</v>
      </c>
      <c r="O720" s="77" t="str">
        <f t="shared" si="59"/>
        <v/>
      </c>
      <c r="P720" s="77" t="str">
        <f t="shared" si="60"/>
        <v/>
      </c>
      <c r="Q720" s="61"/>
      <c r="R720" s="6">
        <v>1</v>
      </c>
      <c r="S720" s="64"/>
      <c r="T720" s="77" t="s">
        <v>65</v>
      </c>
      <c r="U720" s="67" t="s">
        <v>108</v>
      </c>
      <c r="V720" s="68" t="s">
        <v>107</v>
      </c>
      <c r="W720" s="74" t="s">
        <v>66</v>
      </c>
      <c r="X720" s="115" t="s">
        <v>66</v>
      </c>
      <c r="Y720" s="121" t="s">
        <v>368</v>
      </c>
      <c r="Z720" s="121" t="s">
        <v>623</v>
      </c>
      <c r="AA720" s="61"/>
      <c r="AB720" s="61"/>
      <c r="AC720" s="61"/>
      <c r="AD720" s="72"/>
      <c r="AE720" s="7"/>
      <c r="AF720" s="61"/>
      <c r="AG720" s="77">
        <v>1</v>
      </c>
      <c r="AH720" s="66"/>
      <c r="AI720" s="70" t="s">
        <v>2975</v>
      </c>
      <c r="AJ720" s="194" t="str">
        <f>VLOOKUP($J720,context!$K$2:$M$348,2,FALSE)</f>
        <v>Definition from COAR: A thesis or dissertation is a document submitted in support of candidature for an academic degree or professional qualification presenting the author's research and findings.</v>
      </c>
      <c r="AK720" s="70">
        <v>1</v>
      </c>
      <c r="AL720" s="70" t="s">
        <v>3093</v>
      </c>
      <c r="AM720" s="149">
        <f>VLOOKUP($J720,context!$K$2:$AC$348,5,FALSE)</f>
        <v>0</v>
      </c>
      <c r="AN720" s="149">
        <f>VLOOKUP($J720,context!$K$2:$AC$348,6,FALSE)</f>
        <v>0</v>
      </c>
      <c r="AO720" s="149">
        <f>VLOOKUP($J720,context!$K$2:$AC$348,7,FALSE)</f>
        <v>0</v>
      </c>
      <c r="AP720" s="149">
        <f>VLOOKUP($J720,context!$K$2:$AC$348,8,FALSE)</f>
        <v>1</v>
      </c>
      <c r="AQ720" s="149">
        <f>VLOOKUP($J720,context!$K$2:$AC$348,9,FALSE)</f>
        <v>0.2</v>
      </c>
      <c r="AR720" s="149">
        <f>VLOOKUP($J720,context!$K$2:$AC$348,10,FALSE)</f>
        <v>1</v>
      </c>
      <c r="AS720" s="149">
        <f>VLOOKUP($J720,context!$K$2:$AC$348,11,FALSE)</f>
        <v>0.2</v>
      </c>
      <c r="AT720" s="149">
        <f>VLOOKUP($J720,context!$K$2:$AC$348,12,FALSE)</f>
        <v>0</v>
      </c>
      <c r="AU720" s="149">
        <f>VLOOKUP($J720,context!$K$2:$AC$348,13,FALSE)</f>
        <v>0</v>
      </c>
      <c r="AV720" s="149">
        <f>VLOOKUP($J720,context!$K$2:$AC$348,14,FALSE)</f>
        <v>0</v>
      </c>
      <c r="AW720" s="149">
        <f>VLOOKUP($J720,context!$K$2:$AC$348,15,FALSE)</f>
        <v>0</v>
      </c>
      <c r="AX720" s="149">
        <f>VLOOKUP($J720,context!$K$2:$AC$348,16,FALSE)</f>
        <v>0.4</v>
      </c>
      <c r="AY720" s="149">
        <f t="shared" si="61"/>
        <v>2.8000000000000003</v>
      </c>
      <c r="AZ720" s="149">
        <f t="shared" si="62"/>
        <v>1</v>
      </c>
      <c r="BA720" s="149">
        <f t="shared" si="63"/>
        <v>0</v>
      </c>
      <c r="BB720" s="61"/>
    </row>
    <row r="721" spans="1:54" s="122" customFormat="1">
      <c r="A721" s="122">
        <v>914</v>
      </c>
      <c r="B721" s="52" t="s">
        <v>13</v>
      </c>
      <c r="C721" s="66" t="s">
        <v>2413</v>
      </c>
      <c r="D721" s="66" t="s">
        <v>2468</v>
      </c>
      <c r="E721" s="7" t="s">
        <v>2414</v>
      </c>
      <c r="F721" s="122">
        <v>3</v>
      </c>
      <c r="G721" s="50" t="s">
        <v>107</v>
      </c>
      <c r="J721" s="47" t="s">
        <v>107</v>
      </c>
      <c r="K721" s="7" t="s">
        <v>2469</v>
      </c>
      <c r="L721" s="7">
        <v>0</v>
      </c>
      <c r="M721" s="69" t="s">
        <v>107</v>
      </c>
      <c r="N721" s="69" t="s">
        <v>107</v>
      </c>
      <c r="O721" s="77" t="str">
        <f t="shared" si="59"/>
        <v/>
      </c>
      <c r="P721" s="77" t="str">
        <f t="shared" si="60"/>
        <v/>
      </c>
      <c r="Q721" s="7"/>
      <c r="R721" s="66">
        <v>1</v>
      </c>
      <c r="S721" s="55">
        <v>41641</v>
      </c>
      <c r="T721" s="77" t="s">
        <v>65</v>
      </c>
      <c r="U721" s="67" t="s">
        <v>108</v>
      </c>
      <c r="V721" s="47" t="s">
        <v>107</v>
      </c>
      <c r="W721" s="47" t="s">
        <v>66</v>
      </c>
      <c r="X721" s="66" t="s">
        <v>66</v>
      </c>
      <c r="Y721" s="184" t="s">
        <v>368</v>
      </c>
      <c r="Z721" s="184" t="s">
        <v>623</v>
      </c>
      <c r="AA721" s="7" t="s">
        <v>609</v>
      </c>
      <c r="AB721" s="7" t="s">
        <v>609</v>
      </c>
      <c r="AC721" s="7"/>
      <c r="AD721" s="7"/>
      <c r="AE721" s="7"/>
      <c r="AF721" s="7"/>
      <c r="AG721" s="7">
        <v>1</v>
      </c>
      <c r="AH721" s="66"/>
      <c r="AI721" s="47" t="s">
        <v>2975</v>
      </c>
      <c r="AJ721" s="194" t="str">
        <f>VLOOKUP($J721,context!$K$2:$M$348,2,FALSE)</f>
        <v>Definition from COAR: A thesis or dissertation is a document submitted in support of candidature for an academic degree or professional qualification presenting the author's research and findings.</v>
      </c>
      <c r="AK721" s="70">
        <v>1</v>
      </c>
      <c r="AL721" s="70" t="s">
        <v>3093</v>
      </c>
      <c r="AM721" s="185">
        <f>VLOOKUP($J721,context!$K$2:$AC$348,5,FALSE)</f>
        <v>0</v>
      </c>
      <c r="AN721" s="185">
        <f>VLOOKUP($J721,context!$K$2:$AC$348,6,FALSE)</f>
        <v>0</v>
      </c>
      <c r="AO721" s="185">
        <f>VLOOKUP($J721,context!$K$2:$AC$348,7,FALSE)</f>
        <v>0</v>
      </c>
      <c r="AP721" s="185">
        <f>VLOOKUP($J721,context!$K$2:$AC$348,8,FALSE)</f>
        <v>1</v>
      </c>
      <c r="AQ721" s="185">
        <f>VLOOKUP($J721,context!$K$2:$AC$348,9,FALSE)</f>
        <v>0.2</v>
      </c>
      <c r="AR721" s="185">
        <f>VLOOKUP($J721,context!$K$2:$AC$348,10,FALSE)</f>
        <v>1</v>
      </c>
      <c r="AS721" s="185">
        <f>VLOOKUP($J721,context!$K$2:$AC$348,11,FALSE)</f>
        <v>0.2</v>
      </c>
      <c r="AT721" s="185">
        <f>VLOOKUP($J721,context!$K$2:$AC$348,12,FALSE)</f>
        <v>0</v>
      </c>
      <c r="AU721" s="185">
        <f>VLOOKUP($J721,context!$K$2:$AC$348,13,FALSE)</f>
        <v>0</v>
      </c>
      <c r="AV721" s="185">
        <f>VLOOKUP($J721,context!$K$2:$AC$348,14,FALSE)</f>
        <v>0</v>
      </c>
      <c r="AW721" s="185">
        <f>VLOOKUP($J721,context!$K$2:$AC$348,15,FALSE)</f>
        <v>0</v>
      </c>
      <c r="AX721" s="185">
        <f>VLOOKUP($J721,context!$K$2:$AC$348,16,FALSE)</f>
        <v>0.4</v>
      </c>
      <c r="AY721" s="185">
        <f t="shared" si="61"/>
        <v>2.8000000000000003</v>
      </c>
      <c r="AZ721" s="149">
        <f t="shared" si="62"/>
        <v>1</v>
      </c>
      <c r="BA721" s="149">
        <f t="shared" si="63"/>
        <v>0</v>
      </c>
      <c r="BB721" s="61"/>
    </row>
    <row r="722" spans="1:54" s="122" customFormat="1">
      <c r="A722" s="122">
        <v>944</v>
      </c>
      <c r="B722" s="52" t="s">
        <v>13</v>
      </c>
      <c r="C722" s="66" t="s">
        <v>32</v>
      </c>
      <c r="D722" s="52"/>
      <c r="E722" s="77" t="s">
        <v>1190</v>
      </c>
      <c r="F722" s="50">
        <v>3</v>
      </c>
      <c r="G722" s="50" t="s">
        <v>112</v>
      </c>
      <c r="H722" s="77"/>
      <c r="I722" s="69" t="s">
        <v>107</v>
      </c>
      <c r="J722" s="70" t="s">
        <v>107</v>
      </c>
      <c r="K722" s="77"/>
      <c r="L722" s="77">
        <v>0</v>
      </c>
      <c r="M722" s="69" t="s">
        <v>107</v>
      </c>
      <c r="N722" s="69" t="s">
        <v>107</v>
      </c>
      <c r="O722" s="77" t="str">
        <f t="shared" si="59"/>
        <v/>
      </c>
      <c r="P722" s="77" t="str">
        <f t="shared" si="60"/>
        <v/>
      </c>
      <c r="Q722" s="77"/>
      <c r="R722" s="6">
        <v>1</v>
      </c>
      <c r="S722" s="55">
        <v>42328</v>
      </c>
      <c r="T722" s="77" t="s">
        <v>65</v>
      </c>
      <c r="U722" s="67" t="s">
        <v>108</v>
      </c>
      <c r="V722" s="68" t="s">
        <v>107</v>
      </c>
      <c r="W722" s="74" t="s">
        <v>66</v>
      </c>
      <c r="X722" s="115" t="s">
        <v>66</v>
      </c>
      <c r="Y722" s="121" t="s">
        <v>368</v>
      </c>
      <c r="Z722" s="121" t="s">
        <v>623</v>
      </c>
      <c r="AA722" s="69" t="s">
        <v>609</v>
      </c>
      <c r="AB722" s="69" t="s">
        <v>609</v>
      </c>
      <c r="AC722" s="77"/>
      <c r="AD722" s="77"/>
      <c r="AE722" s="7"/>
      <c r="AF722" s="77"/>
      <c r="AG722" s="77">
        <v>1</v>
      </c>
      <c r="AH722" s="7"/>
      <c r="AI722" s="70" t="s">
        <v>2975</v>
      </c>
      <c r="AJ722" s="194" t="str">
        <f>VLOOKUP($J722,context!$K$2:$M$348,2,FALSE)</f>
        <v>Definition from COAR: A thesis or dissertation is a document submitted in support of candidature for an academic degree or professional qualification presenting the author's research and findings.</v>
      </c>
      <c r="AK722" s="70">
        <v>1</v>
      </c>
      <c r="AL722" s="70" t="s">
        <v>3093</v>
      </c>
      <c r="AM722" s="149">
        <f>VLOOKUP($J722,context!$K$2:$AC$348,5,FALSE)</f>
        <v>0</v>
      </c>
      <c r="AN722" s="149">
        <f>VLOOKUP($J722,context!$K$2:$AC$348,6,FALSE)</f>
        <v>0</v>
      </c>
      <c r="AO722" s="149">
        <f>VLOOKUP($J722,context!$K$2:$AC$348,7,FALSE)</f>
        <v>0</v>
      </c>
      <c r="AP722" s="149">
        <f>VLOOKUP($J722,context!$K$2:$AC$348,8,FALSE)</f>
        <v>1</v>
      </c>
      <c r="AQ722" s="149">
        <f>VLOOKUP($J722,context!$K$2:$AC$348,9,FALSE)</f>
        <v>0.2</v>
      </c>
      <c r="AR722" s="149">
        <f>VLOOKUP($J722,context!$K$2:$AC$348,10,FALSE)</f>
        <v>1</v>
      </c>
      <c r="AS722" s="149">
        <f>VLOOKUP($J722,context!$K$2:$AC$348,11,FALSE)</f>
        <v>0.2</v>
      </c>
      <c r="AT722" s="149">
        <f>VLOOKUP($J722,context!$K$2:$AC$348,12,FALSE)</f>
        <v>0</v>
      </c>
      <c r="AU722" s="149">
        <f>VLOOKUP($J722,context!$K$2:$AC$348,13,FALSE)</f>
        <v>0</v>
      </c>
      <c r="AV722" s="149">
        <f>VLOOKUP($J722,context!$K$2:$AC$348,14,FALSE)</f>
        <v>0</v>
      </c>
      <c r="AW722" s="149">
        <f>VLOOKUP($J722,context!$K$2:$AC$348,15,FALSE)</f>
        <v>0</v>
      </c>
      <c r="AX722" s="149">
        <f>VLOOKUP($J722,context!$K$2:$AC$348,16,FALSE)</f>
        <v>0.4</v>
      </c>
      <c r="AY722" s="149">
        <f t="shared" si="61"/>
        <v>2.8000000000000003</v>
      </c>
      <c r="AZ722" s="149">
        <f t="shared" si="62"/>
        <v>1</v>
      </c>
      <c r="BA722" s="149">
        <f t="shared" si="63"/>
        <v>0</v>
      </c>
      <c r="BB722" s="61"/>
    </row>
    <row r="723" spans="1:54" s="122" customFormat="1">
      <c r="A723" s="52">
        <v>590</v>
      </c>
      <c r="B723" s="52" t="s">
        <v>13</v>
      </c>
      <c r="C723" s="114" t="s">
        <v>1732</v>
      </c>
      <c r="D723" s="59"/>
      <c r="E723" s="69" t="s">
        <v>1891</v>
      </c>
      <c r="F723" s="61">
        <v>3</v>
      </c>
      <c r="G723" s="69" t="s">
        <v>1698</v>
      </c>
      <c r="H723" s="61"/>
      <c r="I723" s="69" t="s">
        <v>1698</v>
      </c>
      <c r="J723" s="70" t="s">
        <v>3361</v>
      </c>
      <c r="K723" s="61" t="s">
        <v>1860</v>
      </c>
      <c r="L723" s="77">
        <v>0</v>
      </c>
      <c r="M723" s="69" t="s">
        <v>107</v>
      </c>
      <c r="N723" s="69" t="s">
        <v>1896</v>
      </c>
      <c r="O723" s="77" t="str">
        <f t="shared" si="59"/>
        <v/>
      </c>
      <c r="P723" s="77" t="str">
        <f t="shared" si="60"/>
        <v/>
      </c>
      <c r="Q723" s="61" t="s">
        <v>1861</v>
      </c>
      <c r="R723" s="6">
        <v>1</v>
      </c>
      <c r="S723" s="64"/>
      <c r="T723" s="77" t="s">
        <v>65</v>
      </c>
      <c r="U723" s="67" t="s">
        <v>108</v>
      </c>
      <c r="V723" s="68" t="s">
        <v>107</v>
      </c>
      <c r="W723" s="74" t="s">
        <v>66</v>
      </c>
      <c r="X723" s="115" t="s">
        <v>66</v>
      </c>
      <c r="Y723" s="121" t="s">
        <v>368</v>
      </c>
      <c r="Z723" s="121" t="s">
        <v>623</v>
      </c>
      <c r="AA723" s="61"/>
      <c r="AB723" s="61"/>
      <c r="AC723" s="61"/>
      <c r="AD723" s="72"/>
      <c r="AE723" s="7"/>
      <c r="AF723" s="61"/>
      <c r="AG723" s="77">
        <v>1</v>
      </c>
      <c r="AH723" s="161" t="s">
        <v>2784</v>
      </c>
      <c r="AI723" s="70" t="s">
        <v>2981</v>
      </c>
      <c r="AJ723" s="194" t="e">
        <f>VLOOKUP($J723,context!$K$2:$M$348,2,FALSE)</f>
        <v>#N/A</v>
      </c>
      <c r="AK723" s="70">
        <v>1</v>
      </c>
      <c r="AL723" s="70" t="s">
        <v>3097</v>
      </c>
      <c r="AM723" s="149" t="e">
        <f>VLOOKUP($J723,context!$K$2:$AC$348,5,FALSE)</f>
        <v>#N/A</v>
      </c>
      <c r="AN723" s="149" t="e">
        <f>VLOOKUP($J723,context!$K$2:$AC$348,6,FALSE)</f>
        <v>#N/A</v>
      </c>
      <c r="AO723" s="149" t="e">
        <f>VLOOKUP($J723,context!$K$2:$AC$348,7,FALSE)</f>
        <v>#N/A</v>
      </c>
      <c r="AP723" s="149" t="e">
        <f>VLOOKUP($J723,context!$K$2:$AC$348,8,FALSE)</f>
        <v>#N/A</v>
      </c>
      <c r="AQ723" s="149" t="e">
        <f>VLOOKUP($J723,context!$K$2:$AC$348,9,FALSE)</f>
        <v>#N/A</v>
      </c>
      <c r="AR723" s="149" t="e">
        <f>VLOOKUP($J723,context!$K$2:$AC$348,10,FALSE)</f>
        <v>#N/A</v>
      </c>
      <c r="AS723" s="149" t="e">
        <f>VLOOKUP($J723,context!$K$2:$AC$348,11,FALSE)</f>
        <v>#N/A</v>
      </c>
      <c r="AT723" s="149" t="e">
        <f>VLOOKUP($J723,context!$K$2:$AC$348,12,FALSE)</f>
        <v>#N/A</v>
      </c>
      <c r="AU723" s="149" t="e">
        <f>VLOOKUP($J723,context!$K$2:$AC$348,13,FALSE)</f>
        <v>#N/A</v>
      </c>
      <c r="AV723" s="149" t="e">
        <f>VLOOKUP($J723,context!$K$2:$AC$348,14,FALSE)</f>
        <v>#N/A</v>
      </c>
      <c r="AW723" s="149" t="e">
        <f>VLOOKUP($J723,context!$K$2:$AC$348,15,FALSE)</f>
        <v>#N/A</v>
      </c>
      <c r="AX723" s="149" t="e">
        <f>VLOOKUP($J723,context!$K$2:$AC$348,16,FALSE)</f>
        <v>#N/A</v>
      </c>
      <c r="AY723" s="149" t="e">
        <f t="shared" si="61"/>
        <v>#N/A</v>
      </c>
      <c r="AZ723" s="149" t="e">
        <f t="shared" si="62"/>
        <v>#N/A</v>
      </c>
      <c r="BA723" s="149" t="e">
        <f t="shared" si="63"/>
        <v>#N/A</v>
      </c>
      <c r="BB723" s="61"/>
    </row>
    <row r="724" spans="1:54" s="7" customFormat="1">
      <c r="A724" s="52">
        <v>621</v>
      </c>
      <c r="B724" s="52" t="s">
        <v>13</v>
      </c>
      <c r="C724" s="117" t="s">
        <v>1902</v>
      </c>
      <c r="D724" s="59"/>
      <c r="E724" s="69" t="s">
        <v>2271</v>
      </c>
      <c r="F724" s="61"/>
      <c r="G724" s="62" t="s">
        <v>1922</v>
      </c>
      <c r="H724" s="61"/>
      <c r="I724" s="69"/>
      <c r="J724" s="70" t="s">
        <v>3361</v>
      </c>
      <c r="K724" s="61" t="s">
        <v>1860</v>
      </c>
      <c r="L724" s="77">
        <v>1</v>
      </c>
      <c r="M724" s="69" t="s">
        <v>107</v>
      </c>
      <c r="N724" s="69" t="s">
        <v>1896</v>
      </c>
      <c r="O724" s="77" t="str">
        <f t="shared" si="59"/>
        <v>Bachelor</v>
      </c>
      <c r="P724" s="77" t="str">
        <f t="shared" si="60"/>
        <v>Definition from FaBiO: A thesis reporting a research project undertaken as part of an undergraduate course of education leading to a bachelor's degree.</v>
      </c>
      <c r="Q724" s="61"/>
      <c r="R724" s="6">
        <v>1</v>
      </c>
      <c r="S724" s="64"/>
      <c r="T724" s="77" t="s">
        <v>65</v>
      </c>
      <c r="U724" s="67" t="s">
        <v>108</v>
      </c>
      <c r="V724" s="68" t="s">
        <v>107</v>
      </c>
      <c r="W724" s="74" t="s">
        <v>66</v>
      </c>
      <c r="X724" s="115" t="s">
        <v>66</v>
      </c>
      <c r="Y724" s="121" t="s">
        <v>2398</v>
      </c>
      <c r="Z724" s="121" t="s">
        <v>623</v>
      </c>
      <c r="AA724" s="61"/>
      <c r="AB724" s="61"/>
      <c r="AC724" s="61"/>
      <c r="AD724" s="72"/>
      <c r="AF724" s="61"/>
      <c r="AG724" s="77">
        <v>1</v>
      </c>
      <c r="AH724" s="161" t="s">
        <v>2784</v>
      </c>
      <c r="AI724" s="70" t="s">
        <v>2981</v>
      </c>
      <c r="AJ724" s="194" t="e">
        <f>VLOOKUP($J724,context!$K$2:$M$348,2,FALSE)</f>
        <v>#N/A</v>
      </c>
      <c r="AK724" s="70">
        <v>1</v>
      </c>
      <c r="AL724" s="70" t="s">
        <v>3097</v>
      </c>
      <c r="AM724" s="149" t="e">
        <f>VLOOKUP($J724,context!$K$2:$AC$348,5,FALSE)</f>
        <v>#N/A</v>
      </c>
      <c r="AN724" s="149" t="e">
        <f>VLOOKUP($J724,context!$K$2:$AC$348,6,FALSE)</f>
        <v>#N/A</v>
      </c>
      <c r="AO724" s="149" t="e">
        <f>VLOOKUP($J724,context!$K$2:$AC$348,7,FALSE)</f>
        <v>#N/A</v>
      </c>
      <c r="AP724" s="149" t="e">
        <f>VLOOKUP($J724,context!$K$2:$AC$348,8,FALSE)</f>
        <v>#N/A</v>
      </c>
      <c r="AQ724" s="149" t="e">
        <f>VLOOKUP($J724,context!$K$2:$AC$348,9,FALSE)</f>
        <v>#N/A</v>
      </c>
      <c r="AR724" s="149" t="e">
        <f>VLOOKUP($J724,context!$K$2:$AC$348,10,FALSE)</f>
        <v>#N/A</v>
      </c>
      <c r="AS724" s="149" t="e">
        <f>VLOOKUP($J724,context!$K$2:$AC$348,11,FALSE)</f>
        <v>#N/A</v>
      </c>
      <c r="AT724" s="149" t="e">
        <f>VLOOKUP($J724,context!$K$2:$AC$348,12,FALSE)</f>
        <v>#N/A</v>
      </c>
      <c r="AU724" s="149" t="e">
        <f>VLOOKUP($J724,context!$K$2:$AC$348,13,FALSE)</f>
        <v>#N/A</v>
      </c>
      <c r="AV724" s="149" t="e">
        <f>VLOOKUP($J724,context!$K$2:$AC$348,14,FALSE)</f>
        <v>#N/A</v>
      </c>
      <c r="AW724" s="149" t="e">
        <f>VLOOKUP($J724,context!$K$2:$AC$348,15,FALSE)</f>
        <v>#N/A</v>
      </c>
      <c r="AX724" s="149" t="e">
        <f>VLOOKUP($J724,context!$K$2:$AC$348,16,FALSE)</f>
        <v>#N/A</v>
      </c>
      <c r="AY724" s="149" t="e">
        <f t="shared" si="61"/>
        <v>#N/A</v>
      </c>
      <c r="AZ724" s="149" t="e">
        <f t="shared" si="62"/>
        <v>#N/A</v>
      </c>
      <c r="BA724" s="149" t="e">
        <f t="shared" si="63"/>
        <v>#N/A</v>
      </c>
      <c r="BB724" s="61"/>
    </row>
    <row r="725" spans="1:54" s="122" customFormat="1">
      <c r="A725" s="52">
        <v>11</v>
      </c>
      <c r="B725" s="52" t="s">
        <v>13</v>
      </c>
      <c r="C725" s="66" t="s">
        <v>21</v>
      </c>
      <c r="D725" s="52"/>
      <c r="E725" s="50" t="s">
        <v>605</v>
      </c>
      <c r="F725" s="50">
        <v>3</v>
      </c>
      <c r="G725" s="50" t="s">
        <v>115</v>
      </c>
      <c r="H725" s="77"/>
      <c r="I725" s="69" t="s">
        <v>119</v>
      </c>
      <c r="J725" s="159" t="s">
        <v>118</v>
      </c>
      <c r="K725" s="77" t="s">
        <v>624</v>
      </c>
      <c r="L725" s="77">
        <v>0</v>
      </c>
      <c r="M725" s="69" t="s">
        <v>107</v>
      </c>
      <c r="N725" s="69" t="s">
        <v>623</v>
      </c>
      <c r="O725" s="77" t="str">
        <f t="shared" ref="O725:O788" si="64">IF(L725=1,J725,"")</f>
        <v/>
      </c>
      <c r="P725" s="77" t="str">
        <f t="shared" ref="P725:P788" si="65">IF(L725=1,"Definition from "&amp;C725&amp;": "&amp;K725,"")</f>
        <v/>
      </c>
      <c r="Q725" s="77"/>
      <c r="R725" s="6">
        <v>1</v>
      </c>
      <c r="S725" s="55"/>
      <c r="T725" s="77" t="s">
        <v>65</v>
      </c>
      <c r="U725" s="67" t="s">
        <v>108</v>
      </c>
      <c r="V725" s="68" t="s">
        <v>107</v>
      </c>
      <c r="W725" s="74" t="s">
        <v>66</v>
      </c>
      <c r="X725" s="115" t="s">
        <v>66</v>
      </c>
      <c r="Y725" s="121" t="s">
        <v>119</v>
      </c>
      <c r="Z725" s="121" t="s">
        <v>623</v>
      </c>
      <c r="AA725" s="69" t="s">
        <v>609</v>
      </c>
      <c r="AB725" s="69" t="s">
        <v>609</v>
      </c>
      <c r="AC725" s="77"/>
      <c r="AD725" s="77"/>
      <c r="AE725" s="7"/>
      <c r="AF725" s="77"/>
      <c r="AG725" s="77">
        <v>1</v>
      </c>
      <c r="AH725" s="161" t="s">
        <v>2784</v>
      </c>
      <c r="AI725" s="70" t="s">
        <v>2982</v>
      </c>
      <c r="AJ725" s="194" t="e">
        <f>VLOOKUP($J725,context!$K$2:$M$348,2,FALSE)</f>
        <v>#N/A</v>
      </c>
      <c r="AK725" s="70">
        <v>1</v>
      </c>
      <c r="AL725" s="70" t="s">
        <v>3097</v>
      </c>
      <c r="AM725" s="149" t="e">
        <f>VLOOKUP($J725,context!$K$2:$AC$348,5,FALSE)</f>
        <v>#N/A</v>
      </c>
      <c r="AN725" s="149" t="e">
        <f>VLOOKUP($J725,context!$K$2:$AC$348,6,FALSE)</f>
        <v>#N/A</v>
      </c>
      <c r="AO725" s="149" t="e">
        <f>VLOOKUP($J725,context!$K$2:$AC$348,7,FALSE)</f>
        <v>#N/A</v>
      </c>
      <c r="AP725" s="149" t="e">
        <f>VLOOKUP($J725,context!$K$2:$AC$348,8,FALSE)</f>
        <v>#N/A</v>
      </c>
      <c r="AQ725" s="149" t="e">
        <f>VLOOKUP($J725,context!$K$2:$AC$348,9,FALSE)</f>
        <v>#N/A</v>
      </c>
      <c r="AR725" s="149" t="e">
        <f>VLOOKUP($J725,context!$K$2:$AC$348,10,FALSE)</f>
        <v>#N/A</v>
      </c>
      <c r="AS725" s="149" t="e">
        <f>VLOOKUP($J725,context!$K$2:$AC$348,11,FALSE)</f>
        <v>#N/A</v>
      </c>
      <c r="AT725" s="149" t="e">
        <f>VLOOKUP($J725,context!$K$2:$AC$348,12,FALSE)</f>
        <v>#N/A</v>
      </c>
      <c r="AU725" s="149" t="e">
        <f>VLOOKUP($J725,context!$K$2:$AC$348,13,FALSE)</f>
        <v>#N/A</v>
      </c>
      <c r="AV725" s="149" t="e">
        <f>VLOOKUP($J725,context!$K$2:$AC$348,14,FALSE)</f>
        <v>#N/A</v>
      </c>
      <c r="AW725" s="149" t="e">
        <f>VLOOKUP($J725,context!$K$2:$AC$348,15,FALSE)</f>
        <v>#N/A</v>
      </c>
      <c r="AX725" s="149" t="e">
        <f>VLOOKUP($J725,context!$K$2:$AC$348,16,FALSE)</f>
        <v>#N/A</v>
      </c>
      <c r="AY725" s="149" t="e">
        <f t="shared" si="61"/>
        <v>#N/A</v>
      </c>
      <c r="AZ725" s="149" t="e">
        <f t="shared" si="62"/>
        <v>#N/A</v>
      </c>
      <c r="BA725" s="149" t="e">
        <f t="shared" si="63"/>
        <v>#N/A</v>
      </c>
      <c r="BB725" s="61"/>
    </row>
    <row r="726" spans="1:54" s="122" customFormat="1">
      <c r="A726" s="52">
        <v>32</v>
      </c>
      <c r="B726" s="52" t="s">
        <v>13</v>
      </c>
      <c r="C726" s="66" t="s">
        <v>44</v>
      </c>
      <c r="D726" s="52"/>
      <c r="E726" s="77" t="s">
        <v>629</v>
      </c>
      <c r="F726" s="50">
        <v>4</v>
      </c>
      <c r="G726" s="77" t="s">
        <v>118</v>
      </c>
      <c r="H726" s="77"/>
      <c r="I726" s="69" t="s">
        <v>118</v>
      </c>
      <c r="J726" s="159" t="s">
        <v>118</v>
      </c>
      <c r="K726" s="77" t="s">
        <v>661</v>
      </c>
      <c r="L726" s="77">
        <v>0</v>
      </c>
      <c r="M726" s="69" t="s">
        <v>107</v>
      </c>
      <c r="N726" s="69" t="s">
        <v>623</v>
      </c>
      <c r="O726" s="77" t="str">
        <f t="shared" si="64"/>
        <v/>
      </c>
      <c r="P726" s="77" t="str">
        <f t="shared" si="65"/>
        <v/>
      </c>
      <c r="Q726" s="77"/>
      <c r="R726" s="6">
        <v>1</v>
      </c>
      <c r="S726" s="55"/>
      <c r="T726" s="77" t="s">
        <v>65</v>
      </c>
      <c r="U726" s="67" t="s">
        <v>108</v>
      </c>
      <c r="V726" s="68" t="s">
        <v>107</v>
      </c>
      <c r="W726" s="74" t="s">
        <v>66</v>
      </c>
      <c r="X726" s="115" t="s">
        <v>66</v>
      </c>
      <c r="Y726" s="121" t="s">
        <v>368</v>
      </c>
      <c r="Z726" s="121" t="s">
        <v>623</v>
      </c>
      <c r="AA726" s="69" t="s">
        <v>609</v>
      </c>
      <c r="AB726" s="69" t="s">
        <v>609</v>
      </c>
      <c r="AC726" s="77"/>
      <c r="AD726" s="77"/>
      <c r="AE726" s="7"/>
      <c r="AF726" s="77"/>
      <c r="AG726" s="77">
        <v>1</v>
      </c>
      <c r="AH726" s="161" t="s">
        <v>2784</v>
      </c>
      <c r="AI726" s="70" t="s">
        <v>2982</v>
      </c>
      <c r="AJ726" s="194" t="e">
        <f>VLOOKUP($J726,context!$K$2:$M$348,2,FALSE)</f>
        <v>#N/A</v>
      </c>
      <c r="AK726" s="70">
        <v>1</v>
      </c>
      <c r="AL726" s="70" t="s">
        <v>3097</v>
      </c>
      <c r="AM726" s="149" t="e">
        <f>VLOOKUP($J726,context!$K$2:$AC$348,5,FALSE)</f>
        <v>#N/A</v>
      </c>
      <c r="AN726" s="149" t="e">
        <f>VLOOKUP($J726,context!$K$2:$AC$348,6,FALSE)</f>
        <v>#N/A</v>
      </c>
      <c r="AO726" s="149" t="e">
        <f>VLOOKUP($J726,context!$K$2:$AC$348,7,FALSE)</f>
        <v>#N/A</v>
      </c>
      <c r="AP726" s="149" t="e">
        <f>VLOOKUP($J726,context!$K$2:$AC$348,8,FALSE)</f>
        <v>#N/A</v>
      </c>
      <c r="AQ726" s="149" t="e">
        <f>VLOOKUP($J726,context!$K$2:$AC$348,9,FALSE)</f>
        <v>#N/A</v>
      </c>
      <c r="AR726" s="149" t="e">
        <f>VLOOKUP($J726,context!$K$2:$AC$348,10,FALSE)</f>
        <v>#N/A</v>
      </c>
      <c r="AS726" s="149" t="e">
        <f>VLOOKUP($J726,context!$K$2:$AC$348,11,FALSE)</f>
        <v>#N/A</v>
      </c>
      <c r="AT726" s="149" t="e">
        <f>VLOOKUP($J726,context!$K$2:$AC$348,12,FALSE)</f>
        <v>#N/A</v>
      </c>
      <c r="AU726" s="149" t="e">
        <f>VLOOKUP($J726,context!$K$2:$AC$348,13,FALSE)</f>
        <v>#N/A</v>
      </c>
      <c r="AV726" s="149" t="e">
        <f>VLOOKUP($J726,context!$K$2:$AC$348,14,FALSE)</f>
        <v>#N/A</v>
      </c>
      <c r="AW726" s="149" t="e">
        <f>VLOOKUP($J726,context!$K$2:$AC$348,15,FALSE)</f>
        <v>#N/A</v>
      </c>
      <c r="AX726" s="149" t="e">
        <f>VLOOKUP($J726,context!$K$2:$AC$348,16,FALSE)</f>
        <v>#N/A</v>
      </c>
      <c r="AY726" s="149" t="e">
        <f t="shared" si="61"/>
        <v>#N/A</v>
      </c>
      <c r="AZ726" s="149" t="e">
        <f t="shared" si="62"/>
        <v>#N/A</v>
      </c>
      <c r="BA726" s="149" t="e">
        <f t="shared" si="63"/>
        <v>#N/A</v>
      </c>
      <c r="BB726" s="61"/>
    </row>
    <row r="727" spans="1:54" s="122" customFormat="1">
      <c r="A727" s="66">
        <v>232</v>
      </c>
      <c r="B727" s="66" t="s">
        <v>13</v>
      </c>
      <c r="C727" s="66" t="s">
        <v>41</v>
      </c>
      <c r="D727" s="66" t="s">
        <v>812</v>
      </c>
      <c r="E727" s="7" t="s">
        <v>842</v>
      </c>
      <c r="F727" s="50">
        <v>4</v>
      </c>
      <c r="G727" s="50" t="s">
        <v>117</v>
      </c>
      <c r="H727" s="50"/>
      <c r="I727" s="7" t="s">
        <v>117</v>
      </c>
      <c r="J727" s="159" t="s">
        <v>118</v>
      </c>
      <c r="K727" s="7" t="s">
        <v>661</v>
      </c>
      <c r="L727" s="7">
        <v>0</v>
      </c>
      <c r="M727" s="69" t="s">
        <v>107</v>
      </c>
      <c r="N727" s="69" t="s">
        <v>623</v>
      </c>
      <c r="O727" s="77" t="str">
        <f t="shared" si="64"/>
        <v/>
      </c>
      <c r="P727" s="77" t="str">
        <f t="shared" si="65"/>
        <v/>
      </c>
      <c r="Q727" s="7" t="s">
        <v>815</v>
      </c>
      <c r="R727" s="66">
        <v>1</v>
      </c>
      <c r="S727" s="66"/>
      <c r="T727" s="7" t="s">
        <v>65</v>
      </c>
      <c r="U727" s="184" t="s">
        <v>108</v>
      </c>
      <c r="V727" s="47" t="s">
        <v>107</v>
      </c>
      <c r="W727" s="47" t="s">
        <v>66</v>
      </c>
      <c r="X727" s="66" t="s">
        <v>66</v>
      </c>
      <c r="Y727" s="184" t="s">
        <v>368</v>
      </c>
      <c r="Z727" s="184" t="s">
        <v>623</v>
      </c>
      <c r="AA727" s="7" t="s">
        <v>609</v>
      </c>
      <c r="AB727" s="7" t="s">
        <v>609</v>
      </c>
      <c r="AC727" s="7"/>
      <c r="AD727" s="7"/>
      <c r="AE727" s="7"/>
      <c r="AF727" s="7"/>
      <c r="AG727" s="7">
        <v>1</v>
      </c>
      <c r="AH727" s="161" t="s">
        <v>2784</v>
      </c>
      <c r="AI727" s="47" t="s">
        <v>2982</v>
      </c>
      <c r="AJ727" s="194" t="e">
        <f>VLOOKUP($J727,context!$K$2:$M$348,2,FALSE)</f>
        <v>#N/A</v>
      </c>
      <c r="AK727" s="47">
        <v>1</v>
      </c>
      <c r="AL727" s="47" t="s">
        <v>3097</v>
      </c>
      <c r="AM727" s="185" t="e">
        <f>VLOOKUP($J727,context!$K$2:$AC$348,5,FALSE)</f>
        <v>#N/A</v>
      </c>
      <c r="AN727" s="185" t="e">
        <f>VLOOKUP($J727,context!$K$2:$AC$348,6,FALSE)</f>
        <v>#N/A</v>
      </c>
      <c r="AO727" s="185" t="e">
        <f>VLOOKUP($J727,context!$K$2:$AC$348,7,FALSE)</f>
        <v>#N/A</v>
      </c>
      <c r="AP727" s="185" t="e">
        <f>VLOOKUP($J727,context!$K$2:$AC$348,8,FALSE)</f>
        <v>#N/A</v>
      </c>
      <c r="AQ727" s="185" t="e">
        <f>VLOOKUP($J727,context!$K$2:$AC$348,9,FALSE)</f>
        <v>#N/A</v>
      </c>
      <c r="AR727" s="185" t="e">
        <f>VLOOKUP($J727,context!$K$2:$AC$348,10,FALSE)</f>
        <v>#N/A</v>
      </c>
      <c r="AS727" s="185" t="e">
        <f>VLOOKUP($J727,context!$K$2:$AC$348,11,FALSE)</f>
        <v>#N/A</v>
      </c>
      <c r="AT727" s="185" t="e">
        <f>VLOOKUP($J727,context!$K$2:$AC$348,12,FALSE)</f>
        <v>#N/A</v>
      </c>
      <c r="AU727" s="185" t="e">
        <f>VLOOKUP($J727,context!$K$2:$AC$348,13,FALSE)</f>
        <v>#N/A</v>
      </c>
      <c r="AV727" s="185" t="e">
        <f>VLOOKUP($J727,context!$K$2:$AC$348,14,FALSE)</f>
        <v>#N/A</v>
      </c>
      <c r="AW727" s="185" t="e">
        <f>VLOOKUP($J727,context!$K$2:$AC$348,15,FALSE)</f>
        <v>#N/A</v>
      </c>
      <c r="AX727" s="185" t="e">
        <f>VLOOKUP($J727,context!$K$2:$AC$348,16,FALSE)</f>
        <v>#N/A</v>
      </c>
      <c r="AY727" s="185" t="e">
        <f t="shared" si="61"/>
        <v>#N/A</v>
      </c>
      <c r="AZ727" s="149" t="e">
        <f t="shared" si="62"/>
        <v>#N/A</v>
      </c>
      <c r="BA727" s="149" t="e">
        <f t="shared" si="63"/>
        <v>#N/A</v>
      </c>
      <c r="BB727" s="61"/>
    </row>
    <row r="728" spans="1:54" s="122" customFormat="1">
      <c r="A728" s="52">
        <v>479</v>
      </c>
      <c r="B728" s="52" t="s">
        <v>13</v>
      </c>
      <c r="C728" s="66" t="s">
        <v>29</v>
      </c>
      <c r="D728" s="52" t="s">
        <v>1159</v>
      </c>
      <c r="E728" s="77" t="s">
        <v>1160</v>
      </c>
      <c r="F728" s="50">
        <v>3</v>
      </c>
      <c r="G728" s="50" t="s">
        <v>1187</v>
      </c>
      <c r="H728" s="77" t="s">
        <v>116</v>
      </c>
      <c r="I728" s="69" t="s">
        <v>116</v>
      </c>
      <c r="J728" s="159" t="s">
        <v>118</v>
      </c>
      <c r="K728" s="77"/>
      <c r="L728" s="77">
        <v>0</v>
      </c>
      <c r="M728" s="69" t="s">
        <v>107</v>
      </c>
      <c r="N728" s="69" t="s">
        <v>623</v>
      </c>
      <c r="O728" s="77" t="str">
        <f t="shared" si="64"/>
        <v/>
      </c>
      <c r="P728" s="77" t="str">
        <f t="shared" si="65"/>
        <v/>
      </c>
      <c r="Q728" s="77"/>
      <c r="R728" s="6">
        <v>1</v>
      </c>
      <c r="S728" s="55"/>
      <c r="T728" s="77" t="s">
        <v>65</v>
      </c>
      <c r="U728" s="67" t="s">
        <v>108</v>
      </c>
      <c r="V728" s="68" t="s">
        <v>107</v>
      </c>
      <c r="W728" s="74" t="s">
        <v>66</v>
      </c>
      <c r="X728" s="115" t="s">
        <v>66</v>
      </c>
      <c r="Y728" s="121" t="s">
        <v>119</v>
      </c>
      <c r="Z728" s="121" t="s">
        <v>623</v>
      </c>
      <c r="AA728" s="69" t="s">
        <v>609</v>
      </c>
      <c r="AB728" s="69" t="s">
        <v>609</v>
      </c>
      <c r="AC728" s="77"/>
      <c r="AD728" s="77"/>
      <c r="AE728" s="7"/>
      <c r="AF728" s="77"/>
      <c r="AG728" s="77">
        <v>1</v>
      </c>
      <c r="AH728" s="161" t="s">
        <v>2784</v>
      </c>
      <c r="AI728" s="70" t="s">
        <v>2982</v>
      </c>
      <c r="AJ728" s="194" t="e">
        <f>VLOOKUP($J728,context!$K$2:$M$348,2,FALSE)</f>
        <v>#N/A</v>
      </c>
      <c r="AK728" s="70">
        <v>1</v>
      </c>
      <c r="AL728" s="70" t="s">
        <v>3093</v>
      </c>
      <c r="AM728" s="149" t="e">
        <f>VLOOKUP($J728,context!$K$2:$AC$348,5,FALSE)</f>
        <v>#N/A</v>
      </c>
      <c r="AN728" s="149" t="e">
        <f>VLOOKUP($J728,context!$K$2:$AC$348,6,FALSE)</f>
        <v>#N/A</v>
      </c>
      <c r="AO728" s="149" t="e">
        <f>VLOOKUP($J728,context!$K$2:$AC$348,7,FALSE)</f>
        <v>#N/A</v>
      </c>
      <c r="AP728" s="149" t="e">
        <f>VLOOKUP($J728,context!$K$2:$AC$348,8,FALSE)</f>
        <v>#N/A</v>
      </c>
      <c r="AQ728" s="149" t="e">
        <f>VLOOKUP($J728,context!$K$2:$AC$348,9,FALSE)</f>
        <v>#N/A</v>
      </c>
      <c r="AR728" s="149" t="e">
        <f>VLOOKUP($J728,context!$K$2:$AC$348,10,FALSE)</f>
        <v>#N/A</v>
      </c>
      <c r="AS728" s="149" t="e">
        <f>VLOOKUP($J728,context!$K$2:$AC$348,11,FALSE)</f>
        <v>#N/A</v>
      </c>
      <c r="AT728" s="149" t="e">
        <f>VLOOKUP($J728,context!$K$2:$AC$348,12,FALSE)</f>
        <v>#N/A</v>
      </c>
      <c r="AU728" s="149" t="e">
        <f>VLOOKUP($J728,context!$K$2:$AC$348,13,FALSE)</f>
        <v>#N/A</v>
      </c>
      <c r="AV728" s="149" t="e">
        <f>VLOOKUP($J728,context!$K$2:$AC$348,14,FALSE)</f>
        <v>#N/A</v>
      </c>
      <c r="AW728" s="149" t="e">
        <f>VLOOKUP($J728,context!$K$2:$AC$348,15,FALSE)</f>
        <v>#N/A</v>
      </c>
      <c r="AX728" s="149" t="e">
        <f>VLOOKUP($J728,context!$K$2:$AC$348,16,FALSE)</f>
        <v>#N/A</v>
      </c>
      <c r="AY728" s="149" t="e">
        <f t="shared" si="61"/>
        <v>#N/A</v>
      </c>
      <c r="AZ728" s="149" t="e">
        <f t="shared" si="62"/>
        <v>#N/A</v>
      </c>
      <c r="BA728" s="149" t="e">
        <f t="shared" si="63"/>
        <v>#N/A</v>
      </c>
      <c r="BB728" s="61"/>
    </row>
    <row r="729" spans="1:54" s="122" customFormat="1">
      <c r="A729" s="52">
        <v>591</v>
      </c>
      <c r="B729" s="52" t="s">
        <v>13</v>
      </c>
      <c r="C729" s="114" t="s">
        <v>1732</v>
      </c>
      <c r="D729" s="59"/>
      <c r="E729" s="69" t="s">
        <v>1891</v>
      </c>
      <c r="F729" s="61">
        <v>3</v>
      </c>
      <c r="G729" s="69" t="s">
        <v>1706</v>
      </c>
      <c r="H729" s="61"/>
      <c r="I729" s="69" t="s">
        <v>1706</v>
      </c>
      <c r="J729" s="159" t="s">
        <v>118</v>
      </c>
      <c r="K729" s="61" t="s">
        <v>1862</v>
      </c>
      <c r="L729" s="77">
        <v>0</v>
      </c>
      <c r="M729" s="69" t="s">
        <v>107</v>
      </c>
      <c r="N729" s="69" t="s">
        <v>623</v>
      </c>
      <c r="O729" s="77" t="str">
        <f t="shared" si="64"/>
        <v/>
      </c>
      <c r="P729" s="77" t="str">
        <f t="shared" si="65"/>
        <v/>
      </c>
      <c r="Q729" s="61" t="s">
        <v>1863</v>
      </c>
      <c r="R729" s="6">
        <v>1</v>
      </c>
      <c r="S729" s="64"/>
      <c r="T729" s="77" t="s">
        <v>65</v>
      </c>
      <c r="U729" s="67" t="s">
        <v>108</v>
      </c>
      <c r="V729" s="68" t="s">
        <v>107</v>
      </c>
      <c r="W729" s="74" t="s">
        <v>66</v>
      </c>
      <c r="X729" s="115" t="s">
        <v>66</v>
      </c>
      <c r="Y729" s="121" t="s">
        <v>119</v>
      </c>
      <c r="Z729" s="121" t="s">
        <v>623</v>
      </c>
      <c r="AA729" s="61"/>
      <c r="AB729" s="61"/>
      <c r="AC729" s="61"/>
      <c r="AD729" s="72"/>
      <c r="AE729" s="7"/>
      <c r="AF729" s="61"/>
      <c r="AG729" s="77">
        <v>1</v>
      </c>
      <c r="AH729" s="161" t="s">
        <v>2784</v>
      </c>
      <c r="AI729" s="70" t="s">
        <v>2982</v>
      </c>
      <c r="AJ729" s="194" t="e">
        <f>VLOOKUP($J729,context!$K$2:$M$348,2,FALSE)</f>
        <v>#N/A</v>
      </c>
      <c r="AK729" s="70">
        <v>1</v>
      </c>
      <c r="AL729" s="70" t="s">
        <v>3097</v>
      </c>
      <c r="AM729" s="149" t="e">
        <f>VLOOKUP($J729,context!$K$2:$AC$348,5,FALSE)</f>
        <v>#N/A</v>
      </c>
      <c r="AN729" s="149" t="e">
        <f>VLOOKUP($J729,context!$K$2:$AC$348,6,FALSE)</f>
        <v>#N/A</v>
      </c>
      <c r="AO729" s="149" t="e">
        <f>VLOOKUP($J729,context!$K$2:$AC$348,7,FALSE)</f>
        <v>#N/A</v>
      </c>
      <c r="AP729" s="149" t="e">
        <f>VLOOKUP($J729,context!$K$2:$AC$348,8,FALSE)</f>
        <v>#N/A</v>
      </c>
      <c r="AQ729" s="149" t="e">
        <f>VLOOKUP($J729,context!$K$2:$AC$348,9,FALSE)</f>
        <v>#N/A</v>
      </c>
      <c r="AR729" s="149" t="e">
        <f>VLOOKUP($J729,context!$K$2:$AC$348,10,FALSE)</f>
        <v>#N/A</v>
      </c>
      <c r="AS729" s="149" t="e">
        <f>VLOOKUP($J729,context!$K$2:$AC$348,11,FALSE)</f>
        <v>#N/A</v>
      </c>
      <c r="AT729" s="149" t="e">
        <f>VLOOKUP($J729,context!$K$2:$AC$348,12,FALSE)</f>
        <v>#N/A</v>
      </c>
      <c r="AU729" s="149" t="e">
        <f>VLOOKUP($J729,context!$K$2:$AC$348,13,FALSE)</f>
        <v>#N/A</v>
      </c>
      <c r="AV729" s="149" t="e">
        <f>VLOOKUP($J729,context!$K$2:$AC$348,14,FALSE)</f>
        <v>#N/A</v>
      </c>
      <c r="AW729" s="149" t="e">
        <f>VLOOKUP($J729,context!$K$2:$AC$348,15,FALSE)</f>
        <v>#N/A</v>
      </c>
      <c r="AX729" s="149" t="e">
        <f>VLOOKUP($J729,context!$K$2:$AC$348,16,FALSE)</f>
        <v>#N/A</v>
      </c>
      <c r="AY729" s="149" t="e">
        <f t="shared" si="61"/>
        <v>#N/A</v>
      </c>
      <c r="AZ729" s="149" t="e">
        <f t="shared" si="62"/>
        <v>#N/A</v>
      </c>
      <c r="BA729" s="149" t="e">
        <f t="shared" si="63"/>
        <v>#N/A</v>
      </c>
      <c r="BB729" s="7"/>
    </row>
    <row r="730" spans="1:54" s="122" customFormat="1">
      <c r="A730" s="52">
        <v>678</v>
      </c>
      <c r="B730" s="52" t="s">
        <v>13</v>
      </c>
      <c r="C730" s="117" t="s">
        <v>1902</v>
      </c>
      <c r="D730" s="59"/>
      <c r="E730" s="69" t="s">
        <v>2271</v>
      </c>
      <c r="F730" s="61"/>
      <c r="G730" s="62" t="s">
        <v>1706</v>
      </c>
      <c r="H730" s="61"/>
      <c r="I730" s="69"/>
      <c r="J730" s="159" t="s">
        <v>118</v>
      </c>
      <c r="K730" s="61" t="s">
        <v>1862</v>
      </c>
      <c r="L730" s="77">
        <v>1</v>
      </c>
      <c r="M730" s="69" t="s">
        <v>107</v>
      </c>
      <c r="N730" s="69" t="s">
        <v>623</v>
      </c>
      <c r="O730" s="77" t="str">
        <f t="shared" si="64"/>
        <v>Dissertation</v>
      </c>
      <c r="P730" s="77" t="str">
        <f t="shared" si="65"/>
        <v>Definition from FaBiO: A thesis reporting the research undertaken during a period of graduate study leading to a doctoral degree.</v>
      </c>
      <c r="Q730" s="61"/>
      <c r="R730" s="6">
        <v>1</v>
      </c>
      <c r="S730" s="64"/>
      <c r="T730" s="77" t="s">
        <v>65</v>
      </c>
      <c r="U730" s="67" t="s">
        <v>108</v>
      </c>
      <c r="V730" s="68" t="s">
        <v>107</v>
      </c>
      <c r="W730" s="74" t="s">
        <v>66</v>
      </c>
      <c r="X730" s="115" t="s">
        <v>66</v>
      </c>
      <c r="Y730" s="121" t="s">
        <v>119</v>
      </c>
      <c r="Z730" s="121" t="s">
        <v>623</v>
      </c>
      <c r="AA730" s="61"/>
      <c r="AB730" s="61"/>
      <c r="AC730" s="61"/>
      <c r="AD730" s="72"/>
      <c r="AE730" s="7"/>
      <c r="AF730" s="61"/>
      <c r="AG730" s="77">
        <v>1</v>
      </c>
      <c r="AH730" s="161" t="s">
        <v>2784</v>
      </c>
      <c r="AI730" s="70" t="s">
        <v>2982</v>
      </c>
      <c r="AJ730" s="194" t="e">
        <f>VLOOKUP($J730,context!$K$2:$M$348,2,FALSE)</f>
        <v>#N/A</v>
      </c>
      <c r="AK730" s="70">
        <v>1</v>
      </c>
      <c r="AL730" s="70" t="s">
        <v>3097</v>
      </c>
      <c r="AM730" s="149" t="e">
        <f>VLOOKUP($J730,context!$K$2:$AC$348,5,FALSE)</f>
        <v>#N/A</v>
      </c>
      <c r="AN730" s="149" t="e">
        <f>VLOOKUP($J730,context!$K$2:$AC$348,6,FALSE)</f>
        <v>#N/A</v>
      </c>
      <c r="AO730" s="149" t="e">
        <f>VLOOKUP($J730,context!$K$2:$AC$348,7,FALSE)</f>
        <v>#N/A</v>
      </c>
      <c r="AP730" s="149" t="e">
        <f>VLOOKUP($J730,context!$K$2:$AC$348,8,FALSE)</f>
        <v>#N/A</v>
      </c>
      <c r="AQ730" s="149" t="e">
        <f>VLOOKUP($J730,context!$K$2:$AC$348,9,FALSE)</f>
        <v>#N/A</v>
      </c>
      <c r="AR730" s="149" t="e">
        <f>VLOOKUP($J730,context!$K$2:$AC$348,10,FALSE)</f>
        <v>#N/A</v>
      </c>
      <c r="AS730" s="149" t="e">
        <f>VLOOKUP($J730,context!$K$2:$AC$348,11,FALSE)</f>
        <v>#N/A</v>
      </c>
      <c r="AT730" s="149" t="e">
        <f>VLOOKUP($J730,context!$K$2:$AC$348,12,FALSE)</f>
        <v>#N/A</v>
      </c>
      <c r="AU730" s="149" t="e">
        <f>VLOOKUP($J730,context!$K$2:$AC$348,13,FALSE)</f>
        <v>#N/A</v>
      </c>
      <c r="AV730" s="149" t="e">
        <f>VLOOKUP($J730,context!$K$2:$AC$348,14,FALSE)</f>
        <v>#N/A</v>
      </c>
      <c r="AW730" s="149" t="e">
        <f>VLOOKUP($J730,context!$K$2:$AC$348,15,FALSE)</f>
        <v>#N/A</v>
      </c>
      <c r="AX730" s="149" t="e">
        <f>VLOOKUP($J730,context!$K$2:$AC$348,16,FALSE)</f>
        <v>#N/A</v>
      </c>
      <c r="AY730" s="149" t="e">
        <f t="shared" si="61"/>
        <v>#N/A</v>
      </c>
      <c r="AZ730" s="149" t="e">
        <f t="shared" si="62"/>
        <v>#N/A</v>
      </c>
      <c r="BA730" s="149" t="e">
        <f t="shared" si="63"/>
        <v>#N/A</v>
      </c>
      <c r="BB730" s="61"/>
    </row>
    <row r="731" spans="1:54" s="122" customFormat="1">
      <c r="A731" s="52">
        <v>9</v>
      </c>
      <c r="B731" s="52" t="s">
        <v>13</v>
      </c>
      <c r="C731" s="66" t="s">
        <v>21</v>
      </c>
      <c r="D731" s="52"/>
      <c r="E731" s="50" t="s">
        <v>605</v>
      </c>
      <c r="F731" s="50">
        <v>3</v>
      </c>
      <c r="G731" s="50" t="s">
        <v>104</v>
      </c>
      <c r="H731" s="77"/>
      <c r="I731" s="69" t="s">
        <v>113</v>
      </c>
      <c r="J731" s="70" t="s">
        <v>3362</v>
      </c>
      <c r="K731" s="77" t="s">
        <v>621</v>
      </c>
      <c r="L731" s="77">
        <v>0</v>
      </c>
      <c r="M731" s="69" t="s">
        <v>107</v>
      </c>
      <c r="N731" s="69" t="s">
        <v>620</v>
      </c>
      <c r="O731" s="77" t="str">
        <f t="shared" si="64"/>
        <v/>
      </c>
      <c r="P731" s="77" t="str">
        <f t="shared" si="65"/>
        <v/>
      </c>
      <c r="Q731" s="77"/>
      <c r="R731" s="6">
        <v>1</v>
      </c>
      <c r="S731" s="55"/>
      <c r="T731" s="77" t="s">
        <v>65</v>
      </c>
      <c r="U731" s="67" t="s">
        <v>108</v>
      </c>
      <c r="V731" s="68" t="s">
        <v>107</v>
      </c>
      <c r="W731" s="74" t="s">
        <v>66</v>
      </c>
      <c r="X731" s="115" t="s">
        <v>66</v>
      </c>
      <c r="Y731" s="121" t="s">
        <v>113</v>
      </c>
      <c r="Z731" s="121" t="s">
        <v>116</v>
      </c>
      <c r="AA731" s="69" t="s">
        <v>609</v>
      </c>
      <c r="AB731" s="69" t="s">
        <v>609</v>
      </c>
      <c r="AC731" s="77"/>
      <c r="AD731" s="77"/>
      <c r="AE731" s="7"/>
      <c r="AF731" s="77"/>
      <c r="AG731" s="77">
        <v>1</v>
      </c>
      <c r="AH731" s="161" t="s">
        <v>2784</v>
      </c>
      <c r="AI731" s="70" t="s">
        <v>2983</v>
      </c>
      <c r="AJ731" s="194" t="e">
        <f>VLOOKUP($J731,context!$K$2:$M$348,2,FALSE)</f>
        <v>#N/A</v>
      </c>
      <c r="AK731" s="70">
        <v>1</v>
      </c>
      <c r="AL731" s="70" t="s">
        <v>3097</v>
      </c>
      <c r="AM731" s="149" t="e">
        <f>VLOOKUP($J731,context!$K$2:$AC$348,5,FALSE)</f>
        <v>#N/A</v>
      </c>
      <c r="AN731" s="149" t="e">
        <f>VLOOKUP($J731,context!$K$2:$AC$348,6,FALSE)</f>
        <v>#N/A</v>
      </c>
      <c r="AO731" s="149" t="e">
        <f>VLOOKUP($J731,context!$K$2:$AC$348,7,FALSE)</f>
        <v>#N/A</v>
      </c>
      <c r="AP731" s="149" t="e">
        <f>VLOOKUP($J731,context!$K$2:$AC$348,8,FALSE)</f>
        <v>#N/A</v>
      </c>
      <c r="AQ731" s="149" t="e">
        <f>VLOOKUP($J731,context!$K$2:$AC$348,9,FALSE)</f>
        <v>#N/A</v>
      </c>
      <c r="AR731" s="149" t="e">
        <f>VLOOKUP($J731,context!$K$2:$AC$348,10,FALSE)</f>
        <v>#N/A</v>
      </c>
      <c r="AS731" s="149" t="e">
        <f>VLOOKUP($J731,context!$K$2:$AC$348,11,FALSE)</f>
        <v>#N/A</v>
      </c>
      <c r="AT731" s="149" t="e">
        <f>VLOOKUP($J731,context!$K$2:$AC$348,12,FALSE)</f>
        <v>#N/A</v>
      </c>
      <c r="AU731" s="149" t="e">
        <f>VLOOKUP($J731,context!$K$2:$AC$348,13,FALSE)</f>
        <v>#N/A</v>
      </c>
      <c r="AV731" s="149" t="e">
        <f>VLOOKUP($J731,context!$K$2:$AC$348,14,FALSE)</f>
        <v>#N/A</v>
      </c>
      <c r="AW731" s="149" t="e">
        <f>VLOOKUP($J731,context!$K$2:$AC$348,15,FALSE)</f>
        <v>#N/A</v>
      </c>
      <c r="AX731" s="149" t="e">
        <f>VLOOKUP($J731,context!$K$2:$AC$348,16,FALSE)</f>
        <v>#N/A</v>
      </c>
      <c r="AY731" s="149" t="e">
        <f t="shared" si="61"/>
        <v>#N/A</v>
      </c>
      <c r="AZ731" s="149" t="e">
        <f t="shared" si="62"/>
        <v>#N/A</v>
      </c>
      <c r="BA731" s="149" t="e">
        <f t="shared" si="63"/>
        <v>#N/A</v>
      </c>
      <c r="BB731" s="61"/>
    </row>
    <row r="732" spans="1:54" s="122" customFormat="1">
      <c r="A732" s="52">
        <v>384</v>
      </c>
      <c r="B732" s="52" t="s">
        <v>2708</v>
      </c>
      <c r="C732" s="66" t="s">
        <v>905</v>
      </c>
      <c r="D732" s="52"/>
      <c r="E732" s="77" t="s">
        <v>906</v>
      </c>
      <c r="F732" s="50">
        <v>5</v>
      </c>
      <c r="G732" s="50" t="s">
        <v>107</v>
      </c>
      <c r="H732" s="77" t="s">
        <v>1097</v>
      </c>
      <c r="I732" s="69" t="s">
        <v>1098</v>
      </c>
      <c r="J732" s="70" t="s">
        <v>3362</v>
      </c>
      <c r="K732" s="77"/>
      <c r="L732" s="77">
        <v>0</v>
      </c>
      <c r="M732" s="69" t="s">
        <v>107</v>
      </c>
      <c r="N732" s="69" t="s">
        <v>620</v>
      </c>
      <c r="O732" s="77" t="str">
        <f t="shared" si="64"/>
        <v/>
      </c>
      <c r="P732" s="77" t="str">
        <f t="shared" si="65"/>
        <v/>
      </c>
      <c r="Q732" s="77"/>
      <c r="R732" s="6">
        <v>1</v>
      </c>
      <c r="S732" s="55">
        <v>43015</v>
      </c>
      <c r="T732" s="77" t="s">
        <v>65</v>
      </c>
      <c r="U732" s="67" t="s">
        <v>108</v>
      </c>
      <c r="V732" s="68" t="s">
        <v>107</v>
      </c>
      <c r="W732" s="74" t="s">
        <v>66</v>
      </c>
      <c r="X732" s="115" t="s">
        <v>66</v>
      </c>
      <c r="Y732" s="121" t="s">
        <v>368</v>
      </c>
      <c r="Z732" s="121" t="s">
        <v>116</v>
      </c>
      <c r="AA732" s="69" t="s">
        <v>609</v>
      </c>
      <c r="AB732" s="69" t="s">
        <v>609</v>
      </c>
      <c r="AC732" s="69" t="s">
        <v>609</v>
      </c>
      <c r="AD732" s="77"/>
      <c r="AE732" s="7"/>
      <c r="AF732" s="77"/>
      <c r="AG732" s="77">
        <v>1</v>
      </c>
      <c r="AH732" s="161" t="s">
        <v>2784</v>
      </c>
      <c r="AI732" s="70" t="s">
        <v>2983</v>
      </c>
      <c r="AJ732" s="194" t="e">
        <f>VLOOKUP($J732,context!$K$2:$M$348,2,FALSE)</f>
        <v>#N/A</v>
      </c>
      <c r="AK732" s="70">
        <v>1</v>
      </c>
      <c r="AL732" s="70" t="s">
        <v>3097</v>
      </c>
      <c r="AM732" s="149" t="e">
        <f>VLOOKUP($J732,context!$K$2:$AC$348,5,FALSE)</f>
        <v>#N/A</v>
      </c>
      <c r="AN732" s="149" t="e">
        <f>VLOOKUP($J732,context!$K$2:$AC$348,6,FALSE)</f>
        <v>#N/A</v>
      </c>
      <c r="AO732" s="149" t="e">
        <f>VLOOKUP($J732,context!$K$2:$AC$348,7,FALSE)</f>
        <v>#N/A</v>
      </c>
      <c r="AP732" s="149" t="e">
        <f>VLOOKUP($J732,context!$K$2:$AC$348,8,FALSE)</f>
        <v>#N/A</v>
      </c>
      <c r="AQ732" s="149" t="e">
        <f>VLOOKUP($J732,context!$K$2:$AC$348,9,FALSE)</f>
        <v>#N/A</v>
      </c>
      <c r="AR732" s="149" t="e">
        <f>VLOOKUP($J732,context!$K$2:$AC$348,10,FALSE)</f>
        <v>#N/A</v>
      </c>
      <c r="AS732" s="149" t="e">
        <f>VLOOKUP($J732,context!$K$2:$AC$348,11,FALSE)</f>
        <v>#N/A</v>
      </c>
      <c r="AT732" s="149" t="e">
        <f>VLOOKUP($J732,context!$K$2:$AC$348,12,FALSE)</f>
        <v>#N/A</v>
      </c>
      <c r="AU732" s="149" t="e">
        <f>VLOOKUP($J732,context!$K$2:$AC$348,13,FALSE)</f>
        <v>#N/A</v>
      </c>
      <c r="AV732" s="149" t="e">
        <f>VLOOKUP($J732,context!$K$2:$AC$348,14,FALSE)</f>
        <v>#N/A</v>
      </c>
      <c r="AW732" s="149" t="e">
        <f>VLOOKUP($J732,context!$K$2:$AC$348,15,FALSE)</f>
        <v>#N/A</v>
      </c>
      <c r="AX732" s="149" t="e">
        <f>VLOOKUP($J732,context!$K$2:$AC$348,16,FALSE)</f>
        <v>#N/A</v>
      </c>
      <c r="AY732" s="149" t="e">
        <f t="shared" si="61"/>
        <v>#N/A</v>
      </c>
      <c r="AZ732" s="149" t="e">
        <f t="shared" si="62"/>
        <v>#N/A</v>
      </c>
      <c r="BA732" s="149" t="e">
        <f t="shared" si="63"/>
        <v>#N/A</v>
      </c>
      <c r="BB732" s="61"/>
    </row>
    <row r="733" spans="1:54" s="122" customFormat="1">
      <c r="A733" s="52">
        <v>592</v>
      </c>
      <c r="B733" s="52" t="s">
        <v>13</v>
      </c>
      <c r="C733" s="114" t="s">
        <v>1732</v>
      </c>
      <c r="D733" s="59"/>
      <c r="E733" s="69" t="s">
        <v>1891</v>
      </c>
      <c r="F733" s="61">
        <v>3</v>
      </c>
      <c r="G733" s="69" t="s">
        <v>1707</v>
      </c>
      <c r="H733" s="61"/>
      <c r="I733" s="69" t="s">
        <v>1707</v>
      </c>
      <c r="J733" s="70" t="s">
        <v>3362</v>
      </c>
      <c r="K733" s="61" t="s">
        <v>1864</v>
      </c>
      <c r="L733" s="77">
        <v>0</v>
      </c>
      <c r="M733" s="69" t="s">
        <v>107</v>
      </c>
      <c r="N733" s="69" t="s">
        <v>620</v>
      </c>
      <c r="O733" s="77" t="str">
        <f t="shared" si="64"/>
        <v/>
      </c>
      <c r="P733" s="77" t="str">
        <f t="shared" si="65"/>
        <v/>
      </c>
      <c r="Q733" s="61" t="s">
        <v>1865</v>
      </c>
      <c r="R733" s="6">
        <v>1</v>
      </c>
      <c r="S733" s="64"/>
      <c r="T733" s="77" t="s">
        <v>65</v>
      </c>
      <c r="U733" s="67" t="s">
        <v>108</v>
      </c>
      <c r="V733" s="68" t="s">
        <v>107</v>
      </c>
      <c r="W733" s="74" t="s">
        <v>66</v>
      </c>
      <c r="X733" s="115" t="s">
        <v>66</v>
      </c>
      <c r="Y733" s="121" t="s">
        <v>113</v>
      </c>
      <c r="Z733" s="121" t="s">
        <v>116</v>
      </c>
      <c r="AA733" s="69" t="s">
        <v>609</v>
      </c>
      <c r="AB733" s="69" t="s">
        <v>609</v>
      </c>
      <c r="AC733" s="61"/>
      <c r="AD733" s="72"/>
      <c r="AE733" s="7"/>
      <c r="AF733" s="61"/>
      <c r="AG733" s="77">
        <v>1</v>
      </c>
      <c r="AH733" s="161" t="s">
        <v>2784</v>
      </c>
      <c r="AI733" s="70" t="s">
        <v>2983</v>
      </c>
      <c r="AJ733" s="194" t="e">
        <f>VLOOKUP($J733,context!$K$2:$M$348,2,FALSE)</f>
        <v>#N/A</v>
      </c>
      <c r="AK733" s="70">
        <v>1</v>
      </c>
      <c r="AL733" s="70" t="s">
        <v>3097</v>
      </c>
      <c r="AM733" s="149" t="e">
        <f>VLOOKUP($J733,context!$K$2:$AC$348,5,FALSE)</f>
        <v>#N/A</v>
      </c>
      <c r="AN733" s="149" t="e">
        <f>VLOOKUP($J733,context!$K$2:$AC$348,6,FALSE)</f>
        <v>#N/A</v>
      </c>
      <c r="AO733" s="149" t="e">
        <f>VLOOKUP($J733,context!$K$2:$AC$348,7,FALSE)</f>
        <v>#N/A</v>
      </c>
      <c r="AP733" s="149" t="e">
        <f>VLOOKUP($J733,context!$K$2:$AC$348,8,FALSE)</f>
        <v>#N/A</v>
      </c>
      <c r="AQ733" s="149" t="e">
        <f>VLOOKUP($J733,context!$K$2:$AC$348,9,FALSE)</f>
        <v>#N/A</v>
      </c>
      <c r="AR733" s="149" t="e">
        <f>VLOOKUP($J733,context!$K$2:$AC$348,10,FALSE)</f>
        <v>#N/A</v>
      </c>
      <c r="AS733" s="149" t="e">
        <f>VLOOKUP($J733,context!$K$2:$AC$348,11,FALSE)</f>
        <v>#N/A</v>
      </c>
      <c r="AT733" s="149" t="e">
        <f>VLOOKUP($J733,context!$K$2:$AC$348,12,FALSE)</f>
        <v>#N/A</v>
      </c>
      <c r="AU733" s="149" t="e">
        <f>VLOOKUP($J733,context!$K$2:$AC$348,13,FALSE)</f>
        <v>#N/A</v>
      </c>
      <c r="AV733" s="149" t="e">
        <f>VLOOKUP($J733,context!$K$2:$AC$348,14,FALSE)</f>
        <v>#N/A</v>
      </c>
      <c r="AW733" s="149" t="e">
        <f>VLOOKUP($J733,context!$K$2:$AC$348,15,FALSE)</f>
        <v>#N/A</v>
      </c>
      <c r="AX733" s="149" t="e">
        <f>VLOOKUP($J733,context!$K$2:$AC$348,16,FALSE)</f>
        <v>#N/A</v>
      </c>
      <c r="AY733" s="149" t="e">
        <f t="shared" si="61"/>
        <v>#N/A</v>
      </c>
      <c r="AZ733" s="149" t="e">
        <f t="shared" si="62"/>
        <v>#N/A</v>
      </c>
      <c r="BA733" s="149" t="e">
        <f t="shared" si="63"/>
        <v>#N/A</v>
      </c>
      <c r="BB733" s="61"/>
    </row>
    <row r="734" spans="1:54" s="122" customFormat="1">
      <c r="A734" s="52">
        <v>728</v>
      </c>
      <c r="B734" s="52" t="s">
        <v>13</v>
      </c>
      <c r="C734" s="117" t="s">
        <v>1902</v>
      </c>
      <c r="D734" s="59"/>
      <c r="E734" s="69" t="s">
        <v>2271</v>
      </c>
      <c r="F734" s="61"/>
      <c r="G734" s="62" t="s">
        <v>2079</v>
      </c>
      <c r="H734" s="61"/>
      <c r="I734" s="69"/>
      <c r="J734" s="70" t="s">
        <v>3362</v>
      </c>
      <c r="K734" s="61" t="s">
        <v>1864</v>
      </c>
      <c r="L734" s="77">
        <v>1</v>
      </c>
      <c r="M734" s="69" t="s">
        <v>107</v>
      </c>
      <c r="N734" s="69" t="s">
        <v>620</v>
      </c>
      <c r="O734" s="77" t="str">
        <f t="shared" si="64"/>
        <v>Master</v>
      </c>
      <c r="P734" s="77" t="str">
        <f t="shared" si="65"/>
        <v>Definition from FaBiO: A thesis reporting a research project undertaken as part of a graduate course of education leading to a master's degree.</v>
      </c>
      <c r="Q734" s="61"/>
      <c r="R734" s="6">
        <v>1</v>
      </c>
      <c r="S734" s="64"/>
      <c r="T734" s="77" t="s">
        <v>65</v>
      </c>
      <c r="U734" s="67" t="s">
        <v>108</v>
      </c>
      <c r="V734" s="68" t="s">
        <v>107</v>
      </c>
      <c r="W734" s="74" t="s">
        <v>66</v>
      </c>
      <c r="X734" s="115" t="s">
        <v>66</v>
      </c>
      <c r="Y734" s="121" t="s">
        <v>113</v>
      </c>
      <c r="Z734" s="121" t="s">
        <v>116</v>
      </c>
      <c r="AA734" s="69" t="s">
        <v>609</v>
      </c>
      <c r="AB734" s="69" t="s">
        <v>609</v>
      </c>
      <c r="AC734" s="61"/>
      <c r="AD734" s="72"/>
      <c r="AE734" s="7"/>
      <c r="AF734" s="61"/>
      <c r="AG734" s="77">
        <v>1</v>
      </c>
      <c r="AH734" s="161" t="s">
        <v>2784</v>
      </c>
      <c r="AI734" s="70" t="s">
        <v>2983</v>
      </c>
      <c r="AJ734" s="194" t="e">
        <f>VLOOKUP($J734,context!$K$2:$M$348,2,FALSE)</f>
        <v>#N/A</v>
      </c>
      <c r="AK734" s="70">
        <v>1</v>
      </c>
      <c r="AL734" s="70" t="s">
        <v>3097</v>
      </c>
      <c r="AM734" s="149" t="e">
        <f>VLOOKUP($J734,context!$K$2:$AC$348,5,FALSE)</f>
        <v>#N/A</v>
      </c>
      <c r="AN734" s="149" t="e">
        <f>VLOOKUP($J734,context!$K$2:$AC$348,6,FALSE)</f>
        <v>#N/A</v>
      </c>
      <c r="AO734" s="149" t="e">
        <f>VLOOKUP($J734,context!$K$2:$AC$348,7,FALSE)</f>
        <v>#N/A</v>
      </c>
      <c r="AP734" s="149" t="e">
        <f>VLOOKUP($J734,context!$K$2:$AC$348,8,FALSE)</f>
        <v>#N/A</v>
      </c>
      <c r="AQ734" s="149" t="e">
        <f>VLOOKUP($J734,context!$K$2:$AC$348,9,FALSE)</f>
        <v>#N/A</v>
      </c>
      <c r="AR734" s="149" t="e">
        <f>VLOOKUP($J734,context!$K$2:$AC$348,10,FALSE)</f>
        <v>#N/A</v>
      </c>
      <c r="AS734" s="149" t="e">
        <f>VLOOKUP($J734,context!$K$2:$AC$348,11,FALSE)</f>
        <v>#N/A</v>
      </c>
      <c r="AT734" s="149" t="e">
        <f>VLOOKUP($J734,context!$K$2:$AC$348,12,FALSE)</f>
        <v>#N/A</v>
      </c>
      <c r="AU734" s="149" t="e">
        <f>VLOOKUP($J734,context!$K$2:$AC$348,13,FALSE)</f>
        <v>#N/A</v>
      </c>
      <c r="AV734" s="149" t="e">
        <f>VLOOKUP($J734,context!$K$2:$AC$348,14,FALSE)</f>
        <v>#N/A</v>
      </c>
      <c r="AW734" s="149" t="e">
        <f>VLOOKUP($J734,context!$K$2:$AC$348,15,FALSE)</f>
        <v>#N/A</v>
      </c>
      <c r="AX734" s="149" t="e">
        <f>VLOOKUP($J734,context!$K$2:$AC$348,16,FALSE)</f>
        <v>#N/A</v>
      </c>
      <c r="AY734" s="149" t="e">
        <f t="shared" si="61"/>
        <v>#N/A</v>
      </c>
      <c r="AZ734" s="149" t="e">
        <f t="shared" si="62"/>
        <v>#N/A</v>
      </c>
      <c r="BA734" s="149" t="e">
        <f t="shared" si="63"/>
        <v>#N/A</v>
      </c>
      <c r="BB734" s="61"/>
    </row>
    <row r="735" spans="1:54" s="122" customFormat="1">
      <c r="A735" s="52">
        <v>548</v>
      </c>
      <c r="B735" s="52" t="s">
        <v>2708</v>
      </c>
      <c r="C735" s="66" t="s">
        <v>1771</v>
      </c>
      <c r="D735" s="59"/>
      <c r="E735" s="69" t="s">
        <v>1778</v>
      </c>
      <c r="F735" s="69" t="s">
        <v>1779</v>
      </c>
      <c r="G735" s="61" t="s">
        <v>1772</v>
      </c>
      <c r="H735" s="61"/>
      <c r="I735" s="61" t="s">
        <v>1772</v>
      </c>
      <c r="J735" s="70" t="s">
        <v>1772</v>
      </c>
      <c r="K735" s="69" t="s">
        <v>1773</v>
      </c>
      <c r="L735" s="175">
        <v>1</v>
      </c>
      <c r="M735" s="69" t="s">
        <v>1772</v>
      </c>
      <c r="N735" s="69" t="s">
        <v>1772</v>
      </c>
      <c r="O735" s="77" t="str">
        <f t="shared" si="64"/>
        <v>Tool</v>
      </c>
      <c r="P735" s="77" t="str">
        <f t="shared" si="65"/>
        <v>Definition from Merriam-Webster: Material or digital resources with direct use, essential in performing an operation or necessary in the practice of a vocation or profession, such as corporate guidelines or programs supporting stakeholders’ decision-making processes (analysis tool).</v>
      </c>
      <c r="Q735" s="61"/>
      <c r="R735" s="63">
        <v>1</v>
      </c>
      <c r="S735" s="64"/>
      <c r="T735" s="122" t="s">
        <v>65</v>
      </c>
      <c r="U735" s="67"/>
      <c r="V735" s="68" t="s">
        <v>608</v>
      </c>
      <c r="W735" s="74" t="s">
        <v>418</v>
      </c>
      <c r="X735" s="115" t="s">
        <v>418</v>
      </c>
      <c r="Y735" s="121" t="s">
        <v>171</v>
      </c>
      <c r="Z735" s="121"/>
      <c r="AA735" s="61"/>
      <c r="AB735" s="61"/>
      <c r="AC735" s="69" t="s">
        <v>609</v>
      </c>
      <c r="AD735" s="72"/>
      <c r="AE735" s="7"/>
      <c r="AF735" s="69" t="s">
        <v>2950</v>
      </c>
      <c r="AG735" s="61">
        <v>0</v>
      </c>
      <c r="AH735" s="66"/>
      <c r="AI735" s="131" t="s">
        <v>2776</v>
      </c>
      <c r="AJ735" s="194" t="str">
        <f>VLOOKUP($J735,context!$K$2:$M$348,2,FALSE)</f>
        <v>Definition from Merriam-Webster: Material or digital resources with direct use, essential in performing an operation or necessary in the practice of a vocation or profession, such as corporate guidelines or programs supporting stakeholders’ decision-making processes (analysis tool).</v>
      </c>
      <c r="AK735" s="131">
        <v>2</v>
      </c>
      <c r="AL735" s="70" t="s">
        <v>3098</v>
      </c>
      <c r="AM735" s="149">
        <f>VLOOKUP($J735,context!$K$2:$AC$348,5,FALSE)</f>
        <v>0</v>
      </c>
      <c r="AN735" s="149">
        <f>VLOOKUP($J735,context!$K$2:$AC$348,6,FALSE)</f>
        <v>0</v>
      </c>
      <c r="AO735" s="149">
        <f>VLOOKUP($J735,context!$K$2:$AC$348,7,FALSE)</f>
        <v>0</v>
      </c>
      <c r="AP735" s="149">
        <f>VLOOKUP($J735,context!$K$2:$AC$348,8,FALSE)</f>
        <v>0</v>
      </c>
      <c r="AQ735" s="149">
        <f>VLOOKUP($J735,context!$K$2:$AC$348,9,FALSE)</f>
        <v>0.2</v>
      </c>
      <c r="AR735" s="149">
        <f>VLOOKUP($J735,context!$K$2:$AC$348,10,FALSE)</f>
        <v>0.6</v>
      </c>
      <c r="AS735" s="149">
        <f>VLOOKUP($J735,context!$K$2:$AC$348,11,FALSE)</f>
        <v>1</v>
      </c>
      <c r="AT735" s="149">
        <f>VLOOKUP($J735,context!$K$2:$AC$348,12,FALSE)</f>
        <v>0</v>
      </c>
      <c r="AU735" s="149">
        <f>VLOOKUP($J735,context!$K$2:$AC$348,13,FALSE)</f>
        <v>1</v>
      </c>
      <c r="AV735" s="149">
        <f>VLOOKUP($J735,context!$K$2:$AC$348,14,FALSE)</f>
        <v>0</v>
      </c>
      <c r="AW735" s="149">
        <f>VLOOKUP($J735,context!$K$2:$AC$348,15,FALSE)</f>
        <v>0</v>
      </c>
      <c r="AX735" s="149">
        <f>VLOOKUP($J735,context!$K$2:$AC$348,16,FALSE)</f>
        <v>0</v>
      </c>
      <c r="AY735" s="149">
        <f t="shared" si="61"/>
        <v>2.8</v>
      </c>
      <c r="AZ735" s="149">
        <f t="shared" si="62"/>
        <v>1</v>
      </c>
      <c r="BA735" s="149">
        <f t="shared" si="63"/>
        <v>0</v>
      </c>
    </row>
    <row r="736" spans="1:54" s="122" customFormat="1">
      <c r="A736" s="52">
        <v>55</v>
      </c>
      <c r="B736" s="52" t="s">
        <v>13</v>
      </c>
      <c r="C736" s="66" t="s">
        <v>44</v>
      </c>
      <c r="D736" s="52"/>
      <c r="E736" s="77" t="s">
        <v>629</v>
      </c>
      <c r="F736" s="50">
        <v>4</v>
      </c>
      <c r="G736" s="77" t="s">
        <v>551</v>
      </c>
      <c r="H736" s="77"/>
      <c r="I736" s="69" t="s">
        <v>551</v>
      </c>
      <c r="J736" s="70" t="s">
        <v>551</v>
      </c>
      <c r="K736" s="69" t="s">
        <v>701</v>
      </c>
      <c r="L736" s="69">
        <v>1</v>
      </c>
      <c r="M736" s="69" t="s">
        <v>1772</v>
      </c>
      <c r="N736" s="69" t="s">
        <v>1782</v>
      </c>
      <c r="O736" s="77" t="str">
        <f t="shared" si="64"/>
        <v>Research Tool</v>
      </c>
      <c r="P736" s="77" t="str">
        <f t="shared" si="65"/>
        <v>Definition from CASRAI: Series of observations, measurements or facts identified from the research. They include bibliographies, indices and catalogues of research collections; concordances and dictionaries; materials that facilitate access to archival holdings or collections such as repository guides, inventories of a group of manuscripts or of a body of archives, inventories or documentary materials, thematic guides to archival materials, records surveys and special indices; scholarly editions; and data series</v>
      </c>
      <c r="Q736" s="77"/>
      <c r="R736" s="6">
        <v>0.8</v>
      </c>
      <c r="S736" s="55"/>
      <c r="T736" s="77" t="s">
        <v>688</v>
      </c>
      <c r="U736" s="67" t="s">
        <v>608</v>
      </c>
      <c r="V736" s="68" t="s">
        <v>608</v>
      </c>
      <c r="W736" s="74" t="s">
        <v>418</v>
      </c>
      <c r="X736" s="115" t="s">
        <v>418</v>
      </c>
      <c r="Y736" s="121" t="s">
        <v>171</v>
      </c>
      <c r="Z736" s="121"/>
      <c r="AA736" s="77"/>
      <c r="AB736" s="77"/>
      <c r="AC736" s="69" t="s">
        <v>609</v>
      </c>
      <c r="AD736" s="77"/>
      <c r="AE736" s="7"/>
      <c r="AF736" s="69" t="s">
        <v>2951</v>
      </c>
      <c r="AG736" s="69">
        <v>0</v>
      </c>
      <c r="AH736" s="7"/>
      <c r="AI736" s="131" t="s">
        <v>959</v>
      </c>
      <c r="AJ736" s="194" t="e">
        <f>VLOOKUP($J736,context!$K$2:$M$348,2,FALSE)</f>
        <v>#N/A</v>
      </c>
      <c r="AK736" s="131">
        <v>2</v>
      </c>
      <c r="AL736" s="70" t="s">
        <v>3097</v>
      </c>
      <c r="AM736" s="149" t="e">
        <f>VLOOKUP($J736,context!$K$2:$AC$348,5,FALSE)</f>
        <v>#N/A</v>
      </c>
      <c r="AN736" s="149" t="e">
        <f>VLOOKUP($J736,context!$K$2:$AC$348,6,FALSE)</f>
        <v>#N/A</v>
      </c>
      <c r="AO736" s="149" t="e">
        <f>VLOOKUP($J736,context!$K$2:$AC$348,7,FALSE)</f>
        <v>#N/A</v>
      </c>
      <c r="AP736" s="149" t="e">
        <f>VLOOKUP($J736,context!$K$2:$AC$348,8,FALSE)</f>
        <v>#N/A</v>
      </c>
      <c r="AQ736" s="149" t="e">
        <f>VLOOKUP($J736,context!$K$2:$AC$348,9,FALSE)</f>
        <v>#N/A</v>
      </c>
      <c r="AR736" s="149" t="e">
        <f>VLOOKUP($J736,context!$K$2:$AC$348,10,FALSE)</f>
        <v>#N/A</v>
      </c>
      <c r="AS736" s="149" t="e">
        <f>VLOOKUP($J736,context!$K$2:$AC$348,11,FALSE)</f>
        <v>#N/A</v>
      </c>
      <c r="AT736" s="149" t="e">
        <f>VLOOKUP($J736,context!$K$2:$AC$348,12,FALSE)</f>
        <v>#N/A</v>
      </c>
      <c r="AU736" s="149" t="e">
        <f>VLOOKUP($J736,context!$K$2:$AC$348,13,FALSE)</f>
        <v>#N/A</v>
      </c>
      <c r="AV736" s="149" t="e">
        <f>VLOOKUP($J736,context!$K$2:$AC$348,14,FALSE)</f>
        <v>#N/A</v>
      </c>
      <c r="AW736" s="149" t="e">
        <f>VLOOKUP($J736,context!$K$2:$AC$348,15,FALSE)</f>
        <v>#N/A</v>
      </c>
      <c r="AX736" s="149" t="e">
        <f>VLOOKUP($J736,context!$K$2:$AC$348,16,FALSE)</f>
        <v>#N/A</v>
      </c>
      <c r="AY736" s="149" t="e">
        <f t="shared" si="61"/>
        <v>#N/A</v>
      </c>
      <c r="AZ736" s="149" t="e">
        <f t="shared" si="62"/>
        <v>#N/A</v>
      </c>
      <c r="BA736" s="149" t="e">
        <f t="shared" si="63"/>
        <v>#N/A</v>
      </c>
      <c r="BB736" s="61"/>
    </row>
    <row r="737" spans="1:54" s="122" customFormat="1">
      <c r="A737" s="66">
        <v>243</v>
      </c>
      <c r="B737" s="66" t="s">
        <v>13</v>
      </c>
      <c r="C737" s="66" t="s">
        <v>41</v>
      </c>
      <c r="D737" s="66" t="s">
        <v>812</v>
      </c>
      <c r="E737" s="7" t="s">
        <v>842</v>
      </c>
      <c r="F737" s="50">
        <v>4</v>
      </c>
      <c r="G737" s="50" t="s">
        <v>550</v>
      </c>
      <c r="H737" s="50"/>
      <c r="I737" s="7" t="s">
        <v>550</v>
      </c>
      <c r="J737" s="70" t="s">
        <v>551</v>
      </c>
      <c r="K737" s="7" t="s">
        <v>848</v>
      </c>
      <c r="L737" s="7">
        <v>0</v>
      </c>
      <c r="M737" s="69" t="s">
        <v>1772</v>
      </c>
      <c r="N737" s="69" t="s">
        <v>1782</v>
      </c>
      <c r="O737" s="77" t="str">
        <f t="shared" si="64"/>
        <v/>
      </c>
      <c r="P737" s="77" t="str">
        <f t="shared" si="65"/>
        <v/>
      </c>
      <c r="Q737" s="7" t="s">
        <v>815</v>
      </c>
      <c r="R737" s="66">
        <v>0.8</v>
      </c>
      <c r="S737" s="66"/>
      <c r="T737" s="7" t="s">
        <v>688</v>
      </c>
      <c r="U737" s="184" t="s">
        <v>608</v>
      </c>
      <c r="V737" s="47" t="s">
        <v>608</v>
      </c>
      <c r="W737" s="47" t="s">
        <v>418</v>
      </c>
      <c r="X737" s="66" t="s">
        <v>418</v>
      </c>
      <c r="Y737" s="184" t="s">
        <v>171</v>
      </c>
      <c r="Z737" s="184"/>
      <c r="AA737" s="7"/>
      <c r="AB737" s="7"/>
      <c r="AC737" s="7" t="s">
        <v>609</v>
      </c>
      <c r="AD737" s="7"/>
      <c r="AE737" s="7"/>
      <c r="AF737" s="7" t="s">
        <v>2951</v>
      </c>
      <c r="AG737" s="7">
        <v>0</v>
      </c>
      <c r="AH737" s="7"/>
      <c r="AI737" s="48" t="s">
        <v>959</v>
      </c>
      <c r="AJ737" s="194" t="e">
        <f>VLOOKUP($J737,context!$K$2:$M$348,2,FALSE)</f>
        <v>#N/A</v>
      </c>
      <c r="AK737" s="48">
        <v>2</v>
      </c>
      <c r="AL737" s="70" t="s">
        <v>3097</v>
      </c>
      <c r="AM737" s="185" t="e">
        <f>VLOOKUP($J737,context!$K$2:$AC$348,5,FALSE)</f>
        <v>#N/A</v>
      </c>
      <c r="AN737" s="185" t="e">
        <f>VLOOKUP($J737,context!$K$2:$AC$348,6,FALSE)</f>
        <v>#N/A</v>
      </c>
      <c r="AO737" s="185" t="e">
        <f>VLOOKUP($J737,context!$K$2:$AC$348,7,FALSE)</f>
        <v>#N/A</v>
      </c>
      <c r="AP737" s="185" t="e">
        <f>VLOOKUP($J737,context!$K$2:$AC$348,8,FALSE)</f>
        <v>#N/A</v>
      </c>
      <c r="AQ737" s="185" t="e">
        <f>VLOOKUP($J737,context!$K$2:$AC$348,9,FALSE)</f>
        <v>#N/A</v>
      </c>
      <c r="AR737" s="185" t="e">
        <f>VLOOKUP($J737,context!$K$2:$AC$348,10,FALSE)</f>
        <v>#N/A</v>
      </c>
      <c r="AS737" s="185" t="e">
        <f>VLOOKUP($J737,context!$K$2:$AC$348,11,FALSE)</f>
        <v>#N/A</v>
      </c>
      <c r="AT737" s="185" t="e">
        <f>VLOOKUP($J737,context!$K$2:$AC$348,12,FALSE)</f>
        <v>#N/A</v>
      </c>
      <c r="AU737" s="185" t="e">
        <f>VLOOKUP($J737,context!$K$2:$AC$348,13,FALSE)</f>
        <v>#N/A</v>
      </c>
      <c r="AV737" s="185" t="e">
        <f>VLOOKUP($J737,context!$K$2:$AC$348,14,FALSE)</f>
        <v>#N/A</v>
      </c>
      <c r="AW737" s="185" t="e">
        <f>VLOOKUP($J737,context!$K$2:$AC$348,15,FALSE)</f>
        <v>#N/A</v>
      </c>
      <c r="AX737" s="185" t="e">
        <f>VLOOKUP($J737,context!$K$2:$AC$348,16,FALSE)</f>
        <v>#N/A</v>
      </c>
      <c r="AY737" s="185" t="e">
        <f t="shared" si="61"/>
        <v>#N/A</v>
      </c>
      <c r="AZ737" s="149" t="e">
        <f t="shared" si="62"/>
        <v>#N/A</v>
      </c>
      <c r="BA737" s="149" t="e">
        <f t="shared" si="63"/>
        <v>#N/A</v>
      </c>
      <c r="BB737" s="175"/>
    </row>
    <row r="738" spans="1:54" s="122" customFormat="1">
      <c r="A738" s="52">
        <v>63</v>
      </c>
      <c r="B738" s="52" t="s">
        <v>13</v>
      </c>
      <c r="C738" s="66" t="s">
        <v>44</v>
      </c>
      <c r="D738" s="52"/>
      <c r="E738" s="77" t="s">
        <v>629</v>
      </c>
      <c r="F738" s="50">
        <v>4</v>
      </c>
      <c r="G738" s="77" t="s">
        <v>543</v>
      </c>
      <c r="H738" s="77"/>
      <c r="I738" s="69" t="s">
        <v>543</v>
      </c>
      <c r="J738" s="70" t="s">
        <v>543</v>
      </c>
      <c r="K738" s="69" t="s">
        <v>712</v>
      </c>
      <c r="L738" s="175">
        <v>1</v>
      </c>
      <c r="M738" s="69" t="s">
        <v>543</v>
      </c>
      <c r="N738" s="69" t="s">
        <v>543</v>
      </c>
      <c r="O738" s="77" t="str">
        <f t="shared" si="64"/>
        <v>Trademark</v>
      </c>
      <c r="P738" s="77" t="str">
        <f t="shared" si="65"/>
        <v>Definition from CASRAI: Marks such as a name, word, phrase, logo, symbol, design, image of a product or service that indicates the source and provides the right to control the use of the identifier.</v>
      </c>
      <c r="Q738" s="77"/>
      <c r="R738" s="6">
        <v>0.8</v>
      </c>
      <c r="S738" s="55"/>
      <c r="T738" s="77" t="s">
        <v>65</v>
      </c>
      <c r="U738" s="67" t="s">
        <v>108</v>
      </c>
      <c r="V738" s="68" t="s">
        <v>145</v>
      </c>
      <c r="W738" s="74" t="s">
        <v>66</v>
      </c>
      <c r="X738" s="115" t="s">
        <v>66</v>
      </c>
      <c r="Y738" s="121" t="s">
        <v>171</v>
      </c>
      <c r="Z738" s="121"/>
      <c r="AA738" s="69"/>
      <c r="AB738" s="77"/>
      <c r="AC738" s="77"/>
      <c r="AD738" s="69" t="s">
        <v>713</v>
      </c>
      <c r="AE738" s="7"/>
      <c r="AF738" s="69" t="s">
        <v>2973</v>
      </c>
      <c r="AG738" s="69">
        <v>-1</v>
      </c>
      <c r="AH738" s="7" t="s">
        <v>2858</v>
      </c>
      <c r="AI738" s="70" t="s">
        <v>2823</v>
      </c>
      <c r="AJ738" s="194" t="str">
        <f>VLOOKUP($J738,context!$K$2:$M$348,2,FALSE)</f>
        <v>Definition from CASRAI: Marks such as a name, word, phrase, logo, symbol, design, image of a product or service that indicates the source and provides the right to control the use of the identifier.</v>
      </c>
      <c r="AK738" s="70">
        <v>1</v>
      </c>
      <c r="AL738" s="70" t="s">
        <v>3098</v>
      </c>
      <c r="AM738" s="149">
        <f>VLOOKUP($J738,context!$K$2:$AC$348,5,FALSE)</f>
        <v>1</v>
      </c>
      <c r="AN738" s="149">
        <f>VLOOKUP($J738,context!$K$2:$AC$348,6,FALSE)</f>
        <v>0</v>
      </c>
      <c r="AO738" s="149">
        <f>VLOOKUP($J738,context!$K$2:$AC$348,7,FALSE)</f>
        <v>0</v>
      </c>
      <c r="AP738" s="149">
        <f>VLOOKUP($J738,context!$K$2:$AC$348,8,FALSE)</f>
        <v>0.2</v>
      </c>
      <c r="AQ738" s="149">
        <f>VLOOKUP($J738,context!$K$2:$AC$348,9,FALSE)</f>
        <v>0</v>
      </c>
      <c r="AR738" s="149">
        <f>VLOOKUP($J738,context!$K$2:$AC$348,10,FALSE)</f>
        <v>0.6</v>
      </c>
      <c r="AS738" s="149">
        <f>VLOOKUP($J738,context!$K$2:$AC$348,11,FALSE)</f>
        <v>0.6</v>
      </c>
      <c r="AT738" s="149">
        <f>VLOOKUP($J738,context!$K$2:$AC$348,12,FALSE)</f>
        <v>0</v>
      </c>
      <c r="AU738" s="149">
        <f>VLOOKUP($J738,context!$K$2:$AC$348,13,FALSE)</f>
        <v>0.4</v>
      </c>
      <c r="AV738" s="149">
        <f>VLOOKUP($J738,context!$K$2:$AC$348,14,FALSE)</f>
        <v>0.2</v>
      </c>
      <c r="AW738" s="149">
        <f>VLOOKUP($J738,context!$K$2:$AC$348,15,FALSE)</f>
        <v>0</v>
      </c>
      <c r="AX738" s="149">
        <f>VLOOKUP($J738,context!$K$2:$AC$348,16,FALSE)</f>
        <v>1</v>
      </c>
      <c r="AY738" s="179">
        <f t="shared" si="61"/>
        <v>4</v>
      </c>
      <c r="AZ738" s="149">
        <f t="shared" si="62"/>
        <v>1</v>
      </c>
      <c r="BA738" s="149">
        <f t="shared" si="63"/>
        <v>0</v>
      </c>
      <c r="BB738" s="61"/>
    </row>
    <row r="739" spans="1:54" s="175" customFormat="1">
      <c r="A739" s="52">
        <v>64</v>
      </c>
      <c r="B739" s="52" t="s">
        <v>13</v>
      </c>
      <c r="C739" s="66" t="s">
        <v>44</v>
      </c>
      <c r="D739" s="52"/>
      <c r="E739" s="77" t="s">
        <v>629</v>
      </c>
      <c r="F739" s="50">
        <v>4</v>
      </c>
      <c r="G739" s="77" t="s">
        <v>526</v>
      </c>
      <c r="H739" s="77"/>
      <c r="I739" s="69" t="s">
        <v>526</v>
      </c>
      <c r="J739" s="70" t="s">
        <v>526</v>
      </c>
      <c r="K739" s="77" t="s">
        <v>714</v>
      </c>
      <c r="L739" s="69">
        <v>1</v>
      </c>
      <c r="M739" s="69" t="s">
        <v>526</v>
      </c>
      <c r="N739" s="69" t="s">
        <v>526</v>
      </c>
      <c r="O739" s="77" t="str">
        <f t="shared" si="64"/>
        <v>Translation</v>
      </c>
      <c r="P739" s="77" t="str">
        <f t="shared" si="65"/>
        <v>Definition from CASRAI: Translations of books and articles that identify modifications to the original edition, such as a new or revised preface.</v>
      </c>
      <c r="Q739" s="77"/>
      <c r="R739" s="6">
        <v>0.6</v>
      </c>
      <c r="S739" s="55"/>
      <c r="T739" s="77" t="s">
        <v>65</v>
      </c>
      <c r="U739" s="67" t="s">
        <v>108</v>
      </c>
      <c r="V739" s="68" t="s">
        <v>145</v>
      </c>
      <c r="W739" s="74" t="s">
        <v>425</v>
      </c>
      <c r="X739" s="115" t="s">
        <v>425</v>
      </c>
      <c r="Y739" s="121" t="s">
        <v>368</v>
      </c>
      <c r="Z739" s="121"/>
      <c r="AA739" s="69"/>
      <c r="AB739" s="77"/>
      <c r="AC739" s="69" t="s">
        <v>609</v>
      </c>
      <c r="AD739" s="77"/>
      <c r="AE739" s="7"/>
      <c r="AF739" s="69" t="s">
        <v>2859</v>
      </c>
      <c r="AG739" s="77">
        <v>0</v>
      </c>
      <c r="AH739" s="7"/>
      <c r="AI739" s="131" t="s">
        <v>3070</v>
      </c>
      <c r="AJ739" s="194" t="str">
        <f>VLOOKUP($J739,context!$K$2:$M$348,2,FALSE)</f>
        <v>Definition from CASRAI: Translations of books and articles that identify modifications to the original edition, such as a new or revised preface.</v>
      </c>
      <c r="AK739" s="70">
        <v>1</v>
      </c>
      <c r="AL739" s="70" t="s">
        <v>3105</v>
      </c>
      <c r="AM739" s="149">
        <f>VLOOKUP($J739,context!$K$2:$AC$348,5,FALSE)</f>
        <v>0</v>
      </c>
      <c r="AN739" s="149">
        <f>VLOOKUP($J739,context!$K$2:$AC$348,6,FALSE)</f>
        <v>0</v>
      </c>
      <c r="AO739" s="149">
        <f>VLOOKUP($J739,context!$K$2:$AC$348,7,FALSE)</f>
        <v>0</v>
      </c>
      <c r="AP739" s="149">
        <f>VLOOKUP($J739,context!$K$2:$AC$348,8,FALSE)</f>
        <v>0.2</v>
      </c>
      <c r="AQ739" s="149">
        <f>VLOOKUP($J739,context!$K$2:$AC$348,9,FALSE)</f>
        <v>0</v>
      </c>
      <c r="AR739" s="149">
        <f>VLOOKUP($J739,context!$K$2:$AC$348,10,FALSE)</f>
        <v>0</v>
      </c>
      <c r="AS739" s="149">
        <f>VLOOKUP($J739,context!$K$2:$AC$348,11,FALSE)</f>
        <v>0.4</v>
      </c>
      <c r="AT739" s="149">
        <f>VLOOKUP($J739,context!$K$2:$AC$348,12,FALSE)</f>
        <v>0.2</v>
      </c>
      <c r="AU739" s="149">
        <f>VLOOKUP($J739,context!$K$2:$AC$348,13,FALSE)</f>
        <v>0.6</v>
      </c>
      <c r="AV739" s="149">
        <f>VLOOKUP($J739,context!$K$2:$AC$348,14,FALSE)</f>
        <v>1</v>
      </c>
      <c r="AW739" s="149">
        <f>VLOOKUP($J739,context!$K$2:$AC$348,15,FALSE)</f>
        <v>0</v>
      </c>
      <c r="AX739" s="149">
        <f>VLOOKUP($J739,context!$K$2:$AC$348,16,FALSE)</f>
        <v>0.2</v>
      </c>
      <c r="AY739" s="149">
        <f t="shared" si="61"/>
        <v>2.6</v>
      </c>
      <c r="AZ739" s="149">
        <f t="shared" si="62"/>
        <v>1</v>
      </c>
      <c r="BA739" s="149">
        <f t="shared" si="63"/>
        <v>0</v>
      </c>
      <c r="BB739" s="61"/>
    </row>
    <row r="740" spans="1:54" s="175" customFormat="1">
      <c r="A740" s="66">
        <v>246</v>
      </c>
      <c r="B740" s="66" t="s">
        <v>13</v>
      </c>
      <c r="C740" s="66" t="s">
        <v>41</v>
      </c>
      <c r="D740" s="66" t="s">
        <v>812</v>
      </c>
      <c r="E740" s="7" t="s">
        <v>842</v>
      </c>
      <c r="F740" s="50">
        <v>4</v>
      </c>
      <c r="G740" s="50" t="s">
        <v>525</v>
      </c>
      <c r="H740" s="50"/>
      <c r="I740" s="7" t="s">
        <v>525</v>
      </c>
      <c r="J740" s="47" t="s">
        <v>526</v>
      </c>
      <c r="K740" s="7" t="s">
        <v>714</v>
      </c>
      <c r="L740" s="7">
        <v>0</v>
      </c>
      <c r="M740" s="69" t="s">
        <v>526</v>
      </c>
      <c r="N740" s="69" t="s">
        <v>526</v>
      </c>
      <c r="O740" s="77" t="str">
        <f t="shared" si="64"/>
        <v/>
      </c>
      <c r="P740" s="77" t="str">
        <f t="shared" si="65"/>
        <v/>
      </c>
      <c r="Q740" s="7" t="s">
        <v>815</v>
      </c>
      <c r="R740" s="66">
        <v>0.6</v>
      </c>
      <c r="S740" s="66"/>
      <c r="T740" s="7" t="s">
        <v>65</v>
      </c>
      <c r="U740" s="184" t="s">
        <v>608</v>
      </c>
      <c r="V740" s="47" t="s">
        <v>145</v>
      </c>
      <c r="W740" s="47" t="s">
        <v>66</v>
      </c>
      <c r="X740" s="66" t="s">
        <v>66</v>
      </c>
      <c r="Y740" s="184" t="s">
        <v>171</v>
      </c>
      <c r="Z740" s="184"/>
      <c r="AA740" s="7"/>
      <c r="AB740" s="7"/>
      <c r="AC740" s="7" t="s">
        <v>609</v>
      </c>
      <c r="AD740" s="7"/>
      <c r="AE740" s="7"/>
      <c r="AF740" s="7" t="s">
        <v>2859</v>
      </c>
      <c r="AG740" s="7">
        <v>0</v>
      </c>
      <c r="AH740" s="7"/>
      <c r="AI740" s="48" t="s">
        <v>3070</v>
      </c>
      <c r="AJ740" s="194" t="str">
        <f>VLOOKUP($J740,context!$K$2:$M$348,2,FALSE)</f>
        <v>Definition from CASRAI: Translations of books and articles that identify modifications to the original edition, such as a new or revised preface.</v>
      </c>
      <c r="AK740" s="48">
        <v>1</v>
      </c>
      <c r="AL740" s="70" t="s">
        <v>3105</v>
      </c>
      <c r="AM740" s="185">
        <f>VLOOKUP($J740,context!$K$2:$AC$348,5,FALSE)</f>
        <v>0</v>
      </c>
      <c r="AN740" s="185">
        <f>VLOOKUP($J740,context!$K$2:$AC$348,6,FALSE)</f>
        <v>0</v>
      </c>
      <c r="AO740" s="185">
        <f>VLOOKUP($J740,context!$K$2:$AC$348,7,FALSE)</f>
        <v>0</v>
      </c>
      <c r="AP740" s="185">
        <f>VLOOKUP($J740,context!$K$2:$AC$348,8,FALSE)</f>
        <v>0.2</v>
      </c>
      <c r="AQ740" s="185">
        <f>VLOOKUP($J740,context!$K$2:$AC$348,9,FALSE)</f>
        <v>0</v>
      </c>
      <c r="AR740" s="185">
        <f>VLOOKUP($J740,context!$K$2:$AC$348,10,FALSE)</f>
        <v>0</v>
      </c>
      <c r="AS740" s="185">
        <f>VLOOKUP($J740,context!$K$2:$AC$348,11,FALSE)</f>
        <v>0.4</v>
      </c>
      <c r="AT740" s="185">
        <f>VLOOKUP($J740,context!$K$2:$AC$348,12,FALSE)</f>
        <v>0.2</v>
      </c>
      <c r="AU740" s="185">
        <f>VLOOKUP($J740,context!$K$2:$AC$348,13,FALSE)</f>
        <v>0.6</v>
      </c>
      <c r="AV740" s="185">
        <f>VLOOKUP($J740,context!$K$2:$AC$348,14,FALSE)</f>
        <v>1</v>
      </c>
      <c r="AW740" s="185">
        <f>VLOOKUP($J740,context!$K$2:$AC$348,15,FALSE)</f>
        <v>0</v>
      </c>
      <c r="AX740" s="185">
        <f>VLOOKUP($J740,context!$K$2:$AC$348,16,FALSE)</f>
        <v>0.2</v>
      </c>
      <c r="AY740" s="185">
        <f t="shared" si="61"/>
        <v>2.6</v>
      </c>
      <c r="AZ740" s="149">
        <f t="shared" si="62"/>
        <v>1</v>
      </c>
      <c r="BA740" s="149">
        <f t="shared" si="63"/>
        <v>0</v>
      </c>
      <c r="BB740" s="61"/>
    </row>
    <row r="741" spans="1:54" s="122" customFormat="1">
      <c r="A741" s="52">
        <v>295</v>
      </c>
      <c r="B741" s="52" t="s">
        <v>2708</v>
      </c>
      <c r="C741" s="66" t="s">
        <v>905</v>
      </c>
      <c r="D741" s="52"/>
      <c r="E741" s="77" t="s">
        <v>906</v>
      </c>
      <c r="F741" s="50">
        <v>5</v>
      </c>
      <c r="G741" s="50" t="s">
        <v>907</v>
      </c>
      <c r="H741" s="77" t="s">
        <v>911</v>
      </c>
      <c r="I741" s="69" t="s">
        <v>911</v>
      </c>
      <c r="J741" s="70" t="s">
        <v>912</v>
      </c>
      <c r="K741" s="77"/>
      <c r="L741" s="77">
        <v>1</v>
      </c>
      <c r="M741" s="69" t="s">
        <v>912</v>
      </c>
      <c r="N741" s="69" t="s">
        <v>912</v>
      </c>
      <c r="O741" s="77" t="str">
        <f t="shared" si="64"/>
        <v>TV Broadcast</v>
      </c>
      <c r="P741" s="77" t="str">
        <f t="shared" si="65"/>
        <v xml:space="preserve">Definition from MARLO: </v>
      </c>
      <c r="Q741" s="77"/>
      <c r="R741" s="6">
        <v>0.6</v>
      </c>
      <c r="S741" s="55">
        <v>43015</v>
      </c>
      <c r="T741" s="77" t="s">
        <v>189</v>
      </c>
      <c r="U741" s="67" t="s">
        <v>717</v>
      </c>
      <c r="V741" s="68" t="s">
        <v>190</v>
      </c>
      <c r="W741" s="74" t="s">
        <v>866</v>
      </c>
      <c r="X741" s="115" t="s">
        <v>195</v>
      </c>
      <c r="Y741" s="121" t="s">
        <v>171</v>
      </c>
      <c r="Z741" s="121"/>
      <c r="AA741" s="77"/>
      <c r="AB741" s="69" t="s">
        <v>609</v>
      </c>
      <c r="AC741" s="77"/>
      <c r="AD741" s="77"/>
      <c r="AE741" s="7"/>
      <c r="AF741" s="77"/>
      <c r="AG741" s="69">
        <v>1</v>
      </c>
      <c r="AH741" s="7" t="s">
        <v>913</v>
      </c>
      <c r="AI741" s="70" t="s">
        <v>914</v>
      </c>
      <c r="AJ741" s="194" t="str">
        <f>VLOOKUP($J741,context!$K$2:$M$348,2,FALSE)</f>
        <v xml:space="preserve">Definition from MARLO: </v>
      </c>
      <c r="AK741" s="70">
        <v>1</v>
      </c>
      <c r="AL741" s="70" t="s">
        <v>3097</v>
      </c>
      <c r="AM741" s="149">
        <f>VLOOKUP($J741,context!$K$2:$AC$348,5,FALSE)</f>
        <v>0</v>
      </c>
      <c r="AN741" s="149">
        <f>VLOOKUP($J741,context!$K$2:$AC$348,6,FALSE)</f>
        <v>0</v>
      </c>
      <c r="AO741" s="149">
        <f>VLOOKUP($J741,context!$K$2:$AC$348,7,FALSE)</f>
        <v>1</v>
      </c>
      <c r="AP741" s="149">
        <f>VLOOKUP($J741,context!$K$2:$AC$348,8,FALSE)</f>
        <v>0</v>
      </c>
      <c r="AQ741" s="149">
        <f>VLOOKUP($J741,context!$K$2:$AC$348,9,FALSE)</f>
        <v>0</v>
      </c>
      <c r="AR741" s="149">
        <f>VLOOKUP($J741,context!$K$2:$AC$348,10,FALSE)</f>
        <v>0</v>
      </c>
      <c r="AS741" s="149">
        <f>VLOOKUP($J741,context!$K$2:$AC$348,11,FALSE)</f>
        <v>0.2</v>
      </c>
      <c r="AT741" s="149">
        <f>VLOOKUP($J741,context!$K$2:$AC$348,12,FALSE)</f>
        <v>0.2</v>
      </c>
      <c r="AU741" s="149">
        <f>VLOOKUP($J741,context!$K$2:$AC$348,13,FALSE)</f>
        <v>0.8</v>
      </c>
      <c r="AV741" s="149">
        <f>VLOOKUP($J741,context!$K$2:$AC$348,14,FALSE)</f>
        <v>1</v>
      </c>
      <c r="AW741" s="149">
        <f>VLOOKUP($J741,context!$K$2:$AC$348,15,FALSE)</f>
        <v>0</v>
      </c>
      <c r="AX741" s="149">
        <f>VLOOKUP($J741,context!$K$2:$AC$348,16,FALSE)</f>
        <v>0</v>
      </c>
      <c r="AY741" s="149">
        <f t="shared" si="61"/>
        <v>3.2</v>
      </c>
      <c r="AZ741" s="149">
        <f t="shared" si="62"/>
        <v>1</v>
      </c>
      <c r="BA741" s="149">
        <f t="shared" si="63"/>
        <v>0</v>
      </c>
    </row>
    <row r="742" spans="1:54" s="122" customFormat="1">
      <c r="A742" s="122">
        <v>945</v>
      </c>
      <c r="B742" s="52" t="s">
        <v>13</v>
      </c>
      <c r="C742" s="66" t="s">
        <v>32</v>
      </c>
      <c r="D742" s="52"/>
      <c r="E742" s="77" t="s">
        <v>1190</v>
      </c>
      <c r="F742" s="50">
        <v>3</v>
      </c>
      <c r="G742" s="50" t="s">
        <v>912</v>
      </c>
      <c r="H742" s="77"/>
      <c r="I742" s="69" t="s">
        <v>1206</v>
      </c>
      <c r="J742" s="70" t="s">
        <v>912</v>
      </c>
      <c r="K742" s="77"/>
      <c r="L742" s="77">
        <v>0</v>
      </c>
      <c r="M742" s="69" t="s">
        <v>912</v>
      </c>
      <c r="N742" s="69" t="s">
        <v>912</v>
      </c>
      <c r="O742" s="77" t="str">
        <f t="shared" si="64"/>
        <v/>
      </c>
      <c r="P742" s="77" t="str">
        <f t="shared" si="65"/>
        <v/>
      </c>
      <c r="Q742" s="77"/>
      <c r="R742" s="6">
        <v>0.6</v>
      </c>
      <c r="S742" s="55">
        <v>42328</v>
      </c>
      <c r="T742" s="77" t="s">
        <v>189</v>
      </c>
      <c r="U742" s="67" t="s">
        <v>717</v>
      </c>
      <c r="V742" s="68" t="s">
        <v>190</v>
      </c>
      <c r="W742" s="74" t="s">
        <v>866</v>
      </c>
      <c r="X742" s="115" t="s">
        <v>195</v>
      </c>
      <c r="Y742" s="121" t="s">
        <v>171</v>
      </c>
      <c r="Z742" s="121"/>
      <c r="AA742" s="77"/>
      <c r="AB742" s="69" t="s">
        <v>609</v>
      </c>
      <c r="AC742" s="77"/>
      <c r="AD742" s="77"/>
      <c r="AE742" s="7"/>
      <c r="AF742" s="77"/>
      <c r="AG742" s="69">
        <v>1</v>
      </c>
      <c r="AH742" s="7" t="s">
        <v>913</v>
      </c>
      <c r="AI742" s="70" t="s">
        <v>914</v>
      </c>
      <c r="AJ742" s="194" t="str">
        <f>VLOOKUP($J742,context!$K$2:$M$348,2,FALSE)</f>
        <v xml:space="preserve">Definition from MARLO: </v>
      </c>
      <c r="AK742" s="70">
        <v>1</v>
      </c>
      <c r="AL742" s="70" t="s">
        <v>3097</v>
      </c>
      <c r="AM742" s="149">
        <f>VLOOKUP($J742,context!$K$2:$AC$348,5,FALSE)</f>
        <v>0</v>
      </c>
      <c r="AN742" s="149">
        <f>VLOOKUP($J742,context!$K$2:$AC$348,6,FALSE)</f>
        <v>0</v>
      </c>
      <c r="AO742" s="149">
        <f>VLOOKUP($J742,context!$K$2:$AC$348,7,FALSE)</f>
        <v>1</v>
      </c>
      <c r="AP742" s="149">
        <f>VLOOKUP($J742,context!$K$2:$AC$348,8,FALSE)</f>
        <v>0</v>
      </c>
      <c r="AQ742" s="149">
        <f>VLOOKUP($J742,context!$K$2:$AC$348,9,FALSE)</f>
        <v>0</v>
      </c>
      <c r="AR742" s="149">
        <f>VLOOKUP($J742,context!$K$2:$AC$348,10,FALSE)</f>
        <v>0</v>
      </c>
      <c r="AS742" s="149">
        <f>VLOOKUP($J742,context!$K$2:$AC$348,11,FALSE)</f>
        <v>0.2</v>
      </c>
      <c r="AT742" s="149">
        <f>VLOOKUP($J742,context!$K$2:$AC$348,12,FALSE)</f>
        <v>0.2</v>
      </c>
      <c r="AU742" s="149">
        <f>VLOOKUP($J742,context!$K$2:$AC$348,13,FALSE)</f>
        <v>0.8</v>
      </c>
      <c r="AV742" s="149">
        <f>VLOOKUP($J742,context!$K$2:$AC$348,14,FALSE)</f>
        <v>1</v>
      </c>
      <c r="AW742" s="149">
        <f>VLOOKUP($J742,context!$K$2:$AC$348,15,FALSE)</f>
        <v>0</v>
      </c>
      <c r="AX742" s="149">
        <f>VLOOKUP($J742,context!$K$2:$AC$348,16,FALSE)</f>
        <v>0</v>
      </c>
      <c r="AY742" s="149">
        <f t="shared" si="61"/>
        <v>3.2</v>
      </c>
      <c r="AZ742" s="149">
        <f t="shared" si="62"/>
        <v>1</v>
      </c>
      <c r="BA742" s="149">
        <f t="shared" si="63"/>
        <v>0</v>
      </c>
      <c r="BB742" s="61"/>
    </row>
    <row r="743" spans="1:54" s="122" customFormat="1">
      <c r="A743" s="52">
        <v>480</v>
      </c>
      <c r="B743" s="52" t="s">
        <v>13</v>
      </c>
      <c r="C743" s="66" t="s">
        <v>29</v>
      </c>
      <c r="D743" s="52" t="s">
        <v>1159</v>
      </c>
      <c r="E743" s="77" t="s">
        <v>1160</v>
      </c>
      <c r="F743" s="50">
        <v>3</v>
      </c>
      <c r="G743" s="50" t="s">
        <v>2860</v>
      </c>
      <c r="H743" s="77" t="s">
        <v>451</v>
      </c>
      <c r="I743" s="69" t="s">
        <v>451</v>
      </c>
      <c r="J743" s="70" t="s">
        <v>451</v>
      </c>
      <c r="K743" s="77"/>
      <c r="L743" s="175">
        <v>1</v>
      </c>
      <c r="M743" s="69" t="s">
        <v>451</v>
      </c>
      <c r="N743" s="69" t="s">
        <v>451</v>
      </c>
      <c r="O743" s="77" t="str">
        <f t="shared" si="64"/>
        <v>Unenacted bill/resolution</v>
      </c>
      <c r="P743" s="77" t="str">
        <f t="shared" si="65"/>
        <v xml:space="preserve">Definition from RIS: </v>
      </c>
      <c r="Q743" s="77"/>
      <c r="R743" s="6">
        <v>0.5</v>
      </c>
      <c r="S743" s="55"/>
      <c r="T743" s="77" t="s">
        <v>65</v>
      </c>
      <c r="U743" s="67" t="s">
        <v>248</v>
      </c>
      <c r="V743" s="68" t="s">
        <v>145</v>
      </c>
      <c r="W743" s="74" t="s">
        <v>66</v>
      </c>
      <c r="X743" s="115" t="s">
        <v>66</v>
      </c>
      <c r="Y743" s="121" t="s">
        <v>171</v>
      </c>
      <c r="Z743" s="121" t="s">
        <v>451</v>
      </c>
      <c r="AA743" s="69" t="s">
        <v>609</v>
      </c>
      <c r="AB743" s="77"/>
      <c r="AC743" s="77"/>
      <c r="AD743" s="77"/>
      <c r="AE743" s="7"/>
      <c r="AF743" s="69" t="s">
        <v>2954</v>
      </c>
      <c r="AG743" s="69">
        <v>-1</v>
      </c>
      <c r="AH743" s="7"/>
      <c r="AI743" s="131" t="s">
        <v>3043</v>
      </c>
      <c r="AJ743" s="194" t="str">
        <f>VLOOKUP($J743,context!$K$2:$M$348,2,FALSE)</f>
        <v xml:space="preserve">Definition from RIS: </v>
      </c>
      <c r="AK743" s="131">
        <v>2</v>
      </c>
      <c r="AL743" s="70" t="s">
        <v>3097</v>
      </c>
      <c r="AM743" s="149">
        <f>VLOOKUP($J743,context!$K$2:$AC$348,5,FALSE)</f>
        <v>1</v>
      </c>
      <c r="AN743" s="149">
        <f>VLOOKUP($J743,context!$K$2:$AC$348,6,FALSE)</f>
        <v>0</v>
      </c>
      <c r="AO743" s="149">
        <f>VLOOKUP($J743,context!$K$2:$AC$348,7,FALSE)</f>
        <v>0</v>
      </c>
      <c r="AP743" s="149">
        <f>VLOOKUP($J743,context!$K$2:$AC$348,8,FALSE)</f>
        <v>0</v>
      </c>
      <c r="AQ743" s="149">
        <f>VLOOKUP($J743,context!$K$2:$AC$348,9,FALSE)</f>
        <v>0</v>
      </c>
      <c r="AR743" s="149">
        <f>VLOOKUP($J743,context!$K$2:$AC$348,10,FALSE)</f>
        <v>0.5</v>
      </c>
      <c r="AS743" s="149">
        <f>VLOOKUP($J743,context!$K$2:$AC$348,11,FALSE)</f>
        <v>0.8</v>
      </c>
      <c r="AT743" s="149">
        <f>VLOOKUP($J743,context!$K$2:$AC$348,12,FALSE)</f>
        <v>0.4</v>
      </c>
      <c r="AU743" s="149">
        <f>VLOOKUP($J743,context!$K$2:$AC$348,13,FALSE)</f>
        <v>0.6</v>
      </c>
      <c r="AV743" s="149">
        <f>VLOOKUP($J743,context!$K$2:$AC$348,14,FALSE)</f>
        <v>0</v>
      </c>
      <c r="AW743" s="149">
        <f>VLOOKUP($J743,context!$K$2:$AC$348,15,FALSE)</f>
        <v>0</v>
      </c>
      <c r="AX743" s="149">
        <f>VLOOKUP($J743,context!$K$2:$AC$348,16,FALSE)</f>
        <v>0.4</v>
      </c>
      <c r="AY743" s="149">
        <f t="shared" si="61"/>
        <v>3.6999999999999997</v>
      </c>
      <c r="AZ743" s="149">
        <f t="shared" si="62"/>
        <v>1</v>
      </c>
      <c r="BA743" s="149">
        <f t="shared" si="63"/>
        <v>0</v>
      </c>
    </row>
    <row r="744" spans="1:54" s="122" customFormat="1">
      <c r="A744" s="52">
        <v>161</v>
      </c>
      <c r="B744" s="52" t="s">
        <v>13</v>
      </c>
      <c r="C744" s="66" t="s">
        <v>38</v>
      </c>
      <c r="D744" s="52"/>
      <c r="E744" s="77" t="s">
        <v>744</v>
      </c>
      <c r="F744" s="50">
        <v>4</v>
      </c>
      <c r="G744" s="50" t="s">
        <v>170</v>
      </c>
      <c r="H744" s="77"/>
      <c r="I744" s="69" t="s">
        <v>796</v>
      </c>
      <c r="J744" s="70" t="s">
        <v>796</v>
      </c>
      <c r="K744" s="69" t="s">
        <v>797</v>
      </c>
      <c r="L744" s="175">
        <v>1</v>
      </c>
      <c r="M744" s="69" t="s">
        <v>796</v>
      </c>
      <c r="N744" s="69" t="s">
        <v>796</v>
      </c>
      <c r="O744" s="77" t="str">
        <f t="shared" si="64"/>
        <v>Unknown</v>
      </c>
      <c r="P744" s="77" t="str">
        <f t="shared" si="65"/>
        <v>Definition from Citavi: Use this reference type as a stopgap when you have unclear or incomplete bibliographic information from another source that doesn't clearly indicate the reference type. Check the original source as soon as possible and then assign the appropriate reference type.</v>
      </c>
      <c r="Q744" s="77"/>
      <c r="R744" s="6">
        <v>1</v>
      </c>
      <c r="S744" s="55">
        <v>42328</v>
      </c>
      <c r="T744" s="77" t="s">
        <v>688</v>
      </c>
      <c r="U744" s="67" t="s">
        <v>608</v>
      </c>
      <c r="V744" s="68" t="s">
        <v>145</v>
      </c>
      <c r="W744" s="74" t="s">
        <v>66</v>
      </c>
      <c r="X744" s="115" t="s">
        <v>66</v>
      </c>
      <c r="Y744" s="121" t="s">
        <v>171</v>
      </c>
      <c r="Z744" s="121"/>
      <c r="AA744" s="69" t="s">
        <v>609</v>
      </c>
      <c r="AB744" s="77"/>
      <c r="AC744" s="77"/>
      <c r="AD744" s="77"/>
      <c r="AE744" s="7"/>
      <c r="AF744" s="69" t="s">
        <v>1234</v>
      </c>
      <c r="AG744" s="69">
        <v>0</v>
      </c>
      <c r="AH744" s="7"/>
      <c r="AI744" s="131" t="s">
        <v>168</v>
      </c>
      <c r="AJ744" s="194" t="str">
        <f>VLOOKUP($J744,context!$K$2:$M$348,2,FALSE)</f>
        <v>Definition from Citavi: Use this reference type as a stopgap when you have unclear or incomplete bibliographic information from another source that doesn't clearly indicate the reference type. Check the original source as soon as possible and then assign the appropriate reference type.</v>
      </c>
      <c r="AK744" s="131">
        <v>2</v>
      </c>
      <c r="AL744" s="70" t="s">
        <v>3106</v>
      </c>
      <c r="AM744" s="149">
        <v>0.2</v>
      </c>
      <c r="AN744" s="149">
        <v>0.2</v>
      </c>
      <c r="AO744" s="149">
        <v>0.6</v>
      </c>
      <c r="AP744" s="149">
        <v>0.6</v>
      </c>
      <c r="AQ744" s="149">
        <v>0.6</v>
      </c>
      <c r="AR744" s="149">
        <v>0.6</v>
      </c>
      <c r="AS744" s="149">
        <v>0.6</v>
      </c>
      <c r="AT744" s="149">
        <v>0.6</v>
      </c>
      <c r="AU744" s="149">
        <v>0.6</v>
      </c>
      <c r="AV744" s="149">
        <v>0.6</v>
      </c>
      <c r="AW744" s="149">
        <v>0.6</v>
      </c>
      <c r="AX744" s="149">
        <v>0.6</v>
      </c>
      <c r="AY744" s="149">
        <f t="shared" si="61"/>
        <v>6.3999999999999986</v>
      </c>
      <c r="AZ744" s="149">
        <f t="shared" si="62"/>
        <v>0.6</v>
      </c>
      <c r="BA744" s="149">
        <f t="shared" si="63"/>
        <v>0.2</v>
      </c>
      <c r="BB744" s="61"/>
    </row>
    <row r="745" spans="1:54" s="122" customFormat="1">
      <c r="A745" s="52">
        <v>14</v>
      </c>
      <c r="B745" s="52" t="s">
        <v>13</v>
      </c>
      <c r="C745" s="66" t="s">
        <v>21</v>
      </c>
      <c r="D745" s="52"/>
      <c r="E745" s="50" t="s">
        <v>605</v>
      </c>
      <c r="F745" s="50">
        <v>3</v>
      </c>
      <c r="G745" s="50" t="s">
        <v>132</v>
      </c>
      <c r="H745" s="77"/>
      <c r="I745" s="69" t="s">
        <v>140</v>
      </c>
      <c r="J745" s="70" t="s">
        <v>627</v>
      </c>
      <c r="K745" s="77" t="s">
        <v>628</v>
      </c>
      <c r="L745" s="77">
        <v>0</v>
      </c>
      <c r="M745" s="69" t="s">
        <v>627</v>
      </c>
      <c r="N745" s="69" t="s">
        <v>627</v>
      </c>
      <c r="O745" s="77" t="str">
        <f t="shared" si="64"/>
        <v/>
      </c>
      <c r="P745" s="77" t="str">
        <f t="shared" si="65"/>
        <v/>
      </c>
      <c r="Q745" s="77"/>
      <c r="R745" s="6">
        <v>1</v>
      </c>
      <c r="S745" s="55"/>
      <c r="T745" s="77" t="s">
        <v>65</v>
      </c>
      <c r="U745" s="67" t="s">
        <v>108</v>
      </c>
      <c r="V745" s="68" t="s">
        <v>134</v>
      </c>
      <c r="W745" s="74" t="s">
        <v>66</v>
      </c>
      <c r="X745" s="115" t="s">
        <v>66</v>
      </c>
      <c r="Y745" s="121" t="s">
        <v>140</v>
      </c>
      <c r="Z745" s="121"/>
      <c r="AA745" s="77"/>
      <c r="AB745" s="77"/>
      <c r="AC745" s="69" t="s">
        <v>609</v>
      </c>
      <c r="AD745" s="77"/>
      <c r="AE745" s="7"/>
      <c r="AF745" s="69" t="s">
        <v>2861</v>
      </c>
      <c r="AG745" s="69">
        <v>0</v>
      </c>
      <c r="AH745" s="7"/>
      <c r="AI745" s="131" t="s">
        <v>168</v>
      </c>
      <c r="AJ745" s="194" t="str">
        <f>VLOOKUP($J745,context!$K$2:$M$348,2,FALSE)</f>
        <v xml:space="preserve">Definition from Citavi: Printed matter not published by a commercial publisher and not available from a bookseller, but instead published and distributed by the authors or editors themselves. </v>
      </c>
      <c r="AK745" s="131">
        <v>2</v>
      </c>
      <c r="AL745" s="131" t="s">
        <v>3097</v>
      </c>
      <c r="AM745" s="149">
        <f>VLOOKUP($J745,context!$K$2:$AC$348,5,FALSE)</f>
        <v>0</v>
      </c>
      <c r="AN745" s="149">
        <f>VLOOKUP($J745,context!$K$2:$AC$348,6,FALSE)</f>
        <v>0</v>
      </c>
      <c r="AO745" s="149">
        <f>VLOOKUP($J745,context!$K$2:$AC$348,7,FALSE)</f>
        <v>0</v>
      </c>
      <c r="AP745" s="149">
        <f>VLOOKUP($J745,context!$K$2:$AC$348,8,FALSE)</f>
        <v>1</v>
      </c>
      <c r="AQ745" s="149">
        <f>VLOOKUP($J745,context!$K$2:$AC$348,9,FALSE)</f>
        <v>0.2</v>
      </c>
      <c r="AR745" s="149">
        <f>VLOOKUP($J745,context!$K$2:$AC$348,10,FALSE)</f>
        <v>1</v>
      </c>
      <c r="AS745" s="149">
        <f>VLOOKUP($J745,context!$K$2:$AC$348,11,FALSE)</f>
        <v>1</v>
      </c>
      <c r="AT745" s="149">
        <f>VLOOKUP($J745,context!$K$2:$AC$348,12,FALSE)</f>
        <v>0.2</v>
      </c>
      <c r="AU745" s="149">
        <f>VLOOKUP($J745,context!$K$2:$AC$348,13,FALSE)</f>
        <v>0</v>
      </c>
      <c r="AV745" s="149">
        <f>VLOOKUP($J745,context!$K$2:$AC$348,14,FALSE)</f>
        <v>0.4</v>
      </c>
      <c r="AW745" s="149">
        <f>VLOOKUP($J745,context!$K$2:$AC$348,15,FALSE)</f>
        <v>0</v>
      </c>
      <c r="AX745" s="149">
        <f>VLOOKUP($J745,context!$K$2:$AC$348,16,FALSE)</f>
        <v>0.2</v>
      </c>
      <c r="AY745" s="149">
        <f t="shared" si="61"/>
        <v>4</v>
      </c>
      <c r="AZ745" s="149">
        <f t="shared" si="62"/>
        <v>1</v>
      </c>
      <c r="BA745" s="149">
        <f t="shared" si="63"/>
        <v>0</v>
      </c>
      <c r="BB745" s="61"/>
    </row>
    <row r="746" spans="1:54" s="122" customFormat="1">
      <c r="A746" s="52">
        <v>162</v>
      </c>
      <c r="B746" s="52" t="s">
        <v>13</v>
      </c>
      <c r="C746" s="66" t="s">
        <v>38</v>
      </c>
      <c r="D746" s="52"/>
      <c r="E746" s="77" t="s">
        <v>744</v>
      </c>
      <c r="F746" s="50">
        <v>4</v>
      </c>
      <c r="G746" s="50" t="s">
        <v>139</v>
      </c>
      <c r="H746" s="77"/>
      <c r="I746" s="69" t="s">
        <v>627</v>
      </c>
      <c r="J746" s="70" t="s">
        <v>627</v>
      </c>
      <c r="K746" s="69" t="s">
        <v>798</v>
      </c>
      <c r="L746" s="69">
        <v>1</v>
      </c>
      <c r="M746" s="69" t="s">
        <v>627</v>
      </c>
      <c r="N746" s="69" t="s">
        <v>627</v>
      </c>
      <c r="O746" s="77" t="str">
        <f t="shared" si="64"/>
        <v>Unpublished Work</v>
      </c>
      <c r="P746" s="77" t="str">
        <f t="shared" si="65"/>
        <v xml:space="preserve">Definition from Citavi: Printed matter not published by a commercial publisher and not available from a bookseller, but instead published and distributed by the authors or editors themselves. </v>
      </c>
      <c r="Q746" s="77" t="s">
        <v>799</v>
      </c>
      <c r="R746" s="6">
        <v>1</v>
      </c>
      <c r="S746" s="55">
        <v>42328</v>
      </c>
      <c r="T746" s="77" t="s">
        <v>65</v>
      </c>
      <c r="U746" s="67" t="s">
        <v>108</v>
      </c>
      <c r="V746" s="68" t="s">
        <v>134</v>
      </c>
      <c r="W746" s="74" t="s">
        <v>66</v>
      </c>
      <c r="X746" s="115" t="s">
        <v>66</v>
      </c>
      <c r="Y746" s="121" t="s">
        <v>140</v>
      </c>
      <c r="Z746" s="121"/>
      <c r="AA746" s="77"/>
      <c r="AB746" s="77"/>
      <c r="AC746" s="69" t="s">
        <v>609</v>
      </c>
      <c r="AD746" s="77"/>
      <c r="AE746" s="7"/>
      <c r="AF746" s="69" t="s">
        <v>3085</v>
      </c>
      <c r="AG746" s="69">
        <v>0</v>
      </c>
      <c r="AH746" s="7"/>
      <c r="AI746" s="131" t="s">
        <v>3086</v>
      </c>
      <c r="AJ746" s="194" t="str">
        <f>VLOOKUP($J746,context!$K$2:$M$348,2,FALSE)</f>
        <v xml:space="preserve">Definition from Citavi: Printed matter not published by a commercial publisher and not available from a bookseller, but instead published and distributed by the authors or editors themselves. </v>
      </c>
      <c r="AK746" s="131">
        <v>2</v>
      </c>
      <c r="AL746" s="131" t="s">
        <v>3094</v>
      </c>
      <c r="AM746" s="149">
        <f>VLOOKUP($J746,context!$K$2:$AC$348,5,FALSE)</f>
        <v>0</v>
      </c>
      <c r="AN746" s="149">
        <f>VLOOKUP($J746,context!$K$2:$AC$348,6,FALSE)</f>
        <v>0</v>
      </c>
      <c r="AO746" s="149">
        <f>VLOOKUP($J746,context!$K$2:$AC$348,7,FALSE)</f>
        <v>0</v>
      </c>
      <c r="AP746" s="149">
        <f>VLOOKUP($J746,context!$K$2:$AC$348,8,FALSE)</f>
        <v>1</v>
      </c>
      <c r="AQ746" s="149">
        <f>VLOOKUP($J746,context!$K$2:$AC$348,9,FALSE)</f>
        <v>0.2</v>
      </c>
      <c r="AR746" s="149">
        <f>VLOOKUP($J746,context!$K$2:$AC$348,10,FALSE)</f>
        <v>1</v>
      </c>
      <c r="AS746" s="149">
        <f>VLOOKUP($J746,context!$K$2:$AC$348,11,FALSE)</f>
        <v>1</v>
      </c>
      <c r="AT746" s="149">
        <f>VLOOKUP($J746,context!$K$2:$AC$348,12,FALSE)</f>
        <v>0.2</v>
      </c>
      <c r="AU746" s="149">
        <f>VLOOKUP($J746,context!$K$2:$AC$348,13,FALSE)</f>
        <v>0</v>
      </c>
      <c r="AV746" s="149">
        <f>VLOOKUP($J746,context!$K$2:$AC$348,14,FALSE)</f>
        <v>0.4</v>
      </c>
      <c r="AW746" s="149">
        <f>VLOOKUP($J746,context!$K$2:$AC$348,15,FALSE)</f>
        <v>0</v>
      </c>
      <c r="AX746" s="149">
        <f>VLOOKUP($J746,context!$K$2:$AC$348,16,FALSE)</f>
        <v>0.2</v>
      </c>
      <c r="AY746" s="149">
        <f t="shared" si="61"/>
        <v>4</v>
      </c>
      <c r="AZ746" s="149">
        <f t="shared" si="62"/>
        <v>1</v>
      </c>
      <c r="BA746" s="149">
        <f t="shared" si="63"/>
        <v>0</v>
      </c>
      <c r="BB746" s="7"/>
    </row>
    <row r="747" spans="1:54" s="122" customFormat="1">
      <c r="A747" s="52">
        <v>328</v>
      </c>
      <c r="B747" s="52" t="s">
        <v>2708</v>
      </c>
      <c r="C747" s="66" t="s">
        <v>905</v>
      </c>
      <c r="D747" s="52"/>
      <c r="E747" s="77" t="s">
        <v>906</v>
      </c>
      <c r="F747" s="50">
        <v>5</v>
      </c>
      <c r="G747" s="50" t="s">
        <v>962</v>
      </c>
      <c r="H747" s="77" t="s">
        <v>983</v>
      </c>
      <c r="I747" s="69" t="s">
        <v>984</v>
      </c>
      <c r="J747" s="70" t="s">
        <v>627</v>
      </c>
      <c r="K747" s="77"/>
      <c r="L747" s="77">
        <v>0</v>
      </c>
      <c r="M747" s="69" t="s">
        <v>627</v>
      </c>
      <c r="N747" s="69" t="s">
        <v>627</v>
      </c>
      <c r="O747" s="77" t="str">
        <f t="shared" si="64"/>
        <v/>
      </c>
      <c r="P747" s="77" t="str">
        <f t="shared" si="65"/>
        <v/>
      </c>
      <c r="Q747" s="77"/>
      <c r="R747" s="6">
        <v>1</v>
      </c>
      <c r="S747" s="55">
        <v>43015</v>
      </c>
      <c r="T747" s="77" t="s">
        <v>65</v>
      </c>
      <c r="U747" s="67" t="s">
        <v>108</v>
      </c>
      <c r="V747" s="68" t="s">
        <v>134</v>
      </c>
      <c r="W747" s="74" t="s">
        <v>66</v>
      </c>
      <c r="X747" s="115" t="s">
        <v>66</v>
      </c>
      <c r="Y747" s="121" t="s">
        <v>140</v>
      </c>
      <c r="Z747" s="121"/>
      <c r="AA747" s="77"/>
      <c r="AB747" s="69" t="s">
        <v>609</v>
      </c>
      <c r="AC747" s="69" t="s">
        <v>609</v>
      </c>
      <c r="AD747" s="77"/>
      <c r="AE747" s="7"/>
      <c r="AF747" s="69" t="s">
        <v>2861</v>
      </c>
      <c r="AG747" s="69">
        <v>0</v>
      </c>
      <c r="AH747" s="7"/>
      <c r="AI747" s="131" t="s">
        <v>168</v>
      </c>
      <c r="AJ747" s="194" t="str">
        <f>VLOOKUP($J747,context!$K$2:$M$348,2,FALSE)</f>
        <v xml:space="preserve">Definition from Citavi: Printed matter not published by a commercial publisher and not available from a bookseller, but instead published and distributed by the authors or editors themselves. </v>
      </c>
      <c r="AK747" s="131">
        <v>2</v>
      </c>
      <c r="AL747" s="70" t="s">
        <v>3097</v>
      </c>
      <c r="AM747" s="149">
        <f>VLOOKUP($J747,context!$K$2:$AC$348,5,FALSE)</f>
        <v>0</v>
      </c>
      <c r="AN747" s="149">
        <f>VLOOKUP($J747,context!$K$2:$AC$348,6,FALSE)</f>
        <v>0</v>
      </c>
      <c r="AO747" s="149">
        <f>VLOOKUP($J747,context!$K$2:$AC$348,7,FALSE)</f>
        <v>0</v>
      </c>
      <c r="AP747" s="149">
        <f>VLOOKUP($J747,context!$K$2:$AC$348,8,FALSE)</f>
        <v>1</v>
      </c>
      <c r="AQ747" s="149">
        <f>VLOOKUP($J747,context!$K$2:$AC$348,9,FALSE)</f>
        <v>0.2</v>
      </c>
      <c r="AR747" s="149">
        <f>VLOOKUP($J747,context!$K$2:$AC$348,10,FALSE)</f>
        <v>1</v>
      </c>
      <c r="AS747" s="149">
        <f>VLOOKUP($J747,context!$K$2:$AC$348,11,FALSE)</f>
        <v>1</v>
      </c>
      <c r="AT747" s="149">
        <f>VLOOKUP($J747,context!$K$2:$AC$348,12,FALSE)</f>
        <v>0.2</v>
      </c>
      <c r="AU747" s="149">
        <f>VLOOKUP($J747,context!$K$2:$AC$348,13,FALSE)</f>
        <v>0</v>
      </c>
      <c r="AV747" s="149">
        <f>VLOOKUP($J747,context!$K$2:$AC$348,14,FALSE)</f>
        <v>0.4</v>
      </c>
      <c r="AW747" s="149">
        <f>VLOOKUP($J747,context!$K$2:$AC$348,15,FALSE)</f>
        <v>0</v>
      </c>
      <c r="AX747" s="149">
        <f>VLOOKUP($J747,context!$K$2:$AC$348,16,FALSE)</f>
        <v>0.2</v>
      </c>
      <c r="AY747" s="149">
        <f t="shared" si="61"/>
        <v>4</v>
      </c>
      <c r="AZ747" s="149">
        <f t="shared" si="62"/>
        <v>1</v>
      </c>
      <c r="BA747" s="149">
        <f t="shared" si="63"/>
        <v>0</v>
      </c>
      <c r="BB747" s="175"/>
    </row>
    <row r="748" spans="1:54" s="122" customFormat="1">
      <c r="A748" s="52">
        <v>481</v>
      </c>
      <c r="B748" s="52" t="s">
        <v>13</v>
      </c>
      <c r="C748" s="66" t="s">
        <v>29</v>
      </c>
      <c r="D748" s="52" t="s">
        <v>1159</v>
      </c>
      <c r="E748" s="77" t="s">
        <v>1160</v>
      </c>
      <c r="F748" s="50">
        <v>3</v>
      </c>
      <c r="G748" s="50" t="s">
        <v>1189</v>
      </c>
      <c r="H748" s="77" t="s">
        <v>135</v>
      </c>
      <c r="I748" s="69" t="s">
        <v>135</v>
      </c>
      <c r="J748" s="70" t="s">
        <v>627</v>
      </c>
      <c r="K748" s="77"/>
      <c r="L748" s="77">
        <v>0</v>
      </c>
      <c r="M748" s="69" t="s">
        <v>627</v>
      </c>
      <c r="N748" s="69" t="s">
        <v>627</v>
      </c>
      <c r="O748" s="77" t="str">
        <f t="shared" si="64"/>
        <v/>
      </c>
      <c r="P748" s="77" t="str">
        <f t="shared" si="65"/>
        <v/>
      </c>
      <c r="Q748" s="77"/>
      <c r="R748" s="6">
        <v>1</v>
      </c>
      <c r="S748" s="55"/>
      <c r="T748" s="77" t="s">
        <v>65</v>
      </c>
      <c r="U748" s="67" t="s">
        <v>108</v>
      </c>
      <c r="V748" s="68" t="s">
        <v>134</v>
      </c>
      <c r="W748" s="74" t="s">
        <v>66</v>
      </c>
      <c r="X748" s="115" t="s">
        <v>66</v>
      </c>
      <c r="Y748" s="121" t="s">
        <v>140</v>
      </c>
      <c r="Z748" s="121" t="s">
        <v>627</v>
      </c>
      <c r="AA748" s="77"/>
      <c r="AB748" s="77"/>
      <c r="AC748" s="69" t="s">
        <v>609</v>
      </c>
      <c r="AD748" s="77"/>
      <c r="AE748" s="7"/>
      <c r="AF748" s="69" t="s">
        <v>2861</v>
      </c>
      <c r="AG748" s="69">
        <v>0</v>
      </c>
      <c r="AH748" s="7"/>
      <c r="AI748" s="131" t="s">
        <v>168</v>
      </c>
      <c r="AJ748" s="194" t="str">
        <f>VLOOKUP($J748,context!$K$2:$M$348,2,FALSE)</f>
        <v xml:space="preserve">Definition from Citavi: Printed matter not published by a commercial publisher and not available from a bookseller, but instead published and distributed by the authors or editors themselves. </v>
      </c>
      <c r="AK748" s="131">
        <v>2</v>
      </c>
      <c r="AL748" s="70" t="s">
        <v>3097</v>
      </c>
      <c r="AM748" s="149">
        <f>VLOOKUP($J748,context!$K$2:$AC$348,5,FALSE)</f>
        <v>0</v>
      </c>
      <c r="AN748" s="149">
        <f>VLOOKUP($J748,context!$K$2:$AC$348,6,FALSE)</f>
        <v>0</v>
      </c>
      <c r="AO748" s="149">
        <f>VLOOKUP($J748,context!$K$2:$AC$348,7,FALSE)</f>
        <v>0</v>
      </c>
      <c r="AP748" s="149">
        <f>VLOOKUP($J748,context!$K$2:$AC$348,8,FALSE)</f>
        <v>1</v>
      </c>
      <c r="AQ748" s="149">
        <f>VLOOKUP($J748,context!$K$2:$AC$348,9,FALSE)</f>
        <v>0.2</v>
      </c>
      <c r="AR748" s="149">
        <f>VLOOKUP($J748,context!$K$2:$AC$348,10,FALSE)</f>
        <v>1</v>
      </c>
      <c r="AS748" s="149">
        <f>VLOOKUP($J748,context!$K$2:$AC$348,11,FALSE)</f>
        <v>1</v>
      </c>
      <c r="AT748" s="149">
        <f>VLOOKUP($J748,context!$K$2:$AC$348,12,FALSE)</f>
        <v>0.2</v>
      </c>
      <c r="AU748" s="149">
        <f>VLOOKUP($J748,context!$K$2:$AC$348,13,FALSE)</f>
        <v>0</v>
      </c>
      <c r="AV748" s="149">
        <f>VLOOKUP($J748,context!$K$2:$AC$348,14,FALSE)</f>
        <v>0.4</v>
      </c>
      <c r="AW748" s="149">
        <f>VLOOKUP($J748,context!$K$2:$AC$348,15,FALSE)</f>
        <v>0</v>
      </c>
      <c r="AX748" s="149">
        <f>VLOOKUP($J748,context!$K$2:$AC$348,16,FALSE)</f>
        <v>0.2</v>
      </c>
      <c r="AY748" s="149">
        <f t="shared" si="61"/>
        <v>4</v>
      </c>
      <c r="AZ748" s="149">
        <f t="shared" si="62"/>
        <v>1</v>
      </c>
      <c r="BA748" s="149">
        <f t="shared" si="63"/>
        <v>0</v>
      </c>
      <c r="BB748" s="7"/>
    </row>
    <row r="749" spans="1:54" s="122" customFormat="1">
      <c r="A749" s="52">
        <v>83</v>
      </c>
      <c r="B749" s="52" t="s">
        <v>13</v>
      </c>
      <c r="C749" s="66" t="s">
        <v>721</v>
      </c>
      <c r="D749" s="52"/>
      <c r="E749" s="77" t="s">
        <v>722</v>
      </c>
      <c r="F749" s="50">
        <v>3</v>
      </c>
      <c r="G749" s="50" t="s">
        <v>190</v>
      </c>
      <c r="H749" s="77"/>
      <c r="I749" s="69" t="s">
        <v>190</v>
      </c>
      <c r="J749" s="70" t="s">
        <v>190</v>
      </c>
      <c r="K749" s="77"/>
      <c r="L749" s="77">
        <v>0</v>
      </c>
      <c r="M749" s="69" t="s">
        <v>190</v>
      </c>
      <c r="N749" s="69" t="s">
        <v>190</v>
      </c>
      <c r="O749" s="77" t="str">
        <f t="shared" si="64"/>
        <v/>
      </c>
      <c r="P749" s="77" t="str">
        <f t="shared" si="65"/>
        <v/>
      </c>
      <c r="Q749" s="77"/>
      <c r="R749" s="6">
        <v>1</v>
      </c>
      <c r="S749" s="55"/>
      <c r="T749" s="77" t="s">
        <v>189</v>
      </c>
      <c r="U749" s="67" t="s">
        <v>717</v>
      </c>
      <c r="V749" s="68" t="s">
        <v>190</v>
      </c>
      <c r="W749" s="74" t="s">
        <v>866</v>
      </c>
      <c r="X749" s="115" t="s">
        <v>195</v>
      </c>
      <c r="Y749" s="121" t="s">
        <v>171</v>
      </c>
      <c r="Z749" s="121" t="s">
        <v>715</v>
      </c>
      <c r="AA749" s="77"/>
      <c r="AB749" s="69" t="s">
        <v>609</v>
      </c>
      <c r="AC749" s="77"/>
      <c r="AD749" s="77"/>
      <c r="AE749" s="7"/>
      <c r="AF749" s="77"/>
      <c r="AG749" s="69">
        <v>1</v>
      </c>
      <c r="AH749" s="7"/>
      <c r="AI749" s="70" t="s">
        <v>811</v>
      </c>
      <c r="AJ749" s="194" t="str">
        <f>VLOOKUP($J749,context!$K$2:$M$348,2,FALSE)</f>
        <v xml:space="preserve">Definition from COAR: Moving display, either generated dynamically by a computer program or formed from a series of pre-recorded still images imparting an impression of motion when shown in succession. </v>
      </c>
      <c r="AK749" s="70">
        <v>1</v>
      </c>
      <c r="AL749" s="70" t="s">
        <v>3093</v>
      </c>
      <c r="AM749" s="149">
        <f>VLOOKUP($J749,context!$K$2:$AC$348,5,FALSE)</f>
        <v>0</v>
      </c>
      <c r="AN749" s="149">
        <f>VLOOKUP($J749,context!$K$2:$AC$348,6,FALSE)</f>
        <v>0</v>
      </c>
      <c r="AO749" s="149">
        <f>VLOOKUP($J749,context!$K$2:$AC$348,7,FALSE)</f>
        <v>1</v>
      </c>
      <c r="AP749" s="149">
        <f>VLOOKUP($J749,context!$K$2:$AC$348,8,FALSE)</f>
        <v>0.2</v>
      </c>
      <c r="AQ749" s="149">
        <f>VLOOKUP($J749,context!$K$2:$AC$348,9,FALSE)</f>
        <v>0.2</v>
      </c>
      <c r="AR749" s="149">
        <f>VLOOKUP($J749,context!$K$2:$AC$348,10,FALSE)</f>
        <v>0</v>
      </c>
      <c r="AS749" s="149">
        <f>VLOOKUP($J749,context!$K$2:$AC$348,11,FALSE)</f>
        <v>0.4</v>
      </c>
      <c r="AT749" s="149">
        <f>VLOOKUP($J749,context!$K$2:$AC$348,12,FALSE)</f>
        <v>0.8</v>
      </c>
      <c r="AU749" s="149">
        <f>VLOOKUP($J749,context!$K$2:$AC$348,13,FALSE)</f>
        <v>0.2</v>
      </c>
      <c r="AV749" s="149">
        <f>VLOOKUP($J749,context!$K$2:$AC$348,14,FALSE)</f>
        <v>0.8</v>
      </c>
      <c r="AW749" s="149">
        <f>VLOOKUP($J749,context!$K$2:$AC$348,15,FALSE)</f>
        <v>0</v>
      </c>
      <c r="AX749" s="149">
        <f>VLOOKUP($J749,context!$K$2:$AC$348,16,FALSE)</f>
        <v>0.2</v>
      </c>
      <c r="AY749" s="149">
        <f t="shared" si="61"/>
        <v>3.8</v>
      </c>
      <c r="AZ749" s="149">
        <f t="shared" si="62"/>
        <v>1</v>
      </c>
      <c r="BA749" s="149">
        <f t="shared" si="63"/>
        <v>0</v>
      </c>
      <c r="BB749" s="122">
        <v>1289</v>
      </c>
    </row>
    <row r="750" spans="1:54" s="122" customFormat="1">
      <c r="A750" s="52">
        <v>124</v>
      </c>
      <c r="B750" s="52" t="s">
        <v>13</v>
      </c>
      <c r="C750" s="66" t="s">
        <v>730</v>
      </c>
      <c r="D750" s="52"/>
      <c r="E750" s="77" t="s">
        <v>722</v>
      </c>
      <c r="F750" s="50">
        <v>4</v>
      </c>
      <c r="G750" s="50" t="s">
        <v>190</v>
      </c>
      <c r="H750" s="77"/>
      <c r="I750" s="69" t="s">
        <v>190</v>
      </c>
      <c r="J750" s="70" t="s">
        <v>190</v>
      </c>
      <c r="K750" s="77"/>
      <c r="L750" s="77">
        <v>0</v>
      </c>
      <c r="M750" s="69" t="s">
        <v>190</v>
      </c>
      <c r="N750" s="69" t="s">
        <v>190</v>
      </c>
      <c r="O750" s="77" t="str">
        <f t="shared" si="64"/>
        <v/>
      </c>
      <c r="P750" s="77" t="str">
        <f t="shared" si="65"/>
        <v/>
      </c>
      <c r="Q750" s="77"/>
      <c r="R750" s="6">
        <v>1</v>
      </c>
      <c r="S750" s="55">
        <v>43017</v>
      </c>
      <c r="T750" s="77" t="s">
        <v>189</v>
      </c>
      <c r="U750" s="67" t="s">
        <v>717</v>
      </c>
      <c r="V750" s="68" t="s">
        <v>190</v>
      </c>
      <c r="W750" s="74" t="s">
        <v>866</v>
      </c>
      <c r="X750" s="115" t="s">
        <v>195</v>
      </c>
      <c r="Y750" s="121" t="s">
        <v>171</v>
      </c>
      <c r="Z750" s="121" t="s">
        <v>715</v>
      </c>
      <c r="AA750" s="77"/>
      <c r="AB750" s="69" t="s">
        <v>609</v>
      </c>
      <c r="AC750" s="77"/>
      <c r="AD750" s="77"/>
      <c r="AE750" s="7"/>
      <c r="AF750" s="77"/>
      <c r="AG750" s="69">
        <v>1</v>
      </c>
      <c r="AH750" s="7"/>
      <c r="AI750" s="70" t="s">
        <v>811</v>
      </c>
      <c r="AJ750" s="194" t="str">
        <f>VLOOKUP($J750,context!$K$2:$M$348,2,FALSE)</f>
        <v xml:space="preserve">Definition from COAR: Moving display, either generated dynamically by a computer program or formed from a series of pre-recorded still images imparting an impression of motion when shown in succession. </v>
      </c>
      <c r="AK750" s="70">
        <v>1</v>
      </c>
      <c r="AL750" s="70" t="s">
        <v>3093</v>
      </c>
      <c r="AM750" s="149">
        <f>VLOOKUP($J750,context!$K$2:$AC$348,5,FALSE)</f>
        <v>0</v>
      </c>
      <c r="AN750" s="149">
        <f>VLOOKUP($J750,context!$K$2:$AC$348,6,FALSE)</f>
        <v>0</v>
      </c>
      <c r="AO750" s="149">
        <f>VLOOKUP($J750,context!$K$2:$AC$348,7,FALSE)</f>
        <v>1</v>
      </c>
      <c r="AP750" s="149">
        <f>VLOOKUP($J750,context!$K$2:$AC$348,8,FALSE)</f>
        <v>0.2</v>
      </c>
      <c r="AQ750" s="149">
        <f>VLOOKUP($J750,context!$K$2:$AC$348,9,FALSE)</f>
        <v>0.2</v>
      </c>
      <c r="AR750" s="149">
        <f>VLOOKUP($J750,context!$K$2:$AC$348,10,FALSE)</f>
        <v>0</v>
      </c>
      <c r="AS750" s="149">
        <f>VLOOKUP($J750,context!$K$2:$AC$348,11,FALSE)</f>
        <v>0.4</v>
      </c>
      <c r="AT750" s="149">
        <f>VLOOKUP($J750,context!$K$2:$AC$348,12,FALSE)</f>
        <v>0.8</v>
      </c>
      <c r="AU750" s="149">
        <f>VLOOKUP($J750,context!$K$2:$AC$348,13,FALSE)</f>
        <v>0.2</v>
      </c>
      <c r="AV750" s="149">
        <f>VLOOKUP($J750,context!$K$2:$AC$348,14,FALSE)</f>
        <v>0.8</v>
      </c>
      <c r="AW750" s="149">
        <f>VLOOKUP($J750,context!$K$2:$AC$348,15,FALSE)</f>
        <v>0</v>
      </c>
      <c r="AX750" s="149">
        <f>VLOOKUP($J750,context!$K$2:$AC$348,16,FALSE)</f>
        <v>0.2</v>
      </c>
      <c r="AY750" s="149">
        <f t="shared" si="61"/>
        <v>3.8</v>
      </c>
      <c r="AZ750" s="149">
        <f t="shared" si="62"/>
        <v>1</v>
      </c>
      <c r="BA750" s="149">
        <f t="shared" si="63"/>
        <v>0</v>
      </c>
      <c r="BB750" s="61"/>
    </row>
    <row r="751" spans="1:54" s="122" customFormat="1">
      <c r="A751" s="52">
        <v>353</v>
      </c>
      <c r="B751" s="52" t="s">
        <v>2708</v>
      </c>
      <c r="C751" s="66" t="s">
        <v>905</v>
      </c>
      <c r="D751" s="52"/>
      <c r="E751" s="77" t="s">
        <v>906</v>
      </c>
      <c r="F751" s="50">
        <v>5</v>
      </c>
      <c r="G751" s="50" t="s">
        <v>889</v>
      </c>
      <c r="H751" s="77" t="s">
        <v>190</v>
      </c>
      <c r="I751" s="69" t="s">
        <v>190</v>
      </c>
      <c r="J751" s="70" t="s">
        <v>190</v>
      </c>
      <c r="K751" s="77"/>
      <c r="L751" s="77">
        <v>0</v>
      </c>
      <c r="M751" s="69" t="s">
        <v>190</v>
      </c>
      <c r="N751" s="69" t="s">
        <v>190</v>
      </c>
      <c r="O751" s="77" t="str">
        <f t="shared" si="64"/>
        <v/>
      </c>
      <c r="P751" s="77" t="str">
        <f t="shared" si="65"/>
        <v/>
      </c>
      <c r="Q751" s="77"/>
      <c r="R751" s="6">
        <v>1</v>
      </c>
      <c r="S751" s="55">
        <v>43015</v>
      </c>
      <c r="T751" s="77" t="s">
        <v>189</v>
      </c>
      <c r="U751" s="67" t="s">
        <v>717</v>
      </c>
      <c r="V751" s="68" t="s">
        <v>190</v>
      </c>
      <c r="W751" s="74" t="s">
        <v>866</v>
      </c>
      <c r="X751" s="115" t="s">
        <v>195</v>
      </c>
      <c r="Y751" s="121" t="s">
        <v>171</v>
      </c>
      <c r="Z751" s="121" t="s">
        <v>715</v>
      </c>
      <c r="AA751" s="77"/>
      <c r="AB751" s="69" t="s">
        <v>609</v>
      </c>
      <c r="AC751" s="77"/>
      <c r="AD751" s="77"/>
      <c r="AE751" s="7"/>
      <c r="AF751" s="77"/>
      <c r="AG751" s="69">
        <v>1</v>
      </c>
      <c r="AH751" s="7"/>
      <c r="AI751" s="70" t="s">
        <v>811</v>
      </c>
      <c r="AJ751" s="194" t="str">
        <f>VLOOKUP($J751,context!$K$2:$M$348,2,FALSE)</f>
        <v xml:space="preserve">Definition from COAR: Moving display, either generated dynamically by a computer program or formed from a series of pre-recorded still images imparting an impression of motion when shown in succession. </v>
      </c>
      <c r="AK751" s="70">
        <v>1</v>
      </c>
      <c r="AL751" s="70" t="s">
        <v>3093</v>
      </c>
      <c r="AM751" s="149">
        <f>VLOOKUP($J751,context!$K$2:$AC$348,5,FALSE)</f>
        <v>0</v>
      </c>
      <c r="AN751" s="149">
        <f>VLOOKUP($J751,context!$K$2:$AC$348,6,FALSE)</f>
        <v>0</v>
      </c>
      <c r="AO751" s="149">
        <f>VLOOKUP($J751,context!$K$2:$AC$348,7,FALSE)</f>
        <v>1</v>
      </c>
      <c r="AP751" s="149">
        <f>VLOOKUP($J751,context!$K$2:$AC$348,8,FALSE)</f>
        <v>0.2</v>
      </c>
      <c r="AQ751" s="149">
        <f>VLOOKUP($J751,context!$K$2:$AC$348,9,FALSE)</f>
        <v>0.2</v>
      </c>
      <c r="AR751" s="149">
        <f>VLOOKUP($J751,context!$K$2:$AC$348,10,FALSE)</f>
        <v>0</v>
      </c>
      <c r="AS751" s="149">
        <f>VLOOKUP($J751,context!$K$2:$AC$348,11,FALSE)</f>
        <v>0.4</v>
      </c>
      <c r="AT751" s="149">
        <f>VLOOKUP($J751,context!$K$2:$AC$348,12,FALSE)</f>
        <v>0.8</v>
      </c>
      <c r="AU751" s="149">
        <f>VLOOKUP($J751,context!$K$2:$AC$348,13,FALSE)</f>
        <v>0.2</v>
      </c>
      <c r="AV751" s="149">
        <f>VLOOKUP($J751,context!$K$2:$AC$348,14,FALSE)</f>
        <v>0.8</v>
      </c>
      <c r="AW751" s="149">
        <f>VLOOKUP($J751,context!$K$2:$AC$348,15,FALSE)</f>
        <v>0</v>
      </c>
      <c r="AX751" s="149">
        <f>VLOOKUP($J751,context!$K$2:$AC$348,16,FALSE)</f>
        <v>0.2</v>
      </c>
      <c r="AY751" s="149">
        <f t="shared" si="61"/>
        <v>3.8</v>
      </c>
      <c r="AZ751" s="149">
        <f t="shared" si="62"/>
        <v>1</v>
      </c>
      <c r="BA751" s="149">
        <f t="shared" si="63"/>
        <v>0</v>
      </c>
      <c r="BB751" s="61"/>
    </row>
    <row r="752" spans="1:54" s="122" customFormat="1">
      <c r="A752" s="52">
        <v>441</v>
      </c>
      <c r="B752" s="52" t="s">
        <v>13</v>
      </c>
      <c r="C752" s="66" t="s">
        <v>1116</v>
      </c>
      <c r="D752" s="52" t="s">
        <v>1117</v>
      </c>
      <c r="E752" s="77" t="s">
        <v>49</v>
      </c>
      <c r="F752" s="50">
        <v>3</v>
      </c>
      <c r="G752" s="50" t="s">
        <v>190</v>
      </c>
      <c r="H752" s="77">
        <v>6</v>
      </c>
      <c r="I752" s="50" t="s">
        <v>190</v>
      </c>
      <c r="J752" s="70" t="s">
        <v>190</v>
      </c>
      <c r="K752" s="69" t="s">
        <v>1151</v>
      </c>
      <c r="L752" s="69">
        <v>0</v>
      </c>
      <c r="M752" s="69" t="s">
        <v>190</v>
      </c>
      <c r="N752" s="69" t="s">
        <v>190</v>
      </c>
      <c r="O752" s="77" t="str">
        <f t="shared" si="64"/>
        <v/>
      </c>
      <c r="P752" s="77" t="str">
        <f t="shared" si="65"/>
        <v/>
      </c>
      <c r="Q752" s="77"/>
      <c r="R752" s="6">
        <v>1</v>
      </c>
      <c r="S752" s="55"/>
      <c r="T752" s="77" t="s">
        <v>189</v>
      </c>
      <c r="U752" s="67" t="s">
        <v>717</v>
      </c>
      <c r="V752" s="68" t="s">
        <v>190</v>
      </c>
      <c r="W752" s="74" t="s">
        <v>866</v>
      </c>
      <c r="X752" s="115" t="s">
        <v>195</v>
      </c>
      <c r="Y752" s="121" t="s">
        <v>171</v>
      </c>
      <c r="Z752" s="121" t="s">
        <v>335</v>
      </c>
      <c r="AA752" s="77"/>
      <c r="AB752" s="69" t="s">
        <v>609</v>
      </c>
      <c r="AC752" s="77"/>
      <c r="AD752" s="77"/>
      <c r="AE752" s="7"/>
      <c r="AF752" s="77"/>
      <c r="AG752" s="69">
        <v>1</v>
      </c>
      <c r="AH752" s="7"/>
      <c r="AI752" s="70" t="s">
        <v>811</v>
      </c>
      <c r="AJ752" s="194" t="str">
        <f>VLOOKUP($J752,context!$K$2:$M$348,2,FALSE)</f>
        <v xml:space="preserve">Definition from COAR: Moving display, either generated dynamically by a computer program or formed from a series of pre-recorded still images imparting an impression of motion when shown in succession. </v>
      </c>
      <c r="AK752" s="70">
        <v>1</v>
      </c>
      <c r="AL752" s="70" t="s">
        <v>3093</v>
      </c>
      <c r="AM752" s="149">
        <f>VLOOKUP($J752,context!$K$2:$AC$348,5,FALSE)</f>
        <v>0</v>
      </c>
      <c r="AN752" s="149">
        <f>VLOOKUP($J752,context!$K$2:$AC$348,6,FALSE)</f>
        <v>0</v>
      </c>
      <c r="AO752" s="149">
        <f>VLOOKUP($J752,context!$K$2:$AC$348,7,FALSE)</f>
        <v>1</v>
      </c>
      <c r="AP752" s="149">
        <f>VLOOKUP($J752,context!$K$2:$AC$348,8,FALSE)</f>
        <v>0.2</v>
      </c>
      <c r="AQ752" s="149">
        <f>VLOOKUP($J752,context!$K$2:$AC$348,9,FALSE)</f>
        <v>0.2</v>
      </c>
      <c r="AR752" s="149">
        <f>VLOOKUP($J752,context!$K$2:$AC$348,10,FALSE)</f>
        <v>0</v>
      </c>
      <c r="AS752" s="149">
        <f>VLOOKUP($J752,context!$K$2:$AC$348,11,FALSE)</f>
        <v>0.4</v>
      </c>
      <c r="AT752" s="149">
        <f>VLOOKUP($J752,context!$K$2:$AC$348,12,FALSE)</f>
        <v>0.8</v>
      </c>
      <c r="AU752" s="149">
        <f>VLOOKUP($J752,context!$K$2:$AC$348,13,FALSE)</f>
        <v>0.2</v>
      </c>
      <c r="AV752" s="149">
        <f>VLOOKUP($J752,context!$K$2:$AC$348,14,FALSE)</f>
        <v>0.8</v>
      </c>
      <c r="AW752" s="149">
        <f>VLOOKUP($J752,context!$K$2:$AC$348,15,FALSE)</f>
        <v>0</v>
      </c>
      <c r="AX752" s="149">
        <f>VLOOKUP($J752,context!$K$2:$AC$348,16,FALSE)</f>
        <v>0.2</v>
      </c>
      <c r="AY752" s="149">
        <f t="shared" si="61"/>
        <v>3.8</v>
      </c>
      <c r="AZ752" s="149">
        <f t="shared" si="62"/>
        <v>1</v>
      </c>
      <c r="BA752" s="149">
        <f t="shared" si="63"/>
        <v>0</v>
      </c>
      <c r="BB752" s="61"/>
    </row>
    <row r="753" spans="1:54" s="122" customFormat="1">
      <c r="A753" s="52">
        <v>447</v>
      </c>
      <c r="B753" s="52" t="s">
        <v>13</v>
      </c>
      <c r="C753" s="66" t="s">
        <v>1116</v>
      </c>
      <c r="D753" s="52" t="s">
        <v>1152</v>
      </c>
      <c r="E753" s="77" t="s">
        <v>16</v>
      </c>
      <c r="F753" s="50">
        <v>2</v>
      </c>
      <c r="G753" s="50" t="s">
        <v>190</v>
      </c>
      <c r="H753" s="77"/>
      <c r="I753" s="69" t="s">
        <v>190</v>
      </c>
      <c r="J753" s="70" t="s">
        <v>190</v>
      </c>
      <c r="K753" s="77" t="s">
        <v>1158</v>
      </c>
      <c r="L753" s="69">
        <v>0</v>
      </c>
      <c r="M753" s="69" t="s">
        <v>190</v>
      </c>
      <c r="N753" s="69" t="s">
        <v>190</v>
      </c>
      <c r="O753" s="77" t="str">
        <f t="shared" si="64"/>
        <v/>
      </c>
      <c r="P753" s="77" t="str">
        <f t="shared" si="65"/>
        <v/>
      </c>
      <c r="Q753" s="77"/>
      <c r="R753" s="6">
        <v>1</v>
      </c>
      <c r="S753" s="55"/>
      <c r="T753" s="77" t="s">
        <v>189</v>
      </c>
      <c r="U753" s="67" t="s">
        <v>717</v>
      </c>
      <c r="V753" s="68" t="s">
        <v>190</v>
      </c>
      <c r="W753" s="74" t="s">
        <v>866</v>
      </c>
      <c r="X753" s="115" t="s">
        <v>195</v>
      </c>
      <c r="Y753" s="121" t="s">
        <v>171</v>
      </c>
      <c r="Z753" s="121" t="s">
        <v>715</v>
      </c>
      <c r="AA753" s="77"/>
      <c r="AB753" s="69" t="s">
        <v>609</v>
      </c>
      <c r="AC753" s="77"/>
      <c r="AD753" s="77"/>
      <c r="AE753" s="7"/>
      <c r="AF753" s="77"/>
      <c r="AG753" s="69">
        <v>1</v>
      </c>
      <c r="AH753" s="7"/>
      <c r="AI753" s="70" t="s">
        <v>811</v>
      </c>
      <c r="AJ753" s="194" t="str">
        <f>VLOOKUP($J753,context!$K$2:$M$348,2,FALSE)</f>
        <v xml:space="preserve">Definition from COAR: Moving display, either generated dynamically by a computer program or formed from a series of pre-recorded still images imparting an impression of motion when shown in succession. </v>
      </c>
      <c r="AK753" s="70">
        <v>1</v>
      </c>
      <c r="AL753" s="70" t="s">
        <v>3093</v>
      </c>
      <c r="AM753" s="149">
        <f>VLOOKUP($J753,context!$K$2:$AC$348,5,FALSE)</f>
        <v>0</v>
      </c>
      <c r="AN753" s="149">
        <f>VLOOKUP($J753,context!$K$2:$AC$348,6,FALSE)</f>
        <v>0</v>
      </c>
      <c r="AO753" s="149">
        <f>VLOOKUP($J753,context!$K$2:$AC$348,7,FALSE)</f>
        <v>1</v>
      </c>
      <c r="AP753" s="149">
        <f>VLOOKUP($J753,context!$K$2:$AC$348,8,FALSE)</f>
        <v>0.2</v>
      </c>
      <c r="AQ753" s="149">
        <f>VLOOKUP($J753,context!$K$2:$AC$348,9,FALSE)</f>
        <v>0.2</v>
      </c>
      <c r="AR753" s="149">
        <f>VLOOKUP($J753,context!$K$2:$AC$348,10,FALSE)</f>
        <v>0</v>
      </c>
      <c r="AS753" s="149">
        <f>VLOOKUP($J753,context!$K$2:$AC$348,11,FALSE)</f>
        <v>0.4</v>
      </c>
      <c r="AT753" s="149">
        <f>VLOOKUP($J753,context!$K$2:$AC$348,12,FALSE)</f>
        <v>0.8</v>
      </c>
      <c r="AU753" s="149">
        <f>VLOOKUP($J753,context!$K$2:$AC$348,13,FALSE)</f>
        <v>0.2</v>
      </c>
      <c r="AV753" s="149">
        <f>VLOOKUP($J753,context!$K$2:$AC$348,14,FALSE)</f>
        <v>0.8</v>
      </c>
      <c r="AW753" s="149">
        <f>VLOOKUP($J753,context!$K$2:$AC$348,15,FALSE)</f>
        <v>0</v>
      </c>
      <c r="AX753" s="149">
        <f>VLOOKUP($J753,context!$K$2:$AC$348,16,FALSE)</f>
        <v>0.2</v>
      </c>
      <c r="AY753" s="149">
        <f t="shared" si="61"/>
        <v>3.8</v>
      </c>
      <c r="AZ753" s="149">
        <f t="shared" si="62"/>
        <v>1</v>
      </c>
      <c r="BA753" s="149">
        <f t="shared" si="63"/>
        <v>0</v>
      </c>
      <c r="BB753" s="61"/>
    </row>
    <row r="754" spans="1:54" s="122" customFormat="1">
      <c r="A754" s="52">
        <v>536</v>
      </c>
      <c r="B754" s="52" t="s">
        <v>13</v>
      </c>
      <c r="C754" s="114" t="s">
        <v>1732</v>
      </c>
      <c r="D754" s="59"/>
      <c r="E754" s="69" t="s">
        <v>1778</v>
      </c>
      <c r="F754" s="69" t="s">
        <v>1779</v>
      </c>
      <c r="G754" s="61" t="s">
        <v>190</v>
      </c>
      <c r="H754" s="61"/>
      <c r="I754" s="61" t="s">
        <v>190</v>
      </c>
      <c r="J754" s="70" t="s">
        <v>190</v>
      </c>
      <c r="K754" s="69" t="s">
        <v>1757</v>
      </c>
      <c r="L754" s="69">
        <v>1</v>
      </c>
      <c r="M754" s="69" t="s">
        <v>190</v>
      </c>
      <c r="N754" s="69" t="s">
        <v>190</v>
      </c>
      <c r="O754" s="77" t="str">
        <f t="shared" si="64"/>
        <v>Video</v>
      </c>
      <c r="P754" s="77" t="str">
        <f t="shared" si="65"/>
        <v xml:space="preserve">Definition from COAR: Moving display, either generated dynamically by a computer program or formed from a series of pre-recorded still images imparting an impression of motion when shown in succession. </v>
      </c>
      <c r="Q754" s="61"/>
      <c r="R754" s="63">
        <v>1</v>
      </c>
      <c r="S754" s="64"/>
      <c r="T754" s="77" t="s">
        <v>189</v>
      </c>
      <c r="U754" s="67" t="s">
        <v>717</v>
      </c>
      <c r="V754" s="68" t="s">
        <v>190</v>
      </c>
      <c r="W754" s="74" t="s">
        <v>866</v>
      </c>
      <c r="X754" s="115" t="s">
        <v>195</v>
      </c>
      <c r="Y754" s="121" t="s">
        <v>171</v>
      </c>
      <c r="Z754" s="121" t="s">
        <v>715</v>
      </c>
      <c r="AA754" s="77"/>
      <c r="AB754" s="69" t="s">
        <v>609</v>
      </c>
      <c r="AC754" s="61"/>
      <c r="AD754" s="72"/>
      <c r="AE754" s="7"/>
      <c r="AF754" s="61"/>
      <c r="AG754" s="69">
        <v>1</v>
      </c>
      <c r="AH754" s="66"/>
      <c r="AI754" s="70" t="s">
        <v>811</v>
      </c>
      <c r="AJ754" s="194" t="str">
        <f>VLOOKUP($J754,context!$K$2:$M$348,2,FALSE)</f>
        <v xml:space="preserve">Definition from COAR: Moving display, either generated dynamically by a computer program or formed from a series of pre-recorded still images imparting an impression of motion when shown in succession. </v>
      </c>
      <c r="AK754" s="70">
        <v>1</v>
      </c>
      <c r="AL754" s="70" t="s">
        <v>3093</v>
      </c>
      <c r="AM754" s="149">
        <f>VLOOKUP($J754,context!$K$2:$AC$348,5,FALSE)</f>
        <v>0</v>
      </c>
      <c r="AN754" s="149">
        <f>VLOOKUP($J754,context!$K$2:$AC$348,6,FALSE)</f>
        <v>0</v>
      </c>
      <c r="AO754" s="149">
        <f>VLOOKUP($J754,context!$K$2:$AC$348,7,FALSE)</f>
        <v>1</v>
      </c>
      <c r="AP754" s="149">
        <f>VLOOKUP($J754,context!$K$2:$AC$348,8,FALSE)</f>
        <v>0.2</v>
      </c>
      <c r="AQ754" s="149">
        <f>VLOOKUP($J754,context!$K$2:$AC$348,9,FALSE)</f>
        <v>0.2</v>
      </c>
      <c r="AR754" s="149">
        <f>VLOOKUP($J754,context!$K$2:$AC$348,10,FALSE)</f>
        <v>0</v>
      </c>
      <c r="AS754" s="149">
        <f>VLOOKUP($J754,context!$K$2:$AC$348,11,FALSE)</f>
        <v>0.4</v>
      </c>
      <c r="AT754" s="149">
        <f>VLOOKUP($J754,context!$K$2:$AC$348,12,FALSE)</f>
        <v>0.8</v>
      </c>
      <c r="AU754" s="149">
        <f>VLOOKUP($J754,context!$K$2:$AC$348,13,FALSE)</f>
        <v>0.2</v>
      </c>
      <c r="AV754" s="149">
        <f>VLOOKUP($J754,context!$K$2:$AC$348,14,FALSE)</f>
        <v>0.8</v>
      </c>
      <c r="AW754" s="149">
        <f>VLOOKUP($J754,context!$K$2:$AC$348,15,FALSE)</f>
        <v>0</v>
      </c>
      <c r="AX754" s="149">
        <f>VLOOKUP($J754,context!$K$2:$AC$348,16,FALSE)</f>
        <v>0.2</v>
      </c>
      <c r="AY754" s="149">
        <f t="shared" si="61"/>
        <v>3.8</v>
      </c>
      <c r="AZ754" s="149">
        <f t="shared" si="62"/>
        <v>1</v>
      </c>
      <c r="BA754" s="149">
        <f t="shared" si="63"/>
        <v>0</v>
      </c>
      <c r="BB754" s="61"/>
    </row>
    <row r="755" spans="1:54" s="122" customFormat="1">
      <c r="A755" s="52">
        <v>65</v>
      </c>
      <c r="B755" s="52" t="s">
        <v>13</v>
      </c>
      <c r="C755" s="66" t="s">
        <v>44</v>
      </c>
      <c r="D755" s="52"/>
      <c r="E755" s="77" t="s">
        <v>629</v>
      </c>
      <c r="F755" s="50">
        <v>4</v>
      </c>
      <c r="G755" s="77" t="s">
        <v>715</v>
      </c>
      <c r="H755" s="77"/>
      <c r="I755" s="69" t="s">
        <v>715</v>
      </c>
      <c r="J755" s="70" t="s">
        <v>715</v>
      </c>
      <c r="K755" s="69" t="s">
        <v>716</v>
      </c>
      <c r="L755" s="77">
        <v>0</v>
      </c>
      <c r="M755" s="69" t="s">
        <v>715</v>
      </c>
      <c r="N755" s="69" t="s">
        <v>715</v>
      </c>
      <c r="O755" s="77" t="str">
        <f t="shared" si="64"/>
        <v/>
      </c>
      <c r="P755" s="77" t="str">
        <f t="shared" si="65"/>
        <v/>
      </c>
      <c r="Q755" s="77"/>
      <c r="R755" s="6">
        <v>1</v>
      </c>
      <c r="S755" s="55"/>
      <c r="T755" s="77" t="s">
        <v>189</v>
      </c>
      <c r="U755" s="67" t="s">
        <v>717</v>
      </c>
      <c r="V755" s="68" t="s">
        <v>190</v>
      </c>
      <c r="W755" s="74" t="s">
        <v>866</v>
      </c>
      <c r="X755" s="115" t="s">
        <v>195</v>
      </c>
      <c r="Y755" s="121" t="s">
        <v>171</v>
      </c>
      <c r="Z755" s="121" t="s">
        <v>715</v>
      </c>
      <c r="AA755" s="77"/>
      <c r="AB755" s="69" t="s">
        <v>609</v>
      </c>
      <c r="AC755" s="77"/>
      <c r="AD755" s="77"/>
      <c r="AE755" s="7"/>
      <c r="AF755" s="77"/>
      <c r="AG755" s="69">
        <v>1</v>
      </c>
      <c r="AH755" s="7" t="s">
        <v>718</v>
      </c>
      <c r="AI755" s="70" t="s">
        <v>914</v>
      </c>
      <c r="AJ755" s="194" t="str">
        <f>VLOOKUP($J755,context!$K$2:$M$348,2,FALSE)</f>
        <v>Definition from COAR: A recording of visual images, usually in motion and with sound accompaniment.</v>
      </c>
      <c r="AK755" s="70">
        <v>1</v>
      </c>
      <c r="AL755" s="70" t="s">
        <v>3093</v>
      </c>
      <c r="AM755" s="149">
        <f>VLOOKUP($J755,context!$K$2:$AC$348,5,FALSE)</f>
        <v>0</v>
      </c>
      <c r="AN755" s="149">
        <f>VLOOKUP($J755,context!$K$2:$AC$348,6,FALSE)</f>
        <v>0</v>
      </c>
      <c r="AO755" s="149">
        <f>VLOOKUP($J755,context!$K$2:$AC$348,7,FALSE)</f>
        <v>1</v>
      </c>
      <c r="AP755" s="149">
        <f>VLOOKUP($J755,context!$K$2:$AC$348,8,FALSE)</f>
        <v>0.2</v>
      </c>
      <c r="AQ755" s="149">
        <f>VLOOKUP($J755,context!$K$2:$AC$348,9,FALSE)</f>
        <v>0.2</v>
      </c>
      <c r="AR755" s="149">
        <f>VLOOKUP($J755,context!$K$2:$AC$348,10,FALSE)</f>
        <v>0</v>
      </c>
      <c r="AS755" s="149">
        <f>VLOOKUP($J755,context!$K$2:$AC$348,11,FALSE)</f>
        <v>0.4</v>
      </c>
      <c r="AT755" s="149">
        <f>VLOOKUP($J755,context!$K$2:$AC$348,12,FALSE)</f>
        <v>0.6</v>
      </c>
      <c r="AU755" s="149">
        <f>VLOOKUP($J755,context!$K$2:$AC$348,13,FALSE)</f>
        <v>0.4</v>
      </c>
      <c r="AV755" s="149">
        <f>VLOOKUP($J755,context!$K$2:$AC$348,14,FALSE)</f>
        <v>0.8</v>
      </c>
      <c r="AW755" s="149">
        <f>VLOOKUP($J755,context!$K$2:$AC$348,15,FALSE)</f>
        <v>0</v>
      </c>
      <c r="AX755" s="149">
        <f>VLOOKUP($J755,context!$K$2:$AC$348,16,FALSE)</f>
        <v>0.2</v>
      </c>
      <c r="AY755" s="149">
        <f t="shared" si="61"/>
        <v>3.8</v>
      </c>
      <c r="AZ755" s="149">
        <f t="shared" si="62"/>
        <v>1</v>
      </c>
      <c r="BA755" s="149">
        <f t="shared" si="63"/>
        <v>0</v>
      </c>
      <c r="BB755" s="61"/>
    </row>
    <row r="756" spans="1:54" s="122" customFormat="1">
      <c r="A756" s="52">
        <v>482</v>
      </c>
      <c r="B756" s="52" t="s">
        <v>13</v>
      </c>
      <c r="C756" s="66" t="s">
        <v>29</v>
      </c>
      <c r="D756" s="52" t="s">
        <v>1159</v>
      </c>
      <c r="E756" s="77" t="s">
        <v>1160</v>
      </c>
      <c r="F756" s="50">
        <v>3</v>
      </c>
      <c r="G756" s="50" t="s">
        <v>190</v>
      </c>
      <c r="H756" s="77" t="s">
        <v>193</v>
      </c>
      <c r="I756" s="69" t="s">
        <v>193</v>
      </c>
      <c r="J756" s="70" t="s">
        <v>715</v>
      </c>
      <c r="K756" s="77"/>
      <c r="L756" s="77">
        <v>0</v>
      </c>
      <c r="M756" s="69" t="s">
        <v>715</v>
      </c>
      <c r="N756" s="69" t="s">
        <v>715</v>
      </c>
      <c r="O756" s="77" t="str">
        <f t="shared" si="64"/>
        <v/>
      </c>
      <c r="P756" s="77" t="str">
        <f t="shared" si="65"/>
        <v/>
      </c>
      <c r="Q756" s="77"/>
      <c r="R756" s="6">
        <v>1</v>
      </c>
      <c r="S756" s="55"/>
      <c r="T756" s="77" t="s">
        <v>189</v>
      </c>
      <c r="U756" s="67" t="s">
        <v>717</v>
      </c>
      <c r="V756" s="68" t="s">
        <v>190</v>
      </c>
      <c r="W756" s="74" t="s">
        <v>866</v>
      </c>
      <c r="X756" s="115" t="s">
        <v>195</v>
      </c>
      <c r="Y756" s="121" t="s">
        <v>171</v>
      </c>
      <c r="Z756" s="121" t="s">
        <v>715</v>
      </c>
      <c r="AA756" s="77"/>
      <c r="AB756" s="69" t="s">
        <v>609</v>
      </c>
      <c r="AC756" s="77"/>
      <c r="AD756" s="77"/>
      <c r="AE756" s="7"/>
      <c r="AF756" s="77"/>
      <c r="AG756" s="69">
        <v>1</v>
      </c>
      <c r="AH756" s="7" t="s">
        <v>718</v>
      </c>
      <c r="AI756" s="70" t="s">
        <v>914</v>
      </c>
      <c r="AJ756" s="194" t="str">
        <f>VLOOKUP($J756,context!$K$2:$M$348,2,FALSE)</f>
        <v>Definition from COAR: A recording of visual images, usually in motion and with sound accompaniment.</v>
      </c>
      <c r="AK756" s="70">
        <v>1</v>
      </c>
      <c r="AL756" s="70" t="s">
        <v>3093</v>
      </c>
      <c r="AM756" s="149">
        <f>VLOOKUP($J756,context!$K$2:$AC$348,5,FALSE)</f>
        <v>0</v>
      </c>
      <c r="AN756" s="149">
        <f>VLOOKUP($J756,context!$K$2:$AC$348,6,FALSE)</f>
        <v>0</v>
      </c>
      <c r="AO756" s="149">
        <f>VLOOKUP($J756,context!$K$2:$AC$348,7,FALSE)</f>
        <v>1</v>
      </c>
      <c r="AP756" s="149">
        <f>VLOOKUP($J756,context!$K$2:$AC$348,8,FALSE)</f>
        <v>0.2</v>
      </c>
      <c r="AQ756" s="149">
        <f>VLOOKUP($J756,context!$K$2:$AC$348,9,FALSE)</f>
        <v>0.2</v>
      </c>
      <c r="AR756" s="149">
        <f>VLOOKUP($J756,context!$K$2:$AC$348,10,FALSE)</f>
        <v>0</v>
      </c>
      <c r="AS756" s="149">
        <f>VLOOKUP($J756,context!$K$2:$AC$348,11,FALSE)</f>
        <v>0.4</v>
      </c>
      <c r="AT756" s="149">
        <f>VLOOKUP($J756,context!$K$2:$AC$348,12,FALSE)</f>
        <v>0.6</v>
      </c>
      <c r="AU756" s="149">
        <f>VLOOKUP($J756,context!$K$2:$AC$348,13,FALSE)</f>
        <v>0.4</v>
      </c>
      <c r="AV756" s="149">
        <f>VLOOKUP($J756,context!$K$2:$AC$348,14,FALSE)</f>
        <v>0.8</v>
      </c>
      <c r="AW756" s="149">
        <f>VLOOKUP($J756,context!$K$2:$AC$348,15,FALSE)</f>
        <v>0</v>
      </c>
      <c r="AX756" s="149">
        <f>VLOOKUP($J756,context!$K$2:$AC$348,16,FALSE)</f>
        <v>0.2</v>
      </c>
      <c r="AY756" s="149">
        <f t="shared" si="61"/>
        <v>3.8</v>
      </c>
      <c r="AZ756" s="149">
        <f t="shared" si="62"/>
        <v>1</v>
      </c>
      <c r="BA756" s="149">
        <f t="shared" si="63"/>
        <v>0</v>
      </c>
      <c r="BB756" s="61"/>
    </row>
    <row r="757" spans="1:54" s="122" customFormat="1">
      <c r="A757" s="52">
        <v>595</v>
      </c>
      <c r="B757" s="52" t="s">
        <v>13</v>
      </c>
      <c r="C757" s="114" t="s">
        <v>1732</v>
      </c>
      <c r="D757" s="59"/>
      <c r="E757" s="69" t="s">
        <v>1891</v>
      </c>
      <c r="F757" s="61">
        <v>3</v>
      </c>
      <c r="G757" s="69" t="s">
        <v>811</v>
      </c>
      <c r="H757" s="61"/>
      <c r="I757" s="69" t="s">
        <v>811</v>
      </c>
      <c r="J757" s="70" t="s">
        <v>715</v>
      </c>
      <c r="K757" s="70" t="s">
        <v>1870</v>
      </c>
      <c r="L757" s="77">
        <v>1</v>
      </c>
      <c r="M757" s="69" t="s">
        <v>715</v>
      </c>
      <c r="N757" s="69" t="s">
        <v>715</v>
      </c>
      <c r="O757" s="77" t="str">
        <f t="shared" si="64"/>
        <v>Video Recording</v>
      </c>
      <c r="P757" s="77" t="str">
        <f t="shared" si="65"/>
        <v>Definition from COAR: A recording of visual images, usually in motion and with sound accompaniment.</v>
      </c>
      <c r="Q757" s="61" t="s">
        <v>1871</v>
      </c>
      <c r="R757" s="6">
        <v>1</v>
      </c>
      <c r="S757" s="55"/>
      <c r="T757" s="77" t="s">
        <v>189</v>
      </c>
      <c r="U757" s="67" t="s">
        <v>717</v>
      </c>
      <c r="V757" s="68" t="s">
        <v>190</v>
      </c>
      <c r="W757" s="74" t="s">
        <v>866</v>
      </c>
      <c r="X757" s="115" t="s">
        <v>195</v>
      </c>
      <c r="Y757" s="121" t="s">
        <v>171</v>
      </c>
      <c r="Z757" s="121" t="s">
        <v>715</v>
      </c>
      <c r="AA757" s="77"/>
      <c r="AB757" s="69" t="s">
        <v>609</v>
      </c>
      <c r="AC757" s="77"/>
      <c r="AD757" s="77"/>
      <c r="AE757" s="7"/>
      <c r="AF757" s="77"/>
      <c r="AG757" s="69">
        <v>1</v>
      </c>
      <c r="AH757" s="7" t="s">
        <v>718</v>
      </c>
      <c r="AI757" s="70" t="s">
        <v>914</v>
      </c>
      <c r="AJ757" s="194" t="str">
        <f>VLOOKUP($J757,context!$K$2:$M$348,2,FALSE)</f>
        <v>Definition from COAR: A recording of visual images, usually in motion and with sound accompaniment.</v>
      </c>
      <c r="AK757" s="70">
        <v>1</v>
      </c>
      <c r="AL757" s="70" t="s">
        <v>3093</v>
      </c>
      <c r="AM757" s="149">
        <f>VLOOKUP($J757,context!$K$2:$AC$348,5,FALSE)</f>
        <v>0</v>
      </c>
      <c r="AN757" s="149">
        <f>VLOOKUP($J757,context!$K$2:$AC$348,6,FALSE)</f>
        <v>0</v>
      </c>
      <c r="AO757" s="149">
        <f>VLOOKUP($J757,context!$K$2:$AC$348,7,FALSE)</f>
        <v>1</v>
      </c>
      <c r="AP757" s="149">
        <f>VLOOKUP($J757,context!$K$2:$AC$348,8,FALSE)</f>
        <v>0.2</v>
      </c>
      <c r="AQ757" s="149">
        <f>VLOOKUP($J757,context!$K$2:$AC$348,9,FALSE)</f>
        <v>0.2</v>
      </c>
      <c r="AR757" s="149">
        <f>VLOOKUP($J757,context!$K$2:$AC$348,10,FALSE)</f>
        <v>0</v>
      </c>
      <c r="AS757" s="149">
        <f>VLOOKUP($J757,context!$K$2:$AC$348,11,FALSE)</f>
        <v>0.4</v>
      </c>
      <c r="AT757" s="149">
        <f>VLOOKUP($J757,context!$K$2:$AC$348,12,FALSE)</f>
        <v>0.6</v>
      </c>
      <c r="AU757" s="149">
        <f>VLOOKUP($J757,context!$K$2:$AC$348,13,FALSE)</f>
        <v>0.4</v>
      </c>
      <c r="AV757" s="149">
        <f>VLOOKUP($J757,context!$K$2:$AC$348,14,FALSE)</f>
        <v>0.8</v>
      </c>
      <c r="AW757" s="149">
        <f>VLOOKUP($J757,context!$K$2:$AC$348,15,FALSE)</f>
        <v>0</v>
      </c>
      <c r="AX757" s="149">
        <f>VLOOKUP($J757,context!$K$2:$AC$348,16,FALSE)</f>
        <v>0.2</v>
      </c>
      <c r="AY757" s="149">
        <f t="shared" si="61"/>
        <v>3.8</v>
      </c>
      <c r="AZ757" s="149">
        <f t="shared" si="62"/>
        <v>1</v>
      </c>
      <c r="BA757" s="149">
        <f t="shared" si="63"/>
        <v>0</v>
      </c>
      <c r="BB757" s="61"/>
    </row>
    <row r="758" spans="1:54" s="122" customFormat="1">
      <c r="A758" s="122">
        <v>915</v>
      </c>
      <c r="B758" s="52" t="s">
        <v>13</v>
      </c>
      <c r="C758" s="66" t="s">
        <v>2413</v>
      </c>
      <c r="D758" s="66" t="s">
        <v>2570</v>
      </c>
      <c r="E758" s="7" t="s">
        <v>2414</v>
      </c>
      <c r="F758" s="122">
        <v>4</v>
      </c>
      <c r="G758" s="50" t="s">
        <v>190</v>
      </c>
      <c r="J758" s="47" t="s">
        <v>715</v>
      </c>
      <c r="K758" s="7" t="s">
        <v>2571</v>
      </c>
      <c r="L758" s="7">
        <v>0</v>
      </c>
      <c r="M758" s="69" t="s">
        <v>715</v>
      </c>
      <c r="N758" s="69" t="s">
        <v>715</v>
      </c>
      <c r="O758" s="77" t="str">
        <f t="shared" si="64"/>
        <v/>
      </c>
      <c r="P758" s="77" t="str">
        <f t="shared" si="65"/>
        <v/>
      </c>
      <c r="Q758" s="7"/>
      <c r="R758" s="66">
        <v>1</v>
      </c>
      <c r="S758" s="55">
        <v>42329</v>
      </c>
      <c r="T758" s="77" t="s">
        <v>189</v>
      </c>
      <c r="U758" s="67" t="s">
        <v>717</v>
      </c>
      <c r="V758" s="47" t="s">
        <v>190</v>
      </c>
      <c r="W758" s="47" t="s">
        <v>866</v>
      </c>
      <c r="X758" s="66" t="s">
        <v>195</v>
      </c>
      <c r="Y758" s="184" t="s">
        <v>171</v>
      </c>
      <c r="Z758" s="184" t="s">
        <v>715</v>
      </c>
      <c r="AA758" s="7"/>
      <c r="AB758" s="7" t="s">
        <v>609</v>
      </c>
      <c r="AC758" s="7"/>
      <c r="AD758" s="7"/>
      <c r="AE758" s="7"/>
      <c r="AF758" s="7"/>
      <c r="AG758" s="7">
        <v>1</v>
      </c>
      <c r="AH758" s="7" t="s">
        <v>718</v>
      </c>
      <c r="AI758" s="47" t="s">
        <v>914</v>
      </c>
      <c r="AJ758" s="194" t="str">
        <f>VLOOKUP($J758,context!$K$2:$M$348,2,FALSE)</f>
        <v>Definition from COAR: A recording of visual images, usually in motion and with sound accompaniment.</v>
      </c>
      <c r="AK758" s="70">
        <v>1</v>
      </c>
      <c r="AL758" s="70" t="s">
        <v>3093</v>
      </c>
      <c r="AM758" s="185">
        <f>VLOOKUP($J758,context!$K$2:$AC$348,5,FALSE)</f>
        <v>0</v>
      </c>
      <c r="AN758" s="185">
        <f>VLOOKUP($J758,context!$K$2:$AC$348,6,FALSE)</f>
        <v>0</v>
      </c>
      <c r="AO758" s="185">
        <f>VLOOKUP($J758,context!$K$2:$AC$348,7,FALSE)</f>
        <v>1</v>
      </c>
      <c r="AP758" s="185">
        <f>VLOOKUP($J758,context!$K$2:$AC$348,8,FALSE)</f>
        <v>0.2</v>
      </c>
      <c r="AQ758" s="185">
        <f>VLOOKUP($J758,context!$K$2:$AC$348,9,FALSE)</f>
        <v>0.2</v>
      </c>
      <c r="AR758" s="185">
        <f>VLOOKUP($J758,context!$K$2:$AC$348,10,FALSE)</f>
        <v>0</v>
      </c>
      <c r="AS758" s="185">
        <f>VLOOKUP($J758,context!$K$2:$AC$348,11,FALSE)</f>
        <v>0.4</v>
      </c>
      <c r="AT758" s="185">
        <f>VLOOKUP($J758,context!$K$2:$AC$348,12,FALSE)</f>
        <v>0.6</v>
      </c>
      <c r="AU758" s="185">
        <f>VLOOKUP($J758,context!$K$2:$AC$348,13,FALSE)</f>
        <v>0.4</v>
      </c>
      <c r="AV758" s="185">
        <f>VLOOKUP($J758,context!$K$2:$AC$348,14,FALSE)</f>
        <v>0.8</v>
      </c>
      <c r="AW758" s="185">
        <f>VLOOKUP($J758,context!$K$2:$AC$348,15,FALSE)</f>
        <v>0</v>
      </c>
      <c r="AX758" s="185">
        <f>VLOOKUP($J758,context!$K$2:$AC$348,16,FALSE)</f>
        <v>0.2</v>
      </c>
      <c r="AY758" s="185">
        <f t="shared" si="61"/>
        <v>3.8</v>
      </c>
      <c r="AZ758" s="149">
        <f t="shared" si="62"/>
        <v>1</v>
      </c>
      <c r="BA758" s="149">
        <f t="shared" si="63"/>
        <v>0</v>
      </c>
      <c r="BB758" s="61"/>
    </row>
    <row r="759" spans="1:54" s="122" customFormat="1">
      <c r="A759" s="122">
        <v>946</v>
      </c>
      <c r="B759" s="52" t="s">
        <v>13</v>
      </c>
      <c r="C759" s="66" t="s">
        <v>32</v>
      </c>
      <c r="D759" s="52"/>
      <c r="E759" s="77" t="s">
        <v>1190</v>
      </c>
      <c r="F759" s="50">
        <v>3</v>
      </c>
      <c r="G759" s="50" t="s">
        <v>715</v>
      </c>
      <c r="H759" s="77"/>
      <c r="I759" s="69" t="s">
        <v>715</v>
      </c>
      <c r="J759" s="70" t="s">
        <v>715</v>
      </c>
      <c r="K759" s="77"/>
      <c r="L759" s="77">
        <v>0</v>
      </c>
      <c r="M759" s="69" t="s">
        <v>715</v>
      </c>
      <c r="N759" s="69" t="s">
        <v>715</v>
      </c>
      <c r="O759" s="77" t="str">
        <f t="shared" si="64"/>
        <v/>
      </c>
      <c r="P759" s="77" t="str">
        <f t="shared" si="65"/>
        <v/>
      </c>
      <c r="Q759" s="77"/>
      <c r="R759" s="6">
        <v>1</v>
      </c>
      <c r="S759" s="55">
        <v>42328</v>
      </c>
      <c r="T759" s="77" t="s">
        <v>189</v>
      </c>
      <c r="U759" s="67" t="s">
        <v>717</v>
      </c>
      <c r="V759" s="68" t="s">
        <v>190</v>
      </c>
      <c r="W759" s="74" t="s">
        <v>866</v>
      </c>
      <c r="X759" s="115" t="s">
        <v>195</v>
      </c>
      <c r="Y759" s="121" t="s">
        <v>171</v>
      </c>
      <c r="Z759" s="121" t="s">
        <v>715</v>
      </c>
      <c r="AA759" s="77"/>
      <c r="AB759" s="69" t="s">
        <v>609</v>
      </c>
      <c r="AC759" s="77"/>
      <c r="AD759" s="77"/>
      <c r="AE759" s="7"/>
      <c r="AF759" s="77"/>
      <c r="AG759" s="69">
        <v>1</v>
      </c>
      <c r="AH759" s="7" t="s">
        <v>718</v>
      </c>
      <c r="AI759" s="70" t="s">
        <v>914</v>
      </c>
      <c r="AJ759" s="194" t="str">
        <f>VLOOKUP($J759,context!$K$2:$M$348,2,FALSE)</f>
        <v>Definition from COAR: A recording of visual images, usually in motion and with sound accompaniment.</v>
      </c>
      <c r="AK759" s="70">
        <v>1</v>
      </c>
      <c r="AL759" s="70" t="s">
        <v>3093</v>
      </c>
      <c r="AM759" s="149">
        <f>VLOOKUP($J759,context!$K$2:$AC$348,5,FALSE)</f>
        <v>0</v>
      </c>
      <c r="AN759" s="149">
        <f>VLOOKUP($J759,context!$K$2:$AC$348,6,FALSE)</f>
        <v>0</v>
      </c>
      <c r="AO759" s="149">
        <f>VLOOKUP($J759,context!$K$2:$AC$348,7,FALSE)</f>
        <v>1</v>
      </c>
      <c r="AP759" s="149">
        <f>VLOOKUP($J759,context!$K$2:$AC$348,8,FALSE)</f>
        <v>0.2</v>
      </c>
      <c r="AQ759" s="149">
        <f>VLOOKUP($J759,context!$K$2:$AC$348,9,FALSE)</f>
        <v>0.2</v>
      </c>
      <c r="AR759" s="149">
        <f>VLOOKUP($J759,context!$K$2:$AC$348,10,FALSE)</f>
        <v>0</v>
      </c>
      <c r="AS759" s="149">
        <f>VLOOKUP($J759,context!$K$2:$AC$348,11,FALSE)</f>
        <v>0.4</v>
      </c>
      <c r="AT759" s="149">
        <f>VLOOKUP($J759,context!$K$2:$AC$348,12,FALSE)</f>
        <v>0.6</v>
      </c>
      <c r="AU759" s="149">
        <f>VLOOKUP($J759,context!$K$2:$AC$348,13,FALSE)</f>
        <v>0.4</v>
      </c>
      <c r="AV759" s="149">
        <f>VLOOKUP($J759,context!$K$2:$AC$348,14,FALSE)</f>
        <v>0.8</v>
      </c>
      <c r="AW759" s="149">
        <f>VLOOKUP($J759,context!$K$2:$AC$348,15,FALSE)</f>
        <v>0</v>
      </c>
      <c r="AX759" s="149">
        <f>VLOOKUP($J759,context!$K$2:$AC$348,16,FALSE)</f>
        <v>0.2</v>
      </c>
      <c r="AY759" s="149">
        <f t="shared" si="61"/>
        <v>3.8</v>
      </c>
      <c r="AZ759" s="149">
        <f t="shared" si="62"/>
        <v>1</v>
      </c>
      <c r="BA759" s="149">
        <f t="shared" si="63"/>
        <v>0</v>
      </c>
      <c r="BB759" s="61"/>
    </row>
    <row r="760" spans="1:54" s="122" customFormat="1">
      <c r="A760" s="52">
        <v>436</v>
      </c>
      <c r="B760" s="52" t="s">
        <v>13</v>
      </c>
      <c r="C760" s="66" t="s">
        <v>1116</v>
      </c>
      <c r="D760" s="52" t="s">
        <v>1117</v>
      </c>
      <c r="E760" s="77" t="s">
        <v>49</v>
      </c>
      <c r="F760" s="50">
        <v>3</v>
      </c>
      <c r="G760" s="50" t="s">
        <v>1140</v>
      </c>
      <c r="H760" s="77">
        <v>28</v>
      </c>
      <c r="I760" s="50" t="s">
        <v>1140</v>
      </c>
      <c r="J760" s="71" t="s">
        <v>3363</v>
      </c>
      <c r="K760" s="77" t="s">
        <v>1142</v>
      </c>
      <c r="L760" s="175">
        <v>1</v>
      </c>
      <c r="M760" s="69" t="s">
        <v>190</v>
      </c>
      <c r="N760" s="69" t="s">
        <v>1141</v>
      </c>
      <c r="O760" s="77" t="str">
        <f t="shared" si="64"/>
        <v>other video</v>
      </c>
      <c r="P760" s="77" t="str">
        <f t="shared" si="65"/>
        <v>Definition from ONIX 3.0: Other video content eg interview, not a reading or performance</v>
      </c>
      <c r="Q760" s="77"/>
      <c r="R760" s="6">
        <v>0.8</v>
      </c>
      <c r="S760" s="55"/>
      <c r="T760" s="77" t="s">
        <v>189</v>
      </c>
      <c r="U760" s="67" t="s">
        <v>717</v>
      </c>
      <c r="V760" s="68" t="s">
        <v>190</v>
      </c>
      <c r="W760" s="74" t="s">
        <v>866</v>
      </c>
      <c r="X760" s="115" t="s">
        <v>195</v>
      </c>
      <c r="Y760" s="121" t="s">
        <v>171</v>
      </c>
      <c r="Z760" s="121" t="s">
        <v>715</v>
      </c>
      <c r="AA760" s="77"/>
      <c r="AB760" s="69" t="s">
        <v>609</v>
      </c>
      <c r="AC760" s="77"/>
      <c r="AD760" s="77"/>
      <c r="AE760" s="7"/>
      <c r="AF760" s="69" t="s">
        <v>2966</v>
      </c>
      <c r="AG760" s="69">
        <v>-1</v>
      </c>
      <c r="AH760" s="7"/>
      <c r="AI760" s="70" t="s">
        <v>2776</v>
      </c>
      <c r="AJ760" s="194" t="e">
        <f>VLOOKUP($J760,context!$K$2:$M$348,2,FALSE)</f>
        <v>#N/A</v>
      </c>
      <c r="AK760" s="70">
        <v>1</v>
      </c>
      <c r="AL760" s="70" t="s">
        <v>3094</v>
      </c>
      <c r="AM760" s="149" t="e">
        <f>VLOOKUP($J760,context!$K$2:$AC$348,5,FALSE)</f>
        <v>#N/A</v>
      </c>
      <c r="AN760" s="149" t="e">
        <f>VLOOKUP($J760,context!$K$2:$AC$348,6,FALSE)</f>
        <v>#N/A</v>
      </c>
      <c r="AO760" s="149" t="e">
        <f>VLOOKUP($J760,context!$K$2:$AC$348,7,FALSE)</f>
        <v>#N/A</v>
      </c>
      <c r="AP760" s="149" t="e">
        <f>VLOOKUP($J760,context!$K$2:$AC$348,8,FALSE)</f>
        <v>#N/A</v>
      </c>
      <c r="AQ760" s="149" t="e">
        <f>VLOOKUP($J760,context!$K$2:$AC$348,9,FALSE)</f>
        <v>#N/A</v>
      </c>
      <c r="AR760" s="149" t="e">
        <f>VLOOKUP($J760,context!$K$2:$AC$348,10,FALSE)</f>
        <v>#N/A</v>
      </c>
      <c r="AS760" s="149" t="e">
        <f>VLOOKUP($J760,context!$K$2:$AC$348,11,FALSE)</f>
        <v>#N/A</v>
      </c>
      <c r="AT760" s="149" t="e">
        <f>VLOOKUP($J760,context!$K$2:$AC$348,12,FALSE)</f>
        <v>#N/A</v>
      </c>
      <c r="AU760" s="149" t="e">
        <f>VLOOKUP($J760,context!$K$2:$AC$348,13,FALSE)</f>
        <v>#N/A</v>
      </c>
      <c r="AV760" s="149" t="e">
        <f>VLOOKUP($J760,context!$K$2:$AC$348,14,FALSE)</f>
        <v>#N/A</v>
      </c>
      <c r="AW760" s="149" t="e">
        <f>VLOOKUP($J760,context!$K$2:$AC$348,15,FALSE)</f>
        <v>#N/A</v>
      </c>
      <c r="AX760" s="149" t="e">
        <f>VLOOKUP($J760,context!$K$2:$AC$348,16,FALSE)</f>
        <v>#N/A</v>
      </c>
      <c r="AY760" s="149" t="e">
        <f t="shared" si="61"/>
        <v>#N/A</v>
      </c>
      <c r="AZ760" s="149" t="e">
        <f t="shared" si="62"/>
        <v>#N/A</v>
      </c>
      <c r="BA760" s="149" t="e">
        <f t="shared" si="63"/>
        <v>#N/A</v>
      </c>
      <c r="BB760" s="61"/>
    </row>
    <row r="761" spans="1:54" s="7" customFormat="1">
      <c r="A761" s="52">
        <v>364</v>
      </c>
      <c r="B761" s="52" t="s">
        <v>2708</v>
      </c>
      <c r="C761" s="66" t="s">
        <v>905</v>
      </c>
      <c r="D761" s="52"/>
      <c r="E761" s="77" t="s">
        <v>906</v>
      </c>
      <c r="F761" s="50">
        <v>5</v>
      </c>
      <c r="G761" s="50" t="s">
        <v>1044</v>
      </c>
      <c r="H761" s="77" t="s">
        <v>1054</v>
      </c>
      <c r="I761" s="69" t="s">
        <v>1055</v>
      </c>
      <c r="J761" s="70" t="s">
        <v>1056</v>
      </c>
      <c r="K761" s="77"/>
      <c r="L761" s="175">
        <v>1</v>
      </c>
      <c r="M761" s="69" t="s">
        <v>1056</v>
      </c>
      <c r="N761" s="69" t="s">
        <v>1056</v>
      </c>
      <c r="O761" s="77" t="str">
        <f t="shared" si="64"/>
        <v>Vision</v>
      </c>
      <c r="P761" s="77" t="str">
        <f t="shared" si="65"/>
        <v xml:space="preserve">Definition from MARLO: </v>
      </c>
      <c r="Q761" s="77"/>
      <c r="R761" s="6">
        <v>0.6</v>
      </c>
      <c r="S761" s="55">
        <v>43015</v>
      </c>
      <c r="T761" s="77" t="s">
        <v>65</v>
      </c>
      <c r="U761" s="67" t="s">
        <v>108</v>
      </c>
      <c r="V761" s="68" t="s">
        <v>145</v>
      </c>
      <c r="W761" s="74" t="s">
        <v>66</v>
      </c>
      <c r="X761" s="115" t="s">
        <v>66</v>
      </c>
      <c r="Y761" s="121" t="s">
        <v>171</v>
      </c>
      <c r="Z761" s="121" t="s">
        <v>167</v>
      </c>
      <c r="AA761" s="69" t="s">
        <v>609</v>
      </c>
      <c r="AB761" s="69" t="s">
        <v>609</v>
      </c>
      <c r="AC761" s="77"/>
      <c r="AD761" s="77"/>
      <c r="AF761" s="69" t="s">
        <v>2961</v>
      </c>
      <c r="AG761" s="69">
        <v>0</v>
      </c>
      <c r="AI761" s="131" t="s">
        <v>2659</v>
      </c>
      <c r="AJ761" s="194" t="str">
        <f>VLOOKUP($J761,context!$K$2:$M$348,2,FALSE)</f>
        <v xml:space="preserve">Definition from MARLO: </v>
      </c>
      <c r="AK761" s="131">
        <v>2</v>
      </c>
      <c r="AL761" s="70" t="s">
        <v>3097</v>
      </c>
      <c r="AM761" s="149">
        <f>VLOOKUP($J761,context!$K$2:$AC$348,5,FALSE)</f>
        <v>1</v>
      </c>
      <c r="AN761" s="149">
        <f>VLOOKUP($J761,context!$K$2:$AC$348,6,FALSE)</f>
        <v>0</v>
      </c>
      <c r="AO761" s="149">
        <f>VLOOKUP($J761,context!$K$2:$AC$348,7,FALSE)</f>
        <v>0</v>
      </c>
      <c r="AP761" s="149">
        <f>VLOOKUP($J761,context!$K$2:$AC$348,8,FALSE)</f>
        <v>0</v>
      </c>
      <c r="AQ761" s="149">
        <f>VLOOKUP($J761,context!$K$2:$AC$348,9,FALSE)</f>
        <v>0</v>
      </c>
      <c r="AR761" s="149">
        <f>VLOOKUP($J761,context!$K$2:$AC$348,10,FALSE)</f>
        <v>0</v>
      </c>
      <c r="AS761" s="149">
        <f>VLOOKUP($J761,context!$K$2:$AC$348,11,FALSE)</f>
        <v>0.2</v>
      </c>
      <c r="AT761" s="149">
        <f>VLOOKUP($J761,context!$K$2:$AC$348,12,FALSE)</f>
        <v>0</v>
      </c>
      <c r="AU761" s="149">
        <f>VLOOKUP($J761,context!$K$2:$AC$348,13,FALSE)</f>
        <v>0.4</v>
      </c>
      <c r="AV761" s="149">
        <f>VLOOKUP($J761,context!$K$2:$AC$348,14,FALSE)</f>
        <v>0.2</v>
      </c>
      <c r="AW761" s="149">
        <f>VLOOKUP($J761,context!$K$2:$AC$348,15,FALSE)</f>
        <v>0</v>
      </c>
      <c r="AX761" s="149">
        <f>VLOOKUP($J761,context!$K$2:$AC$348,16,FALSE)</f>
        <v>0.4</v>
      </c>
      <c r="AY761" s="149">
        <f t="shared" si="61"/>
        <v>2.2000000000000002</v>
      </c>
      <c r="AZ761" s="149">
        <f t="shared" si="62"/>
        <v>1</v>
      </c>
      <c r="BA761" s="149">
        <f t="shared" si="63"/>
        <v>0</v>
      </c>
      <c r="BB761" s="122"/>
    </row>
    <row r="762" spans="1:54" s="122" customFormat="1">
      <c r="A762" s="52">
        <v>831</v>
      </c>
      <c r="B762" s="52" t="s">
        <v>13</v>
      </c>
      <c r="C762" s="117" t="s">
        <v>1902</v>
      </c>
      <c r="D762" s="59"/>
      <c r="E762" s="69" t="s">
        <v>2271</v>
      </c>
      <c r="F762" s="61"/>
      <c r="G762" s="62" t="s">
        <v>397</v>
      </c>
      <c r="H762" s="61"/>
      <c r="I762" s="69"/>
      <c r="J762" s="70" t="s">
        <v>2360</v>
      </c>
      <c r="K762" s="69" t="s">
        <v>2237</v>
      </c>
      <c r="L762" s="61">
        <v>1</v>
      </c>
      <c r="M762" s="69" t="s">
        <v>2360</v>
      </c>
      <c r="N762" s="69" t="s">
        <v>2360</v>
      </c>
      <c r="O762" s="77" t="str">
        <f t="shared" si="64"/>
        <v>Vocabulary</v>
      </c>
      <c r="P762" s="77" t="str">
        <f t="shared" si="65"/>
        <v>Definition from FaBiO: A set of words, either constituting a language, or more specifically used to describe a particular domain of knowledge.</v>
      </c>
      <c r="Q762" s="61"/>
      <c r="R762" s="63">
        <v>0.8</v>
      </c>
      <c r="S762" s="64"/>
      <c r="T762" s="77" t="s">
        <v>65</v>
      </c>
      <c r="U762" s="67" t="s">
        <v>608</v>
      </c>
      <c r="V762" s="68" t="s">
        <v>145</v>
      </c>
      <c r="W762" s="74" t="s">
        <v>235</v>
      </c>
      <c r="X762" s="115" t="s">
        <v>235</v>
      </c>
      <c r="Y762" s="121" t="s">
        <v>171</v>
      </c>
      <c r="Z762" s="121" t="s">
        <v>390</v>
      </c>
      <c r="AA762" s="69" t="s">
        <v>609</v>
      </c>
      <c r="AB762" s="61"/>
      <c r="AC762" s="61"/>
      <c r="AD762" s="72"/>
      <c r="AE762" s="7"/>
      <c r="AF762" s="61"/>
      <c r="AG762" s="69">
        <v>1</v>
      </c>
      <c r="AH762" s="66"/>
      <c r="AI762" s="70" t="s">
        <v>2787</v>
      </c>
      <c r="AJ762" s="194" t="str">
        <f>VLOOKUP($J762,context!$K$2:$M$348,2,FALSE)</f>
        <v>Definition from FaBiO: A set of words, either constituting a language, or more specifically used to describe a particular domain of knowledge.</v>
      </c>
      <c r="AK762" s="70">
        <v>1</v>
      </c>
      <c r="AL762" s="70" t="s">
        <v>3097</v>
      </c>
      <c r="AM762" s="149">
        <f>VLOOKUP($J762,context!$K$2:$AC$348,5,FALSE)</f>
        <v>0</v>
      </c>
      <c r="AN762" s="149">
        <f>VLOOKUP($J762,context!$K$2:$AC$348,6,FALSE)</f>
        <v>0</v>
      </c>
      <c r="AO762" s="149">
        <f>VLOOKUP($J762,context!$K$2:$AC$348,7,FALSE)</f>
        <v>0</v>
      </c>
      <c r="AP762" s="149">
        <f>VLOOKUP($J762,context!$K$2:$AC$348,8,FALSE)</f>
        <v>0.4</v>
      </c>
      <c r="AQ762" s="149">
        <f>VLOOKUP($J762,context!$K$2:$AC$348,9,FALSE)</f>
        <v>0</v>
      </c>
      <c r="AR762" s="149">
        <f>VLOOKUP($J762,context!$K$2:$AC$348,10,FALSE)</f>
        <v>1</v>
      </c>
      <c r="AS762" s="149">
        <f>VLOOKUP($J762,context!$K$2:$AC$348,11,FALSE)</f>
        <v>1</v>
      </c>
      <c r="AT762" s="149">
        <f>VLOOKUP($J762,context!$K$2:$AC$348,12,FALSE)</f>
        <v>0</v>
      </c>
      <c r="AU762" s="149">
        <f>VLOOKUP($J762,context!$K$2:$AC$348,13,FALSE)</f>
        <v>0.4</v>
      </c>
      <c r="AV762" s="149">
        <f>VLOOKUP($J762,context!$K$2:$AC$348,14,FALSE)</f>
        <v>0.2</v>
      </c>
      <c r="AW762" s="149">
        <f>VLOOKUP($J762,context!$K$2:$AC$348,15,FALSE)</f>
        <v>0</v>
      </c>
      <c r="AX762" s="149">
        <f>VLOOKUP($J762,context!$K$2:$AC$348,16,FALSE)</f>
        <v>0.2</v>
      </c>
      <c r="AY762" s="149">
        <f t="shared" si="61"/>
        <v>3.2</v>
      </c>
      <c r="AZ762" s="149">
        <f t="shared" si="62"/>
        <v>1</v>
      </c>
      <c r="BA762" s="149">
        <f t="shared" si="63"/>
        <v>0</v>
      </c>
      <c r="BB762" s="7"/>
    </row>
    <row r="763" spans="1:54" s="122" customFormat="1">
      <c r="A763" s="52">
        <v>832</v>
      </c>
      <c r="B763" s="52" t="s">
        <v>13</v>
      </c>
      <c r="C763" s="117" t="s">
        <v>1902</v>
      </c>
      <c r="D763" s="59"/>
      <c r="E763" s="69" t="s">
        <v>2271</v>
      </c>
      <c r="F763" s="61"/>
      <c r="G763" s="62" t="s">
        <v>2238</v>
      </c>
      <c r="H763" s="61"/>
      <c r="I763" s="69"/>
      <c r="J763" s="70" t="s">
        <v>2360</v>
      </c>
      <c r="K763" s="61" t="s">
        <v>2239</v>
      </c>
      <c r="L763" s="61">
        <v>0</v>
      </c>
      <c r="M763" s="69" t="s">
        <v>2360</v>
      </c>
      <c r="N763" s="69" t="s">
        <v>2360</v>
      </c>
      <c r="O763" s="77" t="str">
        <f t="shared" si="64"/>
        <v/>
      </c>
      <c r="P763" s="77" t="str">
        <f t="shared" si="65"/>
        <v/>
      </c>
      <c r="Q763" s="61"/>
      <c r="R763" s="63">
        <v>0.8</v>
      </c>
      <c r="S763" s="64"/>
      <c r="T763" s="77" t="s">
        <v>65</v>
      </c>
      <c r="U763" s="67" t="s">
        <v>608</v>
      </c>
      <c r="V763" s="68" t="s">
        <v>145</v>
      </c>
      <c r="W763" s="74" t="s">
        <v>235</v>
      </c>
      <c r="X763" s="115" t="s">
        <v>235</v>
      </c>
      <c r="Y763" s="121" t="s">
        <v>171</v>
      </c>
      <c r="Z763" s="121" t="s">
        <v>390</v>
      </c>
      <c r="AA763" s="69" t="s">
        <v>609</v>
      </c>
      <c r="AB763" s="61"/>
      <c r="AC763" s="61"/>
      <c r="AD763" s="72"/>
      <c r="AE763" s="7"/>
      <c r="AF763" s="61"/>
      <c r="AG763" s="69">
        <v>1</v>
      </c>
      <c r="AH763" s="66"/>
      <c r="AI763" s="70" t="s">
        <v>2787</v>
      </c>
      <c r="AJ763" s="194" t="str">
        <f>VLOOKUP($J763,context!$K$2:$M$348,2,FALSE)</f>
        <v>Definition from FaBiO: A set of words, either constituting a language, or more specifically used to describe a particular domain of knowledge.</v>
      </c>
      <c r="AK763" s="70">
        <v>1</v>
      </c>
      <c r="AL763" s="70" t="s">
        <v>3097</v>
      </c>
      <c r="AM763" s="149">
        <f>VLOOKUP($J763,context!$K$2:$AC$348,5,FALSE)</f>
        <v>0</v>
      </c>
      <c r="AN763" s="149">
        <f>VLOOKUP($J763,context!$K$2:$AC$348,6,FALSE)</f>
        <v>0</v>
      </c>
      <c r="AO763" s="149">
        <f>VLOOKUP($J763,context!$K$2:$AC$348,7,FALSE)</f>
        <v>0</v>
      </c>
      <c r="AP763" s="149">
        <f>VLOOKUP($J763,context!$K$2:$AC$348,8,FALSE)</f>
        <v>0.4</v>
      </c>
      <c r="AQ763" s="149">
        <f>VLOOKUP($J763,context!$K$2:$AC$348,9,FALSE)</f>
        <v>0</v>
      </c>
      <c r="AR763" s="149">
        <f>VLOOKUP($J763,context!$K$2:$AC$348,10,FALSE)</f>
        <v>1</v>
      </c>
      <c r="AS763" s="149">
        <f>VLOOKUP($J763,context!$K$2:$AC$348,11,FALSE)</f>
        <v>1</v>
      </c>
      <c r="AT763" s="149">
        <f>VLOOKUP($J763,context!$K$2:$AC$348,12,FALSE)</f>
        <v>0</v>
      </c>
      <c r="AU763" s="149">
        <f>VLOOKUP($J763,context!$K$2:$AC$348,13,FALSE)</f>
        <v>0.4</v>
      </c>
      <c r="AV763" s="149">
        <f>VLOOKUP($J763,context!$K$2:$AC$348,14,FALSE)</f>
        <v>0.2</v>
      </c>
      <c r="AW763" s="149">
        <f>VLOOKUP($J763,context!$K$2:$AC$348,15,FALSE)</f>
        <v>0</v>
      </c>
      <c r="AX763" s="149">
        <f>VLOOKUP($J763,context!$K$2:$AC$348,16,FALSE)</f>
        <v>0.2</v>
      </c>
      <c r="AY763" s="149">
        <f t="shared" si="61"/>
        <v>3.2</v>
      </c>
      <c r="AZ763" s="149">
        <f t="shared" si="62"/>
        <v>1</v>
      </c>
      <c r="BA763" s="149">
        <f t="shared" si="63"/>
        <v>0</v>
      </c>
      <c r="BB763" s="61"/>
    </row>
    <row r="764" spans="1:54" s="122" customFormat="1">
      <c r="A764" s="52">
        <v>655</v>
      </c>
      <c r="B764" s="52" t="s">
        <v>13</v>
      </c>
      <c r="C764" s="117" t="s">
        <v>1902</v>
      </c>
      <c r="D764" s="59"/>
      <c r="E764" s="69" t="s">
        <v>2271</v>
      </c>
      <c r="F764" s="61"/>
      <c r="G764" s="62" t="s">
        <v>1970</v>
      </c>
      <c r="H764" s="61"/>
      <c r="I764" s="69"/>
      <c r="J764" s="70" t="s">
        <v>1970</v>
      </c>
      <c r="K764" s="69" t="s">
        <v>1971</v>
      </c>
      <c r="L764" s="61">
        <v>1</v>
      </c>
      <c r="M764" s="69" t="s">
        <v>2360</v>
      </c>
      <c r="N764" s="69" t="s">
        <v>2330</v>
      </c>
      <c r="O764" s="77" t="str">
        <f t="shared" si="64"/>
        <v>controlled vocabulary</v>
      </c>
      <c r="P764" s="77" t="str">
        <f t="shared" si="65"/>
        <v>Definition from FaBiO: A collection of selected words and phrases related to a particular domain of knowledge used to permit consistency of metadata annotation and improved retrieval following a search, in which homonyms, synonyms and similar ambiguities of meaning present in natural language are disambiguated.</v>
      </c>
      <c r="Q764" s="61"/>
      <c r="R764" s="63">
        <v>1</v>
      </c>
      <c r="S764" s="64"/>
      <c r="T764" s="77" t="s">
        <v>65</v>
      </c>
      <c r="U764" s="67" t="s">
        <v>608</v>
      </c>
      <c r="V764" s="68" t="s">
        <v>145</v>
      </c>
      <c r="W764" s="74" t="s">
        <v>235</v>
      </c>
      <c r="X764" s="115" t="s">
        <v>235</v>
      </c>
      <c r="Y764" s="121" t="s">
        <v>171</v>
      </c>
      <c r="Z764" s="121" t="s">
        <v>390</v>
      </c>
      <c r="AA764" s="69" t="s">
        <v>609</v>
      </c>
      <c r="AB764" s="61"/>
      <c r="AC764" s="61"/>
      <c r="AD764" s="72"/>
      <c r="AE764" s="7"/>
      <c r="AF764" s="61"/>
      <c r="AG764" s="69">
        <v>1</v>
      </c>
      <c r="AH764" s="66"/>
      <c r="AI764" s="70" t="s">
        <v>2787</v>
      </c>
      <c r="AJ764" s="194" t="e">
        <f>VLOOKUP($J764,context!$K$2:$M$348,2,FALSE)</f>
        <v>#N/A</v>
      </c>
      <c r="AK764" s="70">
        <v>1</v>
      </c>
      <c r="AL764" s="70" t="s">
        <v>3097</v>
      </c>
      <c r="AM764" s="149" t="e">
        <f>VLOOKUP($J764,context!$K$2:$AC$348,5,FALSE)</f>
        <v>#N/A</v>
      </c>
      <c r="AN764" s="149" t="e">
        <f>VLOOKUP($J764,context!$K$2:$AC$348,6,FALSE)</f>
        <v>#N/A</v>
      </c>
      <c r="AO764" s="149" t="e">
        <f>VLOOKUP($J764,context!$K$2:$AC$348,7,FALSE)</f>
        <v>#N/A</v>
      </c>
      <c r="AP764" s="149" t="e">
        <f>VLOOKUP($J764,context!$K$2:$AC$348,8,FALSE)</f>
        <v>#N/A</v>
      </c>
      <c r="AQ764" s="149" t="e">
        <f>VLOOKUP($J764,context!$K$2:$AC$348,9,FALSE)</f>
        <v>#N/A</v>
      </c>
      <c r="AR764" s="149" t="e">
        <f>VLOOKUP($J764,context!$K$2:$AC$348,10,FALSE)</f>
        <v>#N/A</v>
      </c>
      <c r="AS764" s="149" t="e">
        <f>VLOOKUP($J764,context!$K$2:$AC$348,11,FALSE)</f>
        <v>#N/A</v>
      </c>
      <c r="AT764" s="149" t="e">
        <f>VLOOKUP($J764,context!$K$2:$AC$348,12,FALSE)</f>
        <v>#N/A</v>
      </c>
      <c r="AU764" s="149" t="e">
        <f>VLOOKUP($J764,context!$K$2:$AC$348,13,FALSE)</f>
        <v>#N/A</v>
      </c>
      <c r="AV764" s="149" t="e">
        <f>VLOOKUP($J764,context!$K$2:$AC$348,14,FALSE)</f>
        <v>#N/A</v>
      </c>
      <c r="AW764" s="149" t="e">
        <f>VLOOKUP($J764,context!$K$2:$AC$348,15,FALSE)</f>
        <v>#N/A</v>
      </c>
      <c r="AX764" s="149" t="e">
        <f>VLOOKUP($J764,context!$K$2:$AC$348,16,FALSE)</f>
        <v>#N/A</v>
      </c>
      <c r="AY764" s="149" t="e">
        <f t="shared" si="61"/>
        <v>#N/A</v>
      </c>
      <c r="AZ764" s="149" t="e">
        <f t="shared" si="62"/>
        <v>#N/A</v>
      </c>
      <c r="BA764" s="149" t="e">
        <f t="shared" si="63"/>
        <v>#N/A</v>
      </c>
      <c r="BB764" s="61"/>
    </row>
    <row r="765" spans="1:54" s="122" customFormat="1">
      <c r="A765" s="52">
        <v>830</v>
      </c>
      <c r="B765" s="52" t="s">
        <v>13</v>
      </c>
      <c r="C765" s="117" t="s">
        <v>1902</v>
      </c>
      <c r="D765" s="59"/>
      <c r="E765" s="69" t="s">
        <v>2271</v>
      </c>
      <c r="F765" s="61"/>
      <c r="G765" s="62" t="s">
        <v>2235</v>
      </c>
      <c r="H765" s="61"/>
      <c r="I765" s="69"/>
      <c r="J765" s="70" t="s">
        <v>2235</v>
      </c>
      <c r="K765" s="69" t="s">
        <v>2236</v>
      </c>
      <c r="L765" s="61">
        <v>1</v>
      </c>
      <c r="M765" s="69" t="s">
        <v>2360</v>
      </c>
      <c r="N765" s="69" t="s">
        <v>2324</v>
      </c>
      <c r="O765" s="77" t="str">
        <f t="shared" si="64"/>
        <v>uncontrolled vocabulary</v>
      </c>
      <c r="P765" s="77" t="str">
        <f t="shared" si="65"/>
        <v>Definition from FaBiO: A non-defined collection of words and phrases relating to a particular domain of knowledge, usually added freely by a community, in which homonyms, synonyms and similar ambiguities of meaning present in natural language are not formally disambiguated.</v>
      </c>
      <c r="Q765" s="61"/>
      <c r="R765" s="63">
        <v>0.8</v>
      </c>
      <c r="S765" s="64"/>
      <c r="T765" s="77" t="s">
        <v>65</v>
      </c>
      <c r="U765" s="67" t="s">
        <v>608</v>
      </c>
      <c r="V765" s="68" t="s">
        <v>145</v>
      </c>
      <c r="W765" s="74" t="s">
        <v>235</v>
      </c>
      <c r="X765" s="115" t="s">
        <v>235</v>
      </c>
      <c r="Y765" s="121" t="s">
        <v>171</v>
      </c>
      <c r="Z765" s="121" t="s">
        <v>390</v>
      </c>
      <c r="AA765" s="69" t="s">
        <v>609</v>
      </c>
      <c r="AB765" s="61"/>
      <c r="AC765" s="61"/>
      <c r="AD765" s="72"/>
      <c r="AE765" s="7"/>
      <c r="AF765" s="61"/>
      <c r="AG765" s="69">
        <v>1</v>
      </c>
      <c r="AH765" s="66"/>
      <c r="AI765" s="70" t="s">
        <v>2787</v>
      </c>
      <c r="AJ765" s="194" t="e">
        <f>VLOOKUP($J765,context!$K$2:$M$348,2,FALSE)</f>
        <v>#N/A</v>
      </c>
      <c r="AK765" s="70">
        <v>1</v>
      </c>
      <c r="AL765" s="70" t="s">
        <v>3097</v>
      </c>
      <c r="AM765" s="149" t="e">
        <f>VLOOKUP($J765,context!$K$2:$AC$348,5,FALSE)</f>
        <v>#N/A</v>
      </c>
      <c r="AN765" s="149" t="e">
        <f>VLOOKUP($J765,context!$K$2:$AC$348,6,FALSE)</f>
        <v>#N/A</v>
      </c>
      <c r="AO765" s="149" t="e">
        <f>VLOOKUP($J765,context!$K$2:$AC$348,7,FALSE)</f>
        <v>#N/A</v>
      </c>
      <c r="AP765" s="149" t="e">
        <f>VLOOKUP($J765,context!$K$2:$AC$348,8,FALSE)</f>
        <v>#N/A</v>
      </c>
      <c r="AQ765" s="149" t="e">
        <f>VLOOKUP($J765,context!$K$2:$AC$348,9,FALSE)</f>
        <v>#N/A</v>
      </c>
      <c r="AR765" s="149" t="e">
        <f>VLOOKUP($J765,context!$K$2:$AC$348,10,FALSE)</f>
        <v>#N/A</v>
      </c>
      <c r="AS765" s="149" t="e">
        <f>VLOOKUP($J765,context!$K$2:$AC$348,11,FALSE)</f>
        <v>#N/A</v>
      </c>
      <c r="AT765" s="149" t="e">
        <f>VLOOKUP($J765,context!$K$2:$AC$348,12,FALSE)</f>
        <v>#N/A</v>
      </c>
      <c r="AU765" s="149" t="e">
        <f>VLOOKUP($J765,context!$K$2:$AC$348,13,FALSE)</f>
        <v>#N/A</v>
      </c>
      <c r="AV765" s="149" t="e">
        <f>VLOOKUP($J765,context!$K$2:$AC$348,14,FALSE)</f>
        <v>#N/A</v>
      </c>
      <c r="AW765" s="149" t="e">
        <f>VLOOKUP($J765,context!$K$2:$AC$348,15,FALSE)</f>
        <v>#N/A</v>
      </c>
      <c r="AX765" s="149" t="e">
        <f>VLOOKUP($J765,context!$K$2:$AC$348,16,FALSE)</f>
        <v>#N/A</v>
      </c>
      <c r="AY765" s="149" t="e">
        <f t="shared" ref="AY765:AY792" si="66">SUM(AM765:AX765)</f>
        <v>#N/A</v>
      </c>
      <c r="AZ765" s="149" t="e">
        <f t="shared" ref="AZ765:AZ792" si="67">MAX(AM765:AX765)</f>
        <v>#N/A</v>
      </c>
      <c r="BA765" s="149" t="e">
        <f t="shared" ref="BA765:BA792" si="68">MIN(AM765:AX765)</f>
        <v>#N/A</v>
      </c>
      <c r="BB765" s="61"/>
    </row>
    <row r="766" spans="1:54" s="122" customFormat="1">
      <c r="A766" s="52">
        <v>836</v>
      </c>
      <c r="B766" s="52" t="s">
        <v>13</v>
      </c>
      <c r="C766" s="117" t="s">
        <v>1902</v>
      </c>
      <c r="D766" s="59"/>
      <c r="E766" s="69" t="s">
        <v>2271</v>
      </c>
      <c r="F766" s="61"/>
      <c r="G766" s="62" t="s">
        <v>2246</v>
      </c>
      <c r="H766" s="61"/>
      <c r="I766" s="69"/>
      <c r="J766" s="70" t="s">
        <v>2246</v>
      </c>
      <c r="K766" s="69" t="s">
        <v>2247</v>
      </c>
      <c r="L766" s="69">
        <v>1</v>
      </c>
      <c r="M766" s="69" t="s">
        <v>2246</v>
      </c>
      <c r="N766" s="69" t="s">
        <v>2246</v>
      </c>
      <c r="O766" s="77" t="str">
        <f t="shared" si="64"/>
        <v>web content</v>
      </c>
      <c r="P766" s="77" t="str">
        <f t="shared" si="65"/>
        <v>Definition from FaBiO: Information prepared specifically and primarily for manifestation in a web page, comprising text, images, datasets and/or other works.</v>
      </c>
      <c r="Q766" s="61"/>
      <c r="R766" s="63">
        <v>0.5</v>
      </c>
      <c r="S766" s="64"/>
      <c r="T766" s="69" t="s">
        <v>688</v>
      </c>
      <c r="U766" s="67" t="s">
        <v>608</v>
      </c>
      <c r="V766" s="68" t="s">
        <v>608</v>
      </c>
      <c r="W766" s="74"/>
      <c r="X766" s="115" t="s">
        <v>145</v>
      </c>
      <c r="Y766" s="121" t="s">
        <v>171</v>
      </c>
      <c r="Z766" s="121" t="s">
        <v>167</v>
      </c>
      <c r="AA766" s="61"/>
      <c r="AB766" s="61"/>
      <c r="AC766" s="61"/>
      <c r="AD766" s="72"/>
      <c r="AE766" s="7"/>
      <c r="AF766" s="69" t="s">
        <v>2862</v>
      </c>
      <c r="AG766" s="61">
        <v>0</v>
      </c>
      <c r="AH766" s="66"/>
      <c r="AI766" s="131" t="s">
        <v>2776</v>
      </c>
      <c r="AJ766" s="194" t="str">
        <f>VLOOKUP($J766,context!$K$2:$M$348,2,FALSE)</f>
        <v>Definition from FaBiO: Information prepared specifically and primarily for manifestation in a web page, comprising text, images, datasets and/or other works.</v>
      </c>
      <c r="AK766" s="131">
        <v>2</v>
      </c>
      <c r="AL766" s="70" t="s">
        <v>3098</v>
      </c>
      <c r="AM766" s="149">
        <f>VLOOKUP($J766,context!$K$2:$AC$348,5,FALSE)</f>
        <v>0</v>
      </c>
      <c r="AN766" s="149">
        <f>VLOOKUP($J766,context!$K$2:$AC$348,6,FALSE)</f>
        <v>0</v>
      </c>
      <c r="AO766" s="149">
        <f>VLOOKUP($J766,context!$K$2:$AC$348,7,FALSE)</f>
        <v>1</v>
      </c>
      <c r="AP766" s="149">
        <f>VLOOKUP($J766,context!$K$2:$AC$348,8,FALSE)</f>
        <v>0.2</v>
      </c>
      <c r="AQ766" s="149">
        <f>VLOOKUP($J766,context!$K$2:$AC$348,9,FALSE)</f>
        <v>0.6</v>
      </c>
      <c r="AR766" s="149">
        <f>VLOOKUP($J766,context!$K$2:$AC$348,10,FALSE)</f>
        <v>0</v>
      </c>
      <c r="AS766" s="149">
        <f>VLOOKUP($J766,context!$K$2:$AC$348,11,FALSE)</f>
        <v>0.8</v>
      </c>
      <c r="AT766" s="149">
        <f>VLOOKUP($J766,context!$K$2:$AC$348,12,FALSE)</f>
        <v>0.4</v>
      </c>
      <c r="AU766" s="149">
        <f>VLOOKUP($J766,context!$K$2:$AC$348,13,FALSE)</f>
        <v>0</v>
      </c>
      <c r="AV766" s="149">
        <f>VLOOKUP($J766,context!$K$2:$AC$348,14,FALSE)</f>
        <v>1</v>
      </c>
      <c r="AW766" s="149">
        <f>VLOOKUP($J766,context!$K$2:$AC$348,15,FALSE)</f>
        <v>0</v>
      </c>
      <c r="AX766" s="149">
        <f>VLOOKUP($J766,context!$K$2:$AC$348,16,FALSE)</f>
        <v>0.4</v>
      </c>
      <c r="AY766" s="149">
        <f t="shared" si="66"/>
        <v>4.3999999999999995</v>
      </c>
      <c r="AZ766" s="149">
        <f t="shared" si="67"/>
        <v>1</v>
      </c>
      <c r="BA766" s="149">
        <f t="shared" si="68"/>
        <v>0</v>
      </c>
      <c r="BB766" s="61"/>
    </row>
    <row r="767" spans="1:54" s="122" customFormat="1">
      <c r="A767" s="52">
        <v>66</v>
      </c>
      <c r="B767" s="52" t="s">
        <v>13</v>
      </c>
      <c r="C767" s="66" t="s">
        <v>44</v>
      </c>
      <c r="D767" s="52"/>
      <c r="E767" s="77" t="s">
        <v>629</v>
      </c>
      <c r="F767" s="50">
        <v>4</v>
      </c>
      <c r="G767" s="77" t="s">
        <v>222</v>
      </c>
      <c r="H767" s="77"/>
      <c r="I767" s="69" t="s">
        <v>222</v>
      </c>
      <c r="J767" s="70" t="s">
        <v>222</v>
      </c>
      <c r="K767" s="77" t="s">
        <v>719</v>
      </c>
      <c r="L767" s="69">
        <v>0</v>
      </c>
      <c r="M767" s="69" t="s">
        <v>222</v>
      </c>
      <c r="N767" s="69" t="s">
        <v>222</v>
      </c>
      <c r="O767" s="77" t="str">
        <f t="shared" si="64"/>
        <v/>
      </c>
      <c r="P767" s="77" t="str">
        <f t="shared" si="65"/>
        <v/>
      </c>
      <c r="Q767" s="77"/>
      <c r="R767" s="6">
        <v>1</v>
      </c>
      <c r="S767" s="55"/>
      <c r="T767" s="77" t="s">
        <v>65</v>
      </c>
      <c r="U767" s="67" t="s">
        <v>608</v>
      </c>
      <c r="V767" s="68" t="s">
        <v>222</v>
      </c>
      <c r="W767" s="74" t="s">
        <v>418</v>
      </c>
      <c r="X767" s="115" t="s">
        <v>418</v>
      </c>
      <c r="Y767" s="121" t="s">
        <v>171</v>
      </c>
      <c r="Z767" s="121"/>
      <c r="AA767" s="77"/>
      <c r="AB767" s="69" t="s">
        <v>609</v>
      </c>
      <c r="AC767" s="77"/>
      <c r="AD767" s="77"/>
      <c r="AE767" s="7"/>
      <c r="AF767" s="69" t="s">
        <v>2957</v>
      </c>
      <c r="AG767" s="61">
        <v>0</v>
      </c>
      <c r="AH767" s="7" t="s">
        <v>2866</v>
      </c>
      <c r="AI767" s="131" t="s">
        <v>220</v>
      </c>
      <c r="AJ767" s="194" t="str">
        <f>VLOOKUP($J767,context!$K$2:$M$348,2,FALSE)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AK767" s="131">
        <v>2</v>
      </c>
      <c r="AL767" s="70" t="s">
        <v>3093</v>
      </c>
      <c r="AM767" s="149">
        <f>VLOOKUP($J767,context!$K$2:$AC$348,5,FALSE)</f>
        <v>0</v>
      </c>
      <c r="AN767" s="149">
        <f>VLOOKUP($J767,context!$K$2:$AC$348,6,FALSE)</f>
        <v>1</v>
      </c>
      <c r="AO767" s="149">
        <f>VLOOKUP($J767,context!$K$2:$AC$348,7,FALSE)</f>
        <v>1</v>
      </c>
      <c r="AP767" s="149">
        <f>VLOOKUP($J767,context!$K$2:$AC$348,8,FALSE)</f>
        <v>0.4</v>
      </c>
      <c r="AQ767" s="149">
        <f>VLOOKUP($J767,context!$K$2:$AC$348,9,FALSE)</f>
        <v>0.6</v>
      </c>
      <c r="AR767" s="149">
        <f>VLOOKUP($J767,context!$K$2:$AC$348,10,FALSE)</f>
        <v>0</v>
      </c>
      <c r="AS767" s="149">
        <f>VLOOKUP($J767,context!$K$2:$AC$348,11,FALSE)</f>
        <v>0.8</v>
      </c>
      <c r="AT767" s="149">
        <f>VLOOKUP($J767,context!$K$2:$AC$348,12,FALSE)</f>
        <v>0.4</v>
      </c>
      <c r="AU767" s="149">
        <f>VLOOKUP($J767,context!$K$2:$AC$348,13,FALSE)</f>
        <v>0.6</v>
      </c>
      <c r="AV767" s="149">
        <f>VLOOKUP($J767,context!$K$2:$AC$348,14,FALSE)</f>
        <v>1</v>
      </c>
      <c r="AW767" s="149">
        <f>VLOOKUP($J767,context!$K$2:$AC$348,15,FALSE)</f>
        <v>0</v>
      </c>
      <c r="AX767" s="149">
        <f>VLOOKUP($J767,context!$K$2:$AC$348,16,FALSE)</f>
        <v>0.6</v>
      </c>
      <c r="AY767" s="149">
        <f t="shared" si="66"/>
        <v>6.3999999999999995</v>
      </c>
      <c r="AZ767" s="149">
        <f t="shared" si="67"/>
        <v>1</v>
      </c>
      <c r="BA767" s="149">
        <f t="shared" si="68"/>
        <v>0</v>
      </c>
      <c r="BB767" s="61"/>
    </row>
    <row r="768" spans="1:54" s="122" customFormat="1">
      <c r="A768" s="52">
        <v>125</v>
      </c>
      <c r="B768" s="52" t="s">
        <v>13</v>
      </c>
      <c r="C768" s="66" t="s">
        <v>730</v>
      </c>
      <c r="D768" s="52"/>
      <c r="E768" s="77" t="s">
        <v>722</v>
      </c>
      <c r="F768" s="50">
        <v>4</v>
      </c>
      <c r="G768" s="50" t="s">
        <v>222</v>
      </c>
      <c r="H768" s="77"/>
      <c r="I768" s="69" t="s">
        <v>222</v>
      </c>
      <c r="J768" s="70" t="s">
        <v>222</v>
      </c>
      <c r="K768" s="77"/>
      <c r="L768" s="77">
        <v>0</v>
      </c>
      <c r="M768" s="69" t="s">
        <v>222</v>
      </c>
      <c r="N768" s="69" t="s">
        <v>222</v>
      </c>
      <c r="O768" s="77" t="str">
        <f t="shared" si="64"/>
        <v/>
      </c>
      <c r="P768" s="77" t="str">
        <f t="shared" si="65"/>
        <v/>
      </c>
      <c r="Q768" s="77"/>
      <c r="R768" s="6">
        <v>1</v>
      </c>
      <c r="S768" s="55">
        <v>43017</v>
      </c>
      <c r="T768" s="77" t="s">
        <v>65</v>
      </c>
      <c r="U768" s="67" t="s">
        <v>608</v>
      </c>
      <c r="V768" s="68" t="s">
        <v>222</v>
      </c>
      <c r="W768" s="74" t="s">
        <v>418</v>
      </c>
      <c r="X768" s="115" t="s">
        <v>418</v>
      </c>
      <c r="Y768" s="121" t="s">
        <v>171</v>
      </c>
      <c r="Z768" s="121"/>
      <c r="AA768" s="77"/>
      <c r="AB768" s="69" t="s">
        <v>609</v>
      </c>
      <c r="AC768" s="77"/>
      <c r="AD768" s="77"/>
      <c r="AE768" s="7"/>
      <c r="AF768" s="69" t="s">
        <v>2957</v>
      </c>
      <c r="AG768" s="61">
        <v>0</v>
      </c>
      <c r="AH768" s="7" t="s">
        <v>2866</v>
      </c>
      <c r="AI768" s="131" t="s">
        <v>220</v>
      </c>
      <c r="AJ768" s="194" t="str">
        <f>VLOOKUP($J768,context!$K$2:$M$348,2,FALSE)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AK768" s="131">
        <v>2</v>
      </c>
      <c r="AL768" s="70" t="s">
        <v>3093</v>
      </c>
      <c r="AM768" s="149">
        <f>VLOOKUP($J768,context!$K$2:$AC$348,5,FALSE)</f>
        <v>0</v>
      </c>
      <c r="AN768" s="149">
        <f>VLOOKUP($J768,context!$K$2:$AC$348,6,FALSE)</f>
        <v>1</v>
      </c>
      <c r="AO768" s="149">
        <f>VLOOKUP($J768,context!$K$2:$AC$348,7,FALSE)</f>
        <v>1</v>
      </c>
      <c r="AP768" s="149">
        <f>VLOOKUP($J768,context!$K$2:$AC$348,8,FALSE)</f>
        <v>0.4</v>
      </c>
      <c r="AQ768" s="149">
        <f>VLOOKUP($J768,context!$K$2:$AC$348,9,FALSE)</f>
        <v>0.6</v>
      </c>
      <c r="AR768" s="149">
        <f>VLOOKUP($J768,context!$K$2:$AC$348,10,FALSE)</f>
        <v>0</v>
      </c>
      <c r="AS768" s="149">
        <f>VLOOKUP($J768,context!$K$2:$AC$348,11,FALSE)</f>
        <v>0.8</v>
      </c>
      <c r="AT768" s="149">
        <f>VLOOKUP($J768,context!$K$2:$AC$348,12,FALSE)</f>
        <v>0.4</v>
      </c>
      <c r="AU768" s="149">
        <f>VLOOKUP($J768,context!$K$2:$AC$348,13,FALSE)</f>
        <v>0.6</v>
      </c>
      <c r="AV768" s="149">
        <f>VLOOKUP($J768,context!$K$2:$AC$348,14,FALSE)</f>
        <v>1</v>
      </c>
      <c r="AW768" s="149">
        <f>VLOOKUP($J768,context!$K$2:$AC$348,15,FALSE)</f>
        <v>0</v>
      </c>
      <c r="AX768" s="149">
        <f>VLOOKUP($J768,context!$K$2:$AC$348,16,FALSE)</f>
        <v>0.6</v>
      </c>
      <c r="AY768" s="149">
        <f t="shared" si="66"/>
        <v>6.3999999999999995</v>
      </c>
      <c r="AZ768" s="149">
        <f t="shared" si="67"/>
        <v>1</v>
      </c>
      <c r="BA768" s="149">
        <f t="shared" si="68"/>
        <v>0</v>
      </c>
      <c r="BB768" s="61"/>
    </row>
    <row r="769" spans="1:54" s="122" customFormat="1">
      <c r="A769" s="52">
        <v>197</v>
      </c>
      <c r="B769" s="52" t="s">
        <v>13</v>
      </c>
      <c r="C769" s="66" t="s">
        <v>800</v>
      </c>
      <c r="D769" s="52" t="s">
        <v>801</v>
      </c>
      <c r="E769" s="77" t="s">
        <v>802</v>
      </c>
      <c r="F769" s="50">
        <v>4</v>
      </c>
      <c r="G769" s="50" t="s">
        <v>226</v>
      </c>
      <c r="H769" s="77"/>
      <c r="I769" s="69" t="s">
        <v>226</v>
      </c>
      <c r="J769" s="70" t="s">
        <v>222</v>
      </c>
      <c r="K769" s="77" t="s">
        <v>803</v>
      </c>
      <c r="L769" s="69">
        <v>0</v>
      </c>
      <c r="M769" s="69" t="s">
        <v>222</v>
      </c>
      <c r="N769" s="69" t="s">
        <v>222</v>
      </c>
      <c r="O769" s="77" t="str">
        <f t="shared" si="64"/>
        <v/>
      </c>
      <c r="P769" s="77" t="str">
        <f t="shared" si="65"/>
        <v/>
      </c>
      <c r="Q769" s="77"/>
      <c r="R769" s="6">
        <v>1</v>
      </c>
      <c r="S769" s="55">
        <v>43018</v>
      </c>
      <c r="T769" s="77" t="s">
        <v>65</v>
      </c>
      <c r="U769" s="67" t="s">
        <v>608</v>
      </c>
      <c r="V769" s="68" t="s">
        <v>222</v>
      </c>
      <c r="W769" s="74" t="s">
        <v>418</v>
      </c>
      <c r="X769" s="115" t="s">
        <v>418</v>
      </c>
      <c r="Y769" s="121" t="s">
        <v>171</v>
      </c>
      <c r="Z769" s="121"/>
      <c r="AA769" s="77"/>
      <c r="AB769" s="69" t="s">
        <v>609</v>
      </c>
      <c r="AC769" s="77"/>
      <c r="AD769" s="77"/>
      <c r="AE769" s="7"/>
      <c r="AF769" s="69" t="s">
        <v>2957</v>
      </c>
      <c r="AG769" s="61">
        <v>0</v>
      </c>
      <c r="AH769" s="7" t="s">
        <v>2866</v>
      </c>
      <c r="AI769" s="131" t="s">
        <v>220</v>
      </c>
      <c r="AJ769" s="194">
        <v>0</v>
      </c>
      <c r="AK769" s="131">
        <v>2</v>
      </c>
      <c r="AL769" s="70" t="s">
        <v>3097</v>
      </c>
      <c r="AM769" s="149">
        <f>VLOOKUP($J769,context!$K$2:$AC$348,5,FALSE)</f>
        <v>0</v>
      </c>
      <c r="AN769" s="149">
        <f>VLOOKUP($J769,context!$K$2:$AC$348,6,FALSE)</f>
        <v>1</v>
      </c>
      <c r="AO769" s="149">
        <f>VLOOKUP($J769,context!$K$2:$AC$348,7,FALSE)</f>
        <v>1</v>
      </c>
      <c r="AP769" s="149">
        <f>VLOOKUP($J769,context!$K$2:$AC$348,8,FALSE)</f>
        <v>0.4</v>
      </c>
      <c r="AQ769" s="149">
        <f>VLOOKUP($J769,context!$K$2:$AC$348,9,FALSE)</f>
        <v>0.6</v>
      </c>
      <c r="AR769" s="149">
        <f>VLOOKUP($J769,context!$K$2:$AC$348,10,FALSE)</f>
        <v>0</v>
      </c>
      <c r="AS769" s="149">
        <f>VLOOKUP($J769,context!$K$2:$AC$348,11,FALSE)</f>
        <v>0.8</v>
      </c>
      <c r="AT769" s="149">
        <f>VLOOKUP($J769,context!$K$2:$AC$348,12,FALSE)</f>
        <v>0.4</v>
      </c>
      <c r="AU769" s="149">
        <f>VLOOKUP($J769,context!$K$2:$AC$348,13,FALSE)</f>
        <v>0.6</v>
      </c>
      <c r="AV769" s="149">
        <f>VLOOKUP($J769,context!$K$2:$AC$348,14,FALSE)</f>
        <v>1</v>
      </c>
      <c r="AW769" s="149">
        <f>VLOOKUP($J769,context!$K$2:$AC$348,15,FALSE)</f>
        <v>0</v>
      </c>
      <c r="AX769" s="149">
        <f>VLOOKUP($J769,context!$K$2:$AC$348,16,FALSE)</f>
        <v>0.6</v>
      </c>
      <c r="AY769" s="149">
        <f t="shared" si="66"/>
        <v>6.3999999999999995</v>
      </c>
      <c r="AZ769" s="149">
        <f t="shared" si="67"/>
        <v>1</v>
      </c>
      <c r="BA769" s="149">
        <f t="shared" si="68"/>
        <v>0</v>
      </c>
      <c r="BB769" s="61"/>
    </row>
    <row r="770" spans="1:54" s="122" customFormat="1">
      <c r="A770" s="66">
        <v>247</v>
      </c>
      <c r="B770" s="66" t="s">
        <v>13</v>
      </c>
      <c r="C770" s="66" t="s">
        <v>41</v>
      </c>
      <c r="D770" s="66" t="s">
        <v>812</v>
      </c>
      <c r="E770" s="7" t="s">
        <v>842</v>
      </c>
      <c r="F770" s="50">
        <v>4</v>
      </c>
      <c r="G770" s="50" t="s">
        <v>220</v>
      </c>
      <c r="H770" s="50"/>
      <c r="I770" s="7" t="s">
        <v>220</v>
      </c>
      <c r="J770" s="47" t="s">
        <v>222</v>
      </c>
      <c r="K770" s="7" t="s">
        <v>850</v>
      </c>
      <c r="L770" s="7">
        <v>0</v>
      </c>
      <c r="M770" s="69" t="s">
        <v>222</v>
      </c>
      <c r="N770" s="69" t="s">
        <v>222</v>
      </c>
      <c r="O770" s="77" t="str">
        <f t="shared" si="64"/>
        <v/>
      </c>
      <c r="P770" s="77" t="str">
        <f t="shared" si="65"/>
        <v/>
      </c>
      <c r="Q770" s="7" t="s">
        <v>815</v>
      </c>
      <c r="R770" s="66">
        <v>1</v>
      </c>
      <c r="S770" s="66"/>
      <c r="T770" s="7" t="s">
        <v>65</v>
      </c>
      <c r="U770" s="184" t="s">
        <v>608</v>
      </c>
      <c r="V770" s="47" t="s">
        <v>222</v>
      </c>
      <c r="W770" s="47" t="s">
        <v>418</v>
      </c>
      <c r="X770" s="66" t="s">
        <v>418</v>
      </c>
      <c r="Y770" s="184" t="s">
        <v>171</v>
      </c>
      <c r="Z770" s="184"/>
      <c r="AA770" s="7"/>
      <c r="AB770" s="7" t="s">
        <v>609</v>
      </c>
      <c r="AC770" s="7"/>
      <c r="AD770" s="7"/>
      <c r="AE770" s="7"/>
      <c r="AF770" s="7" t="s">
        <v>2957</v>
      </c>
      <c r="AG770" s="7">
        <v>0</v>
      </c>
      <c r="AH770" s="7" t="s">
        <v>2866</v>
      </c>
      <c r="AI770" s="48" t="s">
        <v>220</v>
      </c>
      <c r="AJ770" s="194" t="str">
        <f>VLOOKUP($J770,context!$K$2:$M$348,2,FALSE)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AK770" s="48">
        <v>2</v>
      </c>
      <c r="AL770" s="70" t="s">
        <v>3093</v>
      </c>
      <c r="AM770" s="185">
        <f>VLOOKUP($J770,context!$K$2:$AC$348,5,FALSE)</f>
        <v>0</v>
      </c>
      <c r="AN770" s="185">
        <f>VLOOKUP($J770,context!$K$2:$AC$348,6,FALSE)</f>
        <v>1</v>
      </c>
      <c r="AO770" s="185">
        <f>VLOOKUP($J770,context!$K$2:$AC$348,7,FALSE)</f>
        <v>1</v>
      </c>
      <c r="AP770" s="185">
        <f>VLOOKUP($J770,context!$K$2:$AC$348,8,FALSE)</f>
        <v>0.4</v>
      </c>
      <c r="AQ770" s="185">
        <f>VLOOKUP($J770,context!$K$2:$AC$348,9,FALSE)</f>
        <v>0.6</v>
      </c>
      <c r="AR770" s="185">
        <f>VLOOKUP($J770,context!$K$2:$AC$348,10,FALSE)</f>
        <v>0</v>
      </c>
      <c r="AS770" s="185">
        <f>VLOOKUP($J770,context!$K$2:$AC$348,11,FALSE)</f>
        <v>0.8</v>
      </c>
      <c r="AT770" s="185">
        <f>VLOOKUP($J770,context!$K$2:$AC$348,12,FALSE)</f>
        <v>0.4</v>
      </c>
      <c r="AU770" s="185">
        <f>VLOOKUP($J770,context!$K$2:$AC$348,13,FALSE)</f>
        <v>0.6</v>
      </c>
      <c r="AV770" s="185">
        <f>VLOOKUP($J770,context!$K$2:$AC$348,14,FALSE)</f>
        <v>1</v>
      </c>
      <c r="AW770" s="185">
        <f>VLOOKUP($J770,context!$K$2:$AC$348,15,FALSE)</f>
        <v>0</v>
      </c>
      <c r="AX770" s="185">
        <f>VLOOKUP($J770,context!$K$2:$AC$348,16,FALSE)</f>
        <v>0.6</v>
      </c>
      <c r="AY770" s="185">
        <f t="shared" si="66"/>
        <v>6.3999999999999995</v>
      </c>
      <c r="AZ770" s="149">
        <f t="shared" si="67"/>
        <v>1</v>
      </c>
      <c r="BA770" s="149">
        <f t="shared" si="68"/>
        <v>0</v>
      </c>
      <c r="BB770" s="61"/>
    </row>
    <row r="771" spans="1:54" s="122" customFormat="1">
      <c r="A771" s="52">
        <v>387</v>
      </c>
      <c r="B771" s="52" t="s">
        <v>2708</v>
      </c>
      <c r="C771" s="66" t="s">
        <v>905</v>
      </c>
      <c r="D771" s="52"/>
      <c r="E771" s="77" t="s">
        <v>906</v>
      </c>
      <c r="F771" s="50">
        <v>5</v>
      </c>
      <c r="G771" s="50" t="s">
        <v>222</v>
      </c>
      <c r="H771" s="77" t="s">
        <v>222</v>
      </c>
      <c r="I771" s="69" t="s">
        <v>222</v>
      </c>
      <c r="J771" s="70" t="s">
        <v>222</v>
      </c>
      <c r="K771" s="77"/>
      <c r="L771" s="77">
        <v>0</v>
      </c>
      <c r="M771" s="69" t="s">
        <v>222</v>
      </c>
      <c r="N771" s="69" t="s">
        <v>222</v>
      </c>
      <c r="O771" s="77" t="str">
        <f t="shared" si="64"/>
        <v/>
      </c>
      <c r="P771" s="77" t="str">
        <f t="shared" si="65"/>
        <v/>
      </c>
      <c r="Q771" s="77"/>
      <c r="R771" s="6">
        <v>1</v>
      </c>
      <c r="S771" s="55">
        <v>43015</v>
      </c>
      <c r="T771" s="77" t="s">
        <v>65</v>
      </c>
      <c r="U771" s="67" t="s">
        <v>608</v>
      </c>
      <c r="V771" s="68" t="s">
        <v>222</v>
      </c>
      <c r="W771" s="74" t="s">
        <v>418</v>
      </c>
      <c r="X771" s="115" t="s">
        <v>418</v>
      </c>
      <c r="Y771" s="121" t="s">
        <v>171</v>
      </c>
      <c r="Z771" s="121"/>
      <c r="AA771" s="77"/>
      <c r="AB771" s="69" t="s">
        <v>609</v>
      </c>
      <c r="AC771" s="77"/>
      <c r="AD771" s="77"/>
      <c r="AE771" s="7"/>
      <c r="AF771" s="69" t="s">
        <v>2957</v>
      </c>
      <c r="AG771" s="61">
        <v>0</v>
      </c>
      <c r="AH771" s="7" t="s">
        <v>2866</v>
      </c>
      <c r="AI771" s="131" t="s">
        <v>220</v>
      </c>
      <c r="AJ771" s="194" t="str">
        <f>VLOOKUP($J771,context!$K$2:$M$348,2,FALSE)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AK771" s="131">
        <v>2</v>
      </c>
      <c r="AL771" s="70" t="s">
        <v>3093</v>
      </c>
      <c r="AM771" s="149">
        <f>VLOOKUP($J771,context!$K$2:$AC$348,5,FALSE)</f>
        <v>0</v>
      </c>
      <c r="AN771" s="149">
        <f>VLOOKUP($J771,context!$K$2:$AC$348,6,FALSE)</f>
        <v>1</v>
      </c>
      <c r="AO771" s="149">
        <f>VLOOKUP($J771,context!$K$2:$AC$348,7,FALSE)</f>
        <v>1</v>
      </c>
      <c r="AP771" s="149">
        <f>VLOOKUP($J771,context!$K$2:$AC$348,8,FALSE)</f>
        <v>0.4</v>
      </c>
      <c r="AQ771" s="149">
        <f>VLOOKUP($J771,context!$K$2:$AC$348,9,FALSE)</f>
        <v>0.6</v>
      </c>
      <c r="AR771" s="149">
        <f>VLOOKUP($J771,context!$K$2:$AC$348,10,FALSE)</f>
        <v>0</v>
      </c>
      <c r="AS771" s="149">
        <f>VLOOKUP($J771,context!$K$2:$AC$348,11,FALSE)</f>
        <v>0.8</v>
      </c>
      <c r="AT771" s="149">
        <f>VLOOKUP($J771,context!$K$2:$AC$348,12,FALSE)</f>
        <v>0.4</v>
      </c>
      <c r="AU771" s="149">
        <f>VLOOKUP($J771,context!$K$2:$AC$348,13,FALSE)</f>
        <v>0.6</v>
      </c>
      <c r="AV771" s="149">
        <f>VLOOKUP($J771,context!$K$2:$AC$348,14,FALSE)</f>
        <v>1</v>
      </c>
      <c r="AW771" s="149">
        <f>VLOOKUP($J771,context!$K$2:$AC$348,15,FALSE)</f>
        <v>0</v>
      </c>
      <c r="AX771" s="149">
        <f>VLOOKUP($J771,context!$K$2:$AC$348,16,FALSE)</f>
        <v>0.6</v>
      </c>
      <c r="AY771" s="149">
        <f t="shared" si="66"/>
        <v>6.3999999999999995</v>
      </c>
      <c r="AZ771" s="149">
        <f t="shared" si="67"/>
        <v>1</v>
      </c>
      <c r="BA771" s="149">
        <f t="shared" si="68"/>
        <v>0</v>
      </c>
      <c r="BB771" s="61"/>
    </row>
    <row r="772" spans="1:54" s="122" customFormat="1">
      <c r="A772" s="52">
        <v>422</v>
      </c>
      <c r="B772" s="52" t="s">
        <v>2708</v>
      </c>
      <c r="C772" s="52" t="s">
        <v>905</v>
      </c>
      <c r="D772" s="52"/>
      <c r="E772" s="175" t="s">
        <v>1104</v>
      </c>
      <c r="F772" s="176">
        <v>4</v>
      </c>
      <c r="G772" s="175" t="s">
        <v>222</v>
      </c>
      <c r="H772" s="77"/>
      <c r="I772" s="69" t="s">
        <v>222</v>
      </c>
      <c r="J772" s="177" t="s">
        <v>222</v>
      </c>
      <c r="K772" s="175" t="s">
        <v>222</v>
      </c>
      <c r="L772" s="175">
        <v>0</v>
      </c>
      <c r="M772" s="69" t="s">
        <v>222</v>
      </c>
      <c r="N772" s="69" t="s">
        <v>222</v>
      </c>
      <c r="O772" s="77" t="str">
        <f t="shared" si="64"/>
        <v/>
      </c>
      <c r="P772" s="77" t="str">
        <f t="shared" si="65"/>
        <v/>
      </c>
      <c r="Q772" s="175"/>
      <c r="R772" s="52">
        <v>1</v>
      </c>
      <c r="S772" s="55">
        <v>43015</v>
      </c>
      <c r="T772" s="77" t="s">
        <v>65</v>
      </c>
      <c r="U772" s="67" t="s">
        <v>608</v>
      </c>
      <c r="V772" s="177" t="s">
        <v>222</v>
      </c>
      <c r="W772" s="177" t="s">
        <v>418</v>
      </c>
      <c r="X772" s="52" t="s">
        <v>418</v>
      </c>
      <c r="Y772" s="178" t="s">
        <v>171</v>
      </c>
      <c r="Z772" s="178"/>
      <c r="AA772" s="175"/>
      <c r="AB772" s="175" t="s">
        <v>609</v>
      </c>
      <c r="AC772" s="175"/>
      <c r="AD772" s="175"/>
      <c r="AE772" s="175"/>
      <c r="AF772" s="175" t="s">
        <v>2957</v>
      </c>
      <c r="AG772" s="175">
        <v>0</v>
      </c>
      <c r="AH772" s="175" t="s">
        <v>2866</v>
      </c>
      <c r="AI772" s="131" t="s">
        <v>220</v>
      </c>
      <c r="AJ772" s="194" t="str">
        <f>VLOOKUP($J772,context!$K$2:$M$348,2,FALSE)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AK772" s="131">
        <v>2</v>
      </c>
      <c r="AL772" s="70" t="s">
        <v>3093</v>
      </c>
      <c r="AM772" s="179">
        <f>VLOOKUP($J772,context!$K$2:$AC$348,5,FALSE)</f>
        <v>0</v>
      </c>
      <c r="AN772" s="179">
        <f>VLOOKUP($J772,context!$K$2:$AC$348,6,FALSE)</f>
        <v>1</v>
      </c>
      <c r="AO772" s="179">
        <f>VLOOKUP($J772,context!$K$2:$AC$348,7,FALSE)</f>
        <v>1</v>
      </c>
      <c r="AP772" s="179">
        <f>VLOOKUP($J772,context!$K$2:$AC$348,8,FALSE)</f>
        <v>0.4</v>
      </c>
      <c r="AQ772" s="179">
        <f>VLOOKUP($J772,context!$K$2:$AC$348,9,FALSE)</f>
        <v>0.6</v>
      </c>
      <c r="AR772" s="179">
        <f>VLOOKUP($J772,context!$K$2:$AC$348,10,FALSE)</f>
        <v>0</v>
      </c>
      <c r="AS772" s="179">
        <f>VLOOKUP($J772,context!$K$2:$AC$348,11,FALSE)</f>
        <v>0.8</v>
      </c>
      <c r="AT772" s="179">
        <f>VLOOKUP($J772,context!$K$2:$AC$348,12,FALSE)</f>
        <v>0.4</v>
      </c>
      <c r="AU772" s="179">
        <f>VLOOKUP($J772,context!$K$2:$AC$348,13,FALSE)</f>
        <v>0.6</v>
      </c>
      <c r="AV772" s="179">
        <f>VLOOKUP($J772,context!$K$2:$AC$348,14,FALSE)</f>
        <v>1</v>
      </c>
      <c r="AW772" s="179">
        <f>VLOOKUP($J772,context!$K$2:$AC$348,15,FALSE)</f>
        <v>0</v>
      </c>
      <c r="AX772" s="179">
        <f>VLOOKUP($J772,context!$K$2:$AC$348,16,FALSE)</f>
        <v>0.6</v>
      </c>
      <c r="AY772" s="179">
        <f t="shared" si="66"/>
        <v>6.3999999999999995</v>
      </c>
      <c r="AZ772" s="149">
        <f t="shared" si="67"/>
        <v>1</v>
      </c>
      <c r="BA772" s="149">
        <f t="shared" si="68"/>
        <v>0</v>
      </c>
      <c r="BB772" s="61"/>
    </row>
    <row r="773" spans="1:54" s="122" customFormat="1">
      <c r="A773" s="52">
        <v>537</v>
      </c>
      <c r="B773" s="52" t="s">
        <v>13</v>
      </c>
      <c r="C773" s="114" t="s">
        <v>1732</v>
      </c>
      <c r="D773" s="59"/>
      <c r="E773" s="69" t="s">
        <v>1778</v>
      </c>
      <c r="F773" s="69" t="s">
        <v>1779</v>
      </c>
      <c r="G773" s="61" t="s">
        <v>222</v>
      </c>
      <c r="H773" s="61"/>
      <c r="I773" s="61" t="s">
        <v>222</v>
      </c>
      <c r="J773" s="70" t="s">
        <v>222</v>
      </c>
      <c r="K773" s="61" t="s">
        <v>1881</v>
      </c>
      <c r="L773" s="69">
        <v>0</v>
      </c>
      <c r="M773" s="69" t="s">
        <v>222</v>
      </c>
      <c r="N773" s="69" t="s">
        <v>222</v>
      </c>
      <c r="O773" s="77" t="str">
        <f t="shared" si="64"/>
        <v/>
      </c>
      <c r="P773" s="77" t="str">
        <f t="shared" si="65"/>
        <v/>
      </c>
      <c r="Q773" s="61"/>
      <c r="R773" s="63">
        <v>1</v>
      </c>
      <c r="S773" s="64"/>
      <c r="T773" s="77" t="s">
        <v>65</v>
      </c>
      <c r="U773" s="67" t="s">
        <v>608</v>
      </c>
      <c r="V773" s="68" t="s">
        <v>222</v>
      </c>
      <c r="W773" s="74" t="s">
        <v>418</v>
      </c>
      <c r="X773" s="115" t="s">
        <v>418</v>
      </c>
      <c r="Y773" s="121" t="s">
        <v>171</v>
      </c>
      <c r="Z773" s="121"/>
      <c r="AA773" s="61"/>
      <c r="AB773" s="69" t="s">
        <v>609</v>
      </c>
      <c r="AC773" s="61"/>
      <c r="AD773" s="72"/>
      <c r="AE773" s="7"/>
      <c r="AF773" s="69" t="s">
        <v>2957</v>
      </c>
      <c r="AG773" s="61">
        <v>0</v>
      </c>
      <c r="AH773" s="7" t="s">
        <v>2866</v>
      </c>
      <c r="AI773" s="131" t="s">
        <v>220</v>
      </c>
      <c r="AJ773" s="194" t="str">
        <f>VLOOKUP($J773,context!$K$2:$M$348,2,FALSE)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AK773" s="131">
        <v>2</v>
      </c>
      <c r="AL773" s="70" t="s">
        <v>3093</v>
      </c>
      <c r="AM773" s="149">
        <f>VLOOKUP($J773,context!$K$2:$AC$348,5,FALSE)</f>
        <v>0</v>
      </c>
      <c r="AN773" s="149">
        <f>VLOOKUP($J773,context!$K$2:$AC$348,6,FALSE)</f>
        <v>1</v>
      </c>
      <c r="AO773" s="149">
        <f>VLOOKUP($J773,context!$K$2:$AC$348,7,FALSE)</f>
        <v>1</v>
      </c>
      <c r="AP773" s="149">
        <f>VLOOKUP($J773,context!$K$2:$AC$348,8,FALSE)</f>
        <v>0.4</v>
      </c>
      <c r="AQ773" s="149">
        <f>VLOOKUP($J773,context!$K$2:$AC$348,9,FALSE)</f>
        <v>0.6</v>
      </c>
      <c r="AR773" s="149">
        <f>VLOOKUP($J773,context!$K$2:$AC$348,10,FALSE)</f>
        <v>0</v>
      </c>
      <c r="AS773" s="149">
        <f>VLOOKUP($J773,context!$K$2:$AC$348,11,FALSE)</f>
        <v>0.8</v>
      </c>
      <c r="AT773" s="149">
        <f>VLOOKUP($J773,context!$K$2:$AC$348,12,FALSE)</f>
        <v>0.4</v>
      </c>
      <c r="AU773" s="149">
        <f>VLOOKUP($J773,context!$K$2:$AC$348,13,FALSE)</f>
        <v>0.6</v>
      </c>
      <c r="AV773" s="149">
        <f>VLOOKUP($J773,context!$K$2:$AC$348,14,FALSE)</f>
        <v>1</v>
      </c>
      <c r="AW773" s="149">
        <f>VLOOKUP($J773,context!$K$2:$AC$348,15,FALSE)</f>
        <v>0</v>
      </c>
      <c r="AX773" s="149">
        <f>VLOOKUP($J773,context!$K$2:$AC$348,16,FALSE)</f>
        <v>0.6</v>
      </c>
      <c r="AY773" s="149">
        <f t="shared" si="66"/>
        <v>6.3999999999999995</v>
      </c>
      <c r="AZ773" s="149">
        <f t="shared" si="67"/>
        <v>1</v>
      </c>
      <c r="BA773" s="149">
        <f t="shared" si="68"/>
        <v>0</v>
      </c>
      <c r="BB773" s="61"/>
    </row>
    <row r="774" spans="1:54" s="122" customFormat="1">
      <c r="A774" s="52">
        <v>601</v>
      </c>
      <c r="B774" s="52" t="s">
        <v>13</v>
      </c>
      <c r="C774" s="114" t="s">
        <v>1732</v>
      </c>
      <c r="D774" s="59"/>
      <c r="E774" s="69" t="s">
        <v>1891</v>
      </c>
      <c r="F774" s="61">
        <v>2</v>
      </c>
      <c r="G774" s="69" t="s">
        <v>220</v>
      </c>
      <c r="H774" s="61"/>
      <c r="I774" s="69" t="s">
        <v>220</v>
      </c>
      <c r="J774" s="70" t="s">
        <v>222</v>
      </c>
      <c r="K774" s="61" t="s">
        <v>1881</v>
      </c>
      <c r="L774" s="69">
        <v>0</v>
      </c>
      <c r="M774" s="69" t="s">
        <v>222</v>
      </c>
      <c r="N774" s="69" t="s">
        <v>222</v>
      </c>
      <c r="O774" s="77" t="str">
        <f t="shared" si="64"/>
        <v/>
      </c>
      <c r="P774" s="77" t="str">
        <f t="shared" si="65"/>
        <v/>
      </c>
      <c r="Q774" s="61" t="s">
        <v>1882</v>
      </c>
      <c r="R774" s="63">
        <v>1</v>
      </c>
      <c r="S774" s="64"/>
      <c r="T774" s="77" t="s">
        <v>65</v>
      </c>
      <c r="U774" s="67" t="s">
        <v>608</v>
      </c>
      <c r="V774" s="68" t="s">
        <v>222</v>
      </c>
      <c r="W774" s="74" t="s">
        <v>418</v>
      </c>
      <c r="X774" s="115" t="s">
        <v>418</v>
      </c>
      <c r="Y774" s="121" t="s">
        <v>171</v>
      </c>
      <c r="Z774" s="121"/>
      <c r="AA774" s="61"/>
      <c r="AB774" s="69" t="s">
        <v>609</v>
      </c>
      <c r="AC774" s="61"/>
      <c r="AD774" s="72"/>
      <c r="AE774" s="7"/>
      <c r="AF774" s="69" t="s">
        <v>2957</v>
      </c>
      <c r="AG774" s="61">
        <v>0</v>
      </c>
      <c r="AH774" s="7" t="s">
        <v>2866</v>
      </c>
      <c r="AI774" s="131" t="s">
        <v>220</v>
      </c>
      <c r="AJ774" s="194" t="str">
        <f>VLOOKUP($J774,context!$K$2:$M$348,2,FALSE)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AK774" s="131">
        <v>2</v>
      </c>
      <c r="AL774" s="70" t="s">
        <v>3093</v>
      </c>
      <c r="AM774" s="149">
        <f>VLOOKUP($J774,context!$K$2:$AC$348,5,FALSE)</f>
        <v>0</v>
      </c>
      <c r="AN774" s="149">
        <f>VLOOKUP($J774,context!$K$2:$AC$348,6,FALSE)</f>
        <v>1</v>
      </c>
      <c r="AO774" s="149">
        <f>VLOOKUP($J774,context!$K$2:$AC$348,7,FALSE)</f>
        <v>1</v>
      </c>
      <c r="AP774" s="149">
        <f>VLOOKUP($J774,context!$K$2:$AC$348,8,FALSE)</f>
        <v>0.4</v>
      </c>
      <c r="AQ774" s="149">
        <f>VLOOKUP($J774,context!$K$2:$AC$348,9,FALSE)</f>
        <v>0.6</v>
      </c>
      <c r="AR774" s="149">
        <f>VLOOKUP($J774,context!$K$2:$AC$348,10,FALSE)</f>
        <v>0</v>
      </c>
      <c r="AS774" s="149">
        <f>VLOOKUP($J774,context!$K$2:$AC$348,11,FALSE)</f>
        <v>0.8</v>
      </c>
      <c r="AT774" s="149">
        <f>VLOOKUP($J774,context!$K$2:$AC$348,12,FALSE)</f>
        <v>0.4</v>
      </c>
      <c r="AU774" s="149">
        <f>VLOOKUP($J774,context!$K$2:$AC$348,13,FALSE)</f>
        <v>0.6</v>
      </c>
      <c r="AV774" s="149">
        <f>VLOOKUP($J774,context!$K$2:$AC$348,14,FALSE)</f>
        <v>1</v>
      </c>
      <c r="AW774" s="149">
        <f>VLOOKUP($J774,context!$K$2:$AC$348,15,FALSE)</f>
        <v>0</v>
      </c>
      <c r="AX774" s="149">
        <f>VLOOKUP($J774,context!$K$2:$AC$348,16,FALSE)</f>
        <v>0.6</v>
      </c>
      <c r="AY774" s="179">
        <f t="shared" si="66"/>
        <v>6.3999999999999995</v>
      </c>
      <c r="AZ774" s="149">
        <f t="shared" si="67"/>
        <v>1</v>
      </c>
      <c r="BA774" s="149">
        <f t="shared" si="68"/>
        <v>0</v>
      </c>
      <c r="BB774" s="61"/>
    </row>
    <row r="775" spans="1:54" s="175" customFormat="1">
      <c r="A775" s="52">
        <v>837</v>
      </c>
      <c r="B775" s="52" t="s">
        <v>13</v>
      </c>
      <c r="C775" s="117" t="s">
        <v>1902</v>
      </c>
      <c r="D775" s="59"/>
      <c r="E775" s="69" t="s">
        <v>2271</v>
      </c>
      <c r="F775" s="61"/>
      <c r="G775" s="62" t="s">
        <v>2248</v>
      </c>
      <c r="H775" s="61"/>
      <c r="I775" s="69"/>
      <c r="J775" s="70" t="s">
        <v>222</v>
      </c>
      <c r="K775" s="61" t="s">
        <v>2249</v>
      </c>
      <c r="L775" s="69">
        <v>0</v>
      </c>
      <c r="M775" s="69" t="s">
        <v>222</v>
      </c>
      <c r="N775" s="69" t="s">
        <v>222</v>
      </c>
      <c r="O775" s="77" t="str">
        <f t="shared" si="64"/>
        <v/>
      </c>
      <c r="P775" s="77" t="str">
        <f t="shared" si="65"/>
        <v/>
      </c>
      <c r="Q775" s="61"/>
      <c r="R775" s="63">
        <v>1</v>
      </c>
      <c r="S775" s="64"/>
      <c r="T775" s="77" t="s">
        <v>65</v>
      </c>
      <c r="U775" s="67" t="s">
        <v>608</v>
      </c>
      <c r="V775" s="68" t="s">
        <v>222</v>
      </c>
      <c r="W775" s="74" t="s">
        <v>418</v>
      </c>
      <c r="X775" s="115" t="s">
        <v>418</v>
      </c>
      <c r="Y775" s="121" t="s">
        <v>171</v>
      </c>
      <c r="Z775" s="121"/>
      <c r="AA775" s="61"/>
      <c r="AB775" s="69" t="s">
        <v>609</v>
      </c>
      <c r="AC775" s="61"/>
      <c r="AD775" s="72"/>
      <c r="AE775" s="7"/>
      <c r="AF775" s="69" t="s">
        <v>2957</v>
      </c>
      <c r="AG775" s="61">
        <v>-1</v>
      </c>
      <c r="AH775" s="7" t="s">
        <v>2866</v>
      </c>
      <c r="AI775" s="131" t="s">
        <v>2776</v>
      </c>
      <c r="AJ775" s="194">
        <v>0</v>
      </c>
      <c r="AK775" s="131">
        <v>2</v>
      </c>
      <c r="AL775" s="70" t="s">
        <v>3093</v>
      </c>
      <c r="AM775" s="149">
        <f>VLOOKUP($J775,context!$K$2:$AC$348,5,FALSE)</f>
        <v>0</v>
      </c>
      <c r="AN775" s="149">
        <f>VLOOKUP($J775,context!$K$2:$AC$348,6,FALSE)</f>
        <v>1</v>
      </c>
      <c r="AO775" s="149">
        <f>VLOOKUP($J775,context!$K$2:$AC$348,7,FALSE)</f>
        <v>1</v>
      </c>
      <c r="AP775" s="149">
        <f>VLOOKUP($J775,context!$K$2:$AC$348,8,FALSE)</f>
        <v>0.4</v>
      </c>
      <c r="AQ775" s="149">
        <f>VLOOKUP($J775,context!$K$2:$AC$348,9,FALSE)</f>
        <v>0.6</v>
      </c>
      <c r="AR775" s="149">
        <f>VLOOKUP($J775,context!$K$2:$AC$348,10,FALSE)</f>
        <v>0</v>
      </c>
      <c r="AS775" s="149">
        <f>VLOOKUP($J775,context!$K$2:$AC$348,11,FALSE)</f>
        <v>0.8</v>
      </c>
      <c r="AT775" s="149">
        <f>VLOOKUP($J775,context!$K$2:$AC$348,12,FALSE)</f>
        <v>0.4</v>
      </c>
      <c r="AU775" s="149">
        <f>VLOOKUP($J775,context!$K$2:$AC$348,13,FALSE)</f>
        <v>0.6</v>
      </c>
      <c r="AV775" s="149">
        <f>VLOOKUP($J775,context!$K$2:$AC$348,14,FALSE)</f>
        <v>1</v>
      </c>
      <c r="AW775" s="149">
        <f>VLOOKUP($J775,context!$K$2:$AC$348,15,FALSE)</f>
        <v>0</v>
      </c>
      <c r="AX775" s="149">
        <f>VLOOKUP($J775,context!$K$2:$AC$348,16,FALSE)</f>
        <v>0.6</v>
      </c>
      <c r="AY775" s="149">
        <f t="shared" si="66"/>
        <v>6.3999999999999995</v>
      </c>
      <c r="AZ775" s="149">
        <f t="shared" si="67"/>
        <v>1</v>
      </c>
      <c r="BA775" s="149">
        <f t="shared" si="68"/>
        <v>0</v>
      </c>
      <c r="BB775" s="7"/>
    </row>
    <row r="776" spans="1:54" s="122" customFormat="1">
      <c r="A776" s="52">
        <v>839</v>
      </c>
      <c r="B776" s="52" t="s">
        <v>13</v>
      </c>
      <c r="C776" s="117" t="s">
        <v>1902</v>
      </c>
      <c r="D776" s="59"/>
      <c r="E776" s="69" t="s">
        <v>2271</v>
      </c>
      <c r="F776" s="61"/>
      <c r="G776" s="62" t="s">
        <v>2252</v>
      </c>
      <c r="H776" s="61"/>
      <c r="I776" s="69"/>
      <c r="J776" s="122" t="s">
        <v>222</v>
      </c>
      <c r="K776" s="70" t="s">
        <v>2253</v>
      </c>
      <c r="L776" s="69">
        <v>1</v>
      </c>
      <c r="M776" s="69" t="s">
        <v>222</v>
      </c>
      <c r="N776" s="69" t="s">
        <v>222</v>
      </c>
      <c r="O776" s="77" t="str">
        <f t="shared" si="64"/>
        <v>Website</v>
      </c>
      <c r="P776" s="77" t="str">
        <f t="shared" si="65"/>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Q776" s="61"/>
      <c r="R776" s="63">
        <v>1</v>
      </c>
      <c r="S776" s="64"/>
      <c r="T776" s="77" t="s">
        <v>65</v>
      </c>
      <c r="U776" s="67" t="s">
        <v>608</v>
      </c>
      <c r="V776" s="68" t="s">
        <v>222</v>
      </c>
      <c r="W776" s="74" t="s">
        <v>418</v>
      </c>
      <c r="X776" s="115" t="s">
        <v>418</v>
      </c>
      <c r="Y776" s="121" t="s">
        <v>171</v>
      </c>
      <c r="Z776" s="121"/>
      <c r="AA776" s="61"/>
      <c r="AB776" s="69" t="s">
        <v>609</v>
      </c>
      <c r="AC776" s="61"/>
      <c r="AD776" s="72"/>
      <c r="AE776" s="7"/>
      <c r="AF776" s="69" t="s">
        <v>2957</v>
      </c>
      <c r="AG776" s="61">
        <v>0</v>
      </c>
      <c r="AH776" s="7" t="s">
        <v>2866</v>
      </c>
      <c r="AI776" s="131" t="s">
        <v>220</v>
      </c>
      <c r="AJ776" s="194" t="str">
        <f>VLOOKUP($J776,context!$K$2:$M$348,2,FALSE)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AK776" s="131">
        <v>2</v>
      </c>
      <c r="AL776" s="70" t="s">
        <v>3093</v>
      </c>
      <c r="AM776" s="149">
        <f>VLOOKUP($J776,context!$K$2:$AC$348,5,FALSE)</f>
        <v>0</v>
      </c>
      <c r="AN776" s="149">
        <f>VLOOKUP($J776,context!$K$2:$AC$348,6,FALSE)</f>
        <v>1</v>
      </c>
      <c r="AO776" s="149">
        <f>VLOOKUP($J776,context!$K$2:$AC$348,7,FALSE)</f>
        <v>1</v>
      </c>
      <c r="AP776" s="149">
        <f>VLOOKUP($J776,context!$K$2:$AC$348,8,FALSE)</f>
        <v>0.4</v>
      </c>
      <c r="AQ776" s="149">
        <f>VLOOKUP($J776,context!$K$2:$AC$348,9,FALSE)</f>
        <v>0.6</v>
      </c>
      <c r="AR776" s="149">
        <f>VLOOKUP($J776,context!$K$2:$AC$348,10,FALSE)</f>
        <v>0</v>
      </c>
      <c r="AS776" s="149">
        <f>VLOOKUP($J776,context!$K$2:$AC$348,11,FALSE)</f>
        <v>0.8</v>
      </c>
      <c r="AT776" s="149">
        <f>VLOOKUP($J776,context!$K$2:$AC$348,12,FALSE)</f>
        <v>0.4</v>
      </c>
      <c r="AU776" s="149">
        <f>VLOOKUP($J776,context!$K$2:$AC$348,13,FALSE)</f>
        <v>0.6</v>
      </c>
      <c r="AV776" s="149">
        <f>VLOOKUP($J776,context!$K$2:$AC$348,14,FALSE)</f>
        <v>1</v>
      </c>
      <c r="AW776" s="149">
        <f>VLOOKUP($J776,context!$K$2:$AC$348,15,FALSE)</f>
        <v>0</v>
      </c>
      <c r="AX776" s="149">
        <f>VLOOKUP($J776,context!$K$2:$AC$348,16,FALSE)</f>
        <v>0.6</v>
      </c>
      <c r="AY776" s="149">
        <f t="shared" si="66"/>
        <v>6.3999999999999995</v>
      </c>
      <c r="AZ776" s="149">
        <f t="shared" si="67"/>
        <v>1</v>
      </c>
      <c r="BA776" s="149">
        <f t="shared" si="68"/>
        <v>0</v>
      </c>
      <c r="BB776" s="61"/>
    </row>
    <row r="777" spans="1:54" s="122" customFormat="1">
      <c r="A777" s="122">
        <v>916</v>
      </c>
      <c r="B777" s="52" t="s">
        <v>13</v>
      </c>
      <c r="C777" s="66" t="s">
        <v>2413</v>
      </c>
      <c r="D777" s="66" t="s">
        <v>2463</v>
      </c>
      <c r="E777" s="7" t="s">
        <v>2414</v>
      </c>
      <c r="F777" s="122">
        <v>3</v>
      </c>
      <c r="G777" s="50" t="s">
        <v>222</v>
      </c>
      <c r="J777" s="47" t="s">
        <v>222</v>
      </c>
      <c r="K777" s="7" t="s">
        <v>2464</v>
      </c>
      <c r="L777" s="7">
        <v>0</v>
      </c>
      <c r="M777" s="69" t="s">
        <v>222</v>
      </c>
      <c r="N777" s="69" t="s">
        <v>222</v>
      </c>
      <c r="O777" s="77" t="str">
        <f t="shared" si="64"/>
        <v/>
      </c>
      <c r="P777" s="77" t="str">
        <f t="shared" si="65"/>
        <v/>
      </c>
      <c r="Q777" s="7"/>
      <c r="R777" s="66">
        <v>1</v>
      </c>
      <c r="S777" s="55">
        <v>43015</v>
      </c>
      <c r="T777" s="77" t="s">
        <v>65</v>
      </c>
      <c r="U777" s="67" t="s">
        <v>608</v>
      </c>
      <c r="V777" s="47" t="s">
        <v>222</v>
      </c>
      <c r="W777" s="47" t="s">
        <v>418</v>
      </c>
      <c r="X777" s="66" t="s">
        <v>418</v>
      </c>
      <c r="Y777" s="184" t="s">
        <v>171</v>
      </c>
      <c r="Z777" s="184"/>
      <c r="AA777" s="7"/>
      <c r="AB777" s="7" t="s">
        <v>609</v>
      </c>
      <c r="AC777" s="7"/>
      <c r="AD777" s="7"/>
      <c r="AE777" s="7"/>
      <c r="AF777" s="7" t="s">
        <v>2957</v>
      </c>
      <c r="AG777" s="7">
        <v>0</v>
      </c>
      <c r="AH777" s="7" t="s">
        <v>2866</v>
      </c>
      <c r="AI777" s="48" t="s">
        <v>220</v>
      </c>
      <c r="AJ777" s="194" t="str">
        <f>VLOOKUP($J777,context!$K$2:$M$348,2,FALSE)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AK777" s="131">
        <v>2</v>
      </c>
      <c r="AL777" s="70" t="s">
        <v>3093</v>
      </c>
      <c r="AM777" s="185">
        <f>VLOOKUP($J777,context!$K$2:$AC$348,5,FALSE)</f>
        <v>0</v>
      </c>
      <c r="AN777" s="185">
        <f>VLOOKUP($J777,context!$K$2:$AC$348,6,FALSE)</f>
        <v>1</v>
      </c>
      <c r="AO777" s="185">
        <f>VLOOKUP($J777,context!$K$2:$AC$348,7,FALSE)</f>
        <v>1</v>
      </c>
      <c r="AP777" s="185">
        <f>VLOOKUP($J777,context!$K$2:$AC$348,8,FALSE)</f>
        <v>0.4</v>
      </c>
      <c r="AQ777" s="185">
        <f>VLOOKUP($J777,context!$K$2:$AC$348,9,FALSE)</f>
        <v>0.6</v>
      </c>
      <c r="AR777" s="185">
        <f>VLOOKUP($J777,context!$K$2:$AC$348,10,FALSE)</f>
        <v>0</v>
      </c>
      <c r="AS777" s="185">
        <f>VLOOKUP($J777,context!$K$2:$AC$348,11,FALSE)</f>
        <v>0.8</v>
      </c>
      <c r="AT777" s="185">
        <f>VLOOKUP($J777,context!$K$2:$AC$348,12,FALSE)</f>
        <v>0.4</v>
      </c>
      <c r="AU777" s="185">
        <f>VLOOKUP($J777,context!$K$2:$AC$348,13,FALSE)</f>
        <v>0.6</v>
      </c>
      <c r="AV777" s="185">
        <f>VLOOKUP($J777,context!$K$2:$AC$348,14,FALSE)</f>
        <v>1</v>
      </c>
      <c r="AW777" s="185">
        <f>VLOOKUP($J777,context!$K$2:$AC$348,15,FALSE)</f>
        <v>0</v>
      </c>
      <c r="AX777" s="185">
        <f>VLOOKUP($J777,context!$K$2:$AC$348,16,FALSE)</f>
        <v>0.6</v>
      </c>
      <c r="AY777" s="185">
        <f t="shared" si="66"/>
        <v>6.3999999999999995</v>
      </c>
      <c r="AZ777" s="149">
        <f t="shared" si="67"/>
        <v>1</v>
      </c>
      <c r="BA777" s="149">
        <f t="shared" si="68"/>
        <v>0</v>
      </c>
      <c r="BB777" s="7"/>
    </row>
    <row r="778" spans="1:54" s="122" customFormat="1">
      <c r="A778" s="52">
        <v>308</v>
      </c>
      <c r="B778" s="52" t="s">
        <v>2708</v>
      </c>
      <c r="C778" s="66" t="s">
        <v>905</v>
      </c>
      <c r="D778" s="52"/>
      <c r="E778" s="77" t="s">
        <v>906</v>
      </c>
      <c r="F778" s="50">
        <v>5</v>
      </c>
      <c r="G778" s="50" t="s">
        <v>938</v>
      </c>
      <c r="H778" s="77" t="s">
        <v>939</v>
      </c>
      <c r="I778" s="69" t="s">
        <v>940</v>
      </c>
      <c r="J778" s="70" t="s">
        <v>3364</v>
      </c>
      <c r="K778" s="77"/>
      <c r="L778" s="61">
        <v>1</v>
      </c>
      <c r="M778" s="69" t="s">
        <v>222</v>
      </c>
      <c r="N778" s="69" t="s">
        <v>2361</v>
      </c>
      <c r="O778" s="77" t="str">
        <f t="shared" si="64"/>
        <v>Data Portal</v>
      </c>
      <c r="P778" s="77" t="str">
        <f t="shared" si="65"/>
        <v xml:space="preserve">Definition from MARLO: </v>
      </c>
      <c r="Q778" s="77"/>
      <c r="R778" s="6">
        <v>0.6</v>
      </c>
      <c r="S778" s="55">
        <v>43015</v>
      </c>
      <c r="T778" s="77" t="s">
        <v>688</v>
      </c>
      <c r="U778" s="67" t="s">
        <v>608</v>
      </c>
      <c r="V778" s="68" t="s">
        <v>222</v>
      </c>
      <c r="W778" s="74" t="s">
        <v>418</v>
      </c>
      <c r="X778" s="115" t="s">
        <v>418</v>
      </c>
      <c r="Y778" s="121" t="s">
        <v>171</v>
      </c>
      <c r="Z778" s="121"/>
      <c r="AA778" s="77"/>
      <c r="AB778" s="69" t="s">
        <v>609</v>
      </c>
      <c r="AC778" s="69" t="s">
        <v>609</v>
      </c>
      <c r="AD778" s="77"/>
      <c r="AE778" s="7"/>
      <c r="AF778" s="69" t="s">
        <v>1248</v>
      </c>
      <c r="AG778" s="69">
        <v>0</v>
      </c>
      <c r="AH778" s="7"/>
      <c r="AI778" s="70" t="s">
        <v>959</v>
      </c>
      <c r="AJ778" s="194" t="e">
        <f>VLOOKUP($J778,context!$K$2:$M$348,2,FALSE)</f>
        <v>#N/A</v>
      </c>
      <c r="AK778" s="70">
        <v>1</v>
      </c>
      <c r="AL778" s="70" t="s">
        <v>3097</v>
      </c>
      <c r="AM778" s="149" t="e">
        <f>VLOOKUP($J778,context!$K$2:$AC$348,5,FALSE)</f>
        <v>#N/A</v>
      </c>
      <c r="AN778" s="149" t="e">
        <f>VLOOKUP($J778,context!$K$2:$AC$348,6,FALSE)</f>
        <v>#N/A</v>
      </c>
      <c r="AO778" s="149" t="e">
        <f>VLOOKUP($J778,context!$K$2:$AC$348,7,FALSE)</f>
        <v>#N/A</v>
      </c>
      <c r="AP778" s="149" t="e">
        <f>VLOOKUP($J778,context!$K$2:$AC$348,8,FALSE)</f>
        <v>#N/A</v>
      </c>
      <c r="AQ778" s="149" t="e">
        <f>VLOOKUP($J778,context!$K$2:$AC$348,9,FALSE)</f>
        <v>#N/A</v>
      </c>
      <c r="AR778" s="149" t="e">
        <f>VLOOKUP($J778,context!$K$2:$AC$348,10,FALSE)</f>
        <v>#N/A</v>
      </c>
      <c r="AS778" s="149" t="e">
        <f>VLOOKUP($J778,context!$K$2:$AC$348,11,FALSE)</f>
        <v>#N/A</v>
      </c>
      <c r="AT778" s="149" t="e">
        <f>VLOOKUP($J778,context!$K$2:$AC$348,12,FALSE)</f>
        <v>#N/A</v>
      </c>
      <c r="AU778" s="149" t="e">
        <f>VLOOKUP($J778,context!$K$2:$AC$348,13,FALSE)</f>
        <v>#N/A</v>
      </c>
      <c r="AV778" s="149" t="e">
        <f>VLOOKUP($J778,context!$K$2:$AC$348,14,FALSE)</f>
        <v>#N/A</v>
      </c>
      <c r="AW778" s="149" t="e">
        <f>VLOOKUP($J778,context!$K$2:$AC$348,15,FALSE)</f>
        <v>#N/A</v>
      </c>
      <c r="AX778" s="149" t="e">
        <f>VLOOKUP($J778,context!$K$2:$AC$348,16,FALSE)</f>
        <v>#N/A</v>
      </c>
      <c r="AY778" s="149" t="e">
        <f t="shared" si="66"/>
        <v>#N/A</v>
      </c>
      <c r="AZ778" s="149" t="e">
        <f t="shared" si="67"/>
        <v>#N/A</v>
      </c>
      <c r="BA778" s="149" t="e">
        <f t="shared" si="68"/>
        <v>#N/A</v>
      </c>
      <c r="BB778" s="61"/>
    </row>
    <row r="779" spans="1:54" s="122" customFormat="1">
      <c r="A779" s="122">
        <v>955</v>
      </c>
      <c r="B779" s="52" t="s">
        <v>13</v>
      </c>
      <c r="C779" s="66" t="s">
        <v>2709</v>
      </c>
      <c r="D779" s="59"/>
      <c r="E779" s="69" t="s">
        <v>2740</v>
      </c>
      <c r="F779" s="61"/>
      <c r="G779" s="60" t="s">
        <v>2717</v>
      </c>
      <c r="H779" s="61"/>
      <c r="I779" s="69"/>
      <c r="J779" s="70" t="s">
        <v>3365</v>
      </c>
      <c r="K779" s="69" t="s">
        <v>2729</v>
      </c>
      <c r="L779" s="61">
        <v>1</v>
      </c>
      <c r="M779" s="69" t="s">
        <v>222</v>
      </c>
      <c r="N779" s="69" t="s">
        <v>2738</v>
      </c>
      <c r="O779" s="77" t="str">
        <f t="shared" si="64"/>
        <v>training Portal</v>
      </c>
      <c r="P779" s="77" t="str">
        <f t="shared" si="65"/>
        <v xml:space="preserve">Definition from FAO Learning resources MD application profile: A Web site that acts as a "gateway" to multiple services, which could include links to useful learning materials, discussion groups, listservs, reference materials and other services. </v>
      </c>
      <c r="Q779" s="61"/>
      <c r="R779" s="63">
        <v>0.8</v>
      </c>
      <c r="S779" s="64"/>
      <c r="T779" s="69" t="s">
        <v>688</v>
      </c>
      <c r="U779" s="67" t="s">
        <v>608</v>
      </c>
      <c r="V779" s="68" t="s">
        <v>222</v>
      </c>
      <c r="W779" s="74" t="s">
        <v>418</v>
      </c>
      <c r="X779" s="115" t="s">
        <v>418</v>
      </c>
      <c r="Y779" s="121"/>
      <c r="Z779" s="121" t="s">
        <v>609</v>
      </c>
      <c r="AA779" s="61"/>
      <c r="AB779" s="69" t="s">
        <v>609</v>
      </c>
      <c r="AC779" s="61"/>
      <c r="AD779" s="72"/>
      <c r="AE779" s="7"/>
      <c r="AF779" s="69" t="s">
        <v>1248</v>
      </c>
      <c r="AG779" s="61">
        <v>1</v>
      </c>
      <c r="AH779" s="66"/>
      <c r="AI779" s="131" t="s">
        <v>3087</v>
      </c>
      <c r="AJ779" s="194" t="e">
        <f>VLOOKUP($J779,context!$K$2:$M$348,2,FALSE)</f>
        <v>#N/A</v>
      </c>
      <c r="AK779" s="131">
        <v>2</v>
      </c>
      <c r="AL779" s="70" t="s">
        <v>3097</v>
      </c>
      <c r="AM779" s="149" t="e">
        <f>VLOOKUP($J779,context!$K$2:$AC$348,5,FALSE)</f>
        <v>#N/A</v>
      </c>
      <c r="AN779" s="149" t="e">
        <f>VLOOKUP($J779,context!$K$2:$AC$348,6,FALSE)</f>
        <v>#N/A</v>
      </c>
      <c r="AO779" s="149" t="e">
        <f>VLOOKUP($J779,context!$K$2:$AC$348,7,FALSE)</f>
        <v>#N/A</v>
      </c>
      <c r="AP779" s="149" t="e">
        <f>VLOOKUP($J779,context!$K$2:$AC$348,8,FALSE)</f>
        <v>#N/A</v>
      </c>
      <c r="AQ779" s="149" t="e">
        <f>VLOOKUP($J779,context!$K$2:$AC$348,9,FALSE)</f>
        <v>#N/A</v>
      </c>
      <c r="AR779" s="149" t="e">
        <f>VLOOKUP($J779,context!$K$2:$AC$348,10,FALSE)</f>
        <v>#N/A</v>
      </c>
      <c r="AS779" s="149" t="e">
        <f>VLOOKUP($J779,context!$K$2:$AC$348,11,FALSE)</f>
        <v>#N/A</v>
      </c>
      <c r="AT779" s="149" t="e">
        <f>VLOOKUP($J779,context!$K$2:$AC$348,12,FALSE)</f>
        <v>#N/A</v>
      </c>
      <c r="AU779" s="149" t="e">
        <f>VLOOKUP($J779,context!$K$2:$AC$348,13,FALSE)</f>
        <v>#N/A</v>
      </c>
      <c r="AV779" s="149" t="e">
        <f>VLOOKUP($J779,context!$K$2:$AC$348,14,FALSE)</f>
        <v>#N/A</v>
      </c>
      <c r="AW779" s="149" t="e">
        <f>VLOOKUP($J779,context!$K$2:$AC$348,15,FALSE)</f>
        <v>#N/A</v>
      </c>
      <c r="AX779" s="149" t="e">
        <f>VLOOKUP($J779,context!$K$2:$AC$348,16,FALSE)</f>
        <v>#N/A</v>
      </c>
      <c r="AY779" s="149" t="e">
        <f t="shared" si="66"/>
        <v>#N/A</v>
      </c>
      <c r="AZ779" s="149" t="e">
        <f t="shared" si="67"/>
        <v>#N/A</v>
      </c>
      <c r="BA779" s="149" t="e">
        <f t="shared" si="68"/>
        <v>#N/A</v>
      </c>
      <c r="BB779" s="7"/>
    </row>
    <row r="780" spans="1:54" s="7" customFormat="1">
      <c r="A780" s="52">
        <v>299</v>
      </c>
      <c r="B780" s="52" t="s">
        <v>2708</v>
      </c>
      <c r="C780" s="66" t="s">
        <v>905</v>
      </c>
      <c r="D780" s="52"/>
      <c r="E780" s="77" t="s">
        <v>906</v>
      </c>
      <c r="F780" s="50">
        <v>5</v>
      </c>
      <c r="G780" s="50" t="s">
        <v>406</v>
      </c>
      <c r="H780" s="77" t="s">
        <v>921</v>
      </c>
      <c r="I780" s="69" t="s">
        <v>922</v>
      </c>
      <c r="J780" s="70" t="s">
        <v>922</v>
      </c>
      <c r="K780" s="77" t="s">
        <v>921</v>
      </c>
      <c r="L780" s="69">
        <v>0</v>
      </c>
      <c r="M780" s="69" t="s">
        <v>222</v>
      </c>
      <c r="N780" s="69" t="s">
        <v>3054</v>
      </c>
      <c r="O780" s="77" t="str">
        <f t="shared" si="64"/>
        <v/>
      </c>
      <c r="P780" s="77" t="str">
        <f t="shared" si="65"/>
        <v/>
      </c>
      <c r="Q780" s="77"/>
      <c r="R780" s="6">
        <v>0.6</v>
      </c>
      <c r="S780" s="55">
        <v>43015</v>
      </c>
      <c r="T780" s="77" t="s">
        <v>65</v>
      </c>
      <c r="U780" s="67" t="s">
        <v>608</v>
      </c>
      <c r="V780" s="68" t="s">
        <v>733</v>
      </c>
      <c r="W780" s="74" t="s">
        <v>66</v>
      </c>
      <c r="X780" s="115" t="s">
        <v>66</v>
      </c>
      <c r="Y780" s="121" t="s">
        <v>171</v>
      </c>
      <c r="Z780" s="121" t="s">
        <v>442</v>
      </c>
      <c r="AA780" s="77"/>
      <c r="AB780" s="69" t="s">
        <v>609</v>
      </c>
      <c r="AC780" s="77"/>
      <c r="AD780" s="77"/>
      <c r="AF780" s="69" t="s">
        <v>2880</v>
      </c>
      <c r="AG780" s="77">
        <v>0</v>
      </c>
      <c r="AH780" s="7" t="s">
        <v>2863</v>
      </c>
      <c r="AI780" s="131" t="s">
        <v>1780</v>
      </c>
      <c r="AJ780" s="194" t="e">
        <f>VLOOKUP($J780,context!$K$2:$M$348,2,FALSE)</f>
        <v>#N/A</v>
      </c>
      <c r="AK780" s="131">
        <v>2</v>
      </c>
      <c r="AL780" s="70" t="s">
        <v>3093</v>
      </c>
      <c r="AM780" s="149" t="e">
        <f>VLOOKUP($J780,context!$K$2:$AC$348,5,FALSE)</f>
        <v>#N/A</v>
      </c>
      <c r="AN780" s="149" t="e">
        <f>VLOOKUP($J780,context!$K$2:$AC$348,6,FALSE)</f>
        <v>#N/A</v>
      </c>
      <c r="AO780" s="149" t="e">
        <f>VLOOKUP($J780,context!$K$2:$AC$348,7,FALSE)</f>
        <v>#N/A</v>
      </c>
      <c r="AP780" s="149" t="e">
        <f>VLOOKUP($J780,context!$K$2:$AC$348,8,FALSE)</f>
        <v>#N/A</v>
      </c>
      <c r="AQ780" s="149" t="e">
        <f>VLOOKUP($J780,context!$K$2:$AC$348,9,FALSE)</f>
        <v>#N/A</v>
      </c>
      <c r="AR780" s="149" t="e">
        <f>VLOOKUP($J780,context!$K$2:$AC$348,10,FALSE)</f>
        <v>#N/A</v>
      </c>
      <c r="AS780" s="149" t="e">
        <f>VLOOKUP($J780,context!$K$2:$AC$348,11,FALSE)</f>
        <v>#N/A</v>
      </c>
      <c r="AT780" s="149" t="e">
        <f>VLOOKUP($J780,context!$K$2:$AC$348,12,FALSE)</f>
        <v>#N/A</v>
      </c>
      <c r="AU780" s="149" t="e">
        <f>VLOOKUP($J780,context!$K$2:$AC$348,13,FALSE)</f>
        <v>#N/A</v>
      </c>
      <c r="AV780" s="149" t="e">
        <f>VLOOKUP($J780,context!$K$2:$AC$348,14,FALSE)</f>
        <v>#N/A</v>
      </c>
      <c r="AW780" s="149" t="e">
        <f>VLOOKUP($J780,context!$K$2:$AC$348,15,FALSE)</f>
        <v>#N/A</v>
      </c>
      <c r="AX780" s="149" t="e">
        <f>VLOOKUP($J780,context!$K$2:$AC$348,16,FALSE)</f>
        <v>#N/A</v>
      </c>
      <c r="AY780" s="149" t="e">
        <f t="shared" si="66"/>
        <v>#N/A</v>
      </c>
      <c r="AZ780" s="149" t="e">
        <f t="shared" si="67"/>
        <v>#N/A</v>
      </c>
      <c r="BA780" s="149" t="e">
        <f t="shared" si="68"/>
        <v>#N/A</v>
      </c>
      <c r="BB780" s="61"/>
    </row>
    <row r="781" spans="1:54">
      <c r="A781" s="52">
        <v>549</v>
      </c>
      <c r="B781" s="52" t="s">
        <v>2708</v>
      </c>
      <c r="C781" s="66" t="s">
        <v>1774</v>
      </c>
      <c r="E781" s="69" t="s">
        <v>1778</v>
      </c>
      <c r="F781" s="69" t="s">
        <v>1779</v>
      </c>
      <c r="G781" s="61" t="s">
        <v>406</v>
      </c>
      <c r="I781" s="61" t="s">
        <v>406</v>
      </c>
      <c r="J781" s="70" t="s">
        <v>922</v>
      </c>
      <c r="K781" s="69" t="s">
        <v>1775</v>
      </c>
      <c r="L781" s="69">
        <v>0</v>
      </c>
      <c r="M781" s="69" t="s">
        <v>222</v>
      </c>
      <c r="N781" s="69" t="s">
        <v>3054</v>
      </c>
      <c r="O781" s="77" t="str">
        <f t="shared" si="64"/>
        <v/>
      </c>
      <c r="P781" s="77" t="str">
        <f t="shared" si="65"/>
        <v/>
      </c>
      <c r="R781" s="6">
        <v>0.6</v>
      </c>
      <c r="T781" s="69" t="s">
        <v>65</v>
      </c>
      <c r="U781" s="67" t="s">
        <v>608</v>
      </c>
      <c r="V781" s="68" t="s">
        <v>733</v>
      </c>
      <c r="W781" s="74" t="s">
        <v>66</v>
      </c>
      <c r="X781" s="115" t="s">
        <v>66</v>
      </c>
      <c r="Y781" s="121" t="s">
        <v>171</v>
      </c>
      <c r="Z781" s="121" t="s">
        <v>442</v>
      </c>
      <c r="AB781" s="69" t="s">
        <v>609</v>
      </c>
      <c r="AF781" s="69" t="s">
        <v>2880</v>
      </c>
      <c r="AG781" s="77">
        <v>1</v>
      </c>
      <c r="AH781" s="7" t="s">
        <v>2863</v>
      </c>
      <c r="AI781" s="131" t="s">
        <v>1780</v>
      </c>
      <c r="AJ781" s="194" t="e">
        <f>VLOOKUP($J781,context!$K$2:$M$348,2,FALSE)</f>
        <v>#N/A</v>
      </c>
      <c r="AK781" s="131">
        <v>2</v>
      </c>
      <c r="AL781" s="70" t="s">
        <v>3093</v>
      </c>
      <c r="AM781" s="149" t="e">
        <f>VLOOKUP($J781,context!$K$2:$AC$348,5,FALSE)</f>
        <v>#N/A</v>
      </c>
      <c r="AN781" s="149" t="e">
        <f>VLOOKUP($J781,context!$K$2:$AC$348,6,FALSE)</f>
        <v>#N/A</v>
      </c>
      <c r="AO781" s="149" t="e">
        <f>VLOOKUP($J781,context!$K$2:$AC$348,7,FALSE)</f>
        <v>#N/A</v>
      </c>
      <c r="AP781" s="149" t="e">
        <f>VLOOKUP($J781,context!$K$2:$AC$348,8,FALSE)</f>
        <v>#N/A</v>
      </c>
      <c r="AQ781" s="149" t="e">
        <f>VLOOKUP($J781,context!$K$2:$AC$348,9,FALSE)</f>
        <v>#N/A</v>
      </c>
      <c r="AR781" s="149" t="e">
        <f>VLOOKUP($J781,context!$K$2:$AC$348,10,FALSE)</f>
        <v>#N/A</v>
      </c>
      <c r="AS781" s="149" t="e">
        <f>VLOOKUP($J781,context!$K$2:$AC$348,11,FALSE)</f>
        <v>#N/A</v>
      </c>
      <c r="AT781" s="149" t="e">
        <f>VLOOKUP($J781,context!$K$2:$AC$348,12,FALSE)</f>
        <v>#N/A</v>
      </c>
      <c r="AU781" s="149" t="e">
        <f>VLOOKUP($J781,context!$K$2:$AC$348,13,FALSE)</f>
        <v>#N/A</v>
      </c>
      <c r="AV781" s="149" t="e">
        <f>VLOOKUP($J781,context!$K$2:$AC$348,14,FALSE)</f>
        <v>#N/A</v>
      </c>
      <c r="AW781" s="149" t="e">
        <f>VLOOKUP($J781,context!$K$2:$AC$348,15,FALSE)</f>
        <v>#N/A</v>
      </c>
      <c r="AX781" s="149" t="e">
        <f>VLOOKUP($J781,context!$K$2:$AC$348,16,FALSE)</f>
        <v>#N/A</v>
      </c>
      <c r="AY781" s="149" t="e">
        <f t="shared" si="66"/>
        <v>#N/A</v>
      </c>
      <c r="AZ781" s="149" t="e">
        <f t="shared" si="67"/>
        <v>#N/A</v>
      </c>
      <c r="BA781" s="149" t="e">
        <f t="shared" si="68"/>
        <v>#N/A</v>
      </c>
    </row>
    <row r="782" spans="1:54">
      <c r="A782" s="52">
        <v>625</v>
      </c>
      <c r="B782" s="52" t="s">
        <v>13</v>
      </c>
      <c r="C782" s="117" t="s">
        <v>1902</v>
      </c>
      <c r="E782" s="69" t="s">
        <v>2271</v>
      </c>
      <c r="G782" s="62" t="s">
        <v>1780</v>
      </c>
      <c r="J782" s="70" t="s">
        <v>922</v>
      </c>
      <c r="K782" s="69" t="s">
        <v>1929</v>
      </c>
      <c r="L782" s="69">
        <v>1</v>
      </c>
      <c r="M782" s="69" t="s">
        <v>222</v>
      </c>
      <c r="N782" s="69" t="s">
        <v>3054</v>
      </c>
      <c r="O782" s="77" t="str">
        <f t="shared" si="64"/>
        <v>Blog (Collection Of Posts)</v>
      </c>
      <c r="P782" s="77" t="str">
        <f t="shared" si="65"/>
        <v>Definition from FaBiO: A Web publication medium containing blog posts.</v>
      </c>
      <c r="R782" s="6">
        <v>0.6</v>
      </c>
      <c r="T782" s="69" t="s">
        <v>65</v>
      </c>
      <c r="U782" s="67" t="s">
        <v>608</v>
      </c>
      <c r="V782" s="68" t="s">
        <v>733</v>
      </c>
      <c r="W782" s="74" t="s">
        <v>66</v>
      </c>
      <c r="X782" s="115" t="s">
        <v>66</v>
      </c>
      <c r="Y782" s="121" t="s">
        <v>171</v>
      </c>
      <c r="Z782" s="121" t="s">
        <v>442</v>
      </c>
      <c r="AB782" s="69" t="s">
        <v>609</v>
      </c>
      <c r="AF782" s="69" t="s">
        <v>2880</v>
      </c>
      <c r="AG782" s="7">
        <v>1</v>
      </c>
      <c r="AH782" s="7" t="s">
        <v>2863</v>
      </c>
      <c r="AI782" s="131" t="s">
        <v>1780</v>
      </c>
      <c r="AJ782" s="194" t="e">
        <f>VLOOKUP($J782,context!$K$2:$M$348,2,FALSE)</f>
        <v>#N/A</v>
      </c>
      <c r="AK782" s="131">
        <v>2</v>
      </c>
      <c r="AL782" s="70" t="s">
        <v>3093</v>
      </c>
      <c r="AM782" s="149" t="e">
        <f>VLOOKUP($J782,context!$K$2:$AC$348,5,FALSE)</f>
        <v>#N/A</v>
      </c>
      <c r="AN782" s="149" t="e">
        <f>VLOOKUP($J782,context!$K$2:$AC$348,6,FALSE)</f>
        <v>#N/A</v>
      </c>
      <c r="AO782" s="149" t="e">
        <f>VLOOKUP($J782,context!$K$2:$AC$348,7,FALSE)</f>
        <v>#N/A</v>
      </c>
      <c r="AP782" s="149" t="e">
        <f>VLOOKUP($J782,context!$K$2:$AC$348,8,FALSE)</f>
        <v>#N/A</v>
      </c>
      <c r="AQ782" s="149" t="e">
        <f>VLOOKUP($J782,context!$K$2:$AC$348,9,FALSE)</f>
        <v>#N/A</v>
      </c>
      <c r="AR782" s="149" t="e">
        <f>VLOOKUP($J782,context!$K$2:$AC$348,10,FALSE)</f>
        <v>#N/A</v>
      </c>
      <c r="AS782" s="149" t="e">
        <f>VLOOKUP($J782,context!$K$2:$AC$348,11,FALSE)</f>
        <v>#N/A</v>
      </c>
      <c r="AT782" s="149" t="e">
        <f>VLOOKUP($J782,context!$K$2:$AC$348,12,FALSE)</f>
        <v>#N/A</v>
      </c>
      <c r="AU782" s="149" t="e">
        <f>VLOOKUP($J782,context!$K$2:$AC$348,13,FALSE)</f>
        <v>#N/A</v>
      </c>
      <c r="AV782" s="149" t="e">
        <f>VLOOKUP($J782,context!$K$2:$AC$348,14,FALSE)</f>
        <v>#N/A</v>
      </c>
      <c r="AW782" s="149" t="e">
        <f>VLOOKUP($J782,context!$K$2:$AC$348,15,FALSE)</f>
        <v>#N/A</v>
      </c>
      <c r="AX782" s="149" t="e">
        <f>VLOOKUP($J782,context!$K$2:$AC$348,16,FALSE)</f>
        <v>#N/A</v>
      </c>
      <c r="AY782" s="149" t="e">
        <f t="shared" si="66"/>
        <v>#N/A</v>
      </c>
      <c r="AZ782" s="149" t="e">
        <f t="shared" si="67"/>
        <v>#N/A</v>
      </c>
      <c r="BA782" s="149" t="e">
        <f t="shared" si="68"/>
        <v>#N/A</v>
      </c>
      <c r="BB782" s="7"/>
    </row>
    <row r="783" spans="1:54">
      <c r="A783" s="122">
        <v>853</v>
      </c>
      <c r="B783" s="52" t="s">
        <v>13</v>
      </c>
      <c r="C783" s="66" t="s">
        <v>2413</v>
      </c>
      <c r="D783" s="66" t="s">
        <v>2536</v>
      </c>
      <c r="E783" s="7" t="s">
        <v>2414</v>
      </c>
      <c r="F783" s="122">
        <v>4</v>
      </c>
      <c r="G783" s="50" t="s">
        <v>406</v>
      </c>
      <c r="H783" s="122"/>
      <c r="I783" s="122"/>
      <c r="J783" s="70" t="s">
        <v>922</v>
      </c>
      <c r="K783" s="7" t="s">
        <v>2537</v>
      </c>
      <c r="L783" s="7">
        <v>0</v>
      </c>
      <c r="M783" s="69" t="s">
        <v>222</v>
      </c>
      <c r="N783" s="69" t="s">
        <v>3054</v>
      </c>
      <c r="O783" s="77" t="str">
        <f t="shared" si="64"/>
        <v/>
      </c>
      <c r="P783" s="77" t="str">
        <f t="shared" si="65"/>
        <v/>
      </c>
      <c r="Q783" s="7"/>
      <c r="R783" s="66">
        <v>0.6</v>
      </c>
      <c r="S783" s="126"/>
      <c r="T783" s="122" t="s">
        <v>65</v>
      </c>
      <c r="U783" s="127" t="s">
        <v>608</v>
      </c>
      <c r="V783" s="47" t="s">
        <v>733</v>
      </c>
      <c r="W783" s="47" t="s">
        <v>66</v>
      </c>
      <c r="X783" s="66" t="s">
        <v>66</v>
      </c>
      <c r="Y783" s="184" t="s">
        <v>171</v>
      </c>
      <c r="Z783" s="184" t="s">
        <v>442</v>
      </c>
      <c r="AA783" s="7"/>
      <c r="AB783" s="7" t="s">
        <v>609</v>
      </c>
      <c r="AC783" s="7"/>
      <c r="AD783" s="7"/>
      <c r="AF783" s="7" t="s">
        <v>2880</v>
      </c>
      <c r="AG783" s="7">
        <v>1</v>
      </c>
      <c r="AH783" s="7" t="s">
        <v>2863</v>
      </c>
      <c r="AI783" s="48" t="s">
        <v>1780</v>
      </c>
      <c r="AJ783" s="194" t="e">
        <f>VLOOKUP($J783,context!$K$2:$M$348,2,FALSE)</f>
        <v>#N/A</v>
      </c>
      <c r="AK783" s="131">
        <v>2</v>
      </c>
      <c r="AL783" s="70" t="s">
        <v>3093</v>
      </c>
      <c r="AM783" s="185" t="e">
        <f>VLOOKUP($J783,context!$K$2:$AC$348,5,FALSE)</f>
        <v>#N/A</v>
      </c>
      <c r="AN783" s="185" t="e">
        <f>VLOOKUP($J783,context!$K$2:$AC$348,6,FALSE)</f>
        <v>#N/A</v>
      </c>
      <c r="AO783" s="185" t="e">
        <f>VLOOKUP($J783,context!$K$2:$AC$348,7,FALSE)</f>
        <v>#N/A</v>
      </c>
      <c r="AP783" s="185" t="e">
        <f>VLOOKUP($J783,context!$K$2:$AC$348,8,FALSE)</f>
        <v>#N/A</v>
      </c>
      <c r="AQ783" s="185" t="e">
        <f>VLOOKUP($J783,context!$K$2:$AC$348,9,FALSE)</f>
        <v>#N/A</v>
      </c>
      <c r="AR783" s="185" t="e">
        <f>VLOOKUP($J783,context!$K$2:$AC$348,10,FALSE)</f>
        <v>#N/A</v>
      </c>
      <c r="AS783" s="185" t="e">
        <f>VLOOKUP($J783,context!$K$2:$AC$348,11,FALSE)</f>
        <v>#N/A</v>
      </c>
      <c r="AT783" s="185" t="e">
        <f>VLOOKUP($J783,context!$K$2:$AC$348,12,FALSE)</f>
        <v>#N/A</v>
      </c>
      <c r="AU783" s="185" t="e">
        <f>VLOOKUP($J783,context!$K$2:$AC$348,13,FALSE)</f>
        <v>#N/A</v>
      </c>
      <c r="AV783" s="185" t="e">
        <f>VLOOKUP($J783,context!$K$2:$AC$348,14,FALSE)</f>
        <v>#N/A</v>
      </c>
      <c r="AW783" s="185" t="e">
        <f>VLOOKUP($J783,context!$K$2:$AC$348,15,FALSE)</f>
        <v>#N/A</v>
      </c>
      <c r="AX783" s="185" t="e">
        <f>VLOOKUP($J783,context!$K$2:$AC$348,16,FALSE)</f>
        <v>#N/A</v>
      </c>
      <c r="AY783" s="185" t="e">
        <f t="shared" si="66"/>
        <v>#N/A</v>
      </c>
      <c r="AZ783" s="149" t="e">
        <f t="shared" si="67"/>
        <v>#N/A</v>
      </c>
      <c r="BA783" s="149" t="e">
        <f t="shared" si="68"/>
        <v>#N/A</v>
      </c>
    </row>
    <row r="784" spans="1:54" s="7" customFormat="1">
      <c r="A784" s="52">
        <v>838</v>
      </c>
      <c r="B784" s="52" t="s">
        <v>13</v>
      </c>
      <c r="C784" s="117" t="s">
        <v>1902</v>
      </c>
      <c r="D784" s="59"/>
      <c r="E784" s="69" t="s">
        <v>2271</v>
      </c>
      <c r="F784" s="61"/>
      <c r="G784" s="62" t="s">
        <v>2250</v>
      </c>
      <c r="H784" s="61"/>
      <c r="I784" s="69"/>
      <c r="J784" s="70" t="s">
        <v>226</v>
      </c>
      <c r="K784" s="61" t="s">
        <v>2251</v>
      </c>
      <c r="L784" s="61">
        <v>0</v>
      </c>
      <c r="M784" s="69" t="s">
        <v>222</v>
      </c>
      <c r="N784" s="69" t="s">
        <v>2581</v>
      </c>
      <c r="O784" s="77" t="str">
        <f t="shared" si="64"/>
        <v/>
      </c>
      <c r="P784" s="77" t="str">
        <f t="shared" si="65"/>
        <v/>
      </c>
      <c r="Q784" s="61"/>
      <c r="R784" s="63">
        <v>1</v>
      </c>
      <c r="S784" s="64"/>
      <c r="T784" s="77" t="s">
        <v>65</v>
      </c>
      <c r="U784" s="67" t="s">
        <v>608</v>
      </c>
      <c r="V784" s="68" t="s">
        <v>222</v>
      </c>
      <c r="W784" s="74" t="s">
        <v>418</v>
      </c>
      <c r="X784" s="115" t="s">
        <v>418</v>
      </c>
      <c r="Y784" s="121" t="s">
        <v>171</v>
      </c>
      <c r="Z784" s="121"/>
      <c r="AA784" s="61"/>
      <c r="AB784" s="69" t="s">
        <v>609</v>
      </c>
      <c r="AC784" s="61"/>
      <c r="AD784" s="72"/>
      <c r="AF784" s="69" t="s">
        <v>2959</v>
      </c>
      <c r="AG784" s="69">
        <v>0</v>
      </c>
      <c r="AH784" s="66"/>
      <c r="AI784" s="131" t="s">
        <v>220</v>
      </c>
      <c r="AJ784" s="194" t="e">
        <f>VLOOKUP($J784,context!$K$2:$M$348,2,FALSE)</f>
        <v>#N/A</v>
      </c>
      <c r="AK784" s="131">
        <v>2</v>
      </c>
      <c r="AL784" s="70" t="s">
        <v>3097</v>
      </c>
      <c r="AM784" s="149" t="e">
        <f>VLOOKUP($J784,context!$K$2:$AC$348,5,FALSE)</f>
        <v>#N/A</v>
      </c>
      <c r="AN784" s="149" t="e">
        <f>VLOOKUP($J784,context!$K$2:$AC$348,6,FALSE)</f>
        <v>#N/A</v>
      </c>
      <c r="AO784" s="149" t="e">
        <f>VLOOKUP($J784,context!$K$2:$AC$348,7,FALSE)</f>
        <v>#N/A</v>
      </c>
      <c r="AP784" s="149" t="e">
        <f>VLOOKUP($J784,context!$K$2:$AC$348,8,FALSE)</f>
        <v>#N/A</v>
      </c>
      <c r="AQ784" s="149" t="e">
        <f>VLOOKUP($J784,context!$K$2:$AC$348,9,FALSE)</f>
        <v>#N/A</v>
      </c>
      <c r="AR784" s="149" t="e">
        <f>VLOOKUP($J784,context!$K$2:$AC$348,10,FALSE)</f>
        <v>#N/A</v>
      </c>
      <c r="AS784" s="149" t="e">
        <f>VLOOKUP($J784,context!$K$2:$AC$348,11,FALSE)</f>
        <v>#N/A</v>
      </c>
      <c r="AT784" s="149" t="e">
        <f>VLOOKUP($J784,context!$K$2:$AC$348,12,FALSE)</f>
        <v>#N/A</v>
      </c>
      <c r="AU784" s="149" t="e">
        <f>VLOOKUP($J784,context!$K$2:$AC$348,13,FALSE)</f>
        <v>#N/A</v>
      </c>
      <c r="AV784" s="149" t="e">
        <f>VLOOKUP($J784,context!$K$2:$AC$348,14,FALSE)</f>
        <v>#N/A</v>
      </c>
      <c r="AW784" s="149" t="e">
        <f>VLOOKUP($J784,context!$K$2:$AC$348,15,FALSE)</f>
        <v>#N/A</v>
      </c>
      <c r="AX784" s="149" t="e">
        <f>VLOOKUP($J784,context!$K$2:$AC$348,16,FALSE)</f>
        <v>#N/A</v>
      </c>
      <c r="AY784" s="149" t="e">
        <f t="shared" si="66"/>
        <v>#N/A</v>
      </c>
      <c r="AZ784" s="149" t="e">
        <f t="shared" si="67"/>
        <v>#N/A</v>
      </c>
      <c r="BA784" s="149" t="e">
        <f t="shared" si="68"/>
        <v>#N/A</v>
      </c>
      <c r="BB784" s="61"/>
    </row>
    <row r="785" spans="1:53">
      <c r="A785" s="122">
        <v>917</v>
      </c>
      <c r="B785" s="52" t="s">
        <v>13</v>
      </c>
      <c r="C785" s="66" t="s">
        <v>2413</v>
      </c>
      <c r="D785" s="66" t="s">
        <v>2526</v>
      </c>
      <c r="E785" s="7" t="s">
        <v>2414</v>
      </c>
      <c r="F785" s="122">
        <v>3</v>
      </c>
      <c r="G785" s="50" t="s">
        <v>2527</v>
      </c>
      <c r="H785" s="122"/>
      <c r="I785" s="122"/>
      <c r="J785" s="47" t="s">
        <v>226</v>
      </c>
      <c r="K785" s="7" t="s">
        <v>2528</v>
      </c>
      <c r="L785" s="7">
        <v>1</v>
      </c>
      <c r="M785" s="69" t="s">
        <v>222</v>
      </c>
      <c r="N785" s="69" t="s">
        <v>2581</v>
      </c>
      <c r="O785" s="77" t="str">
        <f t="shared" si="64"/>
        <v>webpage</v>
      </c>
      <c r="P785" s="77" t="str">
        <f t="shared" si="65"/>
        <v>Definition from VIVO: One section of a website that appears at a unique address within the parent site's address or URL on the World Wide Web |A web page is an online document available (at least initially) on the world wide web. A web page is written first and foremost to appear on the web, as distinct from other online resources such as books, manuscripts or audio documents which use the web primarily as a distribution mechanism alongside other more traditional methods such as print.</v>
      </c>
      <c r="Q785" s="7"/>
      <c r="R785" s="66">
        <v>1</v>
      </c>
      <c r="S785" s="126"/>
      <c r="T785" s="77" t="s">
        <v>65</v>
      </c>
      <c r="U785" s="67" t="s">
        <v>608</v>
      </c>
      <c r="V785" s="47" t="s">
        <v>222</v>
      </c>
      <c r="W785" s="47" t="s">
        <v>418</v>
      </c>
      <c r="X785" s="66" t="s">
        <v>418</v>
      </c>
      <c r="Y785" s="184" t="s">
        <v>171</v>
      </c>
      <c r="Z785" s="184"/>
      <c r="AA785" s="7"/>
      <c r="AB785" s="7"/>
      <c r="AC785" s="7"/>
      <c r="AD785" s="7"/>
      <c r="AF785" s="7" t="s">
        <v>2959</v>
      </c>
      <c r="AG785" s="7">
        <v>0</v>
      </c>
      <c r="AI785" s="48" t="s">
        <v>220</v>
      </c>
      <c r="AJ785" s="194" t="e">
        <f>VLOOKUP($J785,context!$K$2:$M$348,2,FALSE)</f>
        <v>#N/A</v>
      </c>
      <c r="AK785" s="48">
        <v>2</v>
      </c>
      <c r="AL785" s="70" t="s">
        <v>3097</v>
      </c>
      <c r="AM785" s="185" t="e">
        <f>VLOOKUP($J785,context!$K$2:$AC$348,5,FALSE)</f>
        <v>#N/A</v>
      </c>
      <c r="AN785" s="185" t="e">
        <f>VLOOKUP($J785,context!$K$2:$AC$348,6,FALSE)</f>
        <v>#N/A</v>
      </c>
      <c r="AO785" s="185" t="e">
        <f>VLOOKUP($J785,context!$K$2:$AC$348,7,FALSE)</f>
        <v>#N/A</v>
      </c>
      <c r="AP785" s="185" t="e">
        <f>VLOOKUP($J785,context!$K$2:$AC$348,8,FALSE)</f>
        <v>#N/A</v>
      </c>
      <c r="AQ785" s="185" t="e">
        <f>VLOOKUP($J785,context!$K$2:$AC$348,9,FALSE)</f>
        <v>#N/A</v>
      </c>
      <c r="AR785" s="185" t="e">
        <f>VLOOKUP($J785,context!$K$2:$AC$348,10,FALSE)</f>
        <v>#N/A</v>
      </c>
      <c r="AS785" s="185" t="e">
        <f>VLOOKUP($J785,context!$K$2:$AC$348,11,FALSE)</f>
        <v>#N/A</v>
      </c>
      <c r="AT785" s="185" t="e">
        <f>VLOOKUP($J785,context!$K$2:$AC$348,12,FALSE)</f>
        <v>#N/A</v>
      </c>
      <c r="AU785" s="185" t="e">
        <f>VLOOKUP($J785,context!$K$2:$AC$348,13,FALSE)</f>
        <v>#N/A</v>
      </c>
      <c r="AV785" s="185" t="e">
        <f>VLOOKUP($J785,context!$K$2:$AC$348,14,FALSE)</f>
        <v>#N/A</v>
      </c>
      <c r="AW785" s="185" t="e">
        <f>VLOOKUP($J785,context!$K$2:$AC$348,15,FALSE)</f>
        <v>#N/A</v>
      </c>
      <c r="AX785" s="185" t="e">
        <f>VLOOKUP($J785,context!$K$2:$AC$348,16,FALSE)</f>
        <v>#N/A</v>
      </c>
      <c r="AY785" s="185" t="e">
        <f t="shared" si="66"/>
        <v>#N/A</v>
      </c>
      <c r="AZ785" s="149" t="e">
        <f t="shared" si="67"/>
        <v>#N/A</v>
      </c>
      <c r="BA785" s="149" t="e">
        <f t="shared" si="68"/>
        <v>#N/A</v>
      </c>
    </row>
    <row r="786" spans="1:53">
      <c r="A786" s="52">
        <v>126</v>
      </c>
      <c r="B786" s="52" t="s">
        <v>13</v>
      </c>
      <c r="C786" s="66" t="s">
        <v>730</v>
      </c>
      <c r="D786" s="52"/>
      <c r="E786" s="77" t="s">
        <v>722</v>
      </c>
      <c r="F786" s="50">
        <v>4</v>
      </c>
      <c r="G786" s="50" t="s">
        <v>360</v>
      </c>
      <c r="H786" s="77"/>
      <c r="I786" s="69" t="s">
        <v>360</v>
      </c>
      <c r="J786" s="70" t="s">
        <v>360</v>
      </c>
      <c r="K786" s="77"/>
      <c r="L786" s="77">
        <v>0</v>
      </c>
      <c r="M786" s="69" t="s">
        <v>222</v>
      </c>
      <c r="N786" s="69" t="s">
        <v>742</v>
      </c>
      <c r="O786" s="77" t="str">
        <f t="shared" si="64"/>
        <v/>
      </c>
      <c r="P786" s="77" t="str">
        <f t="shared" si="65"/>
        <v/>
      </c>
      <c r="Q786" s="77"/>
      <c r="R786" s="6">
        <v>0.6</v>
      </c>
      <c r="S786" s="55">
        <v>43017</v>
      </c>
      <c r="T786" s="77" t="s">
        <v>65</v>
      </c>
      <c r="U786" s="67" t="s">
        <v>608</v>
      </c>
      <c r="V786" s="68" t="s">
        <v>360</v>
      </c>
      <c r="W786" s="74" t="s">
        <v>418</v>
      </c>
      <c r="X786" s="115" t="s">
        <v>418</v>
      </c>
      <c r="Y786" s="121" t="s">
        <v>171</v>
      </c>
      <c r="AA786" s="77"/>
      <c r="AB786" s="69" t="s">
        <v>609</v>
      </c>
      <c r="AC786" s="69" t="s">
        <v>609</v>
      </c>
      <c r="AD786" s="77"/>
      <c r="AF786" s="69" t="s">
        <v>2960</v>
      </c>
      <c r="AG786" s="69">
        <v>-1</v>
      </c>
      <c r="AH786" s="7" t="s">
        <v>2866</v>
      </c>
      <c r="AI786" s="131" t="s">
        <v>220</v>
      </c>
      <c r="AJ786" s="194" t="e">
        <f>VLOOKUP($J786,context!$K$2:$M$348,2,FALSE)</f>
        <v>#N/A</v>
      </c>
      <c r="AK786" s="131">
        <v>2</v>
      </c>
      <c r="AL786" s="70" t="s">
        <v>3097</v>
      </c>
      <c r="AM786" s="149" t="e">
        <f>VLOOKUP($J786,context!$K$2:$AC$348,5,FALSE)</f>
        <v>#N/A</v>
      </c>
      <c r="AN786" s="149" t="e">
        <f>VLOOKUP($J786,context!$K$2:$AC$348,6,FALSE)</f>
        <v>#N/A</v>
      </c>
      <c r="AO786" s="149" t="e">
        <f>VLOOKUP($J786,context!$K$2:$AC$348,7,FALSE)</f>
        <v>#N/A</v>
      </c>
      <c r="AP786" s="149" t="e">
        <f>VLOOKUP($J786,context!$K$2:$AC$348,8,FALSE)</f>
        <v>#N/A</v>
      </c>
      <c r="AQ786" s="149" t="e">
        <f>VLOOKUP($J786,context!$K$2:$AC$348,9,FALSE)</f>
        <v>#N/A</v>
      </c>
      <c r="AR786" s="149" t="e">
        <f>VLOOKUP($J786,context!$K$2:$AC$348,10,FALSE)</f>
        <v>#N/A</v>
      </c>
      <c r="AS786" s="149" t="e">
        <f>VLOOKUP($J786,context!$K$2:$AC$348,11,FALSE)</f>
        <v>#N/A</v>
      </c>
      <c r="AT786" s="149" t="e">
        <f>VLOOKUP($J786,context!$K$2:$AC$348,12,FALSE)</f>
        <v>#N/A</v>
      </c>
      <c r="AU786" s="149" t="e">
        <f>VLOOKUP($J786,context!$K$2:$AC$348,13,FALSE)</f>
        <v>#N/A</v>
      </c>
      <c r="AV786" s="149" t="e">
        <f>VLOOKUP($J786,context!$K$2:$AC$348,14,FALSE)</f>
        <v>#N/A</v>
      </c>
      <c r="AW786" s="149" t="e">
        <f>VLOOKUP($J786,context!$K$2:$AC$348,15,FALSE)</f>
        <v>#N/A</v>
      </c>
      <c r="AX786" s="149" t="e">
        <f>VLOOKUP($J786,context!$K$2:$AC$348,16,FALSE)</f>
        <v>#N/A</v>
      </c>
      <c r="AY786" s="149" t="e">
        <f t="shared" si="66"/>
        <v>#N/A</v>
      </c>
      <c r="AZ786" s="149" t="e">
        <f t="shared" si="67"/>
        <v>#N/A</v>
      </c>
      <c r="BA786" s="149" t="e">
        <f t="shared" si="68"/>
        <v>#N/A</v>
      </c>
    </row>
    <row r="787" spans="1:53">
      <c r="A787" s="52">
        <v>379</v>
      </c>
      <c r="B787" s="52" t="s">
        <v>2708</v>
      </c>
      <c r="C787" s="66" t="s">
        <v>905</v>
      </c>
      <c r="D787" s="52"/>
      <c r="E787" s="77" t="s">
        <v>906</v>
      </c>
      <c r="F787" s="50">
        <v>5</v>
      </c>
      <c r="G787" s="50" t="s">
        <v>1088</v>
      </c>
      <c r="H787" s="77" t="s">
        <v>360</v>
      </c>
      <c r="I787" s="69" t="s">
        <v>360</v>
      </c>
      <c r="J787" s="70" t="s">
        <v>360</v>
      </c>
      <c r="K787" s="77"/>
      <c r="L787" s="77">
        <v>0</v>
      </c>
      <c r="M787" s="69" t="s">
        <v>222</v>
      </c>
      <c r="N787" s="69" t="s">
        <v>742</v>
      </c>
      <c r="O787" s="77" t="str">
        <f t="shared" si="64"/>
        <v/>
      </c>
      <c r="P787" s="77" t="str">
        <f t="shared" si="65"/>
        <v/>
      </c>
      <c r="Q787" s="77"/>
      <c r="R787" s="6">
        <v>0.6</v>
      </c>
      <c r="S787" s="55">
        <v>43015</v>
      </c>
      <c r="T787" s="77" t="s">
        <v>65</v>
      </c>
      <c r="U787" s="67" t="s">
        <v>608</v>
      </c>
      <c r="V787" s="68" t="s">
        <v>360</v>
      </c>
      <c r="W787" s="74" t="s">
        <v>418</v>
      </c>
      <c r="X787" s="115" t="s">
        <v>418</v>
      </c>
      <c r="Y787" s="121" t="s">
        <v>171</v>
      </c>
      <c r="AA787" s="77"/>
      <c r="AB787" s="69" t="s">
        <v>609</v>
      </c>
      <c r="AC787" s="69" t="s">
        <v>609</v>
      </c>
      <c r="AD787" s="77"/>
      <c r="AF787" s="69" t="s">
        <v>2960</v>
      </c>
      <c r="AG787" s="69">
        <v>-1</v>
      </c>
      <c r="AH787" s="7" t="s">
        <v>2866</v>
      </c>
      <c r="AI787" s="131" t="s">
        <v>220</v>
      </c>
      <c r="AJ787" s="194" t="e">
        <f>VLOOKUP($J787,context!$K$2:$M$348,2,FALSE)</f>
        <v>#N/A</v>
      </c>
      <c r="AK787" s="131">
        <v>2</v>
      </c>
      <c r="AL787" s="70" t="s">
        <v>3097</v>
      </c>
      <c r="AM787" s="149" t="e">
        <f>VLOOKUP($J787,context!$K$2:$AC$348,5,FALSE)</f>
        <v>#N/A</v>
      </c>
      <c r="AN787" s="149" t="e">
        <f>VLOOKUP($J787,context!$K$2:$AC$348,6,FALSE)</f>
        <v>#N/A</v>
      </c>
      <c r="AO787" s="149" t="e">
        <f>VLOOKUP($J787,context!$K$2:$AC$348,7,FALSE)</f>
        <v>#N/A</v>
      </c>
      <c r="AP787" s="149" t="e">
        <f>VLOOKUP($J787,context!$K$2:$AC$348,8,FALSE)</f>
        <v>#N/A</v>
      </c>
      <c r="AQ787" s="149" t="e">
        <f>VLOOKUP($J787,context!$K$2:$AC$348,9,FALSE)</f>
        <v>#N/A</v>
      </c>
      <c r="AR787" s="149" t="e">
        <f>VLOOKUP($J787,context!$K$2:$AC$348,10,FALSE)</f>
        <v>#N/A</v>
      </c>
      <c r="AS787" s="149" t="e">
        <f>VLOOKUP($J787,context!$K$2:$AC$348,11,FALSE)</f>
        <v>#N/A</v>
      </c>
      <c r="AT787" s="149" t="e">
        <f>VLOOKUP($J787,context!$K$2:$AC$348,12,FALSE)</f>
        <v>#N/A</v>
      </c>
      <c r="AU787" s="149" t="e">
        <f>VLOOKUP($J787,context!$K$2:$AC$348,13,FALSE)</f>
        <v>#N/A</v>
      </c>
      <c r="AV787" s="149" t="e">
        <f>VLOOKUP($J787,context!$K$2:$AC$348,14,FALSE)</f>
        <v>#N/A</v>
      </c>
      <c r="AW787" s="149" t="e">
        <f>VLOOKUP($J787,context!$K$2:$AC$348,15,FALSE)</f>
        <v>#N/A</v>
      </c>
      <c r="AX787" s="149" t="e">
        <f>VLOOKUP($J787,context!$K$2:$AC$348,16,FALSE)</f>
        <v>#N/A</v>
      </c>
      <c r="AY787" s="149" t="e">
        <f t="shared" si="66"/>
        <v>#N/A</v>
      </c>
      <c r="AZ787" s="149" t="e">
        <f t="shared" si="67"/>
        <v>#N/A</v>
      </c>
      <c r="BA787" s="149" t="e">
        <f t="shared" si="68"/>
        <v>#N/A</v>
      </c>
    </row>
    <row r="788" spans="1:53">
      <c r="A788" s="52">
        <v>516</v>
      </c>
      <c r="B788" s="52" t="s">
        <v>13</v>
      </c>
      <c r="C788" s="66" t="s">
        <v>1735</v>
      </c>
      <c r="D788" s="52"/>
      <c r="E788" s="69" t="s">
        <v>1778</v>
      </c>
      <c r="F788" s="69" t="s">
        <v>1779</v>
      </c>
      <c r="G788" s="77" t="s">
        <v>360</v>
      </c>
      <c r="I788" s="77" t="s">
        <v>360</v>
      </c>
      <c r="J788" s="70" t="s">
        <v>360</v>
      </c>
      <c r="K788" s="69" t="s">
        <v>1736</v>
      </c>
      <c r="L788" s="69">
        <v>0</v>
      </c>
      <c r="M788" s="69" t="s">
        <v>222</v>
      </c>
      <c r="N788" s="69" t="s">
        <v>742</v>
      </c>
      <c r="O788" s="77" t="str">
        <f t="shared" si="64"/>
        <v/>
      </c>
      <c r="P788" s="77" t="str">
        <f t="shared" si="65"/>
        <v/>
      </c>
      <c r="Q788" s="77"/>
      <c r="R788" s="6">
        <v>0.6</v>
      </c>
      <c r="S788" s="55"/>
      <c r="T788" s="77" t="s">
        <v>65</v>
      </c>
      <c r="U788" s="67" t="s">
        <v>608</v>
      </c>
      <c r="V788" s="68" t="s">
        <v>360</v>
      </c>
      <c r="W788" s="74" t="s">
        <v>418</v>
      </c>
      <c r="X788" s="115" t="s">
        <v>418</v>
      </c>
      <c r="Y788" s="121" t="s">
        <v>171</v>
      </c>
      <c r="AA788" s="77"/>
      <c r="AB788" s="69" t="s">
        <v>609</v>
      </c>
      <c r="AC788" s="69" t="s">
        <v>609</v>
      </c>
      <c r="AF788" s="69" t="s">
        <v>2960</v>
      </c>
      <c r="AG788" s="69">
        <v>-1</v>
      </c>
      <c r="AH788" s="7" t="s">
        <v>2866</v>
      </c>
      <c r="AI788" s="131" t="s">
        <v>220</v>
      </c>
      <c r="AJ788" s="194" t="e">
        <f>VLOOKUP($J788,context!$K$2:$M$348,2,FALSE)</f>
        <v>#N/A</v>
      </c>
      <c r="AK788" s="131">
        <v>2</v>
      </c>
      <c r="AL788" s="70" t="s">
        <v>3097</v>
      </c>
      <c r="AM788" s="149" t="e">
        <f>VLOOKUP($J788,context!$K$2:$AC$348,5,FALSE)</f>
        <v>#N/A</v>
      </c>
      <c r="AN788" s="149" t="e">
        <f>VLOOKUP($J788,context!$K$2:$AC$348,6,FALSE)</f>
        <v>#N/A</v>
      </c>
      <c r="AO788" s="149" t="e">
        <f>VLOOKUP($J788,context!$K$2:$AC$348,7,FALSE)</f>
        <v>#N/A</v>
      </c>
      <c r="AP788" s="149" t="e">
        <f>VLOOKUP($J788,context!$K$2:$AC$348,8,FALSE)</f>
        <v>#N/A</v>
      </c>
      <c r="AQ788" s="149" t="e">
        <f>VLOOKUP($J788,context!$K$2:$AC$348,9,FALSE)</f>
        <v>#N/A</v>
      </c>
      <c r="AR788" s="149" t="e">
        <f>VLOOKUP($J788,context!$K$2:$AC$348,10,FALSE)</f>
        <v>#N/A</v>
      </c>
      <c r="AS788" s="149" t="e">
        <f>VLOOKUP($J788,context!$K$2:$AC$348,11,FALSE)</f>
        <v>#N/A</v>
      </c>
      <c r="AT788" s="149" t="e">
        <f>VLOOKUP($J788,context!$K$2:$AC$348,12,FALSE)</f>
        <v>#N/A</v>
      </c>
      <c r="AU788" s="149" t="e">
        <f>VLOOKUP($J788,context!$K$2:$AC$348,13,FALSE)</f>
        <v>#N/A</v>
      </c>
      <c r="AV788" s="149" t="e">
        <f>VLOOKUP($J788,context!$K$2:$AC$348,14,FALSE)</f>
        <v>#N/A</v>
      </c>
      <c r="AW788" s="149" t="e">
        <f>VLOOKUP($J788,context!$K$2:$AC$348,15,FALSE)</f>
        <v>#N/A</v>
      </c>
      <c r="AX788" s="149" t="e">
        <f>VLOOKUP($J788,context!$K$2:$AC$348,16,FALSE)</f>
        <v>#N/A</v>
      </c>
      <c r="AY788" s="149" t="e">
        <f t="shared" si="66"/>
        <v>#N/A</v>
      </c>
      <c r="AZ788" s="149" t="e">
        <f t="shared" si="67"/>
        <v>#N/A</v>
      </c>
      <c r="BA788" s="149" t="e">
        <f t="shared" si="68"/>
        <v>#N/A</v>
      </c>
    </row>
    <row r="789" spans="1:53">
      <c r="A789" s="52">
        <v>841</v>
      </c>
      <c r="B789" s="52" t="s">
        <v>13</v>
      </c>
      <c r="C789" s="117" t="s">
        <v>1902</v>
      </c>
      <c r="E789" s="69" t="s">
        <v>2271</v>
      </c>
      <c r="G789" s="62" t="s">
        <v>2255</v>
      </c>
      <c r="J789" s="70" t="s">
        <v>360</v>
      </c>
      <c r="K789" s="69" t="s">
        <v>2256</v>
      </c>
      <c r="L789" s="61">
        <v>1</v>
      </c>
      <c r="M789" s="69" t="s">
        <v>222</v>
      </c>
      <c r="N789" s="69" t="s">
        <v>742</v>
      </c>
      <c r="O789" s="77" t="str">
        <f t="shared" ref="O789:O794" si="69">IF(L789=1,J789,"")</f>
        <v>Wiki</v>
      </c>
      <c r="P789" s="77" t="str">
        <f t="shared" ref="P789:P794" si="70">IF(L789=1,"Definition from "&amp;C789&amp;": "&amp;K789,"")</f>
        <v>Definition from FaBiO: A collaborative Web manifestation, usually maintained by a project team or group, providing easy-to-edit pages that can be used to accumulate related information for shared use by the group and/or publication.</v>
      </c>
      <c r="R789" s="63">
        <v>0.8</v>
      </c>
      <c r="T789" s="77" t="s">
        <v>65</v>
      </c>
      <c r="U789" s="67" t="s">
        <v>608</v>
      </c>
      <c r="V789" s="68" t="s">
        <v>360</v>
      </c>
      <c r="W789" s="74" t="s">
        <v>418</v>
      </c>
      <c r="X789" s="115" t="s">
        <v>418</v>
      </c>
      <c r="Y789" s="121" t="s">
        <v>171</v>
      </c>
      <c r="AB789" s="69" t="s">
        <v>609</v>
      </c>
      <c r="AC789" s="69" t="s">
        <v>609</v>
      </c>
      <c r="AF789" s="69" t="s">
        <v>2960</v>
      </c>
      <c r="AG789" s="69">
        <v>-1</v>
      </c>
      <c r="AH789" s="7" t="s">
        <v>2866</v>
      </c>
      <c r="AI789" s="131" t="s">
        <v>220</v>
      </c>
      <c r="AJ789" s="194" t="e">
        <f>VLOOKUP($J789,context!$K$2:$M$348,2,FALSE)</f>
        <v>#N/A</v>
      </c>
      <c r="AK789" s="131">
        <v>2</v>
      </c>
      <c r="AL789" s="70" t="s">
        <v>3097</v>
      </c>
      <c r="AM789" s="149" t="e">
        <f>VLOOKUP($J789,context!$K$2:$AC$348,5,FALSE)</f>
        <v>#N/A</v>
      </c>
      <c r="AN789" s="149" t="e">
        <f>VLOOKUP($J789,context!$K$2:$AC$348,6,FALSE)</f>
        <v>#N/A</v>
      </c>
      <c r="AO789" s="149" t="e">
        <f>VLOOKUP($J789,context!$K$2:$AC$348,7,FALSE)</f>
        <v>#N/A</v>
      </c>
      <c r="AP789" s="149" t="e">
        <f>VLOOKUP($J789,context!$K$2:$AC$348,8,FALSE)</f>
        <v>#N/A</v>
      </c>
      <c r="AQ789" s="149" t="e">
        <f>VLOOKUP($J789,context!$K$2:$AC$348,9,FALSE)</f>
        <v>#N/A</v>
      </c>
      <c r="AR789" s="149" t="e">
        <f>VLOOKUP($J789,context!$K$2:$AC$348,10,FALSE)</f>
        <v>#N/A</v>
      </c>
      <c r="AS789" s="149" t="e">
        <f>VLOOKUP($J789,context!$K$2:$AC$348,11,FALSE)</f>
        <v>#N/A</v>
      </c>
      <c r="AT789" s="149" t="e">
        <f>VLOOKUP($J789,context!$K$2:$AC$348,12,FALSE)</f>
        <v>#N/A</v>
      </c>
      <c r="AU789" s="149" t="e">
        <f>VLOOKUP($J789,context!$K$2:$AC$348,13,FALSE)</f>
        <v>#N/A</v>
      </c>
      <c r="AV789" s="149" t="e">
        <f>VLOOKUP($J789,context!$K$2:$AC$348,14,FALSE)</f>
        <v>#N/A</v>
      </c>
      <c r="AW789" s="149" t="e">
        <f>VLOOKUP($J789,context!$K$2:$AC$348,15,FALSE)</f>
        <v>#N/A</v>
      </c>
      <c r="AX789" s="149" t="e">
        <f>VLOOKUP($J789,context!$K$2:$AC$348,16,FALSE)</f>
        <v>#N/A</v>
      </c>
      <c r="AY789" s="149" t="e">
        <f t="shared" si="66"/>
        <v>#N/A</v>
      </c>
      <c r="AZ789" s="149" t="e">
        <f t="shared" si="67"/>
        <v>#N/A</v>
      </c>
      <c r="BA789" s="149" t="e">
        <f t="shared" si="68"/>
        <v>#N/A</v>
      </c>
    </row>
    <row r="790" spans="1:53">
      <c r="A790" s="52">
        <v>844</v>
      </c>
      <c r="B790" s="52" t="s">
        <v>13</v>
      </c>
      <c r="C790" s="117" t="s">
        <v>1902</v>
      </c>
      <c r="E790" s="69" t="s">
        <v>2271</v>
      </c>
      <c r="F790" s="61">
        <v>1</v>
      </c>
      <c r="G790" s="62" t="s">
        <v>2261</v>
      </c>
      <c r="J790" s="70" t="s">
        <v>2261</v>
      </c>
      <c r="K790" s="61" t="s">
        <v>2262</v>
      </c>
      <c r="L790" s="61">
        <v>1</v>
      </c>
      <c r="M790" s="69" t="s">
        <v>2261</v>
      </c>
      <c r="N790" s="69" t="s">
        <v>2261</v>
      </c>
      <c r="O790" s="77" t="str">
        <f t="shared" si="69"/>
        <v>work</v>
      </c>
      <c r="P790" s="77" t="str">
        <f t="shared" si="70"/>
        <v>Definition from FaBiO: A subclass of FRBR work, restricted to works that are published or potentially publishable, and that contain or are referred to by bibliographic references, or entities used to define bibliographic references. FaBiO works, and their expressions and manifestations, are primarily textual publications such as books, magazines, newspapers and journals, and items of their content. However, they also include datasets, computer algorithms, experimental protocols, formal specifications and vocabularies, legal records, governmental papers, technical and commercial reports and similar publications, and also bibliographies, reference lists, library catalogues and similar collections. For this reason, fabio:Work is not an equivalent class to frbr:ScholarlyWork. An example of a fabio:Work is your latest research paper.</v>
      </c>
      <c r="R790" s="63">
        <v>1</v>
      </c>
      <c r="T790" s="69" t="s">
        <v>688</v>
      </c>
      <c r="U790" s="67" t="s">
        <v>248</v>
      </c>
      <c r="V790" s="68" t="s">
        <v>608</v>
      </c>
      <c r="X790" s="115" t="s">
        <v>145</v>
      </c>
      <c r="Y790" s="121" t="s">
        <v>171</v>
      </c>
      <c r="Z790" s="121" t="s">
        <v>167</v>
      </c>
      <c r="AF790" s="69" t="s">
        <v>2958</v>
      </c>
      <c r="AG790" s="61">
        <v>-1</v>
      </c>
      <c r="AI790" s="131" t="s">
        <v>2823</v>
      </c>
      <c r="AJ790" s="194" t="str">
        <f>VLOOKUP($J790,context!$K$2:$M$348,2,FALSE)</f>
        <v>Definition from FaBiO: A subclass of FRBR work, restricted to works that are published or potentially publishable, and that contain or are referred to by bibliographic references, or entities used to define bibliographic references. FaBiO works, and their expressions and manifestations, are primarily textual publications such as books, magazines, newspapers and journals, and items of their content. However, they also include datasets, computer algorithms, experimental protocols, formal specifications and vocabularies, legal records, governmental papers, technical and commercial reports and similar publications, and also bibliographies, reference lists, library catalogues and similar collections. For this reason, fabio:Work is not an equivalent class to frbr:ScholarlyWork. An example of a fabio:Work is your latest research paper.</v>
      </c>
      <c r="AK790" s="131">
        <v>2</v>
      </c>
      <c r="AL790" s="131"/>
      <c r="AM790" s="149">
        <f>VLOOKUP($J790,context!$K$2:$AC$348,5,FALSE)</f>
        <v>1</v>
      </c>
      <c r="AN790" s="149">
        <f>VLOOKUP($J790,context!$K$2:$AC$348,6,FALSE)</f>
        <v>0</v>
      </c>
      <c r="AO790" s="149">
        <f>VLOOKUP($J790,context!$K$2:$AC$348,7,FALSE)</f>
        <v>0</v>
      </c>
      <c r="AP790" s="149">
        <f>VLOOKUP($J790,context!$K$2:$AC$348,8,FALSE)</f>
        <v>0</v>
      </c>
      <c r="AQ790" s="149">
        <f>VLOOKUP($J790,context!$K$2:$AC$348,9,FALSE)</f>
        <v>0</v>
      </c>
      <c r="AR790" s="149">
        <f>VLOOKUP($J790,context!$K$2:$AC$348,10,FALSE)</f>
        <v>0</v>
      </c>
      <c r="AS790" s="149">
        <f>VLOOKUP($J790,context!$K$2:$AC$348,11,FALSE)</f>
        <v>0</v>
      </c>
      <c r="AT790" s="149">
        <f>VLOOKUP($J790,context!$K$2:$AC$348,12,FALSE)</f>
        <v>0</v>
      </c>
      <c r="AU790" s="149">
        <f>VLOOKUP($J790,context!$K$2:$AC$348,13,FALSE)</f>
        <v>0</v>
      </c>
      <c r="AV790" s="149">
        <f>VLOOKUP($J790,context!$K$2:$AC$348,14,FALSE)</f>
        <v>0</v>
      </c>
      <c r="AW790" s="149">
        <f>VLOOKUP($J790,context!$K$2:$AC$348,15,FALSE)</f>
        <v>0</v>
      </c>
      <c r="AX790" s="149">
        <f>VLOOKUP($J790,context!$K$2:$AC$348,16,FALSE)</f>
        <v>0</v>
      </c>
      <c r="AY790" s="149">
        <f t="shared" si="66"/>
        <v>1</v>
      </c>
      <c r="AZ790" s="149">
        <f t="shared" si="67"/>
        <v>1</v>
      </c>
      <c r="BA790" s="149">
        <f t="shared" si="68"/>
        <v>0</v>
      </c>
    </row>
    <row r="791" spans="1:53">
      <c r="A791" s="52">
        <v>603</v>
      </c>
      <c r="B791" s="52" t="s">
        <v>13</v>
      </c>
      <c r="C791" s="114" t="s">
        <v>1732</v>
      </c>
      <c r="E791" s="69" t="s">
        <v>1891</v>
      </c>
      <c r="F791" s="61">
        <v>1</v>
      </c>
      <c r="G791" s="69" t="s">
        <v>426</v>
      </c>
      <c r="I791" s="69" t="s">
        <v>426</v>
      </c>
      <c r="J791" s="70" t="s">
        <v>427</v>
      </c>
      <c r="K791" s="61" t="s">
        <v>1885</v>
      </c>
      <c r="L791" s="69">
        <v>0</v>
      </c>
      <c r="M791" s="69" t="s">
        <v>427</v>
      </c>
      <c r="N791" s="69" t="s">
        <v>427</v>
      </c>
      <c r="O791" s="77" t="str">
        <f t="shared" si="69"/>
        <v/>
      </c>
      <c r="P791" s="77" t="str">
        <f t="shared" si="70"/>
        <v/>
      </c>
      <c r="Q791" s="61" t="s">
        <v>1886</v>
      </c>
      <c r="R791" s="63">
        <v>0.4</v>
      </c>
      <c r="T791" s="69" t="s">
        <v>688</v>
      </c>
      <c r="U791" s="67" t="s">
        <v>608</v>
      </c>
      <c r="V791" s="68" t="s">
        <v>145</v>
      </c>
      <c r="W791" s="74" t="s">
        <v>235</v>
      </c>
      <c r="X791" s="115" t="s">
        <v>235</v>
      </c>
      <c r="Y791" s="121" t="s">
        <v>171</v>
      </c>
      <c r="Z791" s="121" t="s">
        <v>167</v>
      </c>
      <c r="AF791" s="69" t="s">
        <v>2955</v>
      </c>
      <c r="AG791" s="61">
        <v>-1</v>
      </c>
      <c r="AI791" s="131" t="s">
        <v>3068</v>
      </c>
      <c r="AJ791" s="194" t="str">
        <f>VLOOKUP($J791,context!$K$2:$M$348,2,FALSE)</f>
        <v>Definition from FaBiO: A recorded sequence of connected steps, which may be automated, specifying a reliably repeatable sequence of operations to be undertaken when conducting a particular job, for example an in silico investigation that extracts and processes information from a number of bioinformatics databases.</v>
      </c>
      <c r="AK791" s="131">
        <v>2</v>
      </c>
      <c r="AL791" s="70" t="s">
        <v>3097</v>
      </c>
      <c r="AM791" s="149">
        <f>VLOOKUP($J791,context!$K$2:$AC$348,5,FALSE)</f>
        <v>0</v>
      </c>
      <c r="AN791" s="149">
        <f>VLOOKUP($J791,context!$K$2:$AC$348,6,FALSE)</f>
        <v>0</v>
      </c>
      <c r="AO791" s="149">
        <f>VLOOKUP($J791,context!$K$2:$AC$348,7,FALSE)</f>
        <v>0</v>
      </c>
      <c r="AP791" s="149">
        <f>VLOOKUP($J791,context!$K$2:$AC$348,8,FALSE)</f>
        <v>0.2</v>
      </c>
      <c r="AQ791" s="149">
        <f>VLOOKUP($J791,context!$K$2:$AC$348,9,FALSE)</f>
        <v>0.8</v>
      </c>
      <c r="AR791" s="149">
        <f>VLOOKUP($J791,context!$K$2:$AC$348,10,FALSE)</f>
        <v>0</v>
      </c>
      <c r="AS791" s="149">
        <f>VLOOKUP($J791,context!$K$2:$AC$348,11,FALSE)</f>
        <v>0.6</v>
      </c>
      <c r="AT791" s="149">
        <f>VLOOKUP($J791,context!$K$2:$AC$348,12,FALSE)</f>
        <v>0.4</v>
      </c>
      <c r="AU791" s="149">
        <f>VLOOKUP($J791,context!$K$2:$AC$348,13,FALSE)</f>
        <v>0</v>
      </c>
      <c r="AV791" s="149">
        <f>VLOOKUP($J791,context!$K$2:$AC$348,14,FALSE)</f>
        <v>0</v>
      </c>
      <c r="AW791" s="149">
        <f>VLOOKUP($J791,context!$K$2:$AC$348,15,FALSE)</f>
        <v>0</v>
      </c>
      <c r="AX791" s="149">
        <f>VLOOKUP($J791,context!$K$2:$AC$348,16,FALSE)</f>
        <v>1</v>
      </c>
      <c r="AY791" s="149">
        <f t="shared" si="66"/>
        <v>3</v>
      </c>
      <c r="AZ791" s="149">
        <f t="shared" si="67"/>
        <v>1</v>
      </c>
      <c r="BA791" s="149">
        <f t="shared" si="68"/>
        <v>0</v>
      </c>
    </row>
    <row r="792" spans="1:53">
      <c r="A792" s="52">
        <v>847</v>
      </c>
      <c r="B792" s="52" t="s">
        <v>13</v>
      </c>
      <c r="C792" s="117" t="s">
        <v>1902</v>
      </c>
      <c r="E792" s="69" t="s">
        <v>2271</v>
      </c>
      <c r="G792" s="62" t="s">
        <v>426</v>
      </c>
      <c r="J792" s="70" t="s">
        <v>427</v>
      </c>
      <c r="K792" s="69" t="s">
        <v>1885</v>
      </c>
      <c r="L792" s="69">
        <v>1</v>
      </c>
      <c r="M792" s="69" t="s">
        <v>427</v>
      </c>
      <c r="N792" s="69" t="s">
        <v>427</v>
      </c>
      <c r="O792" s="77" t="str">
        <f t="shared" si="69"/>
        <v>Workflow</v>
      </c>
      <c r="P792" s="77" t="str">
        <f t="shared" si="70"/>
        <v>Definition from FaBiO: A recorded sequence of connected steps, which may be automated, specifying a reliably repeatable sequence of operations to be undertaken when conducting a particular job, for example an in silico investigation that extracts and processes information from a number of bioinformatics databases.</v>
      </c>
      <c r="R792" s="63">
        <v>0.4</v>
      </c>
      <c r="T792" s="69" t="s">
        <v>688</v>
      </c>
      <c r="U792" s="67" t="s">
        <v>608</v>
      </c>
      <c r="V792" s="68" t="s">
        <v>145</v>
      </c>
      <c r="W792" s="74" t="s">
        <v>235</v>
      </c>
      <c r="X792" s="115" t="s">
        <v>235</v>
      </c>
      <c r="Y792" s="121" t="s">
        <v>171</v>
      </c>
      <c r="Z792" s="121" t="s">
        <v>167</v>
      </c>
      <c r="AF792" s="69" t="s">
        <v>2955</v>
      </c>
      <c r="AG792" s="61">
        <v>-1</v>
      </c>
      <c r="AI792" s="131" t="s">
        <v>3068</v>
      </c>
      <c r="AJ792" s="194" t="str">
        <f>VLOOKUP($J792,context!$K$2:$M$348,2,FALSE)</f>
        <v>Definition from FaBiO: A recorded sequence of connected steps, which may be automated, specifying a reliably repeatable sequence of operations to be undertaken when conducting a particular job, for example an in silico investigation that extracts and processes information from a number of bioinformatics databases.</v>
      </c>
      <c r="AK792" s="131">
        <v>2</v>
      </c>
      <c r="AL792" s="70" t="s">
        <v>3097</v>
      </c>
      <c r="AM792" s="149">
        <f>VLOOKUP($J792,context!$K$2:$AC$348,5,FALSE)</f>
        <v>0</v>
      </c>
      <c r="AN792" s="149">
        <f>VLOOKUP($J792,context!$K$2:$AC$348,6,FALSE)</f>
        <v>0</v>
      </c>
      <c r="AO792" s="149">
        <f>VLOOKUP($J792,context!$K$2:$AC$348,7,FALSE)</f>
        <v>0</v>
      </c>
      <c r="AP792" s="149">
        <f>VLOOKUP($J792,context!$K$2:$AC$348,8,FALSE)</f>
        <v>0.2</v>
      </c>
      <c r="AQ792" s="149">
        <f>VLOOKUP($J792,context!$K$2:$AC$348,9,FALSE)</f>
        <v>0.8</v>
      </c>
      <c r="AR792" s="149">
        <f>VLOOKUP($J792,context!$K$2:$AC$348,10,FALSE)</f>
        <v>0</v>
      </c>
      <c r="AS792" s="149">
        <f>VLOOKUP($J792,context!$K$2:$AC$348,11,FALSE)</f>
        <v>0.6</v>
      </c>
      <c r="AT792" s="149">
        <f>VLOOKUP($J792,context!$K$2:$AC$348,12,FALSE)</f>
        <v>0.4</v>
      </c>
      <c r="AU792" s="149">
        <f>VLOOKUP($J792,context!$K$2:$AC$348,13,FALSE)</f>
        <v>0</v>
      </c>
      <c r="AV792" s="149">
        <f>VLOOKUP($J792,context!$K$2:$AC$348,14,FALSE)</f>
        <v>0</v>
      </c>
      <c r="AW792" s="149">
        <f>VLOOKUP($J792,context!$K$2:$AC$348,15,FALSE)</f>
        <v>0</v>
      </c>
      <c r="AX792" s="149">
        <f>VLOOKUP($J792,context!$K$2:$AC$348,16,FALSE)</f>
        <v>1</v>
      </c>
      <c r="AY792" s="149">
        <f t="shared" si="66"/>
        <v>3</v>
      </c>
      <c r="AZ792" s="149">
        <f t="shared" si="67"/>
        <v>1</v>
      </c>
      <c r="BA792" s="149">
        <f t="shared" si="68"/>
        <v>0</v>
      </c>
    </row>
    <row r="793" spans="1:53">
      <c r="C793" s="66" t="s">
        <v>3303</v>
      </c>
      <c r="E793" s="69" t="s">
        <v>3314</v>
      </c>
      <c r="G793" s="50" t="s">
        <v>3304</v>
      </c>
      <c r="H793" s="50" t="s">
        <v>3304</v>
      </c>
      <c r="I793" s="50" t="s">
        <v>3304</v>
      </c>
      <c r="J793" s="50" t="s">
        <v>3318</v>
      </c>
      <c r="K793" s="50" t="s">
        <v>3312</v>
      </c>
      <c r="L793" s="69">
        <v>1</v>
      </c>
      <c r="M793" s="69" t="s">
        <v>3304</v>
      </c>
      <c r="N793" s="69" t="s">
        <v>3304</v>
      </c>
      <c r="O793" s="69" t="str">
        <f t="shared" si="69"/>
        <v>geospatial vector file</v>
      </c>
      <c r="P793" s="69" t="str">
        <f t="shared" si="70"/>
        <v>Definition from CSI: dataset made for geospatial machine processing, representation type: vector</v>
      </c>
      <c r="R793" s="63">
        <v>1</v>
      </c>
      <c r="T793" s="69" t="s">
        <v>3307</v>
      </c>
      <c r="U793" s="67" t="s">
        <v>3306</v>
      </c>
      <c r="V793" s="68" t="s">
        <v>263</v>
      </c>
      <c r="W793" s="74" t="s">
        <v>266</v>
      </c>
      <c r="X793" s="115" t="s">
        <v>266</v>
      </c>
      <c r="Y793" s="121" t="s">
        <v>171</v>
      </c>
      <c r="Z793" s="121" t="s">
        <v>326</v>
      </c>
      <c r="AF793" s="69" t="s">
        <v>3308</v>
      </c>
      <c r="AG793" s="69">
        <v>0</v>
      </c>
      <c r="AI793" s="70" t="s">
        <v>3304</v>
      </c>
      <c r="AK793" s="70">
        <v>3</v>
      </c>
      <c r="AL793" s="70" t="s">
        <v>3096</v>
      </c>
      <c r="AM793" s="61">
        <v>0.5</v>
      </c>
      <c r="AN793" s="61">
        <v>1</v>
      </c>
      <c r="AO793" s="61">
        <v>0</v>
      </c>
      <c r="AP793" s="61">
        <v>0</v>
      </c>
      <c r="AQ793" s="61">
        <v>0</v>
      </c>
      <c r="AR793" s="61">
        <v>0</v>
      </c>
      <c r="AS793" s="61">
        <v>0</v>
      </c>
      <c r="AT793" s="61">
        <v>0</v>
      </c>
      <c r="AU793" s="61">
        <v>0</v>
      </c>
      <c r="AV793" s="61">
        <v>0</v>
      </c>
      <c r="AW793" s="61">
        <v>0</v>
      </c>
      <c r="AX793" s="61">
        <v>0</v>
      </c>
      <c r="AY793" s="149">
        <f t="shared" ref="AY793:AY794" si="71">SUM(AM793:AX793)</f>
        <v>1.5</v>
      </c>
      <c r="AZ793" s="149">
        <f t="shared" ref="AZ793:AZ794" si="72">MAX(AM793:AX793)</f>
        <v>1</v>
      </c>
      <c r="BA793" s="149">
        <f t="shared" ref="BA793:BA794" si="73">MIN(AM793:AX793)</f>
        <v>0</v>
      </c>
    </row>
    <row r="794" spans="1:53">
      <c r="C794" s="66" t="s">
        <v>3303</v>
      </c>
      <c r="E794" s="69" t="s">
        <v>3314</v>
      </c>
      <c r="G794" s="50" t="s">
        <v>3305</v>
      </c>
      <c r="H794" s="50" t="s">
        <v>3305</v>
      </c>
      <c r="I794" s="50" t="s">
        <v>3305</v>
      </c>
      <c r="J794" s="50" t="s">
        <v>3317</v>
      </c>
      <c r="K794" s="61" t="s">
        <v>3313</v>
      </c>
      <c r="L794" s="69">
        <v>1</v>
      </c>
      <c r="M794" s="69" t="s">
        <v>3305</v>
      </c>
      <c r="N794" s="69" t="s">
        <v>3305</v>
      </c>
      <c r="O794" s="69" t="str">
        <f t="shared" si="69"/>
        <v>geospatial raster file</v>
      </c>
      <c r="P794" s="69" t="str">
        <f t="shared" si="70"/>
        <v>Definition from CSI: dataset made for geospatial machine processing, representation type: raster</v>
      </c>
      <c r="R794" s="63">
        <v>1</v>
      </c>
      <c r="T794" s="69" t="s">
        <v>3307</v>
      </c>
      <c r="U794" s="67" t="s">
        <v>3306</v>
      </c>
      <c r="V794" s="68" t="s">
        <v>608</v>
      </c>
      <c r="W794" s="74" t="s">
        <v>266</v>
      </c>
      <c r="X794" s="115" t="s">
        <v>266</v>
      </c>
      <c r="Y794" s="121" t="s">
        <v>171</v>
      </c>
      <c r="Z794" s="121" t="s">
        <v>326</v>
      </c>
      <c r="AF794" s="69" t="s">
        <v>3308</v>
      </c>
      <c r="AG794" s="69">
        <v>0</v>
      </c>
      <c r="AI794" s="70" t="s">
        <v>3305</v>
      </c>
      <c r="AK794" s="70">
        <v>3</v>
      </c>
      <c r="AL794" s="70" t="s">
        <v>3096</v>
      </c>
      <c r="AM794" s="61">
        <v>0.5</v>
      </c>
      <c r="AN794" s="61">
        <v>1</v>
      </c>
      <c r="AO794" s="61">
        <v>0</v>
      </c>
      <c r="AP794" s="61">
        <v>0</v>
      </c>
      <c r="AQ794" s="61">
        <v>0</v>
      </c>
      <c r="AR794" s="61">
        <v>0</v>
      </c>
      <c r="AS794" s="61">
        <v>0</v>
      </c>
      <c r="AT794" s="61">
        <v>0</v>
      </c>
      <c r="AU794" s="61">
        <v>0</v>
      </c>
      <c r="AV794" s="61">
        <v>0</v>
      </c>
      <c r="AW794" s="61">
        <v>0</v>
      </c>
      <c r="AX794" s="61">
        <v>0</v>
      </c>
      <c r="AY794" s="149">
        <f t="shared" si="71"/>
        <v>1.5</v>
      </c>
      <c r="AZ794" s="149">
        <f t="shared" si="72"/>
        <v>1</v>
      </c>
      <c r="BA794" s="149">
        <f t="shared" si="73"/>
        <v>0</v>
      </c>
    </row>
  </sheetData>
  <autoFilter ref="A1:BB794" xr:uid="{00000000-0009-0000-0000-000007000000}"/>
  <sortState ref="A2:BB794">
    <sortCondition ref="J2:J794"/>
    <sortCondition ref="A2:A794"/>
    <sortCondition descending="1" ref="AM2:AM794"/>
    <sortCondition ref="C2:C794"/>
  </sortState>
  <conditionalFormatting sqref="U1 V10 T603:T616 T641:T643 T442:T601 T618:T639 T315:T440 T645:T1048576 T1:T313">
    <cfRule type="containsText" dxfId="83" priority="49" operator="containsText" text="data">
      <formula>NOT(ISERROR(SEARCH("data",T1)))</formula>
    </cfRule>
    <cfRule type="containsText" dxfId="82" priority="50" operator="containsText" text="multimedia">
      <formula>NOT(ISERROR(SEARCH("multimedia",T1)))</formula>
    </cfRule>
    <cfRule type="containsText" dxfId="81" priority="51" operator="containsText" text="text">
      <formula>NOT(ISERROR(SEARCH("text",T1)))</formula>
    </cfRule>
  </conditionalFormatting>
  <conditionalFormatting sqref="T314">
    <cfRule type="containsText" dxfId="80" priority="46" operator="containsText" text="data">
      <formula>NOT(ISERROR(SEARCH("data",T314)))</formula>
    </cfRule>
    <cfRule type="containsText" dxfId="79" priority="47" operator="containsText" text="multimedia">
      <formula>NOT(ISERROR(SEARCH("multimedia",T314)))</formula>
    </cfRule>
    <cfRule type="containsText" dxfId="78" priority="48" operator="containsText" text="text">
      <formula>NOT(ISERROR(SEARCH("text",T314)))</formula>
    </cfRule>
  </conditionalFormatting>
  <conditionalFormatting sqref="U603:U616 U641:U643 U442:U601 U618:U639 U1:U440 U645:U1048576">
    <cfRule type="containsText" dxfId="77" priority="44" operator="containsText" text="not applicable">
      <formula>NOT(ISERROR(SEARCH("not applicable",U1)))</formula>
    </cfRule>
    <cfRule type="containsText" dxfId="76" priority="45" operator="containsText" text="mixed or ambiguous">
      <formula>NOT(ISERROR(SEARCH("mixed or ambiguous",U1)))</formula>
    </cfRule>
  </conditionalFormatting>
  <conditionalFormatting sqref="J795:J1048576 J1:J792">
    <cfRule type="uniqueValues" dxfId="75" priority="43"/>
  </conditionalFormatting>
  <conditionalFormatting sqref="R1:R1048576">
    <cfRule type="iconSet" priority="52">
      <iconSet iconSet="5Quarters" showValue="0">
        <cfvo type="percent" val="0"/>
        <cfvo type="num" val="0.1"/>
        <cfvo type="num" val="0.5"/>
        <cfvo type="num" val="0.75"/>
        <cfvo type="num" val="1"/>
      </iconSet>
    </cfRule>
  </conditionalFormatting>
  <conditionalFormatting sqref="T441">
    <cfRule type="containsText" dxfId="74" priority="40" operator="containsText" text="data">
      <formula>NOT(ISERROR(SEARCH("data",T441)))</formula>
    </cfRule>
    <cfRule type="containsText" dxfId="73" priority="41" operator="containsText" text="multimedia">
      <formula>NOT(ISERROR(SEARCH("multimedia",T441)))</formula>
    </cfRule>
    <cfRule type="containsText" dxfId="72" priority="42" operator="containsText" text="text">
      <formula>NOT(ISERROR(SEARCH("text",T441)))</formula>
    </cfRule>
  </conditionalFormatting>
  <conditionalFormatting sqref="U441">
    <cfRule type="containsText" dxfId="71" priority="38" operator="containsText" text="not applicable">
      <formula>NOT(ISERROR(SEARCH("not applicable",U441)))</formula>
    </cfRule>
    <cfRule type="containsText" dxfId="70" priority="39" operator="containsText" text="mixed or ambiguous">
      <formula>NOT(ISERROR(SEARCH("mixed or ambiguous",U441)))</formula>
    </cfRule>
  </conditionalFormatting>
  <conditionalFormatting sqref="T602">
    <cfRule type="containsText" dxfId="69" priority="35" operator="containsText" text="data">
      <formula>NOT(ISERROR(SEARCH("data",T602)))</formula>
    </cfRule>
    <cfRule type="containsText" dxfId="68" priority="36" operator="containsText" text="multimedia">
      <formula>NOT(ISERROR(SEARCH("multimedia",T602)))</formula>
    </cfRule>
    <cfRule type="containsText" dxfId="67" priority="37" operator="containsText" text="text">
      <formula>NOT(ISERROR(SEARCH("text",T602)))</formula>
    </cfRule>
  </conditionalFormatting>
  <conditionalFormatting sqref="U602">
    <cfRule type="containsText" dxfId="66" priority="33" operator="containsText" text="not applicable">
      <formula>NOT(ISERROR(SEARCH("not applicable",U602)))</formula>
    </cfRule>
    <cfRule type="containsText" dxfId="65" priority="34" operator="containsText" text="mixed or ambiguous">
      <formula>NOT(ISERROR(SEARCH("mixed or ambiguous",U602)))</formula>
    </cfRule>
  </conditionalFormatting>
  <conditionalFormatting sqref="T617">
    <cfRule type="containsText" dxfId="64" priority="30" operator="containsText" text="data">
      <formula>NOT(ISERROR(SEARCH("data",T617)))</formula>
    </cfRule>
    <cfRule type="containsText" dxfId="63" priority="31" operator="containsText" text="multimedia">
      <formula>NOT(ISERROR(SEARCH("multimedia",T617)))</formula>
    </cfRule>
    <cfRule type="containsText" dxfId="62" priority="32" operator="containsText" text="text">
      <formula>NOT(ISERROR(SEARCH("text",T617)))</formula>
    </cfRule>
  </conditionalFormatting>
  <conditionalFormatting sqref="U617">
    <cfRule type="containsText" dxfId="61" priority="28" operator="containsText" text="not applicable">
      <formula>NOT(ISERROR(SEARCH("not applicable",U617)))</formula>
    </cfRule>
    <cfRule type="containsText" dxfId="60" priority="29" operator="containsText" text="mixed or ambiguous">
      <formula>NOT(ISERROR(SEARCH("mixed or ambiguous",U617)))</formula>
    </cfRule>
  </conditionalFormatting>
  <conditionalFormatting sqref="T640">
    <cfRule type="containsText" dxfId="59" priority="25" operator="containsText" text="data">
      <formula>NOT(ISERROR(SEARCH("data",T640)))</formula>
    </cfRule>
    <cfRule type="containsText" dxfId="58" priority="26" operator="containsText" text="multimedia">
      <formula>NOT(ISERROR(SEARCH("multimedia",T640)))</formula>
    </cfRule>
    <cfRule type="containsText" dxfId="57" priority="27" operator="containsText" text="text">
      <formula>NOT(ISERROR(SEARCH("text",T640)))</formula>
    </cfRule>
  </conditionalFormatting>
  <conditionalFormatting sqref="U640">
    <cfRule type="containsText" dxfId="56" priority="23" operator="containsText" text="not applicable">
      <formula>NOT(ISERROR(SEARCH("not applicable",U640)))</formula>
    </cfRule>
    <cfRule type="containsText" dxfId="55" priority="24" operator="containsText" text="mixed or ambiguous">
      <formula>NOT(ISERROR(SEARCH("mixed or ambiguous",U640)))</formula>
    </cfRule>
  </conditionalFormatting>
  <conditionalFormatting sqref="T644">
    <cfRule type="containsText" dxfId="54" priority="20" operator="containsText" text="data">
      <formula>NOT(ISERROR(SEARCH("data",T644)))</formula>
    </cfRule>
    <cfRule type="containsText" dxfId="53" priority="21" operator="containsText" text="multimedia">
      <formula>NOT(ISERROR(SEARCH("multimedia",T644)))</formula>
    </cfRule>
    <cfRule type="containsText" dxfId="52" priority="22" operator="containsText" text="text">
      <formula>NOT(ISERROR(SEARCH("text",T644)))</formula>
    </cfRule>
  </conditionalFormatting>
  <conditionalFormatting sqref="U644">
    <cfRule type="containsText" dxfId="51" priority="18" operator="containsText" text="not applicable">
      <formula>NOT(ISERROR(SEARCH("not applicable",U644)))</formula>
    </cfRule>
    <cfRule type="containsText" dxfId="50" priority="19" operator="containsText" text="mixed or ambiguous">
      <formula>NOT(ISERROR(SEARCH("mixed or ambiguous",U644)))</formula>
    </cfRule>
  </conditionalFormatting>
  <conditionalFormatting sqref="AG1:AG1048576">
    <cfRule type="iconSet" priority="12">
      <iconSet iconSet="3Symbols" showValue="0">
        <cfvo type="percent" val="0"/>
        <cfvo type="num" val="0"/>
        <cfvo type="num" val="0" gte="0"/>
      </iconSet>
    </cfRule>
  </conditionalFormatting>
  <conditionalFormatting sqref="AH1:AH1048576">
    <cfRule type="containsText" dxfId="49" priority="6" operator="containsText" text="postponed">
      <formula>NOT(ISERROR(SEARCH("postponed",AH1)))</formula>
    </cfRule>
  </conditionalFormatting>
  <conditionalFormatting sqref="L1:P1048576">
    <cfRule type="containsBlanks" dxfId="48" priority="4">
      <formula>LEN(TRIM(L1))=0</formula>
    </cfRule>
    <cfRule type="cellIs" dxfId="47" priority="5" operator="equal">
      <formula>1</formula>
    </cfRule>
  </conditionalFormatting>
  <conditionalFormatting sqref="AK1:AK1048576">
    <cfRule type="colorScale" priority="3">
      <colorScale>
        <cfvo type="min"/>
        <cfvo type="percentile" val="50"/>
        <cfvo type="max"/>
        <color rgb="FFF8696B"/>
        <color rgb="FFFFEB84"/>
        <color rgb="FF00B0F0"/>
      </colorScale>
    </cfRule>
  </conditionalFormatting>
  <conditionalFormatting sqref="AM2:AX792">
    <cfRule type="colorScale" priority="1641">
      <colorScale>
        <cfvo type="min"/>
        <cfvo type="max"/>
        <color theme="0" tint="-0.499984740745262"/>
        <color rgb="FFFCFCFF"/>
      </colorScale>
    </cfRule>
  </conditionalFormatting>
  <conditionalFormatting sqref="AZ2:AZ794">
    <cfRule type="dataBar" priority="1643">
      <dataBar>
        <cfvo type="min"/>
        <cfvo type="max"/>
        <color rgb="FFFFB628"/>
      </dataBar>
      <extLst>
        <ext xmlns:x14="http://schemas.microsoft.com/office/spreadsheetml/2009/9/main" uri="{B025F937-C7B1-47D3-B67F-A62EFF666E3E}">
          <x14:id>{93325DFB-769A-4371-B0D7-B591D22FFEE3}</x14:id>
        </ext>
      </extLst>
    </cfRule>
  </conditionalFormatting>
  <dataValidations count="5">
    <dataValidation type="list" allowBlank="1" showInputMessage="1" showErrorMessage="1" sqref="AG323:AG375 AG745:AG757 AG2:AG137 AG714 AG274:AG306 AG647:AG662 AG266:AG272 AG407:AG419 AG245:AG259 AG552:AG575 AG237:AG243 AG543:AG546 AG680:AG685 AG577:AG578 AG580:AG588 AG707:AG708 AG548:AG550 AG678 AG377:AG387 AG308:AG321 AG261:AG264 AG165:AG175 AG139:AG148 AG150:AG162 AG389:AG401 AG177:AG234" xr:uid="{00000000-0002-0000-0700-000000000000}">
      <formula1>TrafficLight</formula1>
    </dataValidation>
    <dataValidation type="list" allowBlank="1" showInputMessage="1" showErrorMessage="1" sqref="Y675:Y691 Y2:Y448" xr:uid="{00000000-0002-0000-0700-000001000000}">
      <formula1>BibTeX_types</formula1>
    </dataValidation>
    <dataValidation type="list" allowBlank="1" showInputMessage="1" showErrorMessage="1" sqref="U2:U49 U51:U488" xr:uid="{00000000-0002-0000-0700-000002000000}">
      <formula1>CG_OA_Policy_InfoPrd</formula1>
    </dataValidation>
    <dataValidation type="list" allowBlank="1" showInputMessage="1" showErrorMessage="1" sqref="T2:T397" xr:uid="{00000000-0002-0000-0700-000003000000}">
      <formula1>repository_type</formula1>
    </dataValidation>
    <dataValidation type="list" allowBlank="1" showInputMessage="1" showErrorMessage="1" sqref="V2:V713" xr:uid="{00000000-0002-0000-0700-000004000000}">
      <formula1>CGSpace_types</formula1>
    </dataValidation>
  </dataValidations>
  <pageMargins left="0.7" right="0.7" top="0.75" bottom="0.75" header="0.3" footer="0.3"/>
  <pageSetup paperSize="9" orientation="portrait" horizontalDpi="4294967293" verticalDpi="4294967293" r:id="rId1"/>
  <legacyDrawing r:id="rId2"/>
  <extLst>
    <ext xmlns:x14="http://schemas.microsoft.com/office/spreadsheetml/2009/9/main" uri="{78C0D931-6437-407d-A8EE-F0AAD7539E65}">
      <x14:conditionalFormattings>
        <x14:conditionalFormatting xmlns:xm="http://schemas.microsoft.com/office/excel/2006/main">
          <x14:cfRule type="dataBar" id="{93325DFB-769A-4371-B0D7-B591D22FFEE3}">
            <x14:dataBar minLength="0" maxLength="100" gradient="0">
              <x14:cfvo type="autoMin"/>
              <x14:cfvo type="autoMax"/>
              <x14:negativeFillColor rgb="FFFF0000"/>
              <x14:axisColor rgb="FF000000"/>
            </x14:dataBar>
          </x14:cfRule>
          <xm:sqref>AZ2:AZ794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5000000}">
          <x14:formula1>
            <xm:f>keys_of_keys!$G$381:$G$415</xm:f>
          </x14:formula1>
          <xm:sqref>Z692:Z713 Z2:Z644</xm:sqref>
        </x14:dataValidation>
        <x14:dataValidation type="list" allowBlank="1" showInputMessage="1" showErrorMessage="1" xr:uid="{00000000-0002-0000-0700-000006000000}">
          <x14:formula1>
            <xm:f>keys_of_keys!$F$192:$F$205</xm:f>
          </x14:formula1>
          <xm:sqref>X2:X713</xm:sqref>
        </x14:dataValidation>
        <x14:dataValidation type="list" allowBlank="1" showInputMessage="1" showErrorMessage="1" xr:uid="{00000000-0002-0000-0700-000007000000}">
          <x14:formula1>
            <xm:f>keys_of_keys!$F$547:$F$558</xm:f>
          </x14:formula1>
          <xm:sqref>W2:W713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W457"/>
  <sheetViews>
    <sheetView zoomScale="110" zoomScaleNormal="110" workbookViewId="0">
      <pane xSplit="5" ySplit="1" topLeftCell="F347" activePane="bottomRight" state="frozen"/>
      <selection pane="topRight" activeCell="B1" sqref="B1"/>
      <selection pane="bottomLeft" activeCell="A2" sqref="A2"/>
      <selection pane="bottomRight" activeCell="A348" sqref="A348:XFD348"/>
    </sheetView>
  </sheetViews>
  <sheetFormatPr baseColWidth="10" defaultColWidth="8.83203125" defaultRowHeight="15"/>
  <cols>
    <col min="1" max="1" width="5" style="61" bestFit="1" customWidth="1"/>
    <col min="2" max="2" width="8.6640625" style="59" hidden="1" customWidth="1"/>
    <col min="3" max="3" width="9.83203125" style="66" customWidth="1"/>
    <col min="4" max="4" width="2" style="59" customWidth="1"/>
    <col min="5" max="5" width="15.33203125" style="61" customWidth="1"/>
    <col min="6" max="6" width="15.33203125" style="60" customWidth="1"/>
    <col min="7" max="7" width="15.33203125" style="61" customWidth="1"/>
    <col min="8" max="8" width="15.33203125" style="62" customWidth="1"/>
    <col min="9" max="9" width="29.1640625" style="62" customWidth="1"/>
    <col min="10" max="10" width="54.6640625" style="61" customWidth="1"/>
    <col min="11" max="11" width="1.33203125" style="61" customWidth="1"/>
    <col min="12" max="12" width="2" style="63" customWidth="1"/>
    <col min="13" max="13" width="1.33203125" style="64" customWidth="1"/>
    <col min="14" max="14" width="1.33203125" style="61" customWidth="1"/>
    <col min="15" max="15" width="1.33203125" style="67" customWidth="1"/>
    <col min="16" max="16" width="1.33203125" style="68" customWidth="1"/>
    <col min="17" max="17" width="15.33203125" style="61" customWidth="1"/>
    <col min="18" max="18" width="12.83203125" style="61" bestFit="1" customWidth="1"/>
    <col min="19" max="21" width="2.83203125" style="61" customWidth="1"/>
    <col min="22" max="23" width="4" style="61" customWidth="1"/>
    <col min="24" max="16384" width="8.83203125" style="61"/>
  </cols>
  <sheetData>
    <row r="1" spans="1:23">
      <c r="A1" s="52">
        <v>0</v>
      </c>
      <c r="B1" s="52" t="s">
        <v>579</v>
      </c>
      <c r="C1" s="66" t="s">
        <v>5</v>
      </c>
      <c r="D1" s="52" t="s">
        <v>580</v>
      </c>
      <c r="E1" s="52" t="s">
        <v>581</v>
      </c>
      <c r="F1" s="50" t="s">
        <v>583</v>
      </c>
      <c r="G1" s="77" t="s">
        <v>584</v>
      </c>
      <c r="H1" s="70" t="s">
        <v>585</v>
      </c>
      <c r="I1" s="70" t="s">
        <v>586</v>
      </c>
      <c r="J1" s="77" t="s">
        <v>587</v>
      </c>
      <c r="K1" s="77" t="s">
        <v>588</v>
      </c>
      <c r="L1" s="6" t="s">
        <v>589</v>
      </c>
      <c r="M1" s="55" t="s">
        <v>590</v>
      </c>
      <c r="N1" s="77" t="s">
        <v>591</v>
      </c>
      <c r="O1" s="67" t="s">
        <v>592</v>
      </c>
      <c r="P1" s="68" t="s">
        <v>593</v>
      </c>
      <c r="Q1" s="77" t="s">
        <v>600</v>
      </c>
      <c r="R1" s="77" t="s">
        <v>594</v>
      </c>
      <c r="S1" s="77" t="s">
        <v>595</v>
      </c>
      <c r="T1" s="77" t="s">
        <v>1253</v>
      </c>
      <c r="U1" s="69" t="s">
        <v>597</v>
      </c>
      <c r="V1" s="69" t="s">
        <v>598</v>
      </c>
      <c r="W1" s="69" t="s">
        <v>599</v>
      </c>
    </row>
    <row r="2" spans="1:23">
      <c r="A2" s="52">
        <v>261</v>
      </c>
      <c r="B2" s="52" t="s">
        <v>13</v>
      </c>
      <c r="C2" s="66" t="s">
        <v>885</v>
      </c>
      <c r="D2" s="52" t="s">
        <v>886</v>
      </c>
      <c r="E2" s="77" t="s">
        <v>887</v>
      </c>
      <c r="F2" s="50" t="s">
        <v>214</v>
      </c>
      <c r="G2" s="77"/>
      <c r="H2" s="71" t="s">
        <v>214</v>
      </c>
      <c r="I2" s="71" t="s">
        <v>214</v>
      </c>
      <c r="J2" s="77"/>
      <c r="K2" s="77"/>
      <c r="L2" s="6">
        <v>0.8</v>
      </c>
      <c r="M2" s="55">
        <v>43015</v>
      </c>
      <c r="N2" s="77" t="s">
        <v>263</v>
      </c>
      <c r="O2" s="67" t="s">
        <v>655</v>
      </c>
      <c r="P2" s="68" t="s">
        <v>266</v>
      </c>
      <c r="Q2" s="77"/>
      <c r="R2" s="77" t="s">
        <v>171</v>
      </c>
      <c r="S2" s="69" t="s">
        <v>609</v>
      </c>
      <c r="T2" s="77"/>
      <c r="U2" s="77"/>
      <c r="V2" s="77"/>
      <c r="W2" s="77"/>
    </row>
    <row r="3" spans="1:23">
      <c r="A3" s="52">
        <v>352</v>
      </c>
      <c r="B3" s="52" t="s">
        <v>13</v>
      </c>
      <c r="C3" s="66" t="s">
        <v>905</v>
      </c>
      <c r="D3" s="52"/>
      <c r="E3" s="77" t="s">
        <v>906</v>
      </c>
      <c r="F3" s="50" t="s">
        <v>1034</v>
      </c>
      <c r="G3" s="77" t="s">
        <v>1254</v>
      </c>
      <c r="H3" s="70" t="s">
        <v>1255</v>
      </c>
      <c r="I3" s="70" t="s">
        <v>1255</v>
      </c>
      <c r="J3" s="77"/>
      <c r="K3" s="77"/>
      <c r="L3" s="6">
        <v>0.6</v>
      </c>
      <c r="M3" s="55">
        <v>43015</v>
      </c>
      <c r="N3" s="77" t="s">
        <v>263</v>
      </c>
      <c r="O3" s="67" t="s">
        <v>655</v>
      </c>
      <c r="P3" s="68" t="s">
        <v>266</v>
      </c>
      <c r="Q3" s="77"/>
      <c r="R3" s="77" t="s">
        <v>171</v>
      </c>
      <c r="S3" s="69" t="s">
        <v>372</v>
      </c>
      <c r="T3" s="77"/>
      <c r="U3" s="77"/>
      <c r="V3" s="77"/>
      <c r="W3" s="77"/>
    </row>
    <row r="4" spans="1:23">
      <c r="A4" s="52">
        <v>428</v>
      </c>
      <c r="B4" s="52" t="s">
        <v>13</v>
      </c>
      <c r="C4" s="66" t="s">
        <v>1116</v>
      </c>
      <c r="D4" s="52" t="s">
        <v>1117</v>
      </c>
      <c r="E4" s="77" t="s">
        <v>49</v>
      </c>
      <c r="F4" s="50" t="s">
        <v>1123</v>
      </c>
      <c r="G4" s="77">
        <v>9</v>
      </c>
      <c r="H4" s="71" t="s">
        <v>1123</v>
      </c>
      <c r="I4" s="70" t="s">
        <v>326</v>
      </c>
      <c r="J4" s="77" t="s">
        <v>1124</v>
      </c>
      <c r="K4" s="77"/>
      <c r="L4" s="6">
        <v>1</v>
      </c>
      <c r="M4" s="55"/>
      <c r="N4" s="77" t="s">
        <v>263</v>
      </c>
      <c r="O4" s="67" t="s">
        <v>655</v>
      </c>
      <c r="P4" s="68" t="s">
        <v>266</v>
      </c>
      <c r="Q4" s="77"/>
      <c r="R4" s="77" t="s">
        <v>171</v>
      </c>
      <c r="S4" s="77"/>
      <c r="T4" s="69" t="s">
        <v>609</v>
      </c>
      <c r="U4" s="77"/>
      <c r="V4" s="77"/>
      <c r="W4" s="77"/>
    </row>
    <row r="5" spans="1:23">
      <c r="A5" s="52">
        <v>86</v>
      </c>
      <c r="B5" s="52" t="s">
        <v>13</v>
      </c>
      <c r="C5" s="66" t="s">
        <v>727</v>
      </c>
      <c r="D5" s="52"/>
      <c r="E5" s="77" t="s">
        <v>728</v>
      </c>
      <c r="F5" s="50" t="s">
        <v>655</v>
      </c>
      <c r="G5" s="77"/>
      <c r="H5" s="71" t="s">
        <v>655</v>
      </c>
      <c r="I5" s="71" t="s">
        <v>655</v>
      </c>
      <c r="J5" s="77"/>
      <c r="K5" s="77"/>
      <c r="L5" s="6">
        <v>1</v>
      </c>
      <c r="M5" s="55">
        <v>41549</v>
      </c>
      <c r="N5" s="77" t="s">
        <v>263</v>
      </c>
      <c r="O5" s="67" t="s">
        <v>655</v>
      </c>
      <c r="P5" s="68" t="s">
        <v>266</v>
      </c>
      <c r="Q5" s="77"/>
      <c r="R5" s="77" t="s">
        <v>171</v>
      </c>
      <c r="S5" s="77"/>
      <c r="T5" s="69" t="s">
        <v>609</v>
      </c>
      <c r="U5" s="77"/>
      <c r="V5" s="77"/>
      <c r="W5" s="77"/>
    </row>
    <row r="6" spans="1:23">
      <c r="A6" s="52">
        <v>458</v>
      </c>
      <c r="B6" s="52" t="s">
        <v>13</v>
      </c>
      <c r="C6" s="66" t="s">
        <v>29</v>
      </c>
      <c r="D6" s="52" t="s">
        <v>1159</v>
      </c>
      <c r="E6" s="77" t="s">
        <v>1160</v>
      </c>
      <c r="F6" s="50" t="s">
        <v>1168</v>
      </c>
      <c r="G6" s="77" t="s">
        <v>326</v>
      </c>
      <c r="H6" s="70" t="s">
        <v>326</v>
      </c>
      <c r="I6" s="70" t="s">
        <v>326</v>
      </c>
      <c r="J6" s="77"/>
      <c r="K6" s="77"/>
      <c r="L6" s="6">
        <v>1</v>
      </c>
      <c r="M6" s="55"/>
      <c r="N6" s="77" t="s">
        <v>263</v>
      </c>
      <c r="O6" s="67" t="s">
        <v>655</v>
      </c>
      <c r="P6" s="68" t="s">
        <v>266</v>
      </c>
      <c r="Q6" s="77"/>
      <c r="R6" s="77" t="s">
        <v>171</v>
      </c>
      <c r="S6" s="77"/>
      <c r="T6" s="69" t="s">
        <v>609</v>
      </c>
      <c r="U6" s="77"/>
      <c r="V6" s="77"/>
      <c r="W6" s="77"/>
    </row>
    <row r="7" spans="1:23">
      <c r="A7" s="52">
        <v>29</v>
      </c>
      <c r="B7" s="52" t="s">
        <v>13</v>
      </c>
      <c r="C7" s="66" t="s">
        <v>44</v>
      </c>
      <c r="D7" s="52"/>
      <c r="E7" s="77" t="s">
        <v>629</v>
      </c>
      <c r="F7" s="77" t="s">
        <v>653</v>
      </c>
      <c r="G7" s="77"/>
      <c r="H7" s="70" t="s">
        <v>653</v>
      </c>
      <c r="I7" s="70" t="s">
        <v>266</v>
      </c>
      <c r="J7" s="77" t="s">
        <v>654</v>
      </c>
      <c r="K7" s="77"/>
      <c r="L7" s="6">
        <v>1</v>
      </c>
      <c r="M7" s="55"/>
      <c r="N7" s="77" t="s">
        <v>263</v>
      </c>
      <c r="O7" s="67" t="s">
        <v>655</v>
      </c>
      <c r="P7" s="68" t="s">
        <v>266</v>
      </c>
      <c r="Q7" s="77"/>
      <c r="R7" s="77" t="s">
        <v>171</v>
      </c>
      <c r="S7" s="77"/>
      <c r="T7" s="69" t="s">
        <v>609</v>
      </c>
      <c r="U7" s="77"/>
      <c r="V7" s="77"/>
      <c r="W7" s="77"/>
    </row>
    <row r="8" spans="1:23">
      <c r="A8" s="52">
        <v>220</v>
      </c>
      <c r="B8" s="52" t="s">
        <v>13</v>
      </c>
      <c r="C8" s="66" t="s">
        <v>41</v>
      </c>
      <c r="D8" s="52" t="s">
        <v>812</v>
      </c>
      <c r="E8" s="77" t="s">
        <v>837</v>
      </c>
      <c r="F8" s="50" t="s">
        <v>267</v>
      </c>
      <c r="G8" s="50"/>
      <c r="H8" s="70" t="s">
        <v>267</v>
      </c>
      <c r="I8" s="70" t="s">
        <v>266</v>
      </c>
      <c r="J8" s="77" t="s">
        <v>654</v>
      </c>
      <c r="K8" s="77" t="s">
        <v>815</v>
      </c>
      <c r="L8" s="6">
        <v>1</v>
      </c>
      <c r="M8" s="6"/>
      <c r="N8" s="77" t="s">
        <v>263</v>
      </c>
      <c r="O8" s="67" t="s">
        <v>655</v>
      </c>
      <c r="P8" s="68" t="s">
        <v>266</v>
      </c>
      <c r="Q8" s="77"/>
      <c r="R8" s="77" t="s">
        <v>171</v>
      </c>
      <c r="S8" s="77"/>
      <c r="T8" s="69" t="s">
        <v>609</v>
      </c>
      <c r="U8" s="77"/>
      <c r="V8" s="77"/>
      <c r="W8" s="77"/>
    </row>
    <row r="9" spans="1:23">
      <c r="A9" s="52">
        <v>319</v>
      </c>
      <c r="B9" s="52" t="s">
        <v>13</v>
      </c>
      <c r="C9" s="66" t="s">
        <v>905</v>
      </c>
      <c r="D9" s="52"/>
      <c r="E9" s="77" t="s">
        <v>906</v>
      </c>
      <c r="F9" s="50" t="s">
        <v>953</v>
      </c>
      <c r="G9" s="77" t="s">
        <v>959</v>
      </c>
      <c r="H9" s="70" t="s">
        <v>958</v>
      </c>
      <c r="I9" s="70" t="s">
        <v>958</v>
      </c>
      <c r="J9" s="77"/>
      <c r="K9" s="77"/>
      <c r="L9" s="6">
        <v>1</v>
      </c>
      <c r="M9" s="55">
        <v>43015</v>
      </c>
      <c r="N9" s="77" t="s">
        <v>263</v>
      </c>
      <c r="O9" s="67" t="s">
        <v>655</v>
      </c>
      <c r="P9" s="68" t="s">
        <v>266</v>
      </c>
      <c r="Q9" s="77"/>
      <c r="R9" s="77" t="s">
        <v>171</v>
      </c>
      <c r="S9" s="77"/>
      <c r="T9" s="69" t="s">
        <v>609</v>
      </c>
      <c r="U9" s="77"/>
      <c r="V9" s="77"/>
      <c r="W9" s="77"/>
    </row>
    <row r="10" spans="1:23">
      <c r="A10" s="52">
        <v>316</v>
      </c>
      <c r="B10" s="52" t="s">
        <v>13</v>
      </c>
      <c r="C10" s="66" t="s">
        <v>905</v>
      </c>
      <c r="D10" s="52"/>
      <c r="E10" s="77" t="s">
        <v>906</v>
      </c>
      <c r="F10" s="50" t="s">
        <v>953</v>
      </c>
      <c r="G10" s="77" t="s">
        <v>956</v>
      </c>
      <c r="H10" s="70" t="s">
        <v>957</v>
      </c>
      <c r="I10" s="70" t="s">
        <v>958</v>
      </c>
      <c r="J10" s="77"/>
      <c r="K10" s="77"/>
      <c r="L10" s="6">
        <v>1</v>
      </c>
      <c r="M10" s="55">
        <v>43015</v>
      </c>
      <c r="N10" s="77" t="s">
        <v>263</v>
      </c>
      <c r="O10" s="67" t="s">
        <v>655</v>
      </c>
      <c r="P10" s="68" t="s">
        <v>266</v>
      </c>
      <c r="Q10" s="77"/>
      <c r="R10" s="77" t="s">
        <v>171</v>
      </c>
      <c r="S10" s="77"/>
      <c r="T10" s="69" t="s">
        <v>609</v>
      </c>
      <c r="U10" s="77"/>
      <c r="V10" s="77"/>
      <c r="W10" s="77"/>
    </row>
    <row r="11" spans="1:23">
      <c r="A11" s="52">
        <v>71</v>
      </c>
      <c r="B11" s="52" t="s">
        <v>13</v>
      </c>
      <c r="C11" s="66" t="s">
        <v>721</v>
      </c>
      <c r="D11" s="52"/>
      <c r="E11" s="77" t="s">
        <v>722</v>
      </c>
      <c r="F11" s="50" t="s">
        <v>266</v>
      </c>
      <c r="G11" s="77"/>
      <c r="H11" s="70" t="s">
        <v>266</v>
      </c>
      <c r="I11" s="70" t="s">
        <v>266</v>
      </c>
      <c r="J11" s="77"/>
      <c r="K11" s="77"/>
      <c r="L11" s="6">
        <v>1</v>
      </c>
      <c r="M11" s="55"/>
      <c r="N11" s="77" t="s">
        <v>263</v>
      </c>
      <c r="O11" s="67" t="s">
        <v>655</v>
      </c>
      <c r="P11" s="68" t="s">
        <v>266</v>
      </c>
      <c r="Q11" s="77"/>
      <c r="R11" s="77" t="s">
        <v>171</v>
      </c>
      <c r="S11" s="77"/>
      <c r="T11" s="69" t="s">
        <v>609</v>
      </c>
      <c r="U11" s="77"/>
      <c r="V11" s="77"/>
      <c r="W11" s="77"/>
    </row>
    <row r="12" spans="1:23">
      <c r="A12" s="52">
        <v>99</v>
      </c>
      <c r="B12" s="52" t="s">
        <v>13</v>
      </c>
      <c r="C12" s="66" t="s">
        <v>730</v>
      </c>
      <c r="D12" s="52"/>
      <c r="E12" s="77" t="s">
        <v>722</v>
      </c>
      <c r="F12" s="50" t="s">
        <v>266</v>
      </c>
      <c r="G12" s="77"/>
      <c r="H12" s="70" t="s">
        <v>266</v>
      </c>
      <c r="I12" s="70" t="s">
        <v>266</v>
      </c>
      <c r="J12" s="77"/>
      <c r="K12" s="77"/>
      <c r="L12" s="6">
        <v>1</v>
      </c>
      <c r="M12" s="55">
        <v>43017</v>
      </c>
      <c r="N12" s="77" t="s">
        <v>263</v>
      </c>
      <c r="O12" s="67" t="s">
        <v>655</v>
      </c>
      <c r="P12" s="68" t="s">
        <v>266</v>
      </c>
      <c r="Q12" s="77"/>
      <c r="R12" s="77" t="s">
        <v>171</v>
      </c>
      <c r="S12" s="77"/>
      <c r="T12" s="69" t="s">
        <v>609</v>
      </c>
      <c r="U12" s="77"/>
      <c r="V12" s="77"/>
      <c r="W12" s="77"/>
    </row>
    <row r="13" spans="1:23">
      <c r="A13" s="52">
        <v>171</v>
      </c>
      <c r="B13" s="52" t="s">
        <v>13</v>
      </c>
      <c r="C13" s="66" t="s">
        <v>800</v>
      </c>
      <c r="D13" s="52" t="s">
        <v>801</v>
      </c>
      <c r="E13" s="77" t="s">
        <v>802</v>
      </c>
      <c r="F13" s="50" t="s">
        <v>269</v>
      </c>
      <c r="G13" s="77"/>
      <c r="H13" s="70" t="s">
        <v>269</v>
      </c>
      <c r="I13" s="70" t="s">
        <v>266</v>
      </c>
      <c r="J13" s="77" t="s">
        <v>803</v>
      </c>
      <c r="K13" s="77"/>
      <c r="L13" s="6">
        <v>1</v>
      </c>
      <c r="M13" s="55">
        <v>43018</v>
      </c>
      <c r="N13" s="77" t="s">
        <v>263</v>
      </c>
      <c r="O13" s="67" t="s">
        <v>655</v>
      </c>
      <c r="P13" s="68" t="s">
        <v>266</v>
      </c>
      <c r="Q13" s="77"/>
      <c r="R13" s="77" t="s">
        <v>171</v>
      </c>
      <c r="S13" s="77"/>
      <c r="T13" s="69" t="s">
        <v>609</v>
      </c>
      <c r="U13" s="77"/>
      <c r="V13" s="77"/>
      <c r="W13" s="77"/>
    </row>
    <row r="14" spans="1:23">
      <c r="A14" s="52">
        <v>203</v>
      </c>
      <c r="B14" s="52" t="s">
        <v>13</v>
      </c>
      <c r="C14" s="66" t="s">
        <v>41</v>
      </c>
      <c r="D14" s="52"/>
      <c r="E14" s="77" t="s">
        <v>817</v>
      </c>
      <c r="F14" s="50" t="s">
        <v>266</v>
      </c>
      <c r="G14" s="77"/>
      <c r="H14" s="70" t="s">
        <v>266</v>
      </c>
      <c r="I14" s="70" t="s">
        <v>266</v>
      </c>
      <c r="J14" s="77" t="s">
        <v>820</v>
      </c>
      <c r="K14" s="77"/>
      <c r="L14" s="6">
        <v>1</v>
      </c>
      <c r="M14" s="55"/>
      <c r="N14" s="77" t="s">
        <v>263</v>
      </c>
      <c r="O14" s="67" t="s">
        <v>655</v>
      </c>
      <c r="P14" s="68" t="s">
        <v>266</v>
      </c>
      <c r="Q14" s="77"/>
      <c r="R14" s="77" t="s">
        <v>171</v>
      </c>
      <c r="S14" s="77"/>
      <c r="T14" s="69" t="s">
        <v>609</v>
      </c>
      <c r="U14" s="77"/>
      <c r="V14" s="77"/>
      <c r="W14" s="77"/>
    </row>
    <row r="15" spans="1:23">
      <c r="A15" s="52">
        <v>250</v>
      </c>
      <c r="B15" s="52" t="s">
        <v>13</v>
      </c>
      <c r="C15" s="66" t="s">
        <v>851</v>
      </c>
      <c r="D15" s="52" t="s">
        <v>852</v>
      </c>
      <c r="E15" s="77" t="s">
        <v>853</v>
      </c>
      <c r="F15" s="77" t="s">
        <v>266</v>
      </c>
      <c r="G15" s="77"/>
      <c r="H15" s="70" t="s">
        <v>266</v>
      </c>
      <c r="I15" s="70" t="s">
        <v>266</v>
      </c>
      <c r="J15" s="77" t="s">
        <v>856</v>
      </c>
      <c r="K15" s="77" t="s">
        <v>857</v>
      </c>
      <c r="L15" s="6">
        <v>1</v>
      </c>
      <c r="M15" s="55">
        <v>43015</v>
      </c>
      <c r="N15" s="77" t="s">
        <v>263</v>
      </c>
      <c r="O15" s="67" t="s">
        <v>655</v>
      </c>
      <c r="P15" s="68" t="s">
        <v>266</v>
      </c>
      <c r="Q15" s="77"/>
      <c r="R15" s="77" t="s">
        <v>171</v>
      </c>
      <c r="S15" s="77"/>
      <c r="T15" s="69" t="s">
        <v>609</v>
      </c>
      <c r="U15" s="77"/>
      <c r="V15" s="77"/>
      <c r="W15" s="77"/>
    </row>
    <row r="16" spans="1:23">
      <c r="A16" s="52">
        <v>318</v>
      </c>
      <c r="B16" s="52" t="s">
        <v>13</v>
      </c>
      <c r="C16" s="66" t="s">
        <v>905</v>
      </c>
      <c r="D16" s="52"/>
      <c r="E16" s="77" t="s">
        <v>906</v>
      </c>
      <c r="F16" s="50" t="s">
        <v>953</v>
      </c>
      <c r="G16" s="77" t="s">
        <v>269</v>
      </c>
      <c r="H16" s="70" t="s">
        <v>266</v>
      </c>
      <c r="I16" s="70" t="s">
        <v>266</v>
      </c>
      <c r="J16" s="77"/>
      <c r="K16" s="77"/>
      <c r="L16" s="6">
        <v>1</v>
      </c>
      <c r="M16" s="55">
        <v>43015</v>
      </c>
      <c r="N16" s="77" t="s">
        <v>263</v>
      </c>
      <c r="O16" s="67" t="s">
        <v>655</v>
      </c>
      <c r="P16" s="68" t="s">
        <v>266</v>
      </c>
      <c r="Q16" s="77"/>
      <c r="R16" s="77" t="s">
        <v>171</v>
      </c>
      <c r="S16" s="77"/>
      <c r="T16" s="69" t="s">
        <v>609</v>
      </c>
      <c r="U16" s="77"/>
      <c r="V16" s="77"/>
      <c r="W16" s="77"/>
    </row>
    <row r="17" spans="1:22">
      <c r="A17" s="52">
        <v>315</v>
      </c>
      <c r="B17" s="52" t="s">
        <v>13</v>
      </c>
      <c r="C17" s="66" t="s">
        <v>905</v>
      </c>
      <c r="D17" s="52"/>
      <c r="E17" s="77" t="s">
        <v>906</v>
      </c>
      <c r="F17" s="50" t="s">
        <v>953</v>
      </c>
      <c r="G17" s="77" t="s">
        <v>954</v>
      </c>
      <c r="H17" s="70" t="s">
        <v>955</v>
      </c>
      <c r="I17" s="70" t="s">
        <v>955</v>
      </c>
      <c r="J17" s="77"/>
      <c r="K17" s="77"/>
      <c r="L17" s="6">
        <v>1</v>
      </c>
      <c r="M17" s="55">
        <v>43015</v>
      </c>
      <c r="N17" s="77" t="s">
        <v>263</v>
      </c>
      <c r="O17" s="67" t="s">
        <v>655</v>
      </c>
      <c r="P17" s="68" t="s">
        <v>266</v>
      </c>
      <c r="Q17" s="77"/>
      <c r="R17" s="77" t="s">
        <v>171</v>
      </c>
      <c r="S17" s="77"/>
      <c r="T17" s="69" t="s">
        <v>609</v>
      </c>
      <c r="U17" s="77"/>
      <c r="V17" s="77"/>
    </row>
    <row r="18" spans="1:22">
      <c r="A18" s="52">
        <v>204</v>
      </c>
      <c r="B18" s="52" t="s">
        <v>13</v>
      </c>
      <c r="C18" s="66" t="s">
        <v>41</v>
      </c>
      <c r="D18" s="52"/>
      <c r="E18" s="77" t="s">
        <v>817</v>
      </c>
      <c r="F18" s="50" t="s">
        <v>545</v>
      </c>
      <c r="G18" s="77"/>
      <c r="H18" s="70" t="s">
        <v>545</v>
      </c>
      <c r="I18" s="70" t="s">
        <v>545</v>
      </c>
      <c r="J18" s="77" t="s">
        <v>821</v>
      </c>
      <c r="K18" s="77"/>
      <c r="L18" s="6">
        <v>0.6</v>
      </c>
      <c r="M18" s="55"/>
      <c r="N18" s="77" t="s">
        <v>263</v>
      </c>
      <c r="O18" s="67" t="s">
        <v>248</v>
      </c>
      <c r="P18" s="68" t="s">
        <v>248</v>
      </c>
      <c r="Q18" s="77"/>
      <c r="R18" s="77" t="s">
        <v>171</v>
      </c>
      <c r="S18" s="77"/>
      <c r="T18" s="77"/>
      <c r="U18" s="77"/>
      <c r="V18" s="69" t="s">
        <v>544</v>
      </c>
    </row>
    <row r="19" spans="1:22">
      <c r="A19" s="52">
        <v>350</v>
      </c>
      <c r="B19" s="52" t="s">
        <v>13</v>
      </c>
      <c r="C19" s="66" t="s">
        <v>905</v>
      </c>
      <c r="D19" s="52"/>
      <c r="E19" s="77" t="s">
        <v>906</v>
      </c>
      <c r="F19" s="50" t="s">
        <v>1034</v>
      </c>
      <c r="G19" s="77" t="s">
        <v>1035</v>
      </c>
      <c r="H19" s="70" t="s">
        <v>1036</v>
      </c>
      <c r="I19" s="70" t="s">
        <v>1037</v>
      </c>
      <c r="J19" s="77"/>
      <c r="K19" s="77"/>
      <c r="L19" s="6">
        <v>1</v>
      </c>
      <c r="M19" s="55">
        <v>43015</v>
      </c>
      <c r="N19" s="77" t="s">
        <v>263</v>
      </c>
      <c r="O19" s="67" t="s">
        <v>655</v>
      </c>
      <c r="P19" s="68" t="s">
        <v>266</v>
      </c>
      <c r="Q19" s="77"/>
      <c r="R19" s="77" t="s">
        <v>171</v>
      </c>
      <c r="S19" s="69" t="s">
        <v>609</v>
      </c>
      <c r="T19" s="69" t="s">
        <v>609</v>
      </c>
      <c r="U19" s="77"/>
      <c r="V19" s="77"/>
    </row>
    <row r="20" spans="1:22">
      <c r="A20" s="52">
        <v>407</v>
      </c>
      <c r="B20" s="52" t="s">
        <v>13</v>
      </c>
      <c r="C20" s="66" t="s">
        <v>905</v>
      </c>
      <c r="D20" s="52"/>
      <c r="E20" s="77" t="s">
        <v>1104</v>
      </c>
      <c r="F20" s="77" t="s">
        <v>1034</v>
      </c>
      <c r="G20" s="77"/>
      <c r="H20" s="70" t="s">
        <v>1034</v>
      </c>
      <c r="I20" s="70" t="s">
        <v>1037</v>
      </c>
      <c r="J20" s="77" t="s">
        <v>1109</v>
      </c>
      <c r="K20" s="77"/>
      <c r="L20" s="6">
        <v>1</v>
      </c>
      <c r="M20" s="55">
        <v>43015</v>
      </c>
      <c r="N20" s="77" t="s">
        <v>263</v>
      </c>
      <c r="O20" s="67" t="s">
        <v>655</v>
      </c>
      <c r="P20" s="68" t="s">
        <v>266</v>
      </c>
      <c r="Q20" s="77"/>
      <c r="R20" s="77" t="s">
        <v>171</v>
      </c>
      <c r="S20" s="69" t="s">
        <v>609</v>
      </c>
      <c r="T20" s="69" t="s">
        <v>609</v>
      </c>
      <c r="U20" s="77"/>
      <c r="V20" s="77"/>
    </row>
    <row r="21" spans="1:22">
      <c r="A21" s="52">
        <v>320</v>
      </c>
      <c r="B21" s="52" t="s">
        <v>13</v>
      </c>
      <c r="C21" s="66" t="s">
        <v>905</v>
      </c>
      <c r="D21" s="52"/>
      <c r="E21" s="77" t="s">
        <v>906</v>
      </c>
      <c r="F21" s="50" t="s">
        <v>953</v>
      </c>
      <c r="G21" s="77" t="s">
        <v>960</v>
      </c>
      <c r="H21" s="70" t="s">
        <v>961</v>
      </c>
      <c r="I21" s="70" t="s">
        <v>961</v>
      </c>
      <c r="J21" s="77"/>
      <c r="K21" s="77"/>
      <c r="L21" s="6">
        <v>1</v>
      </c>
      <c r="M21" s="55">
        <v>43015</v>
      </c>
      <c r="N21" s="77" t="s">
        <v>263</v>
      </c>
      <c r="O21" s="67" t="s">
        <v>655</v>
      </c>
      <c r="P21" s="68" t="s">
        <v>182</v>
      </c>
      <c r="Q21" s="77"/>
      <c r="R21" s="77" t="s">
        <v>171</v>
      </c>
      <c r="S21" s="77"/>
      <c r="T21" s="69" t="s">
        <v>609</v>
      </c>
      <c r="U21" s="77"/>
      <c r="V21" s="77"/>
    </row>
    <row r="22" spans="1:22">
      <c r="A22" s="52">
        <v>53</v>
      </c>
      <c r="B22" s="52" t="s">
        <v>13</v>
      </c>
      <c r="C22" s="66" t="s">
        <v>44</v>
      </c>
      <c r="D22" s="52"/>
      <c r="E22" s="77" t="s">
        <v>629</v>
      </c>
      <c r="F22" s="77" t="s">
        <v>695</v>
      </c>
      <c r="G22" s="77"/>
      <c r="H22" s="70" t="s">
        <v>695</v>
      </c>
      <c r="I22" s="70" t="s">
        <v>696</v>
      </c>
      <c r="J22" s="77" t="s">
        <v>697</v>
      </c>
      <c r="K22" s="77"/>
      <c r="L22" s="6">
        <v>1</v>
      </c>
      <c r="M22" s="55"/>
      <c r="N22" s="77" t="s">
        <v>263</v>
      </c>
      <c r="O22" s="67" t="s">
        <v>655</v>
      </c>
      <c r="P22" s="68" t="s">
        <v>266</v>
      </c>
      <c r="Q22" s="77"/>
      <c r="R22" s="77" t="s">
        <v>171</v>
      </c>
      <c r="S22" s="77"/>
      <c r="T22" s="69" t="s">
        <v>609</v>
      </c>
      <c r="U22" s="77"/>
      <c r="V22" s="77"/>
    </row>
    <row r="23" spans="1:22">
      <c r="A23" s="52">
        <v>442</v>
      </c>
      <c r="B23" s="52" t="s">
        <v>13</v>
      </c>
      <c r="C23" s="66" t="s">
        <v>1116</v>
      </c>
      <c r="D23" s="52" t="s">
        <v>1152</v>
      </c>
      <c r="E23" s="77" t="s">
        <v>16</v>
      </c>
      <c r="F23" s="50" t="s">
        <v>180</v>
      </c>
      <c r="G23" s="77"/>
      <c r="H23" s="70" t="s">
        <v>180</v>
      </c>
      <c r="I23" s="70" t="s">
        <v>180</v>
      </c>
      <c r="J23" s="77" t="s">
        <v>1153</v>
      </c>
      <c r="K23" s="77"/>
      <c r="L23" s="6">
        <v>1</v>
      </c>
      <c r="M23" s="55"/>
      <c r="N23" s="77" t="s">
        <v>688</v>
      </c>
      <c r="O23" s="67" t="s">
        <v>184</v>
      </c>
      <c r="P23" s="68" t="s">
        <v>182</v>
      </c>
      <c r="Q23" s="77"/>
      <c r="R23" s="77"/>
      <c r="S23" s="77"/>
      <c r="T23" s="69" t="s">
        <v>609</v>
      </c>
      <c r="U23" s="69" t="s">
        <v>609</v>
      </c>
      <c r="V23" s="77"/>
    </row>
    <row r="24" spans="1:22">
      <c r="A24" s="52">
        <v>249</v>
      </c>
      <c r="B24" s="52" t="s">
        <v>13</v>
      </c>
      <c r="C24" s="66" t="s">
        <v>851</v>
      </c>
      <c r="D24" s="52" t="s">
        <v>852</v>
      </c>
      <c r="E24" s="77" t="s">
        <v>853</v>
      </c>
      <c r="F24" s="77" t="s">
        <v>235</v>
      </c>
      <c r="G24" s="77"/>
      <c r="H24" s="70" t="s">
        <v>235</v>
      </c>
      <c r="I24" s="70" t="s">
        <v>235</v>
      </c>
      <c r="J24" s="77" t="s">
        <v>854</v>
      </c>
      <c r="K24" s="77" t="s">
        <v>855</v>
      </c>
      <c r="L24" s="6">
        <v>0.6</v>
      </c>
      <c r="M24" s="55">
        <v>43015</v>
      </c>
      <c r="N24" s="77" t="s">
        <v>688</v>
      </c>
      <c r="O24" s="67" t="s">
        <v>608</v>
      </c>
      <c r="P24" s="68" t="s">
        <v>608</v>
      </c>
      <c r="Q24" s="77"/>
      <c r="R24" s="77"/>
      <c r="S24" s="77"/>
      <c r="T24" s="69" t="s">
        <v>609</v>
      </c>
      <c r="U24" s="69"/>
      <c r="V24" s="77"/>
    </row>
    <row r="25" spans="1:22">
      <c r="A25" s="52">
        <v>135</v>
      </c>
      <c r="B25" s="52" t="s">
        <v>13</v>
      </c>
      <c r="C25" s="66" t="s">
        <v>38</v>
      </c>
      <c r="D25" s="52"/>
      <c r="E25" s="77" t="s">
        <v>744</v>
      </c>
      <c r="F25" s="50" t="s">
        <v>74</v>
      </c>
      <c r="G25" s="77"/>
      <c r="H25" s="70" t="s">
        <v>760</v>
      </c>
      <c r="I25" s="70" t="s">
        <v>760</v>
      </c>
      <c r="J25" s="77" t="s">
        <v>761</v>
      </c>
      <c r="K25" s="77" t="s">
        <v>762</v>
      </c>
      <c r="L25" s="6">
        <v>1</v>
      </c>
      <c r="M25" s="55">
        <v>42328</v>
      </c>
      <c r="N25" s="77" t="s">
        <v>688</v>
      </c>
      <c r="O25" s="67" t="s">
        <v>608</v>
      </c>
      <c r="P25" s="68" t="s">
        <v>608</v>
      </c>
      <c r="Q25" s="77"/>
      <c r="R25" s="77"/>
      <c r="S25" s="77"/>
      <c r="T25" s="69" t="s">
        <v>609</v>
      </c>
      <c r="U25" s="77"/>
      <c r="V25" s="77"/>
    </row>
    <row r="26" spans="1:22">
      <c r="A26" s="52">
        <v>307</v>
      </c>
      <c r="B26" s="52" t="s">
        <v>13</v>
      </c>
      <c r="C26" s="66" t="s">
        <v>905</v>
      </c>
      <c r="D26" s="52"/>
      <c r="E26" s="77" t="s">
        <v>906</v>
      </c>
      <c r="F26" s="50" t="s">
        <v>936</v>
      </c>
      <c r="G26" s="77" t="s">
        <v>936</v>
      </c>
      <c r="H26" s="70" t="s">
        <v>937</v>
      </c>
      <c r="I26" s="70" t="s">
        <v>937</v>
      </c>
      <c r="J26" s="77"/>
      <c r="K26" s="77"/>
      <c r="L26" s="6">
        <v>0.8</v>
      </c>
      <c r="M26" s="55">
        <v>43015</v>
      </c>
      <c r="N26" s="77" t="s">
        <v>688</v>
      </c>
      <c r="O26" s="67" t="s">
        <v>608</v>
      </c>
      <c r="P26" s="68" t="s">
        <v>608</v>
      </c>
      <c r="Q26" s="77"/>
      <c r="R26" s="77"/>
      <c r="S26" s="69" t="s">
        <v>609</v>
      </c>
      <c r="T26" s="69" t="s">
        <v>609</v>
      </c>
      <c r="U26" s="77"/>
      <c r="V26" s="77"/>
    </row>
    <row r="27" spans="1:22">
      <c r="A27" s="52">
        <v>317</v>
      </c>
      <c r="B27" s="52" t="s">
        <v>13</v>
      </c>
      <c r="C27" s="66" t="s">
        <v>905</v>
      </c>
      <c r="D27" s="52"/>
      <c r="E27" s="77" t="s">
        <v>906</v>
      </c>
      <c r="F27" s="50" t="s">
        <v>953</v>
      </c>
      <c r="G27" s="77" t="s">
        <v>936</v>
      </c>
      <c r="H27" s="70" t="s">
        <v>937</v>
      </c>
      <c r="I27" s="70" t="s">
        <v>937</v>
      </c>
      <c r="J27" s="77"/>
      <c r="K27" s="77"/>
      <c r="L27" s="6">
        <v>0.8</v>
      </c>
      <c r="M27" s="55">
        <v>43015</v>
      </c>
      <c r="N27" s="77" t="s">
        <v>688</v>
      </c>
      <c r="O27" s="67" t="s">
        <v>608</v>
      </c>
      <c r="P27" s="68" t="s">
        <v>608</v>
      </c>
      <c r="Q27" s="77"/>
      <c r="R27" s="77"/>
      <c r="S27" s="69" t="s">
        <v>609</v>
      </c>
      <c r="T27" s="69" t="s">
        <v>609</v>
      </c>
      <c r="U27" s="77"/>
      <c r="V27" s="77"/>
    </row>
    <row r="28" spans="1:22">
      <c r="A28" s="52">
        <v>395</v>
      </c>
      <c r="B28" s="52" t="s">
        <v>13</v>
      </c>
      <c r="C28" s="66" t="s">
        <v>905</v>
      </c>
      <c r="D28" s="52"/>
      <c r="E28" s="77" t="s">
        <v>1104</v>
      </c>
      <c r="F28" s="77" t="s">
        <v>936</v>
      </c>
      <c r="G28" s="77"/>
      <c r="H28" s="70" t="s">
        <v>936</v>
      </c>
      <c r="I28" s="70" t="s">
        <v>937</v>
      </c>
      <c r="J28" s="77" t="s">
        <v>936</v>
      </c>
      <c r="K28" s="77"/>
      <c r="L28" s="6">
        <v>0.8</v>
      </c>
      <c r="M28" s="55">
        <v>43015</v>
      </c>
      <c r="N28" s="77" t="s">
        <v>688</v>
      </c>
      <c r="O28" s="67" t="s">
        <v>608</v>
      </c>
      <c r="P28" s="68" t="s">
        <v>608</v>
      </c>
      <c r="Q28" s="77"/>
      <c r="R28" s="77" t="s">
        <v>171</v>
      </c>
      <c r="S28" s="69" t="s">
        <v>609</v>
      </c>
      <c r="T28" s="69" t="s">
        <v>609</v>
      </c>
      <c r="U28" s="77"/>
      <c r="V28" s="77"/>
    </row>
    <row r="29" spans="1:22">
      <c r="A29" s="52">
        <v>308</v>
      </c>
      <c r="B29" s="52" t="s">
        <v>13</v>
      </c>
      <c r="C29" s="66" t="s">
        <v>905</v>
      </c>
      <c r="D29" s="52"/>
      <c r="E29" s="77" t="s">
        <v>906</v>
      </c>
      <c r="F29" s="50" t="s">
        <v>938</v>
      </c>
      <c r="G29" s="77" t="s">
        <v>939</v>
      </c>
      <c r="H29" s="70" t="s">
        <v>940</v>
      </c>
      <c r="I29" s="70" t="s">
        <v>941</v>
      </c>
      <c r="J29" s="77"/>
      <c r="K29" s="77"/>
      <c r="L29" s="6">
        <v>0.6</v>
      </c>
      <c r="M29" s="55">
        <v>43015</v>
      </c>
      <c r="N29" s="77" t="s">
        <v>688</v>
      </c>
      <c r="O29" s="67" t="s">
        <v>108</v>
      </c>
      <c r="P29" s="68" t="s">
        <v>182</v>
      </c>
      <c r="Q29" s="77"/>
      <c r="R29" s="77"/>
      <c r="S29" s="77"/>
      <c r="T29" s="69" t="s">
        <v>609</v>
      </c>
      <c r="U29" s="69" t="s">
        <v>609</v>
      </c>
      <c r="V29" s="77"/>
    </row>
    <row r="30" spans="1:22">
      <c r="A30" s="52">
        <v>429</v>
      </c>
      <c r="B30" s="52" t="s">
        <v>13</v>
      </c>
      <c r="C30" s="66" t="s">
        <v>1116</v>
      </c>
      <c r="D30" s="52" t="s">
        <v>1117</v>
      </c>
      <c r="E30" s="77" t="s">
        <v>49</v>
      </c>
      <c r="F30" s="50" t="s">
        <v>1125</v>
      </c>
      <c r="G30" s="77">
        <v>33</v>
      </c>
      <c r="H30" s="71" t="s">
        <v>1125</v>
      </c>
      <c r="I30" s="71" t="s">
        <v>1125</v>
      </c>
      <c r="J30" s="77"/>
      <c r="K30" s="77"/>
      <c r="L30" s="6">
        <v>1</v>
      </c>
      <c r="M30" s="55"/>
      <c r="N30" s="77" t="s">
        <v>688</v>
      </c>
      <c r="O30" s="67" t="s">
        <v>655</v>
      </c>
      <c r="P30" s="68" t="s">
        <v>608</v>
      </c>
      <c r="Q30" s="77"/>
      <c r="R30" s="77"/>
      <c r="S30" s="77"/>
      <c r="T30" s="69" t="s">
        <v>609</v>
      </c>
      <c r="U30" s="77"/>
      <c r="V30" s="77"/>
    </row>
    <row r="31" spans="1:22">
      <c r="A31" s="52">
        <v>273</v>
      </c>
      <c r="B31" s="52" t="s">
        <v>13</v>
      </c>
      <c r="C31" s="66" t="s">
        <v>891</v>
      </c>
      <c r="D31" s="52"/>
      <c r="E31" s="77" t="s">
        <v>892</v>
      </c>
      <c r="F31" s="50" t="s">
        <v>893</v>
      </c>
      <c r="G31" s="77"/>
      <c r="H31" s="70" t="s">
        <v>893</v>
      </c>
      <c r="I31" s="70" t="s">
        <v>893</v>
      </c>
      <c r="J31" s="77"/>
      <c r="K31" s="77"/>
      <c r="L31" s="6">
        <v>1</v>
      </c>
      <c r="M31" s="55"/>
      <c r="N31" s="77" t="s">
        <v>688</v>
      </c>
      <c r="O31" s="67" t="s">
        <v>608</v>
      </c>
      <c r="P31" s="68" t="s">
        <v>608</v>
      </c>
      <c r="Q31" s="77"/>
      <c r="R31" s="77"/>
      <c r="S31" s="69"/>
      <c r="T31" s="69"/>
      <c r="U31" s="69" t="s">
        <v>609</v>
      </c>
      <c r="V31" s="77"/>
    </row>
    <row r="32" spans="1:22">
      <c r="A32" s="52">
        <v>172</v>
      </c>
      <c r="B32" s="52" t="s">
        <v>13</v>
      </c>
      <c r="C32" s="66" t="s">
        <v>800</v>
      </c>
      <c r="D32" s="52" t="s">
        <v>801</v>
      </c>
      <c r="E32" s="77" t="s">
        <v>802</v>
      </c>
      <c r="F32" s="50" t="s">
        <v>366</v>
      </c>
      <c r="G32" s="77"/>
      <c r="H32" s="70" t="s">
        <v>366</v>
      </c>
      <c r="I32" s="70" t="s">
        <v>808</v>
      </c>
      <c r="J32" s="77" t="s">
        <v>803</v>
      </c>
      <c r="K32" s="77"/>
      <c r="L32" s="6">
        <v>0.6</v>
      </c>
      <c r="M32" s="55">
        <v>43018</v>
      </c>
      <c r="N32" s="77" t="s">
        <v>688</v>
      </c>
      <c r="O32" s="67" t="s">
        <v>608</v>
      </c>
      <c r="P32" s="68" t="s">
        <v>608</v>
      </c>
      <c r="Q32" s="77"/>
      <c r="R32" s="77"/>
      <c r="S32" s="77"/>
      <c r="T32" s="77"/>
      <c r="U32" s="69" t="s">
        <v>609</v>
      </c>
      <c r="V32" s="77"/>
    </row>
    <row r="33" spans="1:22">
      <c r="A33" s="52">
        <v>378</v>
      </c>
      <c r="B33" s="52" t="s">
        <v>13</v>
      </c>
      <c r="C33" s="66" t="s">
        <v>905</v>
      </c>
      <c r="D33" s="52"/>
      <c r="E33" s="77" t="s">
        <v>906</v>
      </c>
      <c r="F33" s="50" t="s">
        <v>1083</v>
      </c>
      <c r="G33" s="77" t="s">
        <v>1086</v>
      </c>
      <c r="H33" s="70" t="s">
        <v>1087</v>
      </c>
      <c r="I33" s="70" t="s">
        <v>1087</v>
      </c>
      <c r="J33" s="77"/>
      <c r="K33" s="77"/>
      <c r="L33" s="6">
        <v>0.6</v>
      </c>
      <c r="M33" s="55">
        <v>43015</v>
      </c>
      <c r="N33" s="77" t="s">
        <v>688</v>
      </c>
      <c r="O33" s="67" t="s">
        <v>608</v>
      </c>
      <c r="P33" s="68" t="s">
        <v>248</v>
      </c>
      <c r="Q33" s="77"/>
      <c r="R33" s="77" t="s">
        <v>248</v>
      </c>
      <c r="S33" s="77"/>
      <c r="T33" s="77"/>
      <c r="U33" s="77"/>
      <c r="V33" s="69" t="s">
        <v>1011</v>
      </c>
    </row>
    <row r="34" spans="1:22">
      <c r="A34" s="52">
        <v>340</v>
      </c>
      <c r="B34" s="52" t="s">
        <v>13</v>
      </c>
      <c r="C34" s="66" t="s">
        <v>905</v>
      </c>
      <c r="D34" s="52"/>
      <c r="E34" s="77" t="s">
        <v>906</v>
      </c>
      <c r="F34" s="50" t="s">
        <v>1008</v>
      </c>
      <c r="G34" s="77" t="s">
        <v>1009</v>
      </c>
      <c r="H34" s="70" t="s">
        <v>1010</v>
      </c>
      <c r="I34" s="70" t="s">
        <v>1010</v>
      </c>
      <c r="J34" s="77"/>
      <c r="K34" s="77"/>
      <c r="L34" s="6">
        <v>0.6</v>
      </c>
      <c r="M34" s="55">
        <v>43015</v>
      </c>
      <c r="N34" s="77" t="s">
        <v>688</v>
      </c>
      <c r="O34" s="67" t="s">
        <v>608</v>
      </c>
      <c r="P34" s="68" t="s">
        <v>248</v>
      </c>
      <c r="Q34" s="77"/>
      <c r="R34" s="77"/>
      <c r="S34" s="77"/>
      <c r="T34" s="77"/>
      <c r="U34" s="77"/>
      <c r="V34" s="69" t="s">
        <v>1011</v>
      </c>
    </row>
    <row r="35" spans="1:22">
      <c r="A35" s="52">
        <v>138</v>
      </c>
      <c r="B35" s="52" t="s">
        <v>13</v>
      </c>
      <c r="C35" s="66" t="s">
        <v>38</v>
      </c>
      <c r="D35" s="52"/>
      <c r="E35" s="77" t="s">
        <v>744</v>
      </c>
      <c r="F35" s="50" t="s">
        <v>327</v>
      </c>
      <c r="G35" s="77"/>
      <c r="H35" s="70" t="s">
        <v>763</v>
      </c>
      <c r="I35" s="70" t="s">
        <v>763</v>
      </c>
      <c r="J35" s="77" t="s">
        <v>764</v>
      </c>
      <c r="K35" s="77"/>
      <c r="L35" s="6">
        <v>1</v>
      </c>
      <c r="M35" s="55">
        <v>42328</v>
      </c>
      <c r="N35" s="77" t="s">
        <v>688</v>
      </c>
      <c r="O35" s="67" t="s">
        <v>608</v>
      </c>
      <c r="P35" s="68" t="s">
        <v>608</v>
      </c>
      <c r="Q35" s="77"/>
      <c r="R35" s="77"/>
      <c r="S35" s="77"/>
      <c r="T35" s="69" t="s">
        <v>609</v>
      </c>
      <c r="U35" s="69" t="s">
        <v>609</v>
      </c>
      <c r="V35" s="77"/>
    </row>
    <row r="36" spans="1:22">
      <c r="A36" s="52">
        <v>460</v>
      </c>
      <c r="B36" s="52" t="s">
        <v>13</v>
      </c>
      <c r="C36" s="66" t="s">
        <v>29</v>
      </c>
      <c r="D36" s="52" t="s">
        <v>1159</v>
      </c>
      <c r="E36" s="77" t="s">
        <v>1160</v>
      </c>
      <c r="F36" s="50" t="s">
        <v>1170</v>
      </c>
      <c r="G36" s="77" t="s">
        <v>167</v>
      </c>
      <c r="H36" s="70" t="s">
        <v>167</v>
      </c>
      <c r="I36" s="70" t="s">
        <v>167</v>
      </c>
      <c r="J36" s="77"/>
      <c r="K36" s="77"/>
      <c r="L36" s="6">
        <v>1</v>
      </c>
      <c r="M36" s="55"/>
      <c r="N36" s="77" t="s">
        <v>688</v>
      </c>
      <c r="O36" s="67" t="s">
        <v>608</v>
      </c>
      <c r="P36" s="68" t="s">
        <v>608</v>
      </c>
      <c r="Q36" s="77"/>
      <c r="R36" s="77"/>
      <c r="S36" s="77"/>
      <c r="T36" s="69" t="s">
        <v>609</v>
      </c>
      <c r="U36" s="77"/>
      <c r="V36" s="77"/>
    </row>
    <row r="37" spans="1:22">
      <c r="A37" s="52">
        <v>253</v>
      </c>
      <c r="B37" s="52" t="s">
        <v>13</v>
      </c>
      <c r="C37" s="66" t="s">
        <v>851</v>
      </c>
      <c r="D37" s="52" t="s">
        <v>852</v>
      </c>
      <c r="E37" s="77" t="s">
        <v>853</v>
      </c>
      <c r="F37" s="77" t="s">
        <v>418</v>
      </c>
      <c r="G37" s="77"/>
      <c r="H37" s="70" t="s">
        <v>863</v>
      </c>
      <c r="I37" s="70" t="s">
        <v>863</v>
      </c>
      <c r="J37" s="77" t="s">
        <v>864</v>
      </c>
      <c r="K37" s="77" t="s">
        <v>865</v>
      </c>
      <c r="L37" s="6">
        <v>0.6</v>
      </c>
      <c r="M37" s="55">
        <v>43015</v>
      </c>
      <c r="N37" s="77" t="s">
        <v>688</v>
      </c>
      <c r="O37" s="67" t="s">
        <v>608</v>
      </c>
      <c r="P37" s="68" t="s">
        <v>608</v>
      </c>
      <c r="Q37" s="77"/>
      <c r="R37" s="77"/>
      <c r="S37" s="77"/>
      <c r="T37" s="77"/>
      <c r="U37" s="69" t="s">
        <v>609</v>
      </c>
      <c r="V37" s="77"/>
    </row>
    <row r="38" spans="1:22">
      <c r="A38" s="52">
        <v>206</v>
      </c>
      <c r="B38" s="52" t="s">
        <v>13</v>
      </c>
      <c r="C38" s="66" t="s">
        <v>41</v>
      </c>
      <c r="D38" s="52"/>
      <c r="E38" s="77" t="s">
        <v>817</v>
      </c>
      <c r="F38" s="50" t="s">
        <v>418</v>
      </c>
      <c r="G38" s="77"/>
      <c r="H38" s="70" t="s">
        <v>418</v>
      </c>
      <c r="I38" s="70" t="s">
        <v>863</v>
      </c>
      <c r="J38" s="77" t="s">
        <v>824</v>
      </c>
      <c r="K38" s="77"/>
      <c r="L38" s="6">
        <v>0.5</v>
      </c>
      <c r="M38" s="55"/>
      <c r="N38" s="77" t="s">
        <v>688</v>
      </c>
      <c r="O38" s="67" t="s">
        <v>608</v>
      </c>
      <c r="P38" s="68" t="s">
        <v>608</v>
      </c>
      <c r="Q38" s="77"/>
      <c r="R38" s="77"/>
      <c r="S38" s="77"/>
      <c r="T38" s="77"/>
      <c r="U38" s="69" t="s">
        <v>609</v>
      </c>
      <c r="V38" s="77"/>
    </row>
    <row r="39" spans="1:22">
      <c r="A39" s="52">
        <v>177</v>
      </c>
      <c r="B39" s="52" t="s">
        <v>13</v>
      </c>
      <c r="C39" s="66" t="s">
        <v>800</v>
      </c>
      <c r="D39" s="52" t="s">
        <v>801</v>
      </c>
      <c r="E39" s="77" t="s">
        <v>802</v>
      </c>
      <c r="F39" s="50" t="s">
        <v>287</v>
      </c>
      <c r="G39" s="77"/>
      <c r="H39" s="70" t="s">
        <v>287</v>
      </c>
      <c r="I39" s="70" t="s">
        <v>809</v>
      </c>
      <c r="J39" s="77" t="s">
        <v>803</v>
      </c>
      <c r="K39" s="77"/>
      <c r="L39" s="6">
        <v>0.6</v>
      </c>
      <c r="M39" s="55">
        <v>43018</v>
      </c>
      <c r="N39" s="77" t="s">
        <v>688</v>
      </c>
      <c r="O39" s="67" t="s">
        <v>608</v>
      </c>
      <c r="P39" s="68" t="s">
        <v>608</v>
      </c>
      <c r="Q39" s="77"/>
      <c r="R39" s="77"/>
      <c r="S39" s="77"/>
      <c r="T39" s="69" t="s">
        <v>609</v>
      </c>
      <c r="U39" s="77"/>
      <c r="V39" s="77"/>
    </row>
    <row r="40" spans="1:22">
      <c r="A40" s="52">
        <v>500</v>
      </c>
      <c r="B40" s="52" t="s">
        <v>13</v>
      </c>
      <c r="C40" s="66" t="s">
        <v>32</v>
      </c>
      <c r="D40" s="52"/>
      <c r="E40" s="77" t="s">
        <v>1190</v>
      </c>
      <c r="F40" s="50" t="s">
        <v>287</v>
      </c>
      <c r="G40" s="77"/>
      <c r="H40" s="70" t="s">
        <v>809</v>
      </c>
      <c r="I40" s="70" t="s">
        <v>809</v>
      </c>
      <c r="J40" s="77"/>
      <c r="K40" s="77"/>
      <c r="L40" s="6">
        <v>0.6</v>
      </c>
      <c r="M40" s="55">
        <v>42328</v>
      </c>
      <c r="N40" s="77" t="s">
        <v>688</v>
      </c>
      <c r="O40" s="67" t="s">
        <v>608</v>
      </c>
      <c r="P40" s="68" t="s">
        <v>608</v>
      </c>
      <c r="Q40" s="77"/>
      <c r="R40" s="77"/>
      <c r="S40" s="77"/>
      <c r="T40" s="69" t="s">
        <v>609</v>
      </c>
      <c r="U40" s="77"/>
      <c r="V40" s="77"/>
    </row>
    <row r="41" spans="1:22">
      <c r="A41" s="52">
        <v>222</v>
      </c>
      <c r="B41" s="52" t="s">
        <v>13</v>
      </c>
      <c r="C41" s="66" t="s">
        <v>41</v>
      </c>
      <c r="D41" s="52" t="s">
        <v>812</v>
      </c>
      <c r="E41" s="77" t="s">
        <v>837</v>
      </c>
      <c r="F41" s="50" t="s">
        <v>410</v>
      </c>
      <c r="G41" s="50"/>
      <c r="H41" s="70" t="s">
        <v>410</v>
      </c>
      <c r="I41" s="70" t="s">
        <v>410</v>
      </c>
      <c r="J41" s="77" t="s">
        <v>838</v>
      </c>
      <c r="K41" s="77" t="s">
        <v>815</v>
      </c>
      <c r="L41" s="6">
        <v>0.6</v>
      </c>
      <c r="M41" s="6"/>
      <c r="N41" s="77" t="s">
        <v>688</v>
      </c>
      <c r="O41" s="67" t="s">
        <v>608</v>
      </c>
      <c r="P41" s="68" t="s">
        <v>608</v>
      </c>
      <c r="Q41" s="77"/>
      <c r="R41" s="77"/>
      <c r="S41" s="69" t="s">
        <v>609</v>
      </c>
      <c r="T41" s="77"/>
      <c r="U41" s="77"/>
      <c r="V41" s="77"/>
    </row>
    <row r="42" spans="1:22">
      <c r="A42" s="52">
        <v>349</v>
      </c>
      <c r="B42" s="52" t="s">
        <v>13</v>
      </c>
      <c r="C42" s="66" t="s">
        <v>905</v>
      </c>
      <c r="D42" s="52"/>
      <c r="E42" s="77" t="s">
        <v>906</v>
      </c>
      <c r="F42" s="50" t="s">
        <v>1030</v>
      </c>
      <c r="G42" s="77" t="s">
        <v>1030</v>
      </c>
      <c r="H42" s="70" t="s">
        <v>1031</v>
      </c>
      <c r="I42" s="70" t="s">
        <v>1031</v>
      </c>
      <c r="J42" s="77"/>
      <c r="K42" s="77"/>
      <c r="L42" s="6">
        <v>0.8</v>
      </c>
      <c r="M42" s="55">
        <v>43015</v>
      </c>
      <c r="N42" s="77" t="s">
        <v>688</v>
      </c>
      <c r="O42" s="67" t="s">
        <v>608</v>
      </c>
      <c r="P42" s="68" t="s">
        <v>248</v>
      </c>
      <c r="Q42" s="77"/>
      <c r="R42" s="77"/>
      <c r="S42" s="77"/>
      <c r="T42" s="77"/>
      <c r="U42" s="77"/>
      <c r="V42" s="69" t="s">
        <v>1033</v>
      </c>
    </row>
    <row r="43" spans="1:22">
      <c r="A43" s="52">
        <v>262</v>
      </c>
      <c r="B43" s="52" t="s">
        <v>13</v>
      </c>
      <c r="C43" s="66" t="s">
        <v>885</v>
      </c>
      <c r="D43" s="52" t="s">
        <v>886</v>
      </c>
      <c r="E43" s="77" t="s">
        <v>887</v>
      </c>
      <c r="F43" s="50" t="s">
        <v>257</v>
      </c>
      <c r="G43" s="77"/>
      <c r="H43" s="71" t="s">
        <v>257</v>
      </c>
      <c r="I43" s="71" t="s">
        <v>257</v>
      </c>
      <c r="J43" s="77"/>
      <c r="K43" s="77"/>
      <c r="L43" s="6">
        <v>1</v>
      </c>
      <c r="M43" s="55">
        <v>43015</v>
      </c>
      <c r="N43" s="77" t="s">
        <v>688</v>
      </c>
      <c r="O43" s="67" t="s">
        <v>608</v>
      </c>
      <c r="P43" s="68" t="s">
        <v>608</v>
      </c>
      <c r="Q43" s="77"/>
      <c r="R43" s="77"/>
      <c r="S43" s="77"/>
      <c r="T43" s="69" t="s">
        <v>609</v>
      </c>
      <c r="U43" s="69" t="s">
        <v>609</v>
      </c>
      <c r="V43" s="77"/>
    </row>
    <row r="44" spans="1:22">
      <c r="A44" s="52">
        <v>445</v>
      </c>
      <c r="B44" s="52" t="s">
        <v>13</v>
      </c>
      <c r="C44" s="66" t="s">
        <v>1116</v>
      </c>
      <c r="D44" s="52" t="s">
        <v>1152</v>
      </c>
      <c r="E44" s="77" t="s">
        <v>16</v>
      </c>
      <c r="F44" s="50" t="s">
        <v>165</v>
      </c>
      <c r="G44" s="77"/>
      <c r="H44" s="70" t="s">
        <v>165</v>
      </c>
      <c r="I44" s="70" t="s">
        <v>165</v>
      </c>
      <c r="J44" s="77" t="s">
        <v>1156</v>
      </c>
      <c r="K44" s="77"/>
      <c r="L44" s="6">
        <v>1</v>
      </c>
      <c r="M44" s="55"/>
      <c r="N44" s="77" t="s">
        <v>688</v>
      </c>
      <c r="O44" s="67" t="s">
        <v>608</v>
      </c>
      <c r="P44" s="68" t="s">
        <v>608</v>
      </c>
      <c r="Q44" s="77"/>
      <c r="R44" s="77"/>
      <c r="S44" s="77"/>
      <c r="T44" s="69" t="s">
        <v>609</v>
      </c>
      <c r="U44" s="69" t="s">
        <v>609</v>
      </c>
      <c r="V44" s="77"/>
    </row>
    <row r="45" spans="1:22">
      <c r="A45" s="52">
        <v>341</v>
      </c>
      <c r="B45" s="52" t="s">
        <v>13</v>
      </c>
      <c r="C45" s="66" t="s">
        <v>905</v>
      </c>
      <c r="D45" s="52"/>
      <c r="E45" s="77" t="s">
        <v>906</v>
      </c>
      <c r="F45" s="50" t="s">
        <v>1008</v>
      </c>
      <c r="G45" s="77" t="s">
        <v>1012</v>
      </c>
      <c r="H45" s="70" t="s">
        <v>1013</v>
      </c>
      <c r="I45" s="70" t="s">
        <v>1013</v>
      </c>
      <c r="J45" s="77"/>
      <c r="K45" s="77"/>
      <c r="L45" s="6">
        <v>0.6</v>
      </c>
      <c r="M45" s="55">
        <v>43015</v>
      </c>
      <c r="N45" s="77" t="s">
        <v>688</v>
      </c>
      <c r="O45" s="67" t="s">
        <v>608</v>
      </c>
      <c r="P45" s="68" t="s">
        <v>248</v>
      </c>
      <c r="Q45" s="77"/>
      <c r="R45" s="77"/>
      <c r="S45" s="77"/>
      <c r="T45" s="77"/>
      <c r="U45" s="77"/>
      <c r="V45" s="69" t="s">
        <v>1011</v>
      </c>
    </row>
    <row r="46" spans="1:22">
      <c r="A46" s="52">
        <v>49</v>
      </c>
      <c r="B46" s="52" t="s">
        <v>13</v>
      </c>
      <c r="C46" s="66" t="s">
        <v>44</v>
      </c>
      <c r="D46" s="52"/>
      <c r="E46" s="77" t="s">
        <v>629</v>
      </c>
      <c r="F46" s="77" t="s">
        <v>330</v>
      </c>
      <c r="G46" s="77"/>
      <c r="H46" s="70" t="s">
        <v>330</v>
      </c>
      <c r="I46" s="70" t="s">
        <v>330</v>
      </c>
      <c r="J46" s="77" t="s">
        <v>687</v>
      </c>
      <c r="K46" s="77"/>
      <c r="L46" s="6">
        <v>0.8</v>
      </c>
      <c r="M46" s="55"/>
      <c r="N46" s="77" t="s">
        <v>688</v>
      </c>
      <c r="O46" s="67" t="s">
        <v>608</v>
      </c>
      <c r="P46" s="68" t="s">
        <v>608</v>
      </c>
      <c r="Q46" s="77"/>
      <c r="R46" s="77" t="s">
        <v>171</v>
      </c>
      <c r="S46" s="77"/>
      <c r="T46" s="69" t="s">
        <v>609</v>
      </c>
      <c r="U46" s="69" t="s">
        <v>609</v>
      </c>
      <c r="V46" s="77"/>
    </row>
    <row r="47" spans="1:22">
      <c r="A47" s="52">
        <v>241</v>
      </c>
      <c r="B47" s="52" t="s">
        <v>13</v>
      </c>
      <c r="C47" s="66" t="s">
        <v>41</v>
      </c>
      <c r="D47" s="52" t="s">
        <v>812</v>
      </c>
      <c r="E47" s="77" t="s">
        <v>842</v>
      </c>
      <c r="F47" s="50" t="s">
        <v>329</v>
      </c>
      <c r="G47" s="50"/>
      <c r="H47" s="70" t="s">
        <v>329</v>
      </c>
      <c r="I47" s="70" t="s">
        <v>330</v>
      </c>
      <c r="J47" s="77" t="s">
        <v>846</v>
      </c>
      <c r="K47" s="77" t="s">
        <v>815</v>
      </c>
      <c r="L47" s="6">
        <v>0.8</v>
      </c>
      <c r="M47" s="6"/>
      <c r="N47" s="77" t="s">
        <v>688</v>
      </c>
      <c r="O47" s="67" t="s">
        <v>608</v>
      </c>
      <c r="P47" s="68" t="s">
        <v>608</v>
      </c>
      <c r="Q47" s="77"/>
      <c r="R47" s="77"/>
      <c r="S47" s="77"/>
      <c r="T47" s="69" t="s">
        <v>609</v>
      </c>
      <c r="U47" s="69" t="s">
        <v>609</v>
      </c>
      <c r="V47" s="77"/>
    </row>
    <row r="48" spans="1:22">
      <c r="A48" s="52">
        <v>113</v>
      </c>
      <c r="B48" s="52" t="s">
        <v>13</v>
      </c>
      <c r="C48" s="66" t="s">
        <v>730</v>
      </c>
      <c r="D48" s="52"/>
      <c r="E48" s="77" t="s">
        <v>722</v>
      </c>
      <c r="F48" s="50" t="s">
        <v>145</v>
      </c>
      <c r="G48" s="77"/>
      <c r="H48" s="70" t="s">
        <v>145</v>
      </c>
      <c r="I48" s="70" t="s">
        <v>145</v>
      </c>
      <c r="J48" s="77"/>
      <c r="K48" s="77"/>
      <c r="L48" s="6">
        <v>1</v>
      </c>
      <c r="M48" s="55">
        <v>43017</v>
      </c>
      <c r="N48" s="77" t="s">
        <v>688</v>
      </c>
      <c r="O48" s="67" t="s">
        <v>608</v>
      </c>
      <c r="P48" s="68" t="s">
        <v>145</v>
      </c>
      <c r="Q48" s="77"/>
      <c r="R48" s="77"/>
      <c r="S48" s="77"/>
      <c r="T48" s="69"/>
      <c r="U48" s="77"/>
      <c r="V48" s="77"/>
    </row>
    <row r="49" spans="1:22">
      <c r="A49" s="52">
        <v>208</v>
      </c>
      <c r="B49" s="52" t="s">
        <v>13</v>
      </c>
      <c r="C49" s="66" t="s">
        <v>41</v>
      </c>
      <c r="D49" s="52"/>
      <c r="E49" s="77" t="s">
        <v>817</v>
      </c>
      <c r="F49" s="50" t="s">
        <v>145</v>
      </c>
      <c r="G49" s="77"/>
      <c r="H49" s="70" t="s">
        <v>145</v>
      </c>
      <c r="I49" s="70" t="s">
        <v>145</v>
      </c>
      <c r="J49" s="77" t="s">
        <v>827</v>
      </c>
      <c r="K49" s="77"/>
      <c r="L49" s="6">
        <v>1</v>
      </c>
      <c r="M49" s="55"/>
      <c r="N49" s="77" t="s">
        <v>688</v>
      </c>
      <c r="O49" s="67" t="s">
        <v>608</v>
      </c>
      <c r="P49" s="68" t="s">
        <v>145</v>
      </c>
      <c r="Q49" s="77"/>
      <c r="R49" s="77"/>
      <c r="S49" s="77"/>
      <c r="T49" s="77"/>
      <c r="U49" s="77"/>
      <c r="V49" s="77"/>
    </row>
    <row r="50" spans="1:22">
      <c r="A50" s="52">
        <v>223</v>
      </c>
      <c r="B50" s="52" t="s">
        <v>13</v>
      </c>
      <c r="C50" s="66" t="s">
        <v>41</v>
      </c>
      <c r="D50" s="52" t="s">
        <v>812</v>
      </c>
      <c r="E50" s="77" t="s">
        <v>837</v>
      </c>
      <c r="F50" s="50" t="s">
        <v>168</v>
      </c>
      <c r="G50" s="50"/>
      <c r="H50" s="70" t="s">
        <v>168</v>
      </c>
      <c r="I50" s="70" t="s">
        <v>145</v>
      </c>
      <c r="J50" s="77" t="s">
        <v>841</v>
      </c>
      <c r="K50" s="77" t="s">
        <v>815</v>
      </c>
      <c r="L50" s="6">
        <v>1</v>
      </c>
      <c r="M50" s="6"/>
      <c r="N50" s="77" t="s">
        <v>688</v>
      </c>
      <c r="O50" s="67" t="s">
        <v>608</v>
      </c>
      <c r="P50" s="68" t="s">
        <v>145</v>
      </c>
      <c r="Q50" s="77"/>
      <c r="R50" s="77"/>
      <c r="S50" s="77"/>
      <c r="T50" s="69" t="s">
        <v>609</v>
      </c>
      <c r="U50" s="77"/>
      <c r="V50" s="77"/>
    </row>
    <row r="51" spans="1:22">
      <c r="A51" s="52">
        <v>435</v>
      </c>
      <c r="B51" s="52" t="s">
        <v>13</v>
      </c>
      <c r="C51" s="66" t="s">
        <v>1116</v>
      </c>
      <c r="D51" s="52" t="s">
        <v>1117</v>
      </c>
      <c r="E51" s="77" t="s">
        <v>49</v>
      </c>
      <c r="F51" s="50" t="s">
        <v>1137</v>
      </c>
      <c r="G51" s="77">
        <v>13</v>
      </c>
      <c r="H51" s="71" t="s">
        <v>1137</v>
      </c>
      <c r="I51" s="71" t="s">
        <v>1137</v>
      </c>
      <c r="J51" s="77" t="s">
        <v>1139</v>
      </c>
      <c r="K51" s="77"/>
      <c r="L51" s="6">
        <v>0.8</v>
      </c>
      <c r="M51" s="55"/>
      <c r="N51" s="77" t="s">
        <v>688</v>
      </c>
      <c r="O51" s="67" t="s">
        <v>608</v>
      </c>
      <c r="P51" s="68" t="s">
        <v>608</v>
      </c>
      <c r="Q51" s="77"/>
      <c r="R51" s="77"/>
      <c r="S51" s="69" t="s">
        <v>609</v>
      </c>
      <c r="T51" s="77"/>
      <c r="U51" s="77"/>
      <c r="V51" s="77"/>
    </row>
    <row r="52" spans="1:22">
      <c r="A52" s="52">
        <v>152</v>
      </c>
      <c r="B52" s="52" t="s">
        <v>13</v>
      </c>
      <c r="C52" s="66" t="s">
        <v>38</v>
      </c>
      <c r="D52" s="52"/>
      <c r="E52" s="77" t="s">
        <v>744</v>
      </c>
      <c r="F52" s="50" t="s">
        <v>308</v>
      </c>
      <c r="G52" s="77"/>
      <c r="H52" s="70" t="s">
        <v>778</v>
      </c>
      <c r="I52" s="70" t="s">
        <v>778</v>
      </c>
      <c r="J52" s="77" t="s">
        <v>779</v>
      </c>
      <c r="K52" s="77" t="s">
        <v>780</v>
      </c>
      <c r="L52" s="6">
        <v>1</v>
      </c>
      <c r="M52" s="55">
        <v>42328</v>
      </c>
      <c r="N52" s="77" t="s">
        <v>688</v>
      </c>
      <c r="O52" s="67" t="s">
        <v>608</v>
      </c>
      <c r="P52" s="68" t="s">
        <v>608</v>
      </c>
      <c r="Q52" s="77"/>
      <c r="R52" s="77"/>
      <c r="S52" s="69" t="s">
        <v>609</v>
      </c>
      <c r="T52" s="77"/>
      <c r="U52" s="69" t="s">
        <v>609</v>
      </c>
      <c r="V52" s="77"/>
    </row>
    <row r="53" spans="1:22">
      <c r="A53" s="52">
        <v>187</v>
      </c>
      <c r="B53" s="52" t="s">
        <v>13</v>
      </c>
      <c r="C53" s="66" t="s">
        <v>800</v>
      </c>
      <c r="D53" s="52" t="s">
        <v>801</v>
      </c>
      <c r="E53" s="77" t="s">
        <v>802</v>
      </c>
      <c r="F53" s="50" t="s">
        <v>307</v>
      </c>
      <c r="G53" s="77"/>
      <c r="H53" s="70" t="s">
        <v>307</v>
      </c>
      <c r="I53" s="70" t="s">
        <v>778</v>
      </c>
      <c r="J53" s="77" t="s">
        <v>803</v>
      </c>
      <c r="K53" s="77"/>
      <c r="L53" s="6">
        <v>1</v>
      </c>
      <c r="M53" s="55">
        <v>43018</v>
      </c>
      <c r="N53" s="77" t="s">
        <v>688</v>
      </c>
      <c r="O53" s="67" t="s">
        <v>608</v>
      </c>
      <c r="P53" s="68" t="s">
        <v>608</v>
      </c>
      <c r="Q53" s="77"/>
      <c r="R53" s="77"/>
      <c r="S53" s="69" t="s">
        <v>609</v>
      </c>
      <c r="T53" s="77"/>
      <c r="U53" s="77"/>
      <c r="V53" s="77"/>
    </row>
    <row r="54" spans="1:22">
      <c r="A54" s="52">
        <v>55</v>
      </c>
      <c r="B54" s="52" t="s">
        <v>13</v>
      </c>
      <c r="C54" s="66" t="s">
        <v>44</v>
      </c>
      <c r="D54" s="52"/>
      <c r="E54" s="77" t="s">
        <v>629</v>
      </c>
      <c r="F54" s="77" t="s">
        <v>551</v>
      </c>
      <c r="G54" s="77"/>
      <c r="H54" s="70" t="s">
        <v>551</v>
      </c>
      <c r="I54" s="70" t="s">
        <v>551</v>
      </c>
      <c r="J54" s="77" t="s">
        <v>701</v>
      </c>
      <c r="K54" s="77"/>
      <c r="L54" s="6">
        <v>0.8</v>
      </c>
      <c r="M54" s="55"/>
      <c r="N54" s="77" t="s">
        <v>688</v>
      </c>
      <c r="O54" s="67" t="s">
        <v>608</v>
      </c>
      <c r="P54" s="68" t="s">
        <v>608</v>
      </c>
      <c r="Q54" s="77"/>
      <c r="R54" s="77"/>
      <c r="S54" s="77"/>
      <c r="T54" s="77"/>
      <c r="U54" s="69" t="s">
        <v>609</v>
      </c>
      <c r="V54" s="77"/>
    </row>
    <row r="55" spans="1:22">
      <c r="A55" s="52">
        <v>224</v>
      </c>
      <c r="B55" s="52" t="s">
        <v>13</v>
      </c>
      <c r="C55" s="66" t="s">
        <v>41</v>
      </c>
      <c r="D55" s="52" t="s">
        <v>812</v>
      </c>
      <c r="E55" s="77" t="s">
        <v>837</v>
      </c>
      <c r="F55" s="50" t="s">
        <v>534</v>
      </c>
      <c r="G55" s="50"/>
      <c r="H55" s="70" t="s">
        <v>534</v>
      </c>
      <c r="I55" s="70" t="s">
        <v>534</v>
      </c>
      <c r="J55" s="77" t="s">
        <v>699</v>
      </c>
      <c r="K55" s="77" t="s">
        <v>815</v>
      </c>
      <c r="L55" s="6">
        <v>0.8</v>
      </c>
      <c r="M55" s="6"/>
      <c r="N55" s="77" t="s">
        <v>688</v>
      </c>
      <c r="O55" s="67" t="s">
        <v>608</v>
      </c>
      <c r="P55" s="68" t="s">
        <v>608</v>
      </c>
      <c r="Q55" s="77"/>
      <c r="R55" s="77"/>
      <c r="S55" s="77"/>
      <c r="T55" s="77"/>
      <c r="U55" s="77"/>
      <c r="V55" s="69" t="s">
        <v>700</v>
      </c>
    </row>
    <row r="56" spans="1:22">
      <c r="A56" s="52">
        <v>243</v>
      </c>
      <c r="B56" s="52" t="s">
        <v>13</v>
      </c>
      <c r="C56" s="66" t="s">
        <v>41</v>
      </c>
      <c r="D56" s="52" t="s">
        <v>812</v>
      </c>
      <c r="E56" s="77" t="s">
        <v>842</v>
      </c>
      <c r="F56" s="50" t="s">
        <v>550</v>
      </c>
      <c r="G56" s="50"/>
      <c r="H56" s="70" t="s">
        <v>550</v>
      </c>
      <c r="I56" s="70" t="s">
        <v>551</v>
      </c>
      <c r="J56" s="77" t="s">
        <v>848</v>
      </c>
      <c r="K56" s="77" t="s">
        <v>815</v>
      </c>
      <c r="L56" s="6">
        <v>0.8</v>
      </c>
      <c r="M56" s="6"/>
      <c r="N56" s="77" t="s">
        <v>688</v>
      </c>
      <c r="O56" s="67" t="s">
        <v>608</v>
      </c>
      <c r="P56" s="68" t="s">
        <v>608</v>
      </c>
      <c r="Q56" s="77"/>
      <c r="R56" s="77"/>
      <c r="S56" s="77"/>
      <c r="T56" s="77"/>
      <c r="U56" s="69" t="s">
        <v>609</v>
      </c>
      <c r="V56" s="77"/>
    </row>
    <row r="57" spans="1:22">
      <c r="A57" s="52">
        <v>194</v>
      </c>
      <c r="B57" s="52" t="s">
        <v>13</v>
      </c>
      <c r="C57" s="66" t="s">
        <v>800</v>
      </c>
      <c r="D57" s="52" t="s">
        <v>801</v>
      </c>
      <c r="E57" s="77" t="s">
        <v>802</v>
      </c>
      <c r="F57" s="50" t="s">
        <v>378</v>
      </c>
      <c r="G57" s="77"/>
      <c r="H57" s="70" t="s">
        <v>378</v>
      </c>
      <c r="I57" s="70" t="s">
        <v>378</v>
      </c>
      <c r="J57" s="77" t="s">
        <v>803</v>
      </c>
      <c r="K57" s="77"/>
      <c r="L57" s="6">
        <v>0.8</v>
      </c>
      <c r="M57" s="55">
        <v>43018</v>
      </c>
      <c r="N57" s="77" t="s">
        <v>688</v>
      </c>
      <c r="O57" s="67" t="s">
        <v>608</v>
      </c>
      <c r="P57" s="68" t="s">
        <v>608</v>
      </c>
      <c r="Q57" s="77"/>
      <c r="R57" s="77"/>
      <c r="S57" s="69" t="s">
        <v>609</v>
      </c>
      <c r="T57" s="77"/>
      <c r="U57" s="77"/>
      <c r="V57" s="77"/>
    </row>
    <row r="58" spans="1:22">
      <c r="A58" s="52">
        <v>309</v>
      </c>
      <c r="B58" s="52" t="s">
        <v>13</v>
      </c>
      <c r="C58" s="66" t="s">
        <v>905</v>
      </c>
      <c r="D58" s="52"/>
      <c r="E58" s="77" t="s">
        <v>906</v>
      </c>
      <c r="F58" s="50" t="s">
        <v>938</v>
      </c>
      <c r="G58" s="77" t="s">
        <v>942</v>
      </c>
      <c r="H58" s="70" t="s">
        <v>943</v>
      </c>
      <c r="I58" s="70" t="s">
        <v>943</v>
      </c>
      <c r="J58" s="77"/>
      <c r="K58" s="77"/>
      <c r="L58" s="6">
        <v>1</v>
      </c>
      <c r="M58" s="55">
        <v>43015</v>
      </c>
      <c r="N58" s="77" t="s">
        <v>688</v>
      </c>
      <c r="O58" s="67" t="s">
        <v>108</v>
      </c>
      <c r="P58" s="68" t="s">
        <v>608</v>
      </c>
      <c r="Q58" s="77"/>
      <c r="R58" s="77"/>
      <c r="S58" s="77"/>
      <c r="T58" s="77"/>
      <c r="U58" s="69"/>
      <c r="V58" s="69" t="s">
        <v>944</v>
      </c>
    </row>
    <row r="59" spans="1:22">
      <c r="A59" s="52">
        <v>161</v>
      </c>
      <c r="B59" s="52" t="s">
        <v>13</v>
      </c>
      <c r="C59" s="66" t="s">
        <v>38</v>
      </c>
      <c r="D59" s="52"/>
      <c r="E59" s="77" t="s">
        <v>744</v>
      </c>
      <c r="F59" s="50" t="s">
        <v>170</v>
      </c>
      <c r="G59" s="77"/>
      <c r="H59" s="70" t="s">
        <v>796</v>
      </c>
      <c r="I59" s="70" t="s">
        <v>796</v>
      </c>
      <c r="J59" s="77" t="s">
        <v>797</v>
      </c>
      <c r="K59" s="77"/>
      <c r="L59" s="6">
        <v>1</v>
      </c>
      <c r="M59" s="55">
        <v>42328</v>
      </c>
      <c r="N59" s="77" t="s">
        <v>688</v>
      </c>
      <c r="O59" s="67" t="s">
        <v>608</v>
      </c>
      <c r="P59" s="68" t="s">
        <v>145</v>
      </c>
      <c r="Q59" s="77"/>
      <c r="R59" s="77"/>
      <c r="S59" s="69" t="s">
        <v>609</v>
      </c>
      <c r="T59" s="77"/>
      <c r="U59" s="77"/>
      <c r="V59" s="77"/>
    </row>
    <row r="60" spans="1:22">
      <c r="A60" s="52">
        <v>286</v>
      </c>
      <c r="B60" s="52" t="s">
        <v>13</v>
      </c>
      <c r="C60" s="66" t="s">
        <v>891</v>
      </c>
      <c r="D60" s="52"/>
      <c r="E60" s="77" t="s">
        <v>892</v>
      </c>
      <c r="F60" s="50" t="s">
        <v>164</v>
      </c>
      <c r="G60" s="77"/>
      <c r="H60" s="70" t="s">
        <v>164</v>
      </c>
      <c r="I60" s="70" t="s">
        <v>164</v>
      </c>
      <c r="J60" s="77"/>
      <c r="K60" s="77"/>
      <c r="L60" s="6">
        <v>1</v>
      </c>
      <c r="M60" s="55"/>
      <c r="N60" s="77" t="s">
        <v>688</v>
      </c>
      <c r="O60" s="67" t="s">
        <v>608</v>
      </c>
      <c r="P60" s="68" t="s">
        <v>608</v>
      </c>
      <c r="Q60" s="77"/>
      <c r="R60" s="77"/>
      <c r="S60" s="77"/>
      <c r="T60" s="69" t="s">
        <v>609</v>
      </c>
      <c r="U60" s="77"/>
      <c r="V60" s="77"/>
    </row>
    <row r="61" spans="1:22">
      <c r="A61" s="52">
        <v>377</v>
      </c>
      <c r="B61" s="52" t="s">
        <v>13</v>
      </c>
      <c r="C61" s="66" t="s">
        <v>905</v>
      </c>
      <c r="D61" s="52"/>
      <c r="E61" s="77" t="s">
        <v>906</v>
      </c>
      <c r="F61" s="50" t="s">
        <v>1083</v>
      </c>
      <c r="G61" s="77" t="s">
        <v>1084</v>
      </c>
      <c r="H61" s="70" t="s">
        <v>1085</v>
      </c>
      <c r="I61" s="70" t="s">
        <v>1085</v>
      </c>
      <c r="J61" s="77"/>
      <c r="K61" s="77"/>
      <c r="L61" s="6">
        <v>0.8</v>
      </c>
      <c r="M61" s="55">
        <v>43015</v>
      </c>
      <c r="N61" s="77" t="s">
        <v>688</v>
      </c>
      <c r="O61" s="67" t="s">
        <v>608</v>
      </c>
      <c r="P61" s="68" t="s">
        <v>248</v>
      </c>
      <c r="Q61" s="77"/>
      <c r="R61" s="77" t="s">
        <v>248</v>
      </c>
      <c r="S61" s="77"/>
      <c r="T61" s="77"/>
      <c r="U61" s="77"/>
      <c r="V61" s="69" t="s">
        <v>544</v>
      </c>
    </row>
    <row r="62" spans="1:22">
      <c r="A62" s="52">
        <v>423</v>
      </c>
      <c r="B62" s="52" t="s">
        <v>13</v>
      </c>
      <c r="C62" s="66" t="s">
        <v>1116</v>
      </c>
      <c r="D62" s="52" t="s">
        <v>1117</v>
      </c>
      <c r="E62" s="77" t="s">
        <v>49</v>
      </c>
      <c r="F62" s="50" t="s">
        <v>1256</v>
      </c>
      <c r="G62" s="77">
        <v>22</v>
      </c>
      <c r="H62" s="71" t="s">
        <v>1256</v>
      </c>
      <c r="I62" s="71" t="s">
        <v>1256</v>
      </c>
      <c r="J62" s="77" t="s">
        <v>1257</v>
      </c>
      <c r="K62" s="77"/>
      <c r="L62" s="6">
        <v>0.8</v>
      </c>
      <c r="M62" s="55"/>
      <c r="N62" s="77" t="s">
        <v>189</v>
      </c>
      <c r="O62" s="67" t="s">
        <v>717</v>
      </c>
      <c r="P62" s="68" t="s">
        <v>227</v>
      </c>
      <c r="Q62" s="77"/>
      <c r="R62" s="77" t="s">
        <v>248</v>
      </c>
      <c r="S62" s="77"/>
      <c r="T62" s="69" t="s">
        <v>609</v>
      </c>
      <c r="U62" s="77"/>
      <c r="V62" s="77"/>
    </row>
    <row r="63" spans="1:22">
      <c r="A63" s="52">
        <v>425</v>
      </c>
      <c r="B63" s="52" t="s">
        <v>13</v>
      </c>
      <c r="C63" s="66" t="s">
        <v>1116</v>
      </c>
      <c r="D63" s="52" t="s">
        <v>1117</v>
      </c>
      <c r="E63" s="77" t="s">
        <v>49</v>
      </c>
      <c r="F63" s="50" t="s">
        <v>1258</v>
      </c>
      <c r="G63" s="77">
        <v>20</v>
      </c>
      <c r="H63" s="71" t="s">
        <v>1258</v>
      </c>
      <c r="I63" s="71" t="s">
        <v>1258</v>
      </c>
      <c r="J63" s="77" t="s">
        <v>1259</v>
      </c>
      <c r="K63" s="77"/>
      <c r="L63" s="6">
        <v>1</v>
      </c>
      <c r="M63" s="55"/>
      <c r="N63" s="77" t="s">
        <v>189</v>
      </c>
      <c r="O63" s="67" t="s">
        <v>717</v>
      </c>
      <c r="P63" s="68" t="s">
        <v>210</v>
      </c>
      <c r="Q63" s="77"/>
      <c r="R63" s="77" t="s">
        <v>248</v>
      </c>
      <c r="S63" s="77"/>
      <c r="T63" s="69" t="s">
        <v>609</v>
      </c>
      <c r="U63" s="77"/>
      <c r="V63" s="77"/>
    </row>
    <row r="64" spans="1:22">
      <c r="A64" s="52">
        <v>426</v>
      </c>
      <c r="B64" s="52" t="s">
        <v>13</v>
      </c>
      <c r="C64" s="66" t="s">
        <v>1116</v>
      </c>
      <c r="D64" s="52" t="s">
        <v>1117</v>
      </c>
      <c r="E64" s="77" t="s">
        <v>49</v>
      </c>
      <c r="F64" s="50" t="s">
        <v>1260</v>
      </c>
      <c r="G64" s="77">
        <v>30</v>
      </c>
      <c r="H64" s="71" t="s">
        <v>1260</v>
      </c>
      <c r="I64" s="71" t="s">
        <v>1260</v>
      </c>
      <c r="J64" s="77" t="s">
        <v>1261</v>
      </c>
      <c r="K64" s="77"/>
      <c r="L64" s="6">
        <v>0.8</v>
      </c>
      <c r="M64" s="55"/>
      <c r="N64" s="77" t="s">
        <v>189</v>
      </c>
      <c r="O64" s="67" t="s">
        <v>717</v>
      </c>
      <c r="P64" s="68" t="s">
        <v>190</v>
      </c>
      <c r="Q64" s="77"/>
      <c r="R64" s="77" t="s">
        <v>248</v>
      </c>
      <c r="S64" s="77"/>
      <c r="T64" s="69" t="s">
        <v>609</v>
      </c>
      <c r="U64" s="77"/>
      <c r="V64" s="77"/>
    </row>
    <row r="65" spans="1:20">
      <c r="A65" s="52">
        <v>427</v>
      </c>
      <c r="B65" s="52" t="s">
        <v>13</v>
      </c>
      <c r="C65" s="66" t="s">
        <v>1116</v>
      </c>
      <c r="D65" s="52" t="s">
        <v>1117</v>
      </c>
      <c r="E65" s="77" t="s">
        <v>49</v>
      </c>
      <c r="F65" s="50" t="s">
        <v>1120</v>
      </c>
      <c r="G65" s="77">
        <v>24</v>
      </c>
      <c r="H65" s="71" t="s">
        <v>1120</v>
      </c>
      <c r="I65" s="71" t="s">
        <v>1120</v>
      </c>
      <c r="J65" s="77" t="s">
        <v>1122</v>
      </c>
      <c r="K65" s="77"/>
      <c r="L65" s="6">
        <v>0.8</v>
      </c>
      <c r="M65" s="55"/>
      <c r="N65" s="77" t="s">
        <v>189</v>
      </c>
      <c r="O65" s="67" t="s">
        <v>717</v>
      </c>
      <c r="P65" s="68" t="s">
        <v>608</v>
      </c>
      <c r="Q65" s="77"/>
      <c r="R65" s="77" t="s">
        <v>248</v>
      </c>
      <c r="S65" s="77"/>
      <c r="T65" s="69" t="s">
        <v>609</v>
      </c>
    </row>
    <row r="66" spans="1:20">
      <c r="A66" s="52">
        <v>68</v>
      </c>
      <c r="B66" s="52" t="s">
        <v>13</v>
      </c>
      <c r="C66" s="66" t="s">
        <v>721</v>
      </c>
      <c r="D66" s="52"/>
      <c r="E66" s="77" t="s">
        <v>722</v>
      </c>
      <c r="F66" s="50" t="s">
        <v>227</v>
      </c>
      <c r="G66" s="77"/>
      <c r="H66" s="70" t="s">
        <v>227</v>
      </c>
      <c r="I66" s="70" t="s">
        <v>227</v>
      </c>
      <c r="J66" s="77"/>
      <c r="K66" s="77"/>
      <c r="L66" s="6">
        <v>0.6</v>
      </c>
      <c r="M66" s="55"/>
      <c r="N66" s="77" t="s">
        <v>189</v>
      </c>
      <c r="O66" s="67" t="s">
        <v>717</v>
      </c>
      <c r="P66" s="68" t="s">
        <v>227</v>
      </c>
      <c r="Q66" s="77"/>
      <c r="R66" s="77" t="s">
        <v>248</v>
      </c>
      <c r="S66" s="77"/>
      <c r="T66" s="69" t="s">
        <v>609</v>
      </c>
    </row>
    <row r="67" spans="1:20">
      <c r="A67" s="52">
        <v>90</v>
      </c>
      <c r="B67" s="52" t="s">
        <v>13</v>
      </c>
      <c r="C67" s="66" t="s">
        <v>730</v>
      </c>
      <c r="D67" s="52"/>
      <c r="E67" s="77" t="s">
        <v>722</v>
      </c>
      <c r="F67" s="50" t="s">
        <v>227</v>
      </c>
      <c r="G67" s="77"/>
      <c r="H67" s="70" t="s">
        <v>227</v>
      </c>
      <c r="I67" s="70" t="s">
        <v>227</v>
      </c>
      <c r="J67" s="77"/>
      <c r="K67" s="77"/>
      <c r="L67" s="6">
        <v>0.6</v>
      </c>
      <c r="M67" s="55">
        <v>43017</v>
      </c>
      <c r="N67" s="77" t="s">
        <v>189</v>
      </c>
      <c r="O67" s="67" t="s">
        <v>717</v>
      </c>
      <c r="P67" s="68" t="s">
        <v>227</v>
      </c>
      <c r="Q67" s="77"/>
      <c r="R67" s="77" t="s">
        <v>248</v>
      </c>
      <c r="S67" s="77"/>
      <c r="T67" s="69" t="s">
        <v>609</v>
      </c>
    </row>
    <row r="68" spans="1:20">
      <c r="A68" s="52">
        <v>354</v>
      </c>
      <c r="B68" s="52" t="s">
        <v>13</v>
      </c>
      <c r="C68" s="66" t="s">
        <v>905</v>
      </c>
      <c r="D68" s="52"/>
      <c r="E68" s="77" t="s">
        <v>906</v>
      </c>
      <c r="F68" s="50" t="s">
        <v>889</v>
      </c>
      <c r="G68" s="77" t="s">
        <v>732</v>
      </c>
      <c r="H68" s="70" t="s">
        <v>227</v>
      </c>
      <c r="I68" s="70" t="s">
        <v>227</v>
      </c>
      <c r="J68" s="77"/>
      <c r="K68" s="77"/>
      <c r="L68" s="6">
        <v>0.6</v>
      </c>
      <c r="M68" s="55">
        <v>43015</v>
      </c>
      <c r="N68" s="77" t="s">
        <v>189</v>
      </c>
      <c r="O68" s="67" t="s">
        <v>717</v>
      </c>
      <c r="P68" s="68" t="s">
        <v>227</v>
      </c>
      <c r="Q68" s="77"/>
      <c r="R68" s="77" t="s">
        <v>248</v>
      </c>
      <c r="S68" s="77"/>
      <c r="T68" s="69" t="s">
        <v>609</v>
      </c>
    </row>
    <row r="69" spans="1:20">
      <c r="A69" s="52">
        <v>443</v>
      </c>
      <c r="B69" s="52" t="s">
        <v>13</v>
      </c>
      <c r="C69" s="66" t="s">
        <v>1116</v>
      </c>
      <c r="D69" s="52" t="s">
        <v>1152</v>
      </c>
      <c r="E69" s="77" t="s">
        <v>16</v>
      </c>
      <c r="F69" s="50" t="s">
        <v>227</v>
      </c>
      <c r="G69" s="77"/>
      <c r="H69" s="70" t="s">
        <v>227</v>
      </c>
      <c r="I69" s="70" t="s">
        <v>227</v>
      </c>
      <c r="J69" s="77" t="s">
        <v>1154</v>
      </c>
      <c r="K69" s="77"/>
      <c r="L69" s="6">
        <v>1</v>
      </c>
      <c r="M69" s="55"/>
      <c r="N69" s="77" t="s">
        <v>189</v>
      </c>
      <c r="O69" s="67" t="s">
        <v>717</v>
      </c>
      <c r="P69" s="68" t="s">
        <v>227</v>
      </c>
      <c r="Q69" s="77"/>
      <c r="R69" s="77" t="s">
        <v>248</v>
      </c>
      <c r="S69" s="77"/>
      <c r="T69" s="69" t="s">
        <v>609</v>
      </c>
    </row>
    <row r="70" spans="1:20">
      <c r="A70" s="52">
        <v>130</v>
      </c>
      <c r="B70" s="52" t="s">
        <v>13</v>
      </c>
      <c r="C70" s="66" t="s">
        <v>38</v>
      </c>
      <c r="D70" s="52"/>
      <c r="E70" s="77" t="s">
        <v>744</v>
      </c>
      <c r="F70" s="50" t="s">
        <v>199</v>
      </c>
      <c r="G70" s="77"/>
      <c r="H70" s="70" t="s">
        <v>749</v>
      </c>
      <c r="I70" s="70" t="s">
        <v>195</v>
      </c>
      <c r="J70" s="77" t="s">
        <v>750</v>
      </c>
      <c r="K70" s="77"/>
      <c r="L70" s="6">
        <v>1</v>
      </c>
      <c r="M70" s="55">
        <v>42328</v>
      </c>
      <c r="N70" s="77" t="s">
        <v>189</v>
      </c>
      <c r="O70" s="67" t="s">
        <v>717</v>
      </c>
      <c r="P70" s="68" t="s">
        <v>227</v>
      </c>
      <c r="Q70" s="77"/>
      <c r="R70" s="77" t="s">
        <v>248</v>
      </c>
      <c r="S70" s="77"/>
      <c r="T70" s="69" t="s">
        <v>609</v>
      </c>
    </row>
    <row r="71" spans="1:20">
      <c r="A71" s="52">
        <v>484</v>
      </c>
      <c r="B71" s="52" t="s">
        <v>13</v>
      </c>
      <c r="C71" s="66" t="s">
        <v>32</v>
      </c>
      <c r="D71" s="52"/>
      <c r="E71" s="77" t="s">
        <v>1190</v>
      </c>
      <c r="F71" s="50" t="s">
        <v>1191</v>
      </c>
      <c r="G71" s="77"/>
      <c r="H71" s="70" t="s">
        <v>1191</v>
      </c>
      <c r="I71" s="70" t="s">
        <v>1191</v>
      </c>
      <c r="J71" s="77"/>
      <c r="K71" s="77"/>
      <c r="L71" s="6">
        <v>0.6</v>
      </c>
      <c r="M71" s="55">
        <v>42328</v>
      </c>
      <c r="N71" s="77" t="s">
        <v>189</v>
      </c>
      <c r="O71" s="67" t="s">
        <v>717</v>
      </c>
      <c r="P71" s="68" t="s">
        <v>227</v>
      </c>
      <c r="Q71" s="77"/>
      <c r="R71" s="77" t="s">
        <v>248</v>
      </c>
      <c r="S71" s="77"/>
      <c r="T71" s="69" t="s">
        <v>609</v>
      </c>
    </row>
    <row r="72" spans="1:20">
      <c r="A72" s="52">
        <v>201</v>
      </c>
      <c r="B72" s="52" t="s">
        <v>13</v>
      </c>
      <c r="C72" s="66" t="s">
        <v>41</v>
      </c>
      <c r="D72" s="52"/>
      <c r="E72" s="77" t="s">
        <v>817</v>
      </c>
      <c r="F72" s="50" t="s">
        <v>195</v>
      </c>
      <c r="G72" s="77"/>
      <c r="H72" s="70" t="s">
        <v>195</v>
      </c>
      <c r="I72" s="70" t="s">
        <v>195</v>
      </c>
      <c r="J72" s="77" t="s">
        <v>818</v>
      </c>
      <c r="K72" s="77"/>
      <c r="L72" s="6">
        <v>1</v>
      </c>
      <c r="M72" s="55"/>
      <c r="N72" s="77" t="s">
        <v>189</v>
      </c>
      <c r="O72" s="67" t="s">
        <v>717</v>
      </c>
      <c r="P72" s="68" t="s">
        <v>190</v>
      </c>
      <c r="Q72" s="77"/>
      <c r="R72" s="77" t="s">
        <v>248</v>
      </c>
      <c r="S72" s="77"/>
      <c r="T72" s="69" t="s">
        <v>609</v>
      </c>
    </row>
    <row r="73" spans="1:20">
      <c r="A73" s="52">
        <v>449</v>
      </c>
      <c r="B73" s="52" t="s">
        <v>13</v>
      </c>
      <c r="C73" s="66" t="s">
        <v>29</v>
      </c>
      <c r="D73" s="52" t="s">
        <v>1159</v>
      </c>
      <c r="E73" s="77" t="s">
        <v>1160</v>
      </c>
      <c r="F73" s="50" t="s">
        <v>1162</v>
      </c>
      <c r="G73" s="77" t="s">
        <v>335</v>
      </c>
      <c r="H73" s="70" t="s">
        <v>335</v>
      </c>
      <c r="I73" s="70" t="s">
        <v>195</v>
      </c>
      <c r="J73" s="77"/>
      <c r="K73" s="77"/>
      <c r="L73" s="6">
        <v>1</v>
      </c>
      <c r="M73" s="55"/>
      <c r="N73" s="77" t="s">
        <v>189</v>
      </c>
      <c r="O73" s="67" t="s">
        <v>717</v>
      </c>
      <c r="P73" s="68" t="s">
        <v>190</v>
      </c>
      <c r="Q73" s="77"/>
      <c r="R73" s="77" t="s">
        <v>248</v>
      </c>
      <c r="S73" s="77"/>
      <c r="T73" s="69" t="s">
        <v>609</v>
      </c>
    </row>
    <row r="74" spans="1:20">
      <c r="A74" s="52">
        <v>169</v>
      </c>
      <c r="B74" s="52" t="s">
        <v>13</v>
      </c>
      <c r="C74" s="66" t="s">
        <v>800</v>
      </c>
      <c r="D74" s="52" t="s">
        <v>801</v>
      </c>
      <c r="E74" s="77" t="s">
        <v>802</v>
      </c>
      <c r="F74" s="50" t="s">
        <v>251</v>
      </c>
      <c r="G74" s="77"/>
      <c r="H74" s="70" t="s">
        <v>251</v>
      </c>
      <c r="I74" s="70" t="s">
        <v>251</v>
      </c>
      <c r="J74" s="77" t="s">
        <v>803</v>
      </c>
      <c r="K74" s="77"/>
      <c r="L74" s="6">
        <v>0.6</v>
      </c>
      <c r="M74" s="55">
        <v>43018</v>
      </c>
      <c r="N74" s="77" t="s">
        <v>189</v>
      </c>
      <c r="O74" s="67" t="s">
        <v>608</v>
      </c>
      <c r="P74" s="68" t="s">
        <v>190</v>
      </c>
      <c r="Q74" s="77"/>
      <c r="R74" s="77" t="s">
        <v>248</v>
      </c>
      <c r="S74" s="77"/>
      <c r="T74" s="69" t="s">
        <v>609</v>
      </c>
    </row>
    <row r="75" spans="1:20">
      <c r="A75" s="52">
        <v>175</v>
      </c>
      <c r="B75" s="52" t="s">
        <v>13</v>
      </c>
      <c r="C75" s="66" t="s">
        <v>800</v>
      </c>
      <c r="D75" s="52" t="s">
        <v>801</v>
      </c>
      <c r="E75" s="77" t="s">
        <v>802</v>
      </c>
      <c r="F75" s="50" t="s">
        <v>333</v>
      </c>
      <c r="G75" s="77"/>
      <c r="H75" s="70" t="s">
        <v>333</v>
      </c>
      <c r="I75" s="70" t="s">
        <v>333</v>
      </c>
      <c r="J75" s="77" t="s">
        <v>803</v>
      </c>
      <c r="K75" s="77"/>
      <c r="L75" s="6">
        <v>0.5</v>
      </c>
      <c r="M75" s="55">
        <v>43018</v>
      </c>
      <c r="N75" s="77" t="s">
        <v>189</v>
      </c>
      <c r="O75" s="67" t="s">
        <v>717</v>
      </c>
      <c r="P75" s="68" t="s">
        <v>210</v>
      </c>
      <c r="Q75" s="77"/>
      <c r="R75" s="77" t="s">
        <v>248</v>
      </c>
      <c r="S75" s="77"/>
      <c r="T75" s="69" t="s">
        <v>609</v>
      </c>
    </row>
    <row r="76" spans="1:20">
      <c r="A76" s="52">
        <v>432</v>
      </c>
      <c r="B76" s="52" t="s">
        <v>13</v>
      </c>
      <c r="C76" s="66" t="s">
        <v>1116</v>
      </c>
      <c r="D76" s="52" t="s">
        <v>1117</v>
      </c>
      <c r="E76" s="77" t="s">
        <v>49</v>
      </c>
      <c r="F76" s="50" t="s">
        <v>1131</v>
      </c>
      <c r="G76" s="77">
        <v>19</v>
      </c>
      <c r="H76" s="71" t="s">
        <v>1131</v>
      </c>
      <c r="I76" s="71" t="s">
        <v>1131</v>
      </c>
      <c r="J76" s="77" t="s">
        <v>1132</v>
      </c>
      <c r="K76" s="77"/>
      <c r="L76" s="6">
        <v>1</v>
      </c>
      <c r="M76" s="55"/>
      <c r="N76" s="77" t="s">
        <v>189</v>
      </c>
      <c r="O76" s="67" t="s">
        <v>717</v>
      </c>
      <c r="P76" s="68" t="s">
        <v>210</v>
      </c>
      <c r="Q76" s="77"/>
      <c r="R76" s="77" t="s">
        <v>248</v>
      </c>
      <c r="S76" s="77"/>
      <c r="T76" s="69" t="s">
        <v>609</v>
      </c>
    </row>
    <row r="77" spans="1:20">
      <c r="A77" s="52">
        <v>496</v>
      </c>
      <c r="B77" s="52" t="s">
        <v>13</v>
      </c>
      <c r="C77" s="66" t="s">
        <v>32</v>
      </c>
      <c r="D77" s="52"/>
      <c r="E77" s="77" t="s">
        <v>1190</v>
      </c>
      <c r="F77" s="50" t="s">
        <v>439</v>
      </c>
      <c r="G77" s="77"/>
      <c r="H77" s="70" t="s">
        <v>1199</v>
      </c>
      <c r="I77" s="70" t="s">
        <v>438</v>
      </c>
      <c r="J77" s="77"/>
      <c r="K77" s="77"/>
      <c r="L77" s="6">
        <v>0.6</v>
      </c>
      <c r="M77" s="55">
        <v>42328</v>
      </c>
      <c r="N77" s="77" t="s">
        <v>189</v>
      </c>
      <c r="O77" s="67" t="s">
        <v>717</v>
      </c>
      <c r="P77" s="68" t="s">
        <v>210</v>
      </c>
      <c r="Q77" s="77"/>
      <c r="R77" s="77" t="s">
        <v>248</v>
      </c>
      <c r="S77" s="77"/>
      <c r="T77" s="69" t="s">
        <v>609</v>
      </c>
    </row>
    <row r="78" spans="1:20">
      <c r="A78" s="52">
        <v>176</v>
      </c>
      <c r="B78" s="52" t="s">
        <v>13</v>
      </c>
      <c r="C78" s="66" t="s">
        <v>800</v>
      </c>
      <c r="D78" s="52" t="s">
        <v>801</v>
      </c>
      <c r="E78" s="77" t="s">
        <v>802</v>
      </c>
      <c r="F78" s="50" t="s">
        <v>573</v>
      </c>
      <c r="G78" s="77"/>
      <c r="H78" s="70" t="s">
        <v>573</v>
      </c>
      <c r="I78" s="70" t="s">
        <v>573</v>
      </c>
      <c r="J78" s="77" t="s">
        <v>803</v>
      </c>
      <c r="K78" s="77"/>
      <c r="L78" s="6">
        <v>0.6</v>
      </c>
      <c r="M78" s="55">
        <v>43018</v>
      </c>
      <c r="N78" s="77" t="s">
        <v>189</v>
      </c>
      <c r="O78" s="67" t="s">
        <v>717</v>
      </c>
      <c r="P78" s="68" t="s">
        <v>210</v>
      </c>
      <c r="Q78" s="77"/>
      <c r="R78" s="77" t="s">
        <v>248</v>
      </c>
      <c r="S78" s="77"/>
      <c r="T78" s="69" t="s">
        <v>609</v>
      </c>
    </row>
    <row r="79" spans="1:20">
      <c r="A79" s="52">
        <v>73</v>
      </c>
      <c r="B79" s="52" t="s">
        <v>13</v>
      </c>
      <c r="C79" s="66" t="s">
        <v>721</v>
      </c>
      <c r="D79" s="52"/>
      <c r="E79" s="77" t="s">
        <v>722</v>
      </c>
      <c r="F79" s="50" t="s">
        <v>210</v>
      </c>
      <c r="G79" s="77"/>
      <c r="H79" s="70" t="s">
        <v>210</v>
      </c>
      <c r="I79" s="70" t="s">
        <v>210</v>
      </c>
      <c r="J79" s="77"/>
      <c r="K79" s="77"/>
      <c r="L79" s="6">
        <v>1</v>
      </c>
      <c r="M79" s="55"/>
      <c r="N79" s="77" t="s">
        <v>189</v>
      </c>
      <c r="O79" s="67" t="s">
        <v>717</v>
      </c>
      <c r="P79" s="68" t="s">
        <v>210</v>
      </c>
      <c r="Q79" s="77"/>
      <c r="R79" s="77" t="s">
        <v>248</v>
      </c>
      <c r="S79" s="77"/>
      <c r="T79" s="69" t="s">
        <v>609</v>
      </c>
    </row>
    <row r="80" spans="1:20">
      <c r="A80" s="52">
        <v>102</v>
      </c>
      <c r="B80" s="52" t="s">
        <v>13</v>
      </c>
      <c r="C80" s="66" t="s">
        <v>730</v>
      </c>
      <c r="D80" s="52"/>
      <c r="E80" s="77" t="s">
        <v>722</v>
      </c>
      <c r="F80" s="50" t="s">
        <v>210</v>
      </c>
      <c r="G80" s="77"/>
      <c r="H80" s="70" t="s">
        <v>210</v>
      </c>
      <c r="I80" s="70" t="s">
        <v>210</v>
      </c>
      <c r="J80" s="77"/>
      <c r="K80" s="77"/>
      <c r="L80" s="6">
        <v>1</v>
      </c>
      <c r="M80" s="55">
        <v>43017</v>
      </c>
      <c r="N80" s="77" t="s">
        <v>189</v>
      </c>
      <c r="O80" s="67" t="s">
        <v>717</v>
      </c>
      <c r="P80" s="68" t="s">
        <v>210</v>
      </c>
      <c r="Q80" s="77"/>
      <c r="R80" s="77" t="s">
        <v>248</v>
      </c>
      <c r="S80" s="77"/>
      <c r="T80" s="69" t="s">
        <v>609</v>
      </c>
    </row>
    <row r="81" spans="1:20">
      <c r="A81" s="52">
        <v>205</v>
      </c>
      <c r="B81" s="52" t="s">
        <v>13</v>
      </c>
      <c r="C81" s="66" t="s">
        <v>41</v>
      </c>
      <c r="D81" s="52"/>
      <c r="E81" s="77" t="s">
        <v>817</v>
      </c>
      <c r="F81" s="50" t="s">
        <v>210</v>
      </c>
      <c r="G81" s="77"/>
      <c r="H81" s="70" t="s">
        <v>210</v>
      </c>
      <c r="I81" s="70" t="s">
        <v>210</v>
      </c>
      <c r="J81" s="77" t="s">
        <v>822</v>
      </c>
      <c r="K81" s="77"/>
      <c r="L81" s="6">
        <v>1</v>
      </c>
      <c r="M81" s="55"/>
      <c r="N81" s="77" t="s">
        <v>189</v>
      </c>
      <c r="O81" s="67" t="s">
        <v>717</v>
      </c>
      <c r="P81" s="68" t="s">
        <v>210</v>
      </c>
      <c r="Q81" s="77"/>
      <c r="R81" s="77" t="s">
        <v>248</v>
      </c>
      <c r="S81" s="77"/>
      <c r="T81" s="69" t="s">
        <v>609</v>
      </c>
    </row>
    <row r="82" spans="1:20">
      <c r="A82" s="52">
        <v>252</v>
      </c>
      <c r="B82" s="52" t="s">
        <v>13</v>
      </c>
      <c r="C82" s="66" t="s">
        <v>851</v>
      </c>
      <c r="D82" s="52" t="s">
        <v>852</v>
      </c>
      <c r="E82" s="77" t="s">
        <v>853</v>
      </c>
      <c r="F82" s="77" t="s">
        <v>210</v>
      </c>
      <c r="G82" s="77"/>
      <c r="H82" s="70" t="s">
        <v>210</v>
      </c>
      <c r="I82" s="70" t="s">
        <v>210</v>
      </c>
      <c r="J82" s="77" t="s">
        <v>861</v>
      </c>
      <c r="K82" s="77" t="s">
        <v>862</v>
      </c>
      <c r="L82" s="6">
        <v>1</v>
      </c>
      <c r="M82" s="55">
        <v>43015</v>
      </c>
      <c r="N82" s="77" t="s">
        <v>189</v>
      </c>
      <c r="O82" s="67" t="s">
        <v>717</v>
      </c>
      <c r="P82" s="68" t="s">
        <v>210</v>
      </c>
      <c r="Q82" s="77"/>
      <c r="R82" s="77" t="s">
        <v>248</v>
      </c>
      <c r="S82" s="77"/>
      <c r="T82" s="69" t="s">
        <v>609</v>
      </c>
    </row>
    <row r="83" spans="1:20">
      <c r="A83" s="52">
        <v>444</v>
      </c>
      <c r="B83" s="52" t="s">
        <v>13</v>
      </c>
      <c r="C83" s="66" t="s">
        <v>1116</v>
      </c>
      <c r="D83" s="52" t="s">
        <v>1152</v>
      </c>
      <c r="E83" s="77" t="s">
        <v>16</v>
      </c>
      <c r="F83" s="50" t="s">
        <v>210</v>
      </c>
      <c r="G83" s="77"/>
      <c r="H83" s="70" t="s">
        <v>210</v>
      </c>
      <c r="I83" s="70" t="s">
        <v>210</v>
      </c>
      <c r="J83" s="77" t="s">
        <v>1155</v>
      </c>
      <c r="K83" s="77"/>
      <c r="L83" s="6">
        <v>1</v>
      </c>
      <c r="M83" s="55"/>
      <c r="N83" s="77" t="s">
        <v>189</v>
      </c>
      <c r="O83" s="67" t="s">
        <v>717</v>
      </c>
      <c r="P83" s="68" t="s">
        <v>210</v>
      </c>
      <c r="Q83" s="77"/>
      <c r="R83" s="77" t="s">
        <v>248</v>
      </c>
      <c r="S83" s="77"/>
      <c r="T83" s="69" t="s">
        <v>609</v>
      </c>
    </row>
    <row r="84" spans="1:20">
      <c r="A84" s="52">
        <v>355</v>
      </c>
      <c r="B84" s="52" t="s">
        <v>13</v>
      </c>
      <c r="C84" s="66" t="s">
        <v>905</v>
      </c>
      <c r="D84" s="52"/>
      <c r="E84" s="77" t="s">
        <v>906</v>
      </c>
      <c r="F84" s="50" t="s">
        <v>889</v>
      </c>
      <c r="G84" s="77" t="s">
        <v>1038</v>
      </c>
      <c r="H84" s="70" t="s">
        <v>1039</v>
      </c>
      <c r="I84" s="70" t="s">
        <v>210</v>
      </c>
      <c r="J84" s="77"/>
      <c r="K84" s="77"/>
      <c r="L84" s="6">
        <v>1</v>
      </c>
      <c r="M84" s="55">
        <v>43015</v>
      </c>
      <c r="N84" s="77" t="s">
        <v>189</v>
      </c>
      <c r="O84" s="67" t="s">
        <v>717</v>
      </c>
      <c r="P84" s="68" t="s">
        <v>210</v>
      </c>
      <c r="Q84" s="77"/>
      <c r="R84" s="77" t="s">
        <v>248</v>
      </c>
      <c r="S84" s="77"/>
      <c r="T84" s="69" t="s">
        <v>609</v>
      </c>
    </row>
    <row r="85" spans="1:20">
      <c r="A85" s="52">
        <v>345</v>
      </c>
      <c r="B85" s="52" t="s">
        <v>13</v>
      </c>
      <c r="C85" s="66" t="s">
        <v>905</v>
      </c>
      <c r="D85" s="52"/>
      <c r="E85" s="77" t="s">
        <v>906</v>
      </c>
      <c r="F85" s="50" t="s">
        <v>1020</v>
      </c>
      <c r="G85" s="77" t="s">
        <v>1020</v>
      </c>
      <c r="H85" s="70" t="s">
        <v>1020</v>
      </c>
      <c r="I85" s="70" t="s">
        <v>1020</v>
      </c>
      <c r="J85" s="77"/>
      <c r="K85" s="77"/>
      <c r="L85" s="6">
        <v>0.6</v>
      </c>
      <c r="M85" s="55">
        <v>43015</v>
      </c>
      <c r="N85" s="77" t="s">
        <v>189</v>
      </c>
      <c r="O85" s="67" t="s">
        <v>608</v>
      </c>
      <c r="P85" s="68" t="s">
        <v>210</v>
      </c>
      <c r="Q85" s="77"/>
      <c r="R85" s="77" t="s">
        <v>248</v>
      </c>
      <c r="S85" s="77"/>
      <c r="T85" s="69" t="s">
        <v>609</v>
      </c>
    </row>
    <row r="86" spans="1:20">
      <c r="A86" s="52">
        <v>403</v>
      </c>
      <c r="B86" s="52" t="s">
        <v>13</v>
      </c>
      <c r="C86" s="66" t="s">
        <v>905</v>
      </c>
      <c r="D86" s="52"/>
      <c r="E86" s="77" t="s">
        <v>1104</v>
      </c>
      <c r="F86" s="77" t="s">
        <v>1020</v>
      </c>
      <c r="G86" s="77"/>
      <c r="H86" s="70" t="s">
        <v>1020</v>
      </c>
      <c r="I86" s="70" t="s">
        <v>1020</v>
      </c>
      <c r="J86" s="77" t="s">
        <v>1020</v>
      </c>
      <c r="K86" s="77"/>
      <c r="L86" s="6">
        <v>0.6</v>
      </c>
      <c r="M86" s="55">
        <v>43015</v>
      </c>
      <c r="N86" s="77" t="s">
        <v>189</v>
      </c>
      <c r="O86" s="67" t="s">
        <v>608</v>
      </c>
      <c r="P86" s="68" t="s">
        <v>210</v>
      </c>
      <c r="Q86" s="77"/>
      <c r="R86" s="77" t="s">
        <v>248</v>
      </c>
      <c r="S86" s="77"/>
      <c r="T86" s="69" t="s">
        <v>609</v>
      </c>
    </row>
    <row r="87" spans="1:20">
      <c r="A87" s="52">
        <v>106</v>
      </c>
      <c r="B87" s="52" t="s">
        <v>13</v>
      </c>
      <c r="C87" s="66" t="s">
        <v>730</v>
      </c>
      <c r="D87" s="52"/>
      <c r="E87" s="77" t="s">
        <v>722</v>
      </c>
      <c r="F87" s="50" t="s">
        <v>281</v>
      </c>
      <c r="G87" s="77"/>
      <c r="H87" s="70" t="s">
        <v>281</v>
      </c>
      <c r="I87" s="70" t="s">
        <v>281</v>
      </c>
      <c r="J87" s="77"/>
      <c r="K87" s="77"/>
      <c r="L87" s="6">
        <v>0.8</v>
      </c>
      <c r="M87" s="55">
        <v>43017</v>
      </c>
      <c r="N87" s="77" t="s">
        <v>189</v>
      </c>
      <c r="O87" s="67" t="s">
        <v>717</v>
      </c>
      <c r="P87" s="68" t="s">
        <v>281</v>
      </c>
      <c r="Q87" s="77"/>
      <c r="R87" s="77" t="s">
        <v>248</v>
      </c>
      <c r="S87" s="77"/>
      <c r="T87" s="69" t="s">
        <v>609</v>
      </c>
    </row>
    <row r="88" spans="1:20">
      <c r="A88" s="52">
        <v>74</v>
      </c>
      <c r="B88" s="52" t="s">
        <v>13</v>
      </c>
      <c r="C88" s="66" t="s">
        <v>721</v>
      </c>
      <c r="D88" s="52"/>
      <c r="E88" s="77" t="s">
        <v>722</v>
      </c>
      <c r="F88" s="50" t="s">
        <v>213</v>
      </c>
      <c r="G88" s="77"/>
      <c r="H88" s="70" t="s">
        <v>213</v>
      </c>
      <c r="I88" s="70" t="s">
        <v>213</v>
      </c>
      <c r="J88" s="77"/>
      <c r="K88" s="77"/>
      <c r="L88" s="6">
        <v>1</v>
      </c>
      <c r="M88" s="55"/>
      <c r="N88" s="77" t="s">
        <v>189</v>
      </c>
      <c r="O88" s="67" t="s">
        <v>717</v>
      </c>
      <c r="P88" s="68" t="s">
        <v>213</v>
      </c>
      <c r="Q88" s="77"/>
      <c r="R88" s="77" t="s">
        <v>248</v>
      </c>
      <c r="S88" s="69" t="s">
        <v>609</v>
      </c>
      <c r="T88" s="69" t="s">
        <v>609</v>
      </c>
    </row>
    <row r="89" spans="1:20">
      <c r="A89" s="52">
        <v>109</v>
      </c>
      <c r="B89" s="52" t="s">
        <v>13</v>
      </c>
      <c r="C89" s="66" t="s">
        <v>730</v>
      </c>
      <c r="D89" s="52"/>
      <c r="E89" s="77" t="s">
        <v>722</v>
      </c>
      <c r="F89" s="50" t="s">
        <v>213</v>
      </c>
      <c r="G89" s="77"/>
      <c r="H89" s="70" t="s">
        <v>213</v>
      </c>
      <c r="I89" s="70" t="s">
        <v>213</v>
      </c>
      <c r="J89" s="77"/>
      <c r="K89" s="77"/>
      <c r="L89" s="6">
        <v>1</v>
      </c>
      <c r="M89" s="55">
        <v>43017</v>
      </c>
      <c r="N89" s="77" t="s">
        <v>189</v>
      </c>
      <c r="O89" s="67" t="s">
        <v>717</v>
      </c>
      <c r="P89" s="68" t="s">
        <v>213</v>
      </c>
      <c r="Q89" s="77"/>
      <c r="R89" s="77" t="s">
        <v>248</v>
      </c>
      <c r="S89" s="69" t="s">
        <v>609</v>
      </c>
      <c r="T89" s="69" t="s">
        <v>609</v>
      </c>
    </row>
    <row r="90" spans="1:20">
      <c r="A90" s="52">
        <v>145</v>
      </c>
      <c r="B90" s="52" t="s">
        <v>13</v>
      </c>
      <c r="C90" s="66" t="s">
        <v>38</v>
      </c>
      <c r="D90" s="52"/>
      <c r="E90" s="77" t="s">
        <v>744</v>
      </c>
      <c r="F90" s="50" t="s">
        <v>211</v>
      </c>
      <c r="G90" s="77"/>
      <c r="H90" s="70" t="s">
        <v>213</v>
      </c>
      <c r="I90" s="70" t="s">
        <v>213</v>
      </c>
      <c r="J90" s="77" t="s">
        <v>774</v>
      </c>
      <c r="K90" s="77" t="s">
        <v>775</v>
      </c>
      <c r="L90" s="6">
        <v>1</v>
      </c>
      <c r="M90" s="55">
        <v>42328</v>
      </c>
      <c r="N90" s="77" t="s">
        <v>189</v>
      </c>
      <c r="O90" s="67" t="s">
        <v>717</v>
      </c>
      <c r="P90" s="68" t="s">
        <v>213</v>
      </c>
      <c r="Q90" s="77"/>
      <c r="R90" s="77" t="s">
        <v>248</v>
      </c>
      <c r="S90" s="69" t="s">
        <v>609</v>
      </c>
      <c r="T90" s="69" t="s">
        <v>609</v>
      </c>
    </row>
    <row r="91" spans="1:20">
      <c r="A91" s="52">
        <v>181</v>
      </c>
      <c r="B91" s="52" t="s">
        <v>13</v>
      </c>
      <c r="C91" s="66" t="s">
        <v>800</v>
      </c>
      <c r="D91" s="52" t="s">
        <v>801</v>
      </c>
      <c r="E91" s="77" t="s">
        <v>802</v>
      </c>
      <c r="F91" s="50" t="s">
        <v>211</v>
      </c>
      <c r="G91" s="77"/>
      <c r="H91" s="70" t="s">
        <v>211</v>
      </c>
      <c r="I91" s="70" t="s">
        <v>213</v>
      </c>
      <c r="J91" s="77" t="s">
        <v>803</v>
      </c>
      <c r="K91" s="77"/>
      <c r="L91" s="6">
        <v>1</v>
      </c>
      <c r="M91" s="55">
        <v>43018</v>
      </c>
      <c r="N91" s="77" t="s">
        <v>189</v>
      </c>
      <c r="O91" s="67" t="s">
        <v>717</v>
      </c>
      <c r="P91" s="68" t="s">
        <v>213</v>
      </c>
      <c r="Q91" s="77"/>
      <c r="R91" s="77" t="s">
        <v>248</v>
      </c>
      <c r="S91" s="69" t="s">
        <v>609</v>
      </c>
      <c r="T91" s="69" t="s">
        <v>609</v>
      </c>
    </row>
    <row r="92" spans="1:20">
      <c r="A92" s="52">
        <v>276</v>
      </c>
      <c r="B92" s="52" t="s">
        <v>13</v>
      </c>
      <c r="C92" s="66" t="s">
        <v>891</v>
      </c>
      <c r="D92" s="52"/>
      <c r="E92" s="77" t="s">
        <v>892</v>
      </c>
      <c r="F92" s="50" t="s">
        <v>211</v>
      </c>
      <c r="G92" s="77"/>
      <c r="H92" s="70" t="s">
        <v>211</v>
      </c>
      <c r="I92" s="70" t="s">
        <v>213</v>
      </c>
      <c r="J92" s="77"/>
      <c r="K92" s="77"/>
      <c r="L92" s="6">
        <v>1</v>
      </c>
      <c r="M92" s="55"/>
      <c r="N92" s="77" t="s">
        <v>189</v>
      </c>
      <c r="O92" s="67" t="s">
        <v>608</v>
      </c>
      <c r="P92" s="68" t="s">
        <v>213</v>
      </c>
      <c r="Q92" s="77"/>
      <c r="R92" s="77" t="s">
        <v>248</v>
      </c>
      <c r="S92" s="69" t="s">
        <v>609</v>
      </c>
      <c r="T92" s="69" t="s">
        <v>609</v>
      </c>
    </row>
    <row r="93" spans="1:20">
      <c r="A93" s="52">
        <v>466</v>
      </c>
      <c r="B93" s="52" t="s">
        <v>13</v>
      </c>
      <c r="C93" s="66" t="s">
        <v>29</v>
      </c>
      <c r="D93" s="52" t="s">
        <v>1159</v>
      </c>
      <c r="E93" s="77" t="s">
        <v>1160</v>
      </c>
      <c r="F93" s="50" t="s">
        <v>1175</v>
      </c>
      <c r="G93" s="77" t="s">
        <v>213</v>
      </c>
      <c r="H93" s="70" t="s">
        <v>213</v>
      </c>
      <c r="I93" s="70" t="s">
        <v>213</v>
      </c>
      <c r="J93" s="77"/>
      <c r="K93" s="77"/>
      <c r="L93" s="6">
        <v>1</v>
      </c>
      <c r="M93" s="55"/>
      <c r="N93" s="77" t="s">
        <v>189</v>
      </c>
      <c r="O93" s="67" t="s">
        <v>717</v>
      </c>
      <c r="P93" s="68" t="s">
        <v>213</v>
      </c>
      <c r="Q93" s="77"/>
      <c r="R93" s="77" t="s">
        <v>248</v>
      </c>
      <c r="S93" s="69" t="s">
        <v>609</v>
      </c>
      <c r="T93" s="69" t="s">
        <v>609</v>
      </c>
    </row>
    <row r="94" spans="1:20">
      <c r="A94" s="52">
        <v>505</v>
      </c>
      <c r="B94" s="52" t="s">
        <v>13</v>
      </c>
      <c r="C94" s="66" t="s">
        <v>32</v>
      </c>
      <c r="D94" s="52"/>
      <c r="E94" s="77" t="s">
        <v>1190</v>
      </c>
      <c r="F94" s="50" t="s">
        <v>211</v>
      </c>
      <c r="G94" s="77"/>
      <c r="H94" s="70" t="s">
        <v>213</v>
      </c>
      <c r="I94" s="70" t="s">
        <v>213</v>
      </c>
      <c r="J94" s="77"/>
      <c r="K94" s="77"/>
      <c r="L94" s="6">
        <v>1</v>
      </c>
      <c r="M94" s="55">
        <v>42328</v>
      </c>
      <c r="N94" s="77" t="s">
        <v>189</v>
      </c>
      <c r="O94" s="67" t="s">
        <v>717</v>
      </c>
      <c r="P94" s="68" t="s">
        <v>213</v>
      </c>
      <c r="Q94" s="77"/>
      <c r="R94" s="77" t="s">
        <v>248</v>
      </c>
      <c r="S94" s="69" t="s">
        <v>609</v>
      </c>
      <c r="T94" s="69" t="s">
        <v>609</v>
      </c>
    </row>
    <row r="95" spans="1:20">
      <c r="A95" s="52">
        <v>433</v>
      </c>
      <c r="B95" s="52" t="s">
        <v>13</v>
      </c>
      <c r="C95" s="66" t="s">
        <v>1116</v>
      </c>
      <c r="D95" s="52" t="s">
        <v>1117</v>
      </c>
      <c r="E95" s="77" t="s">
        <v>49</v>
      </c>
      <c r="F95" s="50" t="s">
        <v>1133</v>
      </c>
      <c r="G95" s="77">
        <v>12</v>
      </c>
      <c r="H95" s="71" t="s">
        <v>1133</v>
      </c>
      <c r="I95" s="70" t="s">
        <v>213</v>
      </c>
      <c r="J95" s="77"/>
      <c r="K95" s="77"/>
      <c r="L95" s="6">
        <v>1</v>
      </c>
      <c r="M95" s="55"/>
      <c r="N95" s="77" t="s">
        <v>189</v>
      </c>
      <c r="O95" s="67" t="s">
        <v>608</v>
      </c>
      <c r="P95" s="68" t="s">
        <v>608</v>
      </c>
      <c r="Q95" s="77"/>
      <c r="R95" s="77" t="s">
        <v>248</v>
      </c>
      <c r="S95" s="69" t="s">
        <v>609</v>
      </c>
      <c r="T95" s="69" t="s">
        <v>609</v>
      </c>
    </row>
    <row r="96" spans="1:20">
      <c r="A96" s="52">
        <v>278</v>
      </c>
      <c r="B96" s="52" t="s">
        <v>13</v>
      </c>
      <c r="C96" s="66" t="s">
        <v>891</v>
      </c>
      <c r="D96" s="52"/>
      <c r="E96" s="77" t="s">
        <v>892</v>
      </c>
      <c r="F96" s="50" t="s">
        <v>895</v>
      </c>
      <c r="G96" s="77"/>
      <c r="H96" s="70" t="s">
        <v>895</v>
      </c>
      <c r="I96" s="70" t="s">
        <v>438</v>
      </c>
      <c r="J96" s="77"/>
      <c r="K96" s="77"/>
      <c r="L96" s="6">
        <v>0.8</v>
      </c>
      <c r="M96" s="55"/>
      <c r="N96" s="77" t="s">
        <v>189</v>
      </c>
      <c r="O96" s="67" t="s">
        <v>717</v>
      </c>
      <c r="P96" s="68" t="s">
        <v>190</v>
      </c>
      <c r="Q96" s="77"/>
      <c r="R96" s="77" t="s">
        <v>248</v>
      </c>
      <c r="S96" s="77"/>
      <c r="T96" s="69" t="s">
        <v>609</v>
      </c>
    </row>
    <row r="97" spans="1:20">
      <c r="A97" s="52">
        <v>468</v>
      </c>
      <c r="B97" s="52" t="s">
        <v>13</v>
      </c>
      <c r="C97" s="66" t="s">
        <v>29</v>
      </c>
      <c r="D97" s="52" t="s">
        <v>1159</v>
      </c>
      <c r="E97" s="77" t="s">
        <v>1160</v>
      </c>
      <c r="F97" s="50" t="s">
        <v>1177</v>
      </c>
      <c r="G97" s="77" t="s">
        <v>438</v>
      </c>
      <c r="H97" s="70" t="s">
        <v>438</v>
      </c>
      <c r="I97" s="70" t="s">
        <v>438</v>
      </c>
      <c r="J97" s="77"/>
      <c r="K97" s="77"/>
      <c r="L97" s="6">
        <v>0.6</v>
      </c>
      <c r="M97" s="55"/>
      <c r="N97" s="77" t="s">
        <v>189</v>
      </c>
      <c r="O97" s="67" t="s">
        <v>717</v>
      </c>
      <c r="P97" s="68" t="s">
        <v>190</v>
      </c>
      <c r="Q97" s="77"/>
      <c r="R97" s="77" t="s">
        <v>248</v>
      </c>
      <c r="S97" s="77"/>
      <c r="T97" s="69" t="s">
        <v>609</v>
      </c>
    </row>
    <row r="98" spans="1:20">
      <c r="A98" s="52">
        <v>182</v>
      </c>
      <c r="B98" s="52" t="s">
        <v>13</v>
      </c>
      <c r="C98" s="66" t="s">
        <v>800</v>
      </c>
      <c r="D98" s="52" t="s">
        <v>801</v>
      </c>
      <c r="E98" s="77" t="s">
        <v>802</v>
      </c>
      <c r="F98" s="50" t="s">
        <v>198</v>
      </c>
      <c r="G98" s="77"/>
      <c r="H98" s="70" t="s">
        <v>198</v>
      </c>
      <c r="I98" s="70" t="s">
        <v>438</v>
      </c>
      <c r="J98" s="77" t="s">
        <v>803</v>
      </c>
      <c r="K98" s="77"/>
      <c r="L98" s="6">
        <v>0.6</v>
      </c>
      <c r="M98" s="55">
        <v>43018</v>
      </c>
      <c r="N98" s="77" t="s">
        <v>189</v>
      </c>
      <c r="O98" s="67" t="s">
        <v>717</v>
      </c>
      <c r="P98" s="68" t="s">
        <v>190</v>
      </c>
      <c r="Q98" s="77"/>
      <c r="R98" s="77" t="s">
        <v>248</v>
      </c>
      <c r="S98" s="77"/>
      <c r="T98" s="69" t="s">
        <v>609</v>
      </c>
    </row>
    <row r="99" spans="1:20">
      <c r="A99" s="52">
        <v>254</v>
      </c>
      <c r="B99" s="52" t="s">
        <v>13</v>
      </c>
      <c r="C99" s="66" t="s">
        <v>851</v>
      </c>
      <c r="D99" s="52" t="s">
        <v>852</v>
      </c>
      <c r="E99" s="77" t="s">
        <v>853</v>
      </c>
      <c r="F99" s="77" t="s">
        <v>866</v>
      </c>
      <c r="G99" s="77"/>
      <c r="H99" s="70" t="s">
        <v>867</v>
      </c>
      <c r="I99" s="70" t="s">
        <v>867</v>
      </c>
      <c r="J99" s="77" t="s">
        <v>868</v>
      </c>
      <c r="K99" s="77" t="s">
        <v>869</v>
      </c>
      <c r="L99" s="6">
        <v>0.6</v>
      </c>
      <c r="M99" s="55">
        <v>43015</v>
      </c>
      <c r="N99" s="77" t="s">
        <v>189</v>
      </c>
      <c r="O99" s="67" t="s">
        <v>717</v>
      </c>
      <c r="P99" s="68" t="s">
        <v>190</v>
      </c>
      <c r="Q99" s="77"/>
      <c r="R99" s="77" t="s">
        <v>248</v>
      </c>
      <c r="S99" s="77"/>
      <c r="T99" s="69" t="s">
        <v>609</v>
      </c>
    </row>
    <row r="100" spans="1:20">
      <c r="A100" s="52">
        <v>263</v>
      </c>
      <c r="B100" s="52" t="s">
        <v>13</v>
      </c>
      <c r="C100" s="66" t="s">
        <v>885</v>
      </c>
      <c r="D100" s="52" t="s">
        <v>886</v>
      </c>
      <c r="E100" s="77" t="s">
        <v>887</v>
      </c>
      <c r="F100" s="50" t="s">
        <v>369</v>
      </c>
      <c r="G100" s="77"/>
      <c r="H100" s="71" t="s">
        <v>369</v>
      </c>
      <c r="I100" s="70" t="s">
        <v>867</v>
      </c>
      <c r="J100" s="77"/>
      <c r="K100" s="77"/>
      <c r="L100" s="6">
        <v>0.6</v>
      </c>
      <c r="M100" s="55">
        <v>43015</v>
      </c>
      <c r="N100" s="77" t="s">
        <v>189</v>
      </c>
      <c r="O100" s="67" t="s">
        <v>717</v>
      </c>
      <c r="P100" s="68" t="s">
        <v>190</v>
      </c>
      <c r="Q100" s="77"/>
      <c r="R100" s="77" t="s">
        <v>248</v>
      </c>
      <c r="S100" s="77"/>
      <c r="T100" s="69" t="s">
        <v>609</v>
      </c>
    </row>
    <row r="101" spans="1:20">
      <c r="A101" s="52">
        <v>264</v>
      </c>
      <c r="B101" s="52" t="s">
        <v>13</v>
      </c>
      <c r="C101" s="66" t="s">
        <v>885</v>
      </c>
      <c r="D101" s="52" t="s">
        <v>886</v>
      </c>
      <c r="E101" s="77" t="s">
        <v>887</v>
      </c>
      <c r="F101" s="50" t="s">
        <v>189</v>
      </c>
      <c r="G101" s="77"/>
      <c r="H101" s="71" t="s">
        <v>189</v>
      </c>
      <c r="I101" s="70" t="s">
        <v>889</v>
      </c>
      <c r="J101" s="77"/>
      <c r="K101" s="77"/>
      <c r="L101" s="6">
        <v>1</v>
      </c>
      <c r="M101" s="55">
        <v>43015</v>
      </c>
      <c r="N101" s="77" t="s">
        <v>189</v>
      </c>
      <c r="O101" s="67" t="s">
        <v>717</v>
      </c>
      <c r="P101" s="68" t="s">
        <v>190</v>
      </c>
      <c r="Q101" s="77"/>
      <c r="R101" s="77" t="s">
        <v>248</v>
      </c>
      <c r="S101" s="77"/>
      <c r="T101" s="69" t="s">
        <v>609</v>
      </c>
    </row>
    <row r="102" spans="1:20">
      <c r="A102" s="52">
        <v>408</v>
      </c>
      <c r="B102" s="52" t="s">
        <v>13</v>
      </c>
      <c r="C102" s="66" t="s">
        <v>905</v>
      </c>
      <c r="D102" s="52"/>
      <c r="E102" s="77" t="s">
        <v>1104</v>
      </c>
      <c r="F102" s="77" t="s">
        <v>889</v>
      </c>
      <c r="G102" s="77"/>
      <c r="H102" s="70" t="s">
        <v>889</v>
      </c>
      <c r="I102" s="70" t="s">
        <v>889</v>
      </c>
      <c r="J102" s="77" t="s">
        <v>717</v>
      </c>
      <c r="K102" s="77"/>
      <c r="L102" s="6">
        <v>1</v>
      </c>
      <c r="M102" s="55">
        <v>43015</v>
      </c>
      <c r="N102" s="77" t="s">
        <v>189</v>
      </c>
      <c r="O102" s="67" t="s">
        <v>717</v>
      </c>
      <c r="P102" s="68" t="s">
        <v>190</v>
      </c>
      <c r="Q102" s="77"/>
      <c r="R102" s="77" t="s">
        <v>248</v>
      </c>
      <c r="S102" s="77"/>
      <c r="T102" s="69" t="s">
        <v>609</v>
      </c>
    </row>
    <row r="103" spans="1:20">
      <c r="A103" s="52">
        <v>279</v>
      </c>
      <c r="B103" s="52" t="s">
        <v>13</v>
      </c>
      <c r="C103" s="66" t="s">
        <v>891</v>
      </c>
      <c r="D103" s="52"/>
      <c r="E103" s="77" t="s">
        <v>892</v>
      </c>
      <c r="F103" s="50" t="s">
        <v>896</v>
      </c>
      <c r="G103" s="77"/>
      <c r="H103" s="70" t="s">
        <v>896</v>
      </c>
      <c r="I103" s="70" t="s">
        <v>897</v>
      </c>
      <c r="J103" s="77"/>
      <c r="K103" s="77"/>
      <c r="L103" s="6">
        <v>0.9</v>
      </c>
      <c r="M103" s="55"/>
      <c r="N103" s="77" t="s">
        <v>189</v>
      </c>
      <c r="O103" s="67" t="s">
        <v>717</v>
      </c>
      <c r="P103" s="68" t="s">
        <v>210</v>
      </c>
      <c r="Q103" s="77"/>
      <c r="R103" s="77" t="s">
        <v>248</v>
      </c>
      <c r="S103" s="77"/>
      <c r="T103" s="69" t="s">
        <v>609</v>
      </c>
    </row>
    <row r="104" spans="1:20">
      <c r="A104" s="52">
        <v>434</v>
      </c>
      <c r="B104" s="52" t="s">
        <v>13</v>
      </c>
      <c r="C104" s="66" t="s">
        <v>1116</v>
      </c>
      <c r="D104" s="52" t="s">
        <v>1117</v>
      </c>
      <c r="E104" s="77" t="s">
        <v>49</v>
      </c>
      <c r="F104" s="50" t="s">
        <v>1134</v>
      </c>
      <c r="G104" s="77">
        <v>4</v>
      </c>
      <c r="H104" s="71" t="s">
        <v>1134</v>
      </c>
      <c r="I104" s="71" t="s">
        <v>1135</v>
      </c>
      <c r="J104" s="77" t="s">
        <v>1136</v>
      </c>
      <c r="K104" s="77"/>
      <c r="L104" s="6">
        <v>0.8</v>
      </c>
      <c r="M104" s="55"/>
      <c r="N104" s="77" t="s">
        <v>189</v>
      </c>
      <c r="O104" s="67" t="s">
        <v>717</v>
      </c>
      <c r="P104" s="68" t="s">
        <v>227</v>
      </c>
      <c r="Q104" s="77"/>
      <c r="R104" s="77" t="s">
        <v>248</v>
      </c>
      <c r="S104" s="77"/>
      <c r="T104" s="69" t="s">
        <v>609</v>
      </c>
    </row>
    <row r="105" spans="1:20">
      <c r="A105" s="52">
        <v>436</v>
      </c>
      <c r="B105" s="52" t="s">
        <v>13</v>
      </c>
      <c r="C105" s="66" t="s">
        <v>1116</v>
      </c>
      <c r="D105" s="52" t="s">
        <v>1117</v>
      </c>
      <c r="E105" s="77" t="s">
        <v>49</v>
      </c>
      <c r="F105" s="50" t="s">
        <v>1140</v>
      </c>
      <c r="G105" s="77">
        <v>28</v>
      </c>
      <c r="H105" s="71" t="s">
        <v>1140</v>
      </c>
      <c r="I105" s="71" t="s">
        <v>1141</v>
      </c>
      <c r="J105" s="77" t="s">
        <v>1142</v>
      </c>
      <c r="K105" s="77"/>
      <c r="L105" s="6">
        <v>0.8</v>
      </c>
      <c r="M105" s="55"/>
      <c r="N105" s="77" t="s">
        <v>189</v>
      </c>
      <c r="O105" s="67" t="s">
        <v>717</v>
      </c>
      <c r="P105" s="68" t="s">
        <v>190</v>
      </c>
      <c r="Q105" s="77"/>
      <c r="R105" s="77" t="s">
        <v>248</v>
      </c>
      <c r="S105" s="77"/>
      <c r="T105" s="69" t="s">
        <v>609</v>
      </c>
    </row>
    <row r="106" spans="1:20">
      <c r="A106" s="52">
        <v>437</v>
      </c>
      <c r="B106" s="52" t="s">
        <v>13</v>
      </c>
      <c r="C106" s="66" t="s">
        <v>1116</v>
      </c>
      <c r="D106" s="52" t="s">
        <v>1117</v>
      </c>
      <c r="E106" s="77" t="s">
        <v>49</v>
      </c>
      <c r="F106" s="50" t="s">
        <v>1143</v>
      </c>
      <c r="G106" s="77">
        <v>18</v>
      </c>
      <c r="H106" s="71" t="s">
        <v>1143</v>
      </c>
      <c r="I106" s="71" t="s">
        <v>1143</v>
      </c>
      <c r="J106" s="77" t="s">
        <v>1144</v>
      </c>
      <c r="K106" s="77"/>
      <c r="L106" s="6">
        <v>1</v>
      </c>
      <c r="M106" s="55"/>
      <c r="N106" s="77" t="s">
        <v>189</v>
      </c>
      <c r="O106" s="67" t="s">
        <v>717</v>
      </c>
      <c r="P106" s="68" t="s">
        <v>210</v>
      </c>
      <c r="Q106" s="77"/>
      <c r="R106" s="77" t="s">
        <v>248</v>
      </c>
      <c r="S106" s="77"/>
      <c r="T106" s="69" t="s">
        <v>609</v>
      </c>
    </row>
    <row r="107" spans="1:20">
      <c r="A107" s="52">
        <v>508</v>
      </c>
      <c r="B107" s="52" t="s">
        <v>13</v>
      </c>
      <c r="C107" s="66" t="s">
        <v>32</v>
      </c>
      <c r="D107" s="52"/>
      <c r="E107" s="77" t="s">
        <v>1190</v>
      </c>
      <c r="F107" s="50" t="s">
        <v>1203</v>
      </c>
      <c r="G107" s="77"/>
      <c r="H107" s="70" t="s">
        <v>1203</v>
      </c>
      <c r="I107" s="70" t="s">
        <v>1203</v>
      </c>
      <c r="J107" s="77"/>
      <c r="K107" s="77"/>
      <c r="L107" s="6">
        <v>0.6</v>
      </c>
      <c r="M107" s="55">
        <v>42328</v>
      </c>
      <c r="N107" s="77" t="s">
        <v>189</v>
      </c>
      <c r="O107" s="67" t="s">
        <v>717</v>
      </c>
      <c r="P107" s="68" t="s">
        <v>608</v>
      </c>
      <c r="Q107" s="77"/>
      <c r="R107" s="77" t="s">
        <v>248</v>
      </c>
      <c r="S107" s="77"/>
      <c r="T107" s="69" t="s">
        <v>609</v>
      </c>
    </row>
    <row r="108" spans="1:20">
      <c r="A108" s="52">
        <v>281</v>
      </c>
      <c r="B108" s="52" t="s">
        <v>13</v>
      </c>
      <c r="C108" s="66" t="s">
        <v>891</v>
      </c>
      <c r="D108" s="52"/>
      <c r="E108" s="77" t="s">
        <v>892</v>
      </c>
      <c r="F108" s="50" t="s">
        <v>898</v>
      </c>
      <c r="G108" s="77"/>
      <c r="H108" s="70" t="s">
        <v>898</v>
      </c>
      <c r="I108" s="70" t="s">
        <v>899</v>
      </c>
      <c r="J108" s="77"/>
      <c r="K108" s="77"/>
      <c r="L108" s="6">
        <v>0.9</v>
      </c>
      <c r="M108" s="55"/>
      <c r="N108" s="77" t="s">
        <v>189</v>
      </c>
      <c r="O108" s="67" t="s">
        <v>717</v>
      </c>
      <c r="P108" s="68" t="s">
        <v>210</v>
      </c>
      <c r="Q108" s="77"/>
      <c r="R108" s="77" t="s">
        <v>248</v>
      </c>
      <c r="S108" s="77"/>
      <c r="T108" s="69" t="s">
        <v>609</v>
      </c>
    </row>
    <row r="109" spans="1:20">
      <c r="A109" s="52">
        <v>294</v>
      </c>
      <c r="B109" s="52" t="s">
        <v>13</v>
      </c>
      <c r="C109" s="66" t="s">
        <v>905</v>
      </c>
      <c r="D109" s="52"/>
      <c r="E109" s="77" t="s">
        <v>906</v>
      </c>
      <c r="F109" s="50" t="s">
        <v>907</v>
      </c>
      <c r="G109" s="77" t="s">
        <v>908</v>
      </c>
      <c r="H109" s="70" t="s">
        <v>908</v>
      </c>
      <c r="I109" s="70" t="s">
        <v>909</v>
      </c>
      <c r="J109" s="77"/>
      <c r="K109" s="77"/>
      <c r="L109" s="6">
        <v>0.6</v>
      </c>
      <c r="M109" s="55">
        <v>43015</v>
      </c>
      <c r="N109" s="77" t="s">
        <v>189</v>
      </c>
      <c r="O109" s="67" t="s">
        <v>717</v>
      </c>
      <c r="P109" s="68" t="s">
        <v>227</v>
      </c>
      <c r="Q109" s="77"/>
      <c r="R109" s="77" t="s">
        <v>248</v>
      </c>
      <c r="S109" s="77"/>
      <c r="T109" s="69" t="s">
        <v>609</v>
      </c>
    </row>
    <row r="110" spans="1:20">
      <c r="A110" s="52">
        <v>510</v>
      </c>
      <c r="B110" s="52" t="s">
        <v>13</v>
      </c>
      <c r="C110" s="66" t="s">
        <v>32</v>
      </c>
      <c r="D110" s="52"/>
      <c r="E110" s="77" t="s">
        <v>1190</v>
      </c>
      <c r="F110" s="50" t="s">
        <v>1205</v>
      </c>
      <c r="G110" s="77"/>
      <c r="H110" s="70" t="s">
        <v>909</v>
      </c>
      <c r="I110" s="70" t="s">
        <v>909</v>
      </c>
      <c r="J110" s="77"/>
      <c r="K110" s="77"/>
      <c r="L110" s="6">
        <v>0.6</v>
      </c>
      <c r="M110" s="55">
        <v>42328</v>
      </c>
      <c r="N110" s="77" t="s">
        <v>189</v>
      </c>
      <c r="O110" s="67" t="s">
        <v>717</v>
      </c>
      <c r="P110" s="68" t="s">
        <v>227</v>
      </c>
      <c r="Q110" s="77"/>
      <c r="R110" s="77" t="s">
        <v>248</v>
      </c>
      <c r="S110" s="77"/>
      <c r="T110" s="69" t="s">
        <v>609</v>
      </c>
    </row>
    <row r="111" spans="1:20">
      <c r="A111" s="52">
        <v>282</v>
      </c>
      <c r="B111" s="52" t="s">
        <v>13</v>
      </c>
      <c r="C111" s="66" t="s">
        <v>891</v>
      </c>
      <c r="D111" s="52"/>
      <c r="E111" s="77" t="s">
        <v>892</v>
      </c>
      <c r="F111" s="50" t="s">
        <v>900</v>
      </c>
      <c r="G111" s="77"/>
      <c r="H111" s="70" t="s">
        <v>900</v>
      </c>
      <c r="I111" s="70" t="s">
        <v>900</v>
      </c>
      <c r="J111" s="77"/>
      <c r="K111" s="77"/>
      <c r="L111" s="6">
        <v>0.9</v>
      </c>
      <c r="M111" s="55"/>
      <c r="N111" s="77" t="s">
        <v>189</v>
      </c>
      <c r="O111" s="67" t="s">
        <v>717</v>
      </c>
      <c r="P111" s="68" t="s">
        <v>266</v>
      </c>
      <c r="Q111" s="77"/>
      <c r="R111" s="77" t="s">
        <v>248</v>
      </c>
      <c r="S111" s="69" t="s">
        <v>609</v>
      </c>
      <c r="T111" s="69" t="s">
        <v>609</v>
      </c>
    </row>
    <row r="112" spans="1:20">
      <c r="A112" s="52">
        <v>212</v>
      </c>
      <c r="B112" s="52" t="s">
        <v>13</v>
      </c>
      <c r="C112" s="66" t="s">
        <v>41</v>
      </c>
      <c r="D112" s="52"/>
      <c r="E112" s="77" t="s">
        <v>817</v>
      </c>
      <c r="F112" s="50" t="s">
        <v>231</v>
      </c>
      <c r="G112" s="77"/>
      <c r="H112" s="70" t="s">
        <v>231</v>
      </c>
      <c r="I112" s="70" t="s">
        <v>231</v>
      </c>
      <c r="J112" s="77" t="s">
        <v>833</v>
      </c>
      <c r="K112" s="77"/>
      <c r="L112" s="6">
        <v>0.8</v>
      </c>
      <c r="M112" s="55"/>
      <c r="N112" s="77" t="s">
        <v>189</v>
      </c>
      <c r="O112" s="67" t="s">
        <v>717</v>
      </c>
      <c r="P112" s="68" t="s">
        <v>227</v>
      </c>
      <c r="Q112" s="77"/>
      <c r="R112" s="77" t="s">
        <v>248</v>
      </c>
      <c r="S112" s="77"/>
      <c r="T112" s="69" t="s">
        <v>609</v>
      </c>
    </row>
    <row r="113" spans="1:20">
      <c r="A113" s="52">
        <v>258</v>
      </c>
      <c r="B113" s="52" t="s">
        <v>13</v>
      </c>
      <c r="C113" s="66" t="s">
        <v>851</v>
      </c>
      <c r="D113" s="52" t="s">
        <v>852</v>
      </c>
      <c r="E113" s="77" t="s">
        <v>853</v>
      </c>
      <c r="F113" s="77" t="s">
        <v>231</v>
      </c>
      <c r="G113" s="77"/>
      <c r="H113" s="70" t="s">
        <v>231</v>
      </c>
      <c r="I113" s="70" t="s">
        <v>231</v>
      </c>
      <c r="J113" s="77" t="s">
        <v>877</v>
      </c>
      <c r="K113" s="77" t="s">
        <v>878</v>
      </c>
      <c r="L113" s="6">
        <v>1</v>
      </c>
      <c r="M113" s="55">
        <v>43015</v>
      </c>
      <c r="N113" s="77" t="s">
        <v>189</v>
      </c>
      <c r="O113" s="67" t="s">
        <v>717</v>
      </c>
      <c r="P113" s="68" t="s">
        <v>227</v>
      </c>
      <c r="Q113" s="77"/>
      <c r="R113" s="77" t="s">
        <v>248</v>
      </c>
      <c r="S113" s="77"/>
      <c r="T113" s="69" t="s">
        <v>609</v>
      </c>
    </row>
    <row r="114" spans="1:20">
      <c r="A114" s="52">
        <v>267</v>
      </c>
      <c r="B114" s="52" t="s">
        <v>13</v>
      </c>
      <c r="C114" s="66" t="s">
        <v>885</v>
      </c>
      <c r="D114" s="52" t="s">
        <v>886</v>
      </c>
      <c r="E114" s="77" t="s">
        <v>887</v>
      </c>
      <c r="F114" s="50" t="s">
        <v>249</v>
      </c>
      <c r="G114" s="77"/>
      <c r="H114" s="71" t="s">
        <v>249</v>
      </c>
      <c r="I114" s="70" t="s">
        <v>230</v>
      </c>
      <c r="J114" s="77"/>
      <c r="K114" s="77"/>
      <c r="L114" s="6">
        <v>0.7</v>
      </c>
      <c r="M114" s="55">
        <v>43015</v>
      </c>
      <c r="N114" s="77" t="s">
        <v>189</v>
      </c>
      <c r="O114" s="67" t="s">
        <v>717</v>
      </c>
      <c r="P114" s="68" t="s">
        <v>227</v>
      </c>
      <c r="Q114" s="77"/>
      <c r="R114" s="77" t="s">
        <v>248</v>
      </c>
      <c r="S114" s="77"/>
      <c r="T114" s="69" t="s">
        <v>609</v>
      </c>
    </row>
    <row r="115" spans="1:20">
      <c r="A115" s="52">
        <v>283</v>
      </c>
      <c r="B115" s="52" t="s">
        <v>13</v>
      </c>
      <c r="C115" s="66" t="s">
        <v>891</v>
      </c>
      <c r="D115" s="52"/>
      <c r="E115" s="77" t="s">
        <v>892</v>
      </c>
      <c r="F115" s="50" t="s">
        <v>249</v>
      </c>
      <c r="G115" s="77"/>
      <c r="H115" s="70" t="s">
        <v>249</v>
      </c>
      <c r="I115" s="70" t="s">
        <v>230</v>
      </c>
      <c r="J115" s="77"/>
      <c r="K115" s="77"/>
      <c r="L115" s="6">
        <v>0.7</v>
      </c>
      <c r="M115" s="55"/>
      <c r="N115" s="77" t="s">
        <v>189</v>
      </c>
      <c r="O115" s="67" t="s">
        <v>717</v>
      </c>
      <c r="P115" s="68" t="s">
        <v>227</v>
      </c>
      <c r="Q115" s="77"/>
      <c r="R115" s="77" t="s">
        <v>248</v>
      </c>
      <c r="S115" s="77"/>
      <c r="T115" s="69" t="s">
        <v>609</v>
      </c>
    </row>
    <row r="116" spans="1:20">
      <c r="A116" s="52">
        <v>477</v>
      </c>
      <c r="B116" s="52" t="s">
        <v>13</v>
      </c>
      <c r="C116" s="66" t="s">
        <v>29</v>
      </c>
      <c r="D116" s="52" t="s">
        <v>1159</v>
      </c>
      <c r="E116" s="77" t="s">
        <v>1160</v>
      </c>
      <c r="F116" s="50" t="s">
        <v>1186</v>
      </c>
      <c r="G116" s="77" t="s">
        <v>230</v>
      </c>
      <c r="H116" s="70" t="s">
        <v>230</v>
      </c>
      <c r="I116" s="70" t="s">
        <v>230</v>
      </c>
      <c r="J116" s="77"/>
      <c r="K116" s="77"/>
      <c r="L116" s="6">
        <v>0.7</v>
      </c>
      <c r="M116" s="55"/>
      <c r="N116" s="77" t="s">
        <v>189</v>
      </c>
      <c r="O116" s="67" t="s">
        <v>717</v>
      </c>
      <c r="P116" s="68" t="s">
        <v>227</v>
      </c>
      <c r="Q116" s="77"/>
      <c r="R116" s="77" t="s">
        <v>248</v>
      </c>
      <c r="S116" s="77"/>
      <c r="T116" s="69" t="s">
        <v>609</v>
      </c>
    </row>
    <row r="117" spans="1:20">
      <c r="A117" s="52">
        <v>269</v>
      </c>
      <c r="B117" s="52" t="s">
        <v>13</v>
      </c>
      <c r="C117" s="66" t="s">
        <v>885</v>
      </c>
      <c r="D117" s="52" t="s">
        <v>886</v>
      </c>
      <c r="E117" s="77" t="s">
        <v>887</v>
      </c>
      <c r="F117" s="50" t="s">
        <v>498</v>
      </c>
      <c r="G117" s="77"/>
      <c r="H117" s="71" t="s">
        <v>498</v>
      </c>
      <c r="I117" s="71" t="s">
        <v>890</v>
      </c>
      <c r="J117" s="77"/>
      <c r="K117" s="77"/>
      <c r="L117" s="6">
        <v>0.7</v>
      </c>
      <c r="M117" s="55">
        <v>43015</v>
      </c>
      <c r="N117" s="77" t="s">
        <v>189</v>
      </c>
      <c r="O117" s="67" t="s">
        <v>717</v>
      </c>
      <c r="P117" s="68" t="s">
        <v>227</v>
      </c>
      <c r="Q117" s="77"/>
      <c r="R117" s="77" t="s">
        <v>248</v>
      </c>
      <c r="S117" s="77"/>
      <c r="T117" s="69" t="s">
        <v>609</v>
      </c>
    </row>
    <row r="118" spans="1:20">
      <c r="A118" s="52">
        <v>259</v>
      </c>
      <c r="B118" s="52" t="s">
        <v>13</v>
      </c>
      <c r="C118" s="66" t="s">
        <v>851</v>
      </c>
      <c r="D118" s="52" t="s">
        <v>852</v>
      </c>
      <c r="E118" s="77" t="s">
        <v>853</v>
      </c>
      <c r="F118" s="77" t="s">
        <v>879</v>
      </c>
      <c r="G118" s="77"/>
      <c r="H118" s="70" t="s">
        <v>880</v>
      </c>
      <c r="I118" s="70" t="s">
        <v>880</v>
      </c>
      <c r="J118" s="77" t="s">
        <v>881</v>
      </c>
      <c r="K118" s="77" t="s">
        <v>882</v>
      </c>
      <c r="L118" s="6">
        <v>1</v>
      </c>
      <c r="M118" s="55">
        <v>43015</v>
      </c>
      <c r="N118" s="77" t="s">
        <v>189</v>
      </c>
      <c r="O118" s="67" t="s">
        <v>717</v>
      </c>
      <c r="P118" s="68" t="s">
        <v>210</v>
      </c>
      <c r="Q118" s="77"/>
      <c r="R118" s="77" t="s">
        <v>248</v>
      </c>
      <c r="S118" s="77"/>
      <c r="T118" s="69" t="s">
        <v>609</v>
      </c>
    </row>
    <row r="119" spans="1:20">
      <c r="A119" s="52">
        <v>270</v>
      </c>
      <c r="B119" s="52" t="s">
        <v>13</v>
      </c>
      <c r="C119" s="66" t="s">
        <v>885</v>
      </c>
      <c r="D119" s="52" t="s">
        <v>886</v>
      </c>
      <c r="E119" s="77" t="s">
        <v>887</v>
      </c>
      <c r="F119" s="50" t="s">
        <v>278</v>
      </c>
      <c r="G119" s="77"/>
      <c r="H119" s="71" t="s">
        <v>278</v>
      </c>
      <c r="I119" s="70" t="s">
        <v>880</v>
      </c>
      <c r="J119" s="77"/>
      <c r="K119" s="77"/>
      <c r="L119" s="6">
        <v>1</v>
      </c>
      <c r="M119" s="55">
        <v>43015</v>
      </c>
      <c r="N119" s="77" t="s">
        <v>189</v>
      </c>
      <c r="O119" s="67" t="s">
        <v>717</v>
      </c>
      <c r="P119" s="68" t="s">
        <v>210</v>
      </c>
      <c r="Q119" s="77"/>
      <c r="R119" s="77" t="s">
        <v>248</v>
      </c>
      <c r="S119" s="77"/>
      <c r="T119" s="69" t="s">
        <v>609</v>
      </c>
    </row>
    <row r="120" spans="1:20">
      <c r="A120" s="52">
        <v>439</v>
      </c>
      <c r="B120" s="52" t="s">
        <v>13</v>
      </c>
      <c r="C120" s="66" t="s">
        <v>1116</v>
      </c>
      <c r="D120" s="52" t="s">
        <v>1117</v>
      </c>
      <c r="E120" s="77" t="s">
        <v>49</v>
      </c>
      <c r="F120" s="50" t="s">
        <v>1147</v>
      </c>
      <c r="G120" s="77">
        <v>7</v>
      </c>
      <c r="H120" s="71" t="s">
        <v>1147</v>
      </c>
      <c r="I120" s="70" t="s">
        <v>880</v>
      </c>
      <c r="J120" s="77" t="s">
        <v>1148</v>
      </c>
      <c r="K120" s="77"/>
      <c r="L120" s="6">
        <v>1</v>
      </c>
      <c r="M120" s="55"/>
      <c r="N120" s="77" t="s">
        <v>189</v>
      </c>
      <c r="O120" s="67" t="s">
        <v>717</v>
      </c>
      <c r="P120" s="68" t="s">
        <v>210</v>
      </c>
      <c r="Q120" s="77"/>
      <c r="R120" s="77" t="s">
        <v>248</v>
      </c>
      <c r="S120" s="77"/>
      <c r="T120" s="69" t="s">
        <v>609</v>
      </c>
    </row>
    <row r="121" spans="1:20">
      <c r="A121" s="52">
        <v>295</v>
      </c>
      <c r="B121" s="52" t="s">
        <v>13</v>
      </c>
      <c r="C121" s="66" t="s">
        <v>905</v>
      </c>
      <c r="D121" s="52"/>
      <c r="E121" s="77" t="s">
        <v>906</v>
      </c>
      <c r="F121" s="50" t="s">
        <v>907</v>
      </c>
      <c r="G121" s="77" t="s">
        <v>911</v>
      </c>
      <c r="H121" s="70" t="s">
        <v>911</v>
      </c>
      <c r="I121" s="70" t="s">
        <v>912</v>
      </c>
      <c r="J121" s="77"/>
      <c r="K121" s="77"/>
      <c r="L121" s="6">
        <v>0.6</v>
      </c>
      <c r="M121" s="55">
        <v>43015</v>
      </c>
      <c r="N121" s="77" t="s">
        <v>189</v>
      </c>
      <c r="O121" s="67" t="s">
        <v>717</v>
      </c>
      <c r="P121" s="68" t="s">
        <v>190</v>
      </c>
      <c r="Q121" s="77"/>
      <c r="R121" s="77" t="s">
        <v>248</v>
      </c>
      <c r="S121" s="77"/>
      <c r="T121" s="69" t="s">
        <v>609</v>
      </c>
    </row>
    <row r="122" spans="1:20">
      <c r="A122" s="52">
        <v>514</v>
      </c>
      <c r="B122" s="52" t="s">
        <v>13</v>
      </c>
      <c r="C122" s="66" t="s">
        <v>32</v>
      </c>
      <c r="D122" s="52"/>
      <c r="E122" s="77" t="s">
        <v>1190</v>
      </c>
      <c r="F122" s="50" t="s">
        <v>912</v>
      </c>
      <c r="G122" s="77"/>
      <c r="H122" s="70" t="s">
        <v>1206</v>
      </c>
      <c r="I122" s="70" t="s">
        <v>912</v>
      </c>
      <c r="J122" s="77"/>
      <c r="K122" s="77"/>
      <c r="L122" s="6">
        <v>0.6</v>
      </c>
      <c r="M122" s="55">
        <v>42328</v>
      </c>
      <c r="N122" s="77" t="s">
        <v>189</v>
      </c>
      <c r="O122" s="67" t="s">
        <v>717</v>
      </c>
      <c r="P122" s="68" t="s">
        <v>190</v>
      </c>
      <c r="Q122" s="77"/>
      <c r="R122" s="77" t="s">
        <v>248</v>
      </c>
      <c r="S122" s="77"/>
      <c r="T122" s="69" t="s">
        <v>609</v>
      </c>
    </row>
    <row r="123" spans="1:20">
      <c r="A123" s="52">
        <v>83</v>
      </c>
      <c r="B123" s="52" t="s">
        <v>13</v>
      </c>
      <c r="C123" s="66" t="s">
        <v>721</v>
      </c>
      <c r="D123" s="52"/>
      <c r="E123" s="77" t="s">
        <v>722</v>
      </c>
      <c r="F123" s="50" t="s">
        <v>190</v>
      </c>
      <c r="G123" s="77"/>
      <c r="H123" s="70" t="s">
        <v>190</v>
      </c>
      <c r="I123" s="70" t="s">
        <v>190</v>
      </c>
      <c r="J123" s="77"/>
      <c r="K123" s="77"/>
      <c r="L123" s="6">
        <v>1</v>
      </c>
      <c r="M123" s="55"/>
      <c r="N123" s="77" t="s">
        <v>189</v>
      </c>
      <c r="O123" s="67" t="s">
        <v>717</v>
      </c>
      <c r="P123" s="68" t="s">
        <v>190</v>
      </c>
      <c r="Q123" s="77"/>
      <c r="R123" s="77" t="s">
        <v>248</v>
      </c>
      <c r="S123" s="77"/>
      <c r="T123" s="69" t="s">
        <v>609</v>
      </c>
    </row>
    <row r="124" spans="1:20">
      <c r="A124" s="52">
        <v>124</v>
      </c>
      <c r="B124" s="52" t="s">
        <v>13</v>
      </c>
      <c r="C124" s="66" t="s">
        <v>730</v>
      </c>
      <c r="D124" s="52"/>
      <c r="E124" s="77" t="s">
        <v>722</v>
      </c>
      <c r="F124" s="50" t="s">
        <v>190</v>
      </c>
      <c r="G124" s="77"/>
      <c r="H124" s="70" t="s">
        <v>190</v>
      </c>
      <c r="I124" s="70" t="s">
        <v>190</v>
      </c>
      <c r="J124" s="77"/>
      <c r="K124" s="77"/>
      <c r="L124" s="6">
        <v>1</v>
      </c>
      <c r="M124" s="55">
        <v>43017</v>
      </c>
      <c r="N124" s="77" t="s">
        <v>189</v>
      </c>
      <c r="O124" s="67" t="s">
        <v>717</v>
      </c>
      <c r="P124" s="68" t="s">
        <v>190</v>
      </c>
      <c r="Q124" s="77"/>
      <c r="R124" s="77" t="s">
        <v>248</v>
      </c>
      <c r="S124" s="77"/>
      <c r="T124" s="69" t="s">
        <v>609</v>
      </c>
    </row>
    <row r="125" spans="1:20">
      <c r="A125" s="52">
        <v>353</v>
      </c>
      <c r="B125" s="52" t="s">
        <v>13</v>
      </c>
      <c r="C125" s="66" t="s">
        <v>905</v>
      </c>
      <c r="D125" s="52"/>
      <c r="E125" s="77" t="s">
        <v>906</v>
      </c>
      <c r="F125" s="50" t="s">
        <v>889</v>
      </c>
      <c r="G125" s="77" t="s">
        <v>190</v>
      </c>
      <c r="H125" s="70" t="s">
        <v>190</v>
      </c>
      <c r="I125" s="70" t="s">
        <v>190</v>
      </c>
      <c r="J125" s="77"/>
      <c r="K125" s="77"/>
      <c r="L125" s="6">
        <v>1</v>
      </c>
      <c r="M125" s="55">
        <v>43015</v>
      </c>
      <c r="N125" s="77" t="s">
        <v>189</v>
      </c>
      <c r="O125" s="67" t="s">
        <v>717</v>
      </c>
      <c r="P125" s="68" t="s">
        <v>190</v>
      </c>
      <c r="Q125" s="77"/>
      <c r="R125" s="77" t="s">
        <v>248</v>
      </c>
      <c r="S125" s="77"/>
      <c r="T125" s="69" t="s">
        <v>609</v>
      </c>
    </row>
    <row r="126" spans="1:20">
      <c r="A126" s="52">
        <v>441</v>
      </c>
      <c r="B126" s="52" t="s">
        <v>13</v>
      </c>
      <c r="C126" s="66" t="s">
        <v>1116</v>
      </c>
      <c r="D126" s="52" t="s">
        <v>1117</v>
      </c>
      <c r="E126" s="77" t="s">
        <v>49</v>
      </c>
      <c r="F126" s="50" t="s">
        <v>190</v>
      </c>
      <c r="G126" s="77">
        <v>6</v>
      </c>
      <c r="H126" s="71" t="s">
        <v>190</v>
      </c>
      <c r="I126" s="70" t="s">
        <v>190</v>
      </c>
      <c r="J126" s="77" t="s">
        <v>1151</v>
      </c>
      <c r="K126" s="77"/>
      <c r="L126" s="6">
        <v>1</v>
      </c>
      <c r="M126" s="55"/>
      <c r="N126" s="77" t="s">
        <v>189</v>
      </c>
      <c r="O126" s="67" t="s">
        <v>717</v>
      </c>
      <c r="P126" s="68" t="s">
        <v>190</v>
      </c>
      <c r="Q126" s="77"/>
      <c r="R126" s="77" t="s">
        <v>248</v>
      </c>
      <c r="S126" s="77"/>
      <c r="T126" s="69" t="s">
        <v>609</v>
      </c>
    </row>
    <row r="127" spans="1:20">
      <c r="A127" s="52">
        <v>447</v>
      </c>
      <c r="B127" s="52" t="s">
        <v>13</v>
      </c>
      <c r="C127" s="66" t="s">
        <v>1116</v>
      </c>
      <c r="D127" s="52" t="s">
        <v>1152</v>
      </c>
      <c r="E127" s="77" t="s">
        <v>16</v>
      </c>
      <c r="F127" s="50" t="s">
        <v>190</v>
      </c>
      <c r="G127" s="77"/>
      <c r="H127" s="70" t="s">
        <v>190</v>
      </c>
      <c r="I127" s="70" t="s">
        <v>190</v>
      </c>
      <c r="J127" s="77" t="s">
        <v>1158</v>
      </c>
      <c r="K127" s="77"/>
      <c r="L127" s="6">
        <v>1</v>
      </c>
      <c r="M127" s="55"/>
      <c r="N127" s="77" t="s">
        <v>189</v>
      </c>
      <c r="O127" s="67" t="s">
        <v>717</v>
      </c>
      <c r="P127" s="68" t="s">
        <v>190</v>
      </c>
      <c r="Q127" s="77"/>
      <c r="R127" s="77" t="s">
        <v>248</v>
      </c>
      <c r="S127" s="77"/>
      <c r="T127" s="69" t="s">
        <v>609</v>
      </c>
    </row>
    <row r="128" spans="1:20">
      <c r="A128" s="52">
        <v>65</v>
      </c>
      <c r="B128" s="52" t="s">
        <v>13</v>
      </c>
      <c r="C128" s="66" t="s">
        <v>44</v>
      </c>
      <c r="D128" s="52"/>
      <c r="E128" s="77" t="s">
        <v>629</v>
      </c>
      <c r="F128" s="77" t="s">
        <v>715</v>
      </c>
      <c r="G128" s="77"/>
      <c r="H128" s="70" t="s">
        <v>715</v>
      </c>
      <c r="I128" s="70" t="s">
        <v>715</v>
      </c>
      <c r="J128" s="77" t="s">
        <v>1262</v>
      </c>
      <c r="K128" s="77"/>
      <c r="L128" s="6">
        <v>1</v>
      </c>
      <c r="M128" s="55"/>
      <c r="N128" s="77" t="s">
        <v>189</v>
      </c>
      <c r="O128" s="67" t="s">
        <v>717</v>
      </c>
      <c r="P128" s="68" t="s">
        <v>190</v>
      </c>
      <c r="Q128" s="77"/>
      <c r="R128" s="77" t="s">
        <v>248</v>
      </c>
      <c r="S128" s="77"/>
      <c r="T128" s="69" t="s">
        <v>609</v>
      </c>
    </row>
    <row r="129" spans="1:22">
      <c r="A129" s="52">
        <v>482</v>
      </c>
      <c r="B129" s="52" t="s">
        <v>13</v>
      </c>
      <c r="C129" s="66" t="s">
        <v>29</v>
      </c>
      <c r="D129" s="52" t="s">
        <v>1159</v>
      </c>
      <c r="E129" s="77" t="s">
        <v>1160</v>
      </c>
      <c r="F129" s="50" t="s">
        <v>190</v>
      </c>
      <c r="G129" s="77" t="s">
        <v>193</v>
      </c>
      <c r="H129" s="70" t="s">
        <v>193</v>
      </c>
      <c r="I129" s="70" t="s">
        <v>715</v>
      </c>
      <c r="J129" s="77"/>
      <c r="K129" s="77"/>
      <c r="L129" s="6">
        <v>1</v>
      </c>
      <c r="M129" s="55"/>
      <c r="N129" s="77" t="s">
        <v>189</v>
      </c>
      <c r="O129" s="67" t="s">
        <v>717</v>
      </c>
      <c r="P129" s="68" t="s">
        <v>190</v>
      </c>
      <c r="Q129" s="77"/>
      <c r="R129" s="77" t="s">
        <v>248</v>
      </c>
      <c r="S129" s="77"/>
      <c r="T129" s="69" t="s">
        <v>609</v>
      </c>
      <c r="U129" s="77"/>
      <c r="V129" s="77"/>
    </row>
    <row r="130" spans="1:22">
      <c r="A130" s="52">
        <v>515</v>
      </c>
      <c r="B130" s="52" t="s">
        <v>13</v>
      </c>
      <c r="C130" s="66" t="s">
        <v>32</v>
      </c>
      <c r="D130" s="52"/>
      <c r="E130" s="77" t="s">
        <v>1190</v>
      </c>
      <c r="F130" s="50" t="s">
        <v>715</v>
      </c>
      <c r="G130" s="77"/>
      <c r="H130" s="70" t="s">
        <v>715</v>
      </c>
      <c r="I130" s="70" t="s">
        <v>715</v>
      </c>
      <c r="J130" s="77"/>
      <c r="K130" s="77"/>
      <c r="L130" s="6">
        <v>1</v>
      </c>
      <c r="M130" s="55">
        <v>42328</v>
      </c>
      <c r="N130" s="77" t="s">
        <v>189</v>
      </c>
      <c r="O130" s="67" t="s">
        <v>717</v>
      </c>
      <c r="P130" s="68" t="s">
        <v>190</v>
      </c>
      <c r="Q130" s="77"/>
      <c r="R130" s="77" t="s">
        <v>248</v>
      </c>
      <c r="S130" s="77"/>
      <c r="T130" s="69" t="s">
        <v>609</v>
      </c>
      <c r="U130" s="77"/>
      <c r="V130" s="77"/>
    </row>
    <row r="131" spans="1:22">
      <c r="A131" s="52">
        <v>89</v>
      </c>
      <c r="B131" s="52" t="s">
        <v>13</v>
      </c>
      <c r="C131" s="66" t="s">
        <v>727</v>
      </c>
      <c r="D131" s="52"/>
      <c r="E131" s="77" t="s">
        <v>728</v>
      </c>
      <c r="F131" s="50" t="s">
        <v>717</v>
      </c>
      <c r="G131" s="77"/>
      <c r="H131" s="71" t="s">
        <v>717</v>
      </c>
      <c r="I131" s="71" t="s">
        <v>717</v>
      </c>
      <c r="J131" s="77"/>
      <c r="K131" s="77"/>
      <c r="L131" s="6">
        <v>1</v>
      </c>
      <c r="M131" s="55">
        <v>41549</v>
      </c>
      <c r="N131" s="77" t="s">
        <v>189</v>
      </c>
      <c r="O131" s="67" t="s">
        <v>717</v>
      </c>
      <c r="P131" s="68" t="s">
        <v>190</v>
      </c>
      <c r="Q131" s="77"/>
      <c r="R131" s="77" t="s">
        <v>248</v>
      </c>
      <c r="S131" s="77"/>
      <c r="T131" s="69" t="s">
        <v>609</v>
      </c>
      <c r="U131" s="77"/>
      <c r="V131" s="77"/>
    </row>
    <row r="132" spans="1:22">
      <c r="A132" s="52">
        <v>287</v>
      </c>
      <c r="B132" s="52" t="s">
        <v>13</v>
      </c>
      <c r="C132" s="66" t="s">
        <v>891</v>
      </c>
      <c r="D132" s="52"/>
      <c r="E132" s="77" t="s">
        <v>892</v>
      </c>
      <c r="F132" s="50" t="s">
        <v>902</v>
      </c>
      <c r="G132" s="77"/>
      <c r="H132" s="70" t="s">
        <v>902</v>
      </c>
      <c r="I132" s="70" t="s">
        <v>715</v>
      </c>
      <c r="J132" s="77"/>
      <c r="K132" s="77"/>
      <c r="L132" s="6">
        <v>0.8</v>
      </c>
      <c r="M132" s="55"/>
      <c r="N132" s="77" t="s">
        <v>189</v>
      </c>
      <c r="O132" s="67" t="s">
        <v>717</v>
      </c>
      <c r="P132" s="68" t="s">
        <v>190</v>
      </c>
      <c r="Q132" s="77"/>
      <c r="R132" s="77" t="s">
        <v>248</v>
      </c>
      <c r="S132" s="77"/>
      <c r="T132" s="69" t="s">
        <v>609</v>
      </c>
      <c r="U132" s="77"/>
      <c r="V132" s="77"/>
    </row>
    <row r="133" spans="1:22">
      <c r="A133" s="52">
        <v>251</v>
      </c>
      <c r="B133" s="52" t="s">
        <v>13</v>
      </c>
      <c r="C133" s="66" t="s">
        <v>851</v>
      </c>
      <c r="D133" s="52" t="s">
        <v>852</v>
      </c>
      <c r="E133" s="77" t="s">
        <v>853</v>
      </c>
      <c r="F133" s="77" t="s">
        <v>545</v>
      </c>
      <c r="G133" s="77"/>
      <c r="H133" s="70" t="s">
        <v>545</v>
      </c>
      <c r="I133" s="70" t="s">
        <v>545</v>
      </c>
      <c r="J133" s="77" t="s">
        <v>858</v>
      </c>
      <c r="K133" s="77" t="s">
        <v>859</v>
      </c>
      <c r="L133" s="6">
        <v>0.6</v>
      </c>
      <c r="M133" s="55">
        <v>43015</v>
      </c>
      <c r="N133" s="77" t="s">
        <v>248</v>
      </c>
      <c r="O133" s="67" t="s">
        <v>248</v>
      </c>
      <c r="P133" s="68" t="s">
        <v>248</v>
      </c>
      <c r="Q133" s="77"/>
      <c r="R133" s="77" t="s">
        <v>248</v>
      </c>
      <c r="S133" s="77" t="s">
        <v>860</v>
      </c>
      <c r="T133" s="77"/>
      <c r="U133" s="77"/>
      <c r="V133" s="69" t="s">
        <v>544</v>
      </c>
    </row>
    <row r="134" spans="1:22">
      <c r="A134" s="52">
        <v>221</v>
      </c>
      <c r="B134" s="52" t="s">
        <v>13</v>
      </c>
      <c r="C134" s="66" t="s">
        <v>41</v>
      </c>
      <c r="D134" s="52" t="s">
        <v>812</v>
      </c>
      <c r="E134" s="77" t="s">
        <v>837</v>
      </c>
      <c r="F134" s="50" t="s">
        <v>554</v>
      </c>
      <c r="G134" s="50"/>
      <c r="H134" s="70" t="s">
        <v>554</v>
      </c>
      <c r="I134" s="70" t="s">
        <v>554</v>
      </c>
      <c r="J134" s="77" t="s">
        <v>838</v>
      </c>
      <c r="K134" s="77" t="s">
        <v>815</v>
      </c>
      <c r="L134" s="6">
        <v>0.8</v>
      </c>
      <c r="M134" s="6"/>
      <c r="N134" s="77" t="s">
        <v>248</v>
      </c>
      <c r="O134" s="67" t="s">
        <v>248</v>
      </c>
      <c r="P134" s="68" t="s">
        <v>248</v>
      </c>
      <c r="Q134" s="77"/>
      <c r="R134" s="77" t="s">
        <v>248</v>
      </c>
      <c r="S134" s="69" t="s">
        <v>609</v>
      </c>
      <c r="T134" s="77"/>
      <c r="U134" s="77"/>
      <c r="V134" s="69" t="s">
        <v>839</v>
      </c>
    </row>
    <row r="135" spans="1:22">
      <c r="A135" s="52">
        <v>290</v>
      </c>
      <c r="B135" s="52" t="s">
        <v>13</v>
      </c>
      <c r="C135" s="66" t="s">
        <v>891</v>
      </c>
      <c r="D135" s="52"/>
      <c r="E135" s="50" t="s">
        <v>903</v>
      </c>
      <c r="F135" s="50" t="s">
        <v>904</v>
      </c>
      <c r="G135" s="77"/>
      <c r="H135" s="70" t="s">
        <v>904</v>
      </c>
      <c r="I135" s="70" t="s">
        <v>96</v>
      </c>
      <c r="J135" s="77"/>
      <c r="K135" s="77"/>
      <c r="L135" s="6">
        <v>0.6</v>
      </c>
      <c r="M135" s="55"/>
      <c r="N135" s="77" t="s">
        <v>248</v>
      </c>
      <c r="O135" s="67" t="s">
        <v>248</v>
      </c>
      <c r="P135" s="68" t="s">
        <v>248</v>
      </c>
      <c r="Q135" s="77"/>
      <c r="R135" s="77" t="s">
        <v>248</v>
      </c>
      <c r="S135" s="77"/>
      <c r="T135" s="77"/>
      <c r="U135" s="69" t="s">
        <v>609</v>
      </c>
      <c r="V135" s="77"/>
    </row>
    <row r="136" spans="1:22">
      <c r="A136" s="52">
        <v>255</v>
      </c>
      <c r="B136" s="52" t="s">
        <v>13</v>
      </c>
      <c r="C136" s="66" t="s">
        <v>851</v>
      </c>
      <c r="D136" s="52" t="s">
        <v>852</v>
      </c>
      <c r="E136" s="77" t="s">
        <v>853</v>
      </c>
      <c r="F136" s="77" t="s">
        <v>537</v>
      </c>
      <c r="G136" s="77"/>
      <c r="H136" s="70" t="s">
        <v>828</v>
      </c>
      <c r="I136" s="70" t="s">
        <v>828</v>
      </c>
      <c r="J136" s="77" t="s">
        <v>871</v>
      </c>
      <c r="K136" s="77" t="s">
        <v>872</v>
      </c>
      <c r="L136" s="6">
        <v>0.5</v>
      </c>
      <c r="M136" s="55">
        <v>43015</v>
      </c>
      <c r="N136" s="77" t="s">
        <v>248</v>
      </c>
      <c r="O136" s="67" t="s">
        <v>248</v>
      </c>
      <c r="P136" s="68" t="s">
        <v>248</v>
      </c>
      <c r="Q136" s="77"/>
      <c r="R136" s="77" t="s">
        <v>248</v>
      </c>
      <c r="S136" s="77"/>
      <c r="T136" s="77"/>
      <c r="U136" s="77"/>
      <c r="V136" s="69" t="s">
        <v>830</v>
      </c>
    </row>
    <row r="137" spans="1:22">
      <c r="A137" s="52">
        <v>209</v>
      </c>
      <c r="B137" s="52" t="s">
        <v>13</v>
      </c>
      <c r="C137" s="66" t="s">
        <v>41</v>
      </c>
      <c r="D137" s="52"/>
      <c r="E137" s="77" t="s">
        <v>817</v>
      </c>
      <c r="F137" s="50" t="s">
        <v>537</v>
      </c>
      <c r="G137" s="77"/>
      <c r="H137" s="70" t="s">
        <v>537</v>
      </c>
      <c r="I137" s="70" t="s">
        <v>828</v>
      </c>
      <c r="J137" s="77" t="s">
        <v>829</v>
      </c>
      <c r="K137" s="77"/>
      <c r="L137" s="6">
        <v>0.5</v>
      </c>
      <c r="M137" s="55"/>
      <c r="N137" s="77" t="s">
        <v>248</v>
      </c>
      <c r="O137" s="67" t="s">
        <v>248</v>
      </c>
      <c r="P137" s="68" t="s">
        <v>248</v>
      </c>
      <c r="Q137" s="77"/>
      <c r="R137" s="77" t="s">
        <v>248</v>
      </c>
      <c r="S137" s="77"/>
      <c r="T137" s="77"/>
      <c r="U137" s="77"/>
      <c r="V137" s="69" t="s">
        <v>830</v>
      </c>
    </row>
    <row r="138" spans="1:22">
      <c r="A138" s="52">
        <v>293</v>
      </c>
      <c r="B138" s="52" t="s">
        <v>13</v>
      </c>
      <c r="C138" s="66" t="s">
        <v>891</v>
      </c>
      <c r="D138" s="52"/>
      <c r="E138" s="50" t="s">
        <v>903</v>
      </c>
      <c r="F138" s="50" t="s">
        <v>96</v>
      </c>
      <c r="G138" s="77"/>
      <c r="H138" s="70" t="s">
        <v>96</v>
      </c>
      <c r="I138" s="70" t="s">
        <v>96</v>
      </c>
      <c r="J138" s="77"/>
      <c r="K138" s="77"/>
      <c r="L138" s="6">
        <v>1</v>
      </c>
      <c r="M138" s="55"/>
      <c r="N138" s="77" t="s">
        <v>248</v>
      </c>
      <c r="O138" s="67" t="s">
        <v>248</v>
      </c>
      <c r="P138" s="68" t="s">
        <v>608</v>
      </c>
      <c r="Q138" s="77"/>
      <c r="R138" s="77" t="s">
        <v>248</v>
      </c>
      <c r="S138" s="77"/>
      <c r="T138" s="77"/>
      <c r="U138" s="69" t="s">
        <v>609</v>
      </c>
      <c r="V138" s="77"/>
    </row>
    <row r="139" spans="1:22">
      <c r="A139" s="52">
        <v>54</v>
      </c>
      <c r="B139" s="52" t="s">
        <v>13</v>
      </c>
      <c r="C139" s="66" t="s">
        <v>44</v>
      </c>
      <c r="D139" s="52"/>
      <c r="E139" s="77" t="s">
        <v>629</v>
      </c>
      <c r="F139" s="77" t="s">
        <v>698</v>
      </c>
      <c r="G139" s="77"/>
      <c r="H139" s="70" t="s">
        <v>698</v>
      </c>
      <c r="I139" s="70" t="s">
        <v>698</v>
      </c>
      <c r="J139" s="77" t="s">
        <v>699</v>
      </c>
      <c r="K139" s="77"/>
      <c r="L139" s="6">
        <v>0.8</v>
      </c>
      <c r="M139" s="55"/>
      <c r="N139" s="77" t="s">
        <v>248</v>
      </c>
      <c r="O139" s="67" t="s">
        <v>608</v>
      </c>
      <c r="P139" s="68" t="s">
        <v>608</v>
      </c>
      <c r="Q139" s="77"/>
      <c r="R139" s="77" t="s">
        <v>248</v>
      </c>
      <c r="S139" s="77"/>
      <c r="T139" s="77"/>
      <c r="U139" s="77"/>
      <c r="V139" s="69" t="s">
        <v>700</v>
      </c>
    </row>
    <row r="140" spans="1:22">
      <c r="A140" s="52">
        <v>210</v>
      </c>
      <c r="B140" s="52" t="s">
        <v>13</v>
      </c>
      <c r="C140" s="66" t="s">
        <v>41</v>
      </c>
      <c r="D140" s="52"/>
      <c r="E140" s="77" t="s">
        <v>817</v>
      </c>
      <c r="F140" s="50" t="s">
        <v>425</v>
      </c>
      <c r="G140" s="77"/>
      <c r="H140" s="70" t="s">
        <v>425</v>
      </c>
      <c r="I140" s="70" t="s">
        <v>425</v>
      </c>
      <c r="J140" s="77" t="s">
        <v>831</v>
      </c>
      <c r="K140" s="77"/>
      <c r="L140" s="6">
        <v>0.5</v>
      </c>
      <c r="M140" s="55"/>
      <c r="N140" s="77" t="s">
        <v>248</v>
      </c>
      <c r="O140" s="67" t="s">
        <v>248</v>
      </c>
      <c r="P140" s="68" t="s">
        <v>248</v>
      </c>
      <c r="Q140" s="77"/>
      <c r="R140" s="77" t="s">
        <v>248</v>
      </c>
      <c r="S140" s="77"/>
      <c r="T140" s="77"/>
      <c r="U140" s="69" t="s">
        <v>609</v>
      </c>
      <c r="V140" s="69" t="s">
        <v>673</v>
      </c>
    </row>
    <row r="141" spans="1:22">
      <c r="A141" s="52">
        <v>256</v>
      </c>
      <c r="B141" s="52" t="s">
        <v>13</v>
      </c>
      <c r="C141" s="66" t="s">
        <v>851</v>
      </c>
      <c r="D141" s="52" t="s">
        <v>852</v>
      </c>
      <c r="E141" s="77" t="s">
        <v>853</v>
      </c>
      <c r="F141" s="77" t="s">
        <v>425</v>
      </c>
      <c r="G141" s="77"/>
      <c r="H141" s="70" t="s">
        <v>425</v>
      </c>
      <c r="I141" s="70" t="s">
        <v>425</v>
      </c>
      <c r="J141" s="77" t="s">
        <v>873</v>
      </c>
      <c r="K141" s="77" t="s">
        <v>874</v>
      </c>
      <c r="L141" s="6">
        <v>0.6</v>
      </c>
      <c r="M141" s="55">
        <v>43015</v>
      </c>
      <c r="N141" s="77" t="s">
        <v>248</v>
      </c>
      <c r="O141" s="67" t="s">
        <v>248</v>
      </c>
      <c r="P141" s="68" t="s">
        <v>248</v>
      </c>
      <c r="Q141" s="77"/>
      <c r="R141" s="77" t="s">
        <v>248</v>
      </c>
      <c r="S141" s="77"/>
      <c r="T141" s="77"/>
      <c r="U141" s="77"/>
      <c r="V141" s="69" t="s">
        <v>673</v>
      </c>
    </row>
    <row r="142" spans="1:22">
      <c r="A142" s="52">
        <v>272</v>
      </c>
      <c r="B142" s="52" t="s">
        <v>13</v>
      </c>
      <c r="C142" s="66" t="s">
        <v>885</v>
      </c>
      <c r="D142" s="52" t="s">
        <v>886</v>
      </c>
      <c r="E142" s="77" t="s">
        <v>887</v>
      </c>
      <c r="F142" s="50" t="s">
        <v>538</v>
      </c>
      <c r="G142" s="77"/>
      <c r="H142" s="71" t="s">
        <v>538</v>
      </c>
      <c r="I142" s="70" t="s">
        <v>828</v>
      </c>
      <c r="J142" s="77"/>
      <c r="K142" s="77"/>
      <c r="L142" s="6">
        <v>0.5</v>
      </c>
      <c r="M142" s="55">
        <v>43015</v>
      </c>
      <c r="N142" s="77" t="s">
        <v>248</v>
      </c>
      <c r="O142" s="67" t="s">
        <v>248</v>
      </c>
      <c r="P142" s="68" t="s">
        <v>248</v>
      </c>
      <c r="Q142" s="77"/>
      <c r="R142" s="77" t="s">
        <v>248</v>
      </c>
      <c r="S142" s="77"/>
      <c r="T142" s="77"/>
      <c r="U142" s="77"/>
      <c r="V142" s="69" t="s">
        <v>830</v>
      </c>
    </row>
    <row r="143" spans="1:22">
      <c r="A143" s="52">
        <v>214</v>
      </c>
      <c r="B143" s="52" t="s">
        <v>13</v>
      </c>
      <c r="C143" s="66" t="s">
        <v>41</v>
      </c>
      <c r="D143" s="52"/>
      <c r="E143" s="77" t="s">
        <v>817</v>
      </c>
      <c r="F143" s="50" t="s">
        <v>427</v>
      </c>
      <c r="G143" s="77"/>
      <c r="H143" s="70" t="s">
        <v>427</v>
      </c>
      <c r="I143" s="70" t="s">
        <v>427</v>
      </c>
      <c r="J143" s="77" t="s">
        <v>835</v>
      </c>
      <c r="K143" s="77"/>
      <c r="L143" s="6">
        <v>0.5</v>
      </c>
      <c r="M143" s="55"/>
      <c r="N143" s="77" t="s">
        <v>248</v>
      </c>
      <c r="O143" s="67" t="s">
        <v>248</v>
      </c>
      <c r="P143" s="68" t="s">
        <v>248</v>
      </c>
      <c r="Q143" s="77"/>
      <c r="R143" s="77" t="s">
        <v>248</v>
      </c>
      <c r="S143" s="77"/>
      <c r="T143" s="77"/>
      <c r="U143" s="77"/>
      <c r="V143" s="69" t="s">
        <v>673</v>
      </c>
    </row>
    <row r="144" spans="1:22">
      <c r="A144" s="52">
        <v>363</v>
      </c>
      <c r="B144" s="52" t="s">
        <v>13</v>
      </c>
      <c r="C144" s="66" t="s">
        <v>905</v>
      </c>
      <c r="D144" s="52"/>
      <c r="E144" s="77" t="s">
        <v>906</v>
      </c>
      <c r="F144" s="50" t="s">
        <v>1044</v>
      </c>
      <c r="G144" s="77" t="s">
        <v>1051</v>
      </c>
      <c r="H144" s="70" t="s">
        <v>1052</v>
      </c>
      <c r="I144" s="70" t="s">
        <v>1053</v>
      </c>
      <c r="J144" s="77"/>
      <c r="K144" s="77"/>
      <c r="L144" s="6">
        <v>0.6</v>
      </c>
      <c r="M144" s="55">
        <v>43015</v>
      </c>
      <c r="N144" s="77" t="s">
        <v>65</v>
      </c>
      <c r="O144" s="67" t="s">
        <v>108</v>
      </c>
      <c r="P144" s="68" t="s">
        <v>145</v>
      </c>
      <c r="Q144" s="77"/>
      <c r="R144" s="77" t="s">
        <v>171</v>
      </c>
      <c r="S144" s="69" t="s">
        <v>609</v>
      </c>
      <c r="T144" s="69" t="s">
        <v>609</v>
      </c>
      <c r="U144" s="77"/>
      <c r="V144" s="77"/>
    </row>
    <row r="145" spans="1:22">
      <c r="A145" s="52">
        <v>364</v>
      </c>
      <c r="B145" s="52" t="s">
        <v>13</v>
      </c>
      <c r="C145" s="66" t="s">
        <v>905</v>
      </c>
      <c r="D145" s="52"/>
      <c r="E145" s="77" t="s">
        <v>906</v>
      </c>
      <c r="F145" s="50" t="s">
        <v>1044</v>
      </c>
      <c r="G145" s="77" t="s">
        <v>1054</v>
      </c>
      <c r="H145" s="70" t="s">
        <v>1055</v>
      </c>
      <c r="I145" s="70" t="s">
        <v>1056</v>
      </c>
      <c r="J145" s="77"/>
      <c r="K145" s="77"/>
      <c r="L145" s="6">
        <v>0.6</v>
      </c>
      <c r="M145" s="55">
        <v>43015</v>
      </c>
      <c r="N145" s="77" t="s">
        <v>65</v>
      </c>
      <c r="O145" s="67" t="s">
        <v>108</v>
      </c>
      <c r="P145" s="68" t="s">
        <v>145</v>
      </c>
      <c r="Q145" s="77"/>
      <c r="R145" s="77" t="s">
        <v>171</v>
      </c>
      <c r="S145" s="69" t="s">
        <v>609</v>
      </c>
      <c r="T145" s="69" t="s">
        <v>609</v>
      </c>
      <c r="U145" s="77"/>
      <c r="V145" s="77"/>
    </row>
    <row r="146" spans="1:22">
      <c r="A146" s="52">
        <v>448</v>
      </c>
      <c r="B146" s="52" t="s">
        <v>13</v>
      </c>
      <c r="C146" s="66" t="s">
        <v>29</v>
      </c>
      <c r="D146" s="52" t="s">
        <v>1159</v>
      </c>
      <c r="E146" s="77" t="s">
        <v>1160</v>
      </c>
      <c r="F146" s="50" t="s">
        <v>1161</v>
      </c>
      <c r="G146" s="77" t="s">
        <v>371</v>
      </c>
      <c r="H146" s="70" t="s">
        <v>371</v>
      </c>
      <c r="I146" s="70" t="s">
        <v>371</v>
      </c>
      <c r="J146" s="77"/>
      <c r="K146" s="77"/>
      <c r="L146" s="6">
        <v>0.8</v>
      </c>
      <c r="M146" s="55"/>
      <c r="N146" s="77" t="s">
        <v>65</v>
      </c>
      <c r="O146" s="67" t="s">
        <v>608</v>
      </c>
      <c r="P146" s="68" t="s">
        <v>608</v>
      </c>
      <c r="Q146" s="77"/>
      <c r="R146" s="77" t="s">
        <v>171</v>
      </c>
      <c r="S146" s="69" t="s">
        <v>609</v>
      </c>
      <c r="T146" s="77"/>
      <c r="U146" s="77"/>
      <c r="V146" s="77"/>
    </row>
    <row r="147" spans="1:22">
      <c r="A147" s="52">
        <v>424</v>
      </c>
      <c r="B147" s="52" t="s">
        <v>13</v>
      </c>
      <c r="C147" s="66" t="s">
        <v>1116</v>
      </c>
      <c r="D147" s="52" t="s">
        <v>1117</v>
      </c>
      <c r="E147" s="77" t="s">
        <v>49</v>
      </c>
      <c r="F147" s="50" t="s">
        <v>1118</v>
      </c>
      <c r="G147" s="77">
        <v>16</v>
      </c>
      <c r="H147" s="71" t="s">
        <v>1118</v>
      </c>
      <c r="I147" s="71" t="s">
        <v>1007</v>
      </c>
      <c r="J147" s="77" t="s">
        <v>1119</v>
      </c>
      <c r="K147" s="77"/>
      <c r="L147" s="6">
        <v>0.8</v>
      </c>
      <c r="M147" s="55"/>
      <c r="N147" s="77" t="s">
        <v>65</v>
      </c>
      <c r="O147" s="67" t="s">
        <v>608</v>
      </c>
      <c r="P147" s="68" t="s">
        <v>608</v>
      </c>
      <c r="Q147" s="77"/>
      <c r="R147" s="77" t="s">
        <v>368</v>
      </c>
      <c r="S147" s="77"/>
      <c r="T147" s="77"/>
      <c r="U147" s="69" t="s">
        <v>609</v>
      </c>
      <c r="V147" s="77"/>
    </row>
    <row r="148" spans="1:22">
      <c r="A148" s="52">
        <v>314</v>
      </c>
      <c r="B148" s="52" t="s">
        <v>13</v>
      </c>
      <c r="C148" s="66" t="s">
        <v>905</v>
      </c>
      <c r="D148" s="52"/>
      <c r="E148" s="77" t="s">
        <v>906</v>
      </c>
      <c r="F148" s="50" t="s">
        <v>938</v>
      </c>
      <c r="G148" s="77" t="s">
        <v>951</v>
      </c>
      <c r="H148" s="70" t="s">
        <v>952</v>
      </c>
      <c r="I148" s="70" t="s">
        <v>952</v>
      </c>
      <c r="J148" s="77"/>
      <c r="K148" s="77"/>
      <c r="L148" s="6">
        <v>1</v>
      </c>
      <c r="M148" s="55">
        <v>43015</v>
      </c>
      <c r="N148" s="77" t="s">
        <v>65</v>
      </c>
      <c r="O148" s="67" t="s">
        <v>184</v>
      </c>
      <c r="P148" s="68" t="s">
        <v>608</v>
      </c>
      <c r="Q148" s="77"/>
      <c r="R148" s="77" t="s">
        <v>171</v>
      </c>
      <c r="S148" s="69" t="s">
        <v>609</v>
      </c>
      <c r="T148" s="77"/>
      <c r="U148" s="77"/>
      <c r="V148" s="77"/>
    </row>
    <row r="149" spans="1:22">
      <c r="A149" s="52">
        <v>334</v>
      </c>
      <c r="B149" s="52" t="s">
        <v>13</v>
      </c>
      <c r="C149" s="66" t="s">
        <v>905</v>
      </c>
      <c r="D149" s="52"/>
      <c r="E149" s="77" t="s">
        <v>906</v>
      </c>
      <c r="F149" s="50" t="s">
        <v>991</v>
      </c>
      <c r="G149" s="77" t="s">
        <v>994</v>
      </c>
      <c r="H149" s="70" t="s">
        <v>995</v>
      </c>
      <c r="I149" s="70" t="s">
        <v>996</v>
      </c>
      <c r="J149" s="77"/>
      <c r="K149" s="77"/>
      <c r="L149" s="6">
        <v>1</v>
      </c>
      <c r="M149" s="55">
        <v>43015</v>
      </c>
      <c r="N149" s="77" t="s">
        <v>65</v>
      </c>
      <c r="O149" s="67" t="s">
        <v>108</v>
      </c>
      <c r="P149" s="68" t="s">
        <v>144</v>
      </c>
      <c r="Q149" s="77"/>
      <c r="R149" s="77" t="s">
        <v>171</v>
      </c>
      <c r="S149" s="69" t="s">
        <v>609</v>
      </c>
      <c r="T149" s="69" t="s">
        <v>609</v>
      </c>
      <c r="U149" s="77"/>
      <c r="V149" s="77"/>
    </row>
    <row r="150" spans="1:22">
      <c r="A150" s="52">
        <v>128</v>
      </c>
      <c r="B150" s="52" t="s">
        <v>13</v>
      </c>
      <c r="C150" s="66" t="s">
        <v>38</v>
      </c>
      <c r="D150" s="52"/>
      <c r="E150" s="77" t="s">
        <v>744</v>
      </c>
      <c r="F150" s="50" t="s">
        <v>370</v>
      </c>
      <c r="G150" s="77"/>
      <c r="H150" s="70" t="s">
        <v>745</v>
      </c>
      <c r="I150" s="70" t="s">
        <v>745</v>
      </c>
      <c r="J150" s="77" t="s">
        <v>747</v>
      </c>
      <c r="K150" s="77" t="s">
        <v>748</v>
      </c>
      <c r="L150" s="6">
        <v>0.8</v>
      </c>
      <c r="M150" s="55">
        <v>42328</v>
      </c>
      <c r="N150" s="77" t="s">
        <v>65</v>
      </c>
      <c r="O150" s="67" t="s">
        <v>608</v>
      </c>
      <c r="P150" s="68" t="s">
        <v>608</v>
      </c>
      <c r="Q150" s="77"/>
      <c r="R150" s="77" t="s">
        <v>368</v>
      </c>
      <c r="S150" s="77"/>
      <c r="T150" s="77"/>
      <c r="U150" s="77" t="s">
        <v>609</v>
      </c>
      <c r="V150" s="77"/>
    </row>
    <row r="151" spans="1:22">
      <c r="A151" s="52">
        <v>1</v>
      </c>
      <c r="B151" s="52" t="s">
        <v>13</v>
      </c>
      <c r="C151" s="66" t="s">
        <v>21</v>
      </c>
      <c r="D151" s="52"/>
      <c r="E151" s="50" t="s">
        <v>605</v>
      </c>
      <c r="F151" s="50" t="s">
        <v>85</v>
      </c>
      <c r="G151" s="77"/>
      <c r="H151" s="70" t="s">
        <v>95</v>
      </c>
      <c r="I151" s="70" t="s">
        <v>87</v>
      </c>
      <c r="J151" s="77" t="s">
        <v>606</v>
      </c>
      <c r="K151" s="77"/>
      <c r="L151" s="6">
        <v>1</v>
      </c>
      <c r="M151" s="55"/>
      <c r="N151" s="77" t="s">
        <v>65</v>
      </c>
      <c r="O151" s="67" t="s">
        <v>607</v>
      </c>
      <c r="P151" s="68" t="s">
        <v>608</v>
      </c>
      <c r="Q151" s="77"/>
      <c r="R151" s="77" t="s">
        <v>95</v>
      </c>
      <c r="S151" s="77"/>
      <c r="T151" s="69" t="s">
        <v>609</v>
      </c>
      <c r="U151" s="77"/>
      <c r="V151" s="77"/>
    </row>
    <row r="152" spans="1:22">
      <c r="A152" s="52">
        <v>163</v>
      </c>
      <c r="B152" s="52" t="s">
        <v>13</v>
      </c>
      <c r="C152" s="66" t="s">
        <v>800</v>
      </c>
      <c r="D152" s="52" t="s">
        <v>801</v>
      </c>
      <c r="E152" s="77" t="s">
        <v>802</v>
      </c>
      <c r="F152" s="50" t="s">
        <v>85</v>
      </c>
      <c r="G152" s="77"/>
      <c r="H152" s="70" t="s">
        <v>85</v>
      </c>
      <c r="I152" s="70" t="s">
        <v>85</v>
      </c>
      <c r="J152" s="77" t="s">
        <v>803</v>
      </c>
      <c r="K152" s="77"/>
      <c r="L152" s="6">
        <v>1</v>
      </c>
      <c r="M152" s="55">
        <v>43018</v>
      </c>
      <c r="N152" s="77" t="s">
        <v>65</v>
      </c>
      <c r="O152" s="67" t="s">
        <v>108</v>
      </c>
      <c r="P152" s="68" t="s">
        <v>608</v>
      </c>
      <c r="Q152" s="77"/>
      <c r="R152" s="77" t="s">
        <v>95</v>
      </c>
      <c r="S152" s="77"/>
      <c r="T152" s="69" t="s">
        <v>609</v>
      </c>
      <c r="U152" s="77"/>
      <c r="V152" s="77"/>
    </row>
    <row r="153" spans="1:22">
      <c r="A153" s="52">
        <v>388</v>
      </c>
      <c r="B153" s="52" t="s">
        <v>13</v>
      </c>
      <c r="C153" s="66" t="s">
        <v>905</v>
      </c>
      <c r="D153" s="52"/>
      <c r="E153" s="77" t="s">
        <v>1104</v>
      </c>
      <c r="F153" s="77" t="s">
        <v>907</v>
      </c>
      <c r="G153" s="77"/>
      <c r="H153" s="70" t="s">
        <v>907</v>
      </c>
      <c r="I153" s="70" t="s">
        <v>420</v>
      </c>
      <c r="J153" s="77" t="s">
        <v>1105</v>
      </c>
      <c r="K153" s="77"/>
      <c r="L153" s="6">
        <v>1</v>
      </c>
      <c r="M153" s="55">
        <v>43015</v>
      </c>
      <c r="N153" s="77" t="s">
        <v>65</v>
      </c>
      <c r="O153" s="67" t="s">
        <v>108</v>
      </c>
      <c r="P153" s="68" t="s">
        <v>399</v>
      </c>
      <c r="Q153" s="77"/>
      <c r="R153" s="77" t="s">
        <v>95</v>
      </c>
      <c r="S153" s="77"/>
      <c r="T153" s="69" t="s">
        <v>609</v>
      </c>
      <c r="U153" s="77"/>
      <c r="V153" s="77"/>
    </row>
    <row r="154" spans="1:22">
      <c r="A154" s="52">
        <v>164</v>
      </c>
      <c r="B154" s="52" t="s">
        <v>13</v>
      </c>
      <c r="C154" s="66" t="s">
        <v>800</v>
      </c>
      <c r="D154" s="52" t="s">
        <v>801</v>
      </c>
      <c r="E154" s="77" t="s">
        <v>802</v>
      </c>
      <c r="F154" s="50" t="s">
        <v>93</v>
      </c>
      <c r="G154" s="77"/>
      <c r="H154" s="70" t="s">
        <v>93</v>
      </c>
      <c r="I154" s="70" t="s">
        <v>87</v>
      </c>
      <c r="J154" s="77" t="s">
        <v>803</v>
      </c>
      <c r="K154" s="77"/>
      <c r="L154" s="6">
        <v>1</v>
      </c>
      <c r="M154" s="55">
        <v>43018</v>
      </c>
      <c r="N154" s="77" t="s">
        <v>65</v>
      </c>
      <c r="O154" s="67" t="s">
        <v>607</v>
      </c>
      <c r="P154" s="68" t="s">
        <v>87</v>
      </c>
      <c r="Q154" s="77"/>
      <c r="R154" s="77" t="s">
        <v>95</v>
      </c>
      <c r="S154" s="77"/>
      <c r="T154" s="69" t="s">
        <v>609</v>
      </c>
      <c r="U154" s="77"/>
      <c r="V154" s="77"/>
    </row>
    <row r="155" spans="1:22">
      <c r="A155" s="52">
        <v>165</v>
      </c>
      <c r="B155" s="52" t="s">
        <v>13</v>
      </c>
      <c r="C155" s="66" t="s">
        <v>800</v>
      </c>
      <c r="D155" s="52" t="s">
        <v>801</v>
      </c>
      <c r="E155" s="77" t="s">
        <v>802</v>
      </c>
      <c r="F155" s="50" t="s">
        <v>161</v>
      </c>
      <c r="G155" s="77"/>
      <c r="H155" s="70" t="s">
        <v>161</v>
      </c>
      <c r="I155" s="70" t="s">
        <v>158</v>
      </c>
      <c r="J155" s="77" t="s">
        <v>803</v>
      </c>
      <c r="K155" s="77"/>
      <c r="L155" s="6">
        <v>0.8</v>
      </c>
      <c r="M155" s="55">
        <v>43018</v>
      </c>
      <c r="N155" s="77" t="s">
        <v>65</v>
      </c>
      <c r="O155" s="67" t="s">
        <v>108</v>
      </c>
      <c r="P155" s="68" t="s">
        <v>399</v>
      </c>
      <c r="Q155" s="77"/>
      <c r="R155" s="77" t="s">
        <v>95</v>
      </c>
      <c r="S155" s="77"/>
      <c r="T155" s="69" t="s">
        <v>609</v>
      </c>
      <c r="U155" s="77"/>
      <c r="V155" s="77"/>
    </row>
    <row r="156" spans="1:22">
      <c r="A156" s="52">
        <v>166</v>
      </c>
      <c r="B156" s="52" t="s">
        <v>13</v>
      </c>
      <c r="C156" s="66" t="s">
        <v>800</v>
      </c>
      <c r="D156" s="52" t="s">
        <v>801</v>
      </c>
      <c r="E156" s="77" t="s">
        <v>802</v>
      </c>
      <c r="F156" s="50" t="s">
        <v>434</v>
      </c>
      <c r="G156" s="77"/>
      <c r="H156" s="70" t="s">
        <v>434</v>
      </c>
      <c r="I156" s="70" t="s">
        <v>431</v>
      </c>
      <c r="J156" s="77" t="s">
        <v>803</v>
      </c>
      <c r="K156" s="77"/>
      <c r="L156" s="6">
        <v>0.8</v>
      </c>
      <c r="M156" s="55">
        <v>43018</v>
      </c>
      <c r="N156" s="77" t="s">
        <v>65</v>
      </c>
      <c r="O156" s="67" t="s">
        <v>108</v>
      </c>
      <c r="P156" s="68" t="s">
        <v>420</v>
      </c>
      <c r="Q156" s="77"/>
      <c r="R156" s="77" t="s">
        <v>95</v>
      </c>
      <c r="S156" s="77"/>
      <c r="T156" s="69" t="s">
        <v>609</v>
      </c>
      <c r="U156" s="77"/>
      <c r="V156" s="77"/>
    </row>
    <row r="157" spans="1:22">
      <c r="A157" s="52">
        <v>16</v>
      </c>
      <c r="B157" s="52" t="s">
        <v>13</v>
      </c>
      <c r="C157" s="66" t="s">
        <v>44</v>
      </c>
      <c r="D157" s="52"/>
      <c r="E157" s="77" t="s">
        <v>629</v>
      </c>
      <c r="F157" s="77" t="s">
        <v>630</v>
      </c>
      <c r="G157" s="77"/>
      <c r="H157" s="70" t="s">
        <v>630</v>
      </c>
      <c r="I157" s="70" t="s">
        <v>630</v>
      </c>
      <c r="J157" s="77" t="s">
        <v>631</v>
      </c>
      <c r="K157" s="77"/>
      <c r="L157" s="6">
        <v>0.6</v>
      </c>
      <c r="M157" s="55"/>
      <c r="N157" s="77" t="s">
        <v>65</v>
      </c>
      <c r="O157" s="67" t="s">
        <v>108</v>
      </c>
      <c r="P157" s="68" t="s">
        <v>145</v>
      </c>
      <c r="Q157" s="77"/>
      <c r="R157" s="77" t="s">
        <v>171</v>
      </c>
      <c r="S157" s="77"/>
      <c r="T157" s="77"/>
      <c r="U157" s="77"/>
      <c r="V157" s="69" t="s">
        <v>632</v>
      </c>
    </row>
    <row r="158" spans="1:22">
      <c r="A158" s="52">
        <v>331</v>
      </c>
      <c r="B158" s="52" t="s">
        <v>13</v>
      </c>
      <c r="C158" s="66" t="s">
        <v>905</v>
      </c>
      <c r="D158" s="52"/>
      <c r="E158" s="77" t="s">
        <v>906</v>
      </c>
      <c r="F158" s="50" t="s">
        <v>962</v>
      </c>
      <c r="G158" s="77" t="s">
        <v>988</v>
      </c>
      <c r="H158" s="70" t="s">
        <v>989</v>
      </c>
      <c r="I158" s="70" t="s">
        <v>990</v>
      </c>
      <c r="J158" s="77"/>
      <c r="K158" s="77"/>
      <c r="L158" s="6">
        <v>0.8</v>
      </c>
      <c r="M158" s="55">
        <v>43015</v>
      </c>
      <c r="N158" s="77" t="s">
        <v>65</v>
      </c>
      <c r="O158" s="67" t="s">
        <v>108</v>
      </c>
      <c r="P158" s="68" t="s">
        <v>144</v>
      </c>
      <c r="Q158" s="77"/>
      <c r="R158" s="77" t="s">
        <v>262</v>
      </c>
      <c r="S158" s="77"/>
      <c r="T158" s="69" t="s">
        <v>609</v>
      </c>
      <c r="U158" s="77"/>
      <c r="V158" s="77"/>
    </row>
    <row r="159" spans="1:22">
      <c r="A159" s="52">
        <v>299</v>
      </c>
      <c r="B159" s="52" t="s">
        <v>13</v>
      </c>
      <c r="C159" s="66" t="s">
        <v>905</v>
      </c>
      <c r="D159" s="52"/>
      <c r="E159" s="77" t="s">
        <v>906</v>
      </c>
      <c r="F159" s="50" t="s">
        <v>406</v>
      </c>
      <c r="G159" s="77" t="s">
        <v>921</v>
      </c>
      <c r="H159" s="70" t="s">
        <v>922</v>
      </c>
      <c r="I159" s="70" t="s">
        <v>922</v>
      </c>
      <c r="J159" s="77" t="s">
        <v>921</v>
      </c>
      <c r="K159" s="77"/>
      <c r="L159" s="6">
        <v>0.6</v>
      </c>
      <c r="M159" s="55">
        <v>43015</v>
      </c>
      <c r="N159" s="77" t="s">
        <v>65</v>
      </c>
      <c r="O159" s="67" t="s">
        <v>608</v>
      </c>
      <c r="P159" s="68" t="s">
        <v>733</v>
      </c>
      <c r="Q159" s="77"/>
      <c r="R159" s="77" t="s">
        <v>171</v>
      </c>
      <c r="S159" s="77"/>
      <c r="T159" s="69" t="s">
        <v>609</v>
      </c>
      <c r="U159" s="77"/>
      <c r="V159" s="77"/>
    </row>
    <row r="160" spans="1:22">
      <c r="A160" s="52">
        <v>91</v>
      </c>
      <c r="B160" s="52" t="s">
        <v>13</v>
      </c>
      <c r="C160" s="66" t="s">
        <v>730</v>
      </c>
      <c r="D160" s="52"/>
      <c r="E160" s="77" t="s">
        <v>722</v>
      </c>
      <c r="F160" s="50" t="s">
        <v>733</v>
      </c>
      <c r="G160" s="77"/>
      <c r="H160" s="70" t="s">
        <v>733</v>
      </c>
      <c r="I160" s="70" t="s">
        <v>408</v>
      </c>
      <c r="J160" s="77"/>
      <c r="K160" s="77"/>
      <c r="L160" s="6">
        <v>0.6</v>
      </c>
      <c r="M160" s="55">
        <v>43017</v>
      </c>
      <c r="N160" s="77" t="s">
        <v>65</v>
      </c>
      <c r="O160" s="67" t="s">
        <v>608</v>
      </c>
      <c r="P160" s="68" t="s">
        <v>733</v>
      </c>
      <c r="Q160" s="77"/>
      <c r="R160" s="77" t="s">
        <v>171</v>
      </c>
      <c r="S160" s="77"/>
      <c r="T160" s="69" t="s">
        <v>609</v>
      </c>
      <c r="U160" s="77"/>
      <c r="V160" s="77"/>
    </row>
    <row r="161" spans="1:20">
      <c r="A161" s="52">
        <v>486</v>
      </c>
      <c r="B161" s="52" t="s">
        <v>13</v>
      </c>
      <c r="C161" s="66" t="s">
        <v>32</v>
      </c>
      <c r="D161" s="52"/>
      <c r="E161" s="77" t="s">
        <v>1190</v>
      </c>
      <c r="F161" s="50" t="s">
        <v>1192</v>
      </c>
      <c r="G161" s="77"/>
      <c r="H161" s="70" t="s">
        <v>733</v>
      </c>
      <c r="I161" s="70" t="s">
        <v>408</v>
      </c>
      <c r="J161" s="77"/>
      <c r="K161" s="77"/>
      <c r="L161" s="6">
        <v>0.6</v>
      </c>
      <c r="M161" s="55">
        <v>42328</v>
      </c>
      <c r="N161" s="77" t="s">
        <v>65</v>
      </c>
      <c r="O161" s="67" t="s">
        <v>608</v>
      </c>
      <c r="P161" s="68" t="s">
        <v>733</v>
      </c>
      <c r="Q161" s="77"/>
      <c r="R161" s="77" t="s">
        <v>171</v>
      </c>
      <c r="S161" s="77"/>
      <c r="T161" s="69" t="s">
        <v>609</v>
      </c>
    </row>
    <row r="162" spans="1:20">
      <c r="A162" s="52">
        <v>2</v>
      </c>
      <c r="B162" s="52" t="s">
        <v>13</v>
      </c>
      <c r="C162" s="66" t="s">
        <v>21</v>
      </c>
      <c r="D162" s="52"/>
      <c r="E162" s="50" t="s">
        <v>605</v>
      </c>
      <c r="F162" s="50" t="s">
        <v>98</v>
      </c>
      <c r="G162" s="77"/>
      <c r="H162" s="70" t="s">
        <v>97</v>
      </c>
      <c r="I162" s="70" t="s">
        <v>97</v>
      </c>
      <c r="J162" s="77" t="s">
        <v>611</v>
      </c>
      <c r="K162" s="77"/>
      <c r="L162" s="6">
        <v>1</v>
      </c>
      <c r="M162" s="55"/>
      <c r="N162" s="77" t="s">
        <v>65</v>
      </c>
      <c r="O162" s="67" t="s">
        <v>612</v>
      </c>
      <c r="P162" s="68" t="s">
        <v>97</v>
      </c>
      <c r="Q162" s="77"/>
      <c r="R162" s="77" t="s">
        <v>97</v>
      </c>
      <c r="S162" s="77"/>
      <c r="T162" s="69" t="s">
        <v>609</v>
      </c>
    </row>
    <row r="163" spans="1:20">
      <c r="A163" s="52">
        <v>17</v>
      </c>
      <c r="B163" s="52" t="s">
        <v>13</v>
      </c>
      <c r="C163" s="66" t="s">
        <v>44</v>
      </c>
      <c r="D163" s="52"/>
      <c r="E163" s="77" t="s">
        <v>629</v>
      </c>
      <c r="F163" s="77" t="s">
        <v>97</v>
      </c>
      <c r="G163" s="77"/>
      <c r="H163" s="70" t="s">
        <v>97</v>
      </c>
      <c r="I163" s="70" t="s">
        <v>97</v>
      </c>
      <c r="J163" s="77" t="s">
        <v>633</v>
      </c>
      <c r="K163" s="77"/>
      <c r="L163" s="6">
        <v>1</v>
      </c>
      <c r="M163" s="55"/>
      <c r="N163" s="77" t="s">
        <v>65</v>
      </c>
      <c r="O163" s="67" t="s">
        <v>612</v>
      </c>
      <c r="P163" s="68" t="s">
        <v>97</v>
      </c>
      <c r="Q163" s="77"/>
      <c r="R163" s="77" t="s">
        <v>97</v>
      </c>
      <c r="S163" s="77"/>
      <c r="T163" s="69" t="s">
        <v>609</v>
      </c>
    </row>
    <row r="164" spans="1:20">
      <c r="A164" s="52">
        <v>69</v>
      </c>
      <c r="B164" s="52" t="s">
        <v>13</v>
      </c>
      <c r="C164" s="66" t="s">
        <v>721</v>
      </c>
      <c r="D164" s="52"/>
      <c r="E164" s="77" t="s">
        <v>722</v>
      </c>
      <c r="F164" s="50" t="s">
        <v>97</v>
      </c>
      <c r="G164" s="77"/>
      <c r="H164" s="70" t="s">
        <v>97</v>
      </c>
      <c r="I164" s="70" t="s">
        <v>97</v>
      </c>
      <c r="J164" s="77"/>
      <c r="K164" s="77"/>
      <c r="L164" s="6">
        <v>1</v>
      </c>
      <c r="M164" s="55"/>
      <c r="N164" s="77" t="s">
        <v>65</v>
      </c>
      <c r="O164" s="67" t="s">
        <v>612</v>
      </c>
      <c r="P164" s="68" t="s">
        <v>97</v>
      </c>
      <c r="Q164" s="77"/>
      <c r="R164" s="77" t="s">
        <v>97</v>
      </c>
      <c r="S164" s="77"/>
      <c r="T164" s="69" t="s">
        <v>609</v>
      </c>
    </row>
    <row r="165" spans="1:20">
      <c r="A165" s="52">
        <v>92</v>
      </c>
      <c r="B165" s="52" t="s">
        <v>13</v>
      </c>
      <c r="C165" s="66" t="s">
        <v>730</v>
      </c>
      <c r="D165" s="52"/>
      <c r="E165" s="77" t="s">
        <v>722</v>
      </c>
      <c r="F165" s="50" t="s">
        <v>97</v>
      </c>
      <c r="G165" s="77"/>
      <c r="H165" s="70" t="s">
        <v>97</v>
      </c>
      <c r="I165" s="70" t="s">
        <v>97</v>
      </c>
      <c r="J165" s="77"/>
      <c r="K165" s="77"/>
      <c r="L165" s="6">
        <v>1</v>
      </c>
      <c r="M165" s="55">
        <v>43017</v>
      </c>
      <c r="N165" s="77" t="s">
        <v>65</v>
      </c>
      <c r="O165" s="67" t="s">
        <v>612</v>
      </c>
      <c r="P165" s="68" t="s">
        <v>97</v>
      </c>
      <c r="Q165" s="77"/>
      <c r="R165" s="77" t="s">
        <v>97</v>
      </c>
      <c r="S165" s="77"/>
      <c r="T165" s="69" t="s">
        <v>609</v>
      </c>
    </row>
    <row r="166" spans="1:20">
      <c r="A166" s="52">
        <v>131</v>
      </c>
      <c r="B166" s="52" t="s">
        <v>13</v>
      </c>
      <c r="C166" s="66" t="s">
        <v>38</v>
      </c>
      <c r="D166" s="52"/>
      <c r="E166" s="77" t="s">
        <v>744</v>
      </c>
      <c r="F166" s="50" t="s">
        <v>98</v>
      </c>
      <c r="G166" s="77"/>
      <c r="H166" s="70" t="s">
        <v>97</v>
      </c>
      <c r="I166" s="70" t="s">
        <v>97</v>
      </c>
      <c r="J166" s="77" t="s">
        <v>751</v>
      </c>
      <c r="K166" s="77"/>
      <c r="L166" s="6">
        <v>1</v>
      </c>
      <c r="M166" s="55">
        <v>42328</v>
      </c>
      <c r="N166" s="77" t="s">
        <v>65</v>
      </c>
      <c r="O166" s="67" t="s">
        <v>612</v>
      </c>
      <c r="P166" s="68" t="s">
        <v>97</v>
      </c>
      <c r="Q166" s="77"/>
      <c r="R166" s="77" t="s">
        <v>97</v>
      </c>
      <c r="S166" s="77"/>
      <c r="T166" s="69" t="s">
        <v>609</v>
      </c>
    </row>
    <row r="167" spans="1:20">
      <c r="A167" s="52">
        <v>168</v>
      </c>
      <c r="B167" s="52" t="s">
        <v>13</v>
      </c>
      <c r="C167" s="66" t="s">
        <v>800</v>
      </c>
      <c r="D167" s="52" t="s">
        <v>801</v>
      </c>
      <c r="E167" s="77" t="s">
        <v>802</v>
      </c>
      <c r="F167" s="50" t="s">
        <v>98</v>
      </c>
      <c r="G167" s="77"/>
      <c r="H167" s="70" t="s">
        <v>98</v>
      </c>
      <c r="I167" s="70" t="s">
        <v>97</v>
      </c>
      <c r="J167" s="77" t="s">
        <v>803</v>
      </c>
      <c r="K167" s="77"/>
      <c r="L167" s="6">
        <v>1</v>
      </c>
      <c r="M167" s="55">
        <v>43018</v>
      </c>
      <c r="N167" s="77" t="s">
        <v>65</v>
      </c>
      <c r="O167" s="67" t="s">
        <v>108</v>
      </c>
      <c r="P167" s="68" t="s">
        <v>97</v>
      </c>
      <c r="Q167" s="77"/>
      <c r="R167" s="77" t="s">
        <v>97</v>
      </c>
      <c r="S167" s="77"/>
      <c r="T167" s="69" t="s">
        <v>609</v>
      </c>
    </row>
    <row r="168" spans="1:20">
      <c r="A168" s="52">
        <v>228</v>
      </c>
      <c r="B168" s="52" t="s">
        <v>13</v>
      </c>
      <c r="C168" s="66" t="s">
        <v>41</v>
      </c>
      <c r="D168" s="52" t="s">
        <v>812</v>
      </c>
      <c r="E168" s="77" t="s">
        <v>842</v>
      </c>
      <c r="F168" s="50" t="s">
        <v>98</v>
      </c>
      <c r="G168" s="50"/>
      <c r="H168" s="70" t="s">
        <v>98</v>
      </c>
      <c r="I168" s="70" t="s">
        <v>97</v>
      </c>
      <c r="J168" s="77" t="s">
        <v>633</v>
      </c>
      <c r="K168" s="77" t="s">
        <v>815</v>
      </c>
      <c r="L168" s="6">
        <v>1</v>
      </c>
      <c r="M168" s="6"/>
      <c r="N168" s="77" t="s">
        <v>65</v>
      </c>
      <c r="O168" s="67" t="s">
        <v>612</v>
      </c>
      <c r="P168" s="68" t="s">
        <v>97</v>
      </c>
      <c r="Q168" s="77"/>
      <c r="R168" s="77" t="s">
        <v>97</v>
      </c>
      <c r="S168" s="77"/>
      <c r="T168" s="69" t="s">
        <v>609</v>
      </c>
    </row>
    <row r="169" spans="1:20">
      <c r="A169" s="52">
        <v>390</v>
      </c>
      <c r="B169" s="52" t="s">
        <v>13</v>
      </c>
      <c r="C169" s="66" t="s">
        <v>905</v>
      </c>
      <c r="D169" s="52"/>
      <c r="E169" s="77" t="s">
        <v>1104</v>
      </c>
      <c r="F169" s="77" t="s">
        <v>97</v>
      </c>
      <c r="G169" s="77"/>
      <c r="H169" s="70" t="s">
        <v>97</v>
      </c>
      <c r="I169" s="70" t="s">
        <v>97</v>
      </c>
      <c r="J169" s="77" t="s">
        <v>923</v>
      </c>
      <c r="K169" s="77"/>
      <c r="L169" s="6">
        <v>1</v>
      </c>
      <c r="M169" s="55">
        <v>43015</v>
      </c>
      <c r="N169" s="77" t="s">
        <v>65</v>
      </c>
      <c r="O169" s="67" t="s">
        <v>612</v>
      </c>
      <c r="P169" s="68" t="s">
        <v>97</v>
      </c>
      <c r="Q169" s="77"/>
      <c r="R169" s="77" t="s">
        <v>97</v>
      </c>
      <c r="S169" s="77"/>
      <c r="T169" s="69" t="s">
        <v>609</v>
      </c>
    </row>
    <row r="170" spans="1:20">
      <c r="A170" s="52">
        <v>487</v>
      </c>
      <c r="B170" s="52" t="s">
        <v>13</v>
      </c>
      <c r="C170" s="66" t="s">
        <v>32</v>
      </c>
      <c r="D170" s="52"/>
      <c r="E170" s="77" t="s">
        <v>1190</v>
      </c>
      <c r="F170" s="50" t="s">
        <v>98</v>
      </c>
      <c r="G170" s="77"/>
      <c r="H170" s="70" t="s">
        <v>97</v>
      </c>
      <c r="I170" s="70" t="s">
        <v>97</v>
      </c>
      <c r="J170" s="77"/>
      <c r="K170" s="77"/>
      <c r="L170" s="6">
        <v>1</v>
      </c>
      <c r="M170" s="55">
        <v>42328</v>
      </c>
      <c r="N170" s="77" t="s">
        <v>65</v>
      </c>
      <c r="O170" s="67" t="s">
        <v>612</v>
      </c>
      <c r="P170" s="68" t="s">
        <v>97</v>
      </c>
      <c r="Q170" s="77"/>
      <c r="R170" s="77" t="s">
        <v>97</v>
      </c>
      <c r="S170" s="77"/>
      <c r="T170" s="69" t="s">
        <v>609</v>
      </c>
    </row>
    <row r="171" spans="1:20">
      <c r="A171" s="52">
        <v>18</v>
      </c>
      <c r="B171" s="52" t="s">
        <v>13</v>
      </c>
      <c r="C171" s="66" t="s">
        <v>44</v>
      </c>
      <c r="D171" s="52"/>
      <c r="E171" s="77" t="s">
        <v>629</v>
      </c>
      <c r="F171" s="77" t="s">
        <v>71</v>
      </c>
      <c r="G171" s="77"/>
      <c r="H171" s="70" t="s">
        <v>71</v>
      </c>
      <c r="I171" s="70" t="s">
        <v>71</v>
      </c>
      <c r="J171" s="77" t="s">
        <v>634</v>
      </c>
      <c r="K171" s="77"/>
      <c r="L171" s="6">
        <v>1</v>
      </c>
      <c r="M171" s="55"/>
      <c r="N171" s="77" t="s">
        <v>65</v>
      </c>
      <c r="O171" s="67" t="s">
        <v>612</v>
      </c>
      <c r="P171" s="68" t="s">
        <v>71</v>
      </c>
      <c r="Q171" s="77"/>
      <c r="R171" s="77" t="s">
        <v>83</v>
      </c>
      <c r="S171" s="77"/>
      <c r="T171" s="69" t="s">
        <v>609</v>
      </c>
    </row>
    <row r="172" spans="1:20">
      <c r="A172" s="52">
        <v>70</v>
      </c>
      <c r="B172" s="52" t="s">
        <v>13</v>
      </c>
      <c r="C172" s="66" t="s">
        <v>721</v>
      </c>
      <c r="D172" s="52"/>
      <c r="E172" s="77" t="s">
        <v>722</v>
      </c>
      <c r="F172" s="50" t="s">
        <v>71</v>
      </c>
      <c r="G172" s="77"/>
      <c r="H172" s="70" t="s">
        <v>71</v>
      </c>
      <c r="I172" s="70" t="s">
        <v>71</v>
      </c>
      <c r="J172" s="77"/>
      <c r="K172" s="77"/>
      <c r="L172" s="6">
        <v>1</v>
      </c>
      <c r="M172" s="55"/>
      <c r="N172" s="77" t="s">
        <v>65</v>
      </c>
      <c r="O172" s="67" t="s">
        <v>612</v>
      </c>
      <c r="P172" s="68" t="s">
        <v>71</v>
      </c>
      <c r="Q172" s="77"/>
      <c r="R172" s="77" t="s">
        <v>83</v>
      </c>
      <c r="S172" s="77"/>
      <c r="T172" s="69" t="s">
        <v>609</v>
      </c>
    </row>
    <row r="173" spans="1:20">
      <c r="A173" s="52">
        <v>93</v>
      </c>
      <c r="B173" s="52" t="s">
        <v>13</v>
      </c>
      <c r="C173" s="66" t="s">
        <v>730</v>
      </c>
      <c r="D173" s="52"/>
      <c r="E173" s="77" t="s">
        <v>722</v>
      </c>
      <c r="F173" s="50" t="s">
        <v>71</v>
      </c>
      <c r="G173" s="77"/>
      <c r="H173" s="70" t="s">
        <v>71</v>
      </c>
      <c r="I173" s="70" t="s">
        <v>71</v>
      </c>
      <c r="J173" s="77"/>
      <c r="K173" s="77"/>
      <c r="L173" s="6">
        <v>1</v>
      </c>
      <c r="M173" s="55">
        <v>43017</v>
      </c>
      <c r="N173" s="77" t="s">
        <v>65</v>
      </c>
      <c r="O173" s="67" t="s">
        <v>612</v>
      </c>
      <c r="P173" s="68" t="s">
        <v>71</v>
      </c>
      <c r="Q173" s="77"/>
      <c r="R173" s="77" t="s">
        <v>83</v>
      </c>
      <c r="S173" s="77"/>
      <c r="T173" s="69" t="s">
        <v>609</v>
      </c>
    </row>
    <row r="174" spans="1:20">
      <c r="A174" s="52">
        <v>391</v>
      </c>
      <c r="B174" s="52" t="s">
        <v>13</v>
      </c>
      <c r="C174" s="66" t="s">
        <v>905</v>
      </c>
      <c r="D174" s="52"/>
      <c r="E174" s="77" t="s">
        <v>1104</v>
      </c>
      <c r="F174" s="77" t="s">
        <v>72</v>
      </c>
      <c r="G174" s="77"/>
      <c r="H174" s="70" t="s">
        <v>72</v>
      </c>
      <c r="I174" s="70" t="s">
        <v>71</v>
      </c>
      <c r="J174" s="77" t="s">
        <v>926</v>
      </c>
      <c r="K174" s="77"/>
      <c r="L174" s="6">
        <v>1</v>
      </c>
      <c r="M174" s="55">
        <v>43015</v>
      </c>
      <c r="N174" s="77" t="s">
        <v>65</v>
      </c>
      <c r="O174" s="67" t="s">
        <v>612</v>
      </c>
      <c r="P174" s="68" t="s">
        <v>71</v>
      </c>
      <c r="Q174" s="77"/>
      <c r="R174" s="77" t="s">
        <v>83</v>
      </c>
      <c r="S174" s="77"/>
      <c r="T174" s="69" t="s">
        <v>609</v>
      </c>
    </row>
    <row r="175" spans="1:20">
      <c r="A175" s="52">
        <v>454</v>
      </c>
      <c r="B175" s="52" t="s">
        <v>13</v>
      </c>
      <c r="C175" s="66" t="s">
        <v>29</v>
      </c>
      <c r="D175" s="52" t="s">
        <v>1159</v>
      </c>
      <c r="E175" s="77" t="s">
        <v>1160</v>
      </c>
      <c r="F175" s="50" t="s">
        <v>1164</v>
      </c>
      <c r="G175" s="77" t="s">
        <v>72</v>
      </c>
      <c r="H175" s="70" t="s">
        <v>72</v>
      </c>
      <c r="I175" s="70" t="s">
        <v>71</v>
      </c>
      <c r="J175" s="77"/>
      <c r="K175" s="77"/>
      <c r="L175" s="6">
        <v>1</v>
      </c>
      <c r="M175" s="55"/>
      <c r="N175" s="77" t="s">
        <v>65</v>
      </c>
      <c r="O175" s="67" t="s">
        <v>612</v>
      </c>
      <c r="P175" s="68" t="s">
        <v>71</v>
      </c>
      <c r="Q175" s="77"/>
      <c r="R175" s="77" t="s">
        <v>83</v>
      </c>
      <c r="S175" s="77"/>
      <c r="T175" s="69" t="s">
        <v>609</v>
      </c>
    </row>
    <row r="176" spans="1:20">
      <c r="A176" s="52">
        <v>19</v>
      </c>
      <c r="B176" s="52" t="s">
        <v>13</v>
      </c>
      <c r="C176" s="66" t="s">
        <v>44</v>
      </c>
      <c r="D176" s="52"/>
      <c r="E176" s="77" t="s">
        <v>629</v>
      </c>
      <c r="F176" s="77" t="s">
        <v>471</v>
      </c>
      <c r="G176" s="77"/>
      <c r="H176" s="70" t="s">
        <v>471</v>
      </c>
      <c r="I176" s="70" t="s">
        <v>471</v>
      </c>
      <c r="J176" s="77" t="s">
        <v>635</v>
      </c>
      <c r="K176" s="77"/>
      <c r="L176" s="6">
        <v>0.6</v>
      </c>
      <c r="M176" s="55"/>
      <c r="N176" s="77" t="s">
        <v>65</v>
      </c>
      <c r="O176" s="67" t="s">
        <v>108</v>
      </c>
      <c r="P176" s="68" t="s">
        <v>145</v>
      </c>
      <c r="Q176" s="77"/>
      <c r="R176" s="77" t="s">
        <v>171</v>
      </c>
      <c r="S176" s="69" t="s">
        <v>609</v>
      </c>
      <c r="T176" s="77"/>
    </row>
    <row r="177" spans="1:21">
      <c r="A177" s="52">
        <v>20</v>
      </c>
      <c r="B177" s="52" t="s">
        <v>13</v>
      </c>
      <c r="C177" s="66" t="s">
        <v>44</v>
      </c>
      <c r="D177" s="52"/>
      <c r="E177" s="77" t="s">
        <v>629</v>
      </c>
      <c r="F177" s="77" t="s">
        <v>338</v>
      </c>
      <c r="G177" s="77"/>
      <c r="H177" s="70" t="s">
        <v>338</v>
      </c>
      <c r="I177" s="70" t="s">
        <v>636</v>
      </c>
      <c r="J177" s="77" t="s">
        <v>637</v>
      </c>
      <c r="K177" s="77"/>
      <c r="L177" s="6">
        <v>0.6</v>
      </c>
      <c r="M177" s="55"/>
      <c r="N177" s="77" t="s">
        <v>65</v>
      </c>
      <c r="O177" s="67" t="s">
        <v>108</v>
      </c>
      <c r="P177" s="68" t="s">
        <v>145</v>
      </c>
      <c r="Q177" s="77"/>
      <c r="R177" s="77" t="s">
        <v>171</v>
      </c>
      <c r="S177" s="69" t="s">
        <v>609</v>
      </c>
      <c r="T177" s="77"/>
      <c r="U177" s="77"/>
    </row>
    <row r="178" spans="1:21">
      <c r="A178" s="52">
        <v>488</v>
      </c>
      <c r="B178" s="52" t="s">
        <v>13</v>
      </c>
      <c r="C178" s="66" t="s">
        <v>32</v>
      </c>
      <c r="D178" s="52"/>
      <c r="E178" s="77" t="s">
        <v>1190</v>
      </c>
      <c r="F178" s="50" t="s">
        <v>1193</v>
      </c>
      <c r="G178" s="77"/>
      <c r="H178" s="70" t="s">
        <v>1194</v>
      </c>
      <c r="I178" s="70" t="s">
        <v>71</v>
      </c>
      <c r="J178" s="77"/>
      <c r="K178" s="77"/>
      <c r="L178" s="6">
        <v>1</v>
      </c>
      <c r="M178" s="55">
        <v>42328</v>
      </c>
      <c r="N178" s="77" t="s">
        <v>65</v>
      </c>
      <c r="O178" s="67" t="s">
        <v>612</v>
      </c>
      <c r="P178" s="68" t="s">
        <v>71</v>
      </c>
      <c r="Q178" s="77"/>
      <c r="R178" s="77" t="s">
        <v>83</v>
      </c>
      <c r="S178" s="77"/>
      <c r="T178" s="69" t="s">
        <v>609</v>
      </c>
      <c r="U178" s="77"/>
    </row>
    <row r="179" spans="1:21">
      <c r="A179" s="52">
        <v>132</v>
      </c>
      <c r="B179" s="52" t="s">
        <v>13</v>
      </c>
      <c r="C179" s="66" t="s">
        <v>38</v>
      </c>
      <c r="D179" s="52"/>
      <c r="E179" s="77" t="s">
        <v>744</v>
      </c>
      <c r="F179" s="50" t="s">
        <v>82</v>
      </c>
      <c r="G179" s="77"/>
      <c r="H179" s="70" t="s">
        <v>752</v>
      </c>
      <c r="I179" s="70" t="s">
        <v>77</v>
      </c>
      <c r="J179" s="77" t="s">
        <v>753</v>
      </c>
      <c r="K179" s="77" t="s">
        <v>754</v>
      </c>
      <c r="L179" s="6">
        <v>1</v>
      </c>
      <c r="M179" s="55">
        <v>42328</v>
      </c>
      <c r="N179" s="77" t="s">
        <v>65</v>
      </c>
      <c r="O179" s="67" t="s">
        <v>108</v>
      </c>
      <c r="P179" s="68" t="s">
        <v>71</v>
      </c>
      <c r="Q179" s="77"/>
      <c r="R179" s="77" t="s">
        <v>97</v>
      </c>
      <c r="S179" s="77"/>
      <c r="T179" s="69" t="s">
        <v>609</v>
      </c>
      <c r="U179" s="77"/>
    </row>
    <row r="180" spans="1:21">
      <c r="A180" s="52">
        <v>452</v>
      </c>
      <c r="B180" s="52" t="s">
        <v>13</v>
      </c>
      <c r="C180" s="66" t="s">
        <v>29</v>
      </c>
      <c r="D180" s="52" t="s">
        <v>1159</v>
      </c>
      <c r="E180" s="77" t="s">
        <v>1160</v>
      </c>
      <c r="F180" s="50" t="s">
        <v>1163</v>
      </c>
      <c r="G180" s="77" t="s">
        <v>100</v>
      </c>
      <c r="H180" s="70" t="s">
        <v>100</v>
      </c>
      <c r="I180" s="70" t="s">
        <v>97</v>
      </c>
      <c r="J180" s="77"/>
      <c r="K180" s="77"/>
      <c r="L180" s="6">
        <v>1</v>
      </c>
      <c r="M180" s="55"/>
      <c r="N180" s="77" t="s">
        <v>65</v>
      </c>
      <c r="O180" s="67" t="s">
        <v>612</v>
      </c>
      <c r="P180" s="68" t="s">
        <v>97</v>
      </c>
      <c r="Q180" s="77"/>
      <c r="R180" s="77" t="s">
        <v>97</v>
      </c>
      <c r="S180" s="77"/>
      <c r="T180" s="69" t="s">
        <v>609</v>
      </c>
      <c r="U180" s="77"/>
    </row>
    <row r="181" spans="1:21">
      <c r="A181" s="52">
        <v>229</v>
      </c>
      <c r="B181" s="52" t="s">
        <v>13</v>
      </c>
      <c r="C181" s="66" t="s">
        <v>41</v>
      </c>
      <c r="D181" s="52" t="s">
        <v>812</v>
      </c>
      <c r="E181" s="77" t="s">
        <v>842</v>
      </c>
      <c r="F181" s="50" t="s">
        <v>76</v>
      </c>
      <c r="G181" s="50"/>
      <c r="H181" s="70" t="s">
        <v>76</v>
      </c>
      <c r="I181" s="70" t="s">
        <v>71</v>
      </c>
      <c r="J181" s="77" t="s">
        <v>634</v>
      </c>
      <c r="K181" s="77" t="s">
        <v>815</v>
      </c>
      <c r="L181" s="6">
        <v>1</v>
      </c>
      <c r="M181" s="6"/>
      <c r="N181" s="77" t="s">
        <v>65</v>
      </c>
      <c r="O181" s="67" t="s">
        <v>612</v>
      </c>
      <c r="P181" s="68" t="s">
        <v>71</v>
      </c>
      <c r="Q181" s="77"/>
      <c r="R181" s="77" t="s">
        <v>83</v>
      </c>
      <c r="S181" s="77"/>
      <c r="T181" s="69" t="s">
        <v>609</v>
      </c>
      <c r="U181" s="77"/>
    </row>
    <row r="182" spans="1:21">
      <c r="A182" s="52">
        <v>3</v>
      </c>
      <c r="B182" s="52" t="s">
        <v>13</v>
      </c>
      <c r="C182" s="66" t="s">
        <v>21</v>
      </c>
      <c r="D182" s="52"/>
      <c r="E182" s="50" t="s">
        <v>605</v>
      </c>
      <c r="F182" s="50" t="s">
        <v>201</v>
      </c>
      <c r="G182" s="77"/>
      <c r="H182" s="70" t="s">
        <v>202</v>
      </c>
      <c r="I182" s="70" t="s">
        <v>202</v>
      </c>
      <c r="J182" s="77" t="s">
        <v>613</v>
      </c>
      <c r="K182" s="77"/>
      <c r="L182" s="6">
        <v>0.8</v>
      </c>
      <c r="M182" s="55"/>
      <c r="N182" s="77" t="s">
        <v>65</v>
      </c>
      <c r="O182" s="67" t="s">
        <v>612</v>
      </c>
      <c r="P182" s="68" t="s">
        <v>97</v>
      </c>
      <c r="Q182" s="77"/>
      <c r="R182" s="77" t="s">
        <v>202</v>
      </c>
      <c r="S182" s="77"/>
      <c r="T182" s="69" t="s">
        <v>609</v>
      </c>
      <c r="U182" s="77"/>
    </row>
    <row r="183" spans="1:21">
      <c r="A183" s="52">
        <v>303</v>
      </c>
      <c r="B183" s="52" t="s">
        <v>13</v>
      </c>
      <c r="C183" s="66" t="s">
        <v>905</v>
      </c>
      <c r="D183" s="52"/>
      <c r="E183" s="77" t="s">
        <v>906</v>
      </c>
      <c r="F183" s="50" t="s">
        <v>282</v>
      </c>
      <c r="G183" s="77" t="s">
        <v>202</v>
      </c>
      <c r="H183" s="70" t="s">
        <v>202</v>
      </c>
      <c r="I183" s="70" t="s">
        <v>202</v>
      </c>
      <c r="J183" s="77"/>
      <c r="K183" s="77"/>
      <c r="L183" s="6">
        <v>0.8</v>
      </c>
      <c r="M183" s="55">
        <v>43015</v>
      </c>
      <c r="N183" s="77" t="s">
        <v>65</v>
      </c>
      <c r="O183" s="67" t="s">
        <v>608</v>
      </c>
      <c r="P183" s="68" t="s">
        <v>97</v>
      </c>
      <c r="Q183" s="77"/>
      <c r="R183" s="77" t="s">
        <v>202</v>
      </c>
      <c r="S183" s="77"/>
      <c r="T183" s="69" t="s">
        <v>609</v>
      </c>
      <c r="U183" s="77"/>
    </row>
    <row r="184" spans="1:21">
      <c r="A184" s="52">
        <v>230</v>
      </c>
      <c r="B184" s="52" t="s">
        <v>13</v>
      </c>
      <c r="C184" s="66" t="s">
        <v>41</v>
      </c>
      <c r="D184" s="52" t="s">
        <v>812</v>
      </c>
      <c r="E184" s="77" t="s">
        <v>842</v>
      </c>
      <c r="F184" s="50" t="s">
        <v>337</v>
      </c>
      <c r="G184" s="50"/>
      <c r="H184" s="70" t="s">
        <v>337</v>
      </c>
      <c r="I184" s="70" t="s">
        <v>636</v>
      </c>
      <c r="J184" s="77" t="s">
        <v>637</v>
      </c>
      <c r="K184" s="77" t="s">
        <v>815</v>
      </c>
      <c r="L184" s="6">
        <v>0.6</v>
      </c>
      <c r="M184" s="6"/>
      <c r="N184" s="77" t="s">
        <v>65</v>
      </c>
      <c r="O184" s="67" t="s">
        <v>108</v>
      </c>
      <c r="P184" s="68" t="s">
        <v>145</v>
      </c>
      <c r="Q184" s="77"/>
      <c r="R184" s="77" t="s">
        <v>171</v>
      </c>
      <c r="S184" s="77" t="s">
        <v>609</v>
      </c>
      <c r="T184" s="77"/>
      <c r="U184" s="77"/>
    </row>
    <row r="185" spans="1:21">
      <c r="A185" s="52">
        <v>84</v>
      </c>
      <c r="B185" s="52" t="s">
        <v>13</v>
      </c>
      <c r="C185" s="66" t="s">
        <v>727</v>
      </c>
      <c r="D185" s="52"/>
      <c r="E185" s="77" t="s">
        <v>728</v>
      </c>
      <c r="F185" s="50" t="s">
        <v>612</v>
      </c>
      <c r="G185" s="77"/>
      <c r="H185" s="71" t="s">
        <v>612</v>
      </c>
      <c r="I185" s="71" t="s">
        <v>612</v>
      </c>
      <c r="J185" s="77"/>
      <c r="K185" s="77"/>
      <c r="L185" s="6">
        <v>1</v>
      </c>
      <c r="M185" s="55">
        <v>41549</v>
      </c>
      <c r="N185" s="77" t="s">
        <v>65</v>
      </c>
      <c r="O185" s="67" t="s">
        <v>612</v>
      </c>
      <c r="P185" s="68" t="s">
        <v>608</v>
      </c>
      <c r="Q185" s="77"/>
      <c r="R185" s="77" t="s">
        <v>368</v>
      </c>
      <c r="S185" s="77"/>
      <c r="T185" s="77" t="s">
        <v>609</v>
      </c>
      <c r="U185" s="77"/>
    </row>
    <row r="186" spans="1:21">
      <c r="A186" s="52">
        <v>94</v>
      </c>
      <c r="B186" s="52" t="s">
        <v>13</v>
      </c>
      <c r="C186" s="66" t="s">
        <v>730</v>
      </c>
      <c r="D186" s="52"/>
      <c r="E186" s="77" t="s">
        <v>722</v>
      </c>
      <c r="F186" s="50" t="s">
        <v>734</v>
      </c>
      <c r="G186" s="77"/>
      <c r="H186" s="70" t="s">
        <v>734</v>
      </c>
      <c r="I186" s="70" t="s">
        <v>734</v>
      </c>
      <c r="J186" s="77"/>
      <c r="K186" s="77"/>
      <c r="L186" s="6">
        <v>0.8</v>
      </c>
      <c r="M186" s="55">
        <v>43017</v>
      </c>
      <c r="N186" s="77" t="s">
        <v>65</v>
      </c>
      <c r="O186" s="67" t="s">
        <v>108</v>
      </c>
      <c r="P186" s="68" t="s">
        <v>734</v>
      </c>
      <c r="Q186" s="77"/>
      <c r="R186" s="77" t="s">
        <v>171</v>
      </c>
      <c r="S186" s="69" t="s">
        <v>609</v>
      </c>
      <c r="T186" s="69" t="s">
        <v>372</v>
      </c>
      <c r="U186" s="77"/>
    </row>
    <row r="187" spans="1:21">
      <c r="A187" s="52">
        <v>365</v>
      </c>
      <c r="B187" s="52" t="s">
        <v>13</v>
      </c>
      <c r="C187" s="66" t="s">
        <v>905</v>
      </c>
      <c r="D187" s="52"/>
      <c r="E187" s="77" t="s">
        <v>906</v>
      </c>
      <c r="F187" s="50" t="s">
        <v>1044</v>
      </c>
      <c r="G187" s="77" t="s">
        <v>1057</v>
      </c>
      <c r="H187" s="70" t="s">
        <v>734</v>
      </c>
      <c r="I187" s="70" t="s">
        <v>734</v>
      </c>
      <c r="J187" s="77"/>
      <c r="K187" s="77"/>
      <c r="L187" s="6">
        <v>0.8</v>
      </c>
      <c r="M187" s="55">
        <v>43015</v>
      </c>
      <c r="N187" s="77" t="s">
        <v>65</v>
      </c>
      <c r="O187" s="67" t="s">
        <v>108</v>
      </c>
      <c r="P187" s="68" t="s">
        <v>734</v>
      </c>
      <c r="Q187" s="77"/>
      <c r="R187" s="77" t="s">
        <v>171</v>
      </c>
      <c r="S187" s="69" t="s">
        <v>609</v>
      </c>
      <c r="T187" s="69" t="s">
        <v>372</v>
      </c>
      <c r="U187" s="77"/>
    </row>
    <row r="188" spans="1:21">
      <c r="A188" s="52">
        <v>362</v>
      </c>
      <c r="B188" s="52" t="s">
        <v>13</v>
      </c>
      <c r="C188" s="66" t="s">
        <v>905</v>
      </c>
      <c r="D188" s="52"/>
      <c r="E188" s="77" t="s">
        <v>906</v>
      </c>
      <c r="F188" s="50" t="s">
        <v>1044</v>
      </c>
      <c r="G188" s="77" t="s">
        <v>1048</v>
      </c>
      <c r="H188" s="70" t="s">
        <v>1049</v>
      </c>
      <c r="I188" s="70" t="s">
        <v>1050</v>
      </c>
      <c r="J188" s="77"/>
      <c r="K188" s="77"/>
      <c r="L188" s="6">
        <v>0.8</v>
      </c>
      <c r="M188" s="55">
        <v>43015</v>
      </c>
      <c r="N188" s="77" t="s">
        <v>65</v>
      </c>
      <c r="O188" s="67" t="s">
        <v>108</v>
      </c>
      <c r="P188" s="68" t="s">
        <v>734</v>
      </c>
      <c r="Q188" s="77"/>
      <c r="R188" s="77" t="s">
        <v>171</v>
      </c>
      <c r="S188" s="69" t="s">
        <v>609</v>
      </c>
      <c r="T188" s="69" t="s">
        <v>372</v>
      </c>
      <c r="U188" s="77"/>
    </row>
    <row r="189" spans="1:21">
      <c r="A189" s="52">
        <v>21</v>
      </c>
      <c r="B189" s="52" t="s">
        <v>13</v>
      </c>
      <c r="C189" s="66" t="s">
        <v>44</v>
      </c>
      <c r="D189" s="52"/>
      <c r="E189" s="77" t="s">
        <v>629</v>
      </c>
      <c r="F189" s="77" t="s">
        <v>638</v>
      </c>
      <c r="G189" s="77"/>
      <c r="H189" s="70" t="s">
        <v>638</v>
      </c>
      <c r="I189" s="70" t="s">
        <v>638</v>
      </c>
      <c r="J189" s="77" t="s">
        <v>639</v>
      </c>
      <c r="K189" s="77"/>
      <c r="L189" s="6">
        <v>0.6</v>
      </c>
      <c r="M189" s="55"/>
      <c r="N189" s="77" t="s">
        <v>65</v>
      </c>
      <c r="O189" s="67" t="s">
        <v>608</v>
      </c>
      <c r="P189" s="68" t="s">
        <v>190</v>
      </c>
      <c r="Q189" s="77"/>
      <c r="R189" s="77" t="s">
        <v>248</v>
      </c>
      <c r="S189" s="69" t="s">
        <v>609</v>
      </c>
      <c r="T189" s="77"/>
      <c r="U189" s="69" t="s">
        <v>609</v>
      </c>
    </row>
    <row r="190" spans="1:21">
      <c r="A190" s="52">
        <v>95</v>
      </c>
      <c r="B190" s="52" t="s">
        <v>13</v>
      </c>
      <c r="C190" s="66" t="s">
        <v>730</v>
      </c>
      <c r="D190" s="52"/>
      <c r="E190" s="77" t="s">
        <v>722</v>
      </c>
      <c r="F190" s="50" t="s">
        <v>282</v>
      </c>
      <c r="G190" s="77"/>
      <c r="H190" s="70" t="s">
        <v>282</v>
      </c>
      <c r="I190" s="70" t="s">
        <v>282</v>
      </c>
      <c r="J190" s="77"/>
      <c r="K190" s="77"/>
      <c r="L190" s="6">
        <v>0.8</v>
      </c>
      <c r="M190" s="55">
        <v>43017</v>
      </c>
      <c r="N190" s="77" t="s">
        <v>65</v>
      </c>
      <c r="O190" s="67" t="s">
        <v>108</v>
      </c>
      <c r="P190" s="68" t="s">
        <v>282</v>
      </c>
      <c r="Q190" s="77"/>
      <c r="R190" s="77" t="s">
        <v>171</v>
      </c>
      <c r="S190" s="77"/>
      <c r="T190" s="69" t="s">
        <v>609</v>
      </c>
      <c r="U190" s="77"/>
    </row>
    <row r="191" spans="1:21">
      <c r="A191" s="52">
        <v>302</v>
      </c>
      <c r="B191" s="52" t="s">
        <v>13</v>
      </c>
      <c r="C191" s="66" t="s">
        <v>905</v>
      </c>
      <c r="D191" s="52"/>
      <c r="E191" s="77" t="s">
        <v>906</v>
      </c>
      <c r="F191" s="50" t="s">
        <v>282</v>
      </c>
      <c r="G191" s="77" t="s">
        <v>282</v>
      </c>
      <c r="H191" s="70" t="s">
        <v>282</v>
      </c>
      <c r="I191" s="70" t="s">
        <v>282</v>
      </c>
      <c r="J191" s="77"/>
      <c r="K191" s="77"/>
      <c r="L191" s="6">
        <v>0.8</v>
      </c>
      <c r="M191" s="55">
        <v>43015</v>
      </c>
      <c r="N191" s="77" t="s">
        <v>65</v>
      </c>
      <c r="O191" s="67" t="s">
        <v>608</v>
      </c>
      <c r="P191" s="68" t="s">
        <v>282</v>
      </c>
      <c r="Q191" s="77"/>
      <c r="R191" s="77" t="s">
        <v>171</v>
      </c>
      <c r="S191" s="77"/>
      <c r="T191" s="69" t="s">
        <v>609</v>
      </c>
      <c r="U191" s="77"/>
    </row>
    <row r="192" spans="1:21">
      <c r="A192" s="52">
        <v>392</v>
      </c>
      <c r="B192" s="52" t="s">
        <v>13</v>
      </c>
      <c r="C192" s="66" t="s">
        <v>905</v>
      </c>
      <c r="D192" s="52"/>
      <c r="E192" s="77" t="s">
        <v>1104</v>
      </c>
      <c r="F192" s="77" t="s">
        <v>282</v>
      </c>
      <c r="G192" s="77"/>
      <c r="H192" s="70" t="s">
        <v>282</v>
      </c>
      <c r="I192" s="70" t="s">
        <v>282</v>
      </c>
      <c r="J192" s="77" t="s">
        <v>1106</v>
      </c>
      <c r="K192" s="77"/>
      <c r="L192" s="6">
        <v>0.8</v>
      </c>
      <c r="M192" s="55">
        <v>43015</v>
      </c>
      <c r="N192" s="77" t="s">
        <v>65</v>
      </c>
      <c r="O192" s="67" t="s">
        <v>608</v>
      </c>
      <c r="P192" s="68" t="s">
        <v>282</v>
      </c>
      <c r="Q192" s="77"/>
      <c r="R192" s="77" t="s">
        <v>171</v>
      </c>
      <c r="S192" s="77"/>
      <c r="T192" s="69" t="s">
        <v>609</v>
      </c>
      <c r="U192" s="77"/>
    </row>
    <row r="193" spans="1:21">
      <c r="A193" s="52">
        <v>96</v>
      </c>
      <c r="B193" s="52" t="s">
        <v>13</v>
      </c>
      <c r="C193" s="66" t="s">
        <v>730</v>
      </c>
      <c r="D193" s="52"/>
      <c r="E193" s="77" t="s">
        <v>722</v>
      </c>
      <c r="F193" s="50" t="s">
        <v>374</v>
      </c>
      <c r="G193" s="77"/>
      <c r="H193" s="70" t="s">
        <v>374</v>
      </c>
      <c r="I193" s="70" t="s">
        <v>374</v>
      </c>
      <c r="J193" s="77"/>
      <c r="K193" s="77"/>
      <c r="L193" s="6">
        <v>0.8</v>
      </c>
      <c r="M193" s="55">
        <v>43017</v>
      </c>
      <c r="N193" s="77" t="s">
        <v>65</v>
      </c>
      <c r="O193" s="67" t="s">
        <v>108</v>
      </c>
      <c r="P193" s="68" t="s">
        <v>374</v>
      </c>
      <c r="Q193" s="77"/>
      <c r="R193" s="77" t="s">
        <v>171</v>
      </c>
      <c r="S193" s="69" t="s">
        <v>609</v>
      </c>
      <c r="T193" s="77"/>
      <c r="U193" s="77"/>
    </row>
    <row r="194" spans="1:21">
      <c r="A194" s="52">
        <v>457</v>
      </c>
      <c r="B194" s="52" t="s">
        <v>13</v>
      </c>
      <c r="C194" s="66" t="s">
        <v>29</v>
      </c>
      <c r="D194" s="52" t="s">
        <v>1159</v>
      </c>
      <c r="E194" s="77" t="s">
        <v>1160</v>
      </c>
      <c r="F194" s="50" t="s">
        <v>1167</v>
      </c>
      <c r="G194" s="77" t="s">
        <v>390</v>
      </c>
      <c r="H194" s="70" t="s">
        <v>390</v>
      </c>
      <c r="I194" s="70" t="s">
        <v>390</v>
      </c>
      <c r="J194" s="77"/>
      <c r="K194" s="77"/>
      <c r="L194" s="6">
        <v>1</v>
      </c>
      <c r="M194" s="55"/>
      <c r="N194" s="77" t="s">
        <v>65</v>
      </c>
      <c r="O194" s="67" t="s">
        <v>108</v>
      </c>
      <c r="P194" s="68" t="s">
        <v>145</v>
      </c>
      <c r="Q194" s="77"/>
      <c r="R194" s="77" t="s">
        <v>368</v>
      </c>
      <c r="S194" s="77"/>
      <c r="T194" s="77"/>
      <c r="U194" s="77" t="s">
        <v>609</v>
      </c>
    </row>
    <row r="195" spans="1:21">
      <c r="A195" s="52">
        <v>170</v>
      </c>
      <c r="B195" s="52" t="s">
        <v>13</v>
      </c>
      <c r="C195" s="66" t="s">
        <v>800</v>
      </c>
      <c r="D195" s="52" t="s">
        <v>801</v>
      </c>
      <c r="E195" s="77" t="s">
        <v>802</v>
      </c>
      <c r="F195" s="50" t="s">
        <v>80</v>
      </c>
      <c r="G195" s="77"/>
      <c r="H195" s="70" t="s">
        <v>80</v>
      </c>
      <c r="I195" s="70" t="s">
        <v>80</v>
      </c>
      <c r="J195" s="77" t="s">
        <v>803</v>
      </c>
      <c r="K195" s="77"/>
      <c r="L195" s="6">
        <v>0.8</v>
      </c>
      <c r="M195" s="55">
        <v>43018</v>
      </c>
      <c r="N195" s="77" t="s">
        <v>65</v>
      </c>
      <c r="O195" s="67" t="s">
        <v>612</v>
      </c>
      <c r="P195" s="68" t="s">
        <v>608</v>
      </c>
      <c r="Q195" s="77"/>
      <c r="R195" s="77" t="s">
        <v>83</v>
      </c>
      <c r="S195" s="77"/>
      <c r="T195" s="77" t="s">
        <v>609</v>
      </c>
      <c r="U195" s="77"/>
    </row>
    <row r="196" spans="1:21">
      <c r="A196" s="52">
        <v>133</v>
      </c>
      <c r="B196" s="52" t="s">
        <v>13</v>
      </c>
      <c r="C196" s="66" t="s">
        <v>38</v>
      </c>
      <c r="D196" s="52"/>
      <c r="E196" s="77" t="s">
        <v>744</v>
      </c>
      <c r="F196" s="50" t="s">
        <v>466</v>
      </c>
      <c r="G196" s="77"/>
      <c r="H196" s="70" t="s">
        <v>756</v>
      </c>
      <c r="I196" s="70" t="s">
        <v>756</v>
      </c>
      <c r="J196" s="77" t="s">
        <v>757</v>
      </c>
      <c r="K196" s="77"/>
      <c r="L196" s="6">
        <v>0.5</v>
      </c>
      <c r="M196" s="55">
        <v>42328</v>
      </c>
      <c r="N196" s="77" t="s">
        <v>65</v>
      </c>
      <c r="O196" s="67" t="s">
        <v>608</v>
      </c>
      <c r="P196" s="68" t="s">
        <v>608</v>
      </c>
      <c r="Q196" s="77"/>
      <c r="R196" s="77" t="s">
        <v>238</v>
      </c>
      <c r="S196" s="77"/>
      <c r="T196" s="77"/>
      <c r="U196" s="77"/>
    </row>
    <row r="197" spans="1:21">
      <c r="A197" s="52">
        <v>202</v>
      </c>
      <c r="B197" s="52" t="s">
        <v>13</v>
      </c>
      <c r="C197" s="66" t="s">
        <v>41</v>
      </c>
      <c r="D197" s="52"/>
      <c r="E197" s="77" t="s">
        <v>817</v>
      </c>
      <c r="F197" s="50" t="s">
        <v>235</v>
      </c>
      <c r="G197" s="77"/>
      <c r="H197" s="70" t="s">
        <v>235</v>
      </c>
      <c r="I197" s="70" t="s">
        <v>235</v>
      </c>
      <c r="J197" s="77" t="s">
        <v>819</v>
      </c>
      <c r="K197" s="77"/>
      <c r="L197" s="6">
        <v>1</v>
      </c>
      <c r="M197" s="55"/>
      <c r="N197" s="77" t="s">
        <v>65</v>
      </c>
      <c r="O197" s="67" t="s">
        <v>608</v>
      </c>
      <c r="P197" s="68" t="s">
        <v>608</v>
      </c>
      <c r="Q197" s="77"/>
      <c r="R197" s="77" t="s">
        <v>171</v>
      </c>
      <c r="S197" s="77"/>
      <c r="T197" s="77"/>
      <c r="U197" s="77"/>
    </row>
    <row r="198" spans="1:21">
      <c r="A198" s="52">
        <v>455</v>
      </c>
      <c r="B198" s="52" t="s">
        <v>13</v>
      </c>
      <c r="C198" s="66" t="s">
        <v>29</v>
      </c>
      <c r="D198" s="52" t="s">
        <v>1159</v>
      </c>
      <c r="E198" s="77" t="s">
        <v>1160</v>
      </c>
      <c r="F198" s="50" t="s">
        <v>1165</v>
      </c>
      <c r="G198" s="77" t="s">
        <v>183</v>
      </c>
      <c r="H198" s="70" t="s">
        <v>183</v>
      </c>
      <c r="I198" s="70" t="s">
        <v>182</v>
      </c>
      <c r="J198" s="77"/>
      <c r="K198" s="77"/>
      <c r="L198" s="6">
        <v>1</v>
      </c>
      <c r="M198" s="55"/>
      <c r="N198" s="77" t="s">
        <v>65</v>
      </c>
      <c r="O198" s="67" t="s">
        <v>184</v>
      </c>
      <c r="P198" s="68" t="s">
        <v>182</v>
      </c>
      <c r="Q198" s="77"/>
      <c r="R198" s="77" t="s">
        <v>171</v>
      </c>
      <c r="S198" s="77"/>
      <c r="T198" s="69" t="s">
        <v>609</v>
      </c>
      <c r="U198" s="69" t="s">
        <v>609</v>
      </c>
    </row>
    <row r="199" spans="1:21">
      <c r="A199" s="52">
        <v>490</v>
      </c>
      <c r="B199" s="52" t="s">
        <v>13</v>
      </c>
      <c r="C199" s="66" t="s">
        <v>32</v>
      </c>
      <c r="D199" s="52"/>
      <c r="E199" s="77" t="s">
        <v>1190</v>
      </c>
      <c r="F199" s="50" t="s">
        <v>183</v>
      </c>
      <c r="G199" s="77"/>
      <c r="H199" s="70" t="s">
        <v>1195</v>
      </c>
      <c r="I199" s="70" t="s">
        <v>182</v>
      </c>
      <c r="J199" s="77"/>
      <c r="K199" s="77"/>
      <c r="L199" s="6">
        <v>0.8</v>
      </c>
      <c r="M199" s="55">
        <v>42328</v>
      </c>
      <c r="N199" s="77" t="s">
        <v>65</v>
      </c>
      <c r="O199" s="67" t="s">
        <v>184</v>
      </c>
      <c r="P199" s="68" t="s">
        <v>182</v>
      </c>
      <c r="Q199" s="77"/>
      <c r="R199" s="77" t="s">
        <v>171</v>
      </c>
      <c r="S199" s="77"/>
      <c r="T199" s="69" t="s">
        <v>609</v>
      </c>
      <c r="U199" s="69" t="s">
        <v>609</v>
      </c>
    </row>
    <row r="200" spans="1:21">
      <c r="A200" s="52">
        <v>85</v>
      </c>
      <c r="B200" s="52" t="s">
        <v>13</v>
      </c>
      <c r="C200" s="66" t="s">
        <v>727</v>
      </c>
      <c r="D200" s="52"/>
      <c r="E200" s="77" t="s">
        <v>728</v>
      </c>
      <c r="F200" s="50" t="s">
        <v>184</v>
      </c>
      <c r="G200" s="77"/>
      <c r="H200" s="71" t="s">
        <v>184</v>
      </c>
      <c r="I200" s="70" t="s">
        <v>182</v>
      </c>
      <c r="J200" s="77"/>
      <c r="K200" s="77"/>
      <c r="L200" s="6">
        <v>0.8</v>
      </c>
      <c r="M200" s="55">
        <v>41549</v>
      </c>
      <c r="N200" s="77" t="s">
        <v>65</v>
      </c>
      <c r="O200" s="67" t="s">
        <v>184</v>
      </c>
      <c r="P200" s="68" t="s">
        <v>182</v>
      </c>
      <c r="Q200" s="77"/>
      <c r="R200" s="77" t="s">
        <v>171</v>
      </c>
      <c r="S200" s="77"/>
      <c r="T200" s="69" t="s">
        <v>609</v>
      </c>
      <c r="U200" s="69" t="s">
        <v>609</v>
      </c>
    </row>
    <row r="201" spans="1:21">
      <c r="A201" s="52">
        <v>311</v>
      </c>
      <c r="B201" s="52" t="s">
        <v>13</v>
      </c>
      <c r="C201" s="66" t="s">
        <v>905</v>
      </c>
      <c r="D201" s="52"/>
      <c r="E201" s="77" t="s">
        <v>906</v>
      </c>
      <c r="F201" s="50" t="s">
        <v>938</v>
      </c>
      <c r="G201" s="77" t="s">
        <v>947</v>
      </c>
      <c r="H201" s="70" t="s">
        <v>948</v>
      </c>
      <c r="I201" s="70" t="s">
        <v>182</v>
      </c>
      <c r="J201" s="77"/>
      <c r="K201" s="77"/>
      <c r="L201" s="6">
        <v>0.8</v>
      </c>
      <c r="M201" s="55">
        <v>43015</v>
      </c>
      <c r="N201" s="77" t="s">
        <v>65</v>
      </c>
      <c r="O201" s="67" t="s">
        <v>184</v>
      </c>
      <c r="P201" s="68" t="s">
        <v>182</v>
      </c>
      <c r="Q201" s="77"/>
      <c r="R201" s="77" t="s">
        <v>171</v>
      </c>
      <c r="S201" s="77"/>
      <c r="T201" s="69" t="s">
        <v>609</v>
      </c>
      <c r="U201" s="69" t="s">
        <v>609</v>
      </c>
    </row>
    <row r="202" spans="1:21">
      <c r="A202" s="52">
        <v>304</v>
      </c>
      <c r="B202" s="52" t="s">
        <v>13</v>
      </c>
      <c r="C202" s="66" t="s">
        <v>905</v>
      </c>
      <c r="D202" s="52"/>
      <c r="E202" s="77" t="s">
        <v>906</v>
      </c>
      <c r="F202" s="50" t="s">
        <v>929</v>
      </c>
      <c r="G202" s="77" t="s">
        <v>929</v>
      </c>
      <c r="H202" s="70" t="s">
        <v>930</v>
      </c>
      <c r="I202" s="70" t="s">
        <v>930</v>
      </c>
      <c r="J202" s="77"/>
      <c r="K202" s="77"/>
      <c r="L202" s="6">
        <v>0.8</v>
      </c>
      <c r="M202" s="55">
        <v>43015</v>
      </c>
      <c r="N202" s="77" t="s">
        <v>65</v>
      </c>
      <c r="O202" s="67" t="s">
        <v>108</v>
      </c>
      <c r="P202" s="68" t="s">
        <v>145</v>
      </c>
      <c r="Q202" s="77"/>
      <c r="R202" s="77" t="s">
        <v>171</v>
      </c>
      <c r="S202" s="69" t="s">
        <v>609</v>
      </c>
      <c r="T202" s="77"/>
      <c r="U202" s="77"/>
    </row>
    <row r="203" spans="1:21">
      <c r="A203" s="52">
        <v>4</v>
      </c>
      <c r="B203" s="52" t="s">
        <v>13</v>
      </c>
      <c r="C203" s="66" t="s">
        <v>21</v>
      </c>
      <c r="D203" s="52"/>
      <c r="E203" s="50" t="s">
        <v>605</v>
      </c>
      <c r="F203" s="50" t="s">
        <v>311</v>
      </c>
      <c r="G203" s="77"/>
      <c r="H203" s="70" t="s">
        <v>614</v>
      </c>
      <c r="I203" s="70" t="s">
        <v>614</v>
      </c>
      <c r="J203" s="21" t="s">
        <v>615</v>
      </c>
      <c r="K203" s="77"/>
      <c r="L203" s="6">
        <v>0.8</v>
      </c>
      <c r="M203" s="55"/>
      <c r="N203" s="77" t="s">
        <v>65</v>
      </c>
      <c r="O203" s="67" t="s">
        <v>608</v>
      </c>
      <c r="P203" s="68" t="s">
        <v>248</v>
      </c>
      <c r="Q203" s="77"/>
      <c r="R203" s="77" t="s">
        <v>614</v>
      </c>
      <c r="S203" s="77"/>
      <c r="T203" s="69" t="s">
        <v>609</v>
      </c>
      <c r="U203" s="77"/>
    </row>
    <row r="204" spans="1:21">
      <c r="A204" s="52">
        <v>22</v>
      </c>
      <c r="B204" s="52" t="s">
        <v>13</v>
      </c>
      <c r="C204" s="66" t="s">
        <v>44</v>
      </c>
      <c r="D204" s="52"/>
      <c r="E204" s="77" t="s">
        <v>629</v>
      </c>
      <c r="F204" s="77" t="s">
        <v>313</v>
      </c>
      <c r="G204" s="77"/>
      <c r="H204" s="70" t="s">
        <v>313</v>
      </c>
      <c r="I204" s="70" t="s">
        <v>313</v>
      </c>
      <c r="J204" s="77" t="s">
        <v>641</v>
      </c>
      <c r="K204" s="77"/>
      <c r="L204" s="6">
        <v>0.8</v>
      </c>
      <c r="M204" s="55"/>
      <c r="N204" s="77" t="s">
        <v>65</v>
      </c>
      <c r="O204" s="67" t="s">
        <v>108</v>
      </c>
      <c r="P204" s="68" t="s">
        <v>123</v>
      </c>
      <c r="Q204" s="77"/>
      <c r="R204" s="77" t="s">
        <v>130</v>
      </c>
      <c r="S204" s="69"/>
      <c r="T204" s="69" t="s">
        <v>609</v>
      </c>
      <c r="U204" s="69" t="s">
        <v>609</v>
      </c>
    </row>
    <row r="205" spans="1:21">
      <c r="A205" s="52">
        <v>23</v>
      </c>
      <c r="B205" s="52" t="s">
        <v>13</v>
      </c>
      <c r="C205" s="66" t="s">
        <v>44</v>
      </c>
      <c r="D205" s="52"/>
      <c r="E205" s="77" t="s">
        <v>629</v>
      </c>
      <c r="F205" s="77" t="s">
        <v>123</v>
      </c>
      <c r="G205" s="77"/>
      <c r="H205" s="70" t="s">
        <v>123</v>
      </c>
      <c r="I205" s="70" t="s">
        <v>123</v>
      </c>
      <c r="J205" s="77" t="s">
        <v>642</v>
      </c>
      <c r="K205" s="77"/>
      <c r="L205" s="6">
        <v>0.8</v>
      </c>
      <c r="M205" s="55"/>
      <c r="N205" s="77" t="s">
        <v>65</v>
      </c>
      <c r="O205" s="67" t="s">
        <v>108</v>
      </c>
      <c r="P205" s="68" t="s">
        <v>123</v>
      </c>
      <c r="Q205" s="77"/>
      <c r="R205" s="77" t="s">
        <v>130</v>
      </c>
      <c r="S205" s="69"/>
      <c r="T205" s="69" t="s">
        <v>609</v>
      </c>
      <c r="U205" s="69" t="s">
        <v>609</v>
      </c>
    </row>
    <row r="206" spans="1:21">
      <c r="A206" s="52">
        <v>97</v>
      </c>
      <c r="B206" s="52" t="s">
        <v>13</v>
      </c>
      <c r="C206" s="66" t="s">
        <v>730</v>
      </c>
      <c r="D206" s="52"/>
      <c r="E206" s="77" t="s">
        <v>722</v>
      </c>
      <c r="F206" s="50" t="s">
        <v>123</v>
      </c>
      <c r="G206" s="77"/>
      <c r="H206" s="70" t="s">
        <v>123</v>
      </c>
      <c r="I206" s="70" t="s">
        <v>123</v>
      </c>
      <c r="J206" s="77"/>
      <c r="K206" s="77"/>
      <c r="L206" s="6">
        <v>0.8</v>
      </c>
      <c r="M206" s="55">
        <v>43017</v>
      </c>
      <c r="N206" s="77" t="s">
        <v>65</v>
      </c>
      <c r="O206" s="67" t="s">
        <v>108</v>
      </c>
      <c r="P206" s="68" t="s">
        <v>123</v>
      </c>
      <c r="Q206" s="77"/>
      <c r="R206" s="77" t="s">
        <v>130</v>
      </c>
      <c r="S206" s="69"/>
      <c r="T206" s="69" t="s">
        <v>609</v>
      </c>
      <c r="U206" s="69" t="s">
        <v>609</v>
      </c>
    </row>
    <row r="207" spans="1:21">
      <c r="A207" s="52">
        <v>305</v>
      </c>
      <c r="B207" s="52" t="s">
        <v>13</v>
      </c>
      <c r="C207" s="66" t="s">
        <v>905</v>
      </c>
      <c r="D207" s="52"/>
      <c r="E207" s="77" t="s">
        <v>906</v>
      </c>
      <c r="F207" s="50" t="s">
        <v>931</v>
      </c>
      <c r="G207" s="77" t="s">
        <v>932</v>
      </c>
      <c r="H207" s="70" t="s">
        <v>123</v>
      </c>
      <c r="I207" s="70" t="s">
        <v>123</v>
      </c>
      <c r="J207" s="77"/>
      <c r="K207" s="77"/>
      <c r="L207" s="6">
        <v>0.8</v>
      </c>
      <c r="M207" s="55">
        <v>43015</v>
      </c>
      <c r="N207" s="77" t="s">
        <v>65</v>
      </c>
      <c r="O207" s="67" t="s">
        <v>108</v>
      </c>
      <c r="P207" s="68" t="s">
        <v>123</v>
      </c>
      <c r="Q207" s="77"/>
      <c r="R207" s="77" t="s">
        <v>130</v>
      </c>
      <c r="S207" s="69"/>
      <c r="T207" s="69" t="s">
        <v>609</v>
      </c>
      <c r="U207" s="69" t="s">
        <v>609</v>
      </c>
    </row>
    <row r="208" spans="1:21">
      <c r="A208" s="52">
        <v>491</v>
      </c>
      <c r="B208" s="52" t="s">
        <v>13</v>
      </c>
      <c r="C208" s="66" t="s">
        <v>32</v>
      </c>
      <c r="D208" s="52"/>
      <c r="E208" s="77" t="s">
        <v>1190</v>
      </c>
      <c r="F208" s="50" t="s">
        <v>1196</v>
      </c>
      <c r="G208" s="77"/>
      <c r="H208" s="70" t="s">
        <v>123</v>
      </c>
      <c r="I208" s="70" t="s">
        <v>123</v>
      </c>
      <c r="J208" s="77"/>
      <c r="K208" s="77"/>
      <c r="L208" s="6">
        <v>0.8</v>
      </c>
      <c r="M208" s="55">
        <v>42328</v>
      </c>
      <c r="N208" s="77" t="s">
        <v>65</v>
      </c>
      <c r="O208" s="67" t="s">
        <v>108</v>
      </c>
      <c r="P208" s="68" t="s">
        <v>123</v>
      </c>
      <c r="Q208" s="77"/>
      <c r="R208" s="77" t="s">
        <v>130</v>
      </c>
      <c r="S208" s="69"/>
      <c r="T208" s="69" t="s">
        <v>609</v>
      </c>
      <c r="U208" s="69" t="s">
        <v>609</v>
      </c>
    </row>
    <row r="209" spans="1:21">
      <c r="A209" s="52">
        <v>24</v>
      </c>
      <c r="B209" s="52" t="s">
        <v>13</v>
      </c>
      <c r="C209" s="66" t="s">
        <v>44</v>
      </c>
      <c r="D209" s="52"/>
      <c r="E209" s="77" t="s">
        <v>629</v>
      </c>
      <c r="F209" s="77" t="s">
        <v>256</v>
      </c>
      <c r="G209" s="77"/>
      <c r="H209" s="70" t="s">
        <v>256</v>
      </c>
      <c r="I209" s="70" t="s">
        <v>256</v>
      </c>
      <c r="J209" s="77" t="s">
        <v>643</v>
      </c>
      <c r="K209" s="77"/>
      <c r="L209" s="6">
        <v>1</v>
      </c>
      <c r="M209" s="55"/>
      <c r="N209" s="77" t="s">
        <v>65</v>
      </c>
      <c r="O209" s="67" t="s">
        <v>108</v>
      </c>
      <c r="P209" s="68" t="s">
        <v>123</v>
      </c>
      <c r="Q209" s="77"/>
      <c r="R209" s="77" t="s">
        <v>130</v>
      </c>
      <c r="S209" s="69"/>
      <c r="T209" s="69" t="s">
        <v>609</v>
      </c>
      <c r="U209" s="69" t="s">
        <v>609</v>
      </c>
    </row>
    <row r="210" spans="1:21">
      <c r="A210" s="52">
        <v>456</v>
      </c>
      <c r="B210" s="52" t="s">
        <v>13</v>
      </c>
      <c r="C210" s="66" t="s">
        <v>29</v>
      </c>
      <c r="D210" s="52" t="s">
        <v>1159</v>
      </c>
      <c r="E210" s="77" t="s">
        <v>1160</v>
      </c>
      <c r="F210" s="50" t="s">
        <v>1166</v>
      </c>
      <c r="G210" s="77" t="s">
        <v>150</v>
      </c>
      <c r="H210" s="70" t="s">
        <v>150</v>
      </c>
      <c r="I210" s="70" t="s">
        <v>149</v>
      </c>
      <c r="J210" s="77"/>
      <c r="K210" s="77"/>
      <c r="L210" s="6">
        <v>1</v>
      </c>
      <c r="M210" s="55"/>
      <c r="N210" s="77" t="s">
        <v>65</v>
      </c>
      <c r="O210" s="67" t="s">
        <v>108</v>
      </c>
      <c r="P210" s="68" t="s">
        <v>149</v>
      </c>
      <c r="Q210" s="77"/>
      <c r="R210" s="77" t="s">
        <v>152</v>
      </c>
      <c r="S210" s="69"/>
      <c r="T210" s="69" t="s">
        <v>609</v>
      </c>
      <c r="U210" s="69" t="s">
        <v>609</v>
      </c>
    </row>
    <row r="211" spans="1:21">
      <c r="A211" s="52">
        <v>98</v>
      </c>
      <c r="B211" s="52" t="s">
        <v>13</v>
      </c>
      <c r="C211" s="66" t="s">
        <v>730</v>
      </c>
      <c r="D211" s="52"/>
      <c r="E211" s="77" t="s">
        <v>722</v>
      </c>
      <c r="F211" s="50" t="s">
        <v>149</v>
      </c>
      <c r="G211" s="77"/>
      <c r="H211" s="70" t="s">
        <v>149</v>
      </c>
      <c r="I211" s="70" t="s">
        <v>149</v>
      </c>
      <c r="J211" s="77"/>
      <c r="K211" s="77"/>
      <c r="L211" s="6">
        <v>1</v>
      </c>
      <c r="M211" s="55">
        <v>43017</v>
      </c>
      <c r="N211" s="77" t="s">
        <v>65</v>
      </c>
      <c r="O211" s="67" t="s">
        <v>108</v>
      </c>
      <c r="P211" s="68" t="s">
        <v>123</v>
      </c>
      <c r="Q211" s="77"/>
      <c r="R211" s="77" t="s">
        <v>152</v>
      </c>
      <c r="S211" s="69"/>
      <c r="T211" s="69" t="s">
        <v>609</v>
      </c>
      <c r="U211" s="69" t="s">
        <v>609</v>
      </c>
    </row>
    <row r="212" spans="1:21">
      <c r="A212" s="52">
        <v>134</v>
      </c>
      <c r="B212" s="52" t="s">
        <v>13</v>
      </c>
      <c r="C212" s="66" t="s">
        <v>38</v>
      </c>
      <c r="D212" s="52"/>
      <c r="E212" s="77" t="s">
        <v>744</v>
      </c>
      <c r="F212" s="50" t="s">
        <v>147</v>
      </c>
      <c r="G212" s="77"/>
      <c r="H212" s="70" t="s">
        <v>149</v>
      </c>
      <c r="I212" s="70" t="s">
        <v>149</v>
      </c>
      <c r="J212" s="77" t="s">
        <v>758</v>
      </c>
      <c r="K212" s="77"/>
      <c r="L212" s="6">
        <v>1</v>
      </c>
      <c r="M212" s="55">
        <v>42328</v>
      </c>
      <c r="N212" s="77" t="s">
        <v>65</v>
      </c>
      <c r="O212" s="67" t="s">
        <v>108</v>
      </c>
      <c r="P212" s="68" t="s">
        <v>123</v>
      </c>
      <c r="Q212" s="77"/>
      <c r="R212" s="77" t="s">
        <v>152</v>
      </c>
      <c r="S212" s="69"/>
      <c r="T212" s="69" t="s">
        <v>609</v>
      </c>
      <c r="U212" s="69" t="s">
        <v>609</v>
      </c>
    </row>
    <row r="213" spans="1:21">
      <c r="A213" s="52">
        <v>25</v>
      </c>
      <c r="B213" s="52" t="s">
        <v>13</v>
      </c>
      <c r="C213" s="66" t="s">
        <v>44</v>
      </c>
      <c r="D213" s="52"/>
      <c r="E213" s="77" t="s">
        <v>629</v>
      </c>
      <c r="F213" s="54" t="s">
        <v>344</v>
      </c>
      <c r="G213" s="77"/>
      <c r="H213" s="78" t="s">
        <v>344</v>
      </c>
      <c r="I213" s="78" t="s">
        <v>344</v>
      </c>
      <c r="J213" s="77" t="s">
        <v>645</v>
      </c>
      <c r="K213" s="77"/>
      <c r="L213" s="6">
        <v>0.6</v>
      </c>
      <c r="M213" s="55"/>
      <c r="N213" s="77" t="s">
        <v>65</v>
      </c>
      <c r="O213" s="67" t="s">
        <v>108</v>
      </c>
      <c r="P213" s="68" t="s">
        <v>123</v>
      </c>
      <c r="Q213" s="77"/>
      <c r="R213" s="77" t="s">
        <v>130</v>
      </c>
      <c r="S213" s="69"/>
      <c r="T213" s="69" t="s">
        <v>609</v>
      </c>
      <c r="U213" s="69" t="s">
        <v>609</v>
      </c>
    </row>
    <row r="214" spans="1:21">
      <c r="A214" s="52">
        <v>198</v>
      </c>
      <c r="B214" s="52" t="s">
        <v>13</v>
      </c>
      <c r="C214" s="66" t="s">
        <v>41</v>
      </c>
      <c r="D214" s="52" t="s">
        <v>812</v>
      </c>
      <c r="E214" s="77" t="s">
        <v>813</v>
      </c>
      <c r="F214" s="50" t="s">
        <v>312</v>
      </c>
      <c r="G214" s="50"/>
      <c r="H214" s="70" t="s">
        <v>312</v>
      </c>
      <c r="I214" s="70" t="s">
        <v>313</v>
      </c>
      <c r="J214" s="77" t="s">
        <v>814</v>
      </c>
      <c r="K214" s="77" t="s">
        <v>815</v>
      </c>
      <c r="L214" s="6">
        <v>0.8</v>
      </c>
      <c r="M214" s="6"/>
      <c r="N214" s="77" t="s">
        <v>65</v>
      </c>
      <c r="O214" s="67" t="s">
        <v>108</v>
      </c>
      <c r="P214" s="68" t="s">
        <v>123</v>
      </c>
      <c r="Q214" s="77"/>
      <c r="R214" s="77" t="s">
        <v>130</v>
      </c>
      <c r="S214" s="69"/>
      <c r="T214" s="69" t="s">
        <v>609</v>
      </c>
      <c r="U214" s="69" t="s">
        <v>609</v>
      </c>
    </row>
    <row r="215" spans="1:21">
      <c r="A215" s="52">
        <v>199</v>
      </c>
      <c r="B215" s="52" t="s">
        <v>13</v>
      </c>
      <c r="C215" s="66" t="s">
        <v>41</v>
      </c>
      <c r="D215" s="52" t="s">
        <v>812</v>
      </c>
      <c r="E215" s="77" t="s">
        <v>813</v>
      </c>
      <c r="F215" s="50" t="s">
        <v>126</v>
      </c>
      <c r="G215" s="50"/>
      <c r="H215" s="70" t="s">
        <v>126</v>
      </c>
      <c r="I215" s="70" t="s">
        <v>123</v>
      </c>
      <c r="J215" s="77" t="s">
        <v>642</v>
      </c>
      <c r="K215" s="77" t="s">
        <v>815</v>
      </c>
      <c r="L215" s="6">
        <v>0.8</v>
      </c>
      <c r="M215" s="6"/>
      <c r="N215" s="77" t="s">
        <v>65</v>
      </c>
      <c r="O215" s="67" t="s">
        <v>108</v>
      </c>
      <c r="P215" s="68" t="s">
        <v>123</v>
      </c>
      <c r="Q215" s="77"/>
      <c r="R215" s="77" t="s">
        <v>130</v>
      </c>
      <c r="S215" s="69"/>
      <c r="T215" s="69" t="s">
        <v>609</v>
      </c>
      <c r="U215" s="69" t="s">
        <v>609</v>
      </c>
    </row>
    <row r="216" spans="1:21">
      <c r="A216" s="52">
        <v>200</v>
      </c>
      <c r="B216" s="52" t="s">
        <v>13</v>
      </c>
      <c r="C216" s="66" t="s">
        <v>41</v>
      </c>
      <c r="D216" s="52" t="s">
        <v>812</v>
      </c>
      <c r="E216" s="77" t="s">
        <v>813</v>
      </c>
      <c r="F216" s="50" t="s">
        <v>255</v>
      </c>
      <c r="G216" s="50"/>
      <c r="H216" s="70" t="s">
        <v>255</v>
      </c>
      <c r="I216" s="70" t="s">
        <v>256</v>
      </c>
      <c r="J216" s="77" t="s">
        <v>816</v>
      </c>
      <c r="K216" s="77" t="s">
        <v>815</v>
      </c>
      <c r="L216" s="6">
        <v>1</v>
      </c>
      <c r="M216" s="6"/>
      <c r="N216" s="77" t="s">
        <v>65</v>
      </c>
      <c r="O216" s="67" t="s">
        <v>108</v>
      </c>
      <c r="P216" s="68" t="s">
        <v>254</v>
      </c>
      <c r="Q216" s="77"/>
      <c r="R216" s="77" t="s">
        <v>130</v>
      </c>
      <c r="S216" s="77"/>
      <c r="T216" s="77" t="s">
        <v>609</v>
      </c>
      <c r="U216" s="77" t="s">
        <v>609</v>
      </c>
    </row>
    <row r="217" spans="1:21">
      <c r="A217" s="52">
        <v>26</v>
      </c>
      <c r="B217" s="52" t="s">
        <v>13</v>
      </c>
      <c r="C217" s="66" t="s">
        <v>44</v>
      </c>
      <c r="D217" s="52"/>
      <c r="E217" s="77" t="s">
        <v>629</v>
      </c>
      <c r="F217" s="77" t="s">
        <v>647</v>
      </c>
      <c r="G217" s="77"/>
      <c r="H217" s="70" t="s">
        <v>647</v>
      </c>
      <c r="I217" s="70" t="s">
        <v>647</v>
      </c>
      <c r="J217" s="77" t="s">
        <v>648</v>
      </c>
      <c r="K217" s="77"/>
      <c r="L217" s="6">
        <v>0.6</v>
      </c>
      <c r="M217" s="55"/>
      <c r="N217" s="77" t="s">
        <v>65</v>
      </c>
      <c r="O217" s="67" t="s">
        <v>608</v>
      </c>
      <c r="P217" s="68" t="s">
        <v>608</v>
      </c>
      <c r="Q217" s="77"/>
      <c r="R217" s="77" t="s">
        <v>173</v>
      </c>
      <c r="S217" s="69" t="s">
        <v>609</v>
      </c>
      <c r="T217" s="77"/>
      <c r="U217" s="77" t="s">
        <v>609</v>
      </c>
    </row>
    <row r="218" spans="1:21">
      <c r="A218" s="52">
        <v>27</v>
      </c>
      <c r="B218" s="52" t="s">
        <v>13</v>
      </c>
      <c r="C218" s="66" t="s">
        <v>44</v>
      </c>
      <c r="D218" s="52"/>
      <c r="E218" s="77" t="s">
        <v>629</v>
      </c>
      <c r="F218" s="77" t="s">
        <v>649</v>
      </c>
      <c r="G218" s="77"/>
      <c r="H218" s="70" t="s">
        <v>649</v>
      </c>
      <c r="I218" s="70" t="s">
        <v>649</v>
      </c>
      <c r="J218" s="77" t="s">
        <v>650</v>
      </c>
      <c r="K218" s="77"/>
      <c r="L218" s="6">
        <v>0.6</v>
      </c>
      <c r="M218" s="55"/>
      <c r="N218" s="77" t="s">
        <v>65</v>
      </c>
      <c r="O218" s="67" t="s">
        <v>108</v>
      </c>
      <c r="P218" s="68" t="s">
        <v>145</v>
      </c>
      <c r="Q218" s="77"/>
      <c r="R218" s="77" t="s">
        <v>171</v>
      </c>
      <c r="S218" s="69" t="s">
        <v>609</v>
      </c>
      <c r="T218" s="77"/>
      <c r="U218" s="77"/>
    </row>
    <row r="219" spans="1:21">
      <c r="A219" s="52">
        <v>28</v>
      </c>
      <c r="B219" s="52" t="s">
        <v>13</v>
      </c>
      <c r="C219" s="66" t="s">
        <v>44</v>
      </c>
      <c r="D219" s="52"/>
      <c r="E219" s="77" t="s">
        <v>629</v>
      </c>
      <c r="F219" s="77" t="s">
        <v>651</v>
      </c>
      <c r="G219" s="77"/>
      <c r="H219" s="70" t="s">
        <v>651</v>
      </c>
      <c r="I219" s="70" t="s">
        <v>651</v>
      </c>
      <c r="J219" s="77" t="s">
        <v>652</v>
      </c>
      <c r="K219" s="77"/>
      <c r="L219" s="6">
        <v>0.6</v>
      </c>
      <c r="M219" s="55"/>
      <c r="N219" s="77" t="s">
        <v>65</v>
      </c>
      <c r="O219" s="67" t="s">
        <v>108</v>
      </c>
      <c r="P219" s="68" t="s">
        <v>248</v>
      </c>
      <c r="Q219" s="77"/>
      <c r="R219" s="77" t="s">
        <v>171</v>
      </c>
      <c r="S219" s="69" t="s">
        <v>609</v>
      </c>
      <c r="T219" s="77"/>
      <c r="U219" s="77"/>
    </row>
    <row r="220" spans="1:21">
      <c r="A220" s="52">
        <v>371</v>
      </c>
      <c r="B220" s="52" t="s">
        <v>13</v>
      </c>
      <c r="C220" s="66" t="s">
        <v>905</v>
      </c>
      <c r="D220" s="52"/>
      <c r="E220" s="77" t="s">
        <v>906</v>
      </c>
      <c r="F220" s="50" t="s">
        <v>1069</v>
      </c>
      <c r="G220" s="77" t="s">
        <v>1073</v>
      </c>
      <c r="H220" s="70" t="s">
        <v>1074</v>
      </c>
      <c r="I220" s="70" t="s">
        <v>1075</v>
      </c>
      <c r="J220" s="77"/>
      <c r="K220" s="77"/>
      <c r="L220" s="6">
        <v>0.6</v>
      </c>
      <c r="M220" s="55">
        <v>43015</v>
      </c>
      <c r="N220" s="77" t="s">
        <v>65</v>
      </c>
      <c r="O220" s="67" t="s">
        <v>108</v>
      </c>
      <c r="P220" s="68" t="s">
        <v>144</v>
      </c>
      <c r="Q220" s="77"/>
      <c r="R220" s="77" t="s">
        <v>171</v>
      </c>
      <c r="S220" s="77"/>
      <c r="T220" s="69" t="s">
        <v>609</v>
      </c>
      <c r="U220" s="77"/>
    </row>
    <row r="221" spans="1:21">
      <c r="A221" s="52">
        <v>30</v>
      </c>
      <c r="B221" s="52" t="s">
        <v>13</v>
      </c>
      <c r="C221" s="66" t="s">
        <v>44</v>
      </c>
      <c r="D221" s="52"/>
      <c r="E221" s="77" t="s">
        <v>629</v>
      </c>
      <c r="F221" s="77" t="s">
        <v>316</v>
      </c>
      <c r="G221" s="77"/>
      <c r="H221" s="70" t="s">
        <v>316</v>
      </c>
      <c r="I221" s="70" t="s">
        <v>316</v>
      </c>
      <c r="J221" s="77" t="s">
        <v>657</v>
      </c>
      <c r="K221" s="77"/>
      <c r="L221" s="6">
        <v>0.8</v>
      </c>
      <c r="M221" s="55"/>
      <c r="N221" s="77" t="s">
        <v>65</v>
      </c>
      <c r="O221" s="67" t="s">
        <v>612</v>
      </c>
      <c r="P221" s="68" t="s">
        <v>71</v>
      </c>
      <c r="Q221" s="77"/>
      <c r="R221" s="77" t="s">
        <v>238</v>
      </c>
      <c r="S221" s="69" t="s">
        <v>609</v>
      </c>
      <c r="T221" s="69" t="s">
        <v>609</v>
      </c>
      <c r="U221" s="69" t="s">
        <v>609</v>
      </c>
    </row>
    <row r="222" spans="1:21">
      <c r="A222" s="52">
        <v>492</v>
      </c>
      <c r="B222" s="52" t="s">
        <v>13</v>
      </c>
      <c r="C222" s="66" t="s">
        <v>32</v>
      </c>
      <c r="D222" s="52"/>
      <c r="E222" s="77" t="s">
        <v>1190</v>
      </c>
      <c r="F222" s="50" t="s">
        <v>316</v>
      </c>
      <c r="G222" s="77"/>
      <c r="H222" s="70" t="s">
        <v>316</v>
      </c>
      <c r="I222" s="70" t="s">
        <v>316</v>
      </c>
      <c r="J222" s="77"/>
      <c r="K222" s="77"/>
      <c r="L222" s="6">
        <v>0.8</v>
      </c>
      <c r="M222" s="55">
        <v>42328</v>
      </c>
      <c r="N222" s="77" t="s">
        <v>65</v>
      </c>
      <c r="O222" s="67" t="s">
        <v>612</v>
      </c>
      <c r="P222" s="68" t="s">
        <v>71</v>
      </c>
      <c r="Q222" s="77"/>
      <c r="R222" s="77" t="s">
        <v>238</v>
      </c>
      <c r="S222" s="69" t="s">
        <v>609</v>
      </c>
      <c r="T222" s="69" t="s">
        <v>609</v>
      </c>
      <c r="U222" s="69" t="s">
        <v>609</v>
      </c>
    </row>
    <row r="223" spans="1:21">
      <c r="A223" s="52">
        <v>231</v>
      </c>
      <c r="B223" s="52" t="s">
        <v>13</v>
      </c>
      <c r="C223" s="66" t="s">
        <v>41</v>
      </c>
      <c r="D223" s="52" t="s">
        <v>812</v>
      </c>
      <c r="E223" s="77" t="s">
        <v>842</v>
      </c>
      <c r="F223" s="50" t="s">
        <v>315</v>
      </c>
      <c r="G223" s="50"/>
      <c r="H223" s="70" t="s">
        <v>315</v>
      </c>
      <c r="I223" s="70" t="s">
        <v>316</v>
      </c>
      <c r="J223" s="77" t="s">
        <v>657</v>
      </c>
      <c r="K223" s="77" t="s">
        <v>815</v>
      </c>
      <c r="L223" s="6">
        <v>0.8</v>
      </c>
      <c r="M223" s="6"/>
      <c r="N223" s="77" t="s">
        <v>65</v>
      </c>
      <c r="O223" s="67" t="s">
        <v>612</v>
      </c>
      <c r="P223" s="68" t="s">
        <v>71</v>
      </c>
      <c r="Q223" s="77"/>
      <c r="R223" s="77" t="s">
        <v>238</v>
      </c>
      <c r="S223" s="69" t="s">
        <v>609</v>
      </c>
      <c r="T223" s="69" t="s">
        <v>609</v>
      </c>
      <c r="U223" s="69" t="s">
        <v>609</v>
      </c>
    </row>
    <row r="224" spans="1:21">
      <c r="A224" s="52">
        <v>31</v>
      </c>
      <c r="B224" s="52" t="s">
        <v>13</v>
      </c>
      <c r="C224" s="66" t="s">
        <v>44</v>
      </c>
      <c r="D224" s="52"/>
      <c r="E224" s="77" t="s">
        <v>629</v>
      </c>
      <c r="F224" s="77" t="s">
        <v>414</v>
      </c>
      <c r="G224" s="77"/>
      <c r="H224" s="70" t="s">
        <v>414</v>
      </c>
      <c r="I224" s="70" t="s">
        <v>414</v>
      </c>
      <c r="J224" s="77" t="s">
        <v>660</v>
      </c>
      <c r="K224" s="77"/>
      <c r="L224" s="6">
        <v>0.6</v>
      </c>
      <c r="M224" s="55"/>
      <c r="N224" s="77" t="s">
        <v>65</v>
      </c>
      <c r="O224" s="67" t="s">
        <v>608</v>
      </c>
      <c r="P224" s="68" t="s">
        <v>145</v>
      </c>
      <c r="Q224" s="77"/>
      <c r="R224" s="77" t="s">
        <v>171</v>
      </c>
      <c r="S224" s="69" t="s">
        <v>609</v>
      </c>
      <c r="T224" s="69"/>
      <c r="U224" s="77"/>
    </row>
    <row r="225" spans="1:21">
      <c r="A225" s="52">
        <v>215</v>
      </c>
      <c r="B225" s="52" t="s">
        <v>13</v>
      </c>
      <c r="C225" s="66" t="s">
        <v>41</v>
      </c>
      <c r="D225" s="52" t="s">
        <v>812</v>
      </c>
      <c r="E225" s="77" t="s">
        <v>836</v>
      </c>
      <c r="F225" s="50" t="s">
        <v>413</v>
      </c>
      <c r="G225" s="50"/>
      <c r="H225" s="70" t="s">
        <v>413</v>
      </c>
      <c r="I225" s="70" t="s">
        <v>414</v>
      </c>
      <c r="J225" s="77" t="s">
        <v>660</v>
      </c>
      <c r="K225" s="77" t="s">
        <v>815</v>
      </c>
      <c r="L225" s="6">
        <v>0.6</v>
      </c>
      <c r="M225" s="6"/>
      <c r="N225" s="77" t="s">
        <v>65</v>
      </c>
      <c r="O225" s="67" t="s">
        <v>608</v>
      </c>
      <c r="P225" s="68" t="s">
        <v>145</v>
      </c>
      <c r="Q225" s="77"/>
      <c r="R225" s="77" t="s">
        <v>171</v>
      </c>
      <c r="S225" s="69" t="s">
        <v>609</v>
      </c>
      <c r="T225" s="77"/>
      <c r="U225" s="77"/>
    </row>
    <row r="226" spans="1:21">
      <c r="A226" s="52">
        <v>321</v>
      </c>
      <c r="B226" s="52" t="s">
        <v>13</v>
      </c>
      <c r="C226" s="66" t="s">
        <v>905</v>
      </c>
      <c r="D226" s="52"/>
      <c r="E226" s="77" t="s">
        <v>906</v>
      </c>
      <c r="F226" s="50" t="s">
        <v>962</v>
      </c>
      <c r="G226" s="77" t="s">
        <v>963</v>
      </c>
      <c r="H226" s="70" t="s">
        <v>964</v>
      </c>
      <c r="I226" s="70" t="s">
        <v>965</v>
      </c>
      <c r="J226" s="77"/>
      <c r="K226" s="77"/>
      <c r="L226" s="6">
        <v>0.6</v>
      </c>
      <c r="M226" s="55">
        <v>43015</v>
      </c>
      <c r="N226" s="77" t="s">
        <v>65</v>
      </c>
      <c r="O226" s="67" t="s">
        <v>108</v>
      </c>
      <c r="P226" s="68" t="s">
        <v>217</v>
      </c>
      <c r="Q226" s="77"/>
      <c r="R226" s="77" t="s">
        <v>171</v>
      </c>
      <c r="S226" s="77"/>
      <c r="T226" s="69" t="s">
        <v>609</v>
      </c>
      <c r="U226" s="77"/>
    </row>
    <row r="227" spans="1:21">
      <c r="A227" s="52">
        <v>32</v>
      </c>
      <c r="B227" s="52" t="s">
        <v>13</v>
      </c>
      <c r="C227" s="66" t="s">
        <v>44</v>
      </c>
      <c r="D227" s="52"/>
      <c r="E227" s="77" t="s">
        <v>629</v>
      </c>
      <c r="F227" s="77" t="s">
        <v>118</v>
      </c>
      <c r="G227" s="77"/>
      <c r="H227" s="70" t="s">
        <v>118</v>
      </c>
      <c r="I227" s="70" t="s">
        <v>623</v>
      </c>
      <c r="J227" s="77" t="s">
        <v>661</v>
      </c>
      <c r="K227" s="77"/>
      <c r="L227" s="6">
        <v>1</v>
      </c>
      <c r="M227" s="55"/>
      <c r="N227" s="77" t="s">
        <v>65</v>
      </c>
      <c r="O227" s="67" t="s">
        <v>108</v>
      </c>
      <c r="P227" s="68" t="s">
        <v>107</v>
      </c>
      <c r="Q227" s="77"/>
      <c r="R227" s="77" t="s">
        <v>368</v>
      </c>
      <c r="S227" s="69" t="s">
        <v>609</v>
      </c>
      <c r="T227" s="69" t="s">
        <v>609</v>
      </c>
      <c r="U227" s="77"/>
    </row>
    <row r="228" spans="1:21">
      <c r="A228" s="52">
        <v>232</v>
      </c>
      <c r="B228" s="52" t="s">
        <v>13</v>
      </c>
      <c r="C228" s="66" t="s">
        <v>41</v>
      </c>
      <c r="D228" s="52" t="s">
        <v>812</v>
      </c>
      <c r="E228" s="77" t="s">
        <v>842</v>
      </c>
      <c r="F228" s="50" t="s">
        <v>117</v>
      </c>
      <c r="G228" s="50"/>
      <c r="H228" s="70" t="s">
        <v>117</v>
      </c>
      <c r="I228" s="70" t="s">
        <v>623</v>
      </c>
      <c r="J228" s="77" t="s">
        <v>661</v>
      </c>
      <c r="K228" s="77" t="s">
        <v>815</v>
      </c>
      <c r="L228" s="6">
        <v>1</v>
      </c>
      <c r="M228" s="6"/>
      <c r="N228" s="77" t="s">
        <v>65</v>
      </c>
      <c r="O228" s="67" t="s">
        <v>108</v>
      </c>
      <c r="P228" s="68" t="s">
        <v>107</v>
      </c>
      <c r="Q228" s="77"/>
      <c r="R228" s="77" t="s">
        <v>368</v>
      </c>
      <c r="S228" s="69" t="s">
        <v>609</v>
      </c>
      <c r="T228" s="69" t="s">
        <v>609</v>
      </c>
      <c r="U228" s="77"/>
    </row>
    <row r="229" spans="1:21">
      <c r="A229" s="52">
        <v>493</v>
      </c>
      <c r="B229" s="52" t="s">
        <v>13</v>
      </c>
      <c r="C229" s="66" t="s">
        <v>32</v>
      </c>
      <c r="D229" s="52"/>
      <c r="E229" s="77" t="s">
        <v>1190</v>
      </c>
      <c r="F229" s="50" t="s">
        <v>1197</v>
      </c>
      <c r="G229" s="77"/>
      <c r="H229" s="70" t="s">
        <v>1197</v>
      </c>
      <c r="I229" s="70" t="s">
        <v>1197</v>
      </c>
      <c r="J229" s="77"/>
      <c r="K229" s="77"/>
      <c r="L229" s="6">
        <v>0.6</v>
      </c>
      <c r="M229" s="55">
        <v>42328</v>
      </c>
      <c r="N229" s="77" t="s">
        <v>65</v>
      </c>
      <c r="O229" s="67" t="s">
        <v>608</v>
      </c>
      <c r="P229" s="68" t="s">
        <v>608</v>
      </c>
      <c r="Q229" s="77"/>
      <c r="R229" s="77" t="s">
        <v>368</v>
      </c>
      <c r="S229" s="77"/>
      <c r="T229" s="69" t="s">
        <v>609</v>
      </c>
      <c r="U229" s="77"/>
    </row>
    <row r="230" spans="1:21">
      <c r="A230" s="52">
        <v>333</v>
      </c>
      <c r="B230" s="52" t="s">
        <v>13</v>
      </c>
      <c r="C230" s="66" t="s">
        <v>905</v>
      </c>
      <c r="D230" s="52"/>
      <c r="E230" s="77" t="s">
        <v>906</v>
      </c>
      <c r="F230" s="50" t="s">
        <v>991</v>
      </c>
      <c r="G230" s="77" t="s">
        <v>991</v>
      </c>
      <c r="H230" s="70" t="s">
        <v>992</v>
      </c>
      <c r="I230" s="70" t="s">
        <v>993</v>
      </c>
      <c r="J230" s="77"/>
      <c r="K230" s="77"/>
      <c r="L230" s="6">
        <v>0.8</v>
      </c>
      <c r="M230" s="55">
        <v>43015</v>
      </c>
      <c r="N230" s="77" t="s">
        <v>65</v>
      </c>
      <c r="O230" s="67" t="s">
        <v>108</v>
      </c>
      <c r="P230" s="68" t="s">
        <v>144</v>
      </c>
      <c r="Q230" s="77"/>
      <c r="R230" s="77" t="s">
        <v>262</v>
      </c>
      <c r="S230" s="69" t="s">
        <v>609</v>
      </c>
      <c r="T230" s="69" t="s">
        <v>609</v>
      </c>
      <c r="U230" s="77"/>
    </row>
    <row r="231" spans="1:21">
      <c r="A231" s="52">
        <v>399</v>
      </c>
      <c r="B231" s="52" t="s">
        <v>13</v>
      </c>
      <c r="C231" s="66" t="s">
        <v>905</v>
      </c>
      <c r="D231" s="52"/>
      <c r="E231" s="77" t="s">
        <v>1104</v>
      </c>
      <c r="F231" s="77" t="s">
        <v>991</v>
      </c>
      <c r="G231" s="77"/>
      <c r="H231" s="70" t="s">
        <v>991</v>
      </c>
      <c r="I231" s="70" t="s">
        <v>993</v>
      </c>
      <c r="J231" s="77" t="s">
        <v>1107</v>
      </c>
      <c r="K231" s="77"/>
      <c r="L231" s="6">
        <v>0.8</v>
      </c>
      <c r="M231" s="55">
        <v>43015</v>
      </c>
      <c r="N231" s="77" t="s">
        <v>65</v>
      </c>
      <c r="O231" s="67" t="s">
        <v>108</v>
      </c>
      <c r="P231" s="68" t="s">
        <v>144</v>
      </c>
      <c r="Q231" s="77"/>
      <c r="R231" s="77" t="s">
        <v>262</v>
      </c>
      <c r="S231" s="69" t="s">
        <v>609</v>
      </c>
      <c r="T231" s="69" t="s">
        <v>609</v>
      </c>
      <c r="U231" s="77"/>
    </row>
    <row r="232" spans="1:21">
      <c r="A232" s="52">
        <v>33</v>
      </c>
      <c r="B232" s="52" t="s">
        <v>13</v>
      </c>
      <c r="C232" s="66" t="s">
        <v>44</v>
      </c>
      <c r="D232" s="52"/>
      <c r="E232" s="77" t="s">
        <v>629</v>
      </c>
      <c r="F232" s="77" t="s">
        <v>77</v>
      </c>
      <c r="G232" s="77"/>
      <c r="H232" s="70" t="s">
        <v>77</v>
      </c>
      <c r="I232" s="70" t="s">
        <v>77</v>
      </c>
      <c r="J232" s="77" t="s">
        <v>662</v>
      </c>
      <c r="K232" s="77"/>
      <c r="L232" s="6">
        <v>0.8</v>
      </c>
      <c r="M232" s="55"/>
      <c r="N232" s="77" t="s">
        <v>65</v>
      </c>
      <c r="O232" s="67" t="s">
        <v>612</v>
      </c>
      <c r="P232" s="68" t="s">
        <v>97</v>
      </c>
      <c r="Q232" s="77"/>
      <c r="R232" s="77" t="s">
        <v>97</v>
      </c>
      <c r="S232" s="77"/>
      <c r="T232" s="69" t="s">
        <v>609</v>
      </c>
      <c r="U232" s="69" t="s">
        <v>609</v>
      </c>
    </row>
    <row r="233" spans="1:21">
      <c r="A233" s="52">
        <v>233</v>
      </c>
      <c r="B233" s="52" t="s">
        <v>13</v>
      </c>
      <c r="C233" s="66" t="s">
        <v>41</v>
      </c>
      <c r="D233" s="52" t="s">
        <v>812</v>
      </c>
      <c r="E233" s="77" t="s">
        <v>842</v>
      </c>
      <c r="F233" s="50" t="s">
        <v>236</v>
      </c>
      <c r="G233" s="50"/>
      <c r="H233" s="70" t="s">
        <v>236</v>
      </c>
      <c r="I233" s="70" t="s">
        <v>77</v>
      </c>
      <c r="J233" s="77" t="s">
        <v>662</v>
      </c>
      <c r="K233" s="77" t="s">
        <v>815</v>
      </c>
      <c r="L233" s="6">
        <v>0.8</v>
      </c>
      <c r="M233" s="6"/>
      <c r="N233" s="77" t="s">
        <v>65</v>
      </c>
      <c r="O233" s="67" t="s">
        <v>612</v>
      </c>
      <c r="P233" s="68" t="s">
        <v>97</v>
      </c>
      <c r="Q233" s="77"/>
      <c r="R233" s="77" t="s">
        <v>97</v>
      </c>
      <c r="S233" s="77"/>
      <c r="T233" s="69" t="s">
        <v>609</v>
      </c>
      <c r="U233" s="69" t="s">
        <v>609</v>
      </c>
    </row>
    <row r="234" spans="1:21">
      <c r="A234" s="52">
        <v>459</v>
      </c>
      <c r="B234" s="52" t="s">
        <v>13</v>
      </c>
      <c r="C234" s="66" t="s">
        <v>29</v>
      </c>
      <c r="D234" s="52" t="s">
        <v>1159</v>
      </c>
      <c r="E234" s="77" t="s">
        <v>1160</v>
      </c>
      <c r="F234" s="50" t="s">
        <v>1169</v>
      </c>
      <c r="G234" s="77" t="s">
        <v>273</v>
      </c>
      <c r="H234" s="70" t="s">
        <v>273</v>
      </c>
      <c r="I234" s="70" t="s">
        <v>273</v>
      </c>
      <c r="J234" s="77"/>
      <c r="K234" s="77"/>
      <c r="L234" s="6">
        <v>1</v>
      </c>
      <c r="M234" s="55"/>
      <c r="N234" s="77" t="s">
        <v>65</v>
      </c>
      <c r="O234" s="67" t="s">
        <v>608</v>
      </c>
      <c r="P234" s="68" t="s">
        <v>608</v>
      </c>
      <c r="Q234" s="77"/>
      <c r="R234" s="77" t="s">
        <v>171</v>
      </c>
      <c r="S234" s="77"/>
      <c r="T234" s="69" t="s">
        <v>609</v>
      </c>
      <c r="U234" s="77"/>
    </row>
    <row r="235" spans="1:21">
      <c r="A235" s="52">
        <v>34</v>
      </c>
      <c r="B235" s="52" t="s">
        <v>13</v>
      </c>
      <c r="C235" s="66" t="s">
        <v>44</v>
      </c>
      <c r="D235" s="52"/>
      <c r="E235" s="77" t="s">
        <v>629</v>
      </c>
      <c r="F235" s="77" t="s">
        <v>663</v>
      </c>
      <c r="G235" s="77"/>
      <c r="H235" s="70" t="s">
        <v>663</v>
      </c>
      <c r="I235" s="70" t="s">
        <v>664</v>
      </c>
      <c r="J235" s="77" t="s">
        <v>665</v>
      </c>
      <c r="K235" s="77"/>
      <c r="L235" s="6">
        <v>0.6</v>
      </c>
      <c r="M235" s="55"/>
      <c r="N235" s="77" t="s">
        <v>65</v>
      </c>
      <c r="O235" s="67" t="s">
        <v>608</v>
      </c>
      <c r="P235" s="68" t="s">
        <v>145</v>
      </c>
      <c r="Q235" s="77"/>
      <c r="R235" s="77" t="s">
        <v>171</v>
      </c>
      <c r="S235" s="77"/>
      <c r="T235" s="69" t="s">
        <v>609</v>
      </c>
      <c r="U235" s="69" t="s">
        <v>609</v>
      </c>
    </row>
    <row r="236" spans="1:21">
      <c r="A236" s="52">
        <v>494</v>
      </c>
      <c r="B236" s="52" t="s">
        <v>13</v>
      </c>
      <c r="C236" s="66" t="s">
        <v>32</v>
      </c>
      <c r="D236" s="52"/>
      <c r="E236" s="77" t="s">
        <v>1190</v>
      </c>
      <c r="F236" s="50" t="s">
        <v>663</v>
      </c>
      <c r="G236" s="77"/>
      <c r="H236" s="70" t="s">
        <v>664</v>
      </c>
      <c r="I236" s="70" t="s">
        <v>664</v>
      </c>
      <c r="J236" s="77"/>
      <c r="K236" s="77"/>
      <c r="L236" s="6">
        <v>0.6</v>
      </c>
      <c r="M236" s="55">
        <v>42328</v>
      </c>
      <c r="N236" s="77" t="s">
        <v>65</v>
      </c>
      <c r="O236" s="67" t="s">
        <v>608</v>
      </c>
      <c r="P236" s="68" t="s">
        <v>145</v>
      </c>
      <c r="Q236" s="77"/>
      <c r="R236" s="77" t="s">
        <v>171</v>
      </c>
      <c r="S236" s="77"/>
      <c r="T236" s="69" t="s">
        <v>609</v>
      </c>
      <c r="U236" s="69" t="s">
        <v>609</v>
      </c>
    </row>
    <row r="237" spans="1:21">
      <c r="A237" s="52">
        <v>495</v>
      </c>
      <c r="B237" s="52" t="s">
        <v>13</v>
      </c>
      <c r="C237" s="66" t="s">
        <v>32</v>
      </c>
      <c r="D237" s="52"/>
      <c r="E237" s="77" t="s">
        <v>1190</v>
      </c>
      <c r="F237" s="50" t="s">
        <v>1198</v>
      </c>
      <c r="G237" s="77"/>
      <c r="H237" s="70" t="s">
        <v>1198</v>
      </c>
      <c r="I237" s="70" t="s">
        <v>205</v>
      </c>
      <c r="J237" s="77"/>
      <c r="K237" s="77"/>
      <c r="L237" s="6">
        <v>0.8</v>
      </c>
      <c r="M237" s="55">
        <v>42328</v>
      </c>
      <c r="N237" s="77" t="s">
        <v>65</v>
      </c>
      <c r="O237" s="67" t="s">
        <v>612</v>
      </c>
      <c r="P237" s="68" t="s">
        <v>71</v>
      </c>
      <c r="Q237" s="77"/>
      <c r="R237" s="77" t="s">
        <v>238</v>
      </c>
      <c r="S237" s="69" t="s">
        <v>609</v>
      </c>
      <c r="T237" s="69" t="s">
        <v>609</v>
      </c>
      <c r="U237" s="69" t="s">
        <v>609</v>
      </c>
    </row>
    <row r="238" spans="1:21">
      <c r="A238" s="52">
        <v>35</v>
      </c>
      <c r="B238" s="52" t="s">
        <v>13</v>
      </c>
      <c r="C238" s="66" t="s">
        <v>44</v>
      </c>
      <c r="D238" s="52"/>
      <c r="E238" s="77" t="s">
        <v>629</v>
      </c>
      <c r="F238" s="77" t="s">
        <v>205</v>
      </c>
      <c r="G238" s="77"/>
      <c r="H238" s="70" t="s">
        <v>205</v>
      </c>
      <c r="I238" s="70" t="s">
        <v>205</v>
      </c>
      <c r="J238" s="77" t="s">
        <v>667</v>
      </c>
      <c r="K238" s="77"/>
      <c r="L238" s="6">
        <v>0.8</v>
      </c>
      <c r="M238" s="55"/>
      <c r="N238" s="77" t="s">
        <v>65</v>
      </c>
      <c r="O238" s="67" t="s">
        <v>612</v>
      </c>
      <c r="P238" s="68" t="s">
        <v>71</v>
      </c>
      <c r="Q238" s="77"/>
      <c r="R238" s="77" t="s">
        <v>238</v>
      </c>
      <c r="S238" s="69" t="s">
        <v>609</v>
      </c>
      <c r="T238" s="69" t="s">
        <v>609</v>
      </c>
      <c r="U238" s="69" t="s">
        <v>609</v>
      </c>
    </row>
    <row r="239" spans="1:21">
      <c r="A239" s="52">
        <v>234</v>
      </c>
      <c r="B239" s="52" t="s">
        <v>13</v>
      </c>
      <c r="C239" s="66" t="s">
        <v>41</v>
      </c>
      <c r="D239" s="52" t="s">
        <v>812</v>
      </c>
      <c r="E239" s="77" t="s">
        <v>842</v>
      </c>
      <c r="F239" s="50" t="s">
        <v>204</v>
      </c>
      <c r="G239" s="50"/>
      <c r="H239" s="70" t="s">
        <v>204</v>
      </c>
      <c r="I239" s="70" t="s">
        <v>205</v>
      </c>
      <c r="J239" s="77" t="s">
        <v>667</v>
      </c>
      <c r="K239" s="77" t="s">
        <v>815</v>
      </c>
      <c r="L239" s="6">
        <v>0.8</v>
      </c>
      <c r="M239" s="6"/>
      <c r="N239" s="77" t="s">
        <v>65</v>
      </c>
      <c r="O239" s="67" t="s">
        <v>612</v>
      </c>
      <c r="P239" s="68" t="s">
        <v>71</v>
      </c>
      <c r="Q239" s="77"/>
      <c r="R239" s="77" t="s">
        <v>238</v>
      </c>
      <c r="S239" s="69" t="s">
        <v>609</v>
      </c>
      <c r="T239" s="69" t="s">
        <v>609</v>
      </c>
      <c r="U239" s="69" t="s">
        <v>609</v>
      </c>
    </row>
    <row r="240" spans="1:21">
      <c r="A240" s="52">
        <v>173</v>
      </c>
      <c r="B240" s="52" t="s">
        <v>13</v>
      </c>
      <c r="C240" s="66" t="s">
        <v>800</v>
      </c>
      <c r="D240" s="52" t="s">
        <v>801</v>
      </c>
      <c r="E240" s="77" t="s">
        <v>802</v>
      </c>
      <c r="F240" s="50" t="s">
        <v>318</v>
      </c>
      <c r="G240" s="77"/>
      <c r="H240" s="70" t="s">
        <v>318</v>
      </c>
      <c r="I240" s="70" t="s">
        <v>316</v>
      </c>
      <c r="J240" s="77" t="s">
        <v>803</v>
      </c>
      <c r="K240" s="77"/>
      <c r="L240" s="6">
        <v>0.8</v>
      </c>
      <c r="M240" s="55">
        <v>43018</v>
      </c>
      <c r="N240" s="77" t="s">
        <v>65</v>
      </c>
      <c r="O240" s="67" t="s">
        <v>612</v>
      </c>
      <c r="P240" s="68" t="s">
        <v>71</v>
      </c>
      <c r="Q240" s="77"/>
      <c r="R240" s="77" t="s">
        <v>238</v>
      </c>
      <c r="S240" s="69" t="s">
        <v>609</v>
      </c>
      <c r="T240" s="69" t="s">
        <v>609</v>
      </c>
      <c r="U240" s="69" t="s">
        <v>609</v>
      </c>
    </row>
    <row r="241" spans="1:22">
      <c r="A241" s="52">
        <v>174</v>
      </c>
      <c r="B241" s="52" t="s">
        <v>13</v>
      </c>
      <c r="C241" s="66" t="s">
        <v>800</v>
      </c>
      <c r="D241" s="52" t="s">
        <v>801</v>
      </c>
      <c r="E241" s="77" t="s">
        <v>802</v>
      </c>
      <c r="F241" s="50" t="s">
        <v>208</v>
      </c>
      <c r="G241" s="77"/>
      <c r="H241" s="70" t="s">
        <v>208</v>
      </c>
      <c r="I241" s="70" t="s">
        <v>205</v>
      </c>
      <c r="J241" s="77" t="s">
        <v>803</v>
      </c>
      <c r="K241" s="77"/>
      <c r="L241" s="6">
        <v>0.8</v>
      </c>
      <c r="M241" s="55">
        <v>43018</v>
      </c>
      <c r="N241" s="77" t="s">
        <v>65</v>
      </c>
      <c r="O241" s="67" t="s">
        <v>612</v>
      </c>
      <c r="P241" s="68" t="s">
        <v>71</v>
      </c>
      <c r="Q241" s="77"/>
      <c r="R241" s="77" t="s">
        <v>238</v>
      </c>
      <c r="S241" s="69" t="s">
        <v>609</v>
      </c>
      <c r="T241" s="69" t="s">
        <v>609</v>
      </c>
      <c r="U241" s="69" t="s">
        <v>609</v>
      </c>
      <c r="V241" s="77"/>
    </row>
    <row r="242" spans="1:22">
      <c r="A242" s="52">
        <v>100</v>
      </c>
      <c r="B242" s="52" t="s">
        <v>13</v>
      </c>
      <c r="C242" s="66" t="s">
        <v>730</v>
      </c>
      <c r="D242" s="52"/>
      <c r="E242" s="77" t="s">
        <v>722</v>
      </c>
      <c r="F242" s="50" t="s">
        <v>362</v>
      </c>
      <c r="G242" s="77"/>
      <c r="H242" s="70" t="s">
        <v>362</v>
      </c>
      <c r="I242" s="70" t="s">
        <v>362</v>
      </c>
      <c r="J242" s="77"/>
      <c r="K242" s="77"/>
      <c r="L242" s="6">
        <v>1</v>
      </c>
      <c r="M242" s="55">
        <v>43017</v>
      </c>
      <c r="N242" s="77" t="s">
        <v>65</v>
      </c>
      <c r="O242" s="67" t="s">
        <v>108</v>
      </c>
      <c r="P242" s="68" t="s">
        <v>362</v>
      </c>
      <c r="Q242" s="77"/>
      <c r="R242" s="77" t="s">
        <v>171</v>
      </c>
      <c r="S242" s="69" t="s">
        <v>609</v>
      </c>
      <c r="T242" s="77"/>
      <c r="U242" s="77"/>
      <c r="V242" s="77"/>
    </row>
    <row r="243" spans="1:22">
      <c r="A243" s="52">
        <v>72</v>
      </c>
      <c r="B243" s="52" t="s">
        <v>13</v>
      </c>
      <c r="C243" s="66" t="s">
        <v>721</v>
      </c>
      <c r="D243" s="52"/>
      <c r="E243" s="77" t="s">
        <v>722</v>
      </c>
      <c r="F243" s="50" t="s">
        <v>289</v>
      </c>
      <c r="G243" s="77"/>
      <c r="H243" s="70" t="s">
        <v>289</v>
      </c>
      <c r="I243" s="70" t="s">
        <v>289</v>
      </c>
      <c r="J243" s="77"/>
      <c r="K243" s="77"/>
      <c r="L243" s="6">
        <v>0.6</v>
      </c>
      <c r="M243" s="55"/>
      <c r="N243" s="77" t="s">
        <v>65</v>
      </c>
      <c r="O243" s="67" t="s">
        <v>108</v>
      </c>
      <c r="P243" s="68" t="s">
        <v>289</v>
      </c>
      <c r="Q243" s="77"/>
      <c r="R243" s="77" t="s">
        <v>368</v>
      </c>
      <c r="S243" s="77"/>
      <c r="T243" s="77"/>
      <c r="U243" s="69" t="s">
        <v>609</v>
      </c>
      <c r="V243" s="77"/>
    </row>
    <row r="244" spans="1:22">
      <c r="A244" s="52">
        <v>101</v>
      </c>
      <c r="B244" s="52" t="s">
        <v>13</v>
      </c>
      <c r="C244" s="66" t="s">
        <v>730</v>
      </c>
      <c r="D244" s="52"/>
      <c r="E244" s="77" t="s">
        <v>722</v>
      </c>
      <c r="F244" s="50" t="s">
        <v>289</v>
      </c>
      <c r="G244" s="77"/>
      <c r="H244" s="70" t="s">
        <v>289</v>
      </c>
      <c r="I244" s="70" t="s">
        <v>289</v>
      </c>
      <c r="J244" s="77"/>
      <c r="K244" s="77"/>
      <c r="L244" s="6">
        <v>0.6</v>
      </c>
      <c r="M244" s="55">
        <v>43017</v>
      </c>
      <c r="N244" s="77" t="s">
        <v>65</v>
      </c>
      <c r="O244" s="67" t="s">
        <v>108</v>
      </c>
      <c r="P244" s="68" t="s">
        <v>289</v>
      </c>
      <c r="Q244" s="77"/>
      <c r="R244" s="77" t="s">
        <v>368</v>
      </c>
      <c r="S244" s="69"/>
      <c r="T244" s="77"/>
      <c r="U244" s="69" t="s">
        <v>609</v>
      </c>
      <c r="V244" s="77"/>
    </row>
    <row r="245" spans="1:22">
      <c r="A245" s="52">
        <v>430</v>
      </c>
      <c r="B245" s="52" t="s">
        <v>13</v>
      </c>
      <c r="C245" s="66" t="s">
        <v>1116</v>
      </c>
      <c r="D245" s="52" t="s">
        <v>1117</v>
      </c>
      <c r="E245" s="77" t="s">
        <v>49</v>
      </c>
      <c r="F245" s="50" t="s">
        <v>1126</v>
      </c>
      <c r="G245" s="77">
        <v>15</v>
      </c>
      <c r="H245" s="71" t="s">
        <v>1126</v>
      </c>
      <c r="I245" s="71" t="s">
        <v>1126</v>
      </c>
      <c r="J245" s="77" t="s">
        <v>1127</v>
      </c>
      <c r="K245" s="77"/>
      <c r="L245" s="6">
        <v>1</v>
      </c>
      <c r="M245" s="55"/>
      <c r="N245" s="77" t="s">
        <v>65</v>
      </c>
      <c r="O245" s="67" t="s">
        <v>608</v>
      </c>
      <c r="P245" s="68" t="s">
        <v>608</v>
      </c>
      <c r="Q245" s="77"/>
      <c r="R245" s="77" t="s">
        <v>248</v>
      </c>
      <c r="S245" s="77"/>
      <c r="T245" s="77"/>
      <c r="U245" s="69" t="s">
        <v>609</v>
      </c>
      <c r="V245" s="77"/>
    </row>
    <row r="246" spans="1:22">
      <c r="A246" s="52">
        <v>431</v>
      </c>
      <c r="B246" s="52" t="s">
        <v>13</v>
      </c>
      <c r="C246" s="66" t="s">
        <v>1116</v>
      </c>
      <c r="D246" s="52" t="s">
        <v>1117</v>
      </c>
      <c r="E246" s="77" t="s">
        <v>49</v>
      </c>
      <c r="F246" s="50" t="s">
        <v>1129</v>
      </c>
      <c r="G246" s="77">
        <v>14</v>
      </c>
      <c r="H246" s="71" t="s">
        <v>1129</v>
      </c>
      <c r="I246" s="71" t="s">
        <v>1129</v>
      </c>
      <c r="J246" s="77" t="s">
        <v>1130</v>
      </c>
      <c r="K246" s="77"/>
      <c r="L246" s="6">
        <v>1</v>
      </c>
      <c r="M246" s="55"/>
      <c r="N246" s="77" t="s">
        <v>65</v>
      </c>
      <c r="O246" s="67" t="s">
        <v>608</v>
      </c>
      <c r="P246" s="68" t="s">
        <v>608</v>
      </c>
      <c r="Q246" s="77"/>
      <c r="R246" s="77" t="s">
        <v>248</v>
      </c>
      <c r="S246" s="77"/>
      <c r="T246" s="77"/>
      <c r="U246" s="69" t="s">
        <v>609</v>
      </c>
      <c r="V246" s="77"/>
    </row>
    <row r="247" spans="1:22">
      <c r="A247" s="52">
        <v>337</v>
      </c>
      <c r="B247" s="52" t="s">
        <v>13</v>
      </c>
      <c r="C247" s="66" t="s">
        <v>905</v>
      </c>
      <c r="D247" s="52"/>
      <c r="E247" s="77" t="s">
        <v>906</v>
      </c>
      <c r="F247" s="50" t="s">
        <v>1003</v>
      </c>
      <c r="G247" s="77" t="s">
        <v>1004</v>
      </c>
      <c r="H247" s="70" t="s">
        <v>1004</v>
      </c>
      <c r="I247" s="70" t="s">
        <v>1004</v>
      </c>
      <c r="J247" s="77"/>
      <c r="K247" s="77"/>
      <c r="L247" s="6">
        <v>0.6</v>
      </c>
      <c r="M247" s="55">
        <v>43015</v>
      </c>
      <c r="N247" s="77" t="s">
        <v>65</v>
      </c>
      <c r="O247" s="67" t="s">
        <v>608</v>
      </c>
      <c r="P247" s="68" t="s">
        <v>289</v>
      </c>
      <c r="Q247" s="77"/>
      <c r="R247" s="77" t="s">
        <v>171</v>
      </c>
      <c r="S247" s="69" t="s">
        <v>609</v>
      </c>
      <c r="T247" s="69" t="s">
        <v>609</v>
      </c>
      <c r="U247" s="77"/>
      <c r="V247" s="77"/>
    </row>
    <row r="248" spans="1:22">
      <c r="A248" s="52">
        <v>401</v>
      </c>
      <c r="B248" s="52" t="s">
        <v>13</v>
      </c>
      <c r="C248" s="66" t="s">
        <v>905</v>
      </c>
      <c r="D248" s="52"/>
      <c r="E248" s="77" t="s">
        <v>1104</v>
      </c>
      <c r="F248" s="77" t="s">
        <v>1008</v>
      </c>
      <c r="G248" s="77"/>
      <c r="H248" s="70" t="s">
        <v>1008</v>
      </c>
      <c r="I248" s="70" t="s">
        <v>1008</v>
      </c>
      <c r="J248" s="77"/>
      <c r="K248" s="77"/>
      <c r="L248" s="6">
        <v>0.6</v>
      </c>
      <c r="M248" s="55">
        <v>43015</v>
      </c>
      <c r="N248" s="77" t="s">
        <v>65</v>
      </c>
      <c r="O248" s="67" t="s">
        <v>248</v>
      </c>
      <c r="P248" s="68" t="s">
        <v>248</v>
      </c>
      <c r="Q248" s="77"/>
      <c r="R248" s="77" t="s">
        <v>248</v>
      </c>
      <c r="S248" s="77"/>
      <c r="T248" s="77"/>
      <c r="U248" s="77"/>
      <c r="V248" s="69" t="s">
        <v>1011</v>
      </c>
    </row>
    <row r="249" spans="1:22">
      <c r="A249" s="52">
        <v>497</v>
      </c>
      <c r="B249" s="52" t="s">
        <v>13</v>
      </c>
      <c r="C249" s="66" t="s">
        <v>32</v>
      </c>
      <c r="D249" s="52"/>
      <c r="E249" s="77" t="s">
        <v>1190</v>
      </c>
      <c r="F249" s="50" t="s">
        <v>1200</v>
      </c>
      <c r="G249" s="77"/>
      <c r="H249" s="70" t="s">
        <v>1200</v>
      </c>
      <c r="I249" s="70" t="s">
        <v>1200</v>
      </c>
      <c r="J249" s="77"/>
      <c r="K249" s="77"/>
      <c r="L249" s="6">
        <v>0.6</v>
      </c>
      <c r="M249" s="55">
        <v>42328</v>
      </c>
      <c r="N249" s="77" t="s">
        <v>65</v>
      </c>
      <c r="O249" s="67" t="s">
        <v>608</v>
      </c>
      <c r="P249" s="68" t="s">
        <v>608</v>
      </c>
      <c r="Q249" s="77"/>
      <c r="R249" s="77" t="s">
        <v>171</v>
      </c>
      <c r="S249" s="77"/>
      <c r="T249" s="69" t="s">
        <v>609</v>
      </c>
      <c r="U249" s="69" t="s">
        <v>609</v>
      </c>
      <c r="V249" s="77"/>
    </row>
    <row r="250" spans="1:22">
      <c r="A250" s="52">
        <v>37</v>
      </c>
      <c r="B250" s="52" t="s">
        <v>13</v>
      </c>
      <c r="C250" s="66" t="s">
        <v>44</v>
      </c>
      <c r="D250" s="52"/>
      <c r="E250" s="77" t="s">
        <v>629</v>
      </c>
      <c r="F250" s="77" t="s">
        <v>668</v>
      </c>
      <c r="G250" s="77"/>
      <c r="H250" s="70" t="s">
        <v>668</v>
      </c>
      <c r="I250" s="70" t="s">
        <v>668</v>
      </c>
      <c r="J250" s="77" t="s">
        <v>669</v>
      </c>
      <c r="K250" s="77"/>
      <c r="L250" s="6">
        <v>0.6</v>
      </c>
      <c r="M250" s="55"/>
      <c r="N250" s="77" t="s">
        <v>65</v>
      </c>
      <c r="O250" s="67" t="s">
        <v>248</v>
      </c>
      <c r="P250" s="68" t="s">
        <v>248</v>
      </c>
      <c r="Q250" s="77"/>
      <c r="R250" s="77" t="s">
        <v>248</v>
      </c>
      <c r="S250" s="69" t="s">
        <v>609</v>
      </c>
      <c r="T250" s="77"/>
      <c r="U250" s="77"/>
      <c r="V250" s="77"/>
    </row>
    <row r="251" spans="1:22">
      <c r="A251" s="52">
        <v>344</v>
      </c>
      <c r="B251" s="52" t="s">
        <v>13</v>
      </c>
      <c r="C251" s="66" t="s">
        <v>905</v>
      </c>
      <c r="D251" s="52"/>
      <c r="E251" s="77" t="s">
        <v>906</v>
      </c>
      <c r="F251" s="50" t="s">
        <v>1014</v>
      </c>
      <c r="G251" s="77" t="s">
        <v>1018</v>
      </c>
      <c r="H251" s="70" t="s">
        <v>1019</v>
      </c>
      <c r="I251" s="70" t="s">
        <v>1019</v>
      </c>
      <c r="J251" s="77"/>
      <c r="K251" s="77"/>
      <c r="L251" s="6">
        <v>0.8</v>
      </c>
      <c r="M251" s="55">
        <v>43015</v>
      </c>
      <c r="N251" s="77" t="s">
        <v>65</v>
      </c>
      <c r="O251" s="67" t="s">
        <v>108</v>
      </c>
      <c r="P251" s="68" t="s">
        <v>608</v>
      </c>
      <c r="Q251" s="77"/>
      <c r="R251" s="77" t="s">
        <v>368</v>
      </c>
      <c r="S251" s="77" t="s">
        <v>609</v>
      </c>
      <c r="T251" s="77"/>
      <c r="U251" s="77"/>
      <c r="V251" s="77"/>
    </row>
    <row r="252" spans="1:22">
      <c r="A252" s="52">
        <v>38</v>
      </c>
      <c r="B252" s="52" t="s">
        <v>13</v>
      </c>
      <c r="C252" s="66" t="s">
        <v>44</v>
      </c>
      <c r="D252" s="52"/>
      <c r="E252" s="77" t="s">
        <v>629</v>
      </c>
      <c r="F252" s="77" t="s">
        <v>671</v>
      </c>
      <c r="G252" s="77"/>
      <c r="H252" s="70" t="s">
        <v>671</v>
      </c>
      <c r="I252" s="70" t="s">
        <v>671</v>
      </c>
      <c r="J252" s="77" t="s">
        <v>672</v>
      </c>
      <c r="K252" s="77"/>
      <c r="L252" s="6">
        <v>0.5</v>
      </c>
      <c r="M252" s="55"/>
      <c r="N252" s="77" t="s">
        <v>65</v>
      </c>
      <c r="O252" s="67" t="s">
        <v>608</v>
      </c>
      <c r="P252" s="68" t="s">
        <v>248</v>
      </c>
      <c r="Q252" s="77"/>
      <c r="R252" s="77" t="s">
        <v>171</v>
      </c>
      <c r="S252" s="77"/>
      <c r="T252" s="77"/>
      <c r="U252" s="77"/>
      <c r="V252" s="69" t="s">
        <v>673</v>
      </c>
    </row>
    <row r="253" spans="1:22">
      <c r="A253" s="52">
        <v>39</v>
      </c>
      <c r="B253" s="52" t="s">
        <v>13</v>
      </c>
      <c r="C253" s="66" t="s">
        <v>44</v>
      </c>
      <c r="D253" s="52"/>
      <c r="E253" s="77" t="s">
        <v>629</v>
      </c>
      <c r="F253" s="77" t="s">
        <v>674</v>
      </c>
      <c r="G253" s="77"/>
      <c r="H253" s="70" t="s">
        <v>674</v>
      </c>
      <c r="I253" s="70" t="s">
        <v>674</v>
      </c>
      <c r="J253" s="77" t="s">
        <v>631</v>
      </c>
      <c r="K253" s="77"/>
      <c r="L253" s="6">
        <v>0.6</v>
      </c>
      <c r="M253" s="55"/>
      <c r="N253" s="77" t="s">
        <v>65</v>
      </c>
      <c r="O253" s="67" t="s">
        <v>608</v>
      </c>
      <c r="P253" s="68" t="s">
        <v>145</v>
      </c>
      <c r="Q253" s="77"/>
      <c r="R253" s="77" t="s">
        <v>171</v>
      </c>
      <c r="S253" s="69" t="s">
        <v>609</v>
      </c>
      <c r="T253" s="77"/>
      <c r="U253" s="77"/>
      <c r="V253" s="69" t="s">
        <v>673</v>
      </c>
    </row>
    <row r="254" spans="1:22">
      <c r="A254" s="52">
        <v>342</v>
      </c>
      <c r="B254" s="52" t="s">
        <v>13</v>
      </c>
      <c r="C254" s="66" t="s">
        <v>905</v>
      </c>
      <c r="D254" s="52"/>
      <c r="E254" s="77" t="s">
        <v>906</v>
      </c>
      <c r="F254" s="50" t="s">
        <v>1014</v>
      </c>
      <c r="G254" s="77" t="s">
        <v>1015</v>
      </c>
      <c r="H254" s="70" t="s">
        <v>1015</v>
      </c>
      <c r="I254" s="70" t="s">
        <v>1015</v>
      </c>
      <c r="J254" s="77"/>
      <c r="K254" s="77"/>
      <c r="L254" s="6">
        <v>0.6</v>
      </c>
      <c r="M254" s="55">
        <v>43015</v>
      </c>
      <c r="N254" s="77" t="s">
        <v>65</v>
      </c>
      <c r="O254" s="67" t="s">
        <v>108</v>
      </c>
      <c r="P254" s="68" t="s">
        <v>289</v>
      </c>
      <c r="Q254" s="77"/>
      <c r="R254" s="77" t="s">
        <v>173</v>
      </c>
      <c r="S254" s="69" t="s">
        <v>609</v>
      </c>
      <c r="T254" s="69" t="s">
        <v>609</v>
      </c>
      <c r="U254" s="77"/>
      <c r="V254" s="77"/>
    </row>
    <row r="255" spans="1:22">
      <c r="A255" s="52">
        <v>343</v>
      </c>
      <c r="B255" s="52" t="s">
        <v>13</v>
      </c>
      <c r="C255" s="66" t="s">
        <v>905</v>
      </c>
      <c r="D255" s="52"/>
      <c r="E255" s="77" t="s">
        <v>906</v>
      </c>
      <c r="F255" s="50" t="s">
        <v>1014</v>
      </c>
      <c r="G255" s="77" t="s">
        <v>1016</v>
      </c>
      <c r="H255" s="70" t="s">
        <v>1017</v>
      </c>
      <c r="I255" s="70" t="s">
        <v>1017</v>
      </c>
      <c r="J255" s="77"/>
      <c r="K255" s="77"/>
      <c r="L255" s="6">
        <v>0.6</v>
      </c>
      <c r="M255" s="55">
        <v>43015</v>
      </c>
      <c r="N255" s="77" t="s">
        <v>65</v>
      </c>
      <c r="O255" s="67" t="s">
        <v>108</v>
      </c>
      <c r="P255" s="68" t="s">
        <v>608</v>
      </c>
      <c r="Q255" s="77"/>
      <c r="R255" s="77" t="s">
        <v>97</v>
      </c>
      <c r="S255" s="69"/>
      <c r="T255" s="69" t="s">
        <v>609</v>
      </c>
      <c r="U255" s="69" t="s">
        <v>609</v>
      </c>
      <c r="V255" s="77"/>
    </row>
    <row r="256" spans="1:22">
      <c r="A256" s="52">
        <v>40</v>
      </c>
      <c r="B256" s="52" t="s">
        <v>13</v>
      </c>
      <c r="C256" s="66" t="s">
        <v>44</v>
      </c>
      <c r="D256" s="52"/>
      <c r="E256" s="77" t="s">
        <v>629</v>
      </c>
      <c r="F256" s="77" t="s">
        <v>675</v>
      </c>
      <c r="G256" s="77"/>
      <c r="H256" s="70" t="s">
        <v>675</v>
      </c>
      <c r="I256" s="70" t="s">
        <v>675</v>
      </c>
      <c r="J256" s="77" t="s">
        <v>676</v>
      </c>
      <c r="K256" s="77"/>
      <c r="L256" s="6">
        <v>0.6</v>
      </c>
      <c r="M256" s="55"/>
      <c r="N256" s="77" t="s">
        <v>65</v>
      </c>
      <c r="O256" s="67" t="s">
        <v>608</v>
      </c>
      <c r="P256" s="68" t="s">
        <v>248</v>
      </c>
      <c r="Q256" s="77"/>
      <c r="R256" s="77" t="s">
        <v>368</v>
      </c>
      <c r="S256" s="69" t="s">
        <v>609</v>
      </c>
      <c r="T256" s="77"/>
      <c r="U256" s="77"/>
      <c r="V256" s="77"/>
    </row>
    <row r="257" spans="1:21">
      <c r="A257" s="52">
        <v>463</v>
      </c>
      <c r="B257" s="52" t="s">
        <v>13</v>
      </c>
      <c r="C257" s="66" t="s">
        <v>29</v>
      </c>
      <c r="D257" s="52" t="s">
        <v>1159</v>
      </c>
      <c r="E257" s="77" t="s">
        <v>1160</v>
      </c>
      <c r="F257" s="50" t="s">
        <v>1172</v>
      </c>
      <c r="G257" s="77" t="s">
        <v>468</v>
      </c>
      <c r="H257" s="70" t="s">
        <v>468</v>
      </c>
      <c r="I257" s="70" t="s">
        <v>468</v>
      </c>
      <c r="J257" s="77"/>
      <c r="K257" s="77"/>
      <c r="L257" s="6">
        <v>0.5</v>
      </c>
      <c r="M257" s="55"/>
      <c r="N257" s="77" t="s">
        <v>65</v>
      </c>
      <c r="O257" s="67" t="s">
        <v>608</v>
      </c>
      <c r="P257" s="68" t="s">
        <v>248</v>
      </c>
      <c r="Q257" s="77"/>
      <c r="R257" s="77" t="s">
        <v>171</v>
      </c>
      <c r="S257" s="77"/>
      <c r="T257" s="69" t="s">
        <v>609</v>
      </c>
      <c r="U257" s="77"/>
    </row>
    <row r="258" spans="1:21">
      <c r="A258" s="52">
        <v>5</v>
      </c>
      <c r="B258" s="52" t="s">
        <v>13</v>
      </c>
      <c r="C258" s="66" t="s">
        <v>21</v>
      </c>
      <c r="D258" s="52"/>
      <c r="E258" s="50" t="s">
        <v>605</v>
      </c>
      <c r="F258" s="50" t="s">
        <v>69</v>
      </c>
      <c r="G258" s="77"/>
      <c r="H258" s="70" t="s">
        <v>83</v>
      </c>
      <c r="I258" s="70" t="s">
        <v>83</v>
      </c>
      <c r="J258" s="77" t="s">
        <v>616</v>
      </c>
      <c r="K258" s="77"/>
      <c r="L258" s="6">
        <v>1</v>
      </c>
      <c r="M258" s="55"/>
      <c r="N258" s="77" t="s">
        <v>65</v>
      </c>
      <c r="O258" s="67" t="s">
        <v>612</v>
      </c>
      <c r="P258" s="68" t="s">
        <v>71</v>
      </c>
      <c r="Q258" s="77"/>
      <c r="R258" s="77" t="s">
        <v>83</v>
      </c>
      <c r="S258" s="77"/>
      <c r="T258" s="69" t="s">
        <v>609</v>
      </c>
      <c r="U258" s="77"/>
    </row>
    <row r="259" spans="1:21">
      <c r="A259" s="52">
        <v>6</v>
      </c>
      <c r="B259" s="52" t="s">
        <v>13</v>
      </c>
      <c r="C259" s="66" t="s">
        <v>21</v>
      </c>
      <c r="D259" s="52"/>
      <c r="E259" s="50" t="s">
        <v>605</v>
      </c>
      <c r="F259" s="50" t="s">
        <v>234</v>
      </c>
      <c r="G259" s="77"/>
      <c r="H259" s="70" t="s">
        <v>238</v>
      </c>
      <c r="I259" s="70" t="s">
        <v>238</v>
      </c>
      <c r="J259" s="77" t="s">
        <v>617</v>
      </c>
      <c r="K259" s="77"/>
      <c r="L259" s="6">
        <v>0.8</v>
      </c>
      <c r="M259" s="55"/>
      <c r="N259" s="77" t="s">
        <v>65</v>
      </c>
      <c r="O259" s="67" t="s">
        <v>608</v>
      </c>
      <c r="P259" s="68" t="s">
        <v>608</v>
      </c>
      <c r="Q259" s="77"/>
      <c r="R259" s="77" t="s">
        <v>238</v>
      </c>
      <c r="S259" s="77"/>
      <c r="T259" s="69" t="s">
        <v>609</v>
      </c>
      <c r="U259" s="77"/>
    </row>
    <row r="260" spans="1:21">
      <c r="A260" s="52">
        <v>7</v>
      </c>
      <c r="B260" s="52" t="s">
        <v>13</v>
      </c>
      <c r="C260" s="66" t="s">
        <v>21</v>
      </c>
      <c r="D260" s="52"/>
      <c r="E260" s="50" t="s">
        <v>605</v>
      </c>
      <c r="F260" s="50" t="s">
        <v>121</v>
      </c>
      <c r="G260" s="77"/>
      <c r="H260" s="70" t="s">
        <v>130</v>
      </c>
      <c r="I260" s="70" t="s">
        <v>123</v>
      </c>
      <c r="J260" s="77" t="s">
        <v>618</v>
      </c>
      <c r="K260" s="77"/>
      <c r="L260" s="6">
        <v>1</v>
      </c>
      <c r="M260" s="55"/>
      <c r="N260" s="77" t="s">
        <v>65</v>
      </c>
      <c r="O260" s="67" t="s">
        <v>108</v>
      </c>
      <c r="P260" s="68" t="s">
        <v>149</v>
      </c>
      <c r="Q260" s="77"/>
      <c r="R260" s="77" t="s">
        <v>130</v>
      </c>
      <c r="S260" s="77"/>
      <c r="T260" s="69" t="s">
        <v>609</v>
      </c>
      <c r="U260" s="77"/>
    </row>
    <row r="261" spans="1:21">
      <c r="A261" s="52">
        <v>499</v>
      </c>
      <c r="B261" s="52" t="s">
        <v>13</v>
      </c>
      <c r="C261" s="66" t="s">
        <v>32</v>
      </c>
      <c r="D261" s="52"/>
      <c r="E261" s="77" t="s">
        <v>1190</v>
      </c>
      <c r="F261" s="50" t="s">
        <v>1201</v>
      </c>
      <c r="G261" s="77"/>
      <c r="H261" s="70" t="s">
        <v>1201</v>
      </c>
      <c r="I261" s="70" t="s">
        <v>1201</v>
      </c>
      <c r="J261" s="77"/>
      <c r="K261" s="77"/>
      <c r="L261" s="6">
        <v>0.6</v>
      </c>
      <c r="M261" s="55">
        <v>42328</v>
      </c>
      <c r="N261" s="77" t="s">
        <v>65</v>
      </c>
      <c r="O261" s="67" t="s">
        <v>608</v>
      </c>
      <c r="P261" s="68" t="s">
        <v>608</v>
      </c>
      <c r="Q261" s="77"/>
      <c r="R261" s="77" t="s">
        <v>171</v>
      </c>
      <c r="S261" s="77"/>
      <c r="T261" s="69" t="s">
        <v>609</v>
      </c>
      <c r="U261" s="69" t="s">
        <v>609</v>
      </c>
    </row>
    <row r="262" spans="1:21">
      <c r="A262" s="52">
        <v>103</v>
      </c>
      <c r="B262" s="52" t="s">
        <v>13</v>
      </c>
      <c r="C262" s="66" t="s">
        <v>730</v>
      </c>
      <c r="D262" s="52"/>
      <c r="E262" s="77" t="s">
        <v>722</v>
      </c>
      <c r="F262" s="50" t="s">
        <v>299</v>
      </c>
      <c r="G262" s="77"/>
      <c r="H262" s="70" t="s">
        <v>299</v>
      </c>
      <c r="I262" s="70" t="s">
        <v>299</v>
      </c>
      <c r="J262" s="77"/>
      <c r="K262" s="77"/>
      <c r="L262" s="6">
        <v>0.6</v>
      </c>
      <c r="M262" s="55">
        <v>43017</v>
      </c>
      <c r="N262" s="77" t="s">
        <v>65</v>
      </c>
      <c r="O262" s="67" t="s">
        <v>108</v>
      </c>
      <c r="P262" s="68" t="s">
        <v>299</v>
      </c>
      <c r="Q262" s="77"/>
      <c r="R262" s="77" t="s">
        <v>140</v>
      </c>
      <c r="S262" s="77"/>
      <c r="T262" s="69"/>
      <c r="U262" s="69" t="s">
        <v>609</v>
      </c>
    </row>
    <row r="263" spans="1:21">
      <c r="A263" s="52">
        <v>462</v>
      </c>
      <c r="B263" s="52" t="s">
        <v>13</v>
      </c>
      <c r="C263" s="66" t="s">
        <v>29</v>
      </c>
      <c r="D263" s="52" t="s">
        <v>1159</v>
      </c>
      <c r="E263" s="77" t="s">
        <v>1160</v>
      </c>
      <c r="F263" s="50" t="s">
        <v>1171</v>
      </c>
      <c r="G263" s="77" t="s">
        <v>442</v>
      </c>
      <c r="H263" s="70" t="s">
        <v>442</v>
      </c>
      <c r="I263" s="70" t="s">
        <v>442</v>
      </c>
      <c r="J263" s="77"/>
      <c r="K263" s="77"/>
      <c r="L263" s="6">
        <v>1</v>
      </c>
      <c r="M263" s="55"/>
      <c r="N263" s="77" t="s">
        <v>65</v>
      </c>
      <c r="O263" s="67" t="s">
        <v>608</v>
      </c>
      <c r="P263" s="68" t="s">
        <v>608</v>
      </c>
      <c r="Q263" s="77"/>
      <c r="R263" s="77" t="s">
        <v>171</v>
      </c>
      <c r="S263" s="77"/>
      <c r="T263" s="69"/>
      <c r="U263" s="69" t="s">
        <v>609</v>
      </c>
    </row>
    <row r="264" spans="1:21">
      <c r="A264" s="52">
        <v>139</v>
      </c>
      <c r="B264" s="52" t="s">
        <v>13</v>
      </c>
      <c r="C264" s="66" t="s">
        <v>38</v>
      </c>
      <c r="D264" s="52"/>
      <c r="E264" s="77" t="s">
        <v>744</v>
      </c>
      <c r="F264" s="50" t="s">
        <v>331</v>
      </c>
      <c r="G264" s="77"/>
      <c r="H264" s="70" t="s">
        <v>765</v>
      </c>
      <c r="I264" s="70" t="s">
        <v>765</v>
      </c>
      <c r="J264" s="77" t="s">
        <v>766</v>
      </c>
      <c r="K264" s="77" t="s">
        <v>767</v>
      </c>
      <c r="L264" s="6">
        <v>0.8</v>
      </c>
      <c r="M264" s="55">
        <v>42328</v>
      </c>
      <c r="N264" s="77" t="s">
        <v>65</v>
      </c>
      <c r="O264" s="67" t="s">
        <v>608</v>
      </c>
      <c r="P264" s="68" t="s">
        <v>608</v>
      </c>
      <c r="Q264" s="77"/>
      <c r="R264" s="77" t="s">
        <v>368</v>
      </c>
      <c r="S264" s="77"/>
      <c r="T264" s="69"/>
      <c r="U264" s="69" t="s">
        <v>609</v>
      </c>
    </row>
    <row r="265" spans="1:21">
      <c r="A265" s="52">
        <v>465</v>
      </c>
      <c r="B265" s="52" t="s">
        <v>13</v>
      </c>
      <c r="C265" s="66" t="s">
        <v>29</v>
      </c>
      <c r="D265" s="52" t="s">
        <v>1159</v>
      </c>
      <c r="E265" s="77" t="s">
        <v>1160</v>
      </c>
      <c r="F265" s="50" t="s">
        <v>1174</v>
      </c>
      <c r="G265" s="77" t="s">
        <v>89</v>
      </c>
      <c r="H265" s="70" t="s">
        <v>89</v>
      </c>
      <c r="I265" s="70" t="s">
        <v>89</v>
      </c>
      <c r="J265" s="77"/>
      <c r="K265" s="77"/>
      <c r="L265" s="6">
        <v>1</v>
      </c>
      <c r="M265" s="55"/>
      <c r="N265" s="77" t="s">
        <v>65</v>
      </c>
      <c r="O265" s="67" t="s">
        <v>607</v>
      </c>
      <c r="P265" s="68" t="s">
        <v>87</v>
      </c>
      <c r="Q265" s="77"/>
      <c r="R265" s="77" t="s">
        <v>171</v>
      </c>
      <c r="S265" s="77"/>
      <c r="T265" s="69" t="s">
        <v>609</v>
      </c>
      <c r="U265" s="77"/>
    </row>
    <row r="266" spans="1:21">
      <c r="A266" s="52">
        <v>464</v>
      </c>
      <c r="B266" s="52" t="s">
        <v>13</v>
      </c>
      <c r="C266" s="66" t="s">
        <v>29</v>
      </c>
      <c r="D266" s="52" t="s">
        <v>1159</v>
      </c>
      <c r="E266" s="77" t="s">
        <v>1160</v>
      </c>
      <c r="F266" s="50" t="s">
        <v>1173</v>
      </c>
      <c r="G266" s="77" t="s">
        <v>402</v>
      </c>
      <c r="H266" s="70" t="s">
        <v>402</v>
      </c>
      <c r="I266" s="70" t="s">
        <v>402</v>
      </c>
      <c r="J266" s="77"/>
      <c r="K266" s="77"/>
      <c r="L266" s="6">
        <v>1</v>
      </c>
      <c r="M266" s="55"/>
      <c r="N266" s="77" t="s">
        <v>65</v>
      </c>
      <c r="O266" s="67" t="s">
        <v>608</v>
      </c>
      <c r="P266" s="68" t="s">
        <v>145</v>
      </c>
      <c r="Q266" s="77"/>
      <c r="R266" s="77" t="s">
        <v>171</v>
      </c>
      <c r="S266" s="77"/>
      <c r="T266" s="69" t="s">
        <v>609</v>
      </c>
      <c r="U266" s="77"/>
    </row>
    <row r="267" spans="1:21">
      <c r="A267" s="52">
        <v>41</v>
      </c>
      <c r="B267" s="52" t="s">
        <v>13</v>
      </c>
      <c r="C267" s="66" t="s">
        <v>44</v>
      </c>
      <c r="D267" s="52"/>
      <c r="E267" s="77" t="s">
        <v>629</v>
      </c>
      <c r="F267" s="77" t="s">
        <v>87</v>
      </c>
      <c r="G267" s="77"/>
      <c r="H267" s="70" t="s">
        <v>87</v>
      </c>
      <c r="I267" s="70" t="s">
        <v>87</v>
      </c>
      <c r="J267" s="77" t="s">
        <v>677</v>
      </c>
      <c r="K267" s="77"/>
      <c r="L267" s="6">
        <v>1</v>
      </c>
      <c r="M267" s="55"/>
      <c r="N267" s="77" t="s">
        <v>65</v>
      </c>
      <c r="O267" s="67" t="s">
        <v>607</v>
      </c>
      <c r="P267" s="68" t="s">
        <v>87</v>
      </c>
      <c r="Q267" s="77"/>
      <c r="R267" s="77" t="s">
        <v>95</v>
      </c>
      <c r="S267" s="77"/>
      <c r="T267" s="69" t="s">
        <v>609</v>
      </c>
      <c r="U267" s="77"/>
    </row>
    <row r="268" spans="1:21">
      <c r="A268" s="52">
        <v>104</v>
      </c>
      <c r="B268" s="52" t="s">
        <v>13</v>
      </c>
      <c r="C268" s="66" t="s">
        <v>730</v>
      </c>
      <c r="D268" s="52"/>
      <c r="E268" s="77" t="s">
        <v>722</v>
      </c>
      <c r="F268" s="50" t="s">
        <v>87</v>
      </c>
      <c r="G268" s="77"/>
      <c r="H268" s="70" t="s">
        <v>87</v>
      </c>
      <c r="I268" s="70" t="s">
        <v>87</v>
      </c>
      <c r="J268" s="77"/>
      <c r="K268" s="77"/>
      <c r="L268" s="6">
        <v>1</v>
      </c>
      <c r="M268" s="55">
        <v>43017</v>
      </c>
      <c r="N268" s="77" t="s">
        <v>65</v>
      </c>
      <c r="O268" s="67" t="s">
        <v>607</v>
      </c>
      <c r="P268" s="68" t="s">
        <v>87</v>
      </c>
      <c r="Q268" s="77"/>
      <c r="R268" s="77" t="s">
        <v>95</v>
      </c>
      <c r="S268" s="77"/>
      <c r="T268" s="69" t="s">
        <v>609</v>
      </c>
      <c r="U268" s="77"/>
    </row>
    <row r="269" spans="1:21">
      <c r="A269" s="52">
        <v>141</v>
      </c>
      <c r="B269" s="52" t="s">
        <v>13</v>
      </c>
      <c r="C269" s="66" t="s">
        <v>38</v>
      </c>
      <c r="D269" s="52"/>
      <c r="E269" s="77" t="s">
        <v>744</v>
      </c>
      <c r="F269" s="50" t="s">
        <v>94</v>
      </c>
      <c r="G269" s="77"/>
      <c r="H269" s="70" t="s">
        <v>87</v>
      </c>
      <c r="I269" s="70" t="s">
        <v>87</v>
      </c>
      <c r="J269" s="77" t="s">
        <v>768</v>
      </c>
      <c r="K269" s="77"/>
      <c r="L269" s="6">
        <v>1</v>
      </c>
      <c r="M269" s="55">
        <v>42328</v>
      </c>
      <c r="N269" s="77" t="s">
        <v>65</v>
      </c>
      <c r="O269" s="67" t="s">
        <v>607</v>
      </c>
      <c r="P269" s="68" t="s">
        <v>87</v>
      </c>
      <c r="Q269" s="77"/>
      <c r="R269" s="77" t="s">
        <v>95</v>
      </c>
      <c r="S269" s="77"/>
      <c r="T269" s="69" t="s">
        <v>609</v>
      </c>
      <c r="U269" s="77"/>
    </row>
    <row r="270" spans="1:21">
      <c r="A270" s="52">
        <v>501</v>
      </c>
      <c r="B270" s="52" t="s">
        <v>13</v>
      </c>
      <c r="C270" s="66" t="s">
        <v>32</v>
      </c>
      <c r="D270" s="52"/>
      <c r="E270" s="77" t="s">
        <v>1190</v>
      </c>
      <c r="F270" s="50" t="s">
        <v>94</v>
      </c>
      <c r="G270" s="77"/>
      <c r="H270" s="70" t="s">
        <v>87</v>
      </c>
      <c r="I270" s="70" t="s">
        <v>87</v>
      </c>
      <c r="J270" s="77"/>
      <c r="K270" s="77"/>
      <c r="L270" s="6">
        <v>1</v>
      </c>
      <c r="M270" s="55">
        <v>42328</v>
      </c>
      <c r="N270" s="77" t="s">
        <v>65</v>
      </c>
      <c r="O270" s="67" t="s">
        <v>607</v>
      </c>
      <c r="P270" s="68" t="s">
        <v>87</v>
      </c>
      <c r="Q270" s="77"/>
      <c r="R270" s="77" t="s">
        <v>95</v>
      </c>
      <c r="S270" s="77"/>
      <c r="T270" s="69" t="s">
        <v>609</v>
      </c>
      <c r="U270" s="77"/>
    </row>
    <row r="271" spans="1:21">
      <c r="A271" s="52">
        <v>404</v>
      </c>
      <c r="B271" s="52" t="s">
        <v>13</v>
      </c>
      <c r="C271" s="66" t="s">
        <v>905</v>
      </c>
      <c r="D271" s="52"/>
      <c r="E271" s="77" t="s">
        <v>1104</v>
      </c>
      <c r="F271" s="77" t="s">
        <v>1024</v>
      </c>
      <c r="G271" s="77"/>
      <c r="H271" s="70" t="s">
        <v>1024</v>
      </c>
      <c r="I271" s="70" t="s">
        <v>87</v>
      </c>
      <c r="J271" s="77" t="s">
        <v>1025</v>
      </c>
      <c r="K271" s="77"/>
      <c r="L271" s="6">
        <v>1</v>
      </c>
      <c r="M271" s="55">
        <v>43015</v>
      </c>
      <c r="N271" s="77" t="s">
        <v>65</v>
      </c>
      <c r="O271" s="67" t="s">
        <v>607</v>
      </c>
      <c r="P271" s="68" t="s">
        <v>87</v>
      </c>
      <c r="Q271" s="77"/>
      <c r="R271" s="77" t="s">
        <v>95</v>
      </c>
      <c r="S271" s="77"/>
      <c r="T271" s="69" t="s">
        <v>609</v>
      </c>
      <c r="U271" s="77"/>
    </row>
    <row r="272" spans="1:21">
      <c r="A272" s="52">
        <v>42</v>
      </c>
      <c r="B272" s="52" t="s">
        <v>13</v>
      </c>
      <c r="C272" s="66" t="s">
        <v>44</v>
      </c>
      <c r="D272" s="52"/>
      <c r="E272" s="77" t="s">
        <v>629</v>
      </c>
      <c r="F272" s="77" t="s">
        <v>377</v>
      </c>
      <c r="G272" s="77"/>
      <c r="H272" s="70" t="s">
        <v>377</v>
      </c>
      <c r="I272" s="70" t="s">
        <v>402</v>
      </c>
      <c r="J272" s="77" t="s">
        <v>679</v>
      </c>
      <c r="K272" s="77"/>
      <c r="L272" s="6">
        <v>1</v>
      </c>
      <c r="M272" s="55"/>
      <c r="N272" s="77" t="s">
        <v>65</v>
      </c>
      <c r="O272" s="67" t="s">
        <v>608</v>
      </c>
      <c r="P272" s="68" t="s">
        <v>145</v>
      </c>
      <c r="Q272" s="77"/>
      <c r="R272" s="77" t="s">
        <v>171</v>
      </c>
      <c r="S272" s="77"/>
      <c r="T272" s="69" t="s">
        <v>609</v>
      </c>
      <c r="U272" s="77"/>
    </row>
    <row r="273" spans="1:22">
      <c r="A273" s="52">
        <v>105</v>
      </c>
      <c r="B273" s="52" t="s">
        <v>13</v>
      </c>
      <c r="C273" s="66" t="s">
        <v>730</v>
      </c>
      <c r="D273" s="52"/>
      <c r="E273" s="77" t="s">
        <v>722</v>
      </c>
      <c r="F273" s="50" t="s">
        <v>396</v>
      </c>
      <c r="G273" s="77"/>
      <c r="H273" s="70" t="s">
        <v>396</v>
      </c>
      <c r="I273" s="70" t="s">
        <v>87</v>
      </c>
      <c r="J273" s="77"/>
      <c r="K273" s="77"/>
      <c r="L273" s="6">
        <v>1</v>
      </c>
      <c r="M273" s="55">
        <v>43017</v>
      </c>
      <c r="N273" s="77" t="s">
        <v>65</v>
      </c>
      <c r="O273" s="67" t="s">
        <v>608</v>
      </c>
      <c r="P273" s="68" t="s">
        <v>396</v>
      </c>
      <c r="Q273" s="77"/>
      <c r="R273" s="77" t="s">
        <v>171</v>
      </c>
      <c r="S273" s="77"/>
      <c r="T273" s="69" t="s">
        <v>609</v>
      </c>
      <c r="U273" s="77"/>
      <c r="V273" s="77"/>
    </row>
    <row r="274" spans="1:22">
      <c r="A274" s="52">
        <v>235</v>
      </c>
      <c r="B274" s="52" t="s">
        <v>13</v>
      </c>
      <c r="C274" s="66" t="s">
        <v>41</v>
      </c>
      <c r="D274" s="52" t="s">
        <v>812</v>
      </c>
      <c r="E274" s="77" t="s">
        <v>842</v>
      </c>
      <c r="F274" s="50" t="s">
        <v>90</v>
      </c>
      <c r="G274" s="50"/>
      <c r="H274" s="70" t="s">
        <v>90</v>
      </c>
      <c r="I274" s="70" t="s">
        <v>87</v>
      </c>
      <c r="J274" s="77" t="s">
        <v>677</v>
      </c>
      <c r="K274" s="77" t="s">
        <v>815</v>
      </c>
      <c r="L274" s="6">
        <v>1</v>
      </c>
      <c r="M274" s="6"/>
      <c r="N274" s="77" t="s">
        <v>65</v>
      </c>
      <c r="O274" s="67" t="s">
        <v>607</v>
      </c>
      <c r="P274" s="68" t="s">
        <v>87</v>
      </c>
      <c r="Q274" s="77"/>
      <c r="R274" s="77" t="s">
        <v>95</v>
      </c>
      <c r="S274" s="77"/>
      <c r="T274" s="69" t="s">
        <v>609</v>
      </c>
      <c r="U274" s="77"/>
      <c r="V274" s="77"/>
    </row>
    <row r="275" spans="1:22">
      <c r="A275" s="52">
        <v>236</v>
      </c>
      <c r="B275" s="52" t="s">
        <v>13</v>
      </c>
      <c r="C275" s="66" t="s">
        <v>41</v>
      </c>
      <c r="D275" s="52" t="s">
        <v>812</v>
      </c>
      <c r="E275" s="77" t="s">
        <v>842</v>
      </c>
      <c r="F275" s="50" t="s">
        <v>376</v>
      </c>
      <c r="G275" s="50"/>
      <c r="H275" s="70" t="s">
        <v>376</v>
      </c>
      <c r="I275" s="70" t="s">
        <v>402</v>
      </c>
      <c r="J275" s="77" t="s">
        <v>843</v>
      </c>
      <c r="K275" s="77" t="s">
        <v>815</v>
      </c>
      <c r="L275" s="6">
        <v>1</v>
      </c>
      <c r="M275" s="6"/>
      <c r="N275" s="77" t="s">
        <v>65</v>
      </c>
      <c r="O275" s="67" t="s">
        <v>607</v>
      </c>
      <c r="P275" s="68" t="s">
        <v>145</v>
      </c>
      <c r="Q275" s="77"/>
      <c r="R275" s="77" t="s">
        <v>171</v>
      </c>
      <c r="S275" s="77"/>
      <c r="T275" s="69" t="s">
        <v>609</v>
      </c>
      <c r="U275" s="77"/>
      <c r="V275" s="77"/>
    </row>
    <row r="276" spans="1:22">
      <c r="A276" s="52">
        <v>142</v>
      </c>
      <c r="B276" s="52" t="s">
        <v>13</v>
      </c>
      <c r="C276" s="66" t="s">
        <v>38</v>
      </c>
      <c r="D276" s="52"/>
      <c r="E276" s="77" t="s">
        <v>744</v>
      </c>
      <c r="F276" s="50" t="s">
        <v>411</v>
      </c>
      <c r="G276" s="77"/>
      <c r="H276" s="70" t="s">
        <v>769</v>
      </c>
      <c r="I276" s="70" t="s">
        <v>769</v>
      </c>
      <c r="J276" s="77" t="s">
        <v>770</v>
      </c>
      <c r="K276" s="77" t="s">
        <v>771</v>
      </c>
      <c r="L276" s="6">
        <v>0.6</v>
      </c>
      <c r="M276" s="55">
        <v>42328</v>
      </c>
      <c r="N276" s="77" t="s">
        <v>65</v>
      </c>
      <c r="O276" s="67" t="s">
        <v>108</v>
      </c>
      <c r="P276" s="68" t="s">
        <v>176</v>
      </c>
      <c r="Q276" s="77"/>
      <c r="R276" s="77" t="s">
        <v>171</v>
      </c>
      <c r="S276" s="69" t="s">
        <v>609</v>
      </c>
      <c r="T276" s="69"/>
      <c r="U276" s="77"/>
      <c r="V276" s="77"/>
    </row>
    <row r="277" spans="1:22">
      <c r="A277" s="52">
        <v>347</v>
      </c>
      <c r="B277" s="52" t="s">
        <v>13</v>
      </c>
      <c r="C277" s="66" t="s">
        <v>905</v>
      </c>
      <c r="D277" s="52"/>
      <c r="E277" s="77" t="s">
        <v>906</v>
      </c>
      <c r="F277" s="50" t="s">
        <v>1027</v>
      </c>
      <c r="G277" s="77" t="s">
        <v>769</v>
      </c>
      <c r="H277" s="70" t="s">
        <v>769</v>
      </c>
      <c r="I277" s="70" t="s">
        <v>769</v>
      </c>
      <c r="J277" s="77"/>
      <c r="K277" s="77"/>
      <c r="L277" s="6">
        <v>0.6</v>
      </c>
      <c r="M277" s="55">
        <v>43015</v>
      </c>
      <c r="N277" s="77" t="s">
        <v>65</v>
      </c>
      <c r="O277" s="67" t="s">
        <v>108</v>
      </c>
      <c r="P277" s="68" t="s">
        <v>176</v>
      </c>
      <c r="Q277" s="77"/>
      <c r="R277" s="77" t="s">
        <v>171</v>
      </c>
      <c r="S277" s="69" t="s">
        <v>609</v>
      </c>
      <c r="T277" s="77"/>
      <c r="U277" s="77"/>
      <c r="V277" s="77"/>
    </row>
    <row r="278" spans="1:22">
      <c r="A278" s="52">
        <v>405</v>
      </c>
      <c r="B278" s="52" t="s">
        <v>13</v>
      </c>
      <c r="C278" s="66" t="s">
        <v>905</v>
      </c>
      <c r="D278" s="52"/>
      <c r="E278" s="77" t="s">
        <v>1104</v>
      </c>
      <c r="F278" s="77" t="s">
        <v>1027</v>
      </c>
      <c r="G278" s="77"/>
      <c r="H278" s="70" t="s">
        <v>1027</v>
      </c>
      <c r="I278" s="70" t="s">
        <v>769</v>
      </c>
      <c r="J278" s="77" t="s">
        <v>1108</v>
      </c>
      <c r="K278" s="77"/>
      <c r="L278" s="6">
        <v>0.6</v>
      </c>
      <c r="M278" s="55">
        <v>43015</v>
      </c>
      <c r="N278" s="77" t="s">
        <v>65</v>
      </c>
      <c r="O278" s="67" t="s">
        <v>108</v>
      </c>
      <c r="P278" s="68" t="s">
        <v>176</v>
      </c>
      <c r="Q278" s="77"/>
      <c r="R278" s="77" t="s">
        <v>171</v>
      </c>
      <c r="S278" s="69" t="s">
        <v>609</v>
      </c>
      <c r="T278" s="77"/>
      <c r="U278" s="77"/>
      <c r="V278" s="77"/>
    </row>
    <row r="279" spans="1:22">
      <c r="A279" s="52">
        <v>502</v>
      </c>
      <c r="B279" s="52" t="s">
        <v>13</v>
      </c>
      <c r="C279" s="66" t="s">
        <v>32</v>
      </c>
      <c r="D279" s="52"/>
      <c r="E279" s="77" t="s">
        <v>1190</v>
      </c>
      <c r="F279" s="50" t="s">
        <v>1202</v>
      </c>
      <c r="G279" s="77"/>
      <c r="H279" s="70" t="s">
        <v>1202</v>
      </c>
      <c r="I279" s="70" t="s">
        <v>1202</v>
      </c>
      <c r="J279" s="77"/>
      <c r="K279" s="77"/>
      <c r="L279" s="6">
        <v>0.6</v>
      </c>
      <c r="M279" s="55">
        <v>42328</v>
      </c>
      <c r="N279" s="77" t="s">
        <v>65</v>
      </c>
      <c r="O279" s="67" t="s">
        <v>608</v>
      </c>
      <c r="P279" s="68" t="s">
        <v>299</v>
      </c>
      <c r="Q279" s="77"/>
      <c r="R279" s="77" t="s">
        <v>171</v>
      </c>
      <c r="S279" s="69" t="s">
        <v>609</v>
      </c>
      <c r="T279" s="77"/>
      <c r="U279" s="77"/>
      <c r="V279" s="77"/>
    </row>
    <row r="280" spans="1:22">
      <c r="A280" s="52">
        <v>43</v>
      </c>
      <c r="B280" s="52" t="s">
        <v>13</v>
      </c>
      <c r="C280" s="66" t="s">
        <v>44</v>
      </c>
      <c r="D280" s="52"/>
      <c r="E280" s="77" t="s">
        <v>629</v>
      </c>
      <c r="F280" s="77" t="s">
        <v>531</v>
      </c>
      <c r="G280" s="77"/>
      <c r="H280" s="70" t="s">
        <v>531</v>
      </c>
      <c r="I280" s="70" t="s">
        <v>531</v>
      </c>
      <c r="J280" s="77" t="s">
        <v>681</v>
      </c>
      <c r="K280" s="77"/>
      <c r="L280" s="6">
        <v>0.6</v>
      </c>
      <c r="M280" s="55"/>
      <c r="N280" s="77" t="s">
        <v>65</v>
      </c>
      <c r="O280" s="67" t="s">
        <v>608</v>
      </c>
      <c r="P280" s="68" t="s">
        <v>145</v>
      </c>
      <c r="Q280" s="77"/>
      <c r="R280" s="77" t="s">
        <v>171</v>
      </c>
      <c r="S280" s="69" t="s">
        <v>609</v>
      </c>
      <c r="T280" s="77"/>
      <c r="U280" s="77"/>
      <c r="V280" s="77"/>
    </row>
    <row r="281" spans="1:22">
      <c r="A281" s="52">
        <v>216</v>
      </c>
      <c r="B281" s="52" t="s">
        <v>13</v>
      </c>
      <c r="C281" s="66" t="s">
        <v>41</v>
      </c>
      <c r="D281" s="52" t="s">
        <v>812</v>
      </c>
      <c r="E281" s="77" t="s">
        <v>836</v>
      </c>
      <c r="F281" s="50" t="s">
        <v>530</v>
      </c>
      <c r="G281" s="50"/>
      <c r="H281" s="70" t="s">
        <v>530</v>
      </c>
      <c r="I281" s="70" t="s">
        <v>531</v>
      </c>
      <c r="J281" s="77" t="s">
        <v>681</v>
      </c>
      <c r="K281" s="77" t="s">
        <v>815</v>
      </c>
      <c r="L281" s="6">
        <v>0.6</v>
      </c>
      <c r="M281" s="6"/>
      <c r="N281" s="77" t="s">
        <v>65</v>
      </c>
      <c r="O281" s="67" t="s">
        <v>608</v>
      </c>
      <c r="P281" s="68" t="s">
        <v>145</v>
      </c>
      <c r="Q281" s="77"/>
      <c r="R281" s="77" t="s">
        <v>171</v>
      </c>
      <c r="S281" s="69" t="s">
        <v>609</v>
      </c>
      <c r="T281" s="77"/>
      <c r="U281" s="77"/>
      <c r="V281" s="77"/>
    </row>
    <row r="282" spans="1:22">
      <c r="A282" s="52">
        <v>380</v>
      </c>
      <c r="B282" s="52" t="s">
        <v>13</v>
      </c>
      <c r="C282" s="66" t="s">
        <v>905</v>
      </c>
      <c r="D282" s="52"/>
      <c r="E282" s="77" t="s">
        <v>906</v>
      </c>
      <c r="F282" s="50" t="s">
        <v>1088</v>
      </c>
      <c r="G282" s="77" t="s">
        <v>1089</v>
      </c>
      <c r="H282" s="70" t="s">
        <v>1090</v>
      </c>
      <c r="I282" s="70" t="s">
        <v>1090</v>
      </c>
      <c r="J282" s="77"/>
      <c r="K282" s="77"/>
      <c r="L282" s="6">
        <v>0.6</v>
      </c>
      <c r="M282" s="55">
        <v>43015</v>
      </c>
      <c r="N282" s="77" t="s">
        <v>65</v>
      </c>
      <c r="O282" s="67" t="s">
        <v>608</v>
      </c>
      <c r="P282" s="68" t="s">
        <v>145</v>
      </c>
      <c r="Q282" s="77"/>
      <c r="R282" s="77" t="s">
        <v>248</v>
      </c>
      <c r="S282" s="77"/>
      <c r="T282" s="77"/>
      <c r="U282" s="69" t="s">
        <v>609</v>
      </c>
      <c r="V282" s="77"/>
    </row>
    <row r="283" spans="1:22">
      <c r="A283" s="52">
        <v>406</v>
      </c>
      <c r="B283" s="52" t="s">
        <v>13</v>
      </c>
      <c r="C283" s="66" t="s">
        <v>905</v>
      </c>
      <c r="D283" s="52"/>
      <c r="E283" s="77" t="s">
        <v>1104</v>
      </c>
      <c r="F283" s="77" t="s">
        <v>1030</v>
      </c>
      <c r="G283" s="77"/>
      <c r="H283" s="70" t="s">
        <v>1030</v>
      </c>
      <c r="I283" s="70" t="s">
        <v>1030</v>
      </c>
      <c r="J283" s="77"/>
      <c r="K283" s="77"/>
      <c r="L283" s="6">
        <v>0.8</v>
      </c>
      <c r="M283" s="55">
        <v>43015</v>
      </c>
      <c r="N283" s="77" t="s">
        <v>65</v>
      </c>
      <c r="O283" s="67" t="s">
        <v>248</v>
      </c>
      <c r="P283" s="68" t="s">
        <v>248</v>
      </c>
      <c r="Q283" s="77"/>
      <c r="R283" s="77" t="s">
        <v>368</v>
      </c>
      <c r="S283" s="77"/>
      <c r="T283" s="77"/>
      <c r="U283" s="77"/>
      <c r="V283" s="69" t="s">
        <v>1033</v>
      </c>
    </row>
    <row r="284" spans="1:22">
      <c r="A284" s="52">
        <v>45</v>
      </c>
      <c r="B284" s="52" t="s">
        <v>13</v>
      </c>
      <c r="C284" s="66" t="s">
        <v>44</v>
      </c>
      <c r="D284" s="52"/>
      <c r="E284" s="77" t="s">
        <v>629</v>
      </c>
      <c r="F284" s="77" t="s">
        <v>158</v>
      </c>
      <c r="G284" s="77"/>
      <c r="H284" s="70" t="s">
        <v>158</v>
      </c>
      <c r="I284" s="70" t="s">
        <v>158</v>
      </c>
      <c r="J284" s="77" t="s">
        <v>682</v>
      </c>
      <c r="K284" s="77"/>
      <c r="L284" s="6">
        <v>0.8</v>
      </c>
      <c r="M284" s="55"/>
      <c r="N284" s="77" t="s">
        <v>65</v>
      </c>
      <c r="O284" s="67" t="s">
        <v>108</v>
      </c>
      <c r="P284" s="68" t="s">
        <v>399</v>
      </c>
      <c r="Q284" s="77"/>
      <c r="R284" s="77" t="s">
        <v>95</v>
      </c>
      <c r="S284" s="77"/>
      <c r="T284" s="69" t="s">
        <v>609</v>
      </c>
      <c r="U284" s="77"/>
      <c r="V284" s="77"/>
    </row>
    <row r="285" spans="1:22">
      <c r="A285" s="52">
        <v>237</v>
      </c>
      <c r="B285" s="52" t="s">
        <v>13</v>
      </c>
      <c r="C285" s="66" t="s">
        <v>41</v>
      </c>
      <c r="D285" s="52" t="s">
        <v>812</v>
      </c>
      <c r="E285" s="77" t="s">
        <v>842</v>
      </c>
      <c r="F285" s="50" t="s">
        <v>157</v>
      </c>
      <c r="G285" s="50"/>
      <c r="H285" s="70" t="s">
        <v>157</v>
      </c>
      <c r="I285" s="70" t="s">
        <v>158</v>
      </c>
      <c r="J285" s="77" t="s">
        <v>682</v>
      </c>
      <c r="K285" s="77" t="s">
        <v>815</v>
      </c>
      <c r="L285" s="6">
        <v>0.8</v>
      </c>
      <c r="M285" s="6"/>
      <c r="N285" s="77" t="s">
        <v>65</v>
      </c>
      <c r="O285" s="67" t="s">
        <v>108</v>
      </c>
      <c r="P285" s="68" t="s">
        <v>399</v>
      </c>
      <c r="Q285" s="77"/>
      <c r="R285" s="77" t="s">
        <v>95</v>
      </c>
      <c r="S285" s="77"/>
      <c r="T285" s="69" t="s">
        <v>609</v>
      </c>
      <c r="U285" s="77"/>
      <c r="V285" s="77"/>
    </row>
    <row r="286" spans="1:22">
      <c r="A286" s="52">
        <v>467</v>
      </c>
      <c r="B286" s="52" t="s">
        <v>13</v>
      </c>
      <c r="C286" s="66" t="s">
        <v>29</v>
      </c>
      <c r="D286" s="52" t="s">
        <v>1159</v>
      </c>
      <c r="E286" s="77" t="s">
        <v>1160</v>
      </c>
      <c r="F286" s="50" t="s">
        <v>1176</v>
      </c>
      <c r="G286" s="77" t="s">
        <v>156</v>
      </c>
      <c r="H286" s="70" t="s">
        <v>156</v>
      </c>
      <c r="I286" s="70" t="s">
        <v>158</v>
      </c>
      <c r="J286" s="77"/>
      <c r="K286" s="77"/>
      <c r="L286" s="6">
        <v>0.8</v>
      </c>
      <c r="M286" s="55"/>
      <c r="N286" s="77" t="s">
        <v>65</v>
      </c>
      <c r="O286" s="67" t="s">
        <v>108</v>
      </c>
      <c r="P286" s="68" t="s">
        <v>399</v>
      </c>
      <c r="Q286" s="77"/>
      <c r="R286" s="77" t="s">
        <v>95</v>
      </c>
      <c r="S286" s="77"/>
      <c r="T286" s="69" t="s">
        <v>609</v>
      </c>
      <c r="U286" s="77"/>
      <c r="V286" s="77"/>
    </row>
    <row r="287" spans="1:22">
      <c r="A287" s="52">
        <v>503</v>
      </c>
      <c r="B287" s="52" t="s">
        <v>13</v>
      </c>
      <c r="C287" s="66" t="s">
        <v>32</v>
      </c>
      <c r="D287" s="52"/>
      <c r="E287" s="77" t="s">
        <v>1190</v>
      </c>
      <c r="F287" s="50" t="s">
        <v>158</v>
      </c>
      <c r="G287" s="77"/>
      <c r="H287" s="70" t="s">
        <v>158</v>
      </c>
      <c r="I287" s="70" t="s">
        <v>158</v>
      </c>
      <c r="J287" s="77"/>
      <c r="K287" s="77"/>
      <c r="L287" s="6">
        <v>0.8</v>
      </c>
      <c r="M287" s="55">
        <v>42328</v>
      </c>
      <c r="N287" s="77" t="s">
        <v>65</v>
      </c>
      <c r="O287" s="67" t="s">
        <v>108</v>
      </c>
      <c r="P287" s="68" t="s">
        <v>399</v>
      </c>
      <c r="Q287" s="77"/>
      <c r="R287" s="77" t="s">
        <v>95</v>
      </c>
      <c r="S287" s="77"/>
      <c r="T287" s="69" t="s">
        <v>609</v>
      </c>
      <c r="U287" s="77"/>
      <c r="V287" s="77"/>
    </row>
    <row r="288" spans="1:22">
      <c r="A288" s="52">
        <v>8</v>
      </c>
      <c r="B288" s="52" t="s">
        <v>13</v>
      </c>
      <c r="C288" s="66" t="s">
        <v>21</v>
      </c>
      <c r="D288" s="52"/>
      <c r="E288" s="50" t="s">
        <v>605</v>
      </c>
      <c r="F288" s="50" t="s">
        <v>174</v>
      </c>
      <c r="G288" s="77"/>
      <c r="H288" s="70" t="s">
        <v>173</v>
      </c>
      <c r="I288" s="70" t="s">
        <v>173</v>
      </c>
      <c r="J288" s="77" t="s">
        <v>619</v>
      </c>
      <c r="K288" s="77"/>
      <c r="L288" s="6">
        <v>0.8</v>
      </c>
      <c r="M288" s="55"/>
      <c r="N288" s="77" t="s">
        <v>65</v>
      </c>
      <c r="O288" s="67" t="s">
        <v>108</v>
      </c>
      <c r="P288" s="68" t="s">
        <v>173</v>
      </c>
      <c r="Q288" s="77"/>
      <c r="R288" s="77" t="s">
        <v>173</v>
      </c>
      <c r="S288" s="77"/>
      <c r="T288" s="69" t="s">
        <v>609</v>
      </c>
      <c r="U288" s="77"/>
      <c r="V288" s="77"/>
    </row>
    <row r="289" spans="1:21">
      <c r="A289" s="52">
        <v>46</v>
      </c>
      <c r="B289" s="52" t="s">
        <v>13</v>
      </c>
      <c r="C289" s="66" t="s">
        <v>44</v>
      </c>
      <c r="D289" s="52"/>
      <c r="E289" s="77" t="s">
        <v>629</v>
      </c>
      <c r="F289" s="77" t="s">
        <v>173</v>
      </c>
      <c r="G289" s="77"/>
      <c r="H289" s="70" t="s">
        <v>173</v>
      </c>
      <c r="I289" s="70" t="s">
        <v>173</v>
      </c>
      <c r="J289" s="77" t="s">
        <v>683</v>
      </c>
      <c r="K289" s="77"/>
      <c r="L289" s="6">
        <v>0.8</v>
      </c>
      <c r="M289" s="55"/>
      <c r="N289" s="77" t="s">
        <v>65</v>
      </c>
      <c r="O289" s="67" t="s">
        <v>108</v>
      </c>
      <c r="P289" s="68" t="s">
        <v>173</v>
      </c>
      <c r="Q289" s="77"/>
      <c r="R289" s="77" t="s">
        <v>173</v>
      </c>
      <c r="S289" s="77"/>
      <c r="T289" s="69" t="s">
        <v>609</v>
      </c>
      <c r="U289" s="77"/>
    </row>
    <row r="290" spans="1:21">
      <c r="A290" s="52">
        <v>107</v>
      </c>
      <c r="B290" s="52" t="s">
        <v>13</v>
      </c>
      <c r="C290" s="66" t="s">
        <v>730</v>
      </c>
      <c r="D290" s="52"/>
      <c r="E290" s="77" t="s">
        <v>722</v>
      </c>
      <c r="F290" s="50" t="s">
        <v>173</v>
      </c>
      <c r="G290" s="77"/>
      <c r="H290" s="70" t="s">
        <v>173</v>
      </c>
      <c r="I290" s="70" t="s">
        <v>173</v>
      </c>
      <c r="J290" s="77"/>
      <c r="K290" s="77"/>
      <c r="L290" s="6">
        <v>0.8</v>
      </c>
      <c r="M290" s="55">
        <v>43017</v>
      </c>
      <c r="N290" s="77" t="s">
        <v>65</v>
      </c>
      <c r="O290" s="67" t="s">
        <v>108</v>
      </c>
      <c r="P290" s="68" t="s">
        <v>173</v>
      </c>
      <c r="Q290" s="77"/>
      <c r="R290" s="77" t="s">
        <v>173</v>
      </c>
      <c r="S290" s="77"/>
      <c r="T290" s="69" t="s">
        <v>609</v>
      </c>
      <c r="U290" s="77"/>
    </row>
    <row r="291" spans="1:21">
      <c r="A291" s="52">
        <v>238</v>
      </c>
      <c r="B291" s="52" t="s">
        <v>13</v>
      </c>
      <c r="C291" s="66" t="s">
        <v>41</v>
      </c>
      <c r="D291" s="52" t="s">
        <v>812</v>
      </c>
      <c r="E291" s="77" t="s">
        <v>842</v>
      </c>
      <c r="F291" s="50" t="s">
        <v>174</v>
      </c>
      <c r="G291" s="50"/>
      <c r="H291" s="70" t="s">
        <v>174</v>
      </c>
      <c r="I291" s="70" t="s">
        <v>173</v>
      </c>
      <c r="J291" s="77" t="s">
        <v>683</v>
      </c>
      <c r="K291" s="77" t="s">
        <v>815</v>
      </c>
      <c r="L291" s="6">
        <v>0.8</v>
      </c>
      <c r="M291" s="6"/>
      <c r="N291" s="77" t="s">
        <v>65</v>
      </c>
      <c r="O291" s="67" t="s">
        <v>108</v>
      </c>
      <c r="P291" s="68" t="s">
        <v>173</v>
      </c>
      <c r="Q291" s="77"/>
      <c r="R291" s="77" t="s">
        <v>173</v>
      </c>
      <c r="S291" s="77"/>
      <c r="T291" s="69" t="s">
        <v>609</v>
      </c>
      <c r="U291" s="77"/>
    </row>
    <row r="292" spans="1:21">
      <c r="A292" s="52">
        <v>144</v>
      </c>
      <c r="B292" s="52" t="s">
        <v>13</v>
      </c>
      <c r="C292" s="66" t="s">
        <v>38</v>
      </c>
      <c r="D292" s="52"/>
      <c r="E292" s="77" t="s">
        <v>744</v>
      </c>
      <c r="F292" s="50" t="s">
        <v>138</v>
      </c>
      <c r="G292" s="77"/>
      <c r="H292" s="70" t="s">
        <v>738</v>
      </c>
      <c r="I292" s="70" t="s">
        <v>738</v>
      </c>
      <c r="J292" s="77" t="s">
        <v>772</v>
      </c>
      <c r="K292" s="77" t="s">
        <v>773</v>
      </c>
      <c r="L292" s="6">
        <v>1</v>
      </c>
      <c r="M292" s="55">
        <v>42328</v>
      </c>
      <c r="N292" s="77" t="s">
        <v>65</v>
      </c>
      <c r="O292" s="67" t="s">
        <v>108</v>
      </c>
      <c r="P292" s="68" t="s">
        <v>134</v>
      </c>
      <c r="Q292" s="77"/>
      <c r="R292" s="77" t="s">
        <v>140</v>
      </c>
      <c r="S292" s="77"/>
      <c r="T292" s="69"/>
      <c r="U292" s="77" t="s">
        <v>609</v>
      </c>
    </row>
    <row r="293" spans="1:21">
      <c r="A293" s="52">
        <v>180</v>
      </c>
      <c r="B293" s="52" t="s">
        <v>13</v>
      </c>
      <c r="C293" s="66" t="s">
        <v>800</v>
      </c>
      <c r="D293" s="52" t="s">
        <v>801</v>
      </c>
      <c r="E293" s="77" t="s">
        <v>802</v>
      </c>
      <c r="F293" s="50" t="s">
        <v>138</v>
      </c>
      <c r="G293" s="77"/>
      <c r="H293" s="70" t="s">
        <v>138</v>
      </c>
      <c r="I293" s="70" t="s">
        <v>738</v>
      </c>
      <c r="J293" s="77" t="s">
        <v>803</v>
      </c>
      <c r="K293" s="77"/>
      <c r="L293" s="6">
        <v>1</v>
      </c>
      <c r="M293" s="55">
        <v>43018</v>
      </c>
      <c r="N293" s="77" t="s">
        <v>65</v>
      </c>
      <c r="O293" s="67" t="s">
        <v>108</v>
      </c>
      <c r="P293" s="68" t="s">
        <v>134</v>
      </c>
      <c r="Q293" s="77"/>
      <c r="R293" s="77" t="s">
        <v>140</v>
      </c>
      <c r="S293" s="77"/>
      <c r="T293" s="69"/>
      <c r="U293" s="77" t="s">
        <v>609</v>
      </c>
    </row>
    <row r="294" spans="1:21">
      <c r="A294" s="52">
        <v>504</v>
      </c>
      <c r="B294" s="52" t="s">
        <v>13</v>
      </c>
      <c r="C294" s="66" t="s">
        <v>32</v>
      </c>
      <c r="D294" s="52"/>
      <c r="E294" s="77" t="s">
        <v>1190</v>
      </c>
      <c r="F294" s="50" t="s">
        <v>138</v>
      </c>
      <c r="G294" s="77"/>
      <c r="H294" s="70" t="s">
        <v>738</v>
      </c>
      <c r="I294" s="70" t="s">
        <v>738</v>
      </c>
      <c r="J294" s="77"/>
      <c r="K294" s="77"/>
      <c r="L294" s="6">
        <v>1</v>
      </c>
      <c r="M294" s="55">
        <v>42328</v>
      </c>
      <c r="N294" s="77" t="s">
        <v>65</v>
      </c>
      <c r="O294" s="67" t="s">
        <v>108</v>
      </c>
      <c r="P294" s="68" t="s">
        <v>134</v>
      </c>
      <c r="Q294" s="77"/>
      <c r="R294" s="77" t="s">
        <v>140</v>
      </c>
      <c r="S294" s="77"/>
      <c r="T294" s="77"/>
      <c r="U294" s="77" t="s">
        <v>609</v>
      </c>
    </row>
    <row r="295" spans="1:21">
      <c r="A295" s="52">
        <v>108</v>
      </c>
      <c r="B295" s="52" t="s">
        <v>13</v>
      </c>
      <c r="C295" s="66" t="s">
        <v>730</v>
      </c>
      <c r="D295" s="52"/>
      <c r="E295" s="77" t="s">
        <v>722</v>
      </c>
      <c r="F295" s="50" t="s">
        <v>134</v>
      </c>
      <c r="G295" s="77"/>
      <c r="H295" s="70" t="s">
        <v>134</v>
      </c>
      <c r="I295" s="70" t="s">
        <v>738</v>
      </c>
      <c r="J295" s="77"/>
      <c r="K295" s="77"/>
      <c r="L295" s="6">
        <v>1</v>
      </c>
      <c r="M295" s="55">
        <v>43017</v>
      </c>
      <c r="N295" s="77" t="s">
        <v>65</v>
      </c>
      <c r="O295" s="67" t="s">
        <v>108</v>
      </c>
      <c r="P295" s="68" t="s">
        <v>134</v>
      </c>
      <c r="Q295" s="77"/>
      <c r="R295" s="77" t="s">
        <v>140</v>
      </c>
      <c r="S295" s="77"/>
      <c r="T295" s="77"/>
      <c r="U295" s="77" t="s">
        <v>609</v>
      </c>
    </row>
    <row r="296" spans="1:21">
      <c r="A296" s="52">
        <v>9</v>
      </c>
      <c r="B296" s="52" t="s">
        <v>13</v>
      </c>
      <c r="C296" s="66" t="s">
        <v>21</v>
      </c>
      <c r="D296" s="52"/>
      <c r="E296" s="50" t="s">
        <v>605</v>
      </c>
      <c r="F296" s="50" t="s">
        <v>104</v>
      </c>
      <c r="G296" s="77"/>
      <c r="H296" s="70" t="s">
        <v>113</v>
      </c>
      <c r="I296" s="70" t="s">
        <v>620</v>
      </c>
      <c r="J296" s="77" t="s">
        <v>621</v>
      </c>
      <c r="K296" s="77"/>
      <c r="L296" s="6">
        <v>1</v>
      </c>
      <c r="M296" s="55"/>
      <c r="N296" s="77" t="s">
        <v>65</v>
      </c>
      <c r="O296" s="67" t="s">
        <v>108</v>
      </c>
      <c r="P296" s="68" t="s">
        <v>107</v>
      </c>
      <c r="Q296" s="77"/>
      <c r="R296" s="77" t="s">
        <v>113</v>
      </c>
      <c r="S296" s="69" t="s">
        <v>609</v>
      </c>
      <c r="T296" s="69" t="s">
        <v>609</v>
      </c>
      <c r="U296" s="77"/>
    </row>
    <row r="297" spans="1:21">
      <c r="A297" s="52">
        <v>298</v>
      </c>
      <c r="B297" s="52" t="s">
        <v>13</v>
      </c>
      <c r="C297" s="66" t="s">
        <v>905</v>
      </c>
      <c r="D297" s="52"/>
      <c r="E297" s="77" t="s">
        <v>906</v>
      </c>
      <c r="F297" s="50" t="s">
        <v>907</v>
      </c>
      <c r="G297" s="77" t="s">
        <v>919</v>
      </c>
      <c r="H297" s="70" t="s">
        <v>920</v>
      </c>
      <c r="I297" s="70" t="s">
        <v>158</v>
      </c>
      <c r="J297" s="77"/>
      <c r="K297" s="77"/>
      <c r="L297" s="6">
        <v>0.8</v>
      </c>
      <c r="M297" s="55">
        <v>43015</v>
      </c>
      <c r="N297" s="77" t="s">
        <v>65</v>
      </c>
      <c r="O297" s="67" t="s">
        <v>608</v>
      </c>
      <c r="P297" s="68" t="s">
        <v>399</v>
      </c>
      <c r="Q297" s="77"/>
      <c r="R297" s="77" t="s">
        <v>171</v>
      </c>
      <c r="S297" s="77"/>
      <c r="T297" s="69" t="s">
        <v>609</v>
      </c>
      <c r="U297" s="77"/>
    </row>
    <row r="298" spans="1:21">
      <c r="A298" s="52">
        <v>10</v>
      </c>
      <c r="B298" s="52" t="s">
        <v>13</v>
      </c>
      <c r="C298" s="66" t="s">
        <v>21</v>
      </c>
      <c r="D298" s="52"/>
      <c r="E298" s="50" t="s">
        <v>605</v>
      </c>
      <c r="F298" s="50" t="s">
        <v>163</v>
      </c>
      <c r="G298" s="77"/>
      <c r="H298" s="70" t="s">
        <v>171</v>
      </c>
      <c r="I298" s="70" t="s">
        <v>171</v>
      </c>
      <c r="J298" s="77" t="s">
        <v>622</v>
      </c>
      <c r="K298" s="77"/>
      <c r="L298" s="6">
        <v>1</v>
      </c>
      <c r="M298" s="55"/>
      <c r="N298" s="77" t="s">
        <v>65</v>
      </c>
      <c r="O298" s="67" t="s">
        <v>608</v>
      </c>
      <c r="P298" s="68" t="s">
        <v>145</v>
      </c>
      <c r="Q298" s="77"/>
      <c r="R298" s="77" t="s">
        <v>171</v>
      </c>
      <c r="S298" s="69" t="s">
        <v>609</v>
      </c>
      <c r="T298" s="69" t="s">
        <v>609</v>
      </c>
      <c r="U298" s="77"/>
    </row>
    <row r="299" spans="1:21">
      <c r="A299" s="52">
        <v>110</v>
      </c>
      <c r="B299" s="52" t="s">
        <v>13</v>
      </c>
      <c r="C299" s="66" t="s">
        <v>730</v>
      </c>
      <c r="D299" s="52"/>
      <c r="E299" s="77" t="s">
        <v>722</v>
      </c>
      <c r="F299" s="50" t="s">
        <v>303</v>
      </c>
      <c r="G299" s="77"/>
      <c r="H299" s="70" t="s">
        <v>303</v>
      </c>
      <c r="I299" s="70" t="s">
        <v>303</v>
      </c>
      <c r="J299" s="77"/>
      <c r="K299" s="77"/>
      <c r="L299" s="6">
        <v>0.6</v>
      </c>
      <c r="M299" s="55">
        <v>43017</v>
      </c>
      <c r="N299" s="77" t="s">
        <v>65</v>
      </c>
      <c r="O299" s="67" t="s">
        <v>608</v>
      </c>
      <c r="P299" s="68" t="s">
        <v>303</v>
      </c>
      <c r="Q299" s="77"/>
      <c r="R299" s="77" t="s">
        <v>171</v>
      </c>
      <c r="S299" s="77"/>
      <c r="T299" s="77"/>
      <c r="U299" s="69" t="s">
        <v>609</v>
      </c>
    </row>
    <row r="300" spans="1:21">
      <c r="A300" s="52">
        <v>75</v>
      </c>
      <c r="B300" s="52" t="s">
        <v>13</v>
      </c>
      <c r="C300" s="66" t="s">
        <v>721</v>
      </c>
      <c r="D300" s="52"/>
      <c r="E300" s="77" t="s">
        <v>722</v>
      </c>
      <c r="F300" s="50" t="s">
        <v>363</v>
      </c>
      <c r="G300" s="77"/>
      <c r="H300" s="70" t="s">
        <v>363</v>
      </c>
      <c r="I300" s="70" t="s">
        <v>363</v>
      </c>
      <c r="J300" s="77"/>
      <c r="K300" s="77"/>
      <c r="L300" s="6">
        <v>0.8</v>
      </c>
      <c r="M300" s="55"/>
      <c r="N300" s="77" t="s">
        <v>65</v>
      </c>
      <c r="O300" s="67" t="s">
        <v>184</v>
      </c>
      <c r="P300" s="68" t="s">
        <v>145</v>
      </c>
      <c r="Q300" s="77"/>
      <c r="R300" s="77" t="s">
        <v>248</v>
      </c>
      <c r="S300" s="69" t="s">
        <v>609</v>
      </c>
      <c r="T300" s="77"/>
      <c r="U300" s="77"/>
    </row>
    <row r="301" spans="1:21">
      <c r="A301" s="52">
        <v>207</v>
      </c>
      <c r="B301" s="52" t="s">
        <v>13</v>
      </c>
      <c r="C301" s="66" t="s">
        <v>41</v>
      </c>
      <c r="D301" s="52"/>
      <c r="E301" s="77" t="s">
        <v>817</v>
      </c>
      <c r="F301" s="50" t="s">
        <v>825</v>
      </c>
      <c r="G301" s="77"/>
      <c r="H301" s="70" t="s">
        <v>825</v>
      </c>
      <c r="I301" s="70" t="s">
        <v>825</v>
      </c>
      <c r="J301" s="77" t="s">
        <v>826</v>
      </c>
      <c r="K301" s="77"/>
      <c r="L301" s="6">
        <v>0.8</v>
      </c>
      <c r="M301" s="55"/>
      <c r="N301" s="77" t="s">
        <v>65</v>
      </c>
      <c r="O301" s="67" t="s">
        <v>608</v>
      </c>
      <c r="P301" s="68" t="s">
        <v>145</v>
      </c>
      <c r="Q301" s="77"/>
      <c r="R301" s="77" t="s">
        <v>171</v>
      </c>
      <c r="S301" s="69" t="s">
        <v>609</v>
      </c>
      <c r="T301" s="77"/>
      <c r="U301" s="77"/>
    </row>
    <row r="302" spans="1:21">
      <c r="A302" s="52">
        <v>310</v>
      </c>
      <c r="B302" s="52" t="s">
        <v>13</v>
      </c>
      <c r="C302" s="66" t="s">
        <v>905</v>
      </c>
      <c r="D302" s="52"/>
      <c r="E302" s="77" t="s">
        <v>906</v>
      </c>
      <c r="F302" s="50" t="s">
        <v>938</v>
      </c>
      <c r="G302" s="77" t="s">
        <v>945</v>
      </c>
      <c r="H302" s="70" t="s">
        <v>946</v>
      </c>
      <c r="I302" s="70" t="s">
        <v>946</v>
      </c>
      <c r="J302" s="77"/>
      <c r="K302" s="77"/>
      <c r="L302" s="6">
        <v>0.8</v>
      </c>
      <c r="M302" s="55">
        <v>43015</v>
      </c>
      <c r="N302" s="77" t="s">
        <v>65</v>
      </c>
      <c r="O302" s="67" t="s">
        <v>108</v>
      </c>
      <c r="P302" s="68" t="s">
        <v>223</v>
      </c>
      <c r="Q302" s="77"/>
      <c r="R302" s="77" t="s">
        <v>171</v>
      </c>
      <c r="S302" s="69" t="s">
        <v>609</v>
      </c>
      <c r="T302" s="77"/>
      <c r="U302" s="77"/>
    </row>
    <row r="303" spans="1:21">
      <c r="A303" s="52">
        <v>111</v>
      </c>
      <c r="B303" s="52" t="s">
        <v>13</v>
      </c>
      <c r="C303" s="66" t="s">
        <v>730</v>
      </c>
      <c r="D303" s="52"/>
      <c r="E303" s="77" t="s">
        <v>722</v>
      </c>
      <c r="F303" s="50" t="s">
        <v>420</v>
      </c>
      <c r="G303" s="77"/>
      <c r="H303" s="70" t="s">
        <v>420</v>
      </c>
      <c r="I303" s="70" t="s">
        <v>420</v>
      </c>
      <c r="J303" s="77"/>
      <c r="K303" s="77"/>
      <c r="L303" s="6">
        <v>0.6</v>
      </c>
      <c r="M303" s="55">
        <v>43017</v>
      </c>
      <c r="N303" s="77" t="s">
        <v>65</v>
      </c>
      <c r="O303" s="67" t="s">
        <v>608</v>
      </c>
      <c r="P303" s="68" t="s">
        <v>420</v>
      </c>
      <c r="Q303" s="77"/>
      <c r="R303" s="77" t="s">
        <v>368</v>
      </c>
      <c r="S303" s="69" t="s">
        <v>609</v>
      </c>
      <c r="T303" s="77"/>
      <c r="U303" s="77"/>
    </row>
    <row r="304" spans="1:21">
      <c r="A304" s="52">
        <v>112</v>
      </c>
      <c r="B304" s="52" t="s">
        <v>13</v>
      </c>
      <c r="C304" s="66" t="s">
        <v>730</v>
      </c>
      <c r="D304" s="52"/>
      <c r="E304" s="77" t="s">
        <v>722</v>
      </c>
      <c r="F304" s="50" t="s">
        <v>294</v>
      </c>
      <c r="G304" s="77"/>
      <c r="H304" s="70" t="s">
        <v>294</v>
      </c>
      <c r="I304" s="70" t="s">
        <v>294</v>
      </c>
      <c r="J304" s="77"/>
      <c r="K304" s="77"/>
      <c r="L304" s="6">
        <v>0.6</v>
      </c>
      <c r="M304" s="55">
        <v>43017</v>
      </c>
      <c r="N304" s="77" t="s">
        <v>65</v>
      </c>
      <c r="O304" s="67" t="s">
        <v>608</v>
      </c>
      <c r="P304" s="68" t="s">
        <v>294</v>
      </c>
      <c r="Q304" s="77"/>
      <c r="R304" s="77" t="s">
        <v>171</v>
      </c>
      <c r="S304" s="77"/>
      <c r="T304" s="69" t="s">
        <v>609</v>
      </c>
      <c r="U304" s="77"/>
    </row>
    <row r="305" spans="1:21">
      <c r="A305" s="52">
        <v>356</v>
      </c>
      <c r="B305" s="52" t="s">
        <v>13</v>
      </c>
      <c r="C305" s="66" t="s">
        <v>905</v>
      </c>
      <c r="D305" s="52"/>
      <c r="E305" s="77" t="s">
        <v>906</v>
      </c>
      <c r="F305" s="50" t="s">
        <v>294</v>
      </c>
      <c r="G305" s="77" t="s">
        <v>294</v>
      </c>
      <c r="H305" s="70" t="s">
        <v>294</v>
      </c>
      <c r="I305" s="70" t="s">
        <v>294</v>
      </c>
      <c r="J305" s="77"/>
      <c r="K305" s="77"/>
      <c r="L305" s="6">
        <v>0.6</v>
      </c>
      <c r="M305" s="55">
        <v>43015</v>
      </c>
      <c r="N305" s="77" t="s">
        <v>65</v>
      </c>
      <c r="O305" s="67" t="s">
        <v>608</v>
      </c>
      <c r="P305" s="68" t="s">
        <v>294</v>
      </c>
      <c r="Q305" s="77"/>
      <c r="R305" s="77" t="s">
        <v>171</v>
      </c>
      <c r="S305" s="77"/>
      <c r="T305" s="69" t="s">
        <v>609</v>
      </c>
      <c r="U305" s="77"/>
    </row>
    <row r="306" spans="1:21">
      <c r="A306" s="52">
        <v>409</v>
      </c>
      <c r="B306" s="52" t="s">
        <v>13</v>
      </c>
      <c r="C306" s="66" t="s">
        <v>905</v>
      </c>
      <c r="D306" s="52"/>
      <c r="E306" s="77" t="s">
        <v>1104</v>
      </c>
      <c r="F306" s="77" t="s">
        <v>294</v>
      </c>
      <c r="G306" s="77"/>
      <c r="H306" s="70" t="s">
        <v>294</v>
      </c>
      <c r="I306" s="70" t="s">
        <v>294</v>
      </c>
      <c r="J306" s="77" t="s">
        <v>294</v>
      </c>
      <c r="K306" s="77"/>
      <c r="L306" s="6">
        <v>0.6</v>
      </c>
      <c r="M306" s="55">
        <v>43015</v>
      </c>
      <c r="N306" s="77" t="s">
        <v>65</v>
      </c>
      <c r="O306" s="67" t="s">
        <v>608</v>
      </c>
      <c r="P306" s="68" t="s">
        <v>294</v>
      </c>
      <c r="Q306" s="77"/>
      <c r="R306" s="77" t="s">
        <v>171</v>
      </c>
      <c r="S306" s="77"/>
      <c r="T306" s="69" t="s">
        <v>609</v>
      </c>
      <c r="U306" s="77"/>
    </row>
    <row r="307" spans="1:21">
      <c r="A307" s="52">
        <v>47</v>
      </c>
      <c r="B307" s="52" t="s">
        <v>13</v>
      </c>
      <c r="C307" s="66" t="s">
        <v>44</v>
      </c>
      <c r="D307" s="52"/>
      <c r="E307" s="77" t="s">
        <v>629</v>
      </c>
      <c r="F307" s="77" t="s">
        <v>296</v>
      </c>
      <c r="G307" s="77"/>
      <c r="H307" s="70" t="s">
        <v>296</v>
      </c>
      <c r="I307" s="70" t="s">
        <v>296</v>
      </c>
      <c r="J307" s="77" t="s">
        <v>684</v>
      </c>
      <c r="K307" s="77"/>
      <c r="L307" s="6">
        <v>0.8</v>
      </c>
      <c r="M307" s="55"/>
      <c r="N307" s="77" t="s">
        <v>65</v>
      </c>
      <c r="O307" s="67" t="s">
        <v>108</v>
      </c>
      <c r="P307" s="68" t="s">
        <v>608</v>
      </c>
      <c r="Q307" s="77"/>
      <c r="R307" s="77" t="s">
        <v>95</v>
      </c>
      <c r="S307" s="77"/>
      <c r="T307" s="69" t="s">
        <v>609</v>
      </c>
      <c r="U307" s="77"/>
    </row>
    <row r="308" spans="1:21">
      <c r="A308" s="52">
        <v>239</v>
      </c>
      <c r="B308" s="52" t="s">
        <v>13</v>
      </c>
      <c r="C308" s="66" t="s">
        <v>41</v>
      </c>
      <c r="D308" s="52" t="s">
        <v>812</v>
      </c>
      <c r="E308" s="77" t="s">
        <v>842</v>
      </c>
      <c r="F308" s="50" t="s">
        <v>295</v>
      </c>
      <c r="G308" s="50"/>
      <c r="H308" s="70" t="s">
        <v>295</v>
      </c>
      <c r="I308" s="70" t="s">
        <v>296</v>
      </c>
      <c r="J308" s="77" t="s">
        <v>844</v>
      </c>
      <c r="K308" s="77" t="s">
        <v>815</v>
      </c>
      <c r="L308" s="6">
        <v>0.8</v>
      </c>
      <c r="M308" s="6"/>
      <c r="N308" s="77" t="s">
        <v>65</v>
      </c>
      <c r="O308" s="67" t="s">
        <v>108</v>
      </c>
      <c r="P308" s="68" t="s">
        <v>608</v>
      </c>
      <c r="Q308" s="77"/>
      <c r="R308" s="77" t="s">
        <v>95</v>
      </c>
      <c r="S308" s="77"/>
      <c r="T308" s="69" t="s">
        <v>609</v>
      </c>
      <c r="U308" s="77"/>
    </row>
    <row r="309" spans="1:21">
      <c r="A309" s="52">
        <v>297</v>
      </c>
      <c r="B309" s="52" t="s">
        <v>13</v>
      </c>
      <c r="C309" s="66" t="s">
        <v>905</v>
      </c>
      <c r="D309" s="52"/>
      <c r="E309" s="77" t="s">
        <v>906</v>
      </c>
      <c r="F309" s="50" t="s">
        <v>907</v>
      </c>
      <c r="G309" s="77" t="s">
        <v>917</v>
      </c>
      <c r="H309" s="70" t="s">
        <v>918</v>
      </c>
      <c r="I309" s="70" t="s">
        <v>294</v>
      </c>
      <c r="J309" s="77"/>
      <c r="K309" s="77"/>
      <c r="L309" s="6">
        <v>0.8</v>
      </c>
      <c r="M309" s="55">
        <v>43015</v>
      </c>
      <c r="N309" s="77" t="s">
        <v>65</v>
      </c>
      <c r="O309" s="67" t="s">
        <v>608</v>
      </c>
      <c r="P309" s="68" t="s">
        <v>294</v>
      </c>
      <c r="Q309" s="77"/>
      <c r="R309" s="77" t="s">
        <v>171</v>
      </c>
      <c r="S309" s="77"/>
      <c r="T309" s="69" t="s">
        <v>609</v>
      </c>
      <c r="U309" s="77"/>
    </row>
    <row r="310" spans="1:21">
      <c r="A310" s="52">
        <v>470</v>
      </c>
      <c r="B310" s="52" t="s">
        <v>13</v>
      </c>
      <c r="C310" s="66" t="s">
        <v>29</v>
      </c>
      <c r="D310" s="52" t="s">
        <v>1159</v>
      </c>
      <c r="E310" s="77" t="s">
        <v>1160</v>
      </c>
      <c r="F310" s="50" t="s">
        <v>1178</v>
      </c>
      <c r="G310" s="77" t="s">
        <v>448</v>
      </c>
      <c r="H310" s="70" t="s">
        <v>448</v>
      </c>
      <c r="I310" s="70" t="s">
        <v>448</v>
      </c>
      <c r="J310" s="77"/>
      <c r="K310" s="77"/>
      <c r="L310" s="6">
        <v>0.6</v>
      </c>
      <c r="M310" s="55"/>
      <c r="N310" s="77" t="s">
        <v>65</v>
      </c>
      <c r="O310" s="67" t="s">
        <v>108</v>
      </c>
      <c r="P310" s="68" t="s">
        <v>145</v>
      </c>
      <c r="Q310" s="77"/>
      <c r="R310" s="77" t="s">
        <v>171</v>
      </c>
      <c r="S310" s="77"/>
      <c r="T310" s="69" t="s">
        <v>609</v>
      </c>
      <c r="U310" s="77"/>
    </row>
    <row r="311" spans="1:21">
      <c r="A311" s="52">
        <v>48</v>
      </c>
      <c r="B311" s="52" t="s">
        <v>13</v>
      </c>
      <c r="C311" s="66" t="s">
        <v>44</v>
      </c>
      <c r="D311" s="52"/>
      <c r="E311" s="77" t="s">
        <v>629</v>
      </c>
      <c r="F311" s="77" t="s">
        <v>431</v>
      </c>
      <c r="G311" s="77"/>
      <c r="H311" s="70" t="s">
        <v>431</v>
      </c>
      <c r="I311" s="70" t="s">
        <v>431</v>
      </c>
      <c r="J311" s="77" t="s">
        <v>685</v>
      </c>
      <c r="K311" s="77"/>
      <c r="L311" s="6">
        <v>0.6</v>
      </c>
      <c r="M311" s="55"/>
      <c r="N311" s="77" t="s">
        <v>65</v>
      </c>
      <c r="O311" s="67" t="s">
        <v>108</v>
      </c>
      <c r="P311" s="68" t="s">
        <v>608</v>
      </c>
      <c r="Q311" s="77"/>
      <c r="R311" s="77" t="s">
        <v>95</v>
      </c>
      <c r="S311" s="77"/>
      <c r="T311" s="69" t="s">
        <v>609</v>
      </c>
      <c r="U311" s="77"/>
    </row>
    <row r="312" spans="1:21">
      <c r="A312" s="52">
        <v>150</v>
      </c>
      <c r="B312" s="52" t="s">
        <v>13</v>
      </c>
      <c r="C312" s="66" t="s">
        <v>38</v>
      </c>
      <c r="D312" s="52"/>
      <c r="E312" s="77" t="s">
        <v>744</v>
      </c>
      <c r="F312" s="50" t="s">
        <v>436</v>
      </c>
      <c r="G312" s="77"/>
      <c r="H312" s="70" t="s">
        <v>431</v>
      </c>
      <c r="I312" s="70" t="s">
        <v>431</v>
      </c>
      <c r="J312" s="77" t="s">
        <v>776</v>
      </c>
      <c r="K312" s="77"/>
      <c r="L312" s="6">
        <v>0.6</v>
      </c>
      <c r="M312" s="55">
        <v>42328</v>
      </c>
      <c r="N312" s="77" t="s">
        <v>65</v>
      </c>
      <c r="O312" s="67" t="s">
        <v>608</v>
      </c>
      <c r="P312" s="68" t="s">
        <v>608</v>
      </c>
      <c r="Q312" s="77"/>
      <c r="R312" s="77" t="s">
        <v>95</v>
      </c>
      <c r="S312" s="77"/>
      <c r="T312" s="69" t="s">
        <v>609</v>
      </c>
      <c r="U312" s="77"/>
    </row>
    <row r="313" spans="1:21">
      <c r="A313" s="52">
        <v>506</v>
      </c>
      <c r="B313" s="52" t="s">
        <v>13</v>
      </c>
      <c r="C313" s="66" t="s">
        <v>32</v>
      </c>
      <c r="D313" s="52"/>
      <c r="E313" s="77" t="s">
        <v>1190</v>
      </c>
      <c r="F313" s="50" t="s">
        <v>436</v>
      </c>
      <c r="G313" s="77"/>
      <c r="H313" s="70" t="s">
        <v>431</v>
      </c>
      <c r="I313" s="70" t="s">
        <v>431</v>
      </c>
      <c r="J313" s="77"/>
      <c r="K313" s="77"/>
      <c r="L313" s="6">
        <v>0.6</v>
      </c>
      <c r="M313" s="55">
        <v>42328</v>
      </c>
      <c r="N313" s="77" t="s">
        <v>65</v>
      </c>
      <c r="O313" s="67" t="s">
        <v>108</v>
      </c>
      <c r="P313" s="68" t="s">
        <v>608</v>
      </c>
      <c r="Q313" s="77"/>
      <c r="R313" s="77" t="s">
        <v>95</v>
      </c>
      <c r="S313" s="77"/>
      <c r="T313" s="69" t="s">
        <v>609</v>
      </c>
      <c r="U313" s="77"/>
    </row>
    <row r="314" spans="1:21">
      <c r="A314" s="52">
        <v>240</v>
      </c>
      <c r="B314" s="52" t="s">
        <v>13</v>
      </c>
      <c r="C314" s="66" t="s">
        <v>41</v>
      </c>
      <c r="D314" s="52" t="s">
        <v>812</v>
      </c>
      <c r="E314" s="77" t="s">
        <v>842</v>
      </c>
      <c r="F314" s="50" t="s">
        <v>430</v>
      </c>
      <c r="G314" s="50"/>
      <c r="H314" s="70" t="s">
        <v>430</v>
      </c>
      <c r="I314" s="70" t="s">
        <v>431</v>
      </c>
      <c r="J314" s="77" t="s">
        <v>845</v>
      </c>
      <c r="K314" s="77" t="s">
        <v>815</v>
      </c>
      <c r="L314" s="6">
        <v>0.6</v>
      </c>
      <c r="M314" s="6"/>
      <c r="N314" s="77" t="s">
        <v>65</v>
      </c>
      <c r="O314" s="67" t="s">
        <v>108</v>
      </c>
      <c r="P314" s="68" t="s">
        <v>608</v>
      </c>
      <c r="Q314" s="77"/>
      <c r="R314" s="77" t="s">
        <v>95</v>
      </c>
      <c r="S314" s="77"/>
      <c r="T314" s="69" t="s">
        <v>609</v>
      </c>
      <c r="U314" s="77"/>
    </row>
    <row r="315" spans="1:21">
      <c r="A315" s="52">
        <v>296</v>
      </c>
      <c r="B315" s="52" t="s">
        <v>13</v>
      </c>
      <c r="C315" s="66" t="s">
        <v>905</v>
      </c>
      <c r="D315" s="52"/>
      <c r="E315" s="77" t="s">
        <v>906</v>
      </c>
      <c r="F315" s="50" t="s">
        <v>907</v>
      </c>
      <c r="G315" s="77" t="s">
        <v>915</v>
      </c>
      <c r="H315" s="70" t="s">
        <v>916</v>
      </c>
      <c r="I315" s="70" t="s">
        <v>448</v>
      </c>
      <c r="J315" s="77"/>
      <c r="K315" s="77"/>
      <c r="L315" s="6">
        <v>0.6</v>
      </c>
      <c r="M315" s="55">
        <v>43015</v>
      </c>
      <c r="N315" s="77" t="s">
        <v>65</v>
      </c>
      <c r="O315" s="67" t="s">
        <v>608</v>
      </c>
      <c r="P315" s="68" t="s">
        <v>420</v>
      </c>
      <c r="Q315" s="77"/>
      <c r="R315" s="77" t="s">
        <v>171</v>
      </c>
      <c r="S315" s="77"/>
      <c r="T315" s="69" t="s">
        <v>609</v>
      </c>
      <c r="U315" s="77"/>
    </row>
    <row r="316" spans="1:21">
      <c r="A316" s="52">
        <v>339</v>
      </c>
      <c r="B316" s="52" t="s">
        <v>13</v>
      </c>
      <c r="C316" s="66" t="s">
        <v>905</v>
      </c>
      <c r="D316" s="52"/>
      <c r="E316" s="77" t="s">
        <v>906</v>
      </c>
      <c r="F316" s="50" t="s">
        <v>1003</v>
      </c>
      <c r="G316" s="77" t="s">
        <v>394</v>
      </c>
      <c r="H316" s="70" t="s">
        <v>1007</v>
      </c>
      <c r="I316" s="70" t="s">
        <v>1007</v>
      </c>
      <c r="J316" s="77"/>
      <c r="K316" s="77"/>
      <c r="L316" s="6">
        <v>0.8</v>
      </c>
      <c r="M316" s="55">
        <v>43015</v>
      </c>
      <c r="N316" s="77" t="s">
        <v>65</v>
      </c>
      <c r="O316" s="67" t="s">
        <v>608</v>
      </c>
      <c r="P316" s="68" t="s">
        <v>608</v>
      </c>
      <c r="Q316" s="77"/>
      <c r="R316" s="77" t="s">
        <v>171</v>
      </c>
      <c r="S316" s="77"/>
      <c r="T316" s="77"/>
      <c r="U316" s="69" t="s">
        <v>609</v>
      </c>
    </row>
    <row r="317" spans="1:21">
      <c r="A317" s="52">
        <v>410</v>
      </c>
      <c r="B317" s="52" t="s">
        <v>13</v>
      </c>
      <c r="C317" s="66" t="s">
        <v>905</v>
      </c>
      <c r="D317" s="52"/>
      <c r="E317" s="77" t="s">
        <v>1104</v>
      </c>
      <c r="F317" s="77" t="s">
        <v>1110</v>
      </c>
      <c r="G317" s="77"/>
      <c r="H317" s="70" t="s">
        <v>1110</v>
      </c>
      <c r="I317" s="70" t="s">
        <v>1110</v>
      </c>
      <c r="J317" s="77" t="s">
        <v>1111</v>
      </c>
      <c r="K317" s="77"/>
      <c r="L317" s="6">
        <v>1</v>
      </c>
      <c r="M317" s="55">
        <v>43015</v>
      </c>
      <c r="N317" s="77" t="s">
        <v>65</v>
      </c>
      <c r="O317" s="67" t="s">
        <v>108</v>
      </c>
      <c r="P317" s="68" t="s">
        <v>248</v>
      </c>
      <c r="Q317" s="77"/>
      <c r="R317" s="77" t="s">
        <v>248</v>
      </c>
      <c r="S317" s="77"/>
      <c r="T317" s="77"/>
      <c r="U317" s="69" t="s">
        <v>1263</v>
      </c>
    </row>
    <row r="318" spans="1:21">
      <c r="A318" s="52">
        <v>358</v>
      </c>
      <c r="B318" s="52" t="s">
        <v>13</v>
      </c>
      <c r="C318" s="66" t="s">
        <v>905</v>
      </c>
      <c r="D318" s="52"/>
      <c r="E318" s="77" t="s">
        <v>906</v>
      </c>
      <c r="F318" s="50" t="s">
        <v>1040</v>
      </c>
      <c r="G318" s="77" t="s">
        <v>1040</v>
      </c>
      <c r="H318" s="70" t="s">
        <v>1041</v>
      </c>
      <c r="I318" s="70" t="s">
        <v>1041</v>
      </c>
      <c r="J318" s="77"/>
      <c r="K318" s="77"/>
      <c r="L318" s="6">
        <v>0.6</v>
      </c>
      <c r="M318" s="55">
        <v>43015</v>
      </c>
      <c r="N318" s="77" t="s">
        <v>65</v>
      </c>
      <c r="O318" s="67" t="s">
        <v>108</v>
      </c>
      <c r="P318" s="68" t="s">
        <v>374</v>
      </c>
      <c r="Q318" s="77"/>
      <c r="R318" s="77" t="s">
        <v>171</v>
      </c>
      <c r="S318" s="69" t="s">
        <v>609</v>
      </c>
      <c r="T318" s="77"/>
      <c r="U318" s="77"/>
    </row>
    <row r="319" spans="1:21">
      <c r="A319" s="52">
        <v>411</v>
      </c>
      <c r="B319" s="52" t="s">
        <v>13</v>
      </c>
      <c r="C319" s="66" t="s">
        <v>905</v>
      </c>
      <c r="D319" s="52"/>
      <c r="E319" s="77" t="s">
        <v>1104</v>
      </c>
      <c r="F319" s="77" t="s">
        <v>1040</v>
      </c>
      <c r="G319" s="77"/>
      <c r="H319" s="70" t="s">
        <v>1040</v>
      </c>
      <c r="I319" s="70" t="s">
        <v>1041</v>
      </c>
      <c r="J319" s="77" t="s">
        <v>1040</v>
      </c>
      <c r="K319" s="77"/>
      <c r="L319" s="6">
        <v>0.6</v>
      </c>
      <c r="M319" s="55">
        <v>43015</v>
      </c>
      <c r="N319" s="77" t="s">
        <v>65</v>
      </c>
      <c r="O319" s="67" t="s">
        <v>108</v>
      </c>
      <c r="P319" s="68" t="s">
        <v>374</v>
      </c>
      <c r="Q319" s="77"/>
      <c r="R319" s="77" t="s">
        <v>171</v>
      </c>
      <c r="S319" s="69" t="s">
        <v>609</v>
      </c>
      <c r="T319" s="77"/>
      <c r="U319" s="77"/>
    </row>
    <row r="320" spans="1:21">
      <c r="A320" s="52">
        <v>359</v>
      </c>
      <c r="B320" s="52" t="s">
        <v>13</v>
      </c>
      <c r="C320" s="66" t="s">
        <v>905</v>
      </c>
      <c r="D320" s="52"/>
      <c r="E320" s="77" t="s">
        <v>906</v>
      </c>
      <c r="F320" s="50" t="s">
        <v>1042</v>
      </c>
      <c r="G320" s="77" t="s">
        <v>1042</v>
      </c>
      <c r="H320" s="70" t="s">
        <v>1043</v>
      </c>
      <c r="I320" s="70" t="s">
        <v>1043</v>
      </c>
      <c r="J320" s="77"/>
      <c r="K320" s="77"/>
      <c r="L320" s="6">
        <v>0.6</v>
      </c>
      <c r="M320" s="55">
        <v>43015</v>
      </c>
      <c r="N320" s="77" t="s">
        <v>65</v>
      </c>
      <c r="O320" s="67" t="s">
        <v>108</v>
      </c>
      <c r="P320" s="68" t="s">
        <v>608</v>
      </c>
      <c r="Q320" s="77"/>
      <c r="R320" s="77" t="s">
        <v>171</v>
      </c>
      <c r="S320" s="77"/>
      <c r="T320" s="77"/>
      <c r="U320" s="69" t="s">
        <v>609</v>
      </c>
    </row>
    <row r="321" spans="1:21">
      <c r="A321" s="52">
        <v>412</v>
      </c>
      <c r="B321" s="52" t="s">
        <v>13</v>
      </c>
      <c r="C321" s="66" t="s">
        <v>905</v>
      </c>
      <c r="D321" s="52"/>
      <c r="E321" s="77" t="s">
        <v>1104</v>
      </c>
      <c r="F321" s="77" t="s">
        <v>1042</v>
      </c>
      <c r="G321" s="77"/>
      <c r="H321" s="70" t="s">
        <v>1042</v>
      </c>
      <c r="I321" s="70" t="s">
        <v>1043</v>
      </c>
      <c r="J321" s="77" t="s">
        <v>1042</v>
      </c>
      <c r="K321" s="77"/>
      <c r="L321" s="6">
        <v>0.6</v>
      </c>
      <c r="M321" s="55">
        <v>43015</v>
      </c>
      <c r="N321" s="77" t="s">
        <v>65</v>
      </c>
      <c r="O321" s="67" t="s">
        <v>108</v>
      </c>
      <c r="P321" s="68" t="s">
        <v>608</v>
      </c>
      <c r="Q321" s="77"/>
      <c r="R321" s="77" t="s">
        <v>171</v>
      </c>
      <c r="S321" s="77"/>
      <c r="T321" s="77"/>
      <c r="U321" s="69" t="s">
        <v>609</v>
      </c>
    </row>
    <row r="322" spans="1:21">
      <c r="A322" s="52">
        <v>184</v>
      </c>
      <c r="B322" s="52" t="s">
        <v>13</v>
      </c>
      <c r="C322" s="66" t="s">
        <v>800</v>
      </c>
      <c r="D322" s="52" t="s">
        <v>801</v>
      </c>
      <c r="E322" s="77" t="s">
        <v>802</v>
      </c>
      <c r="F322" s="50" t="s">
        <v>300</v>
      </c>
      <c r="G322" s="77"/>
      <c r="H322" s="70" t="s">
        <v>300</v>
      </c>
      <c r="I322" s="70" t="s">
        <v>297</v>
      </c>
      <c r="J322" s="77" t="s">
        <v>803</v>
      </c>
      <c r="K322" s="77"/>
      <c r="L322" s="6">
        <v>1</v>
      </c>
      <c r="M322" s="55">
        <v>43018</v>
      </c>
      <c r="N322" s="77" t="s">
        <v>65</v>
      </c>
      <c r="O322" s="67" t="s">
        <v>108</v>
      </c>
      <c r="P322" s="68" t="s">
        <v>608</v>
      </c>
      <c r="Q322" s="77"/>
      <c r="R322" s="77" t="s">
        <v>368</v>
      </c>
      <c r="S322" s="77"/>
      <c r="T322" s="77" t="s">
        <v>609</v>
      </c>
      <c r="U322" s="77"/>
    </row>
    <row r="323" spans="1:21">
      <c r="A323" s="52">
        <v>471</v>
      </c>
      <c r="B323" s="52" t="s">
        <v>13</v>
      </c>
      <c r="C323" s="66" t="s">
        <v>29</v>
      </c>
      <c r="D323" s="52" t="s">
        <v>1159</v>
      </c>
      <c r="E323" s="77" t="s">
        <v>1160</v>
      </c>
      <c r="F323" s="50" t="s">
        <v>1179</v>
      </c>
      <c r="G323" s="77" t="s">
        <v>297</v>
      </c>
      <c r="H323" s="70" t="s">
        <v>297</v>
      </c>
      <c r="I323" s="70" t="s">
        <v>297</v>
      </c>
      <c r="J323" s="77"/>
      <c r="K323" s="77"/>
      <c r="L323" s="6">
        <v>1</v>
      </c>
      <c r="M323" s="55"/>
      <c r="N323" s="77" t="s">
        <v>65</v>
      </c>
      <c r="O323" s="67" t="s">
        <v>108</v>
      </c>
      <c r="P323" s="68" t="s">
        <v>608</v>
      </c>
      <c r="Q323" s="77"/>
      <c r="R323" s="77" t="s">
        <v>368</v>
      </c>
      <c r="S323" s="77"/>
      <c r="T323" s="77" t="s">
        <v>609</v>
      </c>
      <c r="U323" s="77"/>
    </row>
    <row r="324" spans="1:21">
      <c r="A324" s="52">
        <v>185</v>
      </c>
      <c r="B324" s="52" t="s">
        <v>13</v>
      </c>
      <c r="C324" s="66" t="s">
        <v>800</v>
      </c>
      <c r="D324" s="52" t="s">
        <v>801</v>
      </c>
      <c r="E324" s="77" t="s">
        <v>802</v>
      </c>
      <c r="F324" s="50" t="s">
        <v>129</v>
      </c>
      <c r="G324" s="77"/>
      <c r="H324" s="70" t="s">
        <v>129</v>
      </c>
      <c r="I324" s="70" t="s">
        <v>123</v>
      </c>
      <c r="J324" s="77" t="s">
        <v>803</v>
      </c>
      <c r="K324" s="77"/>
      <c r="L324" s="6">
        <v>1</v>
      </c>
      <c r="M324" s="55">
        <v>43018</v>
      </c>
      <c r="N324" s="77" t="s">
        <v>65</v>
      </c>
      <c r="O324" s="67" t="s">
        <v>108</v>
      </c>
      <c r="P324" s="68" t="s">
        <v>123</v>
      </c>
      <c r="Q324" s="77"/>
      <c r="R324" s="77" t="s">
        <v>130</v>
      </c>
      <c r="S324" s="77"/>
      <c r="T324" s="69" t="s">
        <v>609</v>
      </c>
      <c r="U324" s="77"/>
    </row>
    <row r="325" spans="1:21">
      <c r="A325" s="52">
        <v>50</v>
      </c>
      <c r="B325" s="52" t="s">
        <v>13</v>
      </c>
      <c r="C325" s="66" t="s">
        <v>44</v>
      </c>
      <c r="D325" s="52"/>
      <c r="E325" s="77" t="s">
        <v>629</v>
      </c>
      <c r="F325" s="77" t="s">
        <v>473</v>
      </c>
      <c r="G325" s="77"/>
      <c r="H325" s="70" t="s">
        <v>473</v>
      </c>
      <c r="I325" s="70" t="s">
        <v>473</v>
      </c>
      <c r="J325" s="77" t="s">
        <v>691</v>
      </c>
      <c r="K325" s="77"/>
      <c r="L325" s="6">
        <v>0.6</v>
      </c>
      <c r="M325" s="55"/>
      <c r="N325" s="77" t="s">
        <v>65</v>
      </c>
      <c r="O325" s="67" t="s">
        <v>108</v>
      </c>
      <c r="P325" s="68" t="s">
        <v>145</v>
      </c>
      <c r="Q325" s="77"/>
      <c r="R325" s="77" t="s">
        <v>171</v>
      </c>
      <c r="S325" s="69" t="s">
        <v>609</v>
      </c>
      <c r="T325" s="69" t="s">
        <v>609</v>
      </c>
      <c r="U325" s="77"/>
    </row>
    <row r="326" spans="1:21">
      <c r="A326" s="52">
        <v>151</v>
      </c>
      <c r="B326" s="52" t="s">
        <v>13</v>
      </c>
      <c r="C326" s="66" t="s">
        <v>38</v>
      </c>
      <c r="D326" s="52"/>
      <c r="E326" s="77" t="s">
        <v>744</v>
      </c>
      <c r="F326" s="50" t="s">
        <v>472</v>
      </c>
      <c r="G326" s="77"/>
      <c r="H326" s="70" t="s">
        <v>473</v>
      </c>
      <c r="I326" s="70" t="s">
        <v>473</v>
      </c>
      <c r="J326" s="77" t="s">
        <v>777</v>
      </c>
      <c r="K326" s="77"/>
      <c r="L326" s="6">
        <v>0.6</v>
      </c>
      <c r="M326" s="55">
        <v>42328</v>
      </c>
      <c r="N326" s="77" t="s">
        <v>65</v>
      </c>
      <c r="O326" s="67" t="s">
        <v>108</v>
      </c>
      <c r="P326" s="68" t="s">
        <v>145</v>
      </c>
      <c r="Q326" s="77"/>
      <c r="R326" s="77" t="s">
        <v>171</v>
      </c>
      <c r="S326" s="69" t="s">
        <v>609</v>
      </c>
      <c r="T326" s="69" t="s">
        <v>609</v>
      </c>
      <c r="U326" s="77"/>
    </row>
    <row r="327" spans="1:21">
      <c r="A327" s="52">
        <v>186</v>
      </c>
      <c r="B327" s="52" t="s">
        <v>13</v>
      </c>
      <c r="C327" s="66" t="s">
        <v>800</v>
      </c>
      <c r="D327" s="52" t="s">
        <v>801</v>
      </c>
      <c r="E327" s="77" t="s">
        <v>802</v>
      </c>
      <c r="F327" s="50" t="s">
        <v>472</v>
      </c>
      <c r="G327" s="77"/>
      <c r="H327" s="70" t="s">
        <v>472</v>
      </c>
      <c r="I327" s="70" t="s">
        <v>473</v>
      </c>
      <c r="J327" s="77" t="s">
        <v>803</v>
      </c>
      <c r="K327" s="77"/>
      <c r="L327" s="6">
        <v>0.6</v>
      </c>
      <c r="M327" s="55">
        <v>43018</v>
      </c>
      <c r="N327" s="77" t="s">
        <v>65</v>
      </c>
      <c r="O327" s="67" t="s">
        <v>108</v>
      </c>
      <c r="P327" s="68" t="s">
        <v>145</v>
      </c>
      <c r="Q327" s="77"/>
      <c r="R327" s="77" t="s">
        <v>171</v>
      </c>
      <c r="S327" s="69" t="s">
        <v>609</v>
      </c>
      <c r="T327" s="69" t="s">
        <v>609</v>
      </c>
      <c r="U327" s="77"/>
    </row>
    <row r="328" spans="1:21">
      <c r="A328" s="52">
        <v>217</v>
      </c>
      <c r="B328" s="52" t="s">
        <v>13</v>
      </c>
      <c r="C328" s="66" t="s">
        <v>41</v>
      </c>
      <c r="D328" s="52" t="s">
        <v>812</v>
      </c>
      <c r="E328" s="77" t="s">
        <v>836</v>
      </c>
      <c r="F328" s="50" t="s">
        <v>472</v>
      </c>
      <c r="G328" s="50"/>
      <c r="H328" s="70" t="s">
        <v>472</v>
      </c>
      <c r="I328" s="70" t="s">
        <v>473</v>
      </c>
      <c r="J328" s="77" t="s">
        <v>691</v>
      </c>
      <c r="K328" s="77" t="s">
        <v>815</v>
      </c>
      <c r="L328" s="6">
        <v>0.6</v>
      </c>
      <c r="M328" s="6"/>
      <c r="N328" s="77" t="s">
        <v>65</v>
      </c>
      <c r="O328" s="67" t="s">
        <v>608</v>
      </c>
      <c r="P328" s="68" t="s">
        <v>145</v>
      </c>
      <c r="Q328" s="77"/>
      <c r="R328" s="77" t="s">
        <v>171</v>
      </c>
      <c r="S328" s="69" t="s">
        <v>609</v>
      </c>
      <c r="T328" s="69" t="s">
        <v>609</v>
      </c>
      <c r="U328" s="77"/>
    </row>
    <row r="329" spans="1:21">
      <c r="A329" s="52">
        <v>472</v>
      </c>
      <c r="B329" s="52" t="s">
        <v>13</v>
      </c>
      <c r="C329" s="66" t="s">
        <v>29</v>
      </c>
      <c r="D329" s="52" t="s">
        <v>1159</v>
      </c>
      <c r="E329" s="77" t="s">
        <v>1160</v>
      </c>
      <c r="F329" s="50" t="s">
        <v>1180</v>
      </c>
      <c r="G329" s="77" t="s">
        <v>473</v>
      </c>
      <c r="H329" s="70" t="s">
        <v>473</v>
      </c>
      <c r="I329" s="70" t="s">
        <v>473</v>
      </c>
      <c r="J329" s="77"/>
      <c r="K329" s="77"/>
      <c r="L329" s="6">
        <v>0.6</v>
      </c>
      <c r="M329" s="55"/>
      <c r="N329" s="77" t="s">
        <v>65</v>
      </c>
      <c r="O329" s="67" t="s">
        <v>608</v>
      </c>
      <c r="P329" s="68" t="s">
        <v>145</v>
      </c>
      <c r="Q329" s="77"/>
      <c r="R329" s="77" t="s">
        <v>171</v>
      </c>
      <c r="S329" s="69" t="s">
        <v>609</v>
      </c>
      <c r="T329" s="69" t="s">
        <v>609</v>
      </c>
      <c r="U329" s="77"/>
    </row>
    <row r="330" spans="1:21">
      <c r="A330" s="52">
        <v>507</v>
      </c>
      <c r="B330" s="52" t="s">
        <v>13</v>
      </c>
      <c r="C330" s="66" t="s">
        <v>32</v>
      </c>
      <c r="D330" s="52"/>
      <c r="E330" s="77" t="s">
        <v>1190</v>
      </c>
      <c r="F330" s="50" t="s">
        <v>472</v>
      </c>
      <c r="G330" s="77"/>
      <c r="H330" s="70" t="s">
        <v>473</v>
      </c>
      <c r="I330" s="70" t="s">
        <v>473</v>
      </c>
      <c r="J330" s="77"/>
      <c r="K330" s="77"/>
      <c r="L330" s="6">
        <v>0.6</v>
      </c>
      <c r="M330" s="55">
        <v>42328</v>
      </c>
      <c r="N330" s="77" t="s">
        <v>65</v>
      </c>
      <c r="O330" s="67" t="s">
        <v>108</v>
      </c>
      <c r="P330" s="68" t="s">
        <v>145</v>
      </c>
      <c r="Q330" s="77"/>
      <c r="R330" s="77" t="s">
        <v>171</v>
      </c>
      <c r="S330" s="69" t="s">
        <v>609</v>
      </c>
      <c r="T330" s="69" t="s">
        <v>609</v>
      </c>
      <c r="U330" s="77"/>
    </row>
    <row r="331" spans="1:21">
      <c r="A331" s="52">
        <v>301</v>
      </c>
      <c r="B331" s="52" t="s">
        <v>13</v>
      </c>
      <c r="C331" s="66" t="s">
        <v>905</v>
      </c>
      <c r="D331" s="52"/>
      <c r="E331" s="77" t="s">
        <v>906</v>
      </c>
      <c r="F331" s="50" t="s">
        <v>72</v>
      </c>
      <c r="G331" s="77" t="s">
        <v>926</v>
      </c>
      <c r="H331" s="70" t="s">
        <v>927</v>
      </c>
      <c r="I331" s="70" t="s">
        <v>928</v>
      </c>
      <c r="J331" s="77"/>
      <c r="K331" s="77"/>
      <c r="L331" s="6">
        <v>1</v>
      </c>
      <c r="M331" s="55">
        <v>43015</v>
      </c>
      <c r="N331" s="77" t="s">
        <v>65</v>
      </c>
      <c r="O331" s="67" t="s">
        <v>612</v>
      </c>
      <c r="P331" s="68" t="s">
        <v>71</v>
      </c>
      <c r="Q331" s="77"/>
      <c r="R331" s="77" t="s">
        <v>83</v>
      </c>
      <c r="S331" s="69"/>
      <c r="T331" s="69" t="s">
        <v>609</v>
      </c>
      <c r="U331" s="77"/>
    </row>
    <row r="332" spans="1:21">
      <c r="A332" s="52">
        <v>300</v>
      </c>
      <c r="B332" s="52" t="s">
        <v>13</v>
      </c>
      <c r="C332" s="66" t="s">
        <v>905</v>
      </c>
      <c r="D332" s="52"/>
      <c r="E332" s="77" t="s">
        <v>906</v>
      </c>
      <c r="F332" s="77" t="s">
        <v>97</v>
      </c>
      <c r="G332" s="77" t="s">
        <v>923</v>
      </c>
      <c r="H332" s="70" t="s">
        <v>924</v>
      </c>
      <c r="I332" s="70" t="s">
        <v>925</v>
      </c>
      <c r="J332" s="77"/>
      <c r="K332" s="77"/>
      <c r="L332" s="6">
        <v>1</v>
      </c>
      <c r="M332" s="55">
        <v>43015</v>
      </c>
      <c r="N332" s="77" t="s">
        <v>65</v>
      </c>
      <c r="O332" s="67" t="s">
        <v>612</v>
      </c>
      <c r="P332" s="68" t="s">
        <v>97</v>
      </c>
      <c r="Q332" s="77"/>
      <c r="R332" s="77" t="s">
        <v>97</v>
      </c>
      <c r="S332" s="77"/>
      <c r="T332" s="69" t="s">
        <v>609</v>
      </c>
      <c r="U332" s="77"/>
    </row>
    <row r="333" spans="1:21">
      <c r="A333" s="52">
        <v>76</v>
      </c>
      <c r="B333" s="52" t="s">
        <v>13</v>
      </c>
      <c r="C333" s="66" t="s">
        <v>721</v>
      </c>
      <c r="D333" s="52"/>
      <c r="E333" s="77" t="s">
        <v>722</v>
      </c>
      <c r="F333" s="50" t="s">
        <v>88</v>
      </c>
      <c r="G333" s="77"/>
      <c r="H333" s="70" t="s">
        <v>88</v>
      </c>
      <c r="I333" s="70" t="s">
        <v>94</v>
      </c>
      <c r="J333" s="77"/>
      <c r="K333" s="77"/>
      <c r="L333" s="6">
        <v>1</v>
      </c>
      <c r="M333" s="55"/>
      <c r="N333" s="77" t="s">
        <v>65</v>
      </c>
      <c r="O333" s="67" t="s">
        <v>607</v>
      </c>
      <c r="P333" s="68" t="s">
        <v>87</v>
      </c>
      <c r="Q333" s="77"/>
      <c r="R333" s="77" t="s">
        <v>95</v>
      </c>
      <c r="S333" s="77"/>
      <c r="T333" s="69" t="s">
        <v>609</v>
      </c>
      <c r="U333" s="77"/>
    </row>
    <row r="334" spans="1:21">
      <c r="A334" s="52">
        <v>346</v>
      </c>
      <c r="B334" s="52" t="s">
        <v>13</v>
      </c>
      <c r="C334" s="66" t="s">
        <v>905</v>
      </c>
      <c r="D334" s="52"/>
      <c r="E334" s="77" t="s">
        <v>906</v>
      </c>
      <c r="F334" s="50" t="s">
        <v>1024</v>
      </c>
      <c r="G334" s="77" t="s">
        <v>1025</v>
      </c>
      <c r="H334" s="70" t="s">
        <v>1026</v>
      </c>
      <c r="I334" s="70" t="s">
        <v>94</v>
      </c>
      <c r="J334" s="77"/>
      <c r="K334" s="77"/>
      <c r="L334" s="6">
        <v>1</v>
      </c>
      <c r="M334" s="55">
        <v>43015</v>
      </c>
      <c r="N334" s="77" t="s">
        <v>65</v>
      </c>
      <c r="O334" s="67" t="s">
        <v>607</v>
      </c>
      <c r="P334" s="68" t="s">
        <v>87</v>
      </c>
      <c r="Q334" s="77"/>
      <c r="R334" s="77" t="s">
        <v>95</v>
      </c>
      <c r="S334" s="77"/>
      <c r="T334" s="69" t="s">
        <v>609</v>
      </c>
      <c r="U334" s="77"/>
    </row>
    <row r="335" spans="1:21">
      <c r="A335" s="52">
        <v>87</v>
      </c>
      <c r="B335" s="52" t="s">
        <v>13</v>
      </c>
      <c r="C335" s="66" t="s">
        <v>727</v>
      </c>
      <c r="D335" s="52"/>
      <c r="E335" s="77" t="s">
        <v>728</v>
      </c>
      <c r="F335" s="50" t="s">
        <v>607</v>
      </c>
      <c r="G335" s="77"/>
      <c r="H335" s="71" t="s">
        <v>607</v>
      </c>
      <c r="I335" s="70" t="s">
        <v>94</v>
      </c>
      <c r="J335" s="77"/>
      <c r="K335" s="77"/>
      <c r="L335" s="6">
        <v>1</v>
      </c>
      <c r="M335" s="55">
        <v>41549</v>
      </c>
      <c r="N335" s="77" t="s">
        <v>65</v>
      </c>
      <c r="O335" s="67" t="s">
        <v>607</v>
      </c>
      <c r="P335" s="68" t="s">
        <v>87</v>
      </c>
      <c r="Q335" s="77"/>
      <c r="R335" s="77" t="s">
        <v>95</v>
      </c>
      <c r="S335" s="77"/>
      <c r="T335" s="69" t="s">
        <v>609</v>
      </c>
      <c r="U335" s="77"/>
    </row>
    <row r="336" spans="1:21">
      <c r="A336" s="52">
        <v>473</v>
      </c>
      <c r="B336" s="52" t="s">
        <v>13</v>
      </c>
      <c r="C336" s="66" t="s">
        <v>29</v>
      </c>
      <c r="D336" s="52" t="s">
        <v>1159</v>
      </c>
      <c r="E336" s="77" t="s">
        <v>1160</v>
      </c>
      <c r="F336" s="50" t="s">
        <v>1181</v>
      </c>
      <c r="G336" s="77" t="s">
        <v>1182</v>
      </c>
      <c r="H336" s="70" t="s">
        <v>1182</v>
      </c>
      <c r="I336" s="70" t="s">
        <v>1182</v>
      </c>
      <c r="J336" s="77"/>
      <c r="K336" s="77"/>
      <c r="L336" s="6">
        <v>1</v>
      </c>
      <c r="M336" s="55"/>
      <c r="N336" s="77" t="s">
        <v>65</v>
      </c>
      <c r="O336" s="67" t="s">
        <v>608</v>
      </c>
      <c r="P336" s="68" t="s">
        <v>608</v>
      </c>
      <c r="Q336" s="77"/>
      <c r="R336" s="77" t="s">
        <v>171</v>
      </c>
      <c r="S336" s="77"/>
      <c r="T336" s="77"/>
      <c r="U336" s="69" t="s">
        <v>609</v>
      </c>
    </row>
    <row r="337" spans="1:21">
      <c r="A337" s="52">
        <v>11</v>
      </c>
      <c r="B337" s="52" t="s">
        <v>13</v>
      </c>
      <c r="C337" s="66" t="s">
        <v>21</v>
      </c>
      <c r="D337" s="52"/>
      <c r="E337" s="50" t="s">
        <v>605</v>
      </c>
      <c r="F337" s="50" t="s">
        <v>115</v>
      </c>
      <c r="G337" s="77"/>
      <c r="H337" s="70" t="s">
        <v>119</v>
      </c>
      <c r="I337" s="70" t="s">
        <v>623</v>
      </c>
      <c r="J337" s="77" t="s">
        <v>624</v>
      </c>
      <c r="K337" s="77"/>
      <c r="L337" s="6">
        <v>1</v>
      </c>
      <c r="M337" s="55"/>
      <c r="N337" s="77" t="s">
        <v>65</v>
      </c>
      <c r="O337" s="67" t="s">
        <v>108</v>
      </c>
      <c r="P337" s="68" t="s">
        <v>107</v>
      </c>
      <c r="Q337" s="77"/>
      <c r="R337" s="77" t="s">
        <v>119</v>
      </c>
      <c r="S337" s="69" t="s">
        <v>609</v>
      </c>
      <c r="T337" s="69" t="s">
        <v>609</v>
      </c>
      <c r="U337" s="77"/>
    </row>
    <row r="338" spans="1:21">
      <c r="A338" s="52">
        <v>114</v>
      </c>
      <c r="B338" s="52" t="s">
        <v>13</v>
      </c>
      <c r="C338" s="66" t="s">
        <v>730</v>
      </c>
      <c r="D338" s="52"/>
      <c r="E338" s="77" t="s">
        <v>722</v>
      </c>
      <c r="F338" s="50" t="s">
        <v>739</v>
      </c>
      <c r="G338" s="77"/>
      <c r="H338" s="70" t="s">
        <v>739</v>
      </c>
      <c r="I338" s="70" t="s">
        <v>740</v>
      </c>
      <c r="J338" s="77"/>
      <c r="K338" s="77"/>
      <c r="L338" s="6">
        <v>0.6</v>
      </c>
      <c r="M338" s="55">
        <v>43017</v>
      </c>
      <c r="N338" s="77" t="s">
        <v>65</v>
      </c>
      <c r="O338" s="67" t="s">
        <v>108</v>
      </c>
      <c r="P338" s="68" t="s">
        <v>144</v>
      </c>
      <c r="Q338" s="77"/>
      <c r="R338" s="77" t="s">
        <v>262</v>
      </c>
      <c r="S338" s="69" t="s">
        <v>609</v>
      </c>
      <c r="T338" s="69" t="s">
        <v>609</v>
      </c>
      <c r="U338" s="77"/>
    </row>
    <row r="339" spans="1:21">
      <c r="A339" s="52">
        <v>77</v>
      </c>
      <c r="B339" s="52" t="s">
        <v>13</v>
      </c>
      <c r="C339" s="66" t="s">
        <v>721</v>
      </c>
      <c r="D339" s="52"/>
      <c r="E339" s="77" t="s">
        <v>722</v>
      </c>
      <c r="F339" s="50" t="s">
        <v>349</v>
      </c>
      <c r="G339" s="77"/>
      <c r="H339" s="70" t="s">
        <v>349</v>
      </c>
      <c r="I339" s="70" t="s">
        <v>349</v>
      </c>
      <c r="J339" s="77"/>
      <c r="K339" s="77"/>
      <c r="L339" s="6">
        <v>0.8</v>
      </c>
      <c r="M339" s="55"/>
      <c r="N339" s="77" t="s">
        <v>65</v>
      </c>
      <c r="O339" s="67" t="s">
        <v>108</v>
      </c>
      <c r="P339" s="68" t="s">
        <v>608</v>
      </c>
      <c r="Q339" s="77"/>
      <c r="R339" s="77" t="s">
        <v>171</v>
      </c>
      <c r="S339" s="69" t="s">
        <v>609</v>
      </c>
      <c r="T339" s="69"/>
      <c r="U339" s="77"/>
    </row>
    <row r="340" spans="1:21">
      <c r="A340" s="52">
        <v>360</v>
      </c>
      <c r="B340" s="52" t="s">
        <v>13</v>
      </c>
      <c r="C340" s="66" t="s">
        <v>905</v>
      </c>
      <c r="D340" s="52"/>
      <c r="E340" s="77" t="s">
        <v>906</v>
      </c>
      <c r="F340" s="50" t="s">
        <v>1044</v>
      </c>
      <c r="G340" s="77" t="s">
        <v>1045</v>
      </c>
      <c r="H340" s="70" t="s">
        <v>349</v>
      </c>
      <c r="I340" s="70" t="s">
        <v>349</v>
      </c>
      <c r="J340" s="77"/>
      <c r="K340" s="77"/>
      <c r="L340" s="6">
        <v>0.8</v>
      </c>
      <c r="M340" s="55">
        <v>43015</v>
      </c>
      <c r="N340" s="77" t="s">
        <v>65</v>
      </c>
      <c r="O340" s="67" t="s">
        <v>108</v>
      </c>
      <c r="P340" s="68" t="s">
        <v>608</v>
      </c>
      <c r="Q340" s="77"/>
      <c r="R340" s="77" t="s">
        <v>171</v>
      </c>
      <c r="S340" s="69" t="s">
        <v>609</v>
      </c>
      <c r="T340" s="77"/>
      <c r="U340" s="77"/>
    </row>
    <row r="341" spans="1:21">
      <c r="A341" s="52">
        <v>361</v>
      </c>
      <c r="B341" s="52" t="s">
        <v>13</v>
      </c>
      <c r="C341" s="66" t="s">
        <v>905</v>
      </c>
      <c r="D341" s="52"/>
      <c r="E341" s="77" t="s">
        <v>906</v>
      </c>
      <c r="F341" s="50" t="s">
        <v>1044</v>
      </c>
      <c r="G341" s="77" t="s">
        <v>1046</v>
      </c>
      <c r="H341" s="70" t="s">
        <v>1047</v>
      </c>
      <c r="I341" s="70" t="s">
        <v>1047</v>
      </c>
      <c r="J341" s="77"/>
      <c r="K341" s="77"/>
      <c r="L341" s="6">
        <v>0.8</v>
      </c>
      <c r="M341" s="55">
        <v>43015</v>
      </c>
      <c r="N341" s="77" t="s">
        <v>65</v>
      </c>
      <c r="O341" s="67" t="s">
        <v>108</v>
      </c>
      <c r="P341" s="68" t="s">
        <v>608</v>
      </c>
      <c r="Q341" s="77"/>
      <c r="R341" s="77" t="s">
        <v>171</v>
      </c>
      <c r="S341" s="69" t="s">
        <v>609</v>
      </c>
      <c r="T341" s="77"/>
      <c r="U341" s="77"/>
    </row>
    <row r="342" spans="1:21">
      <c r="A342" s="52">
        <v>366</v>
      </c>
      <c r="B342" s="52" t="s">
        <v>13</v>
      </c>
      <c r="C342" s="66" t="s">
        <v>905</v>
      </c>
      <c r="D342" s="52"/>
      <c r="E342" s="77" t="s">
        <v>906</v>
      </c>
      <c r="F342" s="50" t="s">
        <v>1044</v>
      </c>
      <c r="G342" s="77" t="s">
        <v>1058</v>
      </c>
      <c r="H342" s="70" t="s">
        <v>1059</v>
      </c>
      <c r="I342" s="70" t="s">
        <v>1060</v>
      </c>
      <c r="J342" s="77"/>
      <c r="K342" s="77"/>
      <c r="L342" s="6">
        <v>0.8</v>
      </c>
      <c r="M342" s="55">
        <v>43015</v>
      </c>
      <c r="N342" s="77" t="s">
        <v>65</v>
      </c>
      <c r="O342" s="67" t="s">
        <v>108</v>
      </c>
      <c r="P342" s="68" t="s">
        <v>145</v>
      </c>
      <c r="Q342" s="77"/>
      <c r="R342" s="77" t="s">
        <v>171</v>
      </c>
      <c r="S342" s="77"/>
      <c r="T342" s="69" t="s">
        <v>609</v>
      </c>
      <c r="U342" s="77"/>
    </row>
    <row r="343" spans="1:21">
      <c r="A343" s="52">
        <v>367</v>
      </c>
      <c r="B343" s="52" t="s">
        <v>13</v>
      </c>
      <c r="C343" s="66" t="s">
        <v>905</v>
      </c>
      <c r="D343" s="52"/>
      <c r="E343" s="77" t="s">
        <v>906</v>
      </c>
      <c r="F343" s="50" t="s">
        <v>1044</v>
      </c>
      <c r="G343" s="77" t="s">
        <v>1061</v>
      </c>
      <c r="H343" s="70" t="s">
        <v>1062</v>
      </c>
      <c r="I343" s="70" t="s">
        <v>1063</v>
      </c>
      <c r="J343" s="77"/>
      <c r="K343" s="77"/>
      <c r="L343" s="6">
        <v>0.8</v>
      </c>
      <c r="M343" s="55">
        <v>43015</v>
      </c>
      <c r="N343" s="77" t="s">
        <v>65</v>
      </c>
      <c r="O343" s="67" t="s">
        <v>108</v>
      </c>
      <c r="P343" s="68" t="s">
        <v>145</v>
      </c>
      <c r="Q343" s="77"/>
      <c r="R343" s="77" t="s">
        <v>262</v>
      </c>
      <c r="S343" s="77"/>
      <c r="T343" s="69" t="s">
        <v>609</v>
      </c>
      <c r="U343" s="77"/>
    </row>
    <row r="344" spans="1:21">
      <c r="A344" s="52">
        <v>368</v>
      </c>
      <c r="B344" s="52" t="s">
        <v>13</v>
      </c>
      <c r="C344" s="66" t="s">
        <v>905</v>
      </c>
      <c r="D344" s="52"/>
      <c r="E344" s="77" t="s">
        <v>906</v>
      </c>
      <c r="F344" s="50" t="s">
        <v>1044</v>
      </c>
      <c r="G344" s="77" t="s">
        <v>1064</v>
      </c>
      <c r="H344" s="70" t="s">
        <v>1065</v>
      </c>
      <c r="I344" s="70" t="s">
        <v>1066</v>
      </c>
      <c r="J344" s="77"/>
      <c r="K344" s="77"/>
      <c r="L344" s="6">
        <v>0.8</v>
      </c>
      <c r="M344" s="55">
        <v>43015</v>
      </c>
      <c r="N344" s="77" t="s">
        <v>65</v>
      </c>
      <c r="O344" s="67" t="s">
        <v>108</v>
      </c>
      <c r="P344" s="68" t="s">
        <v>145</v>
      </c>
      <c r="Q344" s="77"/>
      <c r="R344" s="77" t="s">
        <v>171</v>
      </c>
      <c r="S344" s="69" t="s">
        <v>609</v>
      </c>
      <c r="T344" s="69"/>
      <c r="U344" s="77"/>
    </row>
    <row r="345" spans="1:21">
      <c r="A345" s="52">
        <v>369</v>
      </c>
      <c r="B345" s="52" t="s">
        <v>13</v>
      </c>
      <c r="C345" s="66" t="s">
        <v>905</v>
      </c>
      <c r="D345" s="52"/>
      <c r="E345" s="77" t="s">
        <v>906</v>
      </c>
      <c r="F345" s="50" t="s">
        <v>1044</v>
      </c>
      <c r="G345" s="77" t="s">
        <v>1067</v>
      </c>
      <c r="H345" s="70" t="s">
        <v>1068</v>
      </c>
      <c r="I345" s="70" t="s">
        <v>1068</v>
      </c>
      <c r="J345" s="77"/>
      <c r="K345" s="77"/>
      <c r="L345" s="6">
        <v>0.8</v>
      </c>
      <c r="M345" s="55">
        <v>43015</v>
      </c>
      <c r="N345" s="77" t="s">
        <v>65</v>
      </c>
      <c r="O345" s="67" t="s">
        <v>108</v>
      </c>
      <c r="P345" s="68" t="s">
        <v>145</v>
      </c>
      <c r="Q345" s="77"/>
      <c r="R345" s="77" t="s">
        <v>171</v>
      </c>
      <c r="S345" s="69" t="s">
        <v>609</v>
      </c>
      <c r="T345" s="77"/>
      <c r="U345" s="77"/>
    </row>
    <row r="346" spans="1:21">
      <c r="A346" s="52">
        <v>322</v>
      </c>
      <c r="B346" s="52" t="s">
        <v>13</v>
      </c>
      <c r="C346" s="66" t="s">
        <v>905</v>
      </c>
      <c r="D346" s="52"/>
      <c r="E346" s="77" t="s">
        <v>906</v>
      </c>
      <c r="F346" s="50" t="s">
        <v>962</v>
      </c>
      <c r="G346" s="77" t="s">
        <v>966</v>
      </c>
      <c r="H346" s="70" t="s">
        <v>967</v>
      </c>
      <c r="I346" s="70" t="s">
        <v>968</v>
      </c>
      <c r="J346" s="77"/>
      <c r="K346" s="77"/>
      <c r="L346" s="6">
        <v>0.8</v>
      </c>
      <c r="M346" s="55">
        <v>43015</v>
      </c>
      <c r="N346" s="77" t="s">
        <v>65</v>
      </c>
      <c r="O346" s="67" t="s">
        <v>108</v>
      </c>
      <c r="P346" s="68" t="s">
        <v>217</v>
      </c>
      <c r="Q346" s="77"/>
      <c r="R346" s="77" t="s">
        <v>171</v>
      </c>
      <c r="S346" s="77"/>
      <c r="T346" s="69" t="s">
        <v>609</v>
      </c>
      <c r="U346" s="69" t="s">
        <v>609</v>
      </c>
    </row>
    <row r="347" spans="1:21">
      <c r="A347" s="52">
        <v>370</v>
      </c>
      <c r="B347" s="52" t="s">
        <v>13</v>
      </c>
      <c r="C347" s="66" t="s">
        <v>905</v>
      </c>
      <c r="D347" s="52"/>
      <c r="E347" s="77" t="s">
        <v>906</v>
      </c>
      <c r="F347" s="50" t="s">
        <v>1069</v>
      </c>
      <c r="G347" s="77" t="s">
        <v>1070</v>
      </c>
      <c r="H347" s="70" t="s">
        <v>1071</v>
      </c>
      <c r="I347" s="70" t="s">
        <v>1072</v>
      </c>
      <c r="J347" s="77"/>
      <c r="K347" s="77"/>
      <c r="L347" s="6">
        <v>0.8</v>
      </c>
      <c r="M347" s="55">
        <v>43015</v>
      </c>
      <c r="N347" s="77" t="s">
        <v>65</v>
      </c>
      <c r="O347" s="67" t="s">
        <v>108</v>
      </c>
      <c r="P347" s="68" t="s">
        <v>144</v>
      </c>
      <c r="Q347" s="77"/>
      <c r="R347" s="77" t="s">
        <v>171</v>
      </c>
      <c r="S347" s="77"/>
      <c r="T347" s="69" t="s">
        <v>609</v>
      </c>
      <c r="U347" s="77"/>
    </row>
    <row r="348" spans="1:21">
      <c r="A348" s="52">
        <v>188</v>
      </c>
      <c r="B348" s="52" t="s">
        <v>13</v>
      </c>
      <c r="C348" s="66" t="s">
        <v>800</v>
      </c>
      <c r="D348" s="52" t="s">
        <v>801</v>
      </c>
      <c r="E348" s="77" t="s">
        <v>802</v>
      </c>
      <c r="F348" s="50" t="s">
        <v>444</v>
      </c>
      <c r="G348" s="77"/>
      <c r="H348" s="70" t="s">
        <v>444</v>
      </c>
      <c r="I348" s="70" t="s">
        <v>444</v>
      </c>
      <c r="J348" s="77" t="s">
        <v>803</v>
      </c>
      <c r="K348" s="77"/>
      <c r="L348" s="6">
        <v>0.8</v>
      </c>
      <c r="M348" s="55">
        <v>43018</v>
      </c>
      <c r="N348" s="77" t="s">
        <v>65</v>
      </c>
      <c r="O348" s="67" t="s">
        <v>608</v>
      </c>
      <c r="P348" s="68" t="s">
        <v>608</v>
      </c>
      <c r="Q348" s="77"/>
      <c r="R348" s="77" t="s">
        <v>171</v>
      </c>
      <c r="S348" s="77"/>
      <c r="T348" s="69" t="s">
        <v>609</v>
      </c>
      <c r="U348" s="69" t="s">
        <v>609</v>
      </c>
    </row>
    <row r="349" spans="1:21">
      <c r="A349" s="52">
        <v>115</v>
      </c>
      <c r="B349" s="52" t="s">
        <v>13</v>
      </c>
      <c r="C349" s="66" t="s">
        <v>730</v>
      </c>
      <c r="D349" s="52"/>
      <c r="E349" s="77" t="s">
        <v>722</v>
      </c>
      <c r="F349" s="50" t="s">
        <v>254</v>
      </c>
      <c r="G349" s="77"/>
      <c r="H349" s="70" t="s">
        <v>254</v>
      </c>
      <c r="I349" s="70" t="s">
        <v>254</v>
      </c>
      <c r="J349" s="77"/>
      <c r="K349" s="77"/>
      <c r="L349" s="6">
        <v>1</v>
      </c>
      <c r="M349" s="55">
        <v>43017</v>
      </c>
      <c r="N349" s="77" t="s">
        <v>65</v>
      </c>
      <c r="O349" s="67" t="s">
        <v>108</v>
      </c>
      <c r="P349" s="68" t="s">
        <v>254</v>
      </c>
      <c r="Q349" s="77"/>
      <c r="R349" s="77" t="s">
        <v>171</v>
      </c>
      <c r="S349" s="77"/>
      <c r="T349" s="69" t="s">
        <v>609</v>
      </c>
      <c r="U349" s="77"/>
    </row>
    <row r="350" spans="1:21">
      <c r="A350" s="52">
        <v>373</v>
      </c>
      <c r="B350" s="52" t="s">
        <v>13</v>
      </c>
      <c r="C350" s="66" t="s">
        <v>905</v>
      </c>
      <c r="D350" s="52"/>
      <c r="E350" s="77" t="s">
        <v>906</v>
      </c>
      <c r="F350" s="50" t="s">
        <v>1076</v>
      </c>
      <c r="G350" s="77" t="s">
        <v>254</v>
      </c>
      <c r="H350" s="70" t="s">
        <v>254</v>
      </c>
      <c r="I350" s="70" t="s">
        <v>254</v>
      </c>
      <c r="J350" s="77"/>
      <c r="K350" s="77"/>
      <c r="L350" s="6">
        <v>1</v>
      </c>
      <c r="M350" s="55">
        <v>43015</v>
      </c>
      <c r="N350" s="77" t="s">
        <v>65</v>
      </c>
      <c r="O350" s="67" t="s">
        <v>608</v>
      </c>
      <c r="P350" s="68" t="s">
        <v>254</v>
      </c>
      <c r="Q350" s="77"/>
      <c r="R350" s="77" t="s">
        <v>171</v>
      </c>
      <c r="S350" s="77"/>
      <c r="T350" s="69" t="s">
        <v>609</v>
      </c>
      <c r="U350" s="77"/>
    </row>
    <row r="351" spans="1:21">
      <c r="A351" s="52">
        <v>189</v>
      </c>
      <c r="B351" s="52" t="s">
        <v>13</v>
      </c>
      <c r="C351" s="66" t="s">
        <v>800</v>
      </c>
      <c r="D351" s="52" t="s">
        <v>801</v>
      </c>
      <c r="E351" s="77" t="s">
        <v>802</v>
      </c>
      <c r="F351" s="50" t="s">
        <v>408</v>
      </c>
      <c r="G351" s="77"/>
      <c r="H351" s="70" t="s">
        <v>408</v>
      </c>
      <c r="I351" s="70" t="s">
        <v>408</v>
      </c>
      <c r="J351" s="77" t="s">
        <v>803</v>
      </c>
      <c r="K351" s="77"/>
      <c r="L351" s="6">
        <v>0.8</v>
      </c>
      <c r="M351" s="55">
        <v>43018</v>
      </c>
      <c r="N351" s="77" t="s">
        <v>65</v>
      </c>
      <c r="O351" s="67" t="s">
        <v>608</v>
      </c>
      <c r="P351" s="68" t="s">
        <v>608</v>
      </c>
      <c r="Q351" s="77"/>
      <c r="R351" s="77" t="s">
        <v>171</v>
      </c>
      <c r="S351" s="77"/>
      <c r="T351" s="69" t="s">
        <v>609</v>
      </c>
      <c r="U351" s="69" t="s">
        <v>609</v>
      </c>
    </row>
    <row r="352" spans="1:21">
      <c r="A352" s="52">
        <v>116</v>
      </c>
      <c r="B352" s="52" t="s">
        <v>13</v>
      </c>
      <c r="C352" s="66" t="s">
        <v>730</v>
      </c>
      <c r="D352" s="52"/>
      <c r="E352" s="77" t="s">
        <v>722</v>
      </c>
      <c r="F352" s="50" t="s">
        <v>241</v>
      </c>
      <c r="G352" s="77"/>
      <c r="H352" s="70" t="s">
        <v>241</v>
      </c>
      <c r="I352" s="70" t="s">
        <v>242</v>
      </c>
      <c r="J352" s="77"/>
      <c r="K352" s="77"/>
      <c r="L352" s="6">
        <v>1</v>
      </c>
      <c r="M352" s="55">
        <v>43017</v>
      </c>
      <c r="N352" s="77" t="s">
        <v>65</v>
      </c>
      <c r="O352" s="67" t="s">
        <v>108</v>
      </c>
      <c r="P352" s="68" t="s">
        <v>241</v>
      </c>
      <c r="Q352" s="77"/>
      <c r="R352" s="77" t="s">
        <v>171</v>
      </c>
      <c r="S352" s="77"/>
      <c r="T352" s="69" t="s">
        <v>609</v>
      </c>
      <c r="U352" s="77"/>
    </row>
    <row r="353" spans="1:21">
      <c r="A353" s="52">
        <v>372</v>
      </c>
      <c r="B353" s="52" t="s">
        <v>13</v>
      </c>
      <c r="C353" s="66" t="s">
        <v>905</v>
      </c>
      <c r="D353" s="52"/>
      <c r="E353" s="77" t="s">
        <v>906</v>
      </c>
      <c r="F353" s="50" t="s">
        <v>1076</v>
      </c>
      <c r="G353" s="77" t="s">
        <v>241</v>
      </c>
      <c r="H353" s="70" t="s">
        <v>241</v>
      </c>
      <c r="I353" s="70" t="s">
        <v>242</v>
      </c>
      <c r="J353" s="77"/>
      <c r="K353" s="77"/>
      <c r="L353" s="6">
        <v>1</v>
      </c>
      <c r="M353" s="55">
        <v>43015</v>
      </c>
      <c r="N353" s="77" t="s">
        <v>65</v>
      </c>
      <c r="O353" s="67" t="s">
        <v>608</v>
      </c>
      <c r="P353" s="68" t="s">
        <v>241</v>
      </c>
      <c r="Q353" s="77"/>
      <c r="R353" s="77" t="s">
        <v>171</v>
      </c>
      <c r="S353" s="77"/>
      <c r="T353" s="69" t="s">
        <v>609</v>
      </c>
      <c r="U353" s="77"/>
    </row>
    <row r="354" spans="1:21">
      <c r="A354" s="52">
        <v>509</v>
      </c>
      <c r="B354" s="52" t="s">
        <v>13</v>
      </c>
      <c r="C354" s="66" t="s">
        <v>32</v>
      </c>
      <c r="D354" s="52"/>
      <c r="E354" s="77" t="s">
        <v>1190</v>
      </c>
      <c r="F354" s="50" t="s">
        <v>241</v>
      </c>
      <c r="G354" s="77"/>
      <c r="H354" s="70" t="s">
        <v>241</v>
      </c>
      <c r="I354" s="70" t="s">
        <v>242</v>
      </c>
      <c r="J354" s="77"/>
      <c r="K354" s="77"/>
      <c r="L354" s="6">
        <v>1</v>
      </c>
      <c r="M354" s="55">
        <v>42328</v>
      </c>
      <c r="N354" s="77" t="s">
        <v>65</v>
      </c>
      <c r="O354" s="67" t="s">
        <v>108</v>
      </c>
      <c r="P354" s="68" t="s">
        <v>241</v>
      </c>
      <c r="Q354" s="77"/>
      <c r="R354" s="77" t="s">
        <v>171</v>
      </c>
      <c r="S354" s="77"/>
      <c r="T354" s="69" t="s">
        <v>609</v>
      </c>
      <c r="U354" s="77"/>
    </row>
    <row r="355" spans="1:21">
      <c r="A355" s="52">
        <v>415</v>
      </c>
      <c r="B355" s="52" t="s">
        <v>13</v>
      </c>
      <c r="C355" s="66" t="s">
        <v>905</v>
      </c>
      <c r="D355" s="52"/>
      <c r="E355" s="77" t="s">
        <v>1104</v>
      </c>
      <c r="F355" s="77" t="s">
        <v>1076</v>
      </c>
      <c r="G355" s="77"/>
      <c r="H355" s="70" t="s">
        <v>1076</v>
      </c>
      <c r="I355" s="70" t="s">
        <v>1076</v>
      </c>
      <c r="J355" s="77" t="s">
        <v>1076</v>
      </c>
      <c r="K355" s="77"/>
      <c r="L355" s="6">
        <v>1</v>
      </c>
      <c r="M355" s="55">
        <v>43015</v>
      </c>
      <c r="N355" s="77" t="s">
        <v>65</v>
      </c>
      <c r="O355" s="67" t="s">
        <v>608</v>
      </c>
      <c r="P355" s="68" t="s">
        <v>608</v>
      </c>
      <c r="Q355" s="77"/>
      <c r="R355" s="77" t="s">
        <v>171</v>
      </c>
      <c r="S355" s="77"/>
      <c r="T355" s="69" t="s">
        <v>609</v>
      </c>
      <c r="U355" s="77"/>
    </row>
    <row r="356" spans="1:21">
      <c r="A356" s="52">
        <v>117</v>
      </c>
      <c r="B356" s="52" t="s">
        <v>13</v>
      </c>
      <c r="C356" s="66" t="s">
        <v>730</v>
      </c>
      <c r="D356" s="52"/>
      <c r="E356" s="77" t="s">
        <v>722</v>
      </c>
      <c r="F356" s="50" t="s">
        <v>399</v>
      </c>
      <c r="G356" s="77"/>
      <c r="H356" s="70" t="s">
        <v>399</v>
      </c>
      <c r="I356" s="70" t="s">
        <v>399</v>
      </c>
      <c r="J356" s="77"/>
      <c r="K356" s="77"/>
      <c r="L356" s="6">
        <v>0.8</v>
      </c>
      <c r="M356" s="55">
        <v>43017</v>
      </c>
      <c r="N356" s="77" t="s">
        <v>65</v>
      </c>
      <c r="O356" s="67" t="s">
        <v>608</v>
      </c>
      <c r="P356" s="68" t="s">
        <v>399</v>
      </c>
      <c r="Q356" s="77"/>
      <c r="R356" s="77" t="s">
        <v>368</v>
      </c>
      <c r="S356" s="69" t="s">
        <v>609</v>
      </c>
      <c r="T356" s="77"/>
      <c r="U356" s="77"/>
    </row>
    <row r="357" spans="1:21">
      <c r="A357" s="52">
        <v>153</v>
      </c>
      <c r="B357" s="52" t="s">
        <v>13</v>
      </c>
      <c r="C357" s="66" t="s">
        <v>38</v>
      </c>
      <c r="D357" s="52"/>
      <c r="E357" s="77" t="s">
        <v>744</v>
      </c>
      <c r="F357" s="50" t="s">
        <v>401</v>
      </c>
      <c r="G357" s="77"/>
      <c r="H357" s="70" t="s">
        <v>781</v>
      </c>
      <c r="I357" s="70" t="s">
        <v>781</v>
      </c>
      <c r="J357" s="77" t="s">
        <v>782</v>
      </c>
      <c r="K357" s="77"/>
      <c r="L357" s="6">
        <v>1</v>
      </c>
      <c r="M357" s="55">
        <v>42328</v>
      </c>
      <c r="N357" s="77" t="s">
        <v>65</v>
      </c>
      <c r="O357" s="67" t="s">
        <v>608</v>
      </c>
      <c r="P357" s="68" t="s">
        <v>399</v>
      </c>
      <c r="Q357" s="77"/>
      <c r="R357" s="77" t="s">
        <v>171</v>
      </c>
      <c r="S357" s="69" t="s">
        <v>609</v>
      </c>
      <c r="T357" s="77"/>
      <c r="U357" s="77"/>
    </row>
    <row r="358" spans="1:21">
      <c r="A358" s="52">
        <v>12</v>
      </c>
      <c r="B358" s="52" t="s">
        <v>13</v>
      </c>
      <c r="C358" s="66" t="s">
        <v>21</v>
      </c>
      <c r="D358" s="52"/>
      <c r="E358" s="50" t="s">
        <v>605</v>
      </c>
      <c r="F358" s="50" t="s">
        <v>148</v>
      </c>
      <c r="G358" s="77"/>
      <c r="H358" s="70" t="s">
        <v>152</v>
      </c>
      <c r="I358" s="70" t="s">
        <v>152</v>
      </c>
      <c r="J358" s="77" t="s">
        <v>625</v>
      </c>
      <c r="K358" s="77"/>
      <c r="L358" s="6">
        <v>1</v>
      </c>
      <c r="M358" s="55"/>
      <c r="N358" s="77" t="s">
        <v>65</v>
      </c>
      <c r="O358" s="67" t="s">
        <v>108</v>
      </c>
      <c r="P358" s="68" t="s">
        <v>145</v>
      </c>
      <c r="Q358" s="77"/>
      <c r="R358" s="77" t="s">
        <v>152</v>
      </c>
      <c r="S358" s="77"/>
      <c r="T358" s="69" t="s">
        <v>609</v>
      </c>
      <c r="U358" s="77"/>
    </row>
    <row r="359" spans="1:21">
      <c r="A359" s="52">
        <v>375</v>
      </c>
      <c r="B359" s="52" t="s">
        <v>13</v>
      </c>
      <c r="C359" s="66" t="s">
        <v>905</v>
      </c>
      <c r="D359" s="52"/>
      <c r="E359" s="77" t="s">
        <v>906</v>
      </c>
      <c r="F359" s="50" t="s">
        <v>1077</v>
      </c>
      <c r="G359" s="77" t="s">
        <v>148</v>
      </c>
      <c r="H359" s="70" t="s">
        <v>152</v>
      </c>
      <c r="I359" s="70" t="s">
        <v>152</v>
      </c>
      <c r="J359" s="77"/>
      <c r="K359" s="77"/>
      <c r="L359" s="6">
        <v>1</v>
      </c>
      <c r="M359" s="55">
        <v>43015</v>
      </c>
      <c r="N359" s="77" t="s">
        <v>65</v>
      </c>
      <c r="O359" s="67" t="s">
        <v>108</v>
      </c>
      <c r="P359" s="68" t="s">
        <v>149</v>
      </c>
      <c r="Q359" s="77"/>
      <c r="R359" s="77" t="s">
        <v>152</v>
      </c>
      <c r="S359" s="77"/>
      <c r="T359" s="69" t="s">
        <v>609</v>
      </c>
      <c r="U359" s="77"/>
    </row>
    <row r="360" spans="1:21">
      <c r="A360" s="52">
        <v>323</v>
      </c>
      <c r="B360" s="52" t="s">
        <v>13</v>
      </c>
      <c r="C360" s="66" t="s">
        <v>905</v>
      </c>
      <c r="D360" s="52"/>
      <c r="E360" s="77" t="s">
        <v>906</v>
      </c>
      <c r="F360" s="50" t="s">
        <v>962</v>
      </c>
      <c r="G360" s="77" t="s">
        <v>969</v>
      </c>
      <c r="H360" s="70" t="s">
        <v>970</v>
      </c>
      <c r="I360" s="70" t="s">
        <v>971</v>
      </c>
      <c r="J360" s="77"/>
      <c r="K360" s="77"/>
      <c r="L360" s="6">
        <v>0.8</v>
      </c>
      <c r="M360" s="55">
        <v>43015</v>
      </c>
      <c r="N360" s="77" t="s">
        <v>65</v>
      </c>
      <c r="O360" s="67" t="s">
        <v>108</v>
      </c>
      <c r="P360" s="68" t="s">
        <v>144</v>
      </c>
      <c r="Q360" s="77"/>
      <c r="R360" s="77" t="s">
        <v>262</v>
      </c>
      <c r="S360" s="69" t="s">
        <v>609</v>
      </c>
      <c r="T360" s="69" t="s">
        <v>609</v>
      </c>
      <c r="U360" s="77"/>
    </row>
    <row r="361" spans="1:21">
      <c r="A361" s="52">
        <v>338</v>
      </c>
      <c r="B361" s="52" t="s">
        <v>13</v>
      </c>
      <c r="C361" s="66" t="s">
        <v>905</v>
      </c>
      <c r="D361" s="52"/>
      <c r="E361" s="77" t="s">
        <v>906</v>
      </c>
      <c r="F361" s="50" t="s">
        <v>1003</v>
      </c>
      <c r="G361" s="77" t="s">
        <v>1005</v>
      </c>
      <c r="H361" s="70" t="s">
        <v>1006</v>
      </c>
      <c r="I361" s="70" t="s">
        <v>1006</v>
      </c>
      <c r="J361" s="77"/>
      <c r="K361" s="77"/>
      <c r="L361" s="6">
        <v>0.8</v>
      </c>
      <c r="M361" s="55">
        <v>43015</v>
      </c>
      <c r="N361" s="77" t="s">
        <v>65</v>
      </c>
      <c r="O361" s="67" t="s">
        <v>608</v>
      </c>
      <c r="P361" s="68" t="s">
        <v>145</v>
      </c>
      <c r="Q361" s="77"/>
      <c r="R361" s="77" t="s">
        <v>171</v>
      </c>
      <c r="S361" s="69" t="s">
        <v>609</v>
      </c>
      <c r="T361" s="69"/>
      <c r="U361" s="77"/>
    </row>
    <row r="362" spans="1:21">
      <c r="A362" s="52">
        <v>335</v>
      </c>
      <c r="B362" s="52" t="s">
        <v>13</v>
      </c>
      <c r="C362" s="66" t="s">
        <v>905</v>
      </c>
      <c r="D362" s="52"/>
      <c r="E362" s="77" t="s">
        <v>906</v>
      </c>
      <c r="F362" s="50" t="s">
        <v>991</v>
      </c>
      <c r="G362" s="77" t="s">
        <v>997</v>
      </c>
      <c r="H362" s="70" t="s">
        <v>998</v>
      </c>
      <c r="I362" s="70" t="s">
        <v>999</v>
      </c>
      <c r="J362" s="77"/>
      <c r="K362" s="77"/>
      <c r="L362" s="6">
        <v>0.8</v>
      </c>
      <c r="M362" s="55">
        <v>43015</v>
      </c>
      <c r="N362" s="77" t="s">
        <v>65</v>
      </c>
      <c r="O362" s="67" t="s">
        <v>108</v>
      </c>
      <c r="P362" s="68" t="s">
        <v>608</v>
      </c>
      <c r="Q362" s="77"/>
      <c r="R362" s="77" t="s">
        <v>171</v>
      </c>
      <c r="S362" s="77"/>
      <c r="T362" s="69" t="s">
        <v>609</v>
      </c>
      <c r="U362" s="77"/>
    </row>
    <row r="363" spans="1:21">
      <c r="A363" s="52">
        <v>336</v>
      </c>
      <c r="B363" s="52" t="s">
        <v>13</v>
      </c>
      <c r="C363" s="66" t="s">
        <v>905</v>
      </c>
      <c r="D363" s="52"/>
      <c r="E363" s="77" t="s">
        <v>906</v>
      </c>
      <c r="F363" s="50" t="s">
        <v>991</v>
      </c>
      <c r="G363" s="77" t="s">
        <v>1000</v>
      </c>
      <c r="H363" s="70" t="s">
        <v>1001</v>
      </c>
      <c r="I363" s="70" t="s">
        <v>1002</v>
      </c>
      <c r="J363" s="77"/>
      <c r="K363" s="77"/>
      <c r="L363" s="6">
        <v>0.8</v>
      </c>
      <c r="M363" s="55">
        <v>43015</v>
      </c>
      <c r="N363" s="77" t="s">
        <v>65</v>
      </c>
      <c r="O363" s="67" t="s">
        <v>108</v>
      </c>
      <c r="P363" s="68" t="s">
        <v>144</v>
      </c>
      <c r="Q363" s="77"/>
      <c r="R363" s="77" t="s">
        <v>262</v>
      </c>
      <c r="S363" s="77"/>
      <c r="T363" s="69" t="s">
        <v>609</v>
      </c>
      <c r="U363" s="77"/>
    </row>
    <row r="364" spans="1:21">
      <c r="A364" s="52">
        <v>51</v>
      </c>
      <c r="B364" s="52" t="s">
        <v>13</v>
      </c>
      <c r="C364" s="66" t="s">
        <v>44</v>
      </c>
      <c r="D364" s="52"/>
      <c r="E364" s="77" t="s">
        <v>629</v>
      </c>
      <c r="F364" s="77" t="s">
        <v>529</v>
      </c>
      <c r="G364" s="77"/>
      <c r="H364" s="70" t="s">
        <v>529</v>
      </c>
      <c r="I364" s="70" t="s">
        <v>529</v>
      </c>
      <c r="J364" s="77" t="s">
        <v>693</v>
      </c>
      <c r="K364" s="77"/>
      <c r="L364" s="6">
        <v>0.6</v>
      </c>
      <c r="M364" s="55"/>
      <c r="N364" s="77" t="s">
        <v>65</v>
      </c>
      <c r="O364" s="67" t="s">
        <v>608</v>
      </c>
      <c r="P364" s="68" t="s">
        <v>608</v>
      </c>
      <c r="Q364" s="77"/>
      <c r="R364" s="77" t="s">
        <v>171</v>
      </c>
      <c r="S364" s="69" t="s">
        <v>609</v>
      </c>
      <c r="T364" s="77"/>
      <c r="U364" s="69" t="s">
        <v>609</v>
      </c>
    </row>
    <row r="365" spans="1:21">
      <c r="A365" s="52">
        <v>218</v>
      </c>
      <c r="B365" s="52" t="s">
        <v>13</v>
      </c>
      <c r="C365" s="66" t="s">
        <v>41</v>
      </c>
      <c r="D365" s="52" t="s">
        <v>812</v>
      </c>
      <c r="E365" s="77" t="s">
        <v>836</v>
      </c>
      <c r="F365" s="50" t="s">
        <v>528</v>
      </c>
      <c r="G365" s="50"/>
      <c r="H365" s="70" t="s">
        <v>528</v>
      </c>
      <c r="I365" s="70" t="s">
        <v>529</v>
      </c>
      <c r="J365" s="77" t="s">
        <v>693</v>
      </c>
      <c r="K365" s="77" t="s">
        <v>815</v>
      </c>
      <c r="L365" s="6">
        <v>0.6</v>
      </c>
      <c r="M365" s="6"/>
      <c r="N365" s="77" t="s">
        <v>65</v>
      </c>
      <c r="O365" s="67" t="s">
        <v>608</v>
      </c>
      <c r="P365" s="68" t="s">
        <v>608</v>
      </c>
      <c r="Q365" s="77"/>
      <c r="R365" s="77" t="s">
        <v>171</v>
      </c>
      <c r="S365" s="69" t="s">
        <v>609</v>
      </c>
      <c r="T365" s="77"/>
      <c r="U365" s="69" t="s">
        <v>609</v>
      </c>
    </row>
    <row r="366" spans="1:21">
      <c r="A366" s="52">
        <v>52</v>
      </c>
      <c r="B366" s="52" t="s">
        <v>13</v>
      </c>
      <c r="C366" s="66" t="s">
        <v>44</v>
      </c>
      <c r="D366" s="52"/>
      <c r="E366" s="77" t="s">
        <v>629</v>
      </c>
      <c r="F366" s="77" t="s">
        <v>144</v>
      </c>
      <c r="G366" s="77"/>
      <c r="H366" s="70" t="s">
        <v>144</v>
      </c>
      <c r="I366" s="70" t="s">
        <v>144</v>
      </c>
      <c r="J366" s="77" t="s">
        <v>694</v>
      </c>
      <c r="K366" s="77"/>
      <c r="L366" s="6">
        <v>1</v>
      </c>
      <c r="M366" s="55"/>
      <c r="N366" s="77" t="s">
        <v>65</v>
      </c>
      <c r="O366" s="67" t="s">
        <v>108</v>
      </c>
      <c r="P366" s="68" t="s">
        <v>144</v>
      </c>
      <c r="Q366" s="77"/>
      <c r="R366" s="77" t="s">
        <v>368</v>
      </c>
      <c r="S366" s="77"/>
      <c r="T366" s="69" t="s">
        <v>609</v>
      </c>
      <c r="U366" s="77"/>
    </row>
    <row r="367" spans="1:21">
      <c r="A367" s="52">
        <v>78</v>
      </c>
      <c r="B367" s="52" t="s">
        <v>13</v>
      </c>
      <c r="C367" s="66" t="s">
        <v>721</v>
      </c>
      <c r="D367" s="52"/>
      <c r="E367" s="77" t="s">
        <v>722</v>
      </c>
      <c r="F367" s="50" t="s">
        <v>144</v>
      </c>
      <c r="G367" s="77"/>
      <c r="H367" s="70" t="s">
        <v>144</v>
      </c>
      <c r="I367" s="70" t="s">
        <v>144</v>
      </c>
      <c r="J367" s="77"/>
      <c r="K367" s="77"/>
      <c r="L367" s="6">
        <v>1</v>
      </c>
      <c r="M367" s="55"/>
      <c r="N367" s="77" t="s">
        <v>65</v>
      </c>
      <c r="O367" s="67" t="s">
        <v>108</v>
      </c>
      <c r="P367" s="68" t="s">
        <v>144</v>
      </c>
      <c r="Q367" s="77"/>
      <c r="R367" s="77" t="s">
        <v>368</v>
      </c>
      <c r="S367" s="77"/>
      <c r="T367" s="69" t="s">
        <v>609</v>
      </c>
      <c r="U367" s="77"/>
    </row>
    <row r="368" spans="1:21">
      <c r="A368" s="52">
        <v>118</v>
      </c>
      <c r="B368" s="52" t="s">
        <v>13</v>
      </c>
      <c r="C368" s="66" t="s">
        <v>730</v>
      </c>
      <c r="D368" s="52"/>
      <c r="E368" s="77" t="s">
        <v>722</v>
      </c>
      <c r="F368" s="50" t="s">
        <v>144</v>
      </c>
      <c r="G368" s="77"/>
      <c r="H368" s="70" t="s">
        <v>144</v>
      </c>
      <c r="I368" s="70" t="s">
        <v>144</v>
      </c>
      <c r="J368" s="77"/>
      <c r="K368" s="77"/>
      <c r="L368" s="6">
        <v>1</v>
      </c>
      <c r="M368" s="55">
        <v>43017</v>
      </c>
      <c r="N368" s="77" t="s">
        <v>65</v>
      </c>
      <c r="O368" s="67" t="s">
        <v>108</v>
      </c>
      <c r="P368" s="68" t="s">
        <v>144</v>
      </c>
      <c r="Q368" s="77"/>
      <c r="R368" s="77" t="s">
        <v>262</v>
      </c>
      <c r="S368" s="77"/>
      <c r="T368" s="69" t="s">
        <v>609</v>
      </c>
      <c r="U368" s="77"/>
    </row>
    <row r="369" spans="1:22">
      <c r="A369" s="52">
        <v>190</v>
      </c>
      <c r="B369" s="52" t="s">
        <v>13</v>
      </c>
      <c r="C369" s="66" t="s">
        <v>800</v>
      </c>
      <c r="D369" s="52" t="s">
        <v>801</v>
      </c>
      <c r="E369" s="77" t="s">
        <v>802</v>
      </c>
      <c r="F369" s="50" t="s">
        <v>141</v>
      </c>
      <c r="G369" s="77"/>
      <c r="H369" s="70" t="s">
        <v>141</v>
      </c>
      <c r="I369" s="70" t="s">
        <v>144</v>
      </c>
      <c r="J369" s="77" t="s">
        <v>803</v>
      </c>
      <c r="K369" s="77"/>
      <c r="L369" s="6">
        <v>1</v>
      </c>
      <c r="M369" s="55">
        <v>43018</v>
      </c>
      <c r="N369" s="77" t="s">
        <v>65</v>
      </c>
      <c r="O369" s="67" t="s">
        <v>108</v>
      </c>
      <c r="P369" s="68" t="s">
        <v>144</v>
      </c>
      <c r="Q369" s="77"/>
      <c r="R369" s="77" t="s">
        <v>262</v>
      </c>
      <c r="S369" s="77"/>
      <c r="T369" s="69" t="s">
        <v>609</v>
      </c>
      <c r="U369" s="77"/>
      <c r="V369" s="77"/>
    </row>
    <row r="370" spans="1:22">
      <c r="A370" s="52">
        <v>242</v>
      </c>
      <c r="B370" s="52" t="s">
        <v>13</v>
      </c>
      <c r="C370" s="66" t="s">
        <v>41</v>
      </c>
      <c r="D370" s="52" t="s">
        <v>812</v>
      </c>
      <c r="E370" s="77" t="s">
        <v>842</v>
      </c>
      <c r="F370" s="50" t="s">
        <v>141</v>
      </c>
      <c r="G370" s="50"/>
      <c r="H370" s="70" t="s">
        <v>141</v>
      </c>
      <c r="I370" s="70" t="s">
        <v>144</v>
      </c>
      <c r="J370" s="77" t="s">
        <v>847</v>
      </c>
      <c r="K370" s="77" t="s">
        <v>815</v>
      </c>
      <c r="L370" s="6">
        <v>1</v>
      </c>
      <c r="M370" s="6"/>
      <c r="N370" s="77" t="s">
        <v>65</v>
      </c>
      <c r="O370" s="67" t="s">
        <v>108</v>
      </c>
      <c r="P370" s="68" t="s">
        <v>144</v>
      </c>
      <c r="Q370" s="77"/>
      <c r="R370" s="77" t="s">
        <v>262</v>
      </c>
      <c r="S370" s="77"/>
      <c r="T370" s="69" t="s">
        <v>609</v>
      </c>
      <c r="U370" s="77"/>
      <c r="V370" s="77"/>
    </row>
    <row r="371" spans="1:22">
      <c r="A371" s="52">
        <v>474</v>
      </c>
      <c r="B371" s="52" t="s">
        <v>13</v>
      </c>
      <c r="C371" s="66" t="s">
        <v>29</v>
      </c>
      <c r="D371" s="52" t="s">
        <v>1159</v>
      </c>
      <c r="E371" s="77" t="s">
        <v>1160</v>
      </c>
      <c r="F371" s="50" t="s">
        <v>1183</v>
      </c>
      <c r="G371" s="77" t="s">
        <v>144</v>
      </c>
      <c r="H371" s="70" t="s">
        <v>144</v>
      </c>
      <c r="I371" s="70" t="s">
        <v>144</v>
      </c>
      <c r="J371" s="77"/>
      <c r="K371" s="77"/>
      <c r="L371" s="6">
        <v>1</v>
      </c>
      <c r="M371" s="55"/>
      <c r="N371" s="77" t="s">
        <v>65</v>
      </c>
      <c r="O371" s="67" t="s">
        <v>108</v>
      </c>
      <c r="P371" s="68" t="s">
        <v>144</v>
      </c>
      <c r="Q371" s="77"/>
      <c r="R371" s="77" t="s">
        <v>262</v>
      </c>
      <c r="S371" s="77"/>
      <c r="T371" s="69" t="s">
        <v>609</v>
      </c>
      <c r="U371" s="77"/>
      <c r="V371" s="77"/>
    </row>
    <row r="372" spans="1:22">
      <c r="A372" s="52">
        <v>511</v>
      </c>
      <c r="B372" s="52" t="s">
        <v>13</v>
      </c>
      <c r="C372" s="66" t="s">
        <v>32</v>
      </c>
      <c r="D372" s="52"/>
      <c r="E372" s="77" t="s">
        <v>1190</v>
      </c>
      <c r="F372" s="50" t="s">
        <v>144</v>
      </c>
      <c r="G372" s="77"/>
      <c r="H372" s="70" t="s">
        <v>144</v>
      </c>
      <c r="I372" s="70" t="s">
        <v>144</v>
      </c>
      <c r="J372" s="77"/>
      <c r="K372" s="77"/>
      <c r="L372" s="6">
        <v>1</v>
      </c>
      <c r="M372" s="55">
        <v>42328</v>
      </c>
      <c r="N372" s="77" t="s">
        <v>65</v>
      </c>
      <c r="O372" s="67" t="s">
        <v>108</v>
      </c>
      <c r="P372" s="68" t="s">
        <v>144</v>
      </c>
      <c r="Q372" s="77"/>
      <c r="R372" s="77" t="s">
        <v>262</v>
      </c>
      <c r="S372" s="77"/>
      <c r="T372" s="69" t="s">
        <v>609</v>
      </c>
      <c r="U372" s="77"/>
      <c r="V372" s="77"/>
    </row>
    <row r="373" spans="1:22">
      <c r="A373" s="52">
        <v>88</v>
      </c>
      <c r="B373" s="52" t="s">
        <v>13</v>
      </c>
      <c r="C373" s="66" t="s">
        <v>727</v>
      </c>
      <c r="D373" s="52"/>
      <c r="E373" s="77" t="s">
        <v>728</v>
      </c>
      <c r="F373" s="50" t="s">
        <v>108</v>
      </c>
      <c r="G373" s="77"/>
      <c r="H373" s="71" t="s">
        <v>108</v>
      </c>
      <c r="I373" s="71" t="s">
        <v>108</v>
      </c>
      <c r="J373" s="77"/>
      <c r="K373" s="77"/>
      <c r="L373" s="6">
        <v>1</v>
      </c>
      <c r="M373" s="55">
        <v>41549</v>
      </c>
      <c r="N373" s="77" t="s">
        <v>65</v>
      </c>
      <c r="O373" s="67" t="s">
        <v>108</v>
      </c>
      <c r="P373" s="68" t="s">
        <v>144</v>
      </c>
      <c r="Q373" s="77"/>
      <c r="R373" s="77" t="s">
        <v>368</v>
      </c>
      <c r="S373" s="77"/>
      <c r="T373" s="69" t="s">
        <v>609</v>
      </c>
      <c r="U373" s="77"/>
      <c r="V373" s="77"/>
    </row>
    <row r="374" spans="1:22">
      <c r="A374" s="52">
        <v>324</v>
      </c>
      <c r="B374" s="52" t="s">
        <v>13</v>
      </c>
      <c r="C374" s="66" t="s">
        <v>905</v>
      </c>
      <c r="D374" s="52"/>
      <c r="E374" s="77" t="s">
        <v>906</v>
      </c>
      <c r="F374" s="50" t="s">
        <v>962</v>
      </c>
      <c r="G374" s="77" t="s">
        <v>972</v>
      </c>
      <c r="H374" s="70" t="s">
        <v>973</v>
      </c>
      <c r="I374" s="70" t="s">
        <v>974</v>
      </c>
      <c r="J374" s="77"/>
      <c r="K374" s="77"/>
      <c r="L374" s="6">
        <v>1</v>
      </c>
      <c r="M374" s="55">
        <v>43015</v>
      </c>
      <c r="N374" s="77" t="s">
        <v>65</v>
      </c>
      <c r="O374" s="67" t="s">
        <v>108</v>
      </c>
      <c r="P374" s="68" t="s">
        <v>217</v>
      </c>
      <c r="Q374" s="77"/>
      <c r="R374" s="77" t="s">
        <v>171</v>
      </c>
      <c r="S374" s="77" t="s">
        <v>609</v>
      </c>
      <c r="T374" s="77"/>
      <c r="U374" s="77"/>
      <c r="V374" s="77"/>
    </row>
    <row r="375" spans="1:22">
      <c r="A375" s="52">
        <v>325</v>
      </c>
      <c r="B375" s="52" t="s">
        <v>13</v>
      </c>
      <c r="C375" s="66" t="s">
        <v>905</v>
      </c>
      <c r="D375" s="52"/>
      <c r="E375" s="77" t="s">
        <v>906</v>
      </c>
      <c r="F375" s="50" t="s">
        <v>962</v>
      </c>
      <c r="G375" s="77" t="s">
        <v>975</v>
      </c>
      <c r="H375" s="70" t="s">
        <v>976</v>
      </c>
      <c r="I375" s="70" t="s">
        <v>977</v>
      </c>
      <c r="J375" s="77"/>
      <c r="K375" s="77"/>
      <c r="L375" s="6">
        <v>1</v>
      </c>
      <c r="M375" s="55">
        <v>43015</v>
      </c>
      <c r="N375" s="77" t="s">
        <v>65</v>
      </c>
      <c r="O375" s="67" t="s">
        <v>108</v>
      </c>
      <c r="P375" s="68" t="s">
        <v>144</v>
      </c>
      <c r="Q375" s="77"/>
      <c r="R375" s="77" t="s">
        <v>262</v>
      </c>
      <c r="S375" s="77"/>
      <c r="T375" s="69" t="s">
        <v>609</v>
      </c>
      <c r="U375" s="77"/>
      <c r="V375" s="77"/>
    </row>
    <row r="376" spans="1:22">
      <c r="A376" s="52">
        <v>374</v>
      </c>
      <c r="B376" s="52" t="s">
        <v>13</v>
      </c>
      <c r="C376" s="66" t="s">
        <v>905</v>
      </c>
      <c r="D376" s="52"/>
      <c r="E376" s="77" t="s">
        <v>906</v>
      </c>
      <c r="F376" s="50" t="s">
        <v>1077</v>
      </c>
      <c r="G376" s="77" t="s">
        <v>1077</v>
      </c>
      <c r="H376" s="70" t="s">
        <v>1078</v>
      </c>
      <c r="I376" s="70" t="s">
        <v>1079</v>
      </c>
      <c r="J376" s="77"/>
      <c r="K376" s="77"/>
      <c r="L376" s="6">
        <v>0.8</v>
      </c>
      <c r="M376" s="55">
        <v>43015</v>
      </c>
      <c r="N376" s="77" t="s">
        <v>65</v>
      </c>
      <c r="O376" s="67" t="s">
        <v>108</v>
      </c>
      <c r="P376" s="68" t="s">
        <v>144</v>
      </c>
      <c r="Q376" s="77"/>
      <c r="R376" s="77" t="s">
        <v>262</v>
      </c>
      <c r="S376" s="69" t="s">
        <v>609</v>
      </c>
      <c r="T376" s="69" t="s">
        <v>609</v>
      </c>
      <c r="U376" s="69" t="s">
        <v>609</v>
      </c>
      <c r="V376" s="77"/>
    </row>
    <row r="377" spans="1:22">
      <c r="A377" s="52">
        <v>416</v>
      </c>
      <c r="B377" s="52" t="s">
        <v>13</v>
      </c>
      <c r="C377" s="66" t="s">
        <v>905</v>
      </c>
      <c r="D377" s="52"/>
      <c r="E377" s="77" t="s">
        <v>1104</v>
      </c>
      <c r="F377" s="77" t="s">
        <v>1077</v>
      </c>
      <c r="G377" s="77"/>
      <c r="H377" s="70" t="s">
        <v>1077</v>
      </c>
      <c r="I377" s="70" t="s">
        <v>1079</v>
      </c>
      <c r="J377" s="77" t="s">
        <v>1113</v>
      </c>
      <c r="K377" s="77"/>
      <c r="L377" s="6">
        <v>0.8</v>
      </c>
      <c r="M377" s="55">
        <v>43015</v>
      </c>
      <c r="N377" s="77" t="s">
        <v>65</v>
      </c>
      <c r="O377" s="67" t="s">
        <v>108</v>
      </c>
      <c r="P377" s="68" t="s">
        <v>144</v>
      </c>
      <c r="Q377" s="77"/>
      <c r="R377" s="77" t="s">
        <v>262</v>
      </c>
      <c r="S377" s="69" t="s">
        <v>609</v>
      </c>
      <c r="T377" s="69" t="s">
        <v>609</v>
      </c>
      <c r="U377" s="69" t="s">
        <v>609</v>
      </c>
      <c r="V377" s="77"/>
    </row>
    <row r="378" spans="1:22">
      <c r="A378" s="52">
        <v>56</v>
      </c>
      <c r="B378" s="52" t="s">
        <v>13</v>
      </c>
      <c r="C378" s="66" t="s">
        <v>44</v>
      </c>
      <c r="D378" s="52"/>
      <c r="E378" s="77" t="s">
        <v>629</v>
      </c>
      <c r="F378" s="77" t="s">
        <v>702</v>
      </c>
      <c r="G378" s="77"/>
      <c r="H378" s="70" t="s">
        <v>702</v>
      </c>
      <c r="I378" s="70" t="s">
        <v>702</v>
      </c>
      <c r="J378" s="77" t="s">
        <v>703</v>
      </c>
      <c r="K378" s="77"/>
      <c r="L378" s="6">
        <v>0.8</v>
      </c>
      <c r="M378" s="55"/>
      <c r="N378" s="77" t="s">
        <v>65</v>
      </c>
      <c r="O378" s="67" t="s">
        <v>108</v>
      </c>
      <c r="P378" s="68" t="s">
        <v>145</v>
      </c>
      <c r="Q378" s="77"/>
      <c r="R378" s="77" t="s">
        <v>171</v>
      </c>
      <c r="S378" s="69" t="s">
        <v>609</v>
      </c>
      <c r="T378" s="77"/>
      <c r="U378" s="77"/>
      <c r="V378" s="77"/>
    </row>
    <row r="379" spans="1:22">
      <c r="A379" s="52">
        <v>191</v>
      </c>
      <c r="B379" s="52" t="s">
        <v>13</v>
      </c>
      <c r="C379" s="66" t="s">
        <v>800</v>
      </c>
      <c r="D379" s="52" t="s">
        <v>801</v>
      </c>
      <c r="E379" s="77" t="s">
        <v>802</v>
      </c>
      <c r="F379" s="50" t="s">
        <v>386</v>
      </c>
      <c r="G379" s="77"/>
      <c r="H379" s="70" t="s">
        <v>386</v>
      </c>
      <c r="I379" s="70" t="s">
        <v>702</v>
      </c>
      <c r="J379" s="77" t="s">
        <v>803</v>
      </c>
      <c r="K379" s="77"/>
      <c r="L379" s="6">
        <v>0.8</v>
      </c>
      <c r="M379" s="55">
        <v>43018</v>
      </c>
      <c r="N379" s="77" t="s">
        <v>65</v>
      </c>
      <c r="O379" s="67" t="s">
        <v>108</v>
      </c>
      <c r="P379" s="68" t="s">
        <v>145</v>
      </c>
      <c r="Q379" s="77"/>
      <c r="R379" s="77" t="s">
        <v>368</v>
      </c>
      <c r="S379" s="69" t="s">
        <v>609</v>
      </c>
      <c r="T379" s="77"/>
      <c r="U379" s="77"/>
      <c r="V379" s="77"/>
    </row>
    <row r="380" spans="1:22">
      <c r="A380" s="52">
        <v>192</v>
      </c>
      <c r="B380" s="52" t="s">
        <v>13</v>
      </c>
      <c r="C380" s="66" t="s">
        <v>800</v>
      </c>
      <c r="D380" s="52" t="s">
        <v>801</v>
      </c>
      <c r="E380" s="77" t="s">
        <v>802</v>
      </c>
      <c r="F380" s="50" t="s">
        <v>339</v>
      </c>
      <c r="G380" s="77"/>
      <c r="H380" s="70" t="s">
        <v>339</v>
      </c>
      <c r="I380" s="70" t="s">
        <v>636</v>
      </c>
      <c r="J380" s="77" t="s">
        <v>803</v>
      </c>
      <c r="K380" s="77"/>
      <c r="L380" s="6">
        <v>0.8</v>
      </c>
      <c r="M380" s="55">
        <v>43018</v>
      </c>
      <c r="N380" s="77" t="s">
        <v>65</v>
      </c>
      <c r="O380" s="67" t="s">
        <v>108</v>
      </c>
      <c r="P380" s="68" t="s">
        <v>145</v>
      </c>
      <c r="Q380" s="77"/>
      <c r="R380" s="77" t="s">
        <v>97</v>
      </c>
      <c r="S380" s="69" t="s">
        <v>609</v>
      </c>
      <c r="T380" s="77"/>
      <c r="U380" s="77"/>
      <c r="V380" s="77"/>
    </row>
    <row r="381" spans="1:22">
      <c r="A381" s="52">
        <v>312</v>
      </c>
      <c r="B381" s="52" t="s">
        <v>13</v>
      </c>
      <c r="C381" s="66" t="s">
        <v>905</v>
      </c>
      <c r="D381" s="52"/>
      <c r="E381" s="77" t="s">
        <v>906</v>
      </c>
      <c r="F381" s="50" t="s">
        <v>938</v>
      </c>
      <c r="G381" s="77" t="s">
        <v>949</v>
      </c>
      <c r="H381" s="70" t="s">
        <v>950</v>
      </c>
      <c r="I381" s="70" t="s">
        <v>950</v>
      </c>
      <c r="J381" s="77"/>
      <c r="K381" s="77"/>
      <c r="L381" s="6">
        <v>0.6</v>
      </c>
      <c r="M381" s="55">
        <v>43015</v>
      </c>
      <c r="N381" s="77" t="s">
        <v>65</v>
      </c>
      <c r="O381" s="67" t="s">
        <v>184</v>
      </c>
      <c r="P381" s="68" t="s">
        <v>182</v>
      </c>
      <c r="Q381" s="77"/>
      <c r="R381" s="77" t="s">
        <v>248</v>
      </c>
      <c r="S381" s="77"/>
      <c r="T381" s="69"/>
      <c r="U381" s="69"/>
      <c r="V381" s="69" t="s">
        <v>424</v>
      </c>
    </row>
    <row r="382" spans="1:22">
      <c r="A382" s="52">
        <v>306</v>
      </c>
      <c r="B382" s="52" t="s">
        <v>13</v>
      </c>
      <c r="C382" s="66" t="s">
        <v>905</v>
      </c>
      <c r="D382" s="52"/>
      <c r="E382" s="77" t="s">
        <v>906</v>
      </c>
      <c r="F382" s="50" t="s">
        <v>931</v>
      </c>
      <c r="G382" s="77" t="s">
        <v>933</v>
      </c>
      <c r="H382" s="70" t="s">
        <v>934</v>
      </c>
      <c r="I382" s="70" t="s">
        <v>935</v>
      </c>
      <c r="J382" s="77"/>
      <c r="K382" s="77"/>
      <c r="L382" s="6">
        <v>0.8</v>
      </c>
      <c r="M382" s="55">
        <v>43015</v>
      </c>
      <c r="N382" s="77" t="s">
        <v>65</v>
      </c>
      <c r="O382" s="67" t="s">
        <v>108</v>
      </c>
      <c r="P382" s="68" t="s">
        <v>123</v>
      </c>
      <c r="Q382" s="77"/>
      <c r="R382" s="77" t="s">
        <v>140</v>
      </c>
      <c r="S382" s="77"/>
      <c r="T382" s="69" t="s">
        <v>609</v>
      </c>
      <c r="U382" s="69" t="s">
        <v>609</v>
      </c>
      <c r="V382" s="77"/>
    </row>
    <row r="383" spans="1:22">
      <c r="A383" s="52">
        <v>475</v>
      </c>
      <c r="B383" s="52" t="s">
        <v>13</v>
      </c>
      <c r="C383" s="66" t="s">
        <v>29</v>
      </c>
      <c r="D383" s="52" t="s">
        <v>1159</v>
      </c>
      <c r="E383" s="77" t="s">
        <v>1160</v>
      </c>
      <c r="F383" s="50" t="s">
        <v>1184</v>
      </c>
      <c r="G383" s="77" t="s">
        <v>341</v>
      </c>
      <c r="H383" s="70" t="s">
        <v>341</v>
      </c>
      <c r="I383" s="70" t="s">
        <v>341</v>
      </c>
      <c r="J383" s="77"/>
      <c r="K383" s="77"/>
      <c r="L383" s="6">
        <v>1</v>
      </c>
      <c r="M383" s="55"/>
      <c r="N383" s="77" t="s">
        <v>65</v>
      </c>
      <c r="O383" s="67" t="s">
        <v>612</v>
      </c>
      <c r="P383" s="68" t="s">
        <v>97</v>
      </c>
      <c r="Q383" s="77"/>
      <c r="R383" s="77"/>
      <c r="S383" s="77"/>
      <c r="T383" s="69" t="s">
        <v>609</v>
      </c>
      <c r="U383" s="77"/>
      <c r="V383" s="77"/>
    </row>
    <row r="384" spans="1:22">
      <c r="A384" s="52">
        <v>417</v>
      </c>
      <c r="B384" s="52" t="s">
        <v>13</v>
      </c>
      <c r="C384" s="66" t="s">
        <v>905</v>
      </c>
      <c r="D384" s="52"/>
      <c r="E384" s="77" t="s">
        <v>1104</v>
      </c>
      <c r="F384" s="77" t="s">
        <v>1083</v>
      </c>
      <c r="G384" s="77"/>
      <c r="H384" s="70" t="s">
        <v>1083</v>
      </c>
      <c r="I384" s="70" t="s">
        <v>1083</v>
      </c>
      <c r="J384" s="77" t="s">
        <v>1264</v>
      </c>
      <c r="K384" s="77"/>
      <c r="L384" s="6">
        <v>0.8</v>
      </c>
      <c r="M384" s="55">
        <v>43015</v>
      </c>
      <c r="N384" s="77" t="s">
        <v>65</v>
      </c>
      <c r="O384" s="67" t="s">
        <v>248</v>
      </c>
      <c r="P384" s="68" t="s">
        <v>248</v>
      </c>
      <c r="Q384" s="77"/>
      <c r="R384" s="77"/>
      <c r="S384" s="77"/>
      <c r="T384" s="77"/>
      <c r="U384" s="77"/>
      <c r="V384" s="69" t="s">
        <v>1265</v>
      </c>
    </row>
    <row r="385" spans="1:21">
      <c r="A385" s="52">
        <v>476</v>
      </c>
      <c r="B385" s="52" t="s">
        <v>13</v>
      </c>
      <c r="C385" s="66" t="s">
        <v>29</v>
      </c>
      <c r="D385" s="52" t="s">
        <v>1159</v>
      </c>
      <c r="E385" s="77" t="s">
        <v>1160</v>
      </c>
      <c r="F385" s="50" t="s">
        <v>1185</v>
      </c>
      <c r="G385" s="77" t="s">
        <v>242</v>
      </c>
      <c r="H385" s="70" t="s">
        <v>242</v>
      </c>
      <c r="I385" s="70" t="s">
        <v>242</v>
      </c>
      <c r="J385" s="77"/>
      <c r="K385" s="77"/>
      <c r="L385" s="6">
        <v>1</v>
      </c>
      <c r="M385" s="55"/>
      <c r="N385" s="77" t="s">
        <v>65</v>
      </c>
      <c r="O385" s="67" t="s">
        <v>608</v>
      </c>
      <c r="P385" s="68" t="s">
        <v>241</v>
      </c>
      <c r="Q385" s="77"/>
      <c r="R385" s="77"/>
      <c r="S385" s="77"/>
      <c r="T385" s="69" t="s">
        <v>609</v>
      </c>
      <c r="U385" s="77"/>
    </row>
    <row r="386" spans="1:21">
      <c r="A386" s="52">
        <v>418</v>
      </c>
      <c r="B386" s="52" t="s">
        <v>13</v>
      </c>
      <c r="C386" s="66" t="s">
        <v>905</v>
      </c>
      <c r="D386" s="52"/>
      <c r="E386" s="77" t="s">
        <v>1104</v>
      </c>
      <c r="F386" s="77" t="s">
        <v>1088</v>
      </c>
      <c r="G386" s="77"/>
      <c r="H386" s="70" t="s">
        <v>1088</v>
      </c>
      <c r="I386" s="70" t="s">
        <v>1088</v>
      </c>
      <c r="J386" s="77" t="s">
        <v>1266</v>
      </c>
      <c r="K386" s="77"/>
      <c r="L386" s="6">
        <v>0.6</v>
      </c>
      <c r="M386" s="55">
        <v>43015</v>
      </c>
      <c r="N386" s="77" t="s">
        <v>65</v>
      </c>
      <c r="O386" s="67" t="s">
        <v>608</v>
      </c>
      <c r="P386" s="68" t="s">
        <v>145</v>
      </c>
      <c r="Q386" s="77"/>
      <c r="R386" s="77"/>
      <c r="S386" s="77"/>
      <c r="T386" s="77"/>
      <c r="U386" s="69" t="s">
        <v>609</v>
      </c>
    </row>
    <row r="387" spans="1:21">
      <c r="A387" s="52">
        <v>79</v>
      </c>
      <c r="B387" s="52" t="s">
        <v>13</v>
      </c>
      <c r="C387" s="66" t="s">
        <v>721</v>
      </c>
      <c r="D387" s="52"/>
      <c r="E387" s="77" t="s">
        <v>722</v>
      </c>
      <c r="F387" s="50" t="s">
        <v>182</v>
      </c>
      <c r="G387" s="77"/>
      <c r="H387" s="70" t="s">
        <v>182</v>
      </c>
      <c r="I387" s="70" t="s">
        <v>182</v>
      </c>
      <c r="J387" s="77"/>
      <c r="K387" s="77"/>
      <c r="L387" s="6">
        <v>0.8</v>
      </c>
      <c r="M387" s="55"/>
      <c r="N387" s="77" t="s">
        <v>65</v>
      </c>
      <c r="O387" s="67" t="s">
        <v>184</v>
      </c>
      <c r="P387" s="68" t="s">
        <v>182</v>
      </c>
      <c r="Q387" s="77"/>
      <c r="R387" s="77" t="s">
        <v>171</v>
      </c>
      <c r="S387" s="77"/>
      <c r="T387" s="69" t="s">
        <v>609</v>
      </c>
      <c r="U387" s="77"/>
    </row>
    <row r="388" spans="1:21">
      <c r="A388" s="52">
        <v>119</v>
      </c>
      <c r="B388" s="52" t="s">
        <v>13</v>
      </c>
      <c r="C388" s="66" t="s">
        <v>730</v>
      </c>
      <c r="D388" s="52"/>
      <c r="E388" s="77" t="s">
        <v>722</v>
      </c>
      <c r="F388" s="50" t="s">
        <v>182</v>
      </c>
      <c r="G388" s="77"/>
      <c r="H388" s="70" t="s">
        <v>182</v>
      </c>
      <c r="I388" s="70" t="s">
        <v>182</v>
      </c>
      <c r="J388" s="77"/>
      <c r="K388" s="77"/>
      <c r="L388" s="6">
        <v>0.8</v>
      </c>
      <c r="M388" s="55">
        <v>43017</v>
      </c>
      <c r="N388" s="77" t="s">
        <v>65</v>
      </c>
      <c r="O388" s="67" t="s">
        <v>184</v>
      </c>
      <c r="P388" s="68" t="s">
        <v>182</v>
      </c>
      <c r="Q388" s="77"/>
      <c r="R388" s="77" t="s">
        <v>171</v>
      </c>
      <c r="S388" s="77"/>
      <c r="T388" s="69" t="s">
        <v>609</v>
      </c>
      <c r="U388" s="77"/>
    </row>
    <row r="389" spans="1:21">
      <c r="A389" s="52">
        <v>156</v>
      </c>
      <c r="B389" s="52" t="s">
        <v>13</v>
      </c>
      <c r="C389" s="66" t="s">
        <v>38</v>
      </c>
      <c r="D389" s="52"/>
      <c r="E389" s="77" t="s">
        <v>744</v>
      </c>
      <c r="F389" s="50" t="s">
        <v>188</v>
      </c>
      <c r="G389" s="77"/>
      <c r="H389" s="70" t="s">
        <v>182</v>
      </c>
      <c r="I389" s="70" t="s">
        <v>182</v>
      </c>
      <c r="J389" s="77" t="s">
        <v>784</v>
      </c>
      <c r="K389" s="77" t="s">
        <v>785</v>
      </c>
      <c r="L389" s="6">
        <v>0.8</v>
      </c>
      <c r="M389" s="55">
        <v>42328</v>
      </c>
      <c r="N389" s="77" t="s">
        <v>65</v>
      </c>
      <c r="O389" s="67" t="s">
        <v>184</v>
      </c>
      <c r="P389" s="68" t="s">
        <v>182</v>
      </c>
      <c r="Q389" s="77"/>
      <c r="R389" s="77"/>
      <c r="S389" s="77"/>
      <c r="T389" s="69" t="s">
        <v>609</v>
      </c>
      <c r="U389" s="77"/>
    </row>
    <row r="390" spans="1:21">
      <c r="A390" s="52">
        <v>211</v>
      </c>
      <c r="B390" s="52" t="s">
        <v>13</v>
      </c>
      <c r="C390" s="66" t="s">
        <v>41</v>
      </c>
      <c r="D390" s="52"/>
      <c r="E390" s="77" t="s">
        <v>817</v>
      </c>
      <c r="F390" s="50" t="s">
        <v>182</v>
      </c>
      <c r="G390" s="77"/>
      <c r="H390" s="70" t="s">
        <v>182</v>
      </c>
      <c r="I390" s="70" t="s">
        <v>182</v>
      </c>
      <c r="J390" s="77" t="s">
        <v>832</v>
      </c>
      <c r="K390" s="77"/>
      <c r="L390" s="6">
        <v>1</v>
      </c>
      <c r="M390" s="55"/>
      <c r="N390" s="77" t="s">
        <v>65</v>
      </c>
      <c r="O390" s="67" t="s">
        <v>184</v>
      </c>
      <c r="P390" s="68" t="s">
        <v>182</v>
      </c>
      <c r="Q390" s="77"/>
      <c r="R390" s="77"/>
      <c r="S390" s="77"/>
      <c r="T390" s="69" t="s">
        <v>609</v>
      </c>
      <c r="U390" s="77"/>
    </row>
    <row r="391" spans="1:21">
      <c r="A391" s="52">
        <v>257</v>
      </c>
      <c r="B391" s="52" t="s">
        <v>13</v>
      </c>
      <c r="C391" s="66" t="s">
        <v>851</v>
      </c>
      <c r="D391" s="52" t="s">
        <v>852</v>
      </c>
      <c r="E391" s="77" t="s">
        <v>853</v>
      </c>
      <c r="F391" s="77" t="s">
        <v>182</v>
      </c>
      <c r="G391" s="77"/>
      <c r="H391" s="70" t="s">
        <v>182</v>
      </c>
      <c r="I391" s="70" t="s">
        <v>182</v>
      </c>
      <c r="J391" s="77" t="s">
        <v>875</v>
      </c>
      <c r="K391" s="77" t="s">
        <v>876</v>
      </c>
      <c r="L391" s="6">
        <v>0.8</v>
      </c>
      <c r="M391" s="55">
        <v>43015</v>
      </c>
      <c r="N391" s="77" t="s">
        <v>65</v>
      </c>
      <c r="O391" s="67" t="s">
        <v>184</v>
      </c>
      <c r="P391" s="68" t="s">
        <v>182</v>
      </c>
      <c r="Q391" s="77"/>
      <c r="R391" s="77"/>
      <c r="S391" s="77"/>
      <c r="T391" s="69" t="s">
        <v>609</v>
      </c>
      <c r="U391" s="77"/>
    </row>
    <row r="392" spans="1:21">
      <c r="A392" s="52">
        <v>266</v>
      </c>
      <c r="B392" s="52" t="s">
        <v>13</v>
      </c>
      <c r="C392" s="66" t="s">
        <v>885</v>
      </c>
      <c r="D392" s="52" t="s">
        <v>886</v>
      </c>
      <c r="E392" s="77" t="s">
        <v>887</v>
      </c>
      <c r="F392" s="50" t="s">
        <v>188</v>
      </c>
      <c r="G392" s="77"/>
      <c r="H392" s="71" t="s">
        <v>188</v>
      </c>
      <c r="I392" s="70" t="s">
        <v>182</v>
      </c>
      <c r="J392" s="77"/>
      <c r="K392" s="77"/>
      <c r="L392" s="6">
        <v>0.8</v>
      </c>
      <c r="M392" s="55">
        <v>43015</v>
      </c>
      <c r="N392" s="77" t="s">
        <v>65</v>
      </c>
      <c r="O392" s="67" t="s">
        <v>184</v>
      </c>
      <c r="P392" s="68" t="s">
        <v>182</v>
      </c>
      <c r="Q392" s="77"/>
      <c r="R392" s="77"/>
      <c r="S392" s="77"/>
      <c r="T392" s="69" t="s">
        <v>609</v>
      </c>
      <c r="U392" s="77"/>
    </row>
    <row r="393" spans="1:21">
      <c r="A393" s="52">
        <v>438</v>
      </c>
      <c r="B393" s="52" t="s">
        <v>13</v>
      </c>
      <c r="C393" s="66" t="s">
        <v>1116</v>
      </c>
      <c r="D393" s="52" t="s">
        <v>1117</v>
      </c>
      <c r="E393" s="77" t="s">
        <v>49</v>
      </c>
      <c r="F393" s="50" t="s">
        <v>182</v>
      </c>
      <c r="G393" s="77">
        <v>8</v>
      </c>
      <c r="H393" s="71" t="s">
        <v>182</v>
      </c>
      <c r="I393" s="70" t="s">
        <v>182</v>
      </c>
      <c r="J393" s="77" t="s">
        <v>1146</v>
      </c>
      <c r="K393" s="77"/>
      <c r="L393" s="6">
        <v>0.8</v>
      </c>
      <c r="M393" s="55"/>
      <c r="N393" s="77" t="s">
        <v>65</v>
      </c>
      <c r="O393" s="67" t="s">
        <v>184</v>
      </c>
      <c r="P393" s="68" t="s">
        <v>182</v>
      </c>
      <c r="Q393" s="77"/>
      <c r="R393" s="77"/>
      <c r="S393" s="77"/>
      <c r="T393" s="69" t="s">
        <v>609</v>
      </c>
      <c r="U393" s="77"/>
    </row>
    <row r="394" spans="1:21">
      <c r="A394" s="52">
        <v>80</v>
      </c>
      <c r="B394" s="52" t="s">
        <v>13</v>
      </c>
      <c r="C394" s="66" t="s">
        <v>721</v>
      </c>
      <c r="D394" s="52"/>
      <c r="E394" s="77" t="s">
        <v>722</v>
      </c>
      <c r="F394" s="50" t="s">
        <v>223</v>
      </c>
      <c r="G394" s="77"/>
      <c r="H394" s="70" t="s">
        <v>223</v>
      </c>
      <c r="I394" s="70" t="s">
        <v>223</v>
      </c>
      <c r="J394" s="77"/>
      <c r="K394" s="77"/>
      <c r="L394" s="6">
        <v>0.8</v>
      </c>
      <c r="M394" s="55"/>
      <c r="N394" s="77" t="s">
        <v>65</v>
      </c>
      <c r="O394" s="67" t="s">
        <v>184</v>
      </c>
      <c r="P394" s="68" t="s">
        <v>223</v>
      </c>
      <c r="Q394" s="77"/>
      <c r="R394" s="77" t="s">
        <v>171</v>
      </c>
      <c r="S394" s="77"/>
      <c r="T394" s="69" t="s">
        <v>609</v>
      </c>
      <c r="U394" s="77"/>
    </row>
    <row r="395" spans="1:21">
      <c r="A395" s="52">
        <v>120</v>
      </c>
      <c r="B395" s="52" t="s">
        <v>13</v>
      </c>
      <c r="C395" s="66" t="s">
        <v>730</v>
      </c>
      <c r="D395" s="52"/>
      <c r="E395" s="77" t="s">
        <v>722</v>
      </c>
      <c r="F395" s="50" t="s">
        <v>223</v>
      </c>
      <c r="G395" s="77"/>
      <c r="H395" s="70" t="s">
        <v>223</v>
      </c>
      <c r="I395" s="70" t="s">
        <v>223</v>
      </c>
      <c r="J395" s="77"/>
      <c r="K395" s="77"/>
      <c r="L395" s="6">
        <v>0.8</v>
      </c>
      <c r="M395" s="55">
        <v>43017</v>
      </c>
      <c r="N395" s="77" t="s">
        <v>65</v>
      </c>
      <c r="O395" s="67" t="s">
        <v>184</v>
      </c>
      <c r="P395" s="68" t="s">
        <v>223</v>
      </c>
      <c r="Q395" s="77"/>
      <c r="R395" s="77" t="s">
        <v>171</v>
      </c>
      <c r="S395" s="77"/>
      <c r="T395" s="69" t="s">
        <v>609</v>
      </c>
      <c r="U395" s="77"/>
    </row>
    <row r="396" spans="1:21">
      <c r="A396" s="52">
        <v>157</v>
      </c>
      <c r="B396" s="52" t="s">
        <v>13</v>
      </c>
      <c r="C396" s="66" t="s">
        <v>38</v>
      </c>
      <c r="D396" s="52"/>
      <c r="E396" s="77" t="s">
        <v>744</v>
      </c>
      <c r="F396" s="50" t="s">
        <v>446</v>
      </c>
      <c r="G396" s="77"/>
      <c r="H396" s="70" t="s">
        <v>786</v>
      </c>
      <c r="I396" s="70" t="s">
        <v>786</v>
      </c>
      <c r="J396" s="77" t="s">
        <v>787</v>
      </c>
      <c r="K396" s="77" t="s">
        <v>788</v>
      </c>
      <c r="L396" s="6">
        <v>1</v>
      </c>
      <c r="M396" s="55">
        <v>42328</v>
      </c>
      <c r="N396" s="77" t="s">
        <v>65</v>
      </c>
      <c r="O396" s="67" t="s">
        <v>108</v>
      </c>
      <c r="P396" s="68" t="s">
        <v>145</v>
      </c>
      <c r="Q396" s="77"/>
      <c r="R396" s="77"/>
      <c r="S396" s="77"/>
      <c r="T396" s="69" t="s">
        <v>609</v>
      </c>
      <c r="U396" s="77"/>
    </row>
    <row r="397" spans="1:21">
      <c r="A397" s="52">
        <v>419</v>
      </c>
      <c r="B397" s="52" t="s">
        <v>13</v>
      </c>
      <c r="C397" s="66" t="s">
        <v>905</v>
      </c>
      <c r="D397" s="52"/>
      <c r="E397" s="77" t="s">
        <v>1104</v>
      </c>
      <c r="F397" s="77" t="s">
        <v>1094</v>
      </c>
      <c r="G397" s="77"/>
      <c r="H397" s="70" t="s">
        <v>1094</v>
      </c>
      <c r="I397" s="70" t="s">
        <v>786</v>
      </c>
      <c r="J397" s="77" t="s">
        <v>1095</v>
      </c>
      <c r="K397" s="77"/>
      <c r="L397" s="6">
        <v>1</v>
      </c>
      <c r="M397" s="55">
        <v>43015</v>
      </c>
      <c r="N397" s="77" t="s">
        <v>65</v>
      </c>
      <c r="O397" s="67" t="s">
        <v>108</v>
      </c>
      <c r="P397" s="68" t="s">
        <v>145</v>
      </c>
      <c r="Q397" s="77"/>
      <c r="R397" s="77"/>
      <c r="S397" s="77"/>
      <c r="T397" s="69" t="s">
        <v>609</v>
      </c>
      <c r="U397" s="77"/>
    </row>
    <row r="398" spans="1:21">
      <c r="A398" s="52">
        <v>383</v>
      </c>
      <c r="B398" s="52" t="s">
        <v>13</v>
      </c>
      <c r="C398" s="66" t="s">
        <v>905</v>
      </c>
      <c r="D398" s="52"/>
      <c r="E398" s="77" t="s">
        <v>906</v>
      </c>
      <c r="F398" s="50" t="s">
        <v>1094</v>
      </c>
      <c r="G398" s="77" t="s">
        <v>1095</v>
      </c>
      <c r="H398" s="70" t="s">
        <v>1096</v>
      </c>
      <c r="I398" s="70" t="s">
        <v>1096</v>
      </c>
      <c r="J398" s="77"/>
      <c r="K398" s="77"/>
      <c r="L398" s="6">
        <v>1</v>
      </c>
      <c r="M398" s="55">
        <v>43015</v>
      </c>
      <c r="N398" s="77" t="s">
        <v>65</v>
      </c>
      <c r="O398" s="67" t="s">
        <v>108</v>
      </c>
      <c r="P398" s="68" t="s">
        <v>145</v>
      </c>
      <c r="Q398" s="77"/>
      <c r="R398" s="77" t="s">
        <v>171</v>
      </c>
      <c r="S398" s="77"/>
      <c r="T398" s="69" t="s">
        <v>609</v>
      </c>
      <c r="U398" s="69" t="s">
        <v>609</v>
      </c>
    </row>
    <row r="399" spans="1:21">
      <c r="A399" s="52">
        <v>158</v>
      </c>
      <c r="B399" s="52" t="s">
        <v>13</v>
      </c>
      <c r="C399" s="66" t="s">
        <v>38</v>
      </c>
      <c r="D399" s="52"/>
      <c r="E399" s="77" t="s">
        <v>744</v>
      </c>
      <c r="F399" s="50" t="s">
        <v>354</v>
      </c>
      <c r="G399" s="77"/>
      <c r="H399" s="70" t="s">
        <v>789</v>
      </c>
      <c r="I399" s="70" t="s">
        <v>789</v>
      </c>
      <c r="J399" s="77" t="s">
        <v>790</v>
      </c>
      <c r="K399" s="77"/>
      <c r="L399" s="6">
        <v>1</v>
      </c>
      <c r="M399" s="55">
        <v>42328</v>
      </c>
      <c r="N399" s="77" t="s">
        <v>65</v>
      </c>
      <c r="O399" s="67" t="s">
        <v>108</v>
      </c>
      <c r="P399" s="68" t="s">
        <v>608</v>
      </c>
      <c r="Q399" s="77"/>
      <c r="R399" s="77"/>
      <c r="S399" s="69" t="s">
        <v>609</v>
      </c>
      <c r="T399" s="77"/>
      <c r="U399" s="77"/>
    </row>
    <row r="400" spans="1:21">
      <c r="A400" s="52">
        <v>58</v>
      </c>
      <c r="B400" s="52" t="s">
        <v>13</v>
      </c>
      <c r="C400" s="66" t="s">
        <v>44</v>
      </c>
      <c r="D400" s="52"/>
      <c r="E400" s="77" t="s">
        <v>629</v>
      </c>
      <c r="F400" s="77" t="s">
        <v>704</v>
      </c>
      <c r="G400" s="77"/>
      <c r="H400" s="70" t="s">
        <v>704</v>
      </c>
      <c r="I400" s="70" t="s">
        <v>704</v>
      </c>
      <c r="J400" s="77" t="s">
        <v>705</v>
      </c>
      <c r="K400" s="77"/>
      <c r="L400" s="6">
        <v>1</v>
      </c>
      <c r="M400" s="55"/>
      <c r="N400" s="77" t="s">
        <v>65</v>
      </c>
      <c r="O400" s="67" t="s">
        <v>108</v>
      </c>
      <c r="P400" s="68" t="s">
        <v>608</v>
      </c>
      <c r="Q400" s="77"/>
      <c r="R400" s="77" t="s">
        <v>171</v>
      </c>
      <c r="S400" s="69" t="s">
        <v>609</v>
      </c>
      <c r="T400" s="77"/>
      <c r="U400" s="77"/>
    </row>
    <row r="401" spans="1:21">
      <c r="A401" s="52">
        <v>226</v>
      </c>
      <c r="B401" s="52" t="s">
        <v>13</v>
      </c>
      <c r="C401" s="66" t="s">
        <v>41</v>
      </c>
      <c r="D401" s="52" t="s">
        <v>812</v>
      </c>
      <c r="E401" s="77" t="s">
        <v>837</v>
      </c>
      <c r="F401" s="50" t="s">
        <v>353</v>
      </c>
      <c r="G401" s="50"/>
      <c r="H401" s="70" t="s">
        <v>353</v>
      </c>
      <c r="I401" s="70" t="s">
        <v>704</v>
      </c>
      <c r="J401" s="77" t="s">
        <v>705</v>
      </c>
      <c r="K401" s="77" t="s">
        <v>815</v>
      </c>
      <c r="L401" s="6">
        <v>1</v>
      </c>
      <c r="M401" s="6"/>
      <c r="N401" s="77" t="s">
        <v>65</v>
      </c>
      <c r="O401" s="67" t="s">
        <v>108</v>
      </c>
      <c r="P401" s="68" t="s">
        <v>608</v>
      </c>
      <c r="Q401" s="77"/>
      <c r="R401" s="77"/>
      <c r="S401" s="77"/>
      <c r="T401" s="77"/>
      <c r="U401" s="77"/>
    </row>
    <row r="402" spans="1:21">
      <c r="A402" s="52">
        <v>159</v>
      </c>
      <c r="B402" s="52" t="s">
        <v>13</v>
      </c>
      <c r="C402" s="66" t="s">
        <v>38</v>
      </c>
      <c r="D402" s="52"/>
      <c r="E402" s="77" t="s">
        <v>744</v>
      </c>
      <c r="F402" s="50" t="s">
        <v>483</v>
      </c>
      <c r="G402" s="77"/>
      <c r="H402" s="70" t="s">
        <v>791</v>
      </c>
      <c r="I402" s="70" t="s">
        <v>791</v>
      </c>
      <c r="J402" s="77" t="s">
        <v>792</v>
      </c>
      <c r="K402" s="77" t="s">
        <v>793</v>
      </c>
      <c r="L402" s="6">
        <v>0.5</v>
      </c>
      <c r="M402" s="55">
        <v>42328</v>
      </c>
      <c r="N402" s="77" t="s">
        <v>65</v>
      </c>
      <c r="O402" s="67" t="s">
        <v>108</v>
      </c>
      <c r="P402" s="68" t="s">
        <v>608</v>
      </c>
      <c r="Q402" s="77"/>
      <c r="R402" s="77"/>
      <c r="S402" s="77"/>
      <c r="T402" s="77"/>
      <c r="U402" s="77"/>
    </row>
    <row r="403" spans="1:21">
      <c r="A403" s="52">
        <v>384</v>
      </c>
      <c r="B403" s="52" t="s">
        <v>13</v>
      </c>
      <c r="C403" s="66" t="s">
        <v>905</v>
      </c>
      <c r="D403" s="52"/>
      <c r="E403" s="77" t="s">
        <v>906</v>
      </c>
      <c r="F403" s="50" t="s">
        <v>107</v>
      </c>
      <c r="G403" s="77" t="s">
        <v>1097</v>
      </c>
      <c r="H403" s="70" t="s">
        <v>1098</v>
      </c>
      <c r="I403" s="70" t="s">
        <v>620</v>
      </c>
      <c r="J403" s="77"/>
      <c r="K403" s="77"/>
      <c r="L403" s="6">
        <v>1</v>
      </c>
      <c r="M403" s="55">
        <v>43015</v>
      </c>
      <c r="N403" s="77" t="s">
        <v>65</v>
      </c>
      <c r="O403" s="67" t="s">
        <v>108</v>
      </c>
      <c r="P403" s="68" t="s">
        <v>107</v>
      </c>
      <c r="Q403" s="77"/>
      <c r="R403" s="77" t="s">
        <v>368</v>
      </c>
      <c r="S403" s="69" t="s">
        <v>609</v>
      </c>
      <c r="T403" s="69" t="s">
        <v>609</v>
      </c>
      <c r="U403" s="69" t="s">
        <v>609</v>
      </c>
    </row>
    <row r="404" spans="1:21">
      <c r="A404" s="52">
        <v>59</v>
      </c>
      <c r="B404" s="52" t="s">
        <v>13</v>
      </c>
      <c r="C404" s="66" t="s">
        <v>44</v>
      </c>
      <c r="D404" s="52"/>
      <c r="E404" s="77" t="s">
        <v>629</v>
      </c>
      <c r="F404" s="77" t="s">
        <v>110</v>
      </c>
      <c r="G404" s="77"/>
      <c r="H404" s="70" t="s">
        <v>110</v>
      </c>
      <c r="I404" s="70" t="s">
        <v>110</v>
      </c>
      <c r="J404" s="77" t="s">
        <v>706</v>
      </c>
      <c r="K404" s="77"/>
      <c r="L404" s="6">
        <v>0.8</v>
      </c>
      <c r="M404" s="55"/>
      <c r="N404" s="77" t="s">
        <v>65</v>
      </c>
      <c r="O404" s="67" t="s">
        <v>108</v>
      </c>
      <c r="P404" s="68" t="s">
        <v>608</v>
      </c>
      <c r="Q404" s="77"/>
      <c r="R404" s="77" t="s">
        <v>113</v>
      </c>
      <c r="S404" s="69" t="s">
        <v>609</v>
      </c>
      <c r="T404" s="69" t="s">
        <v>609</v>
      </c>
      <c r="U404" s="69" t="s">
        <v>609</v>
      </c>
    </row>
    <row r="405" spans="1:21">
      <c r="A405" s="52">
        <v>244</v>
      </c>
      <c r="B405" s="52" t="s">
        <v>13</v>
      </c>
      <c r="C405" s="66" t="s">
        <v>41</v>
      </c>
      <c r="D405" s="52" t="s">
        <v>812</v>
      </c>
      <c r="E405" s="77" t="s">
        <v>842</v>
      </c>
      <c r="F405" s="50" t="s">
        <v>109</v>
      </c>
      <c r="G405" s="50"/>
      <c r="H405" s="70" t="s">
        <v>109</v>
      </c>
      <c r="I405" s="70" t="s">
        <v>110</v>
      </c>
      <c r="J405" s="77" t="s">
        <v>849</v>
      </c>
      <c r="K405" s="77" t="s">
        <v>815</v>
      </c>
      <c r="L405" s="6">
        <v>0.8</v>
      </c>
      <c r="M405" s="6"/>
      <c r="N405" s="77" t="s">
        <v>65</v>
      </c>
      <c r="O405" s="67" t="s">
        <v>108</v>
      </c>
      <c r="P405" s="68" t="s">
        <v>608</v>
      </c>
      <c r="Q405" s="77"/>
      <c r="R405" s="77"/>
      <c r="S405" s="69" t="s">
        <v>609</v>
      </c>
      <c r="T405" s="69" t="s">
        <v>609</v>
      </c>
      <c r="U405" s="69" t="s">
        <v>609</v>
      </c>
    </row>
    <row r="406" spans="1:21">
      <c r="A406" s="52">
        <v>386</v>
      </c>
      <c r="B406" s="52" t="s">
        <v>13</v>
      </c>
      <c r="C406" s="66" t="s">
        <v>905</v>
      </c>
      <c r="D406" s="52"/>
      <c r="E406" s="77" t="s">
        <v>906</v>
      </c>
      <c r="F406" s="50" t="s">
        <v>1099</v>
      </c>
      <c r="G406" s="77" t="s">
        <v>1102</v>
      </c>
      <c r="H406" s="70" t="s">
        <v>1103</v>
      </c>
      <c r="I406" s="70" t="s">
        <v>1103</v>
      </c>
      <c r="J406" s="77"/>
      <c r="K406" s="77"/>
      <c r="L406" s="6">
        <v>0.8</v>
      </c>
      <c r="M406" s="55">
        <v>43015</v>
      </c>
      <c r="N406" s="77" t="s">
        <v>65</v>
      </c>
      <c r="O406" s="67" t="s">
        <v>108</v>
      </c>
      <c r="P406" s="68" t="s">
        <v>173</v>
      </c>
      <c r="Q406" s="77"/>
      <c r="R406" s="77" t="s">
        <v>173</v>
      </c>
      <c r="S406" s="69" t="s">
        <v>609</v>
      </c>
      <c r="T406" s="77"/>
      <c r="U406" s="77"/>
    </row>
    <row r="407" spans="1:21">
      <c r="A407" s="52">
        <v>326</v>
      </c>
      <c r="B407" s="52" t="s">
        <v>13</v>
      </c>
      <c r="C407" s="66" t="s">
        <v>905</v>
      </c>
      <c r="D407" s="52"/>
      <c r="E407" s="77" t="s">
        <v>906</v>
      </c>
      <c r="F407" s="50" t="s">
        <v>962</v>
      </c>
      <c r="G407" s="77" t="s">
        <v>978</v>
      </c>
      <c r="H407" s="70" t="s">
        <v>979</v>
      </c>
      <c r="I407" s="70" t="s">
        <v>979</v>
      </c>
      <c r="J407" s="77"/>
      <c r="K407" s="77"/>
      <c r="L407" s="6">
        <v>0.8</v>
      </c>
      <c r="M407" s="55">
        <v>43015</v>
      </c>
      <c r="N407" s="77" t="s">
        <v>65</v>
      </c>
      <c r="O407" s="67" t="s">
        <v>108</v>
      </c>
      <c r="P407" s="68" t="s">
        <v>608</v>
      </c>
      <c r="Q407" s="77"/>
      <c r="R407" s="77"/>
      <c r="S407" s="69" t="s">
        <v>609</v>
      </c>
      <c r="T407" s="77"/>
      <c r="U407" s="77"/>
    </row>
    <row r="408" spans="1:21">
      <c r="A408" s="52">
        <v>327</v>
      </c>
      <c r="B408" s="52" t="s">
        <v>13</v>
      </c>
      <c r="C408" s="66" t="s">
        <v>905</v>
      </c>
      <c r="D408" s="52"/>
      <c r="E408" s="77" t="s">
        <v>906</v>
      </c>
      <c r="F408" s="50" t="s">
        <v>962</v>
      </c>
      <c r="G408" s="77" t="s">
        <v>980</v>
      </c>
      <c r="H408" s="70" t="s">
        <v>981</v>
      </c>
      <c r="I408" s="70" t="s">
        <v>982</v>
      </c>
      <c r="J408" s="77"/>
      <c r="K408" s="77"/>
      <c r="L408" s="6">
        <v>0.8</v>
      </c>
      <c r="M408" s="55">
        <v>43015</v>
      </c>
      <c r="N408" s="77" t="s">
        <v>65</v>
      </c>
      <c r="O408" s="67" t="s">
        <v>108</v>
      </c>
      <c r="P408" s="68" t="s">
        <v>144</v>
      </c>
      <c r="Q408" s="77"/>
      <c r="R408" s="77"/>
      <c r="S408" s="69" t="s">
        <v>609</v>
      </c>
      <c r="T408" s="69" t="s">
        <v>609</v>
      </c>
      <c r="U408" s="77"/>
    </row>
    <row r="409" spans="1:21">
      <c r="A409" s="52">
        <v>60</v>
      </c>
      <c r="B409" s="52" t="s">
        <v>13</v>
      </c>
      <c r="C409" s="66" t="s">
        <v>44</v>
      </c>
      <c r="D409" s="52"/>
      <c r="E409" s="77" t="s">
        <v>629</v>
      </c>
      <c r="F409" s="77" t="s">
        <v>707</v>
      </c>
      <c r="G409" s="77"/>
      <c r="H409" s="70" t="s">
        <v>707</v>
      </c>
      <c r="I409" s="70" t="s">
        <v>707</v>
      </c>
      <c r="J409" s="77" t="s">
        <v>708</v>
      </c>
      <c r="K409" s="77"/>
      <c r="L409" s="6">
        <v>0.8</v>
      </c>
      <c r="M409" s="55"/>
      <c r="N409" s="77" t="s">
        <v>65</v>
      </c>
      <c r="O409" s="67" t="s">
        <v>108</v>
      </c>
      <c r="P409" s="68" t="s">
        <v>608</v>
      </c>
      <c r="Q409" s="77"/>
      <c r="R409" s="77" t="s">
        <v>171</v>
      </c>
      <c r="S409" s="69" t="s">
        <v>609</v>
      </c>
      <c r="T409" s="77"/>
      <c r="U409" s="77"/>
    </row>
    <row r="410" spans="1:21">
      <c r="A410" s="52">
        <v>227</v>
      </c>
      <c r="B410" s="52" t="s">
        <v>13</v>
      </c>
      <c r="C410" s="66" t="s">
        <v>41</v>
      </c>
      <c r="D410" s="52" t="s">
        <v>812</v>
      </c>
      <c r="E410" s="77" t="s">
        <v>837</v>
      </c>
      <c r="F410" s="50" t="s">
        <v>356</v>
      </c>
      <c r="G410" s="50"/>
      <c r="H410" s="70" t="s">
        <v>356</v>
      </c>
      <c r="I410" s="70" t="s">
        <v>707</v>
      </c>
      <c r="J410" s="77" t="s">
        <v>708</v>
      </c>
      <c r="K410" s="77" t="s">
        <v>815</v>
      </c>
      <c r="L410" s="6">
        <v>0.8</v>
      </c>
      <c r="M410" s="6"/>
      <c r="N410" s="77" t="s">
        <v>65</v>
      </c>
      <c r="O410" s="67" t="s">
        <v>108</v>
      </c>
      <c r="P410" s="68" t="s">
        <v>608</v>
      </c>
      <c r="Q410" s="77"/>
      <c r="R410" s="77"/>
      <c r="S410" s="69" t="s">
        <v>609</v>
      </c>
      <c r="T410" s="77"/>
      <c r="U410" s="77"/>
    </row>
    <row r="411" spans="1:21">
      <c r="A411" s="52">
        <v>13</v>
      </c>
      <c r="B411" s="52" t="s">
        <v>13</v>
      </c>
      <c r="C411" s="66" t="s">
        <v>21</v>
      </c>
      <c r="D411" s="52"/>
      <c r="E411" s="50" t="s">
        <v>605</v>
      </c>
      <c r="F411" s="50" t="s">
        <v>259</v>
      </c>
      <c r="G411" s="77"/>
      <c r="H411" s="70" t="s">
        <v>262</v>
      </c>
      <c r="I411" s="70" t="s">
        <v>144</v>
      </c>
      <c r="J411" s="77" t="s">
        <v>625</v>
      </c>
      <c r="K411" s="77"/>
      <c r="L411" s="6">
        <v>1</v>
      </c>
      <c r="M411" s="55"/>
      <c r="N411" s="77" t="s">
        <v>65</v>
      </c>
      <c r="O411" s="67" t="s">
        <v>108</v>
      </c>
      <c r="P411" s="68" t="s">
        <v>144</v>
      </c>
      <c r="Q411" s="77"/>
      <c r="R411" s="77" t="s">
        <v>262</v>
      </c>
      <c r="S411" s="69" t="s">
        <v>609</v>
      </c>
      <c r="T411" s="69" t="s">
        <v>609</v>
      </c>
      <c r="U411" s="77"/>
    </row>
    <row r="412" spans="1:21">
      <c r="A412" s="52">
        <v>121</v>
      </c>
      <c r="B412" s="52" t="s">
        <v>13</v>
      </c>
      <c r="C412" s="66" t="s">
        <v>730</v>
      </c>
      <c r="D412" s="52"/>
      <c r="E412" s="77" t="s">
        <v>722</v>
      </c>
      <c r="F412" s="50" t="s">
        <v>357</v>
      </c>
      <c r="G412" s="77"/>
      <c r="H412" s="70" t="s">
        <v>357</v>
      </c>
      <c r="I412" s="70" t="s">
        <v>357</v>
      </c>
      <c r="J412" s="77"/>
      <c r="K412" s="77"/>
      <c r="L412" s="6">
        <v>0.6</v>
      </c>
      <c r="M412" s="55">
        <v>43017</v>
      </c>
      <c r="N412" s="77" t="s">
        <v>65</v>
      </c>
      <c r="O412" s="67" t="s">
        <v>108</v>
      </c>
      <c r="P412" s="68" t="s">
        <v>357</v>
      </c>
      <c r="Q412" s="77"/>
      <c r="R412" s="77" t="s">
        <v>171</v>
      </c>
      <c r="S412" s="77"/>
      <c r="T412" s="77"/>
      <c r="U412" s="69" t="s">
        <v>609</v>
      </c>
    </row>
    <row r="413" spans="1:21">
      <c r="A413" s="52">
        <v>61</v>
      </c>
      <c r="B413" s="52" t="s">
        <v>13</v>
      </c>
      <c r="C413" s="66" t="s">
        <v>44</v>
      </c>
      <c r="D413" s="52"/>
      <c r="E413" s="77" t="s">
        <v>629</v>
      </c>
      <c r="F413" s="77" t="s">
        <v>541</v>
      </c>
      <c r="G413" s="77"/>
      <c r="H413" s="70" t="s">
        <v>541</v>
      </c>
      <c r="I413" s="70" t="s">
        <v>541</v>
      </c>
      <c r="J413" s="77" t="s">
        <v>709</v>
      </c>
      <c r="K413" s="77"/>
      <c r="L413" s="6">
        <v>0.5</v>
      </c>
      <c r="M413" s="55"/>
      <c r="N413" s="77" t="s">
        <v>65</v>
      </c>
      <c r="O413" s="67" t="s">
        <v>108</v>
      </c>
      <c r="P413" s="68" t="s">
        <v>145</v>
      </c>
      <c r="Q413" s="77"/>
      <c r="R413" s="77" t="s">
        <v>368</v>
      </c>
      <c r="S413" s="77"/>
      <c r="T413" s="77"/>
      <c r="U413" s="77" t="s">
        <v>609</v>
      </c>
    </row>
    <row r="414" spans="1:21">
      <c r="A414" s="52">
        <v>245</v>
      </c>
      <c r="B414" s="52" t="s">
        <v>13</v>
      </c>
      <c r="C414" s="66" t="s">
        <v>41</v>
      </c>
      <c r="D414" s="52" t="s">
        <v>812</v>
      </c>
      <c r="E414" s="77" t="s">
        <v>842</v>
      </c>
      <c r="F414" s="50" t="s">
        <v>540</v>
      </c>
      <c r="G414" s="50"/>
      <c r="H414" s="70" t="s">
        <v>540</v>
      </c>
      <c r="I414" s="70" t="s">
        <v>541</v>
      </c>
      <c r="J414" s="77" t="s">
        <v>709</v>
      </c>
      <c r="K414" s="77" t="s">
        <v>815</v>
      </c>
      <c r="L414" s="6">
        <v>0.6</v>
      </c>
      <c r="M414" s="6"/>
      <c r="N414" s="77" t="s">
        <v>65</v>
      </c>
      <c r="O414" s="67" t="s">
        <v>108</v>
      </c>
      <c r="P414" s="68" t="s">
        <v>145</v>
      </c>
      <c r="Q414" s="77"/>
      <c r="R414" s="77" t="s">
        <v>368</v>
      </c>
      <c r="S414" s="77"/>
      <c r="T414" s="77"/>
      <c r="U414" s="77" t="s">
        <v>609</v>
      </c>
    </row>
    <row r="415" spans="1:21">
      <c r="A415" s="52">
        <v>213</v>
      </c>
      <c r="B415" s="52" t="s">
        <v>13</v>
      </c>
      <c r="C415" s="66" t="s">
        <v>41</v>
      </c>
      <c r="D415" s="52"/>
      <c r="E415" s="77" t="s">
        <v>817</v>
      </c>
      <c r="F415" s="50" t="s">
        <v>66</v>
      </c>
      <c r="G415" s="77"/>
      <c r="H415" s="70" t="s">
        <v>66</v>
      </c>
      <c r="I415" s="70" t="s">
        <v>66</v>
      </c>
      <c r="J415" s="77" t="s">
        <v>834</v>
      </c>
      <c r="K415" s="77"/>
      <c r="L415" s="6">
        <v>1</v>
      </c>
      <c r="M415" s="55"/>
      <c r="N415" s="77" t="s">
        <v>65</v>
      </c>
      <c r="O415" s="67" t="s">
        <v>608</v>
      </c>
      <c r="P415" s="68" t="s">
        <v>145</v>
      </c>
      <c r="Q415" s="77"/>
      <c r="R415" s="77" t="s">
        <v>368</v>
      </c>
      <c r="S415" s="77"/>
      <c r="T415" s="77"/>
      <c r="U415" s="69" t="s">
        <v>609</v>
      </c>
    </row>
    <row r="416" spans="1:21">
      <c r="A416" s="52">
        <v>260</v>
      </c>
      <c r="B416" s="52" t="s">
        <v>13</v>
      </c>
      <c r="C416" s="66" t="s">
        <v>851</v>
      </c>
      <c r="D416" s="52" t="s">
        <v>852</v>
      </c>
      <c r="E416" s="77" t="s">
        <v>853</v>
      </c>
      <c r="F416" s="77" t="s">
        <v>66</v>
      </c>
      <c r="G416" s="77"/>
      <c r="H416" s="70" t="s">
        <v>66</v>
      </c>
      <c r="I416" s="70" t="s">
        <v>66</v>
      </c>
      <c r="J416" s="77" t="s">
        <v>883</v>
      </c>
      <c r="K416" s="77" t="s">
        <v>884</v>
      </c>
      <c r="L416" s="6">
        <v>1</v>
      </c>
      <c r="M416" s="55">
        <v>43015</v>
      </c>
      <c r="N416" s="77" t="s">
        <v>65</v>
      </c>
      <c r="O416" s="67" t="s">
        <v>608</v>
      </c>
      <c r="P416" s="68" t="s">
        <v>145</v>
      </c>
      <c r="Q416" s="77"/>
      <c r="R416" s="77" t="s">
        <v>368</v>
      </c>
      <c r="S416" s="77"/>
      <c r="T416" s="77"/>
      <c r="U416" s="69" t="s">
        <v>609</v>
      </c>
    </row>
    <row r="417" spans="1:22">
      <c r="A417" s="52">
        <v>271</v>
      </c>
      <c r="B417" s="52" t="s">
        <v>13</v>
      </c>
      <c r="C417" s="66" t="s">
        <v>885</v>
      </c>
      <c r="D417" s="52" t="s">
        <v>886</v>
      </c>
      <c r="E417" s="77" t="s">
        <v>887</v>
      </c>
      <c r="F417" s="50" t="s">
        <v>65</v>
      </c>
      <c r="G417" s="77"/>
      <c r="H417" s="71" t="s">
        <v>65</v>
      </c>
      <c r="I417" s="70" t="s">
        <v>66</v>
      </c>
      <c r="J417" s="77"/>
      <c r="K417" s="77"/>
      <c r="L417" s="6">
        <v>1</v>
      </c>
      <c r="M417" s="55">
        <v>43015</v>
      </c>
      <c r="N417" s="77" t="s">
        <v>65</v>
      </c>
      <c r="O417" s="67" t="s">
        <v>608</v>
      </c>
      <c r="P417" s="68" t="s">
        <v>608</v>
      </c>
      <c r="Q417" s="77"/>
      <c r="R417" s="77" t="s">
        <v>368</v>
      </c>
      <c r="S417" s="77"/>
      <c r="T417" s="77"/>
      <c r="U417" s="69" t="s">
        <v>609</v>
      </c>
      <c r="V417" s="77"/>
    </row>
    <row r="418" spans="1:22">
      <c r="A418" s="52">
        <v>285</v>
      </c>
      <c r="B418" s="52" t="s">
        <v>13</v>
      </c>
      <c r="C418" s="66" t="s">
        <v>891</v>
      </c>
      <c r="D418" s="52"/>
      <c r="E418" s="77" t="s">
        <v>892</v>
      </c>
      <c r="F418" s="50" t="s">
        <v>65</v>
      </c>
      <c r="G418" s="77"/>
      <c r="H418" s="70" t="s">
        <v>65</v>
      </c>
      <c r="I418" s="70" t="s">
        <v>66</v>
      </c>
      <c r="J418" s="77"/>
      <c r="K418" s="77"/>
      <c r="L418" s="6">
        <v>1</v>
      </c>
      <c r="M418" s="55"/>
      <c r="N418" s="77" t="s">
        <v>65</v>
      </c>
      <c r="O418" s="67" t="s">
        <v>608</v>
      </c>
      <c r="P418" s="68" t="s">
        <v>608</v>
      </c>
      <c r="Q418" s="77"/>
      <c r="R418" s="77" t="s">
        <v>368</v>
      </c>
      <c r="S418" s="77"/>
      <c r="T418" s="77"/>
      <c r="U418" s="69" t="s">
        <v>609</v>
      </c>
      <c r="V418" s="77"/>
    </row>
    <row r="419" spans="1:22">
      <c r="A419" s="52">
        <v>446</v>
      </c>
      <c r="B419" s="52" t="s">
        <v>13</v>
      </c>
      <c r="C419" s="66" t="s">
        <v>1116</v>
      </c>
      <c r="D419" s="52" t="s">
        <v>1152</v>
      </c>
      <c r="E419" s="77" t="s">
        <v>16</v>
      </c>
      <c r="F419" s="50" t="s">
        <v>66</v>
      </c>
      <c r="G419" s="77"/>
      <c r="H419" s="70" t="s">
        <v>66</v>
      </c>
      <c r="I419" s="70" t="s">
        <v>66</v>
      </c>
      <c r="J419" s="77" t="s">
        <v>1157</v>
      </c>
      <c r="K419" s="77"/>
      <c r="L419" s="6">
        <v>1</v>
      </c>
      <c r="M419" s="55"/>
      <c r="N419" s="77" t="s">
        <v>65</v>
      </c>
      <c r="O419" s="67" t="s">
        <v>608</v>
      </c>
      <c r="P419" s="68" t="s">
        <v>608</v>
      </c>
      <c r="Q419" s="77"/>
      <c r="R419" s="77" t="s">
        <v>368</v>
      </c>
      <c r="S419" s="77"/>
      <c r="T419" s="77"/>
      <c r="U419" s="69" t="s">
        <v>609</v>
      </c>
      <c r="V419" s="77"/>
    </row>
    <row r="420" spans="1:22">
      <c r="A420" s="52">
        <v>440</v>
      </c>
      <c r="B420" s="52" t="s">
        <v>13</v>
      </c>
      <c r="C420" s="66" t="s">
        <v>1116</v>
      </c>
      <c r="D420" s="52" t="s">
        <v>1117</v>
      </c>
      <c r="E420" s="77" t="s">
        <v>49</v>
      </c>
      <c r="F420" s="50" t="s">
        <v>1149</v>
      </c>
      <c r="G420" s="77">
        <v>10</v>
      </c>
      <c r="H420" s="71" t="s">
        <v>1149</v>
      </c>
      <c r="I420" s="71" t="s">
        <v>1149</v>
      </c>
      <c r="J420" s="77" t="s">
        <v>1150</v>
      </c>
      <c r="K420" s="77"/>
      <c r="L420" s="6">
        <v>1</v>
      </c>
      <c r="M420" s="55"/>
      <c r="N420" s="77" t="s">
        <v>65</v>
      </c>
      <c r="O420" s="67" t="s">
        <v>608</v>
      </c>
      <c r="P420" s="68" t="s">
        <v>608</v>
      </c>
      <c r="Q420" s="77"/>
      <c r="R420" s="77" t="s">
        <v>368</v>
      </c>
      <c r="S420" s="77"/>
      <c r="T420" s="77"/>
      <c r="U420" s="69" t="s">
        <v>609</v>
      </c>
      <c r="V420" s="77"/>
    </row>
    <row r="421" spans="1:22">
      <c r="A421" s="52">
        <v>62</v>
      </c>
      <c r="B421" s="52" t="s">
        <v>13</v>
      </c>
      <c r="C421" s="66" t="s">
        <v>44</v>
      </c>
      <c r="D421" s="52"/>
      <c r="E421" s="77" t="s">
        <v>629</v>
      </c>
      <c r="F421" s="77" t="s">
        <v>710</v>
      </c>
      <c r="G421" s="77"/>
      <c r="H421" s="70" t="s">
        <v>710</v>
      </c>
      <c r="I421" s="70" t="s">
        <v>710</v>
      </c>
      <c r="J421" s="77" t="s">
        <v>711</v>
      </c>
      <c r="K421" s="77"/>
      <c r="L421" s="6">
        <v>0.6</v>
      </c>
      <c r="M421" s="55"/>
      <c r="N421" s="77" t="s">
        <v>65</v>
      </c>
      <c r="O421" s="67" t="s">
        <v>108</v>
      </c>
      <c r="P421" s="68" t="s">
        <v>145</v>
      </c>
      <c r="Q421" s="77"/>
      <c r="R421" s="77" t="s">
        <v>171</v>
      </c>
      <c r="S421" s="69" t="s">
        <v>609</v>
      </c>
      <c r="T421" s="77"/>
      <c r="U421" s="77"/>
      <c r="V421" s="77"/>
    </row>
    <row r="422" spans="1:22">
      <c r="A422" s="52">
        <v>81</v>
      </c>
      <c r="B422" s="52" t="s">
        <v>13</v>
      </c>
      <c r="C422" s="66" t="s">
        <v>721</v>
      </c>
      <c r="D422" s="52"/>
      <c r="E422" s="77" t="s">
        <v>722</v>
      </c>
      <c r="F422" s="50" t="s">
        <v>107</v>
      </c>
      <c r="G422" s="77"/>
      <c r="H422" s="70" t="s">
        <v>107</v>
      </c>
      <c r="I422" s="70" t="s">
        <v>107</v>
      </c>
      <c r="J422" s="77"/>
      <c r="K422" s="77"/>
      <c r="L422" s="6">
        <v>1</v>
      </c>
      <c r="M422" s="55"/>
      <c r="N422" s="77" t="s">
        <v>65</v>
      </c>
      <c r="O422" s="67" t="s">
        <v>108</v>
      </c>
      <c r="P422" s="68" t="s">
        <v>107</v>
      </c>
      <c r="Q422" s="77"/>
      <c r="R422" s="77" t="s">
        <v>368</v>
      </c>
      <c r="S422" s="69" t="s">
        <v>609</v>
      </c>
      <c r="T422" s="69" t="s">
        <v>609</v>
      </c>
      <c r="U422" s="77"/>
      <c r="V422" s="77"/>
    </row>
    <row r="423" spans="1:22">
      <c r="A423" s="52">
        <v>122</v>
      </c>
      <c r="B423" s="52" t="s">
        <v>13</v>
      </c>
      <c r="C423" s="66" t="s">
        <v>730</v>
      </c>
      <c r="D423" s="52"/>
      <c r="E423" s="77" t="s">
        <v>722</v>
      </c>
      <c r="F423" s="50" t="s">
        <v>107</v>
      </c>
      <c r="G423" s="77"/>
      <c r="H423" s="70" t="s">
        <v>107</v>
      </c>
      <c r="I423" s="70" t="s">
        <v>107</v>
      </c>
      <c r="J423" s="77"/>
      <c r="K423" s="77"/>
      <c r="L423" s="6">
        <v>1</v>
      </c>
      <c r="M423" s="55">
        <v>43017</v>
      </c>
      <c r="N423" s="77" t="s">
        <v>65</v>
      </c>
      <c r="O423" s="67" t="s">
        <v>108</v>
      </c>
      <c r="P423" s="68" t="s">
        <v>107</v>
      </c>
      <c r="Q423" s="77"/>
      <c r="R423" s="77" t="s">
        <v>368</v>
      </c>
      <c r="S423" s="69" t="s">
        <v>609</v>
      </c>
      <c r="T423" s="69" t="s">
        <v>609</v>
      </c>
      <c r="U423" s="77"/>
      <c r="V423" s="77"/>
    </row>
    <row r="424" spans="1:22">
      <c r="A424" s="52">
        <v>160</v>
      </c>
      <c r="B424" s="52" t="s">
        <v>13</v>
      </c>
      <c r="C424" s="66" t="s">
        <v>38</v>
      </c>
      <c r="D424" s="52"/>
      <c r="E424" s="77" t="s">
        <v>744</v>
      </c>
      <c r="F424" s="50" t="s">
        <v>112</v>
      </c>
      <c r="G424" s="77"/>
      <c r="H424" s="70" t="s">
        <v>107</v>
      </c>
      <c r="I424" s="70" t="s">
        <v>107</v>
      </c>
      <c r="J424" s="77" t="s">
        <v>794</v>
      </c>
      <c r="K424" s="77" t="s">
        <v>795</v>
      </c>
      <c r="L424" s="6">
        <v>1</v>
      </c>
      <c r="M424" s="55">
        <v>42328</v>
      </c>
      <c r="N424" s="77" t="s">
        <v>65</v>
      </c>
      <c r="O424" s="67" t="s">
        <v>108</v>
      </c>
      <c r="P424" s="68" t="s">
        <v>107</v>
      </c>
      <c r="Q424" s="77"/>
      <c r="R424" s="77"/>
      <c r="S424" s="69" t="s">
        <v>609</v>
      </c>
      <c r="T424" s="69" t="s">
        <v>609</v>
      </c>
      <c r="U424" s="77"/>
      <c r="V424" s="77"/>
    </row>
    <row r="425" spans="1:22">
      <c r="A425" s="52">
        <v>195</v>
      </c>
      <c r="B425" s="52" t="s">
        <v>13</v>
      </c>
      <c r="C425" s="66" t="s">
        <v>800</v>
      </c>
      <c r="D425" s="52" t="s">
        <v>801</v>
      </c>
      <c r="E425" s="77" t="s">
        <v>802</v>
      </c>
      <c r="F425" s="50" t="s">
        <v>112</v>
      </c>
      <c r="G425" s="77"/>
      <c r="H425" s="70" t="s">
        <v>112</v>
      </c>
      <c r="I425" s="70" t="s">
        <v>107</v>
      </c>
      <c r="J425" s="77" t="s">
        <v>803</v>
      </c>
      <c r="K425" s="77"/>
      <c r="L425" s="6">
        <v>1</v>
      </c>
      <c r="M425" s="55">
        <v>43018</v>
      </c>
      <c r="N425" s="77" t="s">
        <v>65</v>
      </c>
      <c r="O425" s="67" t="s">
        <v>108</v>
      </c>
      <c r="P425" s="68" t="s">
        <v>107</v>
      </c>
      <c r="Q425" s="77"/>
      <c r="R425" s="77"/>
      <c r="S425" s="69" t="s">
        <v>609</v>
      </c>
      <c r="T425" s="69" t="s">
        <v>609</v>
      </c>
      <c r="U425" s="77"/>
      <c r="V425" s="77"/>
    </row>
    <row r="426" spans="1:22">
      <c r="A426" s="52">
        <v>332</v>
      </c>
      <c r="B426" s="52" t="s">
        <v>13</v>
      </c>
      <c r="C426" s="66" t="s">
        <v>905</v>
      </c>
      <c r="D426" s="52"/>
      <c r="E426" s="77" t="s">
        <v>906</v>
      </c>
      <c r="F426" s="50" t="s">
        <v>962</v>
      </c>
      <c r="G426" s="77" t="s">
        <v>112</v>
      </c>
      <c r="H426" s="70" t="s">
        <v>107</v>
      </c>
      <c r="I426" s="70" t="s">
        <v>107</v>
      </c>
      <c r="J426" s="77"/>
      <c r="K426" s="77"/>
      <c r="L426" s="6">
        <v>1</v>
      </c>
      <c r="M426" s="55">
        <v>43015</v>
      </c>
      <c r="N426" s="77" t="s">
        <v>65</v>
      </c>
      <c r="O426" s="67" t="s">
        <v>108</v>
      </c>
      <c r="P426" s="68" t="s">
        <v>107</v>
      </c>
      <c r="Q426" s="77"/>
      <c r="R426" s="77"/>
      <c r="S426" s="69" t="s">
        <v>609</v>
      </c>
      <c r="T426" s="69" t="s">
        <v>609</v>
      </c>
      <c r="U426" s="77"/>
      <c r="V426" s="77"/>
    </row>
    <row r="427" spans="1:22">
      <c r="A427" s="52">
        <v>420</v>
      </c>
      <c r="B427" s="52" t="s">
        <v>13</v>
      </c>
      <c r="C427" s="66" t="s">
        <v>905</v>
      </c>
      <c r="D427" s="52"/>
      <c r="E427" s="77" t="s">
        <v>1104</v>
      </c>
      <c r="F427" s="77" t="s">
        <v>107</v>
      </c>
      <c r="G427" s="77"/>
      <c r="H427" s="70" t="s">
        <v>107</v>
      </c>
      <c r="I427" s="70" t="s">
        <v>107</v>
      </c>
      <c r="J427" s="77" t="s">
        <v>1097</v>
      </c>
      <c r="K427" s="77"/>
      <c r="L427" s="6">
        <v>1</v>
      </c>
      <c r="M427" s="55">
        <v>43015</v>
      </c>
      <c r="N427" s="77" t="s">
        <v>65</v>
      </c>
      <c r="O427" s="67" t="s">
        <v>108</v>
      </c>
      <c r="P427" s="68" t="s">
        <v>107</v>
      </c>
      <c r="Q427" s="77"/>
      <c r="R427" s="77"/>
      <c r="S427" s="69" t="s">
        <v>609</v>
      </c>
      <c r="T427" s="69" t="s">
        <v>609</v>
      </c>
      <c r="U427" s="77"/>
      <c r="V427" s="77"/>
    </row>
    <row r="428" spans="1:22">
      <c r="A428" s="52">
        <v>513</v>
      </c>
      <c r="B428" s="52" t="s">
        <v>13</v>
      </c>
      <c r="C428" s="66" t="s">
        <v>32</v>
      </c>
      <c r="D428" s="52"/>
      <c r="E428" s="77" t="s">
        <v>1190</v>
      </c>
      <c r="F428" s="50" t="s">
        <v>112</v>
      </c>
      <c r="G428" s="77"/>
      <c r="H428" s="70" t="s">
        <v>107</v>
      </c>
      <c r="I428" s="70" t="s">
        <v>107</v>
      </c>
      <c r="J428" s="77"/>
      <c r="K428" s="77"/>
      <c r="L428" s="6">
        <v>1</v>
      </c>
      <c r="M428" s="55">
        <v>42328</v>
      </c>
      <c r="N428" s="77" t="s">
        <v>65</v>
      </c>
      <c r="O428" s="67" t="s">
        <v>108</v>
      </c>
      <c r="P428" s="68" t="s">
        <v>107</v>
      </c>
      <c r="Q428" s="77"/>
      <c r="R428" s="77"/>
      <c r="S428" s="69" t="s">
        <v>609</v>
      </c>
      <c r="T428" s="69" t="s">
        <v>609</v>
      </c>
      <c r="U428" s="77"/>
      <c r="V428" s="77"/>
    </row>
    <row r="429" spans="1:22">
      <c r="A429" s="52">
        <v>479</v>
      </c>
      <c r="B429" s="52" t="s">
        <v>13</v>
      </c>
      <c r="C429" s="66" t="s">
        <v>29</v>
      </c>
      <c r="D429" s="52" t="s">
        <v>1159</v>
      </c>
      <c r="E429" s="77" t="s">
        <v>1160</v>
      </c>
      <c r="F429" s="50" t="s">
        <v>1187</v>
      </c>
      <c r="G429" s="77" t="s">
        <v>116</v>
      </c>
      <c r="H429" s="70" t="s">
        <v>116</v>
      </c>
      <c r="I429" s="70" t="s">
        <v>623</v>
      </c>
      <c r="J429" s="77"/>
      <c r="K429" s="77"/>
      <c r="L429" s="6">
        <v>1</v>
      </c>
      <c r="M429" s="55"/>
      <c r="N429" s="77" t="s">
        <v>65</v>
      </c>
      <c r="O429" s="67" t="s">
        <v>108</v>
      </c>
      <c r="P429" s="68" t="s">
        <v>107</v>
      </c>
      <c r="Q429" s="77"/>
      <c r="R429" s="77"/>
      <c r="S429" s="69" t="s">
        <v>609</v>
      </c>
      <c r="T429" s="69" t="s">
        <v>609</v>
      </c>
      <c r="U429" s="77"/>
      <c r="V429" s="77"/>
    </row>
    <row r="430" spans="1:22">
      <c r="A430" s="52">
        <v>63</v>
      </c>
      <c r="B430" s="52" t="s">
        <v>13</v>
      </c>
      <c r="C430" s="66" t="s">
        <v>44</v>
      </c>
      <c r="D430" s="52"/>
      <c r="E430" s="77" t="s">
        <v>629</v>
      </c>
      <c r="F430" s="77" t="s">
        <v>543</v>
      </c>
      <c r="G430" s="77"/>
      <c r="H430" s="70" t="s">
        <v>543</v>
      </c>
      <c r="I430" s="70" t="s">
        <v>543</v>
      </c>
      <c r="J430" s="77" t="s">
        <v>712</v>
      </c>
      <c r="K430" s="77"/>
      <c r="L430" s="6">
        <v>0.8</v>
      </c>
      <c r="M430" s="55"/>
      <c r="N430" s="77" t="s">
        <v>65</v>
      </c>
      <c r="O430" s="67" t="s">
        <v>108</v>
      </c>
      <c r="P430" s="68" t="s">
        <v>145</v>
      </c>
      <c r="Q430" s="77"/>
      <c r="R430" s="77" t="s">
        <v>171</v>
      </c>
      <c r="S430" s="69"/>
      <c r="T430" s="77"/>
      <c r="U430" s="77"/>
      <c r="V430" s="69" t="s">
        <v>713</v>
      </c>
    </row>
    <row r="431" spans="1:22">
      <c r="A431" s="52">
        <v>348</v>
      </c>
      <c r="B431" s="52" t="s">
        <v>13</v>
      </c>
      <c r="C431" s="66" t="s">
        <v>905</v>
      </c>
      <c r="D431" s="52"/>
      <c r="E431" s="77" t="s">
        <v>906</v>
      </c>
      <c r="F431" s="50" t="s">
        <v>1027</v>
      </c>
      <c r="G431" s="77" t="s">
        <v>1028</v>
      </c>
      <c r="H431" s="70" t="s">
        <v>1029</v>
      </c>
      <c r="I431" s="70" t="s">
        <v>176</v>
      </c>
      <c r="J431" s="77"/>
      <c r="K431" s="77"/>
      <c r="L431" s="6">
        <v>0.8</v>
      </c>
      <c r="M431" s="55">
        <v>43015</v>
      </c>
      <c r="N431" s="77" t="s">
        <v>65</v>
      </c>
      <c r="O431" s="67" t="s">
        <v>108</v>
      </c>
      <c r="P431" s="68" t="s">
        <v>176</v>
      </c>
      <c r="Q431" s="77"/>
      <c r="R431" s="77"/>
      <c r="S431" s="77"/>
      <c r="T431" s="77"/>
      <c r="U431" s="69" t="s">
        <v>609</v>
      </c>
      <c r="V431" s="77"/>
    </row>
    <row r="432" spans="1:22">
      <c r="A432" s="52">
        <v>82</v>
      </c>
      <c r="B432" s="52" t="s">
        <v>13</v>
      </c>
      <c r="C432" s="66" t="s">
        <v>721</v>
      </c>
      <c r="D432" s="52"/>
      <c r="E432" s="77" t="s">
        <v>722</v>
      </c>
      <c r="F432" s="50" t="s">
        <v>176</v>
      </c>
      <c r="G432" s="77"/>
      <c r="H432" s="70" t="s">
        <v>176</v>
      </c>
      <c r="I432" s="70" t="s">
        <v>176</v>
      </c>
      <c r="J432" s="77"/>
      <c r="K432" s="77"/>
      <c r="L432" s="6">
        <v>0.8</v>
      </c>
      <c r="M432" s="55"/>
      <c r="N432" s="77" t="s">
        <v>65</v>
      </c>
      <c r="O432" s="67" t="s">
        <v>108</v>
      </c>
      <c r="P432" s="68" t="s">
        <v>176</v>
      </c>
      <c r="Q432" s="77"/>
      <c r="R432" s="77" t="s">
        <v>368</v>
      </c>
      <c r="S432" s="77"/>
      <c r="T432" s="77"/>
      <c r="U432" s="69" t="s">
        <v>609</v>
      </c>
      <c r="V432" s="77"/>
    </row>
    <row r="433" spans="1:21">
      <c r="A433" s="52">
        <v>123</v>
      </c>
      <c r="B433" s="52" t="s">
        <v>13</v>
      </c>
      <c r="C433" s="66" t="s">
        <v>730</v>
      </c>
      <c r="D433" s="52"/>
      <c r="E433" s="77" t="s">
        <v>722</v>
      </c>
      <c r="F433" s="50" t="s">
        <v>176</v>
      </c>
      <c r="G433" s="77"/>
      <c r="H433" s="70" t="s">
        <v>176</v>
      </c>
      <c r="I433" s="70" t="s">
        <v>176</v>
      </c>
      <c r="J433" s="77"/>
      <c r="K433" s="77"/>
      <c r="L433" s="6">
        <v>0.8</v>
      </c>
      <c r="M433" s="55">
        <v>43017</v>
      </c>
      <c r="N433" s="77" t="s">
        <v>65</v>
      </c>
      <c r="O433" s="67" t="s">
        <v>108</v>
      </c>
      <c r="P433" s="68" t="s">
        <v>176</v>
      </c>
      <c r="Q433" s="77"/>
      <c r="R433" s="77" t="s">
        <v>368</v>
      </c>
      <c r="S433" s="77"/>
      <c r="T433" s="77"/>
      <c r="U433" s="69" t="s">
        <v>609</v>
      </c>
    </row>
    <row r="434" spans="1:21">
      <c r="A434" s="52">
        <v>64</v>
      </c>
      <c r="B434" s="52" t="s">
        <v>13</v>
      </c>
      <c r="C434" s="66" t="s">
        <v>44</v>
      </c>
      <c r="D434" s="52"/>
      <c r="E434" s="77" t="s">
        <v>629</v>
      </c>
      <c r="F434" s="77" t="s">
        <v>526</v>
      </c>
      <c r="G434" s="77"/>
      <c r="H434" s="70" t="s">
        <v>526</v>
      </c>
      <c r="I434" s="70" t="s">
        <v>526</v>
      </c>
      <c r="J434" s="77" t="s">
        <v>714</v>
      </c>
      <c r="K434" s="77"/>
      <c r="L434" s="6">
        <v>0.6</v>
      </c>
      <c r="M434" s="55"/>
      <c r="N434" s="77" t="s">
        <v>65</v>
      </c>
      <c r="O434" s="67" t="s">
        <v>108</v>
      </c>
      <c r="P434" s="68" t="s">
        <v>145</v>
      </c>
      <c r="Q434" s="77"/>
      <c r="R434" s="77" t="s">
        <v>368</v>
      </c>
      <c r="S434" s="69"/>
      <c r="T434" s="77"/>
      <c r="U434" s="69" t="s">
        <v>609</v>
      </c>
    </row>
    <row r="435" spans="1:21">
      <c r="A435" s="52">
        <v>246</v>
      </c>
      <c r="B435" s="52" t="s">
        <v>13</v>
      </c>
      <c r="C435" s="66" t="s">
        <v>41</v>
      </c>
      <c r="D435" s="52" t="s">
        <v>812</v>
      </c>
      <c r="E435" s="77" t="s">
        <v>842</v>
      </c>
      <c r="F435" s="50" t="s">
        <v>525</v>
      </c>
      <c r="G435" s="50"/>
      <c r="H435" s="70" t="s">
        <v>525</v>
      </c>
      <c r="I435" s="70" t="s">
        <v>526</v>
      </c>
      <c r="J435" s="77" t="s">
        <v>714</v>
      </c>
      <c r="K435" s="77" t="s">
        <v>815</v>
      </c>
      <c r="L435" s="6">
        <v>0.6</v>
      </c>
      <c r="M435" s="6"/>
      <c r="N435" s="77" t="s">
        <v>65</v>
      </c>
      <c r="O435" s="67" t="s">
        <v>608</v>
      </c>
      <c r="P435" s="68" t="s">
        <v>145</v>
      </c>
      <c r="Q435" s="77"/>
      <c r="R435" s="77"/>
      <c r="S435" s="69"/>
      <c r="T435" s="77"/>
      <c r="U435" s="69" t="s">
        <v>609</v>
      </c>
    </row>
    <row r="436" spans="1:21">
      <c r="A436" s="52">
        <v>480</v>
      </c>
      <c r="B436" s="52" t="s">
        <v>13</v>
      </c>
      <c r="C436" s="66" t="s">
        <v>29</v>
      </c>
      <c r="D436" s="52" t="s">
        <v>1159</v>
      </c>
      <c r="E436" s="77" t="s">
        <v>1160</v>
      </c>
      <c r="F436" s="50" t="s">
        <v>1188</v>
      </c>
      <c r="G436" s="77" t="s">
        <v>451</v>
      </c>
      <c r="H436" s="70" t="s">
        <v>451</v>
      </c>
      <c r="I436" s="70" t="s">
        <v>451</v>
      </c>
      <c r="J436" s="77"/>
      <c r="K436" s="77"/>
      <c r="L436" s="6">
        <v>0.5</v>
      </c>
      <c r="M436" s="55"/>
      <c r="N436" s="77" t="s">
        <v>65</v>
      </c>
      <c r="O436" s="67" t="s">
        <v>248</v>
      </c>
      <c r="P436" s="68" t="s">
        <v>145</v>
      </c>
      <c r="Q436" s="77"/>
      <c r="R436" s="77"/>
      <c r="S436" s="69" t="s">
        <v>609</v>
      </c>
      <c r="T436" s="77"/>
      <c r="U436" s="77"/>
    </row>
    <row r="437" spans="1:21">
      <c r="A437" s="52">
        <v>14</v>
      </c>
      <c r="B437" s="52" t="s">
        <v>13</v>
      </c>
      <c r="C437" s="66" t="s">
        <v>21</v>
      </c>
      <c r="D437" s="52"/>
      <c r="E437" s="50" t="s">
        <v>605</v>
      </c>
      <c r="F437" s="50" t="s">
        <v>132</v>
      </c>
      <c r="G437" s="77"/>
      <c r="H437" s="70" t="s">
        <v>140</v>
      </c>
      <c r="I437" s="70" t="s">
        <v>627</v>
      </c>
      <c r="J437" s="77" t="s">
        <v>628</v>
      </c>
      <c r="K437" s="77"/>
      <c r="L437" s="6">
        <v>1</v>
      </c>
      <c r="M437" s="55"/>
      <c r="N437" s="77" t="s">
        <v>65</v>
      </c>
      <c r="O437" s="67" t="s">
        <v>108</v>
      </c>
      <c r="P437" s="68" t="s">
        <v>134</v>
      </c>
      <c r="Q437" s="77"/>
      <c r="R437" s="77" t="s">
        <v>140</v>
      </c>
      <c r="S437" s="77"/>
      <c r="T437" s="77"/>
      <c r="U437" s="69" t="s">
        <v>609</v>
      </c>
    </row>
    <row r="438" spans="1:21">
      <c r="A438" s="52">
        <v>328</v>
      </c>
      <c r="B438" s="52" t="s">
        <v>13</v>
      </c>
      <c r="C438" s="66" t="s">
        <v>905</v>
      </c>
      <c r="D438" s="52"/>
      <c r="E438" s="77" t="s">
        <v>906</v>
      </c>
      <c r="F438" s="50" t="s">
        <v>962</v>
      </c>
      <c r="G438" s="77" t="s">
        <v>983</v>
      </c>
      <c r="H438" s="70" t="s">
        <v>984</v>
      </c>
      <c r="I438" s="70" t="s">
        <v>627</v>
      </c>
      <c r="J438" s="77"/>
      <c r="K438" s="77"/>
      <c r="L438" s="6">
        <v>1</v>
      </c>
      <c r="M438" s="55">
        <v>43015</v>
      </c>
      <c r="N438" s="77" t="s">
        <v>65</v>
      </c>
      <c r="O438" s="67" t="s">
        <v>108</v>
      </c>
      <c r="P438" s="68" t="s">
        <v>134</v>
      </c>
      <c r="Q438" s="77"/>
      <c r="R438" s="77"/>
      <c r="S438" s="77"/>
      <c r="T438" s="69" t="s">
        <v>609</v>
      </c>
      <c r="U438" s="69" t="s">
        <v>609</v>
      </c>
    </row>
    <row r="439" spans="1:21">
      <c r="A439" s="52">
        <v>162</v>
      </c>
      <c r="B439" s="52" t="s">
        <v>13</v>
      </c>
      <c r="C439" s="66" t="s">
        <v>38</v>
      </c>
      <c r="D439" s="52"/>
      <c r="E439" s="77" t="s">
        <v>744</v>
      </c>
      <c r="F439" s="50" t="s">
        <v>139</v>
      </c>
      <c r="G439" s="77"/>
      <c r="H439" s="70" t="s">
        <v>627</v>
      </c>
      <c r="I439" s="70" t="s">
        <v>627</v>
      </c>
      <c r="J439" s="77" t="s">
        <v>798</v>
      </c>
      <c r="K439" s="77" t="s">
        <v>799</v>
      </c>
      <c r="L439" s="6">
        <v>1</v>
      </c>
      <c r="M439" s="55">
        <v>42328</v>
      </c>
      <c r="N439" s="77" t="s">
        <v>65</v>
      </c>
      <c r="O439" s="67" t="s">
        <v>108</v>
      </c>
      <c r="P439" s="68" t="s">
        <v>134</v>
      </c>
      <c r="Q439" s="77"/>
      <c r="R439" s="77"/>
      <c r="S439" s="77"/>
      <c r="T439" s="77"/>
      <c r="U439" s="69" t="s">
        <v>609</v>
      </c>
    </row>
    <row r="440" spans="1:21">
      <c r="A440" s="52">
        <v>481</v>
      </c>
      <c r="B440" s="52" t="s">
        <v>13</v>
      </c>
      <c r="C440" s="66" t="s">
        <v>29</v>
      </c>
      <c r="D440" s="52" t="s">
        <v>1159</v>
      </c>
      <c r="E440" s="77" t="s">
        <v>1160</v>
      </c>
      <c r="F440" s="50" t="s">
        <v>1189</v>
      </c>
      <c r="G440" s="77" t="s">
        <v>135</v>
      </c>
      <c r="H440" s="70" t="s">
        <v>135</v>
      </c>
      <c r="I440" s="70" t="s">
        <v>627</v>
      </c>
      <c r="J440" s="77"/>
      <c r="K440" s="77"/>
      <c r="L440" s="6">
        <v>1</v>
      </c>
      <c r="M440" s="55"/>
      <c r="N440" s="77" t="s">
        <v>65</v>
      </c>
      <c r="O440" s="67" t="s">
        <v>108</v>
      </c>
      <c r="P440" s="68" t="s">
        <v>134</v>
      </c>
      <c r="Q440" s="77"/>
      <c r="R440" s="77"/>
      <c r="S440" s="77"/>
      <c r="T440" s="77"/>
      <c r="U440" s="69" t="s">
        <v>609</v>
      </c>
    </row>
    <row r="441" spans="1:21">
      <c r="A441" s="52">
        <v>385</v>
      </c>
      <c r="B441" s="52" t="s">
        <v>13</v>
      </c>
      <c r="C441" s="66" t="s">
        <v>905</v>
      </c>
      <c r="D441" s="52"/>
      <c r="E441" s="77" t="s">
        <v>906</v>
      </c>
      <c r="F441" s="50" t="s">
        <v>1099</v>
      </c>
      <c r="G441" s="77" t="s">
        <v>1100</v>
      </c>
      <c r="H441" s="70" t="s">
        <v>1101</v>
      </c>
      <c r="I441" s="70" t="s">
        <v>1101</v>
      </c>
      <c r="J441" s="77"/>
      <c r="K441" s="77"/>
      <c r="L441" s="6">
        <v>0.8</v>
      </c>
      <c r="M441" s="55">
        <v>43015</v>
      </c>
      <c r="N441" s="77" t="s">
        <v>65</v>
      </c>
      <c r="O441" s="67" t="s">
        <v>108</v>
      </c>
      <c r="P441" s="68" t="s">
        <v>173</v>
      </c>
      <c r="Q441" s="77"/>
      <c r="R441" s="77" t="s">
        <v>173</v>
      </c>
      <c r="S441" s="77"/>
      <c r="T441" s="69" t="s">
        <v>609</v>
      </c>
      <c r="U441" s="77"/>
    </row>
    <row r="442" spans="1:21">
      <c r="A442" s="52">
        <v>421</v>
      </c>
      <c r="B442" s="52" t="s">
        <v>13</v>
      </c>
      <c r="C442" s="66" t="s">
        <v>905</v>
      </c>
      <c r="D442" s="52"/>
      <c r="E442" s="77" t="s">
        <v>1104</v>
      </c>
      <c r="F442" s="77" t="s">
        <v>1099</v>
      </c>
      <c r="G442" s="77"/>
      <c r="H442" s="70" t="s">
        <v>1099</v>
      </c>
      <c r="I442" s="70" t="s">
        <v>1103</v>
      </c>
      <c r="J442" s="77" t="s">
        <v>1115</v>
      </c>
      <c r="K442" s="77"/>
      <c r="L442" s="6">
        <v>0.8</v>
      </c>
      <c r="M442" s="55">
        <v>43015</v>
      </c>
      <c r="N442" s="77" t="s">
        <v>65</v>
      </c>
      <c r="O442" s="67" t="s">
        <v>108</v>
      </c>
      <c r="P442" s="68" t="s">
        <v>173</v>
      </c>
      <c r="Q442" s="77"/>
      <c r="R442" s="77"/>
      <c r="S442" s="77"/>
      <c r="T442" s="69" t="s">
        <v>609</v>
      </c>
      <c r="U442" s="77"/>
    </row>
    <row r="443" spans="1:21">
      <c r="A443" s="52">
        <v>197</v>
      </c>
      <c r="B443" s="52" t="s">
        <v>13</v>
      </c>
      <c r="C443" s="66" t="s">
        <v>800</v>
      </c>
      <c r="D443" s="52" t="s">
        <v>801</v>
      </c>
      <c r="E443" s="77" t="s">
        <v>802</v>
      </c>
      <c r="F443" s="50" t="s">
        <v>226</v>
      </c>
      <c r="G443" s="77"/>
      <c r="H443" s="70" t="s">
        <v>226</v>
      </c>
      <c r="I443" s="70" t="s">
        <v>222</v>
      </c>
      <c r="J443" s="77" t="s">
        <v>803</v>
      </c>
      <c r="K443" s="77"/>
      <c r="L443" s="6">
        <v>1</v>
      </c>
      <c r="M443" s="55">
        <v>43018</v>
      </c>
      <c r="N443" s="77" t="s">
        <v>65</v>
      </c>
      <c r="O443" s="67" t="s">
        <v>608</v>
      </c>
      <c r="P443" s="68" t="s">
        <v>222</v>
      </c>
      <c r="Q443" s="77"/>
      <c r="R443" s="77"/>
      <c r="S443" s="77"/>
      <c r="T443" s="69" t="s">
        <v>609</v>
      </c>
      <c r="U443" s="77"/>
    </row>
    <row r="444" spans="1:21">
      <c r="A444" s="52">
        <v>66</v>
      </c>
      <c r="B444" s="52" t="s">
        <v>13</v>
      </c>
      <c r="C444" s="66" t="s">
        <v>44</v>
      </c>
      <c r="D444" s="52"/>
      <c r="E444" s="77" t="s">
        <v>629</v>
      </c>
      <c r="F444" s="77" t="s">
        <v>222</v>
      </c>
      <c r="G444" s="77"/>
      <c r="H444" s="70" t="s">
        <v>222</v>
      </c>
      <c r="I444" s="70" t="s">
        <v>222</v>
      </c>
      <c r="J444" s="77" t="s">
        <v>719</v>
      </c>
      <c r="K444" s="77"/>
      <c r="L444" s="6">
        <v>1</v>
      </c>
      <c r="M444" s="55"/>
      <c r="N444" s="77" t="s">
        <v>65</v>
      </c>
      <c r="O444" s="67" t="s">
        <v>108</v>
      </c>
      <c r="P444" s="68" t="s">
        <v>222</v>
      </c>
      <c r="Q444" s="77"/>
      <c r="R444" s="77" t="s">
        <v>171</v>
      </c>
      <c r="S444" s="77"/>
      <c r="T444" s="69" t="s">
        <v>609</v>
      </c>
      <c r="U444" s="77"/>
    </row>
    <row r="445" spans="1:21">
      <c r="A445" s="52">
        <v>125</v>
      </c>
      <c r="B445" s="52" t="s">
        <v>13</v>
      </c>
      <c r="C445" s="66" t="s">
        <v>730</v>
      </c>
      <c r="D445" s="52"/>
      <c r="E445" s="77" t="s">
        <v>722</v>
      </c>
      <c r="F445" s="50" t="s">
        <v>222</v>
      </c>
      <c r="G445" s="77"/>
      <c r="H445" s="70" t="s">
        <v>222</v>
      </c>
      <c r="I445" s="70" t="s">
        <v>222</v>
      </c>
      <c r="J445" s="77"/>
      <c r="K445" s="77"/>
      <c r="L445" s="6">
        <v>1</v>
      </c>
      <c r="M445" s="55">
        <v>43017</v>
      </c>
      <c r="N445" s="77" t="s">
        <v>65</v>
      </c>
      <c r="O445" s="67" t="s">
        <v>608</v>
      </c>
      <c r="P445" s="68" t="s">
        <v>222</v>
      </c>
      <c r="Q445" s="77"/>
      <c r="R445" s="77" t="s">
        <v>171</v>
      </c>
      <c r="S445" s="77"/>
      <c r="T445" s="69" t="s">
        <v>609</v>
      </c>
      <c r="U445" s="77"/>
    </row>
    <row r="446" spans="1:21">
      <c r="A446" s="52">
        <v>247</v>
      </c>
      <c r="B446" s="52" t="s">
        <v>13</v>
      </c>
      <c r="C446" s="66" t="s">
        <v>41</v>
      </c>
      <c r="D446" s="52" t="s">
        <v>812</v>
      </c>
      <c r="E446" s="77" t="s">
        <v>842</v>
      </c>
      <c r="F446" s="50" t="s">
        <v>220</v>
      </c>
      <c r="G446" s="50"/>
      <c r="H446" s="70" t="s">
        <v>220</v>
      </c>
      <c r="I446" s="70" t="s">
        <v>222</v>
      </c>
      <c r="J446" s="77" t="s">
        <v>850</v>
      </c>
      <c r="K446" s="77" t="s">
        <v>815</v>
      </c>
      <c r="L446" s="6">
        <v>1</v>
      </c>
      <c r="M446" s="6"/>
      <c r="N446" s="77" t="s">
        <v>65</v>
      </c>
      <c r="O446" s="67" t="s">
        <v>608</v>
      </c>
      <c r="P446" s="68" t="s">
        <v>222</v>
      </c>
      <c r="Q446" s="77"/>
      <c r="R446" s="77"/>
      <c r="S446" s="77"/>
      <c r="T446" s="69" t="s">
        <v>609</v>
      </c>
      <c r="U446" s="77"/>
    </row>
    <row r="447" spans="1:21">
      <c r="A447" s="52">
        <v>387</v>
      </c>
      <c r="B447" s="52" t="s">
        <v>13</v>
      </c>
      <c r="C447" s="66" t="s">
        <v>905</v>
      </c>
      <c r="D447" s="52"/>
      <c r="E447" s="77" t="s">
        <v>906</v>
      </c>
      <c r="F447" s="50" t="s">
        <v>222</v>
      </c>
      <c r="G447" s="77" t="s">
        <v>222</v>
      </c>
      <c r="H447" s="70" t="s">
        <v>222</v>
      </c>
      <c r="I447" s="70" t="s">
        <v>222</v>
      </c>
      <c r="J447" s="77"/>
      <c r="K447" s="77"/>
      <c r="L447" s="6">
        <v>1</v>
      </c>
      <c r="M447" s="55">
        <v>43015</v>
      </c>
      <c r="N447" s="77" t="s">
        <v>65</v>
      </c>
      <c r="O447" s="67" t="s">
        <v>608</v>
      </c>
      <c r="P447" s="68" t="s">
        <v>222</v>
      </c>
      <c r="Q447" s="77"/>
      <c r="R447" s="77" t="s">
        <v>171</v>
      </c>
      <c r="S447" s="77"/>
      <c r="T447" s="69" t="s">
        <v>609</v>
      </c>
      <c r="U447" s="77"/>
    </row>
    <row r="448" spans="1:21">
      <c r="A448" s="52">
        <v>422</v>
      </c>
      <c r="B448" s="52" t="s">
        <v>13</v>
      </c>
      <c r="C448" s="66" t="s">
        <v>905</v>
      </c>
      <c r="D448" s="52"/>
      <c r="E448" s="77" t="s">
        <v>1104</v>
      </c>
      <c r="F448" s="77" t="s">
        <v>222</v>
      </c>
      <c r="G448" s="77"/>
      <c r="H448" s="70" t="s">
        <v>222</v>
      </c>
      <c r="I448" s="70" t="s">
        <v>222</v>
      </c>
      <c r="J448" s="77" t="s">
        <v>222</v>
      </c>
      <c r="K448" s="77"/>
      <c r="L448" s="6">
        <v>1</v>
      </c>
      <c r="M448" s="55">
        <v>43015</v>
      </c>
      <c r="N448" s="77" t="s">
        <v>65</v>
      </c>
      <c r="O448" s="67" t="s">
        <v>608</v>
      </c>
      <c r="P448" s="68" t="s">
        <v>222</v>
      </c>
      <c r="Q448" s="77"/>
      <c r="R448" s="77"/>
      <c r="S448" s="77"/>
      <c r="T448" s="69" t="s">
        <v>609</v>
      </c>
      <c r="U448" s="77"/>
    </row>
    <row r="449" spans="1:23">
      <c r="A449" s="52">
        <v>329</v>
      </c>
      <c r="B449" s="52" t="s">
        <v>13</v>
      </c>
      <c r="C449" s="66" t="s">
        <v>905</v>
      </c>
      <c r="D449" s="52"/>
      <c r="E449" s="77" t="s">
        <v>906</v>
      </c>
      <c r="F449" s="50" t="s">
        <v>962</v>
      </c>
      <c r="G449" s="77" t="s">
        <v>985</v>
      </c>
      <c r="H449" s="70" t="s">
        <v>986</v>
      </c>
      <c r="I449" s="70" t="s">
        <v>987</v>
      </c>
      <c r="J449" s="77"/>
      <c r="K449" s="77"/>
      <c r="L449" s="6">
        <v>0.8</v>
      </c>
      <c r="M449" s="55">
        <v>43015</v>
      </c>
      <c r="N449" s="77" t="s">
        <v>65</v>
      </c>
      <c r="O449" s="67" t="s">
        <v>108</v>
      </c>
      <c r="P449" s="68" t="s">
        <v>145</v>
      </c>
      <c r="Q449" s="77"/>
      <c r="R449" s="77"/>
      <c r="S449" s="69" t="s">
        <v>609</v>
      </c>
      <c r="T449" s="69" t="s">
        <v>372</v>
      </c>
      <c r="U449" s="77"/>
      <c r="V449" s="77"/>
      <c r="W449" s="77"/>
    </row>
    <row r="450" spans="1:23">
      <c r="A450" s="52">
        <v>126</v>
      </c>
      <c r="B450" s="52" t="s">
        <v>13</v>
      </c>
      <c r="C450" s="66" t="s">
        <v>730</v>
      </c>
      <c r="D450" s="52"/>
      <c r="E450" s="77" t="s">
        <v>722</v>
      </c>
      <c r="F450" s="50" t="s">
        <v>360</v>
      </c>
      <c r="G450" s="77"/>
      <c r="H450" s="70" t="s">
        <v>360</v>
      </c>
      <c r="I450" s="70" t="s">
        <v>742</v>
      </c>
      <c r="J450" s="77"/>
      <c r="K450" s="77"/>
      <c r="L450" s="6">
        <v>0.6</v>
      </c>
      <c r="M450" s="55">
        <v>43017</v>
      </c>
      <c r="N450" s="77" t="s">
        <v>65</v>
      </c>
      <c r="O450" s="67" t="s">
        <v>608</v>
      </c>
      <c r="P450" s="68" t="s">
        <v>360</v>
      </c>
      <c r="Q450" s="77"/>
      <c r="R450" s="77" t="s">
        <v>171</v>
      </c>
      <c r="S450" s="77"/>
      <c r="T450" s="69" t="s">
        <v>609</v>
      </c>
      <c r="U450" s="69" t="s">
        <v>609</v>
      </c>
      <c r="V450" s="77"/>
      <c r="W450" s="77"/>
    </row>
    <row r="451" spans="1:23">
      <c r="A451" s="52">
        <v>379</v>
      </c>
      <c r="B451" s="52" t="s">
        <v>13</v>
      </c>
      <c r="C451" s="66" t="s">
        <v>905</v>
      </c>
      <c r="D451" s="52"/>
      <c r="E451" s="77" t="s">
        <v>906</v>
      </c>
      <c r="F451" s="50" t="s">
        <v>1088</v>
      </c>
      <c r="G451" s="77" t="s">
        <v>360</v>
      </c>
      <c r="H451" s="70" t="s">
        <v>360</v>
      </c>
      <c r="I451" s="70" t="s">
        <v>742</v>
      </c>
      <c r="J451" s="77"/>
      <c r="K451" s="77"/>
      <c r="L451" s="6">
        <v>0.6</v>
      </c>
      <c r="M451" s="55">
        <v>43015</v>
      </c>
      <c r="N451" s="77" t="s">
        <v>65</v>
      </c>
      <c r="O451" s="67" t="s">
        <v>608</v>
      </c>
      <c r="P451" s="68" t="s">
        <v>360</v>
      </c>
      <c r="Q451" s="77"/>
      <c r="R451" s="77" t="s">
        <v>171</v>
      </c>
      <c r="S451" s="77"/>
      <c r="T451" s="69" t="s">
        <v>609</v>
      </c>
      <c r="U451" s="69" t="s">
        <v>609</v>
      </c>
      <c r="V451" s="77"/>
      <c r="W451" s="77"/>
    </row>
    <row r="452" spans="1:23">
      <c r="A452" s="52">
        <v>67</v>
      </c>
      <c r="B452" s="52" t="s">
        <v>13</v>
      </c>
      <c r="C452" s="66" t="s">
        <v>44</v>
      </c>
      <c r="D452" s="52"/>
      <c r="E452" s="77" t="s">
        <v>629</v>
      </c>
      <c r="F452" s="77" t="s">
        <v>217</v>
      </c>
      <c r="G452" s="77"/>
      <c r="H452" s="70" t="s">
        <v>217</v>
      </c>
      <c r="I452" s="70" t="s">
        <v>217</v>
      </c>
      <c r="J452" s="77" t="s">
        <v>720</v>
      </c>
      <c r="K452" s="77"/>
      <c r="L452" s="6">
        <v>1</v>
      </c>
      <c r="M452" s="55"/>
      <c r="N452" s="77" t="s">
        <v>65</v>
      </c>
      <c r="O452" s="67" t="s">
        <v>108</v>
      </c>
      <c r="P452" s="68" t="s">
        <v>217</v>
      </c>
      <c r="Q452" s="77"/>
      <c r="R452" s="77" t="s">
        <v>140</v>
      </c>
      <c r="S452" s="69" t="s">
        <v>609</v>
      </c>
      <c r="T452" s="69" t="s">
        <v>609</v>
      </c>
      <c r="U452" s="69" t="s">
        <v>609</v>
      </c>
      <c r="V452" s="77"/>
      <c r="W452" s="77"/>
    </row>
    <row r="453" spans="1:23">
      <c r="A453" s="52">
        <v>127</v>
      </c>
      <c r="B453" s="52" t="s">
        <v>13</v>
      </c>
      <c r="C453" s="66" t="s">
        <v>730</v>
      </c>
      <c r="D453" s="52"/>
      <c r="E453" s="77" t="s">
        <v>722</v>
      </c>
      <c r="F453" s="50" t="s">
        <v>217</v>
      </c>
      <c r="G453" s="77"/>
      <c r="H453" s="70" t="s">
        <v>217</v>
      </c>
      <c r="I453" s="70" t="s">
        <v>217</v>
      </c>
      <c r="J453" s="77"/>
      <c r="K453" s="77"/>
      <c r="L453" s="6">
        <v>1</v>
      </c>
      <c r="M453" s="55">
        <v>43017</v>
      </c>
      <c r="N453" s="77" t="s">
        <v>65</v>
      </c>
      <c r="O453" s="67" t="s">
        <v>108</v>
      </c>
      <c r="P453" s="68" t="s">
        <v>217</v>
      </c>
      <c r="Q453" s="77"/>
      <c r="R453" s="77" t="s">
        <v>171</v>
      </c>
      <c r="S453" s="69" t="s">
        <v>372</v>
      </c>
      <c r="T453" s="69" t="s">
        <v>609</v>
      </c>
      <c r="U453" s="69" t="s">
        <v>609</v>
      </c>
      <c r="V453" s="77"/>
      <c r="W453" s="69" t="s">
        <v>743</v>
      </c>
    </row>
    <row r="454" spans="1:23">
      <c r="A454" s="52">
        <v>330</v>
      </c>
      <c r="B454" s="52" t="s">
        <v>13</v>
      </c>
      <c r="C454" s="66" t="s">
        <v>905</v>
      </c>
      <c r="D454" s="52"/>
      <c r="E454" s="77" t="s">
        <v>906</v>
      </c>
      <c r="F454" s="50" t="s">
        <v>962</v>
      </c>
      <c r="G454" s="77" t="s">
        <v>216</v>
      </c>
      <c r="H454" s="70" t="s">
        <v>217</v>
      </c>
      <c r="I454" s="70" t="s">
        <v>217</v>
      </c>
      <c r="J454" s="77"/>
      <c r="K454" s="77"/>
      <c r="L454" s="6">
        <v>1</v>
      </c>
      <c r="M454" s="55">
        <v>43015</v>
      </c>
      <c r="N454" s="77" t="s">
        <v>65</v>
      </c>
      <c r="O454" s="67" t="s">
        <v>108</v>
      </c>
      <c r="P454" s="68" t="s">
        <v>217</v>
      </c>
      <c r="Q454" s="77"/>
      <c r="R454" s="77"/>
      <c r="S454" s="77"/>
      <c r="T454" s="69" t="s">
        <v>609</v>
      </c>
      <c r="U454" s="69" t="s">
        <v>609</v>
      </c>
      <c r="V454" s="77"/>
      <c r="W454" s="69" t="s">
        <v>743</v>
      </c>
    </row>
    <row r="455" spans="1:23">
      <c r="A455" s="52">
        <v>248</v>
      </c>
      <c r="B455" s="52" t="s">
        <v>13</v>
      </c>
      <c r="C455" s="66" t="s">
        <v>41</v>
      </c>
      <c r="D455" s="52" t="s">
        <v>812</v>
      </c>
      <c r="E455" s="77" t="s">
        <v>842</v>
      </c>
      <c r="F455" s="50" t="s">
        <v>218</v>
      </c>
      <c r="G455" s="50"/>
      <c r="H455" s="70" t="s">
        <v>218</v>
      </c>
      <c r="I455" s="70" t="s">
        <v>738</v>
      </c>
      <c r="J455" s="77" t="s">
        <v>720</v>
      </c>
      <c r="K455" s="77" t="s">
        <v>815</v>
      </c>
      <c r="L455" s="6">
        <v>1</v>
      </c>
      <c r="M455" s="6"/>
      <c r="N455" s="77" t="s">
        <v>65</v>
      </c>
      <c r="O455" s="67" t="s">
        <v>108</v>
      </c>
      <c r="P455" s="68" t="s">
        <v>217</v>
      </c>
      <c r="Q455" s="77"/>
      <c r="R455" s="77"/>
      <c r="S455" s="69" t="s">
        <v>609</v>
      </c>
      <c r="T455" s="69" t="s">
        <v>609</v>
      </c>
      <c r="U455" s="69" t="s">
        <v>609</v>
      </c>
      <c r="V455" s="77"/>
      <c r="W455" s="77"/>
    </row>
    <row r="456" spans="1:23">
      <c r="A456" s="52">
        <v>376</v>
      </c>
      <c r="B456" s="52" t="s">
        <v>13</v>
      </c>
      <c r="C456" s="66" t="s">
        <v>905</v>
      </c>
      <c r="D456" s="52"/>
      <c r="E456" s="77" t="s">
        <v>906</v>
      </c>
      <c r="F456" s="50" t="s">
        <v>1077</v>
      </c>
      <c r="G456" s="77" t="s">
        <v>1080</v>
      </c>
      <c r="H456" s="70" t="s">
        <v>1081</v>
      </c>
      <c r="I456" s="70" t="s">
        <v>1082</v>
      </c>
      <c r="J456" s="77"/>
      <c r="K456" s="77"/>
      <c r="L456" s="6">
        <v>0.8</v>
      </c>
      <c r="M456" s="55">
        <v>43015</v>
      </c>
      <c r="N456" s="77" t="s">
        <v>65</v>
      </c>
      <c r="O456" s="67" t="s">
        <v>108</v>
      </c>
      <c r="P456" s="68" t="s">
        <v>176</v>
      </c>
      <c r="Q456" s="77"/>
      <c r="R456" s="77"/>
      <c r="S456" s="69" t="s">
        <v>609</v>
      </c>
      <c r="T456" s="77"/>
      <c r="U456" s="69" t="s">
        <v>609</v>
      </c>
      <c r="V456" s="77"/>
      <c r="W456" s="77"/>
    </row>
    <row r="457" spans="1:23">
      <c r="A457" s="52">
        <v>382</v>
      </c>
      <c r="B457" s="52" t="s">
        <v>13</v>
      </c>
      <c r="C457" s="66" t="s">
        <v>905</v>
      </c>
      <c r="D457" s="52"/>
      <c r="E457" s="77" t="s">
        <v>906</v>
      </c>
      <c r="F457" s="50" t="s">
        <v>1088</v>
      </c>
      <c r="G457" s="77" t="s">
        <v>1091</v>
      </c>
      <c r="H457" s="70" t="s">
        <v>1092</v>
      </c>
      <c r="I457" s="70" t="s">
        <v>1093</v>
      </c>
      <c r="J457" s="77"/>
      <c r="K457" s="77"/>
      <c r="L457" s="6">
        <v>0.6</v>
      </c>
      <c r="M457" s="55">
        <v>43015</v>
      </c>
      <c r="N457" s="77" t="s">
        <v>65</v>
      </c>
      <c r="O457" s="67" t="s">
        <v>608</v>
      </c>
      <c r="P457" s="68" t="s">
        <v>145</v>
      </c>
      <c r="Q457" s="77"/>
      <c r="R457" s="77" t="s">
        <v>171</v>
      </c>
      <c r="S457" s="77"/>
      <c r="T457" s="77"/>
      <c r="U457" s="69" t="s">
        <v>609</v>
      </c>
      <c r="V457" s="77"/>
      <c r="W457" s="77"/>
    </row>
  </sheetData>
  <autoFilter ref="A1:Q457" xr:uid="{00000000-0009-0000-0000-000009000000}"/>
  <sortState ref="A2:V457">
    <sortCondition ref="N2:N457"/>
    <sortCondition ref="H2:H457"/>
    <sortCondition ref="C2:C457"/>
    <sortCondition ref="E2:E457"/>
    <sortCondition ref="L2:L457"/>
    <sortCondition ref="A2:A457"/>
  </sortState>
  <conditionalFormatting sqref="O1 N365:N1048576 P14 N1:N363">
    <cfRule type="containsText" dxfId="46" priority="11" operator="containsText" text="data">
      <formula>NOT(ISERROR(SEARCH("data",N1)))</formula>
    </cfRule>
    <cfRule type="containsText" dxfId="45" priority="12" operator="containsText" text="multimedia">
      <formula>NOT(ISERROR(SEARCH("multimedia",N1)))</formula>
    </cfRule>
    <cfRule type="containsText" dxfId="44" priority="13" operator="containsText" text="text">
      <formula>NOT(ISERROR(SEARCH("text",N1)))</formula>
    </cfRule>
  </conditionalFormatting>
  <conditionalFormatting sqref="N364">
    <cfRule type="containsText" dxfId="43" priority="8" operator="containsText" text="data">
      <formula>NOT(ISERROR(SEARCH("data",N364)))</formula>
    </cfRule>
    <cfRule type="containsText" dxfId="42" priority="9" operator="containsText" text="multimedia">
      <formula>NOT(ISERROR(SEARCH("multimedia",N364)))</formula>
    </cfRule>
    <cfRule type="containsText" dxfId="41" priority="10" operator="containsText" text="text">
      <formula>NOT(ISERROR(SEARCH("text",N364)))</formula>
    </cfRule>
  </conditionalFormatting>
  <conditionalFormatting sqref="O1:O1048576">
    <cfRule type="containsText" dxfId="40" priority="2" operator="containsText" text="not applicable">
      <formula>NOT(ISERROR(SEARCH("not applicable",O1)))</formula>
    </cfRule>
    <cfRule type="containsText" dxfId="39" priority="3" operator="containsText" text="mixed or ambiguous">
      <formula>NOT(ISERROR(SEARCH("mixed or ambiguous",O1)))</formula>
    </cfRule>
  </conditionalFormatting>
  <conditionalFormatting sqref="L2:L457">
    <cfRule type="iconSet" priority="387">
      <iconSet iconSet="5Quarters">
        <cfvo type="percent" val="0"/>
        <cfvo type="num" val="0"/>
        <cfvo type="num" val="0.5"/>
        <cfvo type="num" val="0.75"/>
        <cfvo type="num" val="1"/>
      </iconSet>
    </cfRule>
  </conditionalFormatting>
  <dataValidations count="4">
    <dataValidation type="list" allowBlank="1" showInputMessage="1" showErrorMessage="1" sqref="R2:R134 R136:R457" xr:uid="{00000000-0002-0000-0900-000000000000}">
      <formula1>BibTeX_types</formula1>
    </dataValidation>
    <dataValidation type="list" allowBlank="1" showInputMessage="1" showErrorMessage="1" sqref="N2:N457" xr:uid="{00000000-0002-0000-0900-000001000000}">
      <formula1>repository_type</formula1>
    </dataValidation>
    <dataValidation type="list" allowBlank="1" showInputMessage="1" showErrorMessage="1" sqref="O2:O457" xr:uid="{00000000-0002-0000-0900-000002000000}">
      <formula1>CG_OA_Policy_InfoPrd</formula1>
    </dataValidation>
    <dataValidation type="list" allowBlank="1" showInputMessage="1" showErrorMessage="1" sqref="P2:P457" xr:uid="{00000000-0002-0000-0900-000003000000}">
      <formula1>CGSpace_types</formula1>
    </dataValidation>
  </dataValidations>
  <pageMargins left="0.7" right="0.7" top="0.75" bottom="0.75" header="0.3" footer="0.3"/>
  <pageSetup paperSize="9"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N352"/>
  <sheetViews>
    <sheetView zoomScale="90" zoomScaleNormal="90" workbookViewId="0">
      <pane ySplit="1" topLeftCell="A23" activePane="bottomLeft" state="frozen"/>
      <selection pane="bottomLeft" activeCell="K29" sqref="K29"/>
    </sheetView>
  </sheetViews>
  <sheetFormatPr baseColWidth="10" defaultColWidth="9.1640625" defaultRowHeight="15"/>
  <cols>
    <col min="1" max="1" width="4.5" bestFit="1" customWidth="1"/>
    <col min="2" max="2" width="4.1640625" bestFit="1" customWidth="1"/>
    <col min="3" max="3" width="7.5" customWidth="1"/>
    <col min="4" max="4" width="6.33203125" customWidth="1"/>
    <col min="5" max="5" width="2.6640625" customWidth="1"/>
    <col min="7" max="10" width="2.6640625" customWidth="1"/>
    <col min="11" max="11" width="24.33203125" style="231" customWidth="1"/>
    <col min="12" max="12" width="124.33203125" style="229" customWidth="1"/>
    <col min="13" max="13" width="4" style="1" customWidth="1"/>
    <col min="14" max="14" width="4.1640625" style="1" customWidth="1"/>
    <col min="15" max="16" width="3.33203125" style="1" customWidth="1"/>
    <col min="17" max="17" width="3.33203125" style="138" customWidth="1"/>
    <col min="18" max="27" width="4.83203125" customWidth="1"/>
    <col min="28" max="28" width="4.83203125" style="8" customWidth="1"/>
    <col min="29" max="30" width="4.83203125" customWidth="1"/>
    <col min="31" max="31" width="3" customWidth="1"/>
    <col min="32" max="34" width="4" customWidth="1"/>
    <col min="35" max="35" width="4.5" customWidth="1"/>
    <col min="36" max="47" width="4" customWidth="1"/>
    <col min="48" max="55" width="4.33203125" customWidth="1"/>
    <col min="56" max="56" width="4.83203125" customWidth="1"/>
    <col min="57" max="66" width="5" customWidth="1"/>
  </cols>
  <sheetData>
    <row r="1" spans="1:66" ht="87.75" customHeight="1">
      <c r="A1">
        <v>0</v>
      </c>
      <c r="B1" s="136" t="s">
        <v>2656</v>
      </c>
      <c r="C1" t="s">
        <v>591</v>
      </c>
      <c r="D1" s="69" t="s">
        <v>3294</v>
      </c>
      <c r="E1" s="136" t="s">
        <v>2657</v>
      </c>
      <c r="F1" s="69" t="s">
        <v>3295</v>
      </c>
      <c r="G1" s="136" t="s">
        <v>2661</v>
      </c>
      <c r="K1" s="231" t="s">
        <v>586</v>
      </c>
      <c r="L1" s="229" t="s">
        <v>1727</v>
      </c>
      <c r="M1" s="1" t="s">
        <v>3108</v>
      </c>
      <c r="N1" s="1" t="s">
        <v>3109</v>
      </c>
      <c r="O1" s="133" t="s">
        <v>2261</v>
      </c>
      <c r="P1" s="133" t="s">
        <v>2024</v>
      </c>
      <c r="Q1" s="137" t="s">
        <v>2074</v>
      </c>
      <c r="R1" s="132" t="s">
        <v>62</v>
      </c>
      <c r="S1" s="132" t="s">
        <v>2655</v>
      </c>
      <c r="T1" s="132" t="s">
        <v>2658</v>
      </c>
      <c r="U1" s="132" t="s">
        <v>2652</v>
      </c>
      <c r="V1" s="132" t="s">
        <v>2601</v>
      </c>
      <c r="W1" s="132" t="s">
        <v>2870</v>
      </c>
      <c r="X1" s="132" t="s">
        <v>2752</v>
      </c>
      <c r="Y1" s="132" t="s">
        <v>2879</v>
      </c>
      <c r="Z1" s="132" t="s">
        <v>2603</v>
      </c>
      <c r="AA1" s="132" t="s">
        <v>2662</v>
      </c>
      <c r="AB1" s="139" t="s">
        <v>2604</v>
      </c>
      <c r="AC1" s="132" t="s">
        <v>2663</v>
      </c>
      <c r="AD1" s="132" t="s">
        <v>2773</v>
      </c>
      <c r="AE1" s="135" t="s">
        <v>2605</v>
      </c>
      <c r="AF1" s="143" t="s">
        <v>2647</v>
      </c>
      <c r="AG1" s="143" t="s">
        <v>2648</v>
      </c>
      <c r="AH1" s="148" t="s">
        <v>64</v>
      </c>
      <c r="AI1" s="148" t="s">
        <v>2754</v>
      </c>
      <c r="AJ1" s="148" t="s">
        <v>2646</v>
      </c>
      <c r="AK1" s="148" t="s">
        <v>2753</v>
      </c>
      <c r="AL1" s="148" t="s">
        <v>2660</v>
      </c>
      <c r="AM1" s="148" t="s">
        <v>2654</v>
      </c>
      <c r="AN1" s="148" t="s">
        <v>386</v>
      </c>
      <c r="AO1" s="148" t="s">
        <v>2649</v>
      </c>
      <c r="AP1" s="148" t="s">
        <v>2795</v>
      </c>
      <c r="AQ1" s="148" t="s">
        <v>2653</v>
      </c>
      <c r="AR1" s="148" t="s">
        <v>425</v>
      </c>
      <c r="AS1" s="148" t="s">
        <v>2659</v>
      </c>
      <c r="AT1" s="148" t="s">
        <v>392</v>
      </c>
      <c r="AU1" s="148" t="s">
        <v>141</v>
      </c>
      <c r="AV1" s="148" t="s">
        <v>1084</v>
      </c>
      <c r="AW1" s="148" t="s">
        <v>2664</v>
      </c>
      <c r="AX1" s="148" t="s">
        <v>311</v>
      </c>
      <c r="AY1" s="148" t="s">
        <v>2749</v>
      </c>
      <c r="AZ1" s="148" t="s">
        <v>2748</v>
      </c>
      <c r="BA1" s="148" t="s">
        <v>354</v>
      </c>
      <c r="BB1" s="148" t="s">
        <v>2142</v>
      </c>
      <c r="BC1" s="148" t="s">
        <v>2665</v>
      </c>
      <c r="BD1" s="148" t="s">
        <v>2774</v>
      </c>
      <c r="BE1" s="148" t="s">
        <v>2794</v>
      </c>
      <c r="BF1" s="148" t="s">
        <v>1057</v>
      </c>
      <c r="BG1" s="148" t="s">
        <v>394</v>
      </c>
      <c r="BH1" s="148" t="s">
        <v>98</v>
      </c>
      <c r="BI1" s="148" t="s">
        <v>2796</v>
      </c>
      <c r="BJ1" s="148" t="s">
        <v>2797</v>
      </c>
      <c r="BK1" s="148" t="s">
        <v>477</v>
      </c>
      <c r="BL1" s="148" t="s">
        <v>444</v>
      </c>
      <c r="BM1" s="148" t="s">
        <v>2798</v>
      </c>
      <c r="BN1" s="148" t="s">
        <v>2799</v>
      </c>
    </row>
    <row r="2" spans="1:66" ht="16">
      <c r="A2">
        <v>2</v>
      </c>
      <c r="B2">
        <v>1</v>
      </c>
      <c r="C2" t="s">
        <v>263</v>
      </c>
      <c r="D2" t="s">
        <v>263</v>
      </c>
      <c r="E2" t="e">
        <f t="shared" ref="E2:E38" si="0">IF(F2=F1,E1,E1+1)</f>
        <v>#VALUE!</v>
      </c>
      <c r="F2" t="s">
        <v>263</v>
      </c>
      <c r="G2">
        <v>1</v>
      </c>
      <c r="K2" s="231" t="s">
        <v>263</v>
      </c>
      <c r="L2" s="230" t="str">
        <f>VLOOKUP(K2,keys_v1.7!O$2:P$792,2,FALSE)</f>
        <v>Definition from FaBiO: A manifestation that represents data in binary form, encoding the data as a series of 0s and 1s.</v>
      </c>
      <c r="M2" s="1">
        <v>0</v>
      </c>
      <c r="N2" s="1">
        <v>0</v>
      </c>
      <c r="O2" s="1">
        <v>1</v>
      </c>
      <c r="R2" s="144">
        <v>1</v>
      </c>
      <c r="S2" s="144">
        <v>1</v>
      </c>
      <c r="T2" s="147">
        <v>1</v>
      </c>
      <c r="U2" s="147">
        <v>1</v>
      </c>
      <c r="V2" s="144">
        <v>0.2</v>
      </c>
      <c r="W2" s="144"/>
      <c r="X2" s="144">
        <v>0</v>
      </c>
      <c r="Y2" s="144">
        <v>0</v>
      </c>
      <c r="Z2" s="144">
        <v>0.6</v>
      </c>
      <c r="AA2" s="144">
        <v>1</v>
      </c>
      <c r="AB2" s="145">
        <v>0</v>
      </c>
      <c r="AC2" s="144">
        <v>0</v>
      </c>
      <c r="AE2" t="s">
        <v>2750</v>
      </c>
      <c r="AH2" t="str">
        <f t="shared" ref="AH2:AI33" si="1">IFERROR(SEARCH(AH$1,$K2),"")</f>
        <v/>
      </c>
      <c r="AI2" t="str">
        <f t="shared" si="1"/>
        <v/>
      </c>
      <c r="AJ2" t="str">
        <f t="shared" ref="AJ2:AJ33" si="2">IFERROR(SEARCH($AJ$1,K2),"")</f>
        <v/>
      </c>
      <c r="AK2" t="str">
        <f t="shared" ref="AK2:AK16" si="3">IFERROR(SEARCH($AK$1,K2),"")</f>
        <v/>
      </c>
      <c r="AL2" t="str">
        <f t="shared" ref="AL2:AU16" si="4">IFERROR(SEARCH(AL$1,$K2),"")</f>
        <v/>
      </c>
      <c r="AM2" t="str">
        <f t="shared" si="4"/>
        <v/>
      </c>
      <c r="AN2" t="str">
        <f t="shared" si="4"/>
        <v/>
      </c>
      <c r="AO2" t="str">
        <f t="shared" si="4"/>
        <v/>
      </c>
      <c r="AP2" t="str">
        <f t="shared" si="4"/>
        <v/>
      </c>
      <c r="AQ2" t="str">
        <f t="shared" si="4"/>
        <v/>
      </c>
      <c r="AR2" t="str">
        <f t="shared" si="4"/>
        <v/>
      </c>
      <c r="AS2" t="str">
        <f t="shared" si="4"/>
        <v/>
      </c>
      <c r="AT2" t="str">
        <f t="shared" si="4"/>
        <v/>
      </c>
      <c r="AU2" t="str">
        <f t="shared" si="4"/>
        <v/>
      </c>
      <c r="AV2" t="str">
        <f t="shared" ref="AV2:BE16" si="5">IFERROR(SEARCH(AV$1,$K2),"")</f>
        <v/>
      </c>
      <c r="AW2" t="str">
        <f t="shared" si="5"/>
        <v/>
      </c>
      <c r="AX2" t="str">
        <f t="shared" si="5"/>
        <v/>
      </c>
      <c r="AY2" t="str">
        <f t="shared" si="5"/>
        <v/>
      </c>
      <c r="AZ2" t="str">
        <f t="shared" si="5"/>
        <v/>
      </c>
      <c r="BA2" t="str">
        <f t="shared" si="5"/>
        <v/>
      </c>
      <c r="BB2" t="str">
        <f t="shared" si="5"/>
        <v/>
      </c>
      <c r="BC2" t="str">
        <f t="shared" si="5"/>
        <v/>
      </c>
      <c r="BD2" t="str">
        <f t="shared" si="5"/>
        <v/>
      </c>
      <c r="BE2" t="str">
        <f t="shared" si="5"/>
        <v/>
      </c>
      <c r="BF2" t="str">
        <f t="shared" ref="BF2:BN16" si="6">IFERROR(SEARCH(BF$1,$K2),"")</f>
        <v/>
      </c>
      <c r="BG2" t="str">
        <f t="shared" si="6"/>
        <v/>
      </c>
      <c r="BH2" t="str">
        <f t="shared" si="6"/>
        <v/>
      </c>
      <c r="BI2" t="str">
        <f t="shared" si="6"/>
        <v/>
      </c>
      <c r="BJ2" t="str">
        <f t="shared" si="6"/>
        <v/>
      </c>
      <c r="BK2" t="str">
        <f t="shared" si="6"/>
        <v/>
      </c>
      <c r="BL2" t="str">
        <f t="shared" si="6"/>
        <v/>
      </c>
      <c r="BM2" t="str">
        <f t="shared" si="6"/>
        <v/>
      </c>
      <c r="BN2" t="str">
        <f t="shared" si="6"/>
        <v/>
      </c>
    </row>
    <row r="3" spans="1:66" ht="16">
      <c r="A3">
        <v>12</v>
      </c>
      <c r="B3">
        <v>1</v>
      </c>
      <c r="C3" t="s">
        <v>263</v>
      </c>
      <c r="D3" t="s">
        <v>263</v>
      </c>
      <c r="E3" t="e">
        <f t="shared" si="0"/>
        <v>#VALUE!</v>
      </c>
      <c r="F3" t="s">
        <v>263</v>
      </c>
      <c r="G3">
        <v>2</v>
      </c>
      <c r="K3" s="231" t="s">
        <v>266</v>
      </c>
      <c r="L3" s="230" t="str">
        <f>VLOOKUP(K3,keys_v1.7!O$2:P$792,2,FALSE)</f>
        <v>Definition from DublinCore: Data encoded in a defined structure.</v>
      </c>
      <c r="M3" s="1">
        <v>0</v>
      </c>
      <c r="N3" s="1">
        <v>0</v>
      </c>
      <c r="R3" s="144">
        <v>0.6</v>
      </c>
      <c r="S3" s="144">
        <v>1</v>
      </c>
      <c r="T3" s="144">
        <v>1</v>
      </c>
      <c r="U3" s="147">
        <v>1</v>
      </c>
      <c r="V3" s="144">
        <v>0.2</v>
      </c>
      <c r="W3" s="144"/>
      <c r="X3" s="144">
        <v>0</v>
      </c>
      <c r="Y3" s="144">
        <v>0</v>
      </c>
      <c r="Z3" s="144">
        <v>0.6</v>
      </c>
      <c r="AA3" s="144">
        <v>1</v>
      </c>
      <c r="AB3" s="145">
        <v>0</v>
      </c>
      <c r="AC3" s="144">
        <v>0</v>
      </c>
      <c r="AE3" t="s">
        <v>2750</v>
      </c>
      <c r="AH3" t="str">
        <f t="shared" si="1"/>
        <v/>
      </c>
      <c r="AI3" t="str">
        <f t="shared" si="1"/>
        <v/>
      </c>
      <c r="AJ3" t="str">
        <f t="shared" si="2"/>
        <v/>
      </c>
      <c r="AK3" t="str">
        <f t="shared" si="3"/>
        <v/>
      </c>
      <c r="AL3" t="str">
        <f t="shared" si="4"/>
        <v/>
      </c>
      <c r="AM3" t="str">
        <f t="shared" si="4"/>
        <v/>
      </c>
      <c r="AN3" t="str">
        <f t="shared" si="4"/>
        <v/>
      </c>
      <c r="AO3" t="str">
        <f t="shared" si="4"/>
        <v/>
      </c>
      <c r="AP3" t="str">
        <f t="shared" si="4"/>
        <v/>
      </c>
      <c r="AQ3" t="str">
        <f t="shared" si="4"/>
        <v/>
      </c>
      <c r="AR3" t="str">
        <f t="shared" si="4"/>
        <v/>
      </c>
      <c r="AS3" t="str">
        <f t="shared" si="4"/>
        <v/>
      </c>
      <c r="AT3" t="str">
        <f t="shared" si="4"/>
        <v/>
      </c>
      <c r="AU3" t="str">
        <f t="shared" si="4"/>
        <v/>
      </c>
      <c r="AV3" t="str">
        <f t="shared" si="5"/>
        <v/>
      </c>
      <c r="AW3" t="str">
        <f t="shared" si="5"/>
        <v/>
      </c>
      <c r="AX3" t="str">
        <f t="shared" si="5"/>
        <v/>
      </c>
      <c r="AY3" t="str">
        <f t="shared" si="5"/>
        <v/>
      </c>
      <c r="AZ3" t="str">
        <f t="shared" si="5"/>
        <v/>
      </c>
      <c r="BA3" t="str">
        <f t="shared" si="5"/>
        <v/>
      </c>
      <c r="BB3" t="str">
        <f t="shared" si="5"/>
        <v/>
      </c>
      <c r="BC3" t="str">
        <f t="shared" si="5"/>
        <v/>
      </c>
      <c r="BD3" t="str">
        <f t="shared" si="5"/>
        <v/>
      </c>
      <c r="BE3" t="str">
        <f t="shared" si="5"/>
        <v/>
      </c>
      <c r="BF3" t="str">
        <f t="shared" si="6"/>
        <v/>
      </c>
      <c r="BG3" t="str">
        <f t="shared" si="6"/>
        <v/>
      </c>
      <c r="BH3" t="str">
        <f t="shared" si="6"/>
        <v/>
      </c>
      <c r="BI3" t="str">
        <f t="shared" si="6"/>
        <v/>
      </c>
      <c r="BJ3" t="str">
        <f t="shared" si="6"/>
        <v/>
      </c>
      <c r="BK3" t="str">
        <f t="shared" si="6"/>
        <v/>
      </c>
      <c r="BL3" t="str">
        <f t="shared" si="6"/>
        <v/>
      </c>
      <c r="BM3" t="str">
        <f t="shared" si="6"/>
        <v/>
      </c>
      <c r="BN3" t="str">
        <f t="shared" si="6"/>
        <v/>
      </c>
    </row>
    <row r="4" spans="1:66" ht="16">
      <c r="A4">
        <v>3</v>
      </c>
      <c r="B4">
        <v>1</v>
      </c>
      <c r="C4" t="s">
        <v>263</v>
      </c>
      <c r="D4" t="s">
        <v>326</v>
      </c>
      <c r="E4" t="e">
        <f t="shared" si="0"/>
        <v>#VALUE!</v>
      </c>
      <c r="F4" t="s">
        <v>326</v>
      </c>
      <c r="G4">
        <v>2</v>
      </c>
      <c r="K4" s="231" t="s">
        <v>326</v>
      </c>
      <c r="L4" s="230" t="str">
        <f>VLOOKUP(K4,keys_v1.7!O$2:P$792,2,FALSE)</f>
        <v>Definition from FaBiO: A digital item containing information in computer-readable form encoded in a particular format.</v>
      </c>
      <c r="M4" s="1">
        <v>1</v>
      </c>
      <c r="N4" s="1">
        <v>0</v>
      </c>
      <c r="O4" s="1">
        <v>1</v>
      </c>
      <c r="P4" s="1">
        <v>1</v>
      </c>
      <c r="Q4" s="138">
        <v>1</v>
      </c>
      <c r="R4" s="144">
        <v>1</v>
      </c>
      <c r="S4" s="144">
        <v>1</v>
      </c>
      <c r="T4" s="144"/>
      <c r="U4" s="144">
        <v>1</v>
      </c>
      <c r="V4" s="144">
        <v>0.2</v>
      </c>
      <c r="W4" s="144"/>
      <c r="X4" s="144">
        <v>0</v>
      </c>
      <c r="Y4" s="144">
        <v>0</v>
      </c>
      <c r="Z4" s="144">
        <v>0.6</v>
      </c>
      <c r="AA4" s="144">
        <v>1</v>
      </c>
      <c r="AB4" s="145">
        <v>0</v>
      </c>
      <c r="AC4" s="144">
        <v>0</v>
      </c>
      <c r="AE4" t="s">
        <v>2750</v>
      </c>
      <c r="AH4" t="str">
        <f t="shared" si="1"/>
        <v/>
      </c>
      <c r="AI4" t="str">
        <f t="shared" si="1"/>
        <v/>
      </c>
      <c r="AJ4" t="str">
        <f t="shared" si="2"/>
        <v/>
      </c>
      <c r="AK4" t="str">
        <f t="shared" si="3"/>
        <v/>
      </c>
      <c r="AL4" t="str">
        <f t="shared" si="4"/>
        <v/>
      </c>
      <c r="AM4" t="str">
        <f t="shared" si="4"/>
        <v/>
      </c>
      <c r="AN4" t="str">
        <f t="shared" si="4"/>
        <v/>
      </c>
      <c r="AO4" t="str">
        <f t="shared" si="4"/>
        <v/>
      </c>
      <c r="AP4" t="str">
        <f t="shared" si="4"/>
        <v/>
      </c>
      <c r="AQ4" t="str">
        <f t="shared" si="4"/>
        <v/>
      </c>
      <c r="AR4" t="str">
        <f t="shared" si="4"/>
        <v/>
      </c>
      <c r="AS4" t="str">
        <f t="shared" si="4"/>
        <v/>
      </c>
      <c r="AT4" t="str">
        <f t="shared" si="4"/>
        <v/>
      </c>
      <c r="AU4" t="str">
        <f t="shared" si="4"/>
        <v/>
      </c>
      <c r="AV4" t="str">
        <f t="shared" si="5"/>
        <v/>
      </c>
      <c r="AW4" t="str">
        <f t="shared" si="5"/>
        <v/>
      </c>
      <c r="AX4" t="str">
        <f t="shared" si="5"/>
        <v/>
      </c>
      <c r="AY4" t="str">
        <f t="shared" si="5"/>
        <v/>
      </c>
      <c r="AZ4" t="str">
        <f t="shared" si="5"/>
        <v/>
      </c>
      <c r="BA4" t="str">
        <f t="shared" si="5"/>
        <v/>
      </c>
      <c r="BB4" t="str">
        <f t="shared" si="5"/>
        <v/>
      </c>
      <c r="BC4" t="str">
        <f t="shared" si="5"/>
        <v/>
      </c>
      <c r="BD4" t="str">
        <f t="shared" si="5"/>
        <v/>
      </c>
      <c r="BE4" t="str">
        <f t="shared" si="5"/>
        <v/>
      </c>
      <c r="BF4" t="str">
        <f t="shared" si="6"/>
        <v/>
      </c>
      <c r="BG4" t="str">
        <f t="shared" si="6"/>
        <v/>
      </c>
      <c r="BH4" t="str">
        <f t="shared" si="6"/>
        <v/>
      </c>
      <c r="BI4" t="str">
        <f t="shared" si="6"/>
        <v/>
      </c>
      <c r="BJ4" t="str">
        <f t="shared" si="6"/>
        <v/>
      </c>
      <c r="BK4" t="str">
        <f t="shared" si="6"/>
        <v/>
      </c>
      <c r="BL4" t="str">
        <f t="shared" si="6"/>
        <v/>
      </c>
      <c r="BM4" t="str">
        <f t="shared" si="6"/>
        <v/>
      </c>
      <c r="BN4" t="str">
        <f t="shared" si="6"/>
        <v/>
      </c>
    </row>
    <row r="5" spans="1:66" ht="32">
      <c r="A5">
        <v>4</v>
      </c>
      <c r="B5">
        <v>1</v>
      </c>
      <c r="C5" t="s">
        <v>263</v>
      </c>
      <c r="D5" t="s">
        <v>1247</v>
      </c>
      <c r="E5" t="e">
        <f t="shared" si="0"/>
        <v>#VALUE!</v>
      </c>
      <c r="F5" t="s">
        <v>1247</v>
      </c>
      <c r="G5">
        <v>4</v>
      </c>
      <c r="K5" s="231" t="s">
        <v>2199</v>
      </c>
      <c r="L5" s="230" t="str">
        <f>VLOOKUP(K5,keys_v1.7!O$2:P$792,2,FALSE)</f>
        <v>Definition from FaBiO: An electronic form of data storage that displays a grid of rows and columns, in which each editable cell can contain alphanumeric text, a numeric value, or a formula that defines how the content of that cell is to be calculated from the content of another cell or cells.</v>
      </c>
      <c r="M5" s="1">
        <v>0</v>
      </c>
      <c r="N5" s="1">
        <v>1</v>
      </c>
      <c r="R5" s="144">
        <v>1</v>
      </c>
      <c r="S5" s="144">
        <v>1</v>
      </c>
      <c r="T5" s="144"/>
      <c r="U5" s="144">
        <v>1</v>
      </c>
      <c r="V5" s="144">
        <v>0.2</v>
      </c>
      <c r="W5" s="144"/>
      <c r="X5" s="144">
        <v>0</v>
      </c>
      <c r="Y5" s="144">
        <v>0</v>
      </c>
      <c r="Z5" s="144">
        <v>0.6</v>
      </c>
      <c r="AA5" s="144">
        <v>0.8</v>
      </c>
      <c r="AB5" s="145">
        <v>0</v>
      </c>
      <c r="AC5" s="144">
        <v>0</v>
      </c>
      <c r="AE5" t="s">
        <v>2750</v>
      </c>
      <c r="AH5" t="str">
        <f t="shared" si="1"/>
        <v/>
      </c>
      <c r="AI5" t="str">
        <f t="shared" si="1"/>
        <v/>
      </c>
      <c r="AJ5" t="str">
        <f t="shared" si="2"/>
        <v/>
      </c>
      <c r="AK5" t="str">
        <f t="shared" si="3"/>
        <v/>
      </c>
      <c r="AL5" t="str">
        <f t="shared" si="4"/>
        <v/>
      </c>
      <c r="AM5" t="str">
        <f t="shared" si="4"/>
        <v/>
      </c>
      <c r="AN5" t="str">
        <f t="shared" si="4"/>
        <v/>
      </c>
      <c r="AO5" t="str">
        <f t="shared" si="4"/>
        <v/>
      </c>
      <c r="AP5" t="str">
        <f t="shared" si="4"/>
        <v/>
      </c>
      <c r="AQ5" t="str">
        <f t="shared" si="4"/>
        <v/>
      </c>
      <c r="AR5" t="str">
        <f t="shared" si="4"/>
        <v/>
      </c>
      <c r="AS5" t="str">
        <f t="shared" si="4"/>
        <v/>
      </c>
      <c r="AT5" t="str">
        <f t="shared" si="4"/>
        <v/>
      </c>
      <c r="AU5" t="str">
        <f t="shared" si="4"/>
        <v/>
      </c>
      <c r="AV5" t="str">
        <f t="shared" si="5"/>
        <v/>
      </c>
      <c r="AW5" t="str">
        <f t="shared" si="5"/>
        <v/>
      </c>
      <c r="AX5" t="str">
        <f t="shared" si="5"/>
        <v/>
      </c>
      <c r="AY5" t="str">
        <f t="shared" si="5"/>
        <v/>
      </c>
      <c r="AZ5" t="str">
        <f t="shared" si="5"/>
        <v/>
      </c>
      <c r="BA5" t="str">
        <f t="shared" si="5"/>
        <v/>
      </c>
      <c r="BB5" t="str">
        <f t="shared" si="5"/>
        <v/>
      </c>
      <c r="BC5" t="str">
        <f t="shared" si="5"/>
        <v/>
      </c>
      <c r="BD5" t="str">
        <f t="shared" si="5"/>
        <v/>
      </c>
      <c r="BE5" t="str">
        <f t="shared" si="5"/>
        <v/>
      </c>
      <c r="BF5" t="str">
        <f t="shared" si="6"/>
        <v/>
      </c>
      <c r="BG5" t="str">
        <f t="shared" si="6"/>
        <v/>
      </c>
      <c r="BH5" t="str">
        <f t="shared" si="6"/>
        <v/>
      </c>
      <c r="BI5" t="str">
        <f t="shared" si="6"/>
        <v/>
      </c>
      <c r="BJ5" t="str">
        <f t="shared" si="6"/>
        <v/>
      </c>
      <c r="BK5" t="str">
        <f t="shared" si="6"/>
        <v/>
      </c>
      <c r="BL5" t="str">
        <f t="shared" si="6"/>
        <v/>
      </c>
      <c r="BM5" t="str">
        <f t="shared" si="6"/>
        <v/>
      </c>
      <c r="BN5" t="str">
        <f t="shared" si="6"/>
        <v/>
      </c>
    </row>
    <row r="6" spans="1:66" ht="32">
      <c r="A6">
        <v>14</v>
      </c>
      <c r="B6">
        <v>1</v>
      </c>
      <c r="C6" t="s">
        <v>263</v>
      </c>
      <c r="D6" t="s">
        <v>326</v>
      </c>
      <c r="E6" t="e">
        <f t="shared" si="0"/>
        <v>#VALUE!</v>
      </c>
      <c r="F6" t="s">
        <v>326</v>
      </c>
      <c r="G6">
        <v>4</v>
      </c>
      <c r="K6" s="231" t="s">
        <v>1920</v>
      </c>
      <c r="L6" s="230" t="str">
        <f>VLOOKUP(K6,keys_v1.7!O$2:P$792,2,FALSE)</f>
        <v>Definition from FaBiO: A controlled vocabulary or official list that establishes, for consistency, the authoritative forms of headings, and the preferred terms or proper names to be used, when creating a catalogue or when indexing and searching a set of entities within a defined domain.</v>
      </c>
      <c r="M6" s="1">
        <v>0</v>
      </c>
      <c r="N6" s="1">
        <v>1</v>
      </c>
      <c r="R6" s="144">
        <v>0</v>
      </c>
      <c r="S6" s="144">
        <v>1</v>
      </c>
      <c r="T6" s="144">
        <v>1</v>
      </c>
      <c r="U6" s="147">
        <v>0.6</v>
      </c>
      <c r="V6" s="144">
        <v>0.2</v>
      </c>
      <c r="W6" s="144"/>
      <c r="X6" s="144">
        <v>0</v>
      </c>
      <c r="Y6" s="144">
        <v>0</v>
      </c>
      <c r="Z6" s="144">
        <v>0.4</v>
      </c>
      <c r="AA6" s="144">
        <v>0.2</v>
      </c>
      <c r="AB6" s="145">
        <v>0</v>
      </c>
      <c r="AC6" s="144">
        <v>0</v>
      </c>
      <c r="AE6" t="s">
        <v>2750</v>
      </c>
      <c r="AH6" t="str">
        <f t="shared" si="1"/>
        <v/>
      </c>
      <c r="AI6" t="str">
        <f t="shared" si="1"/>
        <v/>
      </c>
      <c r="AJ6" t="str">
        <f t="shared" si="2"/>
        <v/>
      </c>
      <c r="AK6" t="str">
        <f t="shared" si="3"/>
        <v/>
      </c>
      <c r="AL6" t="str">
        <f t="shared" si="4"/>
        <v/>
      </c>
      <c r="AM6" t="str">
        <f t="shared" si="4"/>
        <v/>
      </c>
      <c r="AN6" t="str">
        <f t="shared" si="4"/>
        <v/>
      </c>
      <c r="AO6" t="str">
        <f t="shared" si="4"/>
        <v/>
      </c>
      <c r="AP6" t="str">
        <f t="shared" si="4"/>
        <v/>
      </c>
      <c r="AQ6" t="str">
        <f t="shared" si="4"/>
        <v/>
      </c>
      <c r="AR6" t="str">
        <f t="shared" si="4"/>
        <v/>
      </c>
      <c r="AS6" t="str">
        <f t="shared" si="4"/>
        <v/>
      </c>
      <c r="AT6" t="str">
        <f t="shared" si="4"/>
        <v/>
      </c>
      <c r="AU6" t="str">
        <f t="shared" si="4"/>
        <v/>
      </c>
      <c r="AV6" t="str">
        <f t="shared" si="5"/>
        <v/>
      </c>
      <c r="AW6" t="str">
        <f t="shared" si="5"/>
        <v/>
      </c>
      <c r="AX6" t="str">
        <f t="shared" si="5"/>
        <v/>
      </c>
      <c r="AY6" t="str">
        <f t="shared" si="5"/>
        <v/>
      </c>
      <c r="AZ6" t="str">
        <f t="shared" si="5"/>
        <v/>
      </c>
      <c r="BA6" t="str">
        <f t="shared" si="5"/>
        <v/>
      </c>
      <c r="BB6" t="str">
        <f t="shared" si="5"/>
        <v/>
      </c>
      <c r="BC6" t="str">
        <f t="shared" si="5"/>
        <v/>
      </c>
      <c r="BD6" t="str">
        <f t="shared" si="5"/>
        <v/>
      </c>
      <c r="BE6" t="str">
        <f t="shared" si="5"/>
        <v/>
      </c>
      <c r="BF6" t="str">
        <f t="shared" si="6"/>
        <v/>
      </c>
      <c r="BG6" t="str">
        <f t="shared" si="6"/>
        <v/>
      </c>
      <c r="BH6" t="str">
        <f t="shared" si="6"/>
        <v/>
      </c>
      <c r="BI6" t="str">
        <f t="shared" si="6"/>
        <v/>
      </c>
      <c r="BJ6" t="str">
        <f t="shared" si="6"/>
        <v/>
      </c>
      <c r="BK6" t="str">
        <f t="shared" si="6"/>
        <v/>
      </c>
      <c r="BL6" t="str">
        <f t="shared" si="6"/>
        <v/>
      </c>
      <c r="BM6" t="str">
        <f t="shared" si="6"/>
        <v/>
      </c>
      <c r="BN6" t="str">
        <f t="shared" si="6"/>
        <v/>
      </c>
    </row>
    <row r="7" spans="1:66" ht="32">
      <c r="A7">
        <v>35</v>
      </c>
      <c r="B7">
        <v>1</v>
      </c>
      <c r="C7" t="s">
        <v>263</v>
      </c>
      <c r="D7" t="s">
        <v>326</v>
      </c>
      <c r="E7" t="e">
        <f t="shared" si="0"/>
        <v>#VALUE!</v>
      </c>
      <c r="F7" t="s">
        <v>326</v>
      </c>
      <c r="K7" s="231" t="s">
        <v>2356</v>
      </c>
      <c r="L7" s="230" t="str">
        <f>VLOOKUP(K7,keys_v1.7!O$2:P$792,2,FALSE)</f>
        <v>Definition from FaBiO: A graphical means of presenting data in a grid of rows and columns, within which the cells usually contain alphanumeric text or numeric values. If included within a publication, a table typically appearing unaligned with the main body of text, with its own descriptive title.</v>
      </c>
      <c r="M7" s="1">
        <v>0</v>
      </c>
      <c r="N7" s="1">
        <v>1</v>
      </c>
      <c r="R7" s="144">
        <v>0.4</v>
      </c>
      <c r="S7" s="144">
        <v>1</v>
      </c>
      <c r="T7" s="144"/>
      <c r="U7" s="144">
        <v>1</v>
      </c>
      <c r="V7" s="144">
        <v>0.6</v>
      </c>
      <c r="W7" s="144"/>
      <c r="X7" s="144">
        <v>0</v>
      </c>
      <c r="Y7" s="144">
        <v>0</v>
      </c>
      <c r="Z7" s="144">
        <v>0.8</v>
      </c>
      <c r="AA7" s="144">
        <v>0.6</v>
      </c>
      <c r="AB7" s="145">
        <v>0</v>
      </c>
      <c r="AC7" s="144">
        <v>0</v>
      </c>
      <c r="AE7" t="s">
        <v>2750</v>
      </c>
      <c r="AH7" t="str">
        <f t="shared" si="1"/>
        <v/>
      </c>
      <c r="AI7" t="str">
        <f t="shared" si="1"/>
        <v/>
      </c>
      <c r="AJ7" t="str">
        <f t="shared" si="2"/>
        <v/>
      </c>
      <c r="AK7" t="str">
        <f t="shared" si="3"/>
        <v/>
      </c>
      <c r="AL7" t="str">
        <f t="shared" si="4"/>
        <v/>
      </c>
      <c r="AM7" t="str">
        <f t="shared" si="4"/>
        <v/>
      </c>
      <c r="AN7" t="str">
        <f t="shared" si="4"/>
        <v/>
      </c>
      <c r="AO7" t="str">
        <f t="shared" si="4"/>
        <v/>
      </c>
      <c r="AP7" t="str">
        <f t="shared" si="4"/>
        <v/>
      </c>
      <c r="AQ7" t="str">
        <f t="shared" si="4"/>
        <v/>
      </c>
      <c r="AR7" t="str">
        <f t="shared" si="4"/>
        <v/>
      </c>
      <c r="AS7" t="str">
        <f t="shared" si="4"/>
        <v/>
      </c>
      <c r="AT7" t="str">
        <f t="shared" si="4"/>
        <v/>
      </c>
      <c r="AU7" t="str">
        <f t="shared" si="4"/>
        <v/>
      </c>
      <c r="AV7" t="str">
        <f t="shared" si="5"/>
        <v/>
      </c>
      <c r="AW7" t="str">
        <f t="shared" si="5"/>
        <v/>
      </c>
      <c r="AX7" t="str">
        <f t="shared" si="5"/>
        <v/>
      </c>
      <c r="AY7" t="str">
        <f t="shared" si="5"/>
        <v/>
      </c>
      <c r="AZ7" t="str">
        <f t="shared" si="5"/>
        <v/>
      </c>
      <c r="BA7" t="str">
        <f t="shared" si="5"/>
        <v/>
      </c>
      <c r="BB7" t="str">
        <f t="shared" si="5"/>
        <v/>
      </c>
      <c r="BC7" t="str">
        <f t="shared" si="5"/>
        <v/>
      </c>
      <c r="BD7" t="str">
        <f t="shared" si="5"/>
        <v/>
      </c>
      <c r="BE7" t="str">
        <f t="shared" si="5"/>
        <v/>
      </c>
      <c r="BF7" t="str">
        <f t="shared" si="6"/>
        <v/>
      </c>
      <c r="BG7" t="str">
        <f t="shared" si="6"/>
        <v/>
      </c>
      <c r="BH7" t="str">
        <f t="shared" si="6"/>
        <v/>
      </c>
      <c r="BI7" t="str">
        <f t="shared" si="6"/>
        <v/>
      </c>
      <c r="BJ7" t="str">
        <f t="shared" si="6"/>
        <v/>
      </c>
      <c r="BK7" t="str">
        <f t="shared" si="6"/>
        <v/>
      </c>
      <c r="BL7" t="str">
        <f t="shared" si="6"/>
        <v/>
      </c>
      <c r="BM7" t="str">
        <f t="shared" si="6"/>
        <v/>
      </c>
      <c r="BN7" t="str">
        <f t="shared" si="6"/>
        <v/>
      </c>
    </row>
    <row r="8" spans="1:66" ht="16">
      <c r="A8">
        <v>16</v>
      </c>
      <c r="B8">
        <v>1</v>
      </c>
      <c r="C8" t="s">
        <v>263</v>
      </c>
      <c r="D8" t="s">
        <v>326</v>
      </c>
      <c r="E8" t="e">
        <f t="shared" si="0"/>
        <v>#VALUE!</v>
      </c>
      <c r="F8" t="s">
        <v>326</v>
      </c>
      <c r="G8">
        <v>4</v>
      </c>
      <c r="K8" s="231" t="s">
        <v>2082</v>
      </c>
      <c r="L8" s="230" t="str">
        <f>VLOOKUP(K8,keys_v1.7!O$2:P$792,2,FALSE)</f>
        <v>Definition from FaBiO: A separate work that provides information describing one or more characteristics of a resource or entity.</v>
      </c>
      <c r="M8" s="1">
        <v>0</v>
      </c>
      <c r="N8" s="1">
        <v>-1</v>
      </c>
      <c r="R8" s="144">
        <v>1</v>
      </c>
      <c r="S8" s="147">
        <v>0</v>
      </c>
      <c r="T8" s="147">
        <v>1</v>
      </c>
      <c r="U8" s="144">
        <v>0</v>
      </c>
      <c r="V8" s="144">
        <v>0</v>
      </c>
      <c r="W8" s="147">
        <v>0.2</v>
      </c>
      <c r="X8" s="144">
        <v>0</v>
      </c>
      <c r="Y8" s="144">
        <v>0</v>
      </c>
      <c r="Z8" s="144">
        <v>0.4</v>
      </c>
      <c r="AA8" s="144">
        <v>0.6</v>
      </c>
      <c r="AB8" s="145">
        <v>0</v>
      </c>
      <c r="AC8" s="144">
        <v>0</v>
      </c>
      <c r="AE8" t="s">
        <v>2666</v>
      </c>
      <c r="AH8" t="str">
        <f t="shared" si="1"/>
        <v/>
      </c>
      <c r="AI8" t="str">
        <f t="shared" si="1"/>
        <v/>
      </c>
      <c r="AJ8" t="str">
        <f t="shared" si="2"/>
        <v/>
      </c>
      <c r="AK8" t="str">
        <f t="shared" si="3"/>
        <v/>
      </c>
      <c r="AL8" t="str">
        <f t="shared" si="4"/>
        <v/>
      </c>
      <c r="AM8" t="str">
        <f t="shared" si="4"/>
        <v/>
      </c>
      <c r="AN8" t="str">
        <f t="shared" si="4"/>
        <v/>
      </c>
      <c r="AO8" t="str">
        <f t="shared" si="4"/>
        <v/>
      </c>
      <c r="AP8" t="str">
        <f t="shared" si="4"/>
        <v/>
      </c>
      <c r="AQ8" t="str">
        <f t="shared" si="4"/>
        <v/>
      </c>
      <c r="AR8" t="str">
        <f t="shared" si="4"/>
        <v/>
      </c>
      <c r="AS8" t="str">
        <f t="shared" si="4"/>
        <v/>
      </c>
      <c r="AT8" t="str">
        <f t="shared" si="4"/>
        <v/>
      </c>
      <c r="AU8" t="str">
        <f t="shared" si="4"/>
        <v/>
      </c>
      <c r="AV8" t="str">
        <f t="shared" si="5"/>
        <v/>
      </c>
      <c r="AW8" t="str">
        <f t="shared" si="5"/>
        <v/>
      </c>
      <c r="AX8" t="str">
        <f t="shared" si="5"/>
        <v/>
      </c>
      <c r="AY8" t="str">
        <f t="shared" si="5"/>
        <v/>
      </c>
      <c r="AZ8" t="str">
        <f t="shared" si="5"/>
        <v/>
      </c>
      <c r="BA8" t="str">
        <f t="shared" si="5"/>
        <v/>
      </c>
      <c r="BB8" t="str">
        <f t="shared" si="5"/>
        <v/>
      </c>
      <c r="BC8" t="str">
        <f t="shared" si="5"/>
        <v/>
      </c>
      <c r="BD8" t="str">
        <f t="shared" si="5"/>
        <v/>
      </c>
      <c r="BE8" t="str">
        <f t="shared" si="5"/>
        <v/>
      </c>
      <c r="BF8" t="str">
        <f t="shared" si="6"/>
        <v/>
      </c>
      <c r="BG8" t="str">
        <f t="shared" si="6"/>
        <v/>
      </c>
      <c r="BH8" t="str">
        <f t="shared" si="6"/>
        <v/>
      </c>
      <c r="BI8" t="str">
        <f t="shared" si="6"/>
        <v/>
      </c>
      <c r="BJ8" t="str">
        <f t="shared" si="6"/>
        <v/>
      </c>
      <c r="BK8" t="str">
        <f t="shared" si="6"/>
        <v/>
      </c>
      <c r="BL8" t="str">
        <f t="shared" si="6"/>
        <v/>
      </c>
      <c r="BM8" t="str">
        <f t="shared" si="6"/>
        <v/>
      </c>
      <c r="BN8" t="str">
        <f t="shared" si="6"/>
        <v/>
      </c>
    </row>
    <row r="9" spans="1:66" ht="48">
      <c r="A9">
        <v>17</v>
      </c>
      <c r="B9">
        <v>1</v>
      </c>
      <c r="C9" t="s">
        <v>263</v>
      </c>
      <c r="D9" t="s">
        <v>326</v>
      </c>
      <c r="E9" t="e">
        <f t="shared" si="0"/>
        <v>#VALUE!</v>
      </c>
      <c r="F9" t="s">
        <v>326</v>
      </c>
      <c r="G9">
        <v>5</v>
      </c>
      <c r="K9" s="231" t="s">
        <v>1925</v>
      </c>
      <c r="L9" s="230" t="str">
        <f>VLOOKUP(K9,keys_v1.7!O$2:P$792,2,FALSE)</f>
        <v>Definition from FaBiO: Standard bibliographic metadata describing an expression of a work. To take the example of a journal article, bibliographic metadata typically include the authors' names, the date of publication, the title of the article, the journal name and volume number, the first and last page numbers, and the Digital Object Identifier (DOI).</v>
      </c>
      <c r="M9" s="1">
        <v>0</v>
      </c>
      <c r="N9" s="1">
        <v>-1</v>
      </c>
      <c r="R9" s="144">
        <v>0.4</v>
      </c>
      <c r="S9" s="144">
        <v>0.2</v>
      </c>
      <c r="T9" s="144">
        <v>1</v>
      </c>
      <c r="U9" s="147">
        <v>0.6</v>
      </c>
      <c r="V9" s="144">
        <v>0</v>
      </c>
      <c r="W9" s="144"/>
      <c r="X9" s="144">
        <v>0</v>
      </c>
      <c r="Y9" s="144">
        <v>0</v>
      </c>
      <c r="Z9" s="144">
        <v>0.2</v>
      </c>
      <c r="AA9" s="144">
        <v>0.4</v>
      </c>
      <c r="AB9" s="145">
        <v>0</v>
      </c>
      <c r="AC9" s="144">
        <v>0</v>
      </c>
      <c r="AE9" t="s">
        <v>2750</v>
      </c>
      <c r="AH9" t="str">
        <f t="shared" si="1"/>
        <v/>
      </c>
      <c r="AI9" t="str">
        <f t="shared" si="1"/>
        <v/>
      </c>
      <c r="AJ9" t="str">
        <f t="shared" si="2"/>
        <v/>
      </c>
      <c r="AK9" t="str">
        <f t="shared" si="3"/>
        <v/>
      </c>
      <c r="AL9" t="str">
        <f t="shared" si="4"/>
        <v/>
      </c>
      <c r="AM9" t="str">
        <f t="shared" si="4"/>
        <v/>
      </c>
      <c r="AN9" t="str">
        <f t="shared" si="4"/>
        <v/>
      </c>
      <c r="AO9" t="str">
        <f t="shared" si="4"/>
        <v/>
      </c>
      <c r="AP9" t="str">
        <f t="shared" si="4"/>
        <v/>
      </c>
      <c r="AQ9" t="str">
        <f t="shared" si="4"/>
        <v/>
      </c>
      <c r="AR9" t="str">
        <f t="shared" si="4"/>
        <v/>
      </c>
      <c r="AS9" t="str">
        <f t="shared" si="4"/>
        <v/>
      </c>
      <c r="AT9" t="str">
        <f t="shared" si="4"/>
        <v/>
      </c>
      <c r="AU9" t="str">
        <f t="shared" si="4"/>
        <v/>
      </c>
      <c r="AV9" t="str">
        <f t="shared" si="5"/>
        <v/>
      </c>
      <c r="AW9" t="str">
        <f t="shared" si="5"/>
        <v/>
      </c>
      <c r="AX9" t="str">
        <f t="shared" si="5"/>
        <v/>
      </c>
      <c r="AY9" t="str">
        <f t="shared" si="5"/>
        <v/>
      </c>
      <c r="AZ9" t="str">
        <f t="shared" si="5"/>
        <v/>
      </c>
      <c r="BA9" t="str">
        <f t="shared" si="5"/>
        <v/>
      </c>
      <c r="BB9" t="str">
        <f t="shared" si="5"/>
        <v/>
      </c>
      <c r="BC9" t="str">
        <f t="shared" si="5"/>
        <v/>
      </c>
      <c r="BD9" t="str">
        <f t="shared" si="5"/>
        <v/>
      </c>
      <c r="BE9" t="str">
        <f t="shared" si="5"/>
        <v/>
      </c>
      <c r="BF9" t="str">
        <f t="shared" si="6"/>
        <v/>
      </c>
      <c r="BG9" t="str">
        <f t="shared" si="6"/>
        <v/>
      </c>
      <c r="BH9" t="str">
        <f t="shared" si="6"/>
        <v/>
      </c>
      <c r="BI9" t="str">
        <f t="shared" si="6"/>
        <v/>
      </c>
      <c r="BJ9" t="str">
        <f t="shared" si="6"/>
        <v/>
      </c>
      <c r="BK9" t="str">
        <f t="shared" si="6"/>
        <v/>
      </c>
      <c r="BL9" t="str">
        <f t="shared" si="6"/>
        <v/>
      </c>
      <c r="BM9" t="str">
        <f t="shared" si="6"/>
        <v/>
      </c>
      <c r="BN9" t="str">
        <f t="shared" si="6"/>
        <v/>
      </c>
    </row>
    <row r="10" spans="1:66" ht="32">
      <c r="A10">
        <v>18</v>
      </c>
      <c r="B10">
        <v>1</v>
      </c>
      <c r="C10" t="s">
        <v>263</v>
      </c>
      <c r="D10" t="s">
        <v>326</v>
      </c>
      <c r="E10" t="e">
        <f t="shared" si="0"/>
        <v>#VALUE!</v>
      </c>
      <c r="F10" t="s">
        <v>326</v>
      </c>
      <c r="G10">
        <v>5</v>
      </c>
      <c r="K10" s="231" t="s">
        <v>2009</v>
      </c>
      <c r="L10" s="230" t="str">
        <f>VLOOKUP(K10,keys_v1.7!O$2:P$792,2,FALSE)</f>
        <v>Definition from FaBiO: Metadata describing the work itself, including for example the name of the creator(s), the title of the work, and the date and place of its creation.</v>
      </c>
      <c r="M10" s="1">
        <v>0</v>
      </c>
      <c r="N10" s="1">
        <v>-1</v>
      </c>
      <c r="R10" s="144">
        <v>0.2</v>
      </c>
      <c r="S10" s="144">
        <v>0.6</v>
      </c>
      <c r="T10" s="144">
        <v>1</v>
      </c>
      <c r="U10" s="147">
        <v>0.6</v>
      </c>
      <c r="V10" s="144">
        <v>0</v>
      </c>
      <c r="W10" s="144"/>
      <c r="X10" s="144">
        <v>0</v>
      </c>
      <c r="Y10" s="144">
        <v>0</v>
      </c>
      <c r="Z10" s="144">
        <v>0.2</v>
      </c>
      <c r="AA10" s="144">
        <v>0.2</v>
      </c>
      <c r="AB10" s="145">
        <v>0</v>
      </c>
      <c r="AC10" s="144">
        <v>0</v>
      </c>
      <c r="AE10" t="s">
        <v>2750</v>
      </c>
      <c r="AH10" t="str">
        <f t="shared" si="1"/>
        <v/>
      </c>
      <c r="AI10" t="str">
        <f t="shared" si="1"/>
        <v/>
      </c>
      <c r="AJ10" t="str">
        <f t="shared" si="2"/>
        <v/>
      </c>
      <c r="AK10" t="str">
        <f t="shared" si="3"/>
        <v/>
      </c>
      <c r="AL10" t="str">
        <f t="shared" si="4"/>
        <v/>
      </c>
      <c r="AM10" t="str">
        <f t="shared" si="4"/>
        <v/>
      </c>
      <c r="AN10" t="str">
        <f t="shared" si="4"/>
        <v/>
      </c>
      <c r="AO10" t="str">
        <f t="shared" si="4"/>
        <v/>
      </c>
      <c r="AP10" t="str">
        <f t="shared" si="4"/>
        <v/>
      </c>
      <c r="AQ10" t="str">
        <f t="shared" si="4"/>
        <v/>
      </c>
      <c r="AR10" t="str">
        <f t="shared" si="4"/>
        <v/>
      </c>
      <c r="AS10" t="str">
        <f t="shared" si="4"/>
        <v/>
      </c>
      <c r="AT10" t="str">
        <f t="shared" si="4"/>
        <v/>
      </c>
      <c r="AU10" t="str">
        <f t="shared" si="4"/>
        <v/>
      </c>
      <c r="AV10" t="str">
        <f t="shared" si="5"/>
        <v/>
      </c>
      <c r="AW10" t="str">
        <f t="shared" si="5"/>
        <v/>
      </c>
      <c r="AX10" t="str">
        <f t="shared" si="5"/>
        <v/>
      </c>
      <c r="AY10" t="str">
        <f t="shared" si="5"/>
        <v/>
      </c>
      <c r="AZ10" t="str">
        <f t="shared" si="5"/>
        <v/>
      </c>
      <c r="BA10" t="str">
        <f t="shared" si="5"/>
        <v/>
      </c>
      <c r="BB10" t="str">
        <f t="shared" si="5"/>
        <v/>
      </c>
      <c r="BC10" t="str">
        <f t="shared" si="5"/>
        <v/>
      </c>
      <c r="BD10" t="str">
        <f t="shared" si="5"/>
        <v/>
      </c>
      <c r="BE10" t="str">
        <f t="shared" si="5"/>
        <v/>
      </c>
      <c r="BF10" t="str">
        <f t="shared" si="6"/>
        <v/>
      </c>
      <c r="BG10" t="str">
        <f t="shared" si="6"/>
        <v/>
      </c>
      <c r="BH10" t="str">
        <f t="shared" si="6"/>
        <v/>
      </c>
      <c r="BI10" t="str">
        <f t="shared" si="6"/>
        <v/>
      </c>
      <c r="BJ10" t="str">
        <f t="shared" si="6"/>
        <v/>
      </c>
      <c r="BK10" t="str">
        <f t="shared" si="6"/>
        <v/>
      </c>
      <c r="BL10" t="str">
        <f t="shared" si="6"/>
        <v/>
      </c>
      <c r="BM10" t="str">
        <f t="shared" si="6"/>
        <v/>
      </c>
      <c r="BN10" t="str">
        <f t="shared" si="6"/>
        <v/>
      </c>
    </row>
    <row r="11" spans="1:66" ht="32">
      <c r="A11">
        <v>19</v>
      </c>
      <c r="B11">
        <v>1</v>
      </c>
      <c r="C11" t="s">
        <v>263</v>
      </c>
      <c r="D11" t="s">
        <v>326</v>
      </c>
      <c r="E11" t="e">
        <f t="shared" si="0"/>
        <v>#VALUE!</v>
      </c>
      <c r="F11" t="s">
        <v>326</v>
      </c>
      <c r="G11">
        <v>5</v>
      </c>
      <c r="K11" s="231" t="s">
        <v>2156</v>
      </c>
      <c r="L11" s="230" t="str">
        <f>VLOOKUP(K11,keys_v1.7!O$2:P$792,2,FALSE)</f>
        <v>Definition from FaBiO: Metadata describing a project, for example the project name, the names of those who conducted the project, the name of the institution in which the project was conducted, and the project funding information.</v>
      </c>
      <c r="M11" s="1">
        <v>0</v>
      </c>
      <c r="N11" s="1">
        <v>-1</v>
      </c>
      <c r="R11" s="144">
        <v>0.2</v>
      </c>
      <c r="S11" s="144">
        <v>0.4</v>
      </c>
      <c r="T11" s="144">
        <v>1</v>
      </c>
      <c r="U11" s="147">
        <v>0.6</v>
      </c>
      <c r="V11" s="144">
        <v>0</v>
      </c>
      <c r="W11" s="144"/>
      <c r="X11" s="144">
        <v>0</v>
      </c>
      <c r="Y11" s="144">
        <v>0</v>
      </c>
      <c r="Z11" s="144">
        <v>0.8</v>
      </c>
      <c r="AA11" s="144">
        <v>1</v>
      </c>
      <c r="AB11" s="145">
        <v>0</v>
      </c>
      <c r="AC11" s="144">
        <v>0</v>
      </c>
      <c r="AE11" t="s">
        <v>2757</v>
      </c>
      <c r="AH11" t="str">
        <f t="shared" si="1"/>
        <v/>
      </c>
      <c r="AI11" t="str">
        <f t="shared" si="1"/>
        <v/>
      </c>
      <c r="AJ11" t="str">
        <f t="shared" si="2"/>
        <v/>
      </c>
      <c r="AK11" t="str">
        <f t="shared" si="3"/>
        <v/>
      </c>
      <c r="AL11" t="str">
        <f t="shared" si="4"/>
        <v/>
      </c>
      <c r="AM11" t="str">
        <f t="shared" si="4"/>
        <v/>
      </c>
      <c r="AN11" t="str">
        <f t="shared" si="4"/>
        <v/>
      </c>
      <c r="AO11" t="str">
        <f t="shared" si="4"/>
        <v/>
      </c>
      <c r="AP11" t="str">
        <f t="shared" si="4"/>
        <v/>
      </c>
      <c r="AQ11" t="str">
        <f t="shared" si="4"/>
        <v/>
      </c>
      <c r="AR11" t="str">
        <f t="shared" si="4"/>
        <v/>
      </c>
      <c r="AS11" t="str">
        <f t="shared" si="4"/>
        <v/>
      </c>
      <c r="AT11" t="str">
        <f t="shared" si="4"/>
        <v/>
      </c>
      <c r="AU11" t="str">
        <f t="shared" si="4"/>
        <v/>
      </c>
      <c r="AV11" t="str">
        <f t="shared" si="5"/>
        <v/>
      </c>
      <c r="AW11" t="str">
        <f t="shared" si="5"/>
        <v/>
      </c>
      <c r="AX11" t="str">
        <f t="shared" si="5"/>
        <v/>
      </c>
      <c r="AY11" t="str">
        <f t="shared" si="5"/>
        <v/>
      </c>
      <c r="AZ11" t="str">
        <f t="shared" si="5"/>
        <v/>
      </c>
      <c r="BA11" t="str">
        <f t="shared" si="5"/>
        <v/>
      </c>
      <c r="BB11" t="str">
        <f t="shared" si="5"/>
        <v/>
      </c>
      <c r="BC11" t="str">
        <f t="shared" si="5"/>
        <v/>
      </c>
      <c r="BD11" t="str">
        <f t="shared" si="5"/>
        <v/>
      </c>
      <c r="BE11" t="str">
        <f t="shared" si="5"/>
        <v/>
      </c>
      <c r="BF11" t="str">
        <f t="shared" si="6"/>
        <v/>
      </c>
      <c r="BG11" t="str">
        <f t="shared" si="6"/>
        <v/>
      </c>
      <c r="BH11" t="str">
        <f t="shared" si="6"/>
        <v/>
      </c>
      <c r="BI11" t="str">
        <f t="shared" si="6"/>
        <v/>
      </c>
      <c r="BJ11" t="str">
        <f t="shared" si="6"/>
        <v/>
      </c>
      <c r="BK11" t="str">
        <f t="shared" si="6"/>
        <v/>
      </c>
      <c r="BL11" t="str">
        <f t="shared" si="6"/>
        <v/>
      </c>
      <c r="BM11" t="str">
        <f t="shared" si="6"/>
        <v/>
      </c>
      <c r="BN11" t="str">
        <f t="shared" si="6"/>
        <v/>
      </c>
    </row>
    <row r="12" spans="1:66">
      <c r="A12">
        <v>21</v>
      </c>
      <c r="B12">
        <v>1</v>
      </c>
      <c r="C12" t="s">
        <v>263</v>
      </c>
      <c r="D12" t="s">
        <v>326</v>
      </c>
      <c r="E12" t="e">
        <f t="shared" si="0"/>
        <v>#VALUE!</v>
      </c>
      <c r="F12" t="s">
        <v>326</v>
      </c>
      <c r="G12">
        <v>4</v>
      </c>
      <c r="K12" s="231" t="s">
        <v>2377</v>
      </c>
      <c r="L12" s="230" t="e">
        <f>VLOOKUP(K12,keys_v1.7!O$2:P$792,2,FALSE)</f>
        <v>#N/A</v>
      </c>
      <c r="M12" s="1">
        <v>0</v>
      </c>
      <c r="N12" s="1">
        <v>-1</v>
      </c>
      <c r="R12" s="144">
        <v>0.2</v>
      </c>
      <c r="S12" s="144">
        <v>0.6</v>
      </c>
      <c r="T12" s="144"/>
      <c r="U12" s="144">
        <v>1</v>
      </c>
      <c r="V12" s="144">
        <v>0.8</v>
      </c>
      <c r="W12" s="144"/>
      <c r="X12" s="144">
        <v>0</v>
      </c>
      <c r="Y12" s="144">
        <v>0.4</v>
      </c>
      <c r="Z12" s="144">
        <v>1</v>
      </c>
      <c r="AA12" s="144">
        <v>1</v>
      </c>
      <c r="AB12" s="145">
        <v>0</v>
      </c>
      <c r="AC12" s="144">
        <v>0</v>
      </c>
      <c r="AE12" t="s">
        <v>2682</v>
      </c>
      <c r="AH12" t="str">
        <f t="shared" si="1"/>
        <v/>
      </c>
      <c r="AI12" t="str">
        <f t="shared" si="1"/>
        <v/>
      </c>
      <c r="AJ12" t="str">
        <f t="shared" si="2"/>
        <v/>
      </c>
      <c r="AK12" t="str">
        <f t="shared" si="3"/>
        <v/>
      </c>
      <c r="AL12" t="str">
        <f t="shared" si="4"/>
        <v/>
      </c>
      <c r="AM12" t="str">
        <f t="shared" si="4"/>
        <v/>
      </c>
      <c r="AN12" t="str">
        <f t="shared" si="4"/>
        <v/>
      </c>
      <c r="AO12" t="str">
        <f t="shared" si="4"/>
        <v/>
      </c>
      <c r="AP12" t="str">
        <f t="shared" si="4"/>
        <v/>
      </c>
      <c r="AQ12" t="str">
        <f t="shared" si="4"/>
        <v/>
      </c>
      <c r="AR12" t="str">
        <f t="shared" si="4"/>
        <v/>
      </c>
      <c r="AS12" t="str">
        <f t="shared" si="4"/>
        <v/>
      </c>
      <c r="AT12" t="str">
        <f t="shared" si="4"/>
        <v/>
      </c>
      <c r="AU12" t="str">
        <f t="shared" si="4"/>
        <v/>
      </c>
      <c r="AV12" t="str">
        <f t="shared" si="5"/>
        <v/>
      </c>
      <c r="AW12" t="str">
        <f t="shared" si="5"/>
        <v/>
      </c>
      <c r="AX12" t="str">
        <f t="shared" si="5"/>
        <v/>
      </c>
      <c r="AY12" t="str">
        <f t="shared" si="5"/>
        <v/>
      </c>
      <c r="AZ12" t="str">
        <f t="shared" si="5"/>
        <v/>
      </c>
      <c r="BA12" t="str">
        <f t="shared" si="5"/>
        <v/>
      </c>
      <c r="BB12" t="str">
        <f t="shared" si="5"/>
        <v/>
      </c>
      <c r="BC12" t="str">
        <f t="shared" si="5"/>
        <v/>
      </c>
      <c r="BD12" t="str">
        <f t="shared" si="5"/>
        <v/>
      </c>
      <c r="BE12" t="str">
        <f t="shared" si="5"/>
        <v/>
      </c>
      <c r="BF12" t="str">
        <f t="shared" si="6"/>
        <v/>
      </c>
      <c r="BG12" t="str">
        <f t="shared" si="6"/>
        <v/>
      </c>
      <c r="BH12" t="str">
        <f t="shared" si="6"/>
        <v/>
      </c>
      <c r="BI12" t="str">
        <f t="shared" si="6"/>
        <v/>
      </c>
      <c r="BJ12" t="str">
        <f t="shared" si="6"/>
        <v/>
      </c>
      <c r="BK12" t="str">
        <f t="shared" si="6"/>
        <v/>
      </c>
      <c r="BL12" t="str">
        <f t="shared" si="6"/>
        <v/>
      </c>
      <c r="BM12" t="str">
        <f t="shared" si="6"/>
        <v/>
      </c>
      <c r="BN12" t="str">
        <f t="shared" si="6"/>
        <v/>
      </c>
    </row>
    <row r="13" spans="1:66" ht="16">
      <c r="A13">
        <v>5</v>
      </c>
      <c r="B13">
        <v>1</v>
      </c>
      <c r="C13" t="s">
        <v>263</v>
      </c>
      <c r="D13" t="s">
        <v>958</v>
      </c>
      <c r="E13" t="e">
        <f t="shared" si="0"/>
        <v>#VALUE!</v>
      </c>
      <c r="F13" t="s">
        <v>958</v>
      </c>
      <c r="G13">
        <v>3</v>
      </c>
      <c r="K13" s="231" t="s">
        <v>958</v>
      </c>
      <c r="L13" s="230" t="str">
        <f>VLOOKUP(K13,keys_v1.7!O$2:P$792,2,FALSE)</f>
        <v>Definition from FaBiO: A structured collection of logically related records or data usually stored and retrieved using computer-based means.</v>
      </c>
      <c r="M13" s="1">
        <v>1</v>
      </c>
      <c r="N13" s="1">
        <v>0</v>
      </c>
      <c r="R13" s="144">
        <v>1</v>
      </c>
      <c r="S13" s="144">
        <v>1</v>
      </c>
      <c r="T13" s="144"/>
      <c r="U13" s="144">
        <v>1</v>
      </c>
      <c r="V13" s="144">
        <v>0.2</v>
      </c>
      <c r="W13" s="144"/>
      <c r="X13" s="144">
        <v>0</v>
      </c>
      <c r="Y13" s="144">
        <v>0</v>
      </c>
      <c r="Z13" s="144">
        <v>0.6</v>
      </c>
      <c r="AA13" s="144">
        <v>0.8</v>
      </c>
      <c r="AB13" s="145">
        <v>0</v>
      </c>
      <c r="AC13" s="144">
        <v>0</v>
      </c>
      <c r="AE13" t="s">
        <v>2750</v>
      </c>
      <c r="AH13" t="str">
        <f t="shared" si="1"/>
        <v/>
      </c>
      <c r="AI13" t="str">
        <f t="shared" si="1"/>
        <v/>
      </c>
      <c r="AJ13" t="str">
        <f t="shared" si="2"/>
        <v/>
      </c>
      <c r="AK13" t="str">
        <f t="shared" si="3"/>
        <v/>
      </c>
      <c r="AL13" t="str">
        <f t="shared" si="4"/>
        <v/>
      </c>
      <c r="AM13" t="str">
        <f t="shared" si="4"/>
        <v/>
      </c>
      <c r="AN13" t="str">
        <f t="shared" si="4"/>
        <v/>
      </c>
      <c r="AO13" t="str">
        <f t="shared" si="4"/>
        <v/>
      </c>
      <c r="AP13" t="str">
        <f t="shared" si="4"/>
        <v/>
      </c>
      <c r="AQ13" t="str">
        <f t="shared" si="4"/>
        <v/>
      </c>
      <c r="AR13" t="str">
        <f t="shared" si="4"/>
        <v/>
      </c>
      <c r="AS13" t="str">
        <f t="shared" si="4"/>
        <v/>
      </c>
      <c r="AT13" t="str">
        <f t="shared" si="4"/>
        <v/>
      </c>
      <c r="AU13" t="str">
        <f t="shared" si="4"/>
        <v/>
      </c>
      <c r="AV13" t="str">
        <f t="shared" si="5"/>
        <v/>
      </c>
      <c r="AW13" t="str">
        <f t="shared" si="5"/>
        <v/>
      </c>
      <c r="AX13" t="str">
        <f t="shared" si="5"/>
        <v/>
      </c>
      <c r="AY13" t="str">
        <f t="shared" si="5"/>
        <v/>
      </c>
      <c r="AZ13" t="str">
        <f t="shared" si="5"/>
        <v/>
      </c>
      <c r="BA13" t="str">
        <f t="shared" si="5"/>
        <v/>
      </c>
      <c r="BB13" t="str">
        <f t="shared" si="5"/>
        <v/>
      </c>
      <c r="BC13" t="str">
        <f t="shared" si="5"/>
        <v/>
      </c>
      <c r="BD13" t="str">
        <f t="shared" si="5"/>
        <v/>
      </c>
      <c r="BE13" t="str">
        <f t="shared" si="5"/>
        <v/>
      </c>
      <c r="BF13" t="str">
        <f t="shared" si="6"/>
        <v/>
      </c>
      <c r="BG13" t="str">
        <f t="shared" si="6"/>
        <v/>
      </c>
      <c r="BH13" t="str">
        <f t="shared" si="6"/>
        <v/>
      </c>
      <c r="BI13" t="str">
        <f t="shared" si="6"/>
        <v/>
      </c>
      <c r="BJ13" t="str">
        <f t="shared" si="6"/>
        <v/>
      </c>
      <c r="BK13" t="str">
        <f t="shared" si="6"/>
        <v/>
      </c>
      <c r="BL13" t="str">
        <f t="shared" si="6"/>
        <v/>
      </c>
      <c r="BM13" t="str">
        <f t="shared" si="6"/>
        <v/>
      </c>
      <c r="BN13" t="str">
        <f t="shared" si="6"/>
        <v/>
      </c>
    </row>
    <row r="14" spans="1:66" ht="48">
      <c r="A14">
        <v>112</v>
      </c>
      <c r="B14">
        <v>1</v>
      </c>
      <c r="C14" t="s">
        <v>263</v>
      </c>
      <c r="D14" t="s">
        <v>958</v>
      </c>
      <c r="E14" t="e">
        <f t="shared" si="0"/>
        <v>#VALUE!</v>
      </c>
      <c r="F14" t="s">
        <v>1947</v>
      </c>
      <c r="K14" s="232" t="s">
        <v>390</v>
      </c>
      <c r="L14" s="230" t="str">
        <f>VLOOKUP(K14,keys_v1.7!O$2:P$792,2,FALSE)</f>
        <v>Definition from FaBiO: A list of items describing the content of a resource, for example items in an exhibition, items offered for sale by a vendor, or entities contained within a library or collection. Ideally, catalogs are created according to specific and uniform principles of construction and are under the control of an authority file.</v>
      </c>
      <c r="M14" s="1">
        <v>0</v>
      </c>
      <c r="N14" s="1">
        <v>1</v>
      </c>
      <c r="R14" s="144">
        <v>0.4</v>
      </c>
      <c r="S14" s="144">
        <v>1</v>
      </c>
      <c r="T14" s="144">
        <v>1</v>
      </c>
      <c r="U14" s="147">
        <v>0.4</v>
      </c>
      <c r="V14" s="144">
        <v>0.2</v>
      </c>
      <c r="W14" s="144">
        <v>0.6</v>
      </c>
      <c r="X14" s="144">
        <v>0</v>
      </c>
      <c r="Y14" s="144">
        <v>0</v>
      </c>
      <c r="Z14" s="144">
        <v>0.8</v>
      </c>
      <c r="AA14" s="144">
        <v>0.6</v>
      </c>
      <c r="AB14" s="145">
        <v>0</v>
      </c>
      <c r="AC14" s="144">
        <v>0</v>
      </c>
      <c r="AE14" t="s">
        <v>2750</v>
      </c>
      <c r="AH14" t="str">
        <f t="shared" si="1"/>
        <v/>
      </c>
      <c r="AI14" t="str">
        <f t="shared" si="1"/>
        <v/>
      </c>
      <c r="AJ14" t="str">
        <f t="shared" si="2"/>
        <v/>
      </c>
      <c r="AK14" t="str">
        <f t="shared" si="3"/>
        <v/>
      </c>
      <c r="AL14" t="str">
        <f t="shared" si="4"/>
        <v/>
      </c>
      <c r="AM14" t="str">
        <f t="shared" si="4"/>
        <v/>
      </c>
      <c r="AN14" t="str">
        <f t="shared" si="4"/>
        <v/>
      </c>
      <c r="AO14" t="str">
        <f t="shared" si="4"/>
        <v/>
      </c>
      <c r="AP14" t="str">
        <f t="shared" si="4"/>
        <v/>
      </c>
      <c r="AQ14" t="str">
        <f t="shared" si="4"/>
        <v/>
      </c>
      <c r="AR14" t="str">
        <f t="shared" si="4"/>
        <v/>
      </c>
      <c r="AS14" t="str">
        <f t="shared" si="4"/>
        <v/>
      </c>
      <c r="AT14" t="str">
        <f t="shared" si="4"/>
        <v/>
      </c>
      <c r="AU14" t="str">
        <f t="shared" si="4"/>
        <v/>
      </c>
      <c r="AV14" t="str">
        <f t="shared" si="5"/>
        <v/>
      </c>
      <c r="AW14" t="str">
        <f t="shared" si="5"/>
        <v/>
      </c>
      <c r="AX14" t="str">
        <f t="shared" si="5"/>
        <v/>
      </c>
      <c r="AY14" t="str">
        <f t="shared" si="5"/>
        <v/>
      </c>
      <c r="AZ14" t="str">
        <f t="shared" si="5"/>
        <v/>
      </c>
      <c r="BA14" t="str">
        <f t="shared" si="5"/>
        <v/>
      </c>
      <c r="BB14" t="str">
        <f t="shared" si="5"/>
        <v/>
      </c>
      <c r="BC14" t="str">
        <f t="shared" si="5"/>
        <v/>
      </c>
      <c r="BD14" t="str">
        <f t="shared" si="5"/>
        <v/>
      </c>
      <c r="BE14" t="str">
        <f t="shared" si="5"/>
        <v/>
      </c>
      <c r="BF14" t="str">
        <f t="shared" si="6"/>
        <v/>
      </c>
      <c r="BG14" t="str">
        <f t="shared" si="6"/>
        <v/>
      </c>
      <c r="BH14" t="str">
        <f t="shared" si="6"/>
        <v/>
      </c>
      <c r="BI14" t="str">
        <f t="shared" si="6"/>
        <v/>
      </c>
      <c r="BJ14" t="str">
        <f t="shared" si="6"/>
        <v/>
      </c>
      <c r="BK14" t="str">
        <f t="shared" si="6"/>
        <v/>
      </c>
      <c r="BL14" t="str">
        <f t="shared" si="6"/>
        <v/>
      </c>
      <c r="BM14" t="str">
        <f t="shared" si="6"/>
        <v/>
      </c>
      <c r="BN14" t="str">
        <f t="shared" si="6"/>
        <v/>
      </c>
    </row>
    <row r="15" spans="1:66" ht="32">
      <c r="A15">
        <v>6</v>
      </c>
      <c r="B15">
        <v>1</v>
      </c>
      <c r="C15" t="s">
        <v>263</v>
      </c>
      <c r="D15" t="s">
        <v>959</v>
      </c>
      <c r="E15" t="e">
        <f t="shared" si="0"/>
        <v>#VALUE!</v>
      </c>
      <c r="F15" t="s">
        <v>959</v>
      </c>
      <c r="G15">
        <v>4</v>
      </c>
      <c r="K15" s="231" t="s">
        <v>1923</v>
      </c>
      <c r="L15" s="230" t="str">
        <f>VLOOKUP(K15,keys_v1.7!O$2:P$792,2,FALSE)</f>
        <v>Definition from FaBiO: A database providing an authoritative source of bibliographic information, for example PubMed (http://www.ncbi.nlm.nih.gov/pubmed), CrossRef Metadata Search (http://search.crossref.org/) and PubMed Central (http://www.ncbi.nlm.nih.gov/pmc/).</v>
      </c>
      <c r="M15" s="1">
        <v>0</v>
      </c>
      <c r="N15" s="1">
        <v>1</v>
      </c>
      <c r="R15" s="144">
        <v>0.5</v>
      </c>
      <c r="S15" s="144">
        <v>0</v>
      </c>
      <c r="T15" s="144">
        <v>1</v>
      </c>
      <c r="U15" s="147">
        <v>0.4</v>
      </c>
      <c r="V15" s="144">
        <v>0.2</v>
      </c>
      <c r="W15" s="144"/>
      <c r="X15" s="144">
        <v>0</v>
      </c>
      <c r="Y15" s="144">
        <v>0</v>
      </c>
      <c r="Z15" s="144">
        <v>0.2</v>
      </c>
      <c r="AA15" s="144">
        <v>0.6</v>
      </c>
      <c r="AB15" s="145">
        <v>0</v>
      </c>
      <c r="AC15" s="144">
        <v>0</v>
      </c>
      <c r="AE15" t="s">
        <v>2750</v>
      </c>
      <c r="AH15" t="str">
        <f t="shared" si="1"/>
        <v/>
      </c>
      <c r="AI15" t="str">
        <f t="shared" si="1"/>
        <v/>
      </c>
      <c r="AJ15" t="str">
        <f t="shared" si="2"/>
        <v/>
      </c>
      <c r="AK15" t="str">
        <f t="shared" si="3"/>
        <v/>
      </c>
      <c r="AL15" t="str">
        <f t="shared" si="4"/>
        <v/>
      </c>
      <c r="AM15" t="str">
        <f t="shared" si="4"/>
        <v/>
      </c>
      <c r="AN15" t="str">
        <f t="shared" si="4"/>
        <v/>
      </c>
      <c r="AO15" t="str">
        <f t="shared" si="4"/>
        <v/>
      </c>
      <c r="AP15" t="str">
        <f t="shared" si="4"/>
        <v/>
      </c>
      <c r="AQ15" t="str">
        <f t="shared" si="4"/>
        <v/>
      </c>
      <c r="AR15" t="str">
        <f t="shared" si="4"/>
        <v/>
      </c>
      <c r="AS15" t="str">
        <f t="shared" si="4"/>
        <v/>
      </c>
      <c r="AT15" t="str">
        <f t="shared" si="4"/>
        <v/>
      </c>
      <c r="AU15" t="str">
        <f t="shared" si="4"/>
        <v/>
      </c>
      <c r="AV15" t="str">
        <f t="shared" si="5"/>
        <v/>
      </c>
      <c r="AW15" t="str">
        <f t="shared" si="5"/>
        <v/>
      </c>
      <c r="AX15" t="str">
        <f t="shared" si="5"/>
        <v/>
      </c>
      <c r="AY15" t="str">
        <f t="shared" si="5"/>
        <v/>
      </c>
      <c r="AZ15" t="str">
        <f t="shared" si="5"/>
        <v/>
      </c>
      <c r="BA15" t="str">
        <f t="shared" si="5"/>
        <v/>
      </c>
      <c r="BB15" t="str">
        <f t="shared" si="5"/>
        <v/>
      </c>
      <c r="BC15" t="str">
        <f t="shared" si="5"/>
        <v/>
      </c>
      <c r="BD15" t="str">
        <f t="shared" si="5"/>
        <v/>
      </c>
      <c r="BE15" t="str">
        <f t="shared" si="5"/>
        <v/>
      </c>
      <c r="BF15" t="str">
        <f t="shared" si="6"/>
        <v/>
      </c>
      <c r="BG15" t="str">
        <f t="shared" si="6"/>
        <v/>
      </c>
      <c r="BH15" t="str">
        <f t="shared" si="6"/>
        <v/>
      </c>
      <c r="BI15" t="str">
        <f t="shared" si="6"/>
        <v/>
      </c>
      <c r="BJ15" t="str">
        <f t="shared" si="6"/>
        <v/>
      </c>
      <c r="BK15" t="str">
        <f t="shared" si="6"/>
        <v/>
      </c>
      <c r="BL15" t="str">
        <f t="shared" si="6"/>
        <v/>
      </c>
      <c r="BM15" t="str">
        <f t="shared" si="6"/>
        <v/>
      </c>
      <c r="BN15" t="str">
        <f t="shared" si="6"/>
        <v/>
      </c>
    </row>
    <row r="16" spans="1:66">
      <c r="A16">
        <v>7</v>
      </c>
      <c r="B16">
        <v>1</v>
      </c>
      <c r="C16" t="s">
        <v>263</v>
      </c>
      <c r="D16" t="s">
        <v>958</v>
      </c>
      <c r="E16" t="e">
        <f t="shared" si="0"/>
        <v>#VALUE!</v>
      </c>
      <c r="F16" t="s">
        <v>958</v>
      </c>
      <c r="G16">
        <v>4</v>
      </c>
      <c r="K16" s="231" t="s">
        <v>2318</v>
      </c>
      <c r="L16" s="230" t="e">
        <f>VLOOKUP(K16,keys_v1.7!O$2:P$792,2,FALSE)</f>
        <v>#N/A</v>
      </c>
      <c r="M16" s="1">
        <v>0</v>
      </c>
      <c r="N16" s="1">
        <v>-1</v>
      </c>
      <c r="R16" s="144">
        <v>0.5</v>
      </c>
      <c r="S16" s="144">
        <v>0</v>
      </c>
      <c r="T16" s="144">
        <v>1</v>
      </c>
      <c r="U16" s="147">
        <v>0.2</v>
      </c>
      <c r="V16" s="144">
        <v>0.2</v>
      </c>
      <c r="W16" s="144"/>
      <c r="X16" s="144">
        <v>0</v>
      </c>
      <c r="Y16" s="144">
        <v>0</v>
      </c>
      <c r="Z16" s="144">
        <v>0.4</v>
      </c>
      <c r="AA16" s="144">
        <v>0.2</v>
      </c>
      <c r="AB16" s="145">
        <v>0</v>
      </c>
      <c r="AC16" s="144">
        <v>0</v>
      </c>
      <c r="AE16" t="s">
        <v>2750</v>
      </c>
      <c r="AH16" t="str">
        <f t="shared" si="1"/>
        <v/>
      </c>
      <c r="AI16" t="str">
        <f t="shared" si="1"/>
        <v/>
      </c>
      <c r="AJ16" t="str">
        <f t="shared" si="2"/>
        <v/>
      </c>
      <c r="AK16" t="str">
        <f t="shared" si="3"/>
        <v/>
      </c>
      <c r="AL16" t="str">
        <f t="shared" si="4"/>
        <v/>
      </c>
      <c r="AM16" t="str">
        <f t="shared" si="4"/>
        <v/>
      </c>
      <c r="AN16" t="str">
        <f t="shared" si="4"/>
        <v/>
      </c>
      <c r="AO16" t="str">
        <f t="shared" si="4"/>
        <v/>
      </c>
      <c r="AP16" t="str">
        <f t="shared" si="4"/>
        <v/>
      </c>
      <c r="AQ16" t="str">
        <f t="shared" si="4"/>
        <v/>
      </c>
      <c r="AR16" t="str">
        <f t="shared" si="4"/>
        <v/>
      </c>
      <c r="AS16" t="str">
        <f t="shared" si="4"/>
        <v/>
      </c>
      <c r="AT16" t="str">
        <f t="shared" si="4"/>
        <v/>
      </c>
      <c r="AU16" t="str">
        <f t="shared" si="4"/>
        <v/>
      </c>
      <c r="AV16" t="str">
        <f t="shared" si="5"/>
        <v/>
      </c>
      <c r="AW16" t="str">
        <f t="shared" si="5"/>
        <v/>
      </c>
      <c r="AX16" t="str">
        <f t="shared" si="5"/>
        <v/>
      </c>
      <c r="AY16" t="str">
        <f t="shared" si="5"/>
        <v/>
      </c>
      <c r="AZ16" t="str">
        <f t="shared" si="5"/>
        <v/>
      </c>
      <c r="BA16" t="str">
        <f t="shared" si="5"/>
        <v/>
      </c>
      <c r="BB16" t="str">
        <f t="shared" si="5"/>
        <v/>
      </c>
      <c r="BC16" t="str">
        <f t="shared" si="5"/>
        <v/>
      </c>
      <c r="BD16" t="str">
        <f t="shared" si="5"/>
        <v/>
      </c>
      <c r="BE16" t="str">
        <f t="shared" si="5"/>
        <v/>
      </c>
      <c r="BF16" t="str">
        <f t="shared" si="6"/>
        <v/>
      </c>
      <c r="BG16" t="str">
        <f t="shared" si="6"/>
        <v/>
      </c>
      <c r="BH16" t="str">
        <f t="shared" si="6"/>
        <v/>
      </c>
      <c r="BI16" t="str">
        <f t="shared" si="6"/>
        <v/>
      </c>
      <c r="BJ16" t="str">
        <f t="shared" si="6"/>
        <v/>
      </c>
      <c r="BK16" t="str">
        <f t="shared" si="6"/>
        <v/>
      </c>
      <c r="BL16" t="str">
        <f t="shared" si="6"/>
        <v/>
      </c>
      <c r="BM16" t="str">
        <f t="shared" si="6"/>
        <v/>
      </c>
      <c r="BN16" t="str">
        <f t="shared" si="6"/>
        <v/>
      </c>
    </row>
    <row r="17" spans="1:66" ht="16">
      <c r="A17">
        <v>8</v>
      </c>
      <c r="B17">
        <v>1</v>
      </c>
      <c r="C17" t="s">
        <v>263</v>
      </c>
      <c r="D17" t="s">
        <v>958</v>
      </c>
      <c r="E17" t="e">
        <f t="shared" si="0"/>
        <v>#VALUE!</v>
      </c>
      <c r="F17" t="s">
        <v>958</v>
      </c>
      <c r="G17">
        <v>4</v>
      </c>
      <c r="K17" s="231" t="s">
        <v>2639</v>
      </c>
      <c r="L17" s="230" t="str">
        <f>VLOOKUP(K17,keys_v1.7!O$2:P$792,2,FALSE)</f>
        <v xml:space="preserve">Definition from RIS: Online Database </v>
      </c>
      <c r="M17" s="1">
        <v>0</v>
      </c>
      <c r="N17" s="1">
        <v>-1</v>
      </c>
      <c r="O17" s="1">
        <v>1</v>
      </c>
      <c r="P17" s="1">
        <v>1</v>
      </c>
      <c r="Q17" s="138">
        <v>1</v>
      </c>
      <c r="R17" s="147">
        <v>0</v>
      </c>
      <c r="S17" s="144">
        <v>0.8</v>
      </c>
      <c r="T17" s="144"/>
      <c r="U17" s="147">
        <v>1</v>
      </c>
      <c r="V17" s="147">
        <v>0.2</v>
      </c>
      <c r="W17" s="144"/>
      <c r="X17" s="144">
        <v>0</v>
      </c>
      <c r="Y17" s="144">
        <v>0</v>
      </c>
      <c r="Z17" s="144">
        <v>0.6</v>
      </c>
      <c r="AA17" s="144">
        <v>0.6</v>
      </c>
      <c r="AB17" s="145">
        <v>0</v>
      </c>
      <c r="AC17" s="144">
        <v>0</v>
      </c>
      <c r="AE17" t="s">
        <v>2750</v>
      </c>
      <c r="AH17" t="str">
        <f t="shared" si="1"/>
        <v/>
      </c>
      <c r="AI17" t="str">
        <f t="shared" si="1"/>
        <v/>
      </c>
      <c r="AJ17">
        <f t="shared" si="2"/>
        <v>10</v>
      </c>
      <c r="AK17">
        <v>0</v>
      </c>
      <c r="AL17">
        <v>0</v>
      </c>
      <c r="AM17" t="str">
        <f t="shared" ref="AM17:AV27" si="7">IFERROR(SEARCH(AM$1,$K17),"")</f>
        <v/>
      </c>
      <c r="AN17" t="str">
        <f t="shared" si="7"/>
        <v/>
      </c>
      <c r="AO17" t="str">
        <f t="shared" si="7"/>
        <v/>
      </c>
      <c r="AP17" t="str">
        <f t="shared" si="7"/>
        <v/>
      </c>
      <c r="AQ17" t="str">
        <f t="shared" si="7"/>
        <v/>
      </c>
      <c r="AR17" t="str">
        <f t="shared" si="7"/>
        <v/>
      </c>
      <c r="AS17" t="str">
        <f t="shared" si="7"/>
        <v/>
      </c>
      <c r="AT17" t="str">
        <f t="shared" si="7"/>
        <v/>
      </c>
      <c r="AU17" t="str">
        <f t="shared" si="7"/>
        <v/>
      </c>
      <c r="AV17" t="str">
        <f t="shared" si="7"/>
        <v/>
      </c>
      <c r="AW17" t="str">
        <f t="shared" ref="AW17:BF27" si="8">IFERROR(SEARCH(AW$1,$K17),"")</f>
        <v/>
      </c>
      <c r="AX17" t="str">
        <f t="shared" si="8"/>
        <v/>
      </c>
      <c r="AY17" t="str">
        <f t="shared" si="8"/>
        <v/>
      </c>
      <c r="AZ17" t="str">
        <f t="shared" si="8"/>
        <v/>
      </c>
      <c r="BA17" t="str">
        <f t="shared" si="8"/>
        <v/>
      </c>
      <c r="BB17" t="str">
        <f t="shared" si="8"/>
        <v/>
      </c>
      <c r="BC17" t="str">
        <f t="shared" si="8"/>
        <v/>
      </c>
      <c r="BD17" t="str">
        <f t="shared" si="8"/>
        <v/>
      </c>
      <c r="BE17" t="str">
        <f t="shared" si="8"/>
        <v/>
      </c>
      <c r="BF17" t="str">
        <f t="shared" si="8"/>
        <v/>
      </c>
      <c r="BG17" t="str">
        <f t="shared" ref="BG17:BN27" si="9">IFERROR(SEARCH(BG$1,$K17),"")</f>
        <v/>
      </c>
      <c r="BH17" t="str">
        <f t="shared" si="9"/>
        <v/>
      </c>
      <c r="BI17" t="str">
        <f t="shared" si="9"/>
        <v/>
      </c>
      <c r="BJ17" t="str">
        <f t="shared" si="9"/>
        <v/>
      </c>
      <c r="BK17" t="str">
        <f t="shared" si="9"/>
        <v/>
      </c>
      <c r="BL17" t="str">
        <f t="shared" si="9"/>
        <v/>
      </c>
      <c r="BM17" t="str">
        <f t="shared" si="9"/>
        <v/>
      </c>
      <c r="BN17" t="str">
        <f t="shared" si="9"/>
        <v/>
      </c>
    </row>
    <row r="18" spans="1:66" ht="48">
      <c r="A18">
        <v>10</v>
      </c>
      <c r="B18">
        <v>1</v>
      </c>
      <c r="C18" t="s">
        <v>263</v>
      </c>
      <c r="D18" t="s">
        <v>958</v>
      </c>
      <c r="E18" t="e">
        <f t="shared" si="0"/>
        <v>#VALUE!</v>
      </c>
      <c r="F18" t="s">
        <v>958</v>
      </c>
      <c r="G18">
        <v>4</v>
      </c>
      <c r="K18" s="231" t="s">
        <v>2174</v>
      </c>
      <c r="L18" s="230" t="str">
        <f>VLOOKUP(K18,keys_v1.7!O$2:P$792,2,FALSE)</f>
        <v>Definition from FaBiO: A database in which the data are arranged in tables according to their common characteristics, with relationships between the tables being defined by a relational model or schema. A relational database is highly optimized for performance, and is queried using a database query language such as SQL (Structured Query Language). The software used to create a relational database is called a relational database management system (RDBMS).</v>
      </c>
      <c r="M18" s="1">
        <v>0</v>
      </c>
      <c r="N18" s="1">
        <v>-1</v>
      </c>
      <c r="R18" s="144">
        <v>0</v>
      </c>
      <c r="S18" s="144">
        <v>1</v>
      </c>
      <c r="T18" s="144">
        <v>0</v>
      </c>
      <c r="U18" s="147">
        <v>0.4</v>
      </c>
      <c r="V18" s="144">
        <v>0</v>
      </c>
      <c r="W18" s="144"/>
      <c r="X18" s="144">
        <v>0</v>
      </c>
      <c r="Y18" s="144">
        <v>0</v>
      </c>
      <c r="Z18" s="144">
        <v>0.6</v>
      </c>
      <c r="AA18" s="144">
        <v>0</v>
      </c>
      <c r="AB18" s="145">
        <v>0</v>
      </c>
      <c r="AC18" s="144">
        <v>0</v>
      </c>
      <c r="AE18" t="s">
        <v>2750</v>
      </c>
      <c r="AH18" t="str">
        <f t="shared" si="1"/>
        <v/>
      </c>
      <c r="AI18" t="str">
        <f t="shared" si="1"/>
        <v/>
      </c>
      <c r="AJ18" t="str">
        <f t="shared" si="2"/>
        <v/>
      </c>
      <c r="AK18" t="str">
        <f t="shared" ref="AK18:AK45" si="10">IFERROR(SEARCH($AK$1,K18),"")</f>
        <v/>
      </c>
      <c r="AL18" t="str">
        <f t="shared" ref="AL18:AL45" si="11">IFERROR(SEARCH(AL$1,$K18),"")</f>
        <v/>
      </c>
      <c r="AM18" t="str">
        <f t="shared" si="7"/>
        <v/>
      </c>
      <c r="AN18" t="str">
        <f t="shared" si="7"/>
        <v/>
      </c>
      <c r="AO18" t="str">
        <f t="shared" si="7"/>
        <v/>
      </c>
      <c r="AP18" t="str">
        <f t="shared" si="7"/>
        <v/>
      </c>
      <c r="AQ18" t="str">
        <f t="shared" si="7"/>
        <v/>
      </c>
      <c r="AR18" t="str">
        <f t="shared" si="7"/>
        <v/>
      </c>
      <c r="AS18" t="str">
        <f t="shared" si="7"/>
        <v/>
      </c>
      <c r="AT18" t="str">
        <f t="shared" si="7"/>
        <v/>
      </c>
      <c r="AU18" t="str">
        <f t="shared" si="7"/>
        <v/>
      </c>
      <c r="AV18" t="str">
        <f t="shared" si="7"/>
        <v/>
      </c>
      <c r="AW18" t="str">
        <f t="shared" si="8"/>
        <v/>
      </c>
      <c r="AX18" t="str">
        <f t="shared" si="8"/>
        <v/>
      </c>
      <c r="AY18" t="str">
        <f t="shared" si="8"/>
        <v/>
      </c>
      <c r="AZ18" t="str">
        <f t="shared" si="8"/>
        <v/>
      </c>
      <c r="BA18" t="str">
        <f t="shared" si="8"/>
        <v/>
      </c>
      <c r="BB18" t="str">
        <f t="shared" si="8"/>
        <v/>
      </c>
      <c r="BC18" t="str">
        <f t="shared" si="8"/>
        <v/>
      </c>
      <c r="BD18" t="str">
        <f t="shared" si="8"/>
        <v/>
      </c>
      <c r="BE18" t="str">
        <f t="shared" si="8"/>
        <v/>
      </c>
      <c r="BF18" t="str">
        <f t="shared" si="8"/>
        <v/>
      </c>
      <c r="BG18" t="str">
        <f t="shared" si="9"/>
        <v/>
      </c>
      <c r="BH18" t="str">
        <f t="shared" si="9"/>
        <v/>
      </c>
      <c r="BI18" t="str">
        <f t="shared" si="9"/>
        <v/>
      </c>
      <c r="BJ18" t="str">
        <f t="shared" si="9"/>
        <v/>
      </c>
      <c r="BK18" t="str">
        <f t="shared" si="9"/>
        <v/>
      </c>
      <c r="BL18" t="str">
        <f t="shared" si="9"/>
        <v/>
      </c>
      <c r="BM18" t="str">
        <f t="shared" si="9"/>
        <v/>
      </c>
      <c r="BN18" t="str">
        <f t="shared" si="9"/>
        <v/>
      </c>
    </row>
    <row r="19" spans="1:66" ht="32">
      <c r="A19">
        <v>11</v>
      </c>
      <c r="B19">
        <v>1</v>
      </c>
      <c r="C19" t="s">
        <v>263</v>
      </c>
      <c r="D19" t="s">
        <v>958</v>
      </c>
      <c r="E19" t="e">
        <f t="shared" si="0"/>
        <v>#VALUE!</v>
      </c>
      <c r="F19" t="s">
        <v>958</v>
      </c>
      <c r="G19">
        <v>4</v>
      </c>
      <c r="K19" s="231" t="s">
        <v>2231</v>
      </c>
      <c r="L19" s="230" t="str">
        <f>VLOOKUP(K19,keys_v1.7!O$2:P$792,2,FALSE)</f>
        <v>Definition from FaBiO: A database specifically designed for the storage and retrieval of Resource Description Framework (RDF) data consisting of subject-predicate-object triples. A triple store is queried using the RDF query language SPARQL.</v>
      </c>
      <c r="M19" s="1">
        <v>0</v>
      </c>
      <c r="N19" s="1">
        <v>-1</v>
      </c>
      <c r="R19" s="144">
        <v>0</v>
      </c>
      <c r="S19" s="144">
        <v>0.6</v>
      </c>
      <c r="T19" s="144">
        <v>1</v>
      </c>
      <c r="U19" s="147">
        <v>0.2</v>
      </c>
      <c r="V19" s="144">
        <v>0</v>
      </c>
      <c r="W19" s="144"/>
      <c r="X19" s="144">
        <v>0</v>
      </c>
      <c r="Y19" s="144">
        <v>0</v>
      </c>
      <c r="Z19" s="144">
        <v>0.2</v>
      </c>
      <c r="AA19" s="144">
        <v>0</v>
      </c>
      <c r="AB19" s="145">
        <v>0</v>
      </c>
      <c r="AC19" s="144">
        <v>0</v>
      </c>
      <c r="AE19" t="s">
        <v>2750</v>
      </c>
      <c r="AH19" t="str">
        <f t="shared" si="1"/>
        <v/>
      </c>
      <c r="AI19" t="str">
        <f t="shared" si="1"/>
        <v/>
      </c>
      <c r="AJ19" t="str">
        <f t="shared" si="2"/>
        <v/>
      </c>
      <c r="AK19" t="str">
        <f t="shared" si="10"/>
        <v/>
      </c>
      <c r="AL19" t="str">
        <f t="shared" si="11"/>
        <v/>
      </c>
      <c r="AM19" t="str">
        <f t="shared" si="7"/>
        <v/>
      </c>
      <c r="AN19" t="str">
        <f t="shared" si="7"/>
        <v/>
      </c>
      <c r="AO19" t="str">
        <f t="shared" si="7"/>
        <v/>
      </c>
      <c r="AP19" t="str">
        <f t="shared" si="7"/>
        <v/>
      </c>
      <c r="AQ19" t="str">
        <f t="shared" si="7"/>
        <v/>
      </c>
      <c r="AR19" t="str">
        <f t="shared" si="7"/>
        <v/>
      </c>
      <c r="AS19" t="str">
        <f t="shared" si="7"/>
        <v/>
      </c>
      <c r="AT19" t="str">
        <f t="shared" si="7"/>
        <v/>
      </c>
      <c r="AU19" t="str">
        <f t="shared" si="7"/>
        <v/>
      </c>
      <c r="AV19" t="str">
        <f t="shared" si="7"/>
        <v/>
      </c>
      <c r="AW19" t="str">
        <f t="shared" si="8"/>
        <v/>
      </c>
      <c r="AX19" t="str">
        <f t="shared" si="8"/>
        <v/>
      </c>
      <c r="AY19" t="str">
        <f t="shared" si="8"/>
        <v/>
      </c>
      <c r="AZ19" t="str">
        <f t="shared" si="8"/>
        <v/>
      </c>
      <c r="BA19" t="str">
        <f t="shared" si="8"/>
        <v/>
      </c>
      <c r="BB19" t="str">
        <f t="shared" si="8"/>
        <v/>
      </c>
      <c r="BC19" t="str">
        <f t="shared" si="8"/>
        <v/>
      </c>
      <c r="BD19" t="str">
        <f t="shared" si="8"/>
        <v/>
      </c>
      <c r="BE19" t="str">
        <f t="shared" si="8"/>
        <v/>
      </c>
      <c r="BF19" t="str">
        <f t="shared" si="8"/>
        <v/>
      </c>
      <c r="BG19" t="str">
        <f t="shared" si="9"/>
        <v/>
      </c>
      <c r="BH19" t="str">
        <f t="shared" si="9"/>
        <v/>
      </c>
      <c r="BI19" t="str">
        <f t="shared" si="9"/>
        <v/>
      </c>
      <c r="BJ19" t="str">
        <f t="shared" si="9"/>
        <v/>
      </c>
      <c r="BK19" t="str">
        <f t="shared" si="9"/>
        <v/>
      </c>
      <c r="BL19" t="str">
        <f t="shared" si="9"/>
        <v/>
      </c>
      <c r="BM19" t="str">
        <f t="shared" si="9"/>
        <v/>
      </c>
      <c r="BN19" t="str">
        <f t="shared" si="9"/>
        <v/>
      </c>
    </row>
    <row r="20" spans="1:66" ht="16">
      <c r="A20">
        <v>315</v>
      </c>
      <c r="B20">
        <v>1</v>
      </c>
      <c r="C20" t="s">
        <v>263</v>
      </c>
      <c r="D20" t="s">
        <v>958</v>
      </c>
      <c r="E20" t="e">
        <f t="shared" si="0"/>
        <v>#VALUE!</v>
      </c>
      <c r="F20" t="s">
        <v>3293</v>
      </c>
      <c r="K20" s="231" t="s">
        <v>2004</v>
      </c>
      <c r="L20" s="230" t="str">
        <f>VLOOKUP(K20,keys_v1.7!O$2:P$792,2,FALSE)</f>
        <v>Definition from FaBiO: A repository for storing documents.</v>
      </c>
      <c r="M20" s="1">
        <v>0</v>
      </c>
      <c r="N20" s="1">
        <v>-1</v>
      </c>
      <c r="R20" s="144">
        <v>0.2</v>
      </c>
      <c r="S20" s="144">
        <v>1</v>
      </c>
      <c r="T20" s="144"/>
      <c r="U20" s="147">
        <v>1</v>
      </c>
      <c r="V20" s="144">
        <v>0.2</v>
      </c>
      <c r="W20" s="144">
        <v>0.6</v>
      </c>
      <c r="X20" s="144">
        <v>0</v>
      </c>
      <c r="Y20" s="144">
        <v>0</v>
      </c>
      <c r="Z20" s="144">
        <v>0</v>
      </c>
      <c r="AA20" s="144">
        <v>0</v>
      </c>
      <c r="AB20" s="146">
        <v>0</v>
      </c>
      <c r="AC20" s="144">
        <v>0</v>
      </c>
      <c r="AE20" t="s">
        <v>2750</v>
      </c>
      <c r="AH20" t="str">
        <f t="shared" si="1"/>
        <v/>
      </c>
      <c r="AI20" t="str">
        <f t="shared" si="1"/>
        <v/>
      </c>
      <c r="AJ20" t="str">
        <f t="shared" si="2"/>
        <v/>
      </c>
      <c r="AK20" t="str">
        <f t="shared" si="10"/>
        <v/>
      </c>
      <c r="AL20" t="str">
        <f t="shared" si="11"/>
        <v/>
      </c>
      <c r="AM20" t="str">
        <f t="shared" si="7"/>
        <v/>
      </c>
      <c r="AN20" t="str">
        <f t="shared" si="7"/>
        <v/>
      </c>
      <c r="AO20" t="str">
        <f t="shared" si="7"/>
        <v/>
      </c>
      <c r="AP20" t="str">
        <f t="shared" si="7"/>
        <v/>
      </c>
      <c r="AQ20" t="str">
        <f t="shared" si="7"/>
        <v/>
      </c>
      <c r="AR20" t="str">
        <f t="shared" si="7"/>
        <v/>
      </c>
      <c r="AS20" t="str">
        <f t="shared" si="7"/>
        <v/>
      </c>
      <c r="AT20">
        <f t="shared" si="7"/>
        <v>1</v>
      </c>
      <c r="AU20" t="str">
        <f t="shared" si="7"/>
        <v/>
      </c>
      <c r="AV20" t="str">
        <f t="shared" si="7"/>
        <v/>
      </c>
      <c r="AW20" t="str">
        <f t="shared" si="8"/>
        <v/>
      </c>
      <c r="AX20" t="str">
        <f t="shared" si="8"/>
        <v/>
      </c>
      <c r="AY20" t="str">
        <f t="shared" si="8"/>
        <v/>
      </c>
      <c r="AZ20" t="str">
        <f t="shared" si="8"/>
        <v/>
      </c>
      <c r="BA20" t="str">
        <f t="shared" si="8"/>
        <v/>
      </c>
      <c r="BB20" t="str">
        <f t="shared" si="8"/>
        <v/>
      </c>
      <c r="BC20" t="str">
        <f t="shared" si="8"/>
        <v/>
      </c>
      <c r="BD20" t="str">
        <f t="shared" si="8"/>
        <v/>
      </c>
      <c r="BE20" t="str">
        <f t="shared" si="8"/>
        <v/>
      </c>
      <c r="BF20" t="str">
        <f t="shared" si="8"/>
        <v/>
      </c>
      <c r="BG20" t="str">
        <f t="shared" si="9"/>
        <v/>
      </c>
      <c r="BH20" t="str">
        <f t="shared" si="9"/>
        <v/>
      </c>
      <c r="BI20" t="str">
        <f t="shared" si="9"/>
        <v/>
      </c>
      <c r="BJ20" t="str">
        <f t="shared" si="9"/>
        <v/>
      </c>
      <c r="BK20" t="str">
        <f t="shared" si="9"/>
        <v/>
      </c>
      <c r="BL20" t="str">
        <f t="shared" si="9"/>
        <v/>
      </c>
      <c r="BM20" t="str">
        <f t="shared" si="9"/>
        <v/>
      </c>
      <c r="BN20" t="str">
        <f t="shared" si="9"/>
        <v/>
      </c>
    </row>
    <row r="21" spans="1:66" ht="32">
      <c r="A21">
        <v>9</v>
      </c>
      <c r="B21">
        <v>1</v>
      </c>
      <c r="C21" t="s">
        <v>263</v>
      </c>
      <c r="D21" t="s">
        <v>959</v>
      </c>
      <c r="E21" t="e">
        <f t="shared" si="0"/>
        <v>#VALUE!</v>
      </c>
      <c r="F21" t="s">
        <v>959</v>
      </c>
      <c r="G21">
        <v>4</v>
      </c>
      <c r="K21" s="231" t="s">
        <v>285</v>
      </c>
      <c r="L21" s="230" t="str">
        <f>VLOOKUP(K21,keys_v1.7!O$2:P$792,2,FALSE)</f>
        <v>Definition from FaBiO: A formal representation of a set of concepts within a domain of knowledge, and the logical relationships between those concepts. [Contrast fabio:Folksonomy]</v>
      </c>
      <c r="M21" s="1">
        <v>0</v>
      </c>
      <c r="N21" s="1">
        <v>1</v>
      </c>
      <c r="R21" s="144">
        <v>0</v>
      </c>
      <c r="S21" s="144">
        <v>0.6</v>
      </c>
      <c r="T21" s="144">
        <v>1</v>
      </c>
      <c r="U21" s="144">
        <v>0</v>
      </c>
      <c r="V21" s="144">
        <v>0</v>
      </c>
      <c r="W21" s="144"/>
      <c r="X21" s="144">
        <v>0</v>
      </c>
      <c r="Y21" s="144">
        <v>0</v>
      </c>
      <c r="Z21" s="144">
        <v>0.2</v>
      </c>
      <c r="AA21" s="144">
        <v>0.2</v>
      </c>
      <c r="AB21" s="145">
        <v>0</v>
      </c>
      <c r="AC21" s="144">
        <v>0</v>
      </c>
      <c r="AE21" t="s">
        <v>2750</v>
      </c>
      <c r="AH21" t="str">
        <f t="shared" si="1"/>
        <v/>
      </c>
      <c r="AI21" t="str">
        <f t="shared" si="1"/>
        <v/>
      </c>
      <c r="AJ21" t="str">
        <f t="shared" si="2"/>
        <v/>
      </c>
      <c r="AK21" t="str">
        <f t="shared" si="10"/>
        <v/>
      </c>
      <c r="AL21" t="str">
        <f t="shared" si="11"/>
        <v/>
      </c>
      <c r="AM21" t="str">
        <f t="shared" si="7"/>
        <v/>
      </c>
      <c r="AN21" t="str">
        <f t="shared" si="7"/>
        <v/>
      </c>
      <c r="AO21" t="str">
        <f t="shared" si="7"/>
        <v/>
      </c>
      <c r="AP21" t="str">
        <f t="shared" si="7"/>
        <v/>
      </c>
      <c r="AQ21" t="str">
        <f t="shared" si="7"/>
        <v/>
      </c>
      <c r="AR21" t="str">
        <f t="shared" si="7"/>
        <v/>
      </c>
      <c r="AS21" t="str">
        <f t="shared" si="7"/>
        <v/>
      </c>
      <c r="AT21" t="str">
        <f t="shared" si="7"/>
        <v/>
      </c>
      <c r="AU21" t="str">
        <f t="shared" si="7"/>
        <v/>
      </c>
      <c r="AV21" t="str">
        <f t="shared" si="7"/>
        <v/>
      </c>
      <c r="AW21" t="str">
        <f t="shared" si="8"/>
        <v/>
      </c>
      <c r="AX21" t="str">
        <f t="shared" si="8"/>
        <v/>
      </c>
      <c r="AY21" t="str">
        <f t="shared" si="8"/>
        <v/>
      </c>
      <c r="AZ21" t="str">
        <f t="shared" si="8"/>
        <v/>
      </c>
      <c r="BA21" t="str">
        <f t="shared" si="8"/>
        <v/>
      </c>
      <c r="BB21" t="str">
        <f t="shared" si="8"/>
        <v/>
      </c>
      <c r="BC21" t="str">
        <f t="shared" si="8"/>
        <v/>
      </c>
      <c r="BD21" t="str">
        <f t="shared" si="8"/>
        <v/>
      </c>
      <c r="BE21" t="str">
        <f t="shared" si="8"/>
        <v/>
      </c>
      <c r="BF21" t="str">
        <f t="shared" si="8"/>
        <v/>
      </c>
      <c r="BG21" t="str">
        <f t="shared" si="9"/>
        <v/>
      </c>
      <c r="BH21" t="str">
        <f t="shared" si="9"/>
        <v/>
      </c>
      <c r="BI21" t="str">
        <f t="shared" si="9"/>
        <v/>
      </c>
      <c r="BJ21" t="str">
        <f t="shared" si="9"/>
        <v/>
      </c>
      <c r="BK21" t="str">
        <f t="shared" si="9"/>
        <v/>
      </c>
      <c r="BL21" t="str">
        <f t="shared" si="9"/>
        <v/>
      </c>
      <c r="BM21" t="str">
        <f t="shared" si="9"/>
        <v/>
      </c>
      <c r="BN21" t="str">
        <f t="shared" si="9"/>
        <v/>
      </c>
    </row>
    <row r="22" spans="1:66" ht="16">
      <c r="A22">
        <v>20</v>
      </c>
      <c r="B22">
        <v>1</v>
      </c>
      <c r="C22" t="s">
        <v>263</v>
      </c>
      <c r="D22" t="s">
        <v>955</v>
      </c>
      <c r="E22" t="e">
        <f t="shared" si="0"/>
        <v>#VALUE!</v>
      </c>
      <c r="F22" t="s">
        <v>955</v>
      </c>
      <c r="G22">
        <v>4</v>
      </c>
      <c r="K22" s="231" t="s">
        <v>2367</v>
      </c>
      <c r="L22" s="230" t="str">
        <f>VLOOKUP(K22,keys_v1.7!O$2:P$792,2,FALSE)</f>
        <v>Definition from CASRAI: A set of data used for research purposes, that may or may not have been created by a research project.</v>
      </c>
      <c r="M22" s="1">
        <v>0</v>
      </c>
      <c r="N22" s="1">
        <v>-1</v>
      </c>
      <c r="R22" s="144">
        <v>1</v>
      </c>
      <c r="S22" s="147">
        <v>0</v>
      </c>
      <c r="T22" s="147">
        <v>0</v>
      </c>
      <c r="U22" s="144">
        <v>0</v>
      </c>
      <c r="V22" s="144">
        <v>0</v>
      </c>
      <c r="W22" s="147">
        <v>0.2</v>
      </c>
      <c r="X22" s="144">
        <v>0</v>
      </c>
      <c r="Y22" s="144">
        <v>0</v>
      </c>
      <c r="Z22" s="144">
        <v>0</v>
      </c>
      <c r="AA22" s="144">
        <v>0.4</v>
      </c>
      <c r="AB22" s="145">
        <v>0</v>
      </c>
      <c r="AC22" s="144">
        <v>0</v>
      </c>
      <c r="AE22" t="s">
        <v>2667</v>
      </c>
      <c r="AH22" t="str">
        <f t="shared" si="1"/>
        <v/>
      </c>
      <c r="AI22" t="str">
        <f t="shared" si="1"/>
        <v/>
      </c>
      <c r="AJ22" t="str">
        <f t="shared" si="2"/>
        <v/>
      </c>
      <c r="AK22" t="str">
        <f t="shared" si="10"/>
        <v/>
      </c>
      <c r="AL22" t="str">
        <f t="shared" si="11"/>
        <v/>
      </c>
      <c r="AM22" t="str">
        <f t="shared" si="7"/>
        <v/>
      </c>
      <c r="AN22" t="str">
        <f t="shared" si="7"/>
        <v/>
      </c>
      <c r="AO22" t="str">
        <f t="shared" si="7"/>
        <v/>
      </c>
      <c r="AP22" t="str">
        <f t="shared" si="7"/>
        <v/>
      </c>
      <c r="AQ22" t="str">
        <f t="shared" si="7"/>
        <v/>
      </c>
      <c r="AR22" t="str">
        <f t="shared" si="7"/>
        <v/>
      </c>
      <c r="AS22" t="str">
        <f t="shared" si="7"/>
        <v/>
      </c>
      <c r="AT22" t="str">
        <f t="shared" si="7"/>
        <v/>
      </c>
      <c r="AU22" t="str">
        <f t="shared" si="7"/>
        <v/>
      </c>
      <c r="AV22" t="str">
        <f t="shared" si="7"/>
        <v/>
      </c>
      <c r="AW22" t="str">
        <f t="shared" si="8"/>
        <v/>
      </c>
      <c r="AX22" t="str">
        <f t="shared" si="8"/>
        <v/>
      </c>
      <c r="AY22" t="str">
        <f t="shared" si="8"/>
        <v/>
      </c>
      <c r="AZ22" t="str">
        <f t="shared" si="8"/>
        <v/>
      </c>
      <c r="BA22" t="str">
        <f t="shared" si="8"/>
        <v/>
      </c>
      <c r="BB22" t="str">
        <f t="shared" si="8"/>
        <v/>
      </c>
      <c r="BC22" t="str">
        <f t="shared" si="8"/>
        <v/>
      </c>
      <c r="BD22" t="str">
        <f t="shared" si="8"/>
        <v/>
      </c>
      <c r="BE22" t="str">
        <f t="shared" si="8"/>
        <v/>
      </c>
      <c r="BF22" t="str">
        <f t="shared" si="8"/>
        <v/>
      </c>
      <c r="BG22" t="str">
        <f t="shared" si="9"/>
        <v/>
      </c>
      <c r="BH22" t="str">
        <f t="shared" si="9"/>
        <v/>
      </c>
      <c r="BI22" t="str">
        <f t="shared" si="9"/>
        <v/>
      </c>
      <c r="BJ22" t="str">
        <f t="shared" si="9"/>
        <v/>
      </c>
      <c r="BK22" t="str">
        <f t="shared" si="9"/>
        <v/>
      </c>
      <c r="BL22" t="str">
        <f t="shared" si="9"/>
        <v/>
      </c>
      <c r="BM22" t="str">
        <f t="shared" si="9"/>
        <v/>
      </c>
      <c r="BN22" t="str">
        <f t="shared" si="9"/>
        <v/>
      </c>
    </row>
    <row r="23" spans="1:66" ht="16">
      <c r="A23">
        <v>13</v>
      </c>
      <c r="B23">
        <v>1</v>
      </c>
      <c r="C23" t="s">
        <v>263</v>
      </c>
      <c r="D23" t="s">
        <v>955</v>
      </c>
      <c r="E23" t="e">
        <f t="shared" si="0"/>
        <v>#VALUE!</v>
      </c>
      <c r="F23" t="s">
        <v>955</v>
      </c>
      <c r="G23">
        <v>3</v>
      </c>
      <c r="K23" s="231" t="s">
        <v>955</v>
      </c>
      <c r="L23" s="230" t="str">
        <f>VLOOKUP(K23,keys_v1.7!O$2:P$792,2,FALSE)</f>
        <v>Definition from MARLO: &lt;no descr found&gt;</v>
      </c>
      <c r="M23" s="1">
        <v>1</v>
      </c>
      <c r="N23" s="1">
        <v>0</v>
      </c>
      <c r="R23" s="144">
        <v>0.6</v>
      </c>
      <c r="S23" s="144">
        <v>1</v>
      </c>
      <c r="T23" s="144">
        <v>1</v>
      </c>
      <c r="U23" s="147">
        <v>1</v>
      </c>
      <c r="V23" s="144">
        <v>0.2</v>
      </c>
      <c r="W23" s="144"/>
      <c r="X23" s="144">
        <v>0</v>
      </c>
      <c r="Y23" s="144">
        <v>0</v>
      </c>
      <c r="Z23" s="144">
        <v>0.6</v>
      </c>
      <c r="AA23" s="144">
        <v>0.8</v>
      </c>
      <c r="AB23" s="145">
        <v>0</v>
      </c>
      <c r="AC23" s="144">
        <v>0</v>
      </c>
      <c r="AE23" t="s">
        <v>2750</v>
      </c>
      <c r="AH23" t="str">
        <f t="shared" si="1"/>
        <v/>
      </c>
      <c r="AI23" t="str">
        <f t="shared" si="1"/>
        <v/>
      </c>
      <c r="AJ23" t="str">
        <f t="shared" si="2"/>
        <v/>
      </c>
      <c r="AK23" t="str">
        <f t="shared" si="10"/>
        <v/>
      </c>
      <c r="AL23" t="str">
        <f t="shared" si="11"/>
        <v/>
      </c>
      <c r="AM23" t="str">
        <f t="shared" si="7"/>
        <v/>
      </c>
      <c r="AN23" t="str">
        <f t="shared" si="7"/>
        <v/>
      </c>
      <c r="AO23" t="str">
        <f t="shared" si="7"/>
        <v/>
      </c>
      <c r="AP23" t="str">
        <f t="shared" si="7"/>
        <v/>
      </c>
      <c r="AQ23" t="str">
        <f t="shared" si="7"/>
        <v/>
      </c>
      <c r="AR23" t="str">
        <f t="shared" si="7"/>
        <v/>
      </c>
      <c r="AS23" t="str">
        <f t="shared" si="7"/>
        <v/>
      </c>
      <c r="AT23" t="str">
        <f t="shared" si="7"/>
        <v/>
      </c>
      <c r="AU23" t="str">
        <f t="shared" si="7"/>
        <v/>
      </c>
      <c r="AV23" t="str">
        <f t="shared" si="7"/>
        <v/>
      </c>
      <c r="AW23" t="str">
        <f t="shared" si="8"/>
        <v/>
      </c>
      <c r="AX23" t="str">
        <f t="shared" si="8"/>
        <v/>
      </c>
      <c r="AY23" t="str">
        <f t="shared" si="8"/>
        <v/>
      </c>
      <c r="AZ23" t="str">
        <f t="shared" si="8"/>
        <v/>
      </c>
      <c r="BA23" t="str">
        <f t="shared" si="8"/>
        <v/>
      </c>
      <c r="BB23" t="str">
        <f t="shared" si="8"/>
        <v/>
      </c>
      <c r="BC23" t="str">
        <f t="shared" si="8"/>
        <v/>
      </c>
      <c r="BD23" t="str">
        <f t="shared" si="8"/>
        <v/>
      </c>
      <c r="BE23" t="str">
        <f t="shared" si="8"/>
        <v/>
      </c>
      <c r="BF23" t="str">
        <f t="shared" si="8"/>
        <v/>
      </c>
      <c r="BG23" t="str">
        <f t="shared" si="9"/>
        <v/>
      </c>
      <c r="BH23" t="str">
        <f t="shared" si="9"/>
        <v/>
      </c>
      <c r="BI23" t="str">
        <f t="shared" si="9"/>
        <v/>
      </c>
      <c r="BJ23" t="str">
        <f t="shared" si="9"/>
        <v/>
      </c>
      <c r="BK23" t="str">
        <f t="shared" si="9"/>
        <v/>
      </c>
      <c r="BL23" t="str">
        <f t="shared" si="9"/>
        <v/>
      </c>
      <c r="BM23" t="str">
        <f t="shared" si="9"/>
        <v/>
      </c>
      <c r="BN23" t="str">
        <f t="shared" si="9"/>
        <v/>
      </c>
    </row>
    <row r="24" spans="1:66" ht="16">
      <c r="A24">
        <v>15</v>
      </c>
      <c r="B24">
        <v>1</v>
      </c>
      <c r="C24" t="s">
        <v>263</v>
      </c>
      <c r="D24" t="s">
        <v>1037</v>
      </c>
      <c r="E24" t="e">
        <f t="shared" si="0"/>
        <v>#VALUE!</v>
      </c>
      <c r="F24" t="s">
        <v>1037</v>
      </c>
      <c r="G24">
        <v>3</v>
      </c>
      <c r="K24" s="231" t="s">
        <v>3317</v>
      </c>
      <c r="L24" s="254" t="str">
        <f>VLOOKUP(K24,keys_v1.7!O$2:P$794,2,FALSE)</f>
        <v>Definition from CSI: dataset made for geospatial machine processing, representation type: raster</v>
      </c>
      <c r="M24" s="236">
        <v>1</v>
      </c>
      <c r="N24" s="236">
        <v>0</v>
      </c>
      <c r="R24" s="144">
        <v>0</v>
      </c>
      <c r="S24" s="144">
        <v>1</v>
      </c>
      <c r="T24" s="144"/>
      <c r="U24" s="144">
        <v>0.8</v>
      </c>
      <c r="V24" s="144">
        <v>0.2</v>
      </c>
      <c r="W24" s="144"/>
      <c r="X24" s="144">
        <v>0</v>
      </c>
      <c r="Y24" s="144">
        <v>0</v>
      </c>
      <c r="Z24" s="144">
        <v>0.4</v>
      </c>
      <c r="AA24" s="144">
        <v>0.2</v>
      </c>
      <c r="AB24" s="145">
        <v>0</v>
      </c>
      <c r="AC24" s="144">
        <v>0</v>
      </c>
      <c r="AE24" t="s">
        <v>2750</v>
      </c>
      <c r="AH24" t="str">
        <f t="shared" si="1"/>
        <v/>
      </c>
      <c r="AI24" t="str">
        <f t="shared" si="1"/>
        <v/>
      </c>
      <c r="AJ24" t="str">
        <f t="shared" si="2"/>
        <v/>
      </c>
      <c r="AK24" t="str">
        <f t="shared" si="10"/>
        <v/>
      </c>
      <c r="AL24" t="str">
        <f t="shared" si="11"/>
        <v/>
      </c>
      <c r="AM24" t="str">
        <f t="shared" si="7"/>
        <v/>
      </c>
      <c r="AN24" t="str">
        <f t="shared" si="7"/>
        <v/>
      </c>
      <c r="AO24" t="str">
        <f t="shared" si="7"/>
        <v/>
      </c>
      <c r="AP24" t="str">
        <f t="shared" si="7"/>
        <v/>
      </c>
      <c r="AQ24" t="str">
        <f t="shared" si="7"/>
        <v/>
      </c>
      <c r="AR24" t="str">
        <f t="shared" si="7"/>
        <v/>
      </c>
      <c r="AS24" t="str">
        <f t="shared" si="7"/>
        <v/>
      </c>
      <c r="AT24" t="str">
        <f t="shared" si="7"/>
        <v/>
      </c>
      <c r="AU24" t="str">
        <f t="shared" si="7"/>
        <v/>
      </c>
      <c r="AV24" t="str">
        <f t="shared" si="7"/>
        <v/>
      </c>
      <c r="AW24" t="str">
        <f t="shared" si="8"/>
        <v/>
      </c>
      <c r="AX24" t="str">
        <f t="shared" si="8"/>
        <v/>
      </c>
      <c r="AY24" t="str">
        <f t="shared" si="8"/>
        <v/>
      </c>
      <c r="AZ24" t="str">
        <f t="shared" si="8"/>
        <v/>
      </c>
      <c r="BA24" t="str">
        <f t="shared" si="8"/>
        <v/>
      </c>
      <c r="BB24" t="str">
        <f t="shared" si="8"/>
        <v/>
      </c>
      <c r="BC24" t="str">
        <f t="shared" si="8"/>
        <v/>
      </c>
      <c r="BD24" t="str">
        <f t="shared" si="8"/>
        <v/>
      </c>
      <c r="BE24" t="str">
        <f t="shared" si="8"/>
        <v/>
      </c>
      <c r="BF24" t="str">
        <f t="shared" si="8"/>
        <v/>
      </c>
      <c r="BG24" t="str">
        <f t="shared" si="9"/>
        <v/>
      </c>
      <c r="BH24" t="str">
        <f t="shared" si="9"/>
        <v/>
      </c>
      <c r="BI24" t="str">
        <f t="shared" si="9"/>
        <v/>
      </c>
      <c r="BJ24" t="str">
        <f t="shared" si="9"/>
        <v/>
      </c>
      <c r="BK24" t="str">
        <f t="shared" si="9"/>
        <v/>
      </c>
      <c r="BL24" t="str">
        <f t="shared" si="9"/>
        <v/>
      </c>
      <c r="BM24" t="str">
        <f t="shared" si="9"/>
        <v/>
      </c>
      <c r="BN24" t="str">
        <f t="shared" si="9"/>
        <v/>
      </c>
    </row>
    <row r="25" spans="1:66" ht="16">
      <c r="A25">
        <v>15.5</v>
      </c>
      <c r="B25">
        <v>1</v>
      </c>
      <c r="C25" t="s">
        <v>263</v>
      </c>
      <c r="D25" t="s">
        <v>269</v>
      </c>
      <c r="E25" t="e">
        <f t="shared" ref="E25" si="12">IF(F25=F24,E24,E24+1)</f>
        <v>#VALUE!</v>
      </c>
      <c r="F25" t="s">
        <v>1037</v>
      </c>
      <c r="G25">
        <v>3</v>
      </c>
      <c r="K25" s="231" t="s">
        <v>3318</v>
      </c>
      <c r="L25" s="254" t="str">
        <f>VLOOKUP(K25,keys_v1.7!O$2:P$794,2,FALSE)</f>
        <v>Definition from CSI: dataset made for geospatial machine processing, representation type: vector</v>
      </c>
      <c r="M25" s="236">
        <v>1</v>
      </c>
      <c r="N25" s="236">
        <v>0</v>
      </c>
      <c r="R25" s="144">
        <v>0</v>
      </c>
      <c r="S25" s="144">
        <v>1</v>
      </c>
      <c r="T25" s="144"/>
      <c r="U25" s="144">
        <v>0.8</v>
      </c>
      <c r="V25" s="144">
        <v>0.2</v>
      </c>
      <c r="W25" s="144"/>
      <c r="X25" s="144">
        <v>0</v>
      </c>
      <c r="Y25" s="144">
        <v>0</v>
      </c>
      <c r="Z25" s="144">
        <v>0.4</v>
      </c>
      <c r="AA25" s="144">
        <v>0.2</v>
      </c>
      <c r="AB25" s="145">
        <v>0</v>
      </c>
      <c r="AC25" s="144">
        <v>0</v>
      </c>
      <c r="AE25" t="s">
        <v>2750</v>
      </c>
    </row>
    <row r="26" spans="1:66" ht="16">
      <c r="A26">
        <v>172</v>
      </c>
      <c r="B26">
        <v>2</v>
      </c>
      <c r="C26" t="s">
        <v>168</v>
      </c>
      <c r="D26" t="s">
        <v>235</v>
      </c>
      <c r="E26" t="e">
        <f>IF(F26=F24,E24,E24+1)</f>
        <v>#VALUE!</v>
      </c>
      <c r="F26" t="s">
        <v>1699</v>
      </c>
      <c r="K26" s="231" t="s">
        <v>1956</v>
      </c>
      <c r="L26" s="230" t="str">
        <f>VLOOKUP(K26,keys_v1.7!O$2:P$792,2,FALSE)</f>
        <v>Definition from FaBiO: A collection of all the literary or scholastic works of a single person.</v>
      </c>
      <c r="M26" s="1">
        <v>0</v>
      </c>
      <c r="N26" s="1">
        <v>-1</v>
      </c>
      <c r="R26" s="144">
        <v>0.4</v>
      </c>
      <c r="S26" s="144">
        <v>0.2</v>
      </c>
      <c r="T26" s="144"/>
      <c r="U26" s="147">
        <v>0.6</v>
      </c>
      <c r="V26" s="144">
        <v>0</v>
      </c>
      <c r="W26" s="144">
        <v>0</v>
      </c>
      <c r="X26" s="144">
        <v>0.2</v>
      </c>
      <c r="Y26" s="144">
        <v>0</v>
      </c>
      <c r="Z26" s="144">
        <v>0.2</v>
      </c>
      <c r="AA26" s="144">
        <v>0.8</v>
      </c>
      <c r="AB26" s="145">
        <v>0</v>
      </c>
      <c r="AC26" s="145">
        <v>0</v>
      </c>
      <c r="AE26" t="s">
        <v>2750</v>
      </c>
      <c r="AH26" t="str">
        <f t="shared" si="1"/>
        <v/>
      </c>
      <c r="AI26" t="str">
        <f t="shared" si="1"/>
        <v/>
      </c>
      <c r="AJ26" t="str">
        <f t="shared" si="2"/>
        <v/>
      </c>
      <c r="AK26" t="str">
        <f t="shared" si="10"/>
        <v/>
      </c>
      <c r="AL26" t="str">
        <f t="shared" si="11"/>
        <v/>
      </c>
      <c r="AM26" t="str">
        <f t="shared" si="7"/>
        <v/>
      </c>
      <c r="AN26" t="str">
        <f t="shared" si="7"/>
        <v/>
      </c>
      <c r="AO26" t="str">
        <f t="shared" si="7"/>
        <v/>
      </c>
      <c r="AP26" t="str">
        <f t="shared" si="7"/>
        <v/>
      </c>
      <c r="AQ26" t="str">
        <f t="shared" si="7"/>
        <v/>
      </c>
      <c r="AR26" t="str">
        <f t="shared" si="7"/>
        <v/>
      </c>
      <c r="AS26" t="str">
        <f t="shared" si="7"/>
        <v/>
      </c>
      <c r="AT26" t="str">
        <f t="shared" si="7"/>
        <v/>
      </c>
      <c r="AU26" t="str">
        <f t="shared" si="7"/>
        <v/>
      </c>
      <c r="AV26" t="str">
        <f t="shared" si="7"/>
        <v/>
      </c>
      <c r="AW26" t="str">
        <f t="shared" si="8"/>
        <v/>
      </c>
      <c r="AX26" t="str">
        <f t="shared" si="8"/>
        <v/>
      </c>
      <c r="AY26" t="str">
        <f t="shared" si="8"/>
        <v/>
      </c>
      <c r="AZ26" t="str">
        <f t="shared" si="8"/>
        <v/>
      </c>
      <c r="BA26" t="str">
        <f t="shared" si="8"/>
        <v/>
      </c>
      <c r="BB26" t="str">
        <f t="shared" si="8"/>
        <v/>
      </c>
      <c r="BC26" t="str">
        <f t="shared" si="8"/>
        <v/>
      </c>
      <c r="BD26" t="str">
        <f t="shared" si="8"/>
        <v/>
      </c>
      <c r="BE26" t="str">
        <f t="shared" si="8"/>
        <v/>
      </c>
      <c r="BF26" t="str">
        <f t="shared" si="8"/>
        <v/>
      </c>
      <c r="BG26" t="str">
        <f t="shared" si="9"/>
        <v/>
      </c>
      <c r="BH26" t="str">
        <f t="shared" si="9"/>
        <v/>
      </c>
      <c r="BI26" t="str">
        <f t="shared" si="9"/>
        <v/>
      </c>
      <c r="BJ26" t="str">
        <f t="shared" si="9"/>
        <v/>
      </c>
      <c r="BK26" t="str">
        <f t="shared" si="9"/>
        <v/>
      </c>
      <c r="BL26" t="str">
        <f t="shared" si="9"/>
        <v/>
      </c>
      <c r="BM26" t="str">
        <f t="shared" si="9"/>
        <v/>
      </c>
      <c r="BN26" t="str">
        <f t="shared" si="9"/>
        <v/>
      </c>
    </row>
    <row r="27" spans="1:66" ht="16">
      <c r="A27">
        <v>27</v>
      </c>
      <c r="B27">
        <v>2</v>
      </c>
      <c r="C27" t="s">
        <v>168</v>
      </c>
      <c r="D27" t="s">
        <v>235</v>
      </c>
      <c r="E27" t="e">
        <f t="shared" si="0"/>
        <v>#VALUE!</v>
      </c>
      <c r="F27" t="s">
        <v>235</v>
      </c>
      <c r="K27" s="231" t="s">
        <v>235</v>
      </c>
      <c r="L27" s="230" t="str">
        <f>VLOOKUP(K27,keys_v1.7!O$2:P$792,2,FALSE)</f>
        <v>Definition from DublinCore: An aggregation of resources.</v>
      </c>
      <c r="M27" s="1">
        <v>1</v>
      </c>
      <c r="N27" s="1">
        <v>0</v>
      </c>
      <c r="O27" s="1">
        <v>0</v>
      </c>
      <c r="P27" s="1">
        <v>1</v>
      </c>
      <c r="Q27" s="138">
        <v>0</v>
      </c>
      <c r="R27" s="147">
        <v>0.4</v>
      </c>
      <c r="S27" s="144">
        <v>0.8</v>
      </c>
      <c r="T27" s="144"/>
      <c r="U27" s="147">
        <v>0.8</v>
      </c>
      <c r="V27" s="144">
        <v>0.5</v>
      </c>
      <c r="W27" s="144"/>
      <c r="X27" s="144">
        <v>0.4</v>
      </c>
      <c r="Y27" s="144">
        <v>0</v>
      </c>
      <c r="Z27" s="144">
        <v>0.4</v>
      </c>
      <c r="AA27" s="144">
        <v>0.4</v>
      </c>
      <c r="AB27" s="146">
        <v>0</v>
      </c>
      <c r="AC27" s="144">
        <v>0</v>
      </c>
      <c r="AE27" t="s">
        <v>2750</v>
      </c>
      <c r="AH27" t="str">
        <f t="shared" si="1"/>
        <v/>
      </c>
      <c r="AI27" t="str">
        <f t="shared" si="1"/>
        <v/>
      </c>
      <c r="AJ27" t="str">
        <f t="shared" si="2"/>
        <v/>
      </c>
      <c r="AK27" t="str">
        <f t="shared" si="10"/>
        <v/>
      </c>
      <c r="AL27" t="str">
        <f t="shared" si="11"/>
        <v/>
      </c>
      <c r="AM27" t="str">
        <f t="shared" si="7"/>
        <v/>
      </c>
      <c r="AN27" t="str">
        <f t="shared" si="7"/>
        <v/>
      </c>
      <c r="AO27" t="str">
        <f t="shared" si="7"/>
        <v/>
      </c>
      <c r="AP27" t="str">
        <f t="shared" si="7"/>
        <v/>
      </c>
      <c r="AQ27" t="str">
        <f t="shared" si="7"/>
        <v/>
      </c>
      <c r="AR27" t="str">
        <f t="shared" si="7"/>
        <v/>
      </c>
      <c r="AS27" t="str">
        <f t="shared" si="7"/>
        <v/>
      </c>
      <c r="AT27" t="str">
        <f t="shared" si="7"/>
        <v/>
      </c>
      <c r="AU27" t="str">
        <f t="shared" si="7"/>
        <v/>
      </c>
      <c r="AV27" t="str">
        <f t="shared" si="7"/>
        <v/>
      </c>
      <c r="AW27" t="str">
        <f t="shared" si="8"/>
        <v/>
      </c>
      <c r="AX27" t="str">
        <f t="shared" si="8"/>
        <v/>
      </c>
      <c r="AY27" t="str">
        <f t="shared" si="8"/>
        <v/>
      </c>
      <c r="AZ27" t="str">
        <f t="shared" si="8"/>
        <v/>
      </c>
      <c r="BA27" t="str">
        <f t="shared" si="8"/>
        <v/>
      </c>
      <c r="BB27" t="str">
        <f t="shared" si="8"/>
        <v/>
      </c>
      <c r="BC27" t="str">
        <f t="shared" si="8"/>
        <v/>
      </c>
      <c r="BD27" t="str">
        <f t="shared" si="8"/>
        <v/>
      </c>
      <c r="BE27" t="str">
        <f t="shared" si="8"/>
        <v/>
      </c>
      <c r="BF27" t="str">
        <f t="shared" si="8"/>
        <v/>
      </c>
      <c r="BG27" t="str">
        <f t="shared" si="9"/>
        <v/>
      </c>
      <c r="BH27" t="str">
        <f t="shared" si="9"/>
        <v/>
      </c>
      <c r="BI27" t="str">
        <f t="shared" si="9"/>
        <v/>
      </c>
      <c r="BJ27" t="str">
        <f t="shared" si="9"/>
        <v/>
      </c>
      <c r="BK27" t="str">
        <f t="shared" si="9"/>
        <v/>
      </c>
      <c r="BL27" t="str">
        <f t="shared" si="9"/>
        <v/>
      </c>
      <c r="BM27" t="str">
        <f t="shared" si="9"/>
        <v/>
      </c>
      <c r="BN27" t="str">
        <f t="shared" si="9"/>
        <v/>
      </c>
    </row>
    <row r="28" spans="1:66" ht="16">
      <c r="A28">
        <v>32</v>
      </c>
      <c r="B28">
        <v>2</v>
      </c>
      <c r="C28" t="s">
        <v>168</v>
      </c>
      <c r="D28" t="s">
        <v>235</v>
      </c>
      <c r="E28" t="e">
        <f t="shared" si="0"/>
        <v>#VALUE!</v>
      </c>
      <c r="F28" t="s">
        <v>235</v>
      </c>
      <c r="K28" s="231" t="s">
        <v>3344</v>
      </c>
      <c r="L28" s="230" t="str">
        <f>VLOOKUP(K28,keys_v1.7!O$2:P$792,2,FALSE)</f>
        <v xml:space="preserve">Definition from Citavi: Written, pictorial, or audiovisual material stored in an archive. </v>
      </c>
      <c r="M28" s="1">
        <v>0</v>
      </c>
      <c r="N28" s="1">
        <v>-2</v>
      </c>
      <c r="R28" s="144">
        <v>0.2</v>
      </c>
      <c r="S28" s="144">
        <v>0.2</v>
      </c>
      <c r="T28" s="144">
        <v>0.8</v>
      </c>
      <c r="U28" s="144">
        <v>0.8</v>
      </c>
      <c r="V28" s="144">
        <v>0.4</v>
      </c>
      <c r="W28" s="144">
        <v>0.6</v>
      </c>
      <c r="X28" s="144">
        <v>0.4</v>
      </c>
      <c r="Y28" s="144">
        <v>0</v>
      </c>
      <c r="Z28" s="145">
        <v>0.4</v>
      </c>
      <c r="AA28" s="144">
        <v>0.4</v>
      </c>
      <c r="AB28" s="145">
        <v>0</v>
      </c>
      <c r="AC28" s="144">
        <v>0</v>
      </c>
      <c r="AE28" t="s">
        <v>2755</v>
      </c>
      <c r="AH28" t="str">
        <f t="shared" si="1"/>
        <v/>
      </c>
      <c r="AI28" t="str">
        <f t="shared" si="1"/>
        <v/>
      </c>
      <c r="AJ28" t="str">
        <f t="shared" si="2"/>
        <v/>
      </c>
      <c r="AK28" t="str">
        <f t="shared" si="10"/>
        <v/>
      </c>
      <c r="AL28" t="str">
        <f t="shared" si="11"/>
        <v/>
      </c>
      <c r="AM28" t="str">
        <f t="shared" ref="AM28:AV33" si="13">IFERROR(SEARCH(AM$1,$K28),"")</f>
        <v/>
      </c>
      <c r="AN28" t="str">
        <f t="shared" si="13"/>
        <v/>
      </c>
      <c r="AO28" t="str">
        <f t="shared" si="13"/>
        <v/>
      </c>
      <c r="AP28" t="str">
        <f t="shared" si="13"/>
        <v/>
      </c>
      <c r="AQ28" t="str">
        <f t="shared" si="13"/>
        <v/>
      </c>
      <c r="AR28" t="str">
        <f t="shared" si="13"/>
        <v/>
      </c>
      <c r="AS28" t="str">
        <f t="shared" si="13"/>
        <v/>
      </c>
      <c r="AT28" t="str">
        <f t="shared" si="13"/>
        <v/>
      </c>
      <c r="AU28" t="str">
        <f t="shared" si="13"/>
        <v/>
      </c>
      <c r="AV28" t="str">
        <f t="shared" si="13"/>
        <v/>
      </c>
      <c r="AW28" t="str">
        <f t="shared" ref="AW28:BF33" si="14">IFERROR(SEARCH(AW$1,$K28),"")</f>
        <v/>
      </c>
      <c r="AX28" t="str">
        <f t="shared" si="14"/>
        <v/>
      </c>
      <c r="AY28" t="str">
        <f t="shared" si="14"/>
        <v/>
      </c>
      <c r="AZ28" t="str">
        <f t="shared" si="14"/>
        <v/>
      </c>
      <c r="BA28" t="str">
        <f t="shared" si="14"/>
        <v/>
      </c>
      <c r="BB28" t="str">
        <f t="shared" si="14"/>
        <v/>
      </c>
      <c r="BC28" t="str">
        <f t="shared" si="14"/>
        <v/>
      </c>
      <c r="BD28">
        <f t="shared" si="14"/>
        <v>1</v>
      </c>
      <c r="BE28" t="str">
        <f t="shared" si="14"/>
        <v/>
      </c>
      <c r="BF28" t="str">
        <f t="shared" si="14"/>
        <v/>
      </c>
      <c r="BG28" t="str">
        <f t="shared" ref="BG28:BN33" si="15">IFERROR(SEARCH(BG$1,$K28),"")</f>
        <v/>
      </c>
      <c r="BH28" t="str">
        <f t="shared" si="15"/>
        <v/>
      </c>
      <c r="BI28" t="str">
        <f t="shared" si="15"/>
        <v/>
      </c>
      <c r="BJ28" t="str">
        <f t="shared" si="15"/>
        <v/>
      </c>
      <c r="BK28" t="str">
        <f t="shared" si="15"/>
        <v/>
      </c>
      <c r="BL28" t="str">
        <f t="shared" si="15"/>
        <v/>
      </c>
      <c r="BM28" t="str">
        <f t="shared" si="15"/>
        <v/>
      </c>
      <c r="BN28" t="str">
        <f t="shared" si="15"/>
        <v/>
      </c>
    </row>
    <row r="29" spans="1:66" ht="16">
      <c r="A29">
        <v>33</v>
      </c>
      <c r="B29">
        <v>2</v>
      </c>
      <c r="C29" t="s">
        <v>168</v>
      </c>
      <c r="D29" t="s">
        <v>235</v>
      </c>
      <c r="E29" t="e">
        <f t="shared" si="0"/>
        <v>#VALUE!</v>
      </c>
      <c r="F29" t="s">
        <v>235</v>
      </c>
      <c r="K29" s="231" t="s">
        <v>2346</v>
      </c>
      <c r="L29" s="230" t="str">
        <f>VLOOKUP(K29,keys_v1.7!O$2:P$792,2,FALSE)</f>
        <v>Definition from FaBiO: A sequence of expressions having certain characteristics in common that are formally identified together as a group.</v>
      </c>
      <c r="M29" s="1">
        <v>0</v>
      </c>
      <c r="N29" s="1">
        <v>-2</v>
      </c>
      <c r="R29" s="144">
        <v>0.2</v>
      </c>
      <c r="S29" s="144">
        <v>0.5</v>
      </c>
      <c r="T29" s="144"/>
      <c r="U29" s="144">
        <v>0.4</v>
      </c>
      <c r="V29" s="144">
        <v>0</v>
      </c>
      <c r="W29" s="144">
        <v>0</v>
      </c>
      <c r="X29" s="144">
        <v>0</v>
      </c>
      <c r="Y29" s="144">
        <v>0</v>
      </c>
      <c r="Z29" s="144">
        <v>0.2</v>
      </c>
      <c r="AA29" s="144">
        <v>0</v>
      </c>
      <c r="AB29" s="146">
        <v>0</v>
      </c>
      <c r="AC29" s="144">
        <v>0</v>
      </c>
      <c r="AE29" t="s">
        <v>2669</v>
      </c>
      <c r="AH29" t="str">
        <f t="shared" si="1"/>
        <v/>
      </c>
      <c r="AI29" t="str">
        <f t="shared" si="1"/>
        <v/>
      </c>
      <c r="AJ29" t="str">
        <f t="shared" si="2"/>
        <v/>
      </c>
      <c r="AK29" t="str">
        <f t="shared" si="10"/>
        <v/>
      </c>
      <c r="AL29" t="str">
        <f t="shared" si="11"/>
        <v/>
      </c>
      <c r="AM29" t="str">
        <f t="shared" si="13"/>
        <v/>
      </c>
      <c r="AN29" t="str">
        <f t="shared" si="13"/>
        <v/>
      </c>
      <c r="AO29" t="str">
        <f t="shared" si="13"/>
        <v/>
      </c>
      <c r="AP29" t="str">
        <f t="shared" si="13"/>
        <v/>
      </c>
      <c r="AQ29" t="str">
        <f t="shared" si="13"/>
        <v/>
      </c>
      <c r="AR29" t="str">
        <f t="shared" si="13"/>
        <v/>
      </c>
      <c r="AS29" t="str">
        <f t="shared" si="13"/>
        <v/>
      </c>
      <c r="AT29" t="str">
        <f t="shared" si="13"/>
        <v/>
      </c>
      <c r="AU29" t="str">
        <f t="shared" si="13"/>
        <v/>
      </c>
      <c r="AV29" t="str">
        <f t="shared" si="13"/>
        <v/>
      </c>
      <c r="AW29" t="str">
        <f t="shared" si="14"/>
        <v/>
      </c>
      <c r="AX29" t="str">
        <f t="shared" si="14"/>
        <v/>
      </c>
      <c r="AY29" t="str">
        <f t="shared" si="14"/>
        <v/>
      </c>
      <c r="AZ29" t="str">
        <f t="shared" si="14"/>
        <v/>
      </c>
      <c r="BA29" t="str">
        <f t="shared" si="14"/>
        <v/>
      </c>
      <c r="BB29" t="str">
        <f t="shared" si="14"/>
        <v/>
      </c>
      <c r="BC29" t="str">
        <f t="shared" si="14"/>
        <v/>
      </c>
      <c r="BD29" t="str">
        <f t="shared" si="14"/>
        <v/>
      </c>
      <c r="BE29" t="str">
        <f t="shared" si="14"/>
        <v/>
      </c>
      <c r="BF29" t="str">
        <f t="shared" si="14"/>
        <v/>
      </c>
      <c r="BG29" t="str">
        <f t="shared" si="15"/>
        <v/>
      </c>
      <c r="BH29" t="str">
        <f t="shared" si="15"/>
        <v/>
      </c>
      <c r="BI29" t="str">
        <f t="shared" si="15"/>
        <v/>
      </c>
      <c r="BJ29" t="str">
        <f t="shared" si="15"/>
        <v/>
      </c>
      <c r="BK29" t="str">
        <f t="shared" si="15"/>
        <v/>
      </c>
      <c r="BL29" t="str">
        <f t="shared" si="15"/>
        <v/>
      </c>
      <c r="BM29" t="str">
        <f t="shared" si="15"/>
        <v/>
      </c>
      <c r="BN29" t="str">
        <f t="shared" si="15"/>
        <v/>
      </c>
    </row>
    <row r="30" spans="1:66">
      <c r="A30">
        <v>102</v>
      </c>
      <c r="B30">
        <v>2</v>
      </c>
      <c r="C30" t="s">
        <v>168</v>
      </c>
      <c r="D30" t="s">
        <v>235</v>
      </c>
      <c r="E30" t="e">
        <f t="shared" si="0"/>
        <v>#VALUE!</v>
      </c>
      <c r="F30" t="s">
        <v>235</v>
      </c>
      <c r="K30" s="231" t="s">
        <v>2289</v>
      </c>
      <c r="L30" s="230" t="e">
        <f>VLOOKUP(K30,keys_v1.7!O$2:P$792,2,FALSE)</f>
        <v>#N/A</v>
      </c>
      <c r="M30" s="1">
        <v>0</v>
      </c>
      <c r="N30" s="1">
        <v>1</v>
      </c>
      <c r="R30" s="144">
        <v>0.6</v>
      </c>
      <c r="S30" s="144">
        <v>0</v>
      </c>
      <c r="T30" s="144"/>
      <c r="U30" s="144">
        <v>0.4</v>
      </c>
      <c r="V30" s="144">
        <v>0</v>
      </c>
      <c r="W30" s="144">
        <v>0.4</v>
      </c>
      <c r="X30" s="144">
        <v>0</v>
      </c>
      <c r="Y30" s="144">
        <v>0</v>
      </c>
      <c r="Z30" s="145">
        <v>0.2</v>
      </c>
      <c r="AA30" s="144">
        <v>0</v>
      </c>
      <c r="AB30" s="145">
        <v>0</v>
      </c>
      <c r="AC30" s="144">
        <v>0</v>
      </c>
      <c r="AE30" t="s">
        <v>2750</v>
      </c>
      <c r="AH30" t="str">
        <f t="shared" si="1"/>
        <v/>
      </c>
      <c r="AI30" t="str">
        <f t="shared" si="1"/>
        <v/>
      </c>
      <c r="AJ30" t="str">
        <f t="shared" si="2"/>
        <v/>
      </c>
      <c r="AK30" t="str">
        <f t="shared" si="10"/>
        <v/>
      </c>
      <c r="AL30" t="str">
        <f t="shared" si="11"/>
        <v/>
      </c>
      <c r="AM30" t="str">
        <f t="shared" si="13"/>
        <v/>
      </c>
      <c r="AN30" t="str">
        <f t="shared" si="13"/>
        <v/>
      </c>
      <c r="AO30" t="str">
        <f t="shared" si="13"/>
        <v/>
      </c>
      <c r="AP30" t="str">
        <f t="shared" si="13"/>
        <v/>
      </c>
      <c r="AQ30" t="str">
        <f t="shared" si="13"/>
        <v/>
      </c>
      <c r="AR30" t="str">
        <f t="shared" si="13"/>
        <v/>
      </c>
      <c r="AS30" t="str">
        <f t="shared" si="13"/>
        <v/>
      </c>
      <c r="AT30" t="str">
        <f t="shared" si="13"/>
        <v/>
      </c>
      <c r="AU30" t="str">
        <f t="shared" si="13"/>
        <v/>
      </c>
      <c r="AV30" t="str">
        <f t="shared" si="13"/>
        <v/>
      </c>
      <c r="AW30" t="str">
        <f t="shared" si="14"/>
        <v/>
      </c>
      <c r="AX30" t="str">
        <f t="shared" si="14"/>
        <v/>
      </c>
      <c r="AY30" t="str">
        <f t="shared" si="14"/>
        <v/>
      </c>
      <c r="AZ30" t="str">
        <f t="shared" si="14"/>
        <v/>
      </c>
      <c r="BA30" t="str">
        <f t="shared" si="14"/>
        <v/>
      </c>
      <c r="BB30" t="str">
        <f t="shared" si="14"/>
        <v/>
      </c>
      <c r="BC30" t="str">
        <f t="shared" si="14"/>
        <v/>
      </c>
      <c r="BD30" t="str">
        <f t="shared" si="14"/>
        <v/>
      </c>
      <c r="BE30" t="str">
        <f t="shared" si="14"/>
        <v/>
      </c>
      <c r="BF30" t="str">
        <f t="shared" si="14"/>
        <v/>
      </c>
      <c r="BG30" t="str">
        <f t="shared" si="15"/>
        <v/>
      </c>
      <c r="BH30">
        <f t="shared" si="15"/>
        <v>12</v>
      </c>
      <c r="BI30" t="str">
        <f t="shared" si="15"/>
        <v/>
      </c>
      <c r="BJ30" t="str">
        <f t="shared" si="15"/>
        <v/>
      </c>
      <c r="BK30" t="str">
        <f t="shared" si="15"/>
        <v/>
      </c>
      <c r="BL30" t="str">
        <f t="shared" si="15"/>
        <v/>
      </c>
      <c r="BM30" t="str">
        <f t="shared" si="15"/>
        <v/>
      </c>
      <c r="BN30" t="str">
        <f t="shared" si="15"/>
        <v/>
      </c>
    </row>
    <row r="31" spans="1:66">
      <c r="A31">
        <v>103</v>
      </c>
      <c r="B31">
        <v>2</v>
      </c>
      <c r="C31" t="s">
        <v>168</v>
      </c>
      <c r="D31" t="s">
        <v>235</v>
      </c>
      <c r="E31" t="e">
        <f t="shared" si="0"/>
        <v>#VALUE!</v>
      </c>
      <c r="F31" t="s">
        <v>235</v>
      </c>
      <c r="K31" s="231" t="s">
        <v>2290</v>
      </c>
      <c r="L31" s="230" t="e">
        <f>VLOOKUP(K31,keys_v1.7!O$2:P$792,2,FALSE)</f>
        <v>#N/A</v>
      </c>
      <c r="M31" s="1">
        <v>0</v>
      </c>
      <c r="N31" s="1">
        <v>0</v>
      </c>
      <c r="R31" s="144">
        <v>0.6</v>
      </c>
      <c r="S31" s="144">
        <v>0</v>
      </c>
      <c r="T31" s="144"/>
      <c r="U31" s="144">
        <v>0.4</v>
      </c>
      <c r="V31" s="144">
        <v>0</v>
      </c>
      <c r="W31" s="144">
        <v>0.4</v>
      </c>
      <c r="X31" s="144">
        <v>0</v>
      </c>
      <c r="Y31" s="144">
        <v>0</v>
      </c>
      <c r="Z31" s="145">
        <v>0.2</v>
      </c>
      <c r="AA31" s="144">
        <v>0</v>
      </c>
      <c r="AB31" s="145">
        <v>0</v>
      </c>
      <c r="AC31" s="144">
        <v>0</v>
      </c>
      <c r="AE31" t="s">
        <v>2750</v>
      </c>
      <c r="AH31" t="str">
        <f t="shared" si="1"/>
        <v/>
      </c>
      <c r="AI31" t="str">
        <f t="shared" si="1"/>
        <v/>
      </c>
      <c r="AJ31" t="str">
        <f t="shared" si="2"/>
        <v/>
      </c>
      <c r="AK31" t="str">
        <f t="shared" si="10"/>
        <v/>
      </c>
      <c r="AL31" t="str">
        <f t="shared" si="11"/>
        <v/>
      </c>
      <c r="AM31" t="str">
        <f t="shared" si="13"/>
        <v/>
      </c>
      <c r="AN31" t="str">
        <f t="shared" si="13"/>
        <v/>
      </c>
      <c r="AO31" t="str">
        <f t="shared" si="13"/>
        <v/>
      </c>
      <c r="AP31" t="str">
        <f t="shared" si="13"/>
        <v/>
      </c>
      <c r="AQ31" t="str">
        <f t="shared" si="13"/>
        <v/>
      </c>
      <c r="AR31" t="str">
        <f t="shared" si="13"/>
        <v/>
      </c>
      <c r="AS31" t="str">
        <f t="shared" si="13"/>
        <v/>
      </c>
      <c r="AT31" t="str">
        <f t="shared" si="13"/>
        <v/>
      </c>
      <c r="AU31" t="str">
        <f t="shared" si="13"/>
        <v/>
      </c>
      <c r="AV31" t="str">
        <f t="shared" si="13"/>
        <v/>
      </c>
      <c r="AW31" t="str">
        <f t="shared" si="14"/>
        <v/>
      </c>
      <c r="AX31" t="str">
        <f t="shared" si="14"/>
        <v/>
      </c>
      <c r="AY31" t="str">
        <f t="shared" si="14"/>
        <v/>
      </c>
      <c r="AZ31" t="str">
        <f t="shared" si="14"/>
        <v/>
      </c>
      <c r="BA31" t="str">
        <f t="shared" si="14"/>
        <v/>
      </c>
      <c r="BB31" t="str">
        <f t="shared" si="14"/>
        <v/>
      </c>
      <c r="BC31" t="str">
        <f t="shared" si="14"/>
        <v/>
      </c>
      <c r="BD31" t="str">
        <f t="shared" si="14"/>
        <v/>
      </c>
      <c r="BE31" t="str">
        <f t="shared" si="14"/>
        <v/>
      </c>
      <c r="BF31" t="str">
        <f t="shared" si="14"/>
        <v/>
      </c>
      <c r="BG31" t="str">
        <f t="shared" si="15"/>
        <v/>
      </c>
      <c r="BH31">
        <f t="shared" si="15"/>
        <v>12</v>
      </c>
      <c r="BI31" t="str">
        <f t="shared" si="15"/>
        <v/>
      </c>
      <c r="BJ31" t="str">
        <f t="shared" si="15"/>
        <v/>
      </c>
      <c r="BK31" t="str">
        <f t="shared" si="15"/>
        <v/>
      </c>
      <c r="BL31" t="str">
        <f t="shared" si="15"/>
        <v/>
      </c>
      <c r="BM31" t="str">
        <f t="shared" si="15"/>
        <v/>
      </c>
      <c r="BN31" t="str">
        <f t="shared" si="15"/>
        <v/>
      </c>
    </row>
    <row r="32" spans="1:66" ht="16">
      <c r="A32">
        <v>28</v>
      </c>
      <c r="B32">
        <v>2</v>
      </c>
      <c r="C32" t="s">
        <v>263</v>
      </c>
      <c r="D32" t="s">
        <v>235</v>
      </c>
      <c r="E32" t="e">
        <f t="shared" si="0"/>
        <v>#VALUE!</v>
      </c>
      <c r="F32" t="s">
        <v>958</v>
      </c>
      <c r="K32" s="231" t="s">
        <v>2322</v>
      </c>
      <c r="L32" s="230" t="str">
        <f>VLOOKUP(K32,keys_v1.7!O$2:P$792,2,FALSE)</f>
        <v>Definition from FaBiO: A repository for storing data.</v>
      </c>
      <c r="M32" s="1">
        <v>0</v>
      </c>
      <c r="N32" s="1">
        <v>-1</v>
      </c>
      <c r="R32" s="144">
        <v>0.2</v>
      </c>
      <c r="S32" s="144">
        <v>0</v>
      </c>
      <c r="T32" s="144"/>
      <c r="U32" s="144">
        <v>0.8</v>
      </c>
      <c r="V32" s="144">
        <v>0.4</v>
      </c>
      <c r="W32" s="144"/>
      <c r="X32" s="144">
        <v>0</v>
      </c>
      <c r="Y32" s="144">
        <v>0</v>
      </c>
      <c r="Z32" s="144">
        <v>0.2</v>
      </c>
      <c r="AA32" s="144">
        <v>0</v>
      </c>
      <c r="AB32" s="146">
        <v>0</v>
      </c>
      <c r="AC32" s="144">
        <v>0</v>
      </c>
      <c r="AE32" t="s">
        <v>2750</v>
      </c>
      <c r="AH32" t="str">
        <f t="shared" si="1"/>
        <v/>
      </c>
      <c r="AI32" t="str">
        <f t="shared" si="1"/>
        <v/>
      </c>
      <c r="AJ32" t="str">
        <f t="shared" si="2"/>
        <v/>
      </c>
      <c r="AK32" t="str">
        <f t="shared" si="10"/>
        <v/>
      </c>
      <c r="AL32" t="str">
        <f t="shared" si="11"/>
        <v/>
      </c>
      <c r="AM32" t="str">
        <f t="shared" si="13"/>
        <v/>
      </c>
      <c r="AN32" t="str">
        <f t="shared" si="13"/>
        <v/>
      </c>
      <c r="AO32" t="str">
        <f t="shared" si="13"/>
        <v/>
      </c>
      <c r="AP32" t="str">
        <f t="shared" si="13"/>
        <v/>
      </c>
      <c r="AQ32" t="str">
        <f t="shared" si="13"/>
        <v/>
      </c>
      <c r="AR32" t="str">
        <f t="shared" si="13"/>
        <v/>
      </c>
      <c r="AS32" t="str">
        <f t="shared" si="13"/>
        <v/>
      </c>
      <c r="AT32" t="str">
        <f t="shared" si="13"/>
        <v/>
      </c>
      <c r="AU32" t="str">
        <f t="shared" si="13"/>
        <v/>
      </c>
      <c r="AV32" t="str">
        <f t="shared" si="13"/>
        <v/>
      </c>
      <c r="AW32" t="str">
        <f t="shared" si="14"/>
        <v/>
      </c>
      <c r="AX32" t="str">
        <f t="shared" si="14"/>
        <v/>
      </c>
      <c r="AY32" t="str">
        <f t="shared" si="14"/>
        <v/>
      </c>
      <c r="AZ32" t="str">
        <f t="shared" si="14"/>
        <v/>
      </c>
      <c r="BA32" t="str">
        <f t="shared" si="14"/>
        <v/>
      </c>
      <c r="BB32" t="str">
        <f t="shared" si="14"/>
        <v/>
      </c>
      <c r="BC32" t="str">
        <f t="shared" si="14"/>
        <v/>
      </c>
      <c r="BD32" t="str">
        <f t="shared" si="14"/>
        <v/>
      </c>
      <c r="BE32" t="str">
        <f t="shared" si="14"/>
        <v/>
      </c>
      <c r="BF32" t="str">
        <f t="shared" si="14"/>
        <v/>
      </c>
      <c r="BG32" t="str">
        <f t="shared" si="15"/>
        <v/>
      </c>
      <c r="BH32" t="str">
        <f t="shared" si="15"/>
        <v/>
      </c>
      <c r="BI32" t="str">
        <f t="shared" si="15"/>
        <v/>
      </c>
      <c r="BJ32" t="str">
        <f t="shared" si="15"/>
        <v/>
      </c>
      <c r="BK32" t="str">
        <f t="shared" si="15"/>
        <v/>
      </c>
      <c r="BL32" t="str">
        <f t="shared" si="15"/>
        <v/>
      </c>
      <c r="BM32" t="str">
        <f t="shared" si="15"/>
        <v/>
      </c>
      <c r="BN32" t="str">
        <f t="shared" si="15"/>
        <v/>
      </c>
    </row>
    <row r="33" spans="1:66" ht="16">
      <c r="A33">
        <v>100</v>
      </c>
      <c r="B33">
        <v>2</v>
      </c>
      <c r="C33" t="s">
        <v>168</v>
      </c>
      <c r="D33" t="s">
        <v>235</v>
      </c>
      <c r="E33" t="e">
        <f t="shared" si="0"/>
        <v>#VALUE!</v>
      </c>
      <c r="F33" t="s">
        <v>235</v>
      </c>
      <c r="K33" s="231" t="s">
        <v>756</v>
      </c>
      <c r="L33" s="230" t="str">
        <f>VLOOKUP(K33,keys_v1.7!O$2:P$792,2,FALSE)</f>
        <v>Definition from FaBiO: A collection of the literary or scholastic works of a single person.</v>
      </c>
      <c r="M33" s="1">
        <v>0</v>
      </c>
      <c r="N33" s="1">
        <v>-1</v>
      </c>
      <c r="P33" s="1">
        <v>1</v>
      </c>
      <c r="R33" s="144">
        <v>0.6</v>
      </c>
      <c r="S33" s="144">
        <v>0</v>
      </c>
      <c r="T33" s="144"/>
      <c r="U33" s="144">
        <v>0.4</v>
      </c>
      <c r="V33" s="144">
        <v>0.2</v>
      </c>
      <c r="W33" s="144">
        <v>0</v>
      </c>
      <c r="X33" s="144">
        <v>0.2</v>
      </c>
      <c r="Y33" s="144">
        <v>0</v>
      </c>
      <c r="Z33" s="145">
        <v>0.4</v>
      </c>
      <c r="AA33" s="144">
        <v>0.4</v>
      </c>
      <c r="AB33" s="145">
        <v>0</v>
      </c>
      <c r="AC33" s="144">
        <v>0</v>
      </c>
      <c r="AE33" t="s">
        <v>2750</v>
      </c>
      <c r="AH33" t="str">
        <f t="shared" si="1"/>
        <v/>
      </c>
      <c r="AI33" t="str">
        <f t="shared" si="1"/>
        <v/>
      </c>
      <c r="AJ33" t="str">
        <f t="shared" si="2"/>
        <v/>
      </c>
      <c r="AK33" t="str">
        <f t="shared" si="10"/>
        <v/>
      </c>
      <c r="AL33" t="str">
        <f t="shared" si="11"/>
        <v/>
      </c>
      <c r="AM33" t="str">
        <f t="shared" si="13"/>
        <v/>
      </c>
      <c r="AN33" t="str">
        <f t="shared" si="13"/>
        <v/>
      </c>
      <c r="AO33" t="str">
        <f t="shared" si="13"/>
        <v/>
      </c>
      <c r="AP33" t="str">
        <f t="shared" si="13"/>
        <v/>
      </c>
      <c r="AQ33" t="str">
        <f t="shared" si="13"/>
        <v/>
      </c>
      <c r="AR33" t="str">
        <f t="shared" si="13"/>
        <v/>
      </c>
      <c r="AS33" t="str">
        <f t="shared" si="13"/>
        <v/>
      </c>
      <c r="AT33" t="str">
        <f t="shared" si="13"/>
        <v/>
      </c>
      <c r="AU33" t="str">
        <f t="shared" si="13"/>
        <v/>
      </c>
      <c r="AV33" t="str">
        <f t="shared" si="13"/>
        <v/>
      </c>
      <c r="AW33" t="str">
        <f t="shared" si="14"/>
        <v/>
      </c>
      <c r="AX33" t="str">
        <f t="shared" si="14"/>
        <v/>
      </c>
      <c r="AY33" t="str">
        <f t="shared" si="14"/>
        <v/>
      </c>
      <c r="AZ33" t="str">
        <f t="shared" si="14"/>
        <v/>
      </c>
      <c r="BA33" t="str">
        <f t="shared" si="14"/>
        <v/>
      </c>
      <c r="BB33" t="str">
        <f t="shared" si="14"/>
        <v/>
      </c>
      <c r="BC33" t="str">
        <f t="shared" si="14"/>
        <v/>
      </c>
      <c r="BD33" t="str">
        <f t="shared" si="14"/>
        <v/>
      </c>
      <c r="BE33" t="str">
        <f t="shared" si="14"/>
        <v/>
      </c>
      <c r="BF33" t="str">
        <f t="shared" si="14"/>
        <v/>
      </c>
      <c r="BG33" t="str">
        <f t="shared" si="15"/>
        <v/>
      </c>
      <c r="BH33" t="str">
        <f t="shared" si="15"/>
        <v/>
      </c>
      <c r="BI33" t="str">
        <f t="shared" si="15"/>
        <v/>
      </c>
      <c r="BJ33" t="str">
        <f t="shared" si="15"/>
        <v/>
      </c>
      <c r="BK33" t="str">
        <f t="shared" si="15"/>
        <v/>
      </c>
      <c r="BL33" t="str">
        <f t="shared" si="15"/>
        <v/>
      </c>
      <c r="BM33" t="str">
        <f t="shared" si="15"/>
        <v/>
      </c>
      <c r="BN33" t="str">
        <f t="shared" si="15"/>
        <v/>
      </c>
    </row>
    <row r="34" spans="1:66">
      <c r="A34">
        <v>361</v>
      </c>
      <c r="B34">
        <v>2</v>
      </c>
      <c r="C34" s="142" t="s">
        <v>168</v>
      </c>
      <c r="D34" t="s">
        <v>235</v>
      </c>
      <c r="E34" t="e">
        <f t="shared" si="0"/>
        <v>#VALUE!</v>
      </c>
      <c r="F34" t="s">
        <v>235</v>
      </c>
      <c r="K34" s="231" t="s">
        <v>2735</v>
      </c>
      <c r="L34" s="230" t="e">
        <f>VLOOKUP(K34,keys_v1.7!O$2:P$792,2,FALSE)</f>
        <v>#N/A</v>
      </c>
      <c r="M34" s="1">
        <v>0</v>
      </c>
      <c r="N34" s="1">
        <v>1</v>
      </c>
      <c r="O34" s="1" t="s">
        <v>609</v>
      </c>
      <c r="R34" s="144">
        <v>0.4</v>
      </c>
      <c r="S34" s="147">
        <v>0.4</v>
      </c>
      <c r="T34" s="144">
        <v>0.2</v>
      </c>
      <c r="U34" s="144">
        <v>0</v>
      </c>
      <c r="V34" s="144">
        <v>1</v>
      </c>
      <c r="W34" s="144">
        <v>0.8</v>
      </c>
      <c r="X34" s="144">
        <v>0.2</v>
      </c>
      <c r="Y34" s="144">
        <v>0</v>
      </c>
      <c r="Z34" s="144">
        <v>0.2</v>
      </c>
      <c r="AA34" s="144">
        <v>0</v>
      </c>
      <c r="AB34" s="145">
        <v>0</v>
      </c>
      <c r="AC34" s="145">
        <v>0</v>
      </c>
      <c r="AE34" t="s">
        <v>2746</v>
      </c>
      <c r="AI34" t="str">
        <f t="shared" ref="AI34:AI97" si="16">IFERROR(SEARCH(AI$1,$K34),"")</f>
        <v/>
      </c>
      <c r="AK34" t="str">
        <f t="shared" si="10"/>
        <v/>
      </c>
      <c r="AL34" t="str">
        <f t="shared" si="11"/>
        <v/>
      </c>
      <c r="AN34" t="str">
        <f t="shared" ref="AN34:AW43" si="17">IFERROR(SEARCH(AN$1,$K34),"")</f>
        <v/>
      </c>
      <c r="AO34" t="str">
        <f t="shared" si="17"/>
        <v/>
      </c>
      <c r="AP34" t="str">
        <f t="shared" si="17"/>
        <v/>
      </c>
      <c r="AQ34" t="str">
        <f t="shared" si="17"/>
        <v/>
      </c>
      <c r="AR34" t="str">
        <f t="shared" si="17"/>
        <v/>
      </c>
      <c r="AS34" t="str">
        <f t="shared" si="17"/>
        <v/>
      </c>
      <c r="AT34" t="str">
        <f t="shared" si="17"/>
        <v/>
      </c>
      <c r="AU34" t="str">
        <f t="shared" si="17"/>
        <v/>
      </c>
      <c r="AV34" t="str">
        <f t="shared" si="17"/>
        <v/>
      </c>
      <c r="AW34" t="str">
        <f t="shared" si="17"/>
        <v/>
      </c>
      <c r="AX34" t="str">
        <f t="shared" ref="AX34:BG43" si="18">IFERROR(SEARCH(AX$1,$K34),"")</f>
        <v/>
      </c>
      <c r="AY34">
        <f t="shared" si="18"/>
        <v>1</v>
      </c>
      <c r="AZ34" t="str">
        <f t="shared" si="18"/>
        <v/>
      </c>
      <c r="BA34" t="str">
        <f t="shared" si="18"/>
        <v/>
      </c>
      <c r="BB34" t="str">
        <f t="shared" si="18"/>
        <v/>
      </c>
      <c r="BC34" t="str">
        <f t="shared" si="18"/>
        <v/>
      </c>
      <c r="BD34" t="str">
        <f t="shared" si="18"/>
        <v/>
      </c>
      <c r="BE34" t="str">
        <f t="shared" si="18"/>
        <v/>
      </c>
      <c r="BF34" t="str">
        <f t="shared" si="18"/>
        <v/>
      </c>
      <c r="BG34" t="str">
        <f t="shared" si="18"/>
        <v/>
      </c>
      <c r="BH34" t="str">
        <f t="shared" ref="BH34:BN43" si="19">IFERROR(SEARCH(BH$1,$K34),"")</f>
        <v/>
      </c>
      <c r="BI34" t="str">
        <f t="shared" si="19"/>
        <v/>
      </c>
      <c r="BJ34" t="str">
        <f t="shared" si="19"/>
        <v/>
      </c>
      <c r="BK34" t="str">
        <f t="shared" si="19"/>
        <v/>
      </c>
      <c r="BL34" t="str">
        <f t="shared" si="19"/>
        <v/>
      </c>
      <c r="BM34" t="str">
        <f t="shared" si="19"/>
        <v/>
      </c>
      <c r="BN34" t="str">
        <f t="shared" si="19"/>
        <v/>
      </c>
    </row>
    <row r="35" spans="1:66" ht="16">
      <c r="A35">
        <v>38</v>
      </c>
      <c r="B35">
        <v>2</v>
      </c>
      <c r="C35" t="s">
        <v>168</v>
      </c>
      <c r="D35" t="s">
        <v>418</v>
      </c>
      <c r="E35" t="e">
        <f t="shared" si="0"/>
        <v>#VALUE!</v>
      </c>
      <c r="F35" t="s">
        <v>418</v>
      </c>
      <c r="K35" s="231" t="s">
        <v>165</v>
      </c>
      <c r="L35" s="230" t="str">
        <f>VLOOKUP(K35,keys_v1.7!O$2:P$792,2,FALSE)</f>
        <v>Definition from ONIX 3.0: A website or other supporting resource delivering content in a variety of modes</v>
      </c>
      <c r="M35" s="1">
        <v>0</v>
      </c>
      <c r="N35" s="1">
        <v>-2</v>
      </c>
      <c r="R35" s="144">
        <v>0</v>
      </c>
      <c r="S35" s="144">
        <v>0.8</v>
      </c>
      <c r="T35" s="144"/>
      <c r="U35" s="144">
        <v>0.6</v>
      </c>
      <c r="V35" s="144">
        <v>0.8</v>
      </c>
      <c r="W35" s="144"/>
      <c r="X35" s="144">
        <v>0.8</v>
      </c>
      <c r="Y35" s="144">
        <v>0</v>
      </c>
      <c r="Z35" s="145">
        <v>0.4</v>
      </c>
      <c r="AA35" s="144">
        <v>0</v>
      </c>
      <c r="AB35" s="145">
        <v>0</v>
      </c>
      <c r="AC35" s="144">
        <v>0.2</v>
      </c>
      <c r="AE35" t="s">
        <v>2750</v>
      </c>
      <c r="AH35" t="str">
        <f t="shared" ref="AH35:AH66" si="20">IFERROR(SEARCH(AH$1,$K35),"")</f>
        <v/>
      </c>
      <c r="AI35" t="str">
        <f t="shared" si="16"/>
        <v/>
      </c>
      <c r="AJ35" t="str">
        <f t="shared" ref="AJ35:AJ56" si="21">IFERROR(SEARCH($AJ$1,K35),"")</f>
        <v/>
      </c>
      <c r="AK35" t="str">
        <f t="shared" si="10"/>
        <v/>
      </c>
      <c r="AL35" t="str">
        <f t="shared" si="11"/>
        <v/>
      </c>
      <c r="AM35" t="str">
        <f t="shared" ref="AM35:AM66" si="22">IFERROR(SEARCH(AM$1,$K35),"")</f>
        <v/>
      </c>
      <c r="AN35" t="str">
        <f t="shared" si="17"/>
        <v/>
      </c>
      <c r="AO35" t="str">
        <f t="shared" si="17"/>
        <v/>
      </c>
      <c r="AP35" t="str">
        <f t="shared" si="17"/>
        <v/>
      </c>
      <c r="AQ35" t="str">
        <f t="shared" si="17"/>
        <v/>
      </c>
      <c r="AR35" t="str">
        <f t="shared" si="17"/>
        <v/>
      </c>
      <c r="AS35" t="str">
        <f t="shared" si="17"/>
        <v/>
      </c>
      <c r="AT35" t="str">
        <f t="shared" si="17"/>
        <v/>
      </c>
      <c r="AU35" t="str">
        <f t="shared" si="17"/>
        <v/>
      </c>
      <c r="AV35" t="str">
        <f t="shared" si="17"/>
        <v/>
      </c>
      <c r="AW35" t="str">
        <f t="shared" si="17"/>
        <v/>
      </c>
      <c r="AX35" t="str">
        <f t="shared" si="18"/>
        <v/>
      </c>
      <c r="AY35" t="str">
        <f t="shared" si="18"/>
        <v/>
      </c>
      <c r="AZ35" t="str">
        <f t="shared" si="18"/>
        <v/>
      </c>
      <c r="BA35" t="str">
        <f t="shared" si="18"/>
        <v/>
      </c>
      <c r="BB35" t="str">
        <f t="shared" si="18"/>
        <v/>
      </c>
      <c r="BC35" t="str">
        <f t="shared" si="18"/>
        <v/>
      </c>
      <c r="BD35" t="str">
        <f t="shared" si="18"/>
        <v/>
      </c>
      <c r="BE35" t="str">
        <f t="shared" si="18"/>
        <v/>
      </c>
      <c r="BF35" t="str">
        <f t="shared" si="18"/>
        <v/>
      </c>
      <c r="BG35" t="str">
        <f t="shared" si="18"/>
        <v/>
      </c>
      <c r="BH35" t="str">
        <f t="shared" si="19"/>
        <v/>
      </c>
      <c r="BI35" t="str">
        <f t="shared" si="19"/>
        <v/>
      </c>
      <c r="BJ35" t="str">
        <f t="shared" si="19"/>
        <v/>
      </c>
      <c r="BK35" t="str">
        <f t="shared" si="19"/>
        <v/>
      </c>
      <c r="BL35" t="str">
        <f t="shared" si="19"/>
        <v/>
      </c>
      <c r="BM35" t="str">
        <f t="shared" si="19"/>
        <v/>
      </c>
      <c r="BN35" t="str">
        <f t="shared" si="19"/>
        <v/>
      </c>
    </row>
    <row r="36" spans="1:66">
      <c r="A36">
        <v>39</v>
      </c>
      <c r="B36">
        <v>2</v>
      </c>
      <c r="C36" t="s">
        <v>168</v>
      </c>
      <c r="D36" t="s">
        <v>418</v>
      </c>
      <c r="E36" t="e">
        <f t="shared" si="0"/>
        <v>#VALUE!</v>
      </c>
      <c r="F36" t="s">
        <v>418</v>
      </c>
      <c r="K36" s="231" t="s">
        <v>1782</v>
      </c>
      <c r="L36" s="230" t="e">
        <f>VLOOKUP(K36,keys_v1.7!O$2:P$792,2,FALSE)</f>
        <v>#N/A</v>
      </c>
      <c r="M36" s="1">
        <v>0</v>
      </c>
      <c r="N36" s="1">
        <v>-1</v>
      </c>
      <c r="R36" s="144">
        <v>0</v>
      </c>
      <c r="S36" s="144">
        <v>0</v>
      </c>
      <c r="T36" s="144"/>
      <c r="U36" s="144">
        <v>1</v>
      </c>
      <c r="V36" s="144">
        <v>0</v>
      </c>
      <c r="W36" s="144">
        <v>0.2</v>
      </c>
      <c r="X36" s="144">
        <v>0</v>
      </c>
      <c r="Y36" s="144">
        <v>0</v>
      </c>
      <c r="Z36" s="144">
        <v>0.2</v>
      </c>
      <c r="AA36" s="144">
        <v>0.2</v>
      </c>
      <c r="AB36" s="146">
        <v>0</v>
      </c>
      <c r="AC36" s="144">
        <v>0</v>
      </c>
      <c r="AE36" t="s">
        <v>2671</v>
      </c>
      <c r="AH36" t="str">
        <f t="shared" si="20"/>
        <v/>
      </c>
      <c r="AI36" t="str">
        <f t="shared" si="16"/>
        <v/>
      </c>
      <c r="AJ36" t="str">
        <f t="shared" si="21"/>
        <v/>
      </c>
      <c r="AK36" t="str">
        <f t="shared" si="10"/>
        <v/>
      </c>
      <c r="AL36" t="str">
        <f t="shared" si="11"/>
        <v/>
      </c>
      <c r="AM36" t="str">
        <f t="shared" si="22"/>
        <v/>
      </c>
      <c r="AN36" t="str">
        <f t="shared" si="17"/>
        <v/>
      </c>
      <c r="AO36" t="str">
        <f t="shared" si="17"/>
        <v/>
      </c>
      <c r="AP36" t="str">
        <f t="shared" si="17"/>
        <v/>
      </c>
      <c r="AQ36" t="str">
        <f t="shared" si="17"/>
        <v/>
      </c>
      <c r="AR36" t="str">
        <f t="shared" si="17"/>
        <v/>
      </c>
      <c r="AS36" t="str">
        <f t="shared" si="17"/>
        <v/>
      </c>
      <c r="AT36" t="str">
        <f t="shared" si="17"/>
        <v/>
      </c>
      <c r="AU36" t="str">
        <f t="shared" si="17"/>
        <v/>
      </c>
      <c r="AV36" t="str">
        <f t="shared" si="17"/>
        <v/>
      </c>
      <c r="AW36" t="str">
        <f t="shared" si="17"/>
        <v/>
      </c>
      <c r="AX36" t="str">
        <f t="shared" si="18"/>
        <v/>
      </c>
      <c r="AY36" t="str">
        <f t="shared" si="18"/>
        <v/>
      </c>
      <c r="AZ36" t="str">
        <f t="shared" si="18"/>
        <v/>
      </c>
      <c r="BA36" t="str">
        <f t="shared" si="18"/>
        <v/>
      </c>
      <c r="BB36" t="str">
        <f t="shared" si="18"/>
        <v/>
      </c>
      <c r="BC36" t="str">
        <f t="shared" si="18"/>
        <v/>
      </c>
      <c r="BD36" t="str">
        <f t="shared" si="18"/>
        <v/>
      </c>
      <c r="BE36" t="str">
        <f t="shared" si="18"/>
        <v/>
      </c>
      <c r="BF36" t="str">
        <f t="shared" si="18"/>
        <v/>
      </c>
      <c r="BG36" t="str">
        <f t="shared" si="18"/>
        <v/>
      </c>
      <c r="BH36" t="str">
        <f t="shared" si="19"/>
        <v/>
      </c>
      <c r="BI36" t="str">
        <f t="shared" si="19"/>
        <v/>
      </c>
      <c r="BJ36" t="str">
        <f t="shared" si="19"/>
        <v/>
      </c>
      <c r="BK36" t="str">
        <f t="shared" si="19"/>
        <v/>
      </c>
      <c r="BL36" t="str">
        <f t="shared" si="19"/>
        <v/>
      </c>
      <c r="BM36" t="str">
        <f t="shared" si="19"/>
        <v/>
      </c>
      <c r="BN36" t="str">
        <f t="shared" si="19"/>
        <v/>
      </c>
    </row>
    <row r="37" spans="1:66" ht="32">
      <c r="A37">
        <v>37</v>
      </c>
      <c r="B37">
        <v>2</v>
      </c>
      <c r="C37" t="s">
        <v>168</v>
      </c>
      <c r="D37" t="s">
        <v>418</v>
      </c>
      <c r="E37" t="e">
        <f t="shared" si="0"/>
        <v>#VALUE!</v>
      </c>
      <c r="F37" t="s">
        <v>418</v>
      </c>
      <c r="K37" s="231" t="s">
        <v>1702</v>
      </c>
      <c r="L37" s="230" t="str">
        <f>VLOOKUP(K37,keys_v1.7!O$2:P$792,2,FALSE)</f>
        <v>Definition from COAR: A resource requiring interaction from the user to be understood, executed, or experienced. Examples include forms on Web pages, applets, multimedia learning objects, chat services, or virtual reality environments.</v>
      </c>
      <c r="M37" s="1">
        <v>0</v>
      </c>
      <c r="N37" s="1">
        <v>1</v>
      </c>
      <c r="R37" s="144">
        <v>0.5</v>
      </c>
      <c r="S37" s="144">
        <v>0.8</v>
      </c>
      <c r="T37" s="144"/>
      <c r="U37" s="144">
        <v>0.8</v>
      </c>
      <c r="V37" s="144">
        <v>0.8</v>
      </c>
      <c r="W37" s="144"/>
      <c r="X37" s="144">
        <v>1</v>
      </c>
      <c r="Y37" s="144">
        <v>0</v>
      </c>
      <c r="Z37" s="145">
        <v>0.4</v>
      </c>
      <c r="AA37" s="144">
        <v>0</v>
      </c>
      <c r="AB37" s="145">
        <v>0</v>
      </c>
      <c r="AC37" s="144">
        <v>0.2</v>
      </c>
      <c r="AE37" t="s">
        <v>2758</v>
      </c>
      <c r="AH37" t="str">
        <f t="shared" si="20"/>
        <v/>
      </c>
      <c r="AI37" t="str">
        <f t="shared" si="16"/>
        <v/>
      </c>
      <c r="AJ37" t="str">
        <f t="shared" si="21"/>
        <v/>
      </c>
      <c r="AK37" t="str">
        <f t="shared" si="10"/>
        <v/>
      </c>
      <c r="AL37" t="str">
        <f t="shared" si="11"/>
        <v/>
      </c>
      <c r="AM37">
        <f t="shared" si="22"/>
        <v>1</v>
      </c>
      <c r="AN37" t="str">
        <f t="shared" si="17"/>
        <v/>
      </c>
      <c r="AO37" t="str">
        <f t="shared" si="17"/>
        <v/>
      </c>
      <c r="AP37" t="str">
        <f t="shared" si="17"/>
        <v/>
      </c>
      <c r="AQ37" t="str">
        <f t="shared" si="17"/>
        <v/>
      </c>
      <c r="AR37" t="str">
        <f t="shared" si="17"/>
        <v/>
      </c>
      <c r="AS37" t="str">
        <f t="shared" si="17"/>
        <v/>
      </c>
      <c r="AT37" t="str">
        <f t="shared" si="17"/>
        <v/>
      </c>
      <c r="AU37" t="str">
        <f t="shared" si="17"/>
        <v/>
      </c>
      <c r="AV37" t="str">
        <f t="shared" si="17"/>
        <v/>
      </c>
      <c r="AW37" t="str">
        <f t="shared" si="17"/>
        <v/>
      </c>
      <c r="AX37" t="str">
        <f t="shared" si="18"/>
        <v/>
      </c>
      <c r="AY37" t="str">
        <f t="shared" si="18"/>
        <v/>
      </c>
      <c r="AZ37" t="str">
        <f t="shared" si="18"/>
        <v/>
      </c>
      <c r="BA37" t="str">
        <f t="shared" si="18"/>
        <v/>
      </c>
      <c r="BB37" t="str">
        <f t="shared" si="18"/>
        <v/>
      </c>
      <c r="BC37" t="str">
        <f t="shared" si="18"/>
        <v/>
      </c>
      <c r="BD37" t="str">
        <f t="shared" si="18"/>
        <v/>
      </c>
      <c r="BE37" t="str">
        <f t="shared" si="18"/>
        <v/>
      </c>
      <c r="BF37" t="str">
        <f t="shared" si="18"/>
        <v/>
      </c>
      <c r="BG37" t="str">
        <f t="shared" si="18"/>
        <v/>
      </c>
      <c r="BH37" t="str">
        <f t="shared" si="19"/>
        <v/>
      </c>
      <c r="BI37" t="str">
        <f t="shared" si="19"/>
        <v/>
      </c>
      <c r="BJ37" t="str">
        <f t="shared" si="19"/>
        <v/>
      </c>
      <c r="BK37" t="str">
        <f t="shared" si="19"/>
        <v/>
      </c>
      <c r="BL37" t="str">
        <f t="shared" si="19"/>
        <v/>
      </c>
      <c r="BM37" t="str">
        <f t="shared" si="19"/>
        <v/>
      </c>
      <c r="BN37" t="str">
        <f t="shared" si="19"/>
        <v/>
      </c>
    </row>
    <row r="38" spans="1:66" ht="48">
      <c r="A38">
        <v>34</v>
      </c>
      <c r="B38">
        <v>2</v>
      </c>
      <c r="C38" t="s">
        <v>168</v>
      </c>
      <c r="D38" t="s">
        <v>168</v>
      </c>
      <c r="E38" t="e">
        <f t="shared" si="0"/>
        <v>#VALUE!</v>
      </c>
      <c r="F38" t="s">
        <v>368</v>
      </c>
      <c r="K38" s="231" t="s">
        <v>427</v>
      </c>
      <c r="L38" s="230" t="str">
        <f>VLOOKUP(K38,keys_v1.7!O$2:P$792,2,FALSE)</f>
        <v>Definition from FaBiO: A recorded sequence of connected steps, which may be automated, specifying a reliably repeatable sequence of operations to be undertaken when conducting a particular job, for example an in silico investigation that extracts and processes information from a number of bioinformatics databases.</v>
      </c>
      <c r="M38" s="1">
        <v>0</v>
      </c>
      <c r="N38" s="1">
        <v>-1</v>
      </c>
      <c r="R38" s="146">
        <v>0.2</v>
      </c>
      <c r="S38" s="146">
        <v>0.8</v>
      </c>
      <c r="T38" s="146"/>
      <c r="U38" s="146">
        <v>0.6</v>
      </c>
      <c r="V38" s="146">
        <v>0.4</v>
      </c>
      <c r="W38" s="146"/>
      <c r="X38" s="146">
        <v>0</v>
      </c>
      <c r="Y38" s="144">
        <v>0</v>
      </c>
      <c r="Z38" s="145">
        <v>1</v>
      </c>
      <c r="AA38" s="146">
        <v>0.4</v>
      </c>
      <c r="AB38" s="145">
        <v>0</v>
      </c>
      <c r="AC38" s="146">
        <v>0</v>
      </c>
      <c r="AD38" s="8"/>
      <c r="AE38" t="s">
        <v>426</v>
      </c>
      <c r="AH38" t="str">
        <f t="shared" si="20"/>
        <v/>
      </c>
      <c r="AI38" t="str">
        <f t="shared" si="16"/>
        <v/>
      </c>
      <c r="AJ38" t="str">
        <f t="shared" si="21"/>
        <v/>
      </c>
      <c r="AK38" t="str">
        <f t="shared" si="10"/>
        <v/>
      </c>
      <c r="AL38" t="str">
        <f t="shared" si="11"/>
        <v/>
      </c>
      <c r="AM38" t="str">
        <f t="shared" si="22"/>
        <v/>
      </c>
      <c r="AN38" t="str">
        <f t="shared" si="17"/>
        <v/>
      </c>
      <c r="AO38" t="str">
        <f t="shared" si="17"/>
        <v/>
      </c>
      <c r="AP38" t="str">
        <f t="shared" si="17"/>
        <v/>
      </c>
      <c r="AQ38" t="str">
        <f t="shared" si="17"/>
        <v/>
      </c>
      <c r="AR38" t="str">
        <f t="shared" si="17"/>
        <v/>
      </c>
      <c r="AS38" t="str">
        <f t="shared" si="17"/>
        <v/>
      </c>
      <c r="AT38" t="str">
        <f t="shared" si="17"/>
        <v/>
      </c>
      <c r="AU38" t="str">
        <f t="shared" si="17"/>
        <v/>
      </c>
      <c r="AV38" t="str">
        <f t="shared" si="17"/>
        <v/>
      </c>
      <c r="AW38" t="str">
        <f t="shared" si="17"/>
        <v/>
      </c>
      <c r="AX38" t="str">
        <f t="shared" si="18"/>
        <v/>
      </c>
      <c r="AY38" t="str">
        <f t="shared" si="18"/>
        <v/>
      </c>
      <c r="AZ38" t="str">
        <f t="shared" si="18"/>
        <v/>
      </c>
      <c r="BA38" t="str">
        <f t="shared" si="18"/>
        <v/>
      </c>
      <c r="BB38" t="str">
        <f t="shared" si="18"/>
        <v/>
      </c>
      <c r="BC38" t="str">
        <f t="shared" si="18"/>
        <v/>
      </c>
      <c r="BD38" t="str">
        <f t="shared" si="18"/>
        <v/>
      </c>
      <c r="BE38" t="str">
        <f t="shared" si="18"/>
        <v/>
      </c>
      <c r="BF38" t="str">
        <f t="shared" si="18"/>
        <v/>
      </c>
      <c r="BG38" t="str">
        <f t="shared" si="18"/>
        <v/>
      </c>
      <c r="BH38" t="str">
        <f t="shared" si="19"/>
        <v/>
      </c>
      <c r="BI38" t="str">
        <f t="shared" si="19"/>
        <v/>
      </c>
      <c r="BJ38" t="str">
        <f t="shared" si="19"/>
        <v/>
      </c>
      <c r="BK38" t="str">
        <f t="shared" si="19"/>
        <v/>
      </c>
      <c r="BL38" t="str">
        <f t="shared" si="19"/>
        <v/>
      </c>
      <c r="BM38" t="str">
        <f t="shared" si="19"/>
        <v/>
      </c>
      <c r="BN38" t="str">
        <f t="shared" si="19"/>
        <v/>
      </c>
    </row>
    <row r="39" spans="1:66" ht="16">
      <c r="A39">
        <v>30</v>
      </c>
      <c r="B39">
        <v>2</v>
      </c>
      <c r="C39" t="s">
        <v>168</v>
      </c>
      <c r="D39" t="s">
        <v>168</v>
      </c>
      <c r="E39" t="e">
        <f>IF(F39=#REF!,#REF!,#REF!+1)</f>
        <v>#REF!</v>
      </c>
      <c r="F39" t="s">
        <v>368</v>
      </c>
      <c r="K39" s="231" t="s">
        <v>763</v>
      </c>
      <c r="L39" s="230" t="str">
        <f>VLOOKUP(K39,keys_v1.7!O$2:P$792,2,FALSE)</f>
        <v>Definition from Citavi: A collection of related documents resulting from administrative or economic activity. A file normally comprises multiple documents.</v>
      </c>
      <c r="M39" s="1">
        <v>0</v>
      </c>
      <c r="N39" s="1">
        <v>-2</v>
      </c>
      <c r="Q39" s="138">
        <v>1</v>
      </c>
      <c r="R39" s="144">
        <v>1</v>
      </c>
      <c r="S39" s="144">
        <v>1</v>
      </c>
      <c r="T39" s="144">
        <v>1</v>
      </c>
      <c r="U39" s="144">
        <v>1</v>
      </c>
      <c r="V39" s="144">
        <v>1</v>
      </c>
      <c r="W39" s="144">
        <v>1</v>
      </c>
      <c r="X39" s="144">
        <v>1</v>
      </c>
      <c r="Y39" s="144">
        <v>0</v>
      </c>
      <c r="Z39" s="144">
        <v>1</v>
      </c>
      <c r="AA39" s="144">
        <v>1</v>
      </c>
      <c r="AB39" s="146">
        <v>1</v>
      </c>
      <c r="AC39" s="144">
        <v>0.6</v>
      </c>
      <c r="AD39">
        <v>1</v>
      </c>
      <c r="AE39" t="s">
        <v>2750</v>
      </c>
      <c r="AH39" t="str">
        <f t="shared" si="20"/>
        <v/>
      </c>
      <c r="AI39" t="str">
        <f t="shared" si="16"/>
        <v/>
      </c>
      <c r="AJ39" t="str">
        <f t="shared" si="21"/>
        <v/>
      </c>
      <c r="AK39" t="str">
        <f t="shared" si="10"/>
        <v/>
      </c>
      <c r="AL39" t="str">
        <f t="shared" si="11"/>
        <v/>
      </c>
      <c r="AM39" t="str">
        <f t="shared" si="22"/>
        <v/>
      </c>
      <c r="AN39" t="str">
        <f t="shared" si="17"/>
        <v/>
      </c>
      <c r="AO39" t="str">
        <f t="shared" si="17"/>
        <v/>
      </c>
      <c r="AP39" t="str">
        <f t="shared" si="17"/>
        <v/>
      </c>
      <c r="AQ39" t="str">
        <f t="shared" si="17"/>
        <v/>
      </c>
      <c r="AR39" t="str">
        <f t="shared" si="17"/>
        <v/>
      </c>
      <c r="AS39" t="str">
        <f t="shared" si="17"/>
        <v/>
      </c>
      <c r="AT39" t="str">
        <f t="shared" si="17"/>
        <v/>
      </c>
      <c r="AU39" t="str">
        <f t="shared" si="17"/>
        <v/>
      </c>
      <c r="AV39" t="str">
        <f t="shared" si="17"/>
        <v/>
      </c>
      <c r="AW39" t="str">
        <f t="shared" si="17"/>
        <v/>
      </c>
      <c r="AX39" t="str">
        <f t="shared" si="18"/>
        <v/>
      </c>
      <c r="AY39" t="str">
        <f t="shared" si="18"/>
        <v/>
      </c>
      <c r="AZ39" t="str">
        <f t="shared" si="18"/>
        <v/>
      </c>
      <c r="BA39" t="str">
        <f t="shared" si="18"/>
        <v/>
      </c>
      <c r="BB39" t="str">
        <f t="shared" si="18"/>
        <v/>
      </c>
      <c r="BC39" t="str">
        <f t="shared" si="18"/>
        <v/>
      </c>
      <c r="BD39" t="str">
        <f t="shared" si="18"/>
        <v/>
      </c>
      <c r="BE39" t="str">
        <f t="shared" si="18"/>
        <v/>
      </c>
      <c r="BF39" t="str">
        <f t="shared" si="18"/>
        <v/>
      </c>
      <c r="BG39" t="str">
        <f t="shared" si="18"/>
        <v/>
      </c>
      <c r="BH39" t="str">
        <f t="shared" si="19"/>
        <v/>
      </c>
      <c r="BI39" t="str">
        <f t="shared" si="19"/>
        <v/>
      </c>
      <c r="BJ39" t="str">
        <f t="shared" si="19"/>
        <v/>
      </c>
      <c r="BK39" t="str">
        <f t="shared" si="19"/>
        <v/>
      </c>
      <c r="BL39" t="str">
        <f t="shared" si="19"/>
        <v/>
      </c>
      <c r="BM39" t="str">
        <f t="shared" si="19"/>
        <v/>
      </c>
      <c r="BN39" t="str">
        <f t="shared" si="19"/>
        <v/>
      </c>
    </row>
    <row r="40" spans="1:66" ht="16">
      <c r="A40">
        <v>65</v>
      </c>
      <c r="B40">
        <v>2</v>
      </c>
      <c r="C40" t="s">
        <v>168</v>
      </c>
      <c r="D40" t="s">
        <v>168</v>
      </c>
      <c r="E40" t="e">
        <f t="shared" ref="E40:E58" si="23">IF(F40=F39,E39,E39+1)</f>
        <v>#REF!</v>
      </c>
      <c r="F40" t="s">
        <v>368</v>
      </c>
      <c r="K40" s="231" t="s">
        <v>809</v>
      </c>
      <c r="L40" s="230" t="str">
        <f>VLOOKUP(K40,keys_v1.7!O$2:P$792,2,FALSE)</f>
        <v>Definition from CSL codelists: &lt;no descr found&gt;</v>
      </c>
      <c r="M40" s="1">
        <v>0</v>
      </c>
      <c r="N40" s="1">
        <v>-1</v>
      </c>
      <c r="R40" s="144">
        <v>0.6</v>
      </c>
      <c r="S40" s="144">
        <v>0</v>
      </c>
      <c r="T40" s="147">
        <v>0</v>
      </c>
      <c r="U40" s="147">
        <v>0.4</v>
      </c>
      <c r="V40" s="144">
        <v>0.2</v>
      </c>
      <c r="W40" s="144">
        <v>0.8</v>
      </c>
      <c r="X40" s="144">
        <v>1</v>
      </c>
      <c r="Y40" s="144">
        <v>0</v>
      </c>
      <c r="Z40" s="144">
        <v>0.4</v>
      </c>
      <c r="AA40" s="144">
        <v>0</v>
      </c>
      <c r="AB40" s="145">
        <v>0</v>
      </c>
      <c r="AC40" s="144">
        <v>0.8</v>
      </c>
      <c r="AE40" t="s">
        <v>2674</v>
      </c>
      <c r="AH40" t="str">
        <f t="shared" si="20"/>
        <v/>
      </c>
      <c r="AI40" t="str">
        <f t="shared" si="16"/>
        <v/>
      </c>
      <c r="AJ40" t="str">
        <f t="shared" si="21"/>
        <v/>
      </c>
      <c r="AK40" t="str">
        <f t="shared" si="10"/>
        <v/>
      </c>
      <c r="AL40" t="str">
        <f t="shared" si="11"/>
        <v/>
      </c>
      <c r="AM40" t="str">
        <f t="shared" si="22"/>
        <v/>
      </c>
      <c r="AN40" t="str">
        <f t="shared" si="17"/>
        <v/>
      </c>
      <c r="AO40" t="str">
        <f t="shared" si="17"/>
        <v/>
      </c>
      <c r="AP40" t="str">
        <f t="shared" si="17"/>
        <v/>
      </c>
      <c r="AQ40" t="str">
        <f t="shared" si="17"/>
        <v/>
      </c>
      <c r="AR40" t="str">
        <f t="shared" si="17"/>
        <v/>
      </c>
      <c r="AS40" t="str">
        <f t="shared" si="17"/>
        <v/>
      </c>
      <c r="AT40" t="str">
        <f t="shared" si="17"/>
        <v/>
      </c>
      <c r="AU40" t="str">
        <f t="shared" si="17"/>
        <v/>
      </c>
      <c r="AV40" t="str">
        <f t="shared" si="17"/>
        <v/>
      </c>
      <c r="AW40" t="str">
        <f t="shared" si="17"/>
        <v/>
      </c>
      <c r="AX40" t="str">
        <f t="shared" si="18"/>
        <v/>
      </c>
      <c r="AY40" t="str">
        <f t="shared" si="18"/>
        <v/>
      </c>
      <c r="AZ40" t="str">
        <f t="shared" si="18"/>
        <v/>
      </c>
      <c r="BA40" t="str">
        <f t="shared" si="18"/>
        <v/>
      </c>
      <c r="BB40" t="str">
        <f t="shared" si="18"/>
        <v/>
      </c>
      <c r="BC40" t="str">
        <f t="shared" si="18"/>
        <v/>
      </c>
      <c r="BD40" t="str">
        <f t="shared" si="18"/>
        <v/>
      </c>
      <c r="BE40" t="str">
        <f t="shared" si="18"/>
        <v/>
      </c>
      <c r="BF40" t="str">
        <f t="shared" si="18"/>
        <v/>
      </c>
      <c r="BG40" t="str">
        <f t="shared" si="18"/>
        <v/>
      </c>
      <c r="BH40" t="str">
        <f t="shared" si="19"/>
        <v/>
      </c>
      <c r="BI40" t="str">
        <f t="shared" si="19"/>
        <v/>
      </c>
      <c r="BJ40" t="str">
        <f t="shared" si="19"/>
        <v/>
      </c>
      <c r="BK40" t="str">
        <f t="shared" si="19"/>
        <v/>
      </c>
      <c r="BL40" t="str">
        <f t="shared" si="19"/>
        <v/>
      </c>
      <c r="BM40" t="str">
        <f t="shared" si="19"/>
        <v/>
      </c>
      <c r="BN40" t="str">
        <f t="shared" si="19"/>
        <v/>
      </c>
    </row>
    <row r="41" spans="1:66" ht="32">
      <c r="A41">
        <v>44</v>
      </c>
      <c r="B41">
        <v>2</v>
      </c>
      <c r="C41" t="s">
        <v>168</v>
      </c>
      <c r="D41" t="s">
        <v>168</v>
      </c>
      <c r="E41" t="e">
        <f t="shared" si="23"/>
        <v>#REF!</v>
      </c>
      <c r="F41" t="s">
        <v>368</v>
      </c>
      <c r="K41" s="231" t="s">
        <v>2354</v>
      </c>
      <c r="L41" s="230" t="str">
        <f>VLOOKUP(K41,keys_v1.7!O$2:P$792,2,FALSE)</f>
        <v>Definition from FaBiO: A subclass of FRBR item, restricted to exemplars of fabio:Manifestations. An example of a fabio:Item is a printed copy of a journal article on your desk, or a PDF file of that article that you purchased from a publisher and that now resides in digital form on your computer hard drive.</v>
      </c>
      <c r="M41" s="134">
        <v>0</v>
      </c>
      <c r="N41" s="1">
        <v>-1</v>
      </c>
      <c r="R41" s="144">
        <v>0</v>
      </c>
      <c r="S41" s="144">
        <v>0</v>
      </c>
      <c r="T41" s="144">
        <v>0</v>
      </c>
      <c r="U41" s="144">
        <v>0</v>
      </c>
      <c r="V41" s="144">
        <v>0</v>
      </c>
      <c r="W41" s="144">
        <v>0</v>
      </c>
      <c r="X41" s="144">
        <v>0</v>
      </c>
      <c r="Y41" s="144">
        <v>0</v>
      </c>
      <c r="Z41" s="144">
        <v>0</v>
      </c>
      <c r="AA41" s="144">
        <v>0</v>
      </c>
      <c r="AB41" s="144">
        <v>0</v>
      </c>
      <c r="AC41" s="144">
        <v>0</v>
      </c>
      <c r="AE41" t="s">
        <v>2750</v>
      </c>
      <c r="AH41" t="str">
        <f t="shared" si="20"/>
        <v/>
      </c>
      <c r="AI41" t="str">
        <f t="shared" si="16"/>
        <v/>
      </c>
      <c r="AJ41" t="str">
        <f t="shared" si="21"/>
        <v/>
      </c>
      <c r="AK41" t="str">
        <f t="shared" si="10"/>
        <v/>
      </c>
      <c r="AL41" t="str">
        <f t="shared" si="11"/>
        <v/>
      </c>
      <c r="AM41" t="str">
        <f t="shared" si="22"/>
        <v/>
      </c>
      <c r="AN41" t="str">
        <f t="shared" si="17"/>
        <v/>
      </c>
      <c r="AO41" t="str">
        <f t="shared" si="17"/>
        <v/>
      </c>
      <c r="AP41" t="str">
        <f t="shared" si="17"/>
        <v/>
      </c>
      <c r="AQ41" t="str">
        <f t="shared" si="17"/>
        <v/>
      </c>
      <c r="AR41" t="str">
        <f t="shared" si="17"/>
        <v/>
      </c>
      <c r="AS41" t="str">
        <f t="shared" si="17"/>
        <v/>
      </c>
      <c r="AT41" t="str">
        <f t="shared" si="17"/>
        <v/>
      </c>
      <c r="AU41" t="str">
        <f t="shared" si="17"/>
        <v/>
      </c>
      <c r="AV41" t="str">
        <f t="shared" si="17"/>
        <v/>
      </c>
      <c r="AW41" t="str">
        <f t="shared" si="17"/>
        <v/>
      </c>
      <c r="AX41" t="str">
        <f t="shared" si="18"/>
        <v/>
      </c>
      <c r="AY41" t="str">
        <f t="shared" si="18"/>
        <v/>
      </c>
      <c r="AZ41" t="str">
        <f t="shared" si="18"/>
        <v/>
      </c>
      <c r="BA41" t="str">
        <f t="shared" si="18"/>
        <v/>
      </c>
      <c r="BB41" t="str">
        <f t="shared" si="18"/>
        <v/>
      </c>
      <c r="BC41" t="str">
        <f t="shared" si="18"/>
        <v/>
      </c>
      <c r="BD41" t="str">
        <f t="shared" si="18"/>
        <v/>
      </c>
      <c r="BE41" t="str">
        <f t="shared" si="18"/>
        <v/>
      </c>
      <c r="BF41" t="str">
        <f t="shared" si="18"/>
        <v/>
      </c>
      <c r="BG41" t="str">
        <f t="shared" si="18"/>
        <v/>
      </c>
      <c r="BH41" t="str">
        <f t="shared" si="19"/>
        <v/>
      </c>
      <c r="BI41" t="str">
        <f t="shared" si="19"/>
        <v/>
      </c>
      <c r="BJ41" t="str">
        <f t="shared" si="19"/>
        <v/>
      </c>
      <c r="BK41" t="str">
        <f t="shared" si="19"/>
        <v/>
      </c>
      <c r="BL41" t="str">
        <f t="shared" si="19"/>
        <v/>
      </c>
      <c r="BM41" t="str">
        <f t="shared" si="19"/>
        <v/>
      </c>
      <c r="BN41" t="str">
        <f t="shared" si="19"/>
        <v/>
      </c>
    </row>
    <row r="42" spans="1:66">
      <c r="A42">
        <v>46</v>
      </c>
      <c r="B42">
        <v>2</v>
      </c>
      <c r="C42" t="s">
        <v>168</v>
      </c>
      <c r="D42" t="s">
        <v>168</v>
      </c>
      <c r="E42" t="e">
        <f t="shared" si="23"/>
        <v>#REF!</v>
      </c>
      <c r="F42" t="s">
        <v>368</v>
      </c>
      <c r="K42" s="231" t="s">
        <v>888</v>
      </c>
      <c r="L42" s="230" t="e">
        <f>VLOOKUP(K42,keys_v1.7!O$2:P$792,2,FALSE)</f>
        <v>#N/A</v>
      </c>
      <c r="M42" s="1">
        <v>0</v>
      </c>
      <c r="N42" s="1">
        <v>-2</v>
      </c>
      <c r="R42" s="144">
        <v>0</v>
      </c>
      <c r="S42" s="144">
        <v>1</v>
      </c>
      <c r="T42" s="144"/>
      <c r="U42" s="147">
        <v>0.6</v>
      </c>
      <c r="V42" s="144">
        <v>0.8</v>
      </c>
      <c r="W42" s="144"/>
      <c r="X42" s="144">
        <v>0.4</v>
      </c>
      <c r="Y42" s="144">
        <v>0</v>
      </c>
      <c r="Z42" s="144">
        <v>0.4</v>
      </c>
      <c r="AA42" s="144">
        <v>0</v>
      </c>
      <c r="AB42" s="145">
        <v>0</v>
      </c>
      <c r="AC42" s="144">
        <v>0</v>
      </c>
      <c r="AE42" t="s">
        <v>2750</v>
      </c>
      <c r="AH42" t="str">
        <f t="shared" si="20"/>
        <v/>
      </c>
      <c r="AI42" t="str">
        <f t="shared" si="16"/>
        <v/>
      </c>
      <c r="AJ42" t="str">
        <f t="shared" si="21"/>
        <v/>
      </c>
      <c r="AK42" t="str">
        <f t="shared" si="10"/>
        <v/>
      </c>
      <c r="AL42" t="str">
        <f t="shared" si="11"/>
        <v/>
      </c>
      <c r="AM42" t="str">
        <f t="shared" si="22"/>
        <v/>
      </c>
      <c r="AN42" t="str">
        <f t="shared" si="17"/>
        <v/>
      </c>
      <c r="AO42" t="str">
        <f t="shared" si="17"/>
        <v/>
      </c>
      <c r="AP42" t="str">
        <f t="shared" si="17"/>
        <v/>
      </c>
      <c r="AQ42" t="str">
        <f t="shared" si="17"/>
        <v/>
      </c>
      <c r="AR42" t="str">
        <f t="shared" si="17"/>
        <v/>
      </c>
      <c r="AS42" t="str">
        <f t="shared" si="17"/>
        <v/>
      </c>
      <c r="AT42" t="str">
        <f t="shared" si="17"/>
        <v/>
      </c>
      <c r="AU42" t="str">
        <f t="shared" si="17"/>
        <v/>
      </c>
      <c r="AV42" t="str">
        <f t="shared" si="17"/>
        <v/>
      </c>
      <c r="AW42" t="str">
        <f t="shared" si="17"/>
        <v/>
      </c>
      <c r="AX42" t="str">
        <f t="shared" si="18"/>
        <v/>
      </c>
      <c r="AY42" t="str">
        <f t="shared" si="18"/>
        <v/>
      </c>
      <c r="AZ42" t="str">
        <f t="shared" si="18"/>
        <v/>
      </c>
      <c r="BA42" t="str">
        <f t="shared" si="18"/>
        <v/>
      </c>
      <c r="BB42" t="str">
        <f t="shared" si="18"/>
        <v/>
      </c>
      <c r="BC42" t="str">
        <f t="shared" si="18"/>
        <v/>
      </c>
      <c r="BD42" t="str">
        <f t="shared" si="18"/>
        <v/>
      </c>
      <c r="BE42" t="str">
        <f t="shared" si="18"/>
        <v/>
      </c>
      <c r="BF42" t="str">
        <f t="shared" si="18"/>
        <v/>
      </c>
      <c r="BG42" t="str">
        <f t="shared" si="18"/>
        <v/>
      </c>
      <c r="BH42" t="str">
        <f t="shared" si="19"/>
        <v/>
      </c>
      <c r="BI42" t="str">
        <f t="shared" si="19"/>
        <v/>
      </c>
      <c r="BJ42" t="str">
        <f t="shared" si="19"/>
        <v/>
      </c>
      <c r="BK42" t="str">
        <f t="shared" si="19"/>
        <v/>
      </c>
      <c r="BL42" t="str">
        <f t="shared" si="19"/>
        <v/>
      </c>
      <c r="BM42" t="str">
        <f t="shared" si="19"/>
        <v/>
      </c>
      <c r="BN42" t="str">
        <f t="shared" si="19"/>
        <v/>
      </c>
    </row>
    <row r="43" spans="1:66" ht="16">
      <c r="A43">
        <v>86</v>
      </c>
      <c r="B43">
        <v>2</v>
      </c>
      <c r="C43" t="s">
        <v>168</v>
      </c>
      <c r="D43" t="s">
        <v>418</v>
      </c>
      <c r="E43" t="e">
        <f t="shared" si="23"/>
        <v>#REF!</v>
      </c>
      <c r="F43" t="s">
        <v>418</v>
      </c>
      <c r="K43" s="231" t="s">
        <v>1121</v>
      </c>
      <c r="L43" s="230" t="str">
        <f>VLOOKUP(K43,keys_v1.7!O$2:P$792,2,FALSE)</f>
        <v>Definition from ONIX 3.0: eg animated diagrams, charts, graphs or other illustrations</v>
      </c>
      <c r="M43" s="1">
        <v>0</v>
      </c>
      <c r="N43" s="1">
        <v>1</v>
      </c>
      <c r="R43" s="144">
        <v>0.2</v>
      </c>
      <c r="S43" s="144">
        <v>0.8</v>
      </c>
      <c r="T43" s="144"/>
      <c r="U43" s="144">
        <v>0.8</v>
      </c>
      <c r="V43" s="144">
        <v>0.8</v>
      </c>
      <c r="W43" s="144"/>
      <c r="X43" s="144">
        <v>0.8</v>
      </c>
      <c r="Y43" s="144">
        <v>0</v>
      </c>
      <c r="Z43" s="145">
        <v>0.2</v>
      </c>
      <c r="AA43" s="144">
        <v>0</v>
      </c>
      <c r="AB43" s="145">
        <v>0</v>
      </c>
      <c r="AC43" s="144">
        <v>0</v>
      </c>
      <c r="AE43" t="s">
        <v>2750</v>
      </c>
      <c r="AH43" t="str">
        <f t="shared" si="20"/>
        <v/>
      </c>
      <c r="AI43" t="str">
        <f t="shared" si="16"/>
        <v/>
      </c>
      <c r="AJ43" t="str">
        <f t="shared" si="21"/>
        <v/>
      </c>
      <c r="AK43" t="str">
        <f t="shared" si="10"/>
        <v/>
      </c>
      <c r="AL43" t="str">
        <f t="shared" si="11"/>
        <v/>
      </c>
      <c r="AM43">
        <f t="shared" si="22"/>
        <v>18</v>
      </c>
      <c r="AN43" t="str">
        <f t="shared" si="17"/>
        <v/>
      </c>
      <c r="AO43" t="str">
        <f t="shared" si="17"/>
        <v/>
      </c>
      <c r="AP43" t="str">
        <f t="shared" si="17"/>
        <v/>
      </c>
      <c r="AQ43" t="str">
        <f t="shared" si="17"/>
        <v/>
      </c>
      <c r="AR43" t="str">
        <f t="shared" si="17"/>
        <v/>
      </c>
      <c r="AS43" t="str">
        <f t="shared" si="17"/>
        <v/>
      </c>
      <c r="AT43" t="str">
        <f t="shared" si="17"/>
        <v/>
      </c>
      <c r="AU43" t="str">
        <f t="shared" si="17"/>
        <v/>
      </c>
      <c r="AV43" t="str">
        <f t="shared" si="17"/>
        <v/>
      </c>
      <c r="AW43" t="str">
        <f t="shared" si="17"/>
        <v/>
      </c>
      <c r="AX43" t="str">
        <f t="shared" si="18"/>
        <v/>
      </c>
      <c r="AY43" t="str">
        <f t="shared" si="18"/>
        <v/>
      </c>
      <c r="AZ43" t="str">
        <f t="shared" si="18"/>
        <v/>
      </c>
      <c r="BA43" t="str">
        <f t="shared" si="18"/>
        <v/>
      </c>
      <c r="BB43" t="str">
        <f t="shared" si="18"/>
        <v/>
      </c>
      <c r="BC43" t="str">
        <f t="shared" si="18"/>
        <v/>
      </c>
      <c r="BD43" t="str">
        <f t="shared" si="18"/>
        <v/>
      </c>
      <c r="BE43" t="str">
        <f t="shared" si="18"/>
        <v/>
      </c>
      <c r="BF43" t="str">
        <f t="shared" si="18"/>
        <v/>
      </c>
      <c r="BG43" t="str">
        <f t="shared" si="18"/>
        <v/>
      </c>
      <c r="BH43" t="str">
        <f t="shared" si="19"/>
        <v/>
      </c>
      <c r="BI43" t="str">
        <f t="shared" si="19"/>
        <v/>
      </c>
      <c r="BJ43" t="str">
        <f t="shared" si="19"/>
        <v/>
      </c>
      <c r="BK43" t="str">
        <f t="shared" si="19"/>
        <v/>
      </c>
      <c r="BL43" t="str">
        <f t="shared" si="19"/>
        <v/>
      </c>
      <c r="BM43" t="str">
        <f t="shared" si="19"/>
        <v/>
      </c>
      <c r="BN43" t="str">
        <f t="shared" si="19"/>
        <v/>
      </c>
    </row>
    <row r="44" spans="1:66">
      <c r="A44">
        <v>123</v>
      </c>
      <c r="B44">
        <v>2</v>
      </c>
      <c r="C44" t="s">
        <v>168</v>
      </c>
      <c r="D44" t="s">
        <v>168</v>
      </c>
      <c r="E44" t="e">
        <f t="shared" si="23"/>
        <v>#REF!</v>
      </c>
      <c r="F44" t="s">
        <v>368</v>
      </c>
      <c r="K44" s="231" t="s">
        <v>723</v>
      </c>
      <c r="L44" s="230" t="e">
        <f>VLOOKUP(K44,keys_v1.7!O$2:P$792,2,FALSE)</f>
        <v>#N/A</v>
      </c>
      <c r="M44" s="1">
        <v>0</v>
      </c>
      <c r="N44" s="1">
        <v>-2</v>
      </c>
      <c r="R44" s="144">
        <v>0</v>
      </c>
      <c r="S44" s="144">
        <v>0.6</v>
      </c>
      <c r="T44" s="144"/>
      <c r="U44" s="147">
        <v>0.2</v>
      </c>
      <c r="V44" s="144">
        <v>0.4</v>
      </c>
      <c r="W44" s="144">
        <v>1</v>
      </c>
      <c r="X44" s="144">
        <v>0.2</v>
      </c>
      <c r="Y44" s="144">
        <v>0</v>
      </c>
      <c r="Z44" s="145">
        <v>0</v>
      </c>
      <c r="AA44" s="144">
        <v>0</v>
      </c>
      <c r="AB44" s="145">
        <v>0</v>
      </c>
      <c r="AC44" s="144">
        <v>0.2</v>
      </c>
      <c r="AE44" t="s">
        <v>2690</v>
      </c>
      <c r="AH44" t="str">
        <f t="shared" si="20"/>
        <v/>
      </c>
      <c r="AI44" t="str">
        <f t="shared" si="16"/>
        <v/>
      </c>
      <c r="AJ44" t="str">
        <f t="shared" si="21"/>
        <v/>
      </c>
      <c r="AK44" t="str">
        <f t="shared" si="10"/>
        <v/>
      </c>
      <c r="AL44" t="str">
        <f t="shared" si="11"/>
        <v/>
      </c>
      <c r="AM44" t="str">
        <f t="shared" si="22"/>
        <v/>
      </c>
      <c r="AN44" t="str">
        <f t="shared" ref="AN44:AW53" si="24">IFERROR(SEARCH(AN$1,$K44),"")</f>
        <v/>
      </c>
      <c r="AO44" t="str">
        <f t="shared" si="24"/>
        <v/>
      </c>
      <c r="AP44" t="str">
        <f t="shared" si="24"/>
        <v/>
      </c>
      <c r="AQ44" t="str">
        <f t="shared" si="24"/>
        <v/>
      </c>
      <c r="AR44" t="str">
        <f t="shared" si="24"/>
        <v/>
      </c>
      <c r="AS44" t="str">
        <f t="shared" si="24"/>
        <v/>
      </c>
      <c r="AT44" t="str">
        <f t="shared" si="24"/>
        <v/>
      </c>
      <c r="AU44" t="str">
        <f t="shared" si="24"/>
        <v/>
      </c>
      <c r="AV44" t="str">
        <f t="shared" si="24"/>
        <v/>
      </c>
      <c r="AW44" t="str">
        <f t="shared" si="24"/>
        <v/>
      </c>
      <c r="AX44" t="str">
        <f t="shared" ref="AX44:BG53" si="25">IFERROR(SEARCH(AX$1,$K44),"")</f>
        <v/>
      </c>
      <c r="AY44" t="str">
        <f t="shared" si="25"/>
        <v/>
      </c>
      <c r="AZ44" t="str">
        <f t="shared" si="25"/>
        <v/>
      </c>
      <c r="BA44" t="str">
        <f t="shared" si="25"/>
        <v/>
      </c>
      <c r="BB44" t="str">
        <f t="shared" si="25"/>
        <v/>
      </c>
      <c r="BC44" t="str">
        <f t="shared" si="25"/>
        <v/>
      </c>
      <c r="BD44" t="str">
        <f t="shared" si="25"/>
        <v/>
      </c>
      <c r="BE44" t="str">
        <f t="shared" si="25"/>
        <v/>
      </c>
      <c r="BF44" t="str">
        <f t="shared" si="25"/>
        <v/>
      </c>
      <c r="BG44" t="str">
        <f t="shared" si="25"/>
        <v/>
      </c>
      <c r="BH44" t="str">
        <f t="shared" ref="BH44:BN53" si="26">IFERROR(SEARCH(BH$1,$K44),"")</f>
        <v/>
      </c>
      <c r="BI44" t="str">
        <f t="shared" si="26"/>
        <v/>
      </c>
      <c r="BJ44" t="str">
        <f t="shared" si="26"/>
        <v/>
      </c>
      <c r="BK44" t="str">
        <f t="shared" si="26"/>
        <v/>
      </c>
      <c r="BL44" t="str">
        <f t="shared" si="26"/>
        <v/>
      </c>
      <c r="BM44" t="str">
        <f t="shared" si="26"/>
        <v/>
      </c>
      <c r="BN44" t="str">
        <f t="shared" si="26"/>
        <v/>
      </c>
    </row>
    <row r="45" spans="1:66" ht="32">
      <c r="A45">
        <v>124</v>
      </c>
      <c r="B45">
        <v>2</v>
      </c>
      <c r="C45" t="s">
        <v>168</v>
      </c>
      <c r="D45" t="s">
        <v>168</v>
      </c>
      <c r="E45" t="e">
        <f t="shared" si="23"/>
        <v>#REF!</v>
      </c>
      <c r="F45" t="s">
        <v>368</v>
      </c>
      <c r="K45" s="231" t="s">
        <v>176</v>
      </c>
      <c r="L45" s="230" t="str">
        <f>VLOOKUP(K45,keys_v1.7!O$2:P$792,2,FALSE)</f>
        <v>Definition from MEL: Reference materials providing proper knowledge and instructions to carry out the implementation of specific technologies, practices, and interventions.</v>
      </c>
      <c r="M45" s="1">
        <v>0</v>
      </c>
      <c r="N45" s="1">
        <v>-2</v>
      </c>
      <c r="R45" s="144">
        <v>0</v>
      </c>
      <c r="S45" s="144">
        <v>0.6</v>
      </c>
      <c r="T45" s="144">
        <v>0.2</v>
      </c>
      <c r="U45" s="147">
        <v>0.2</v>
      </c>
      <c r="V45" s="144">
        <v>1</v>
      </c>
      <c r="W45" s="144">
        <v>0.6</v>
      </c>
      <c r="X45" s="144">
        <v>0.2</v>
      </c>
      <c r="Y45" s="144">
        <v>0</v>
      </c>
      <c r="Z45" s="145">
        <v>0.2</v>
      </c>
      <c r="AA45" s="144">
        <v>0</v>
      </c>
      <c r="AB45" s="145">
        <v>0</v>
      </c>
      <c r="AC45" s="144">
        <v>0.2</v>
      </c>
      <c r="AE45" t="s">
        <v>2746</v>
      </c>
      <c r="AH45" t="str">
        <f t="shared" si="20"/>
        <v/>
      </c>
      <c r="AI45" t="str">
        <f t="shared" si="16"/>
        <v/>
      </c>
      <c r="AJ45" t="str">
        <f t="shared" si="21"/>
        <v/>
      </c>
      <c r="AK45" t="str">
        <f t="shared" si="10"/>
        <v/>
      </c>
      <c r="AL45" t="str">
        <f t="shared" si="11"/>
        <v/>
      </c>
      <c r="AM45" t="str">
        <f t="shared" si="22"/>
        <v/>
      </c>
      <c r="AN45" t="str">
        <f t="shared" si="24"/>
        <v/>
      </c>
      <c r="AO45" t="str">
        <f t="shared" si="24"/>
        <v/>
      </c>
      <c r="AP45" t="str">
        <f t="shared" si="24"/>
        <v/>
      </c>
      <c r="AQ45" t="str">
        <f t="shared" si="24"/>
        <v/>
      </c>
      <c r="AR45" t="str">
        <f t="shared" si="24"/>
        <v/>
      </c>
      <c r="AS45" t="str">
        <f t="shared" si="24"/>
        <v/>
      </c>
      <c r="AT45" t="str">
        <f t="shared" si="24"/>
        <v/>
      </c>
      <c r="AU45" t="str">
        <f t="shared" si="24"/>
        <v/>
      </c>
      <c r="AV45" t="str">
        <f t="shared" si="24"/>
        <v/>
      </c>
      <c r="AW45" t="str">
        <f t="shared" si="24"/>
        <v/>
      </c>
      <c r="AX45" t="str">
        <f t="shared" si="25"/>
        <v/>
      </c>
      <c r="AY45">
        <f t="shared" si="25"/>
        <v>1</v>
      </c>
      <c r="AZ45" t="str">
        <f t="shared" si="25"/>
        <v/>
      </c>
      <c r="BA45" t="str">
        <f t="shared" si="25"/>
        <v/>
      </c>
      <c r="BB45" t="str">
        <f t="shared" si="25"/>
        <v/>
      </c>
      <c r="BC45" t="str">
        <f t="shared" si="25"/>
        <v/>
      </c>
      <c r="BD45" t="str">
        <f t="shared" si="25"/>
        <v/>
      </c>
      <c r="BE45" t="str">
        <f t="shared" si="25"/>
        <v/>
      </c>
      <c r="BF45" t="str">
        <f t="shared" si="25"/>
        <v/>
      </c>
      <c r="BG45" t="str">
        <f t="shared" si="25"/>
        <v/>
      </c>
      <c r="BH45" t="str">
        <f t="shared" si="26"/>
        <v/>
      </c>
      <c r="BI45" t="str">
        <f t="shared" si="26"/>
        <v/>
      </c>
      <c r="BJ45" t="str">
        <f t="shared" si="26"/>
        <v/>
      </c>
      <c r="BK45" t="str">
        <f t="shared" si="26"/>
        <v/>
      </c>
      <c r="BL45" t="str">
        <f t="shared" si="26"/>
        <v/>
      </c>
      <c r="BM45" t="str">
        <f t="shared" si="26"/>
        <v/>
      </c>
      <c r="BN45" t="str">
        <f t="shared" si="26"/>
        <v/>
      </c>
    </row>
    <row r="46" spans="1:66" ht="16">
      <c r="A46">
        <v>49</v>
      </c>
      <c r="B46">
        <v>2</v>
      </c>
      <c r="C46" t="s">
        <v>168</v>
      </c>
      <c r="D46" t="s">
        <v>168</v>
      </c>
      <c r="E46" t="e">
        <f t="shared" si="23"/>
        <v>#REF!</v>
      </c>
      <c r="F46" t="s">
        <v>145</v>
      </c>
      <c r="K46" s="231" t="s">
        <v>686</v>
      </c>
      <c r="L46" s="230" t="str">
        <f>VLOOKUP(K46,keys_v1.7!O$2:P$792,2,FALSE)</f>
        <v>Definition from CASRAI: Information accessible only on the web via traditional technical methods (ie hyperlinks).</v>
      </c>
      <c r="M46" s="1">
        <v>0</v>
      </c>
      <c r="N46" s="1">
        <v>-2</v>
      </c>
      <c r="O46" s="1">
        <v>0</v>
      </c>
      <c r="P46" s="1">
        <v>0</v>
      </c>
      <c r="Q46" s="138">
        <v>1</v>
      </c>
      <c r="R46" s="147">
        <v>0.2</v>
      </c>
      <c r="S46" s="147">
        <v>0.6</v>
      </c>
      <c r="T46" s="144"/>
      <c r="U46" s="147">
        <v>0.8</v>
      </c>
      <c r="V46" s="144">
        <v>0.4</v>
      </c>
      <c r="W46" s="144"/>
      <c r="X46" s="144">
        <v>1</v>
      </c>
      <c r="Y46" s="144">
        <v>0</v>
      </c>
      <c r="Z46" s="144">
        <v>0.6</v>
      </c>
      <c r="AA46" s="144">
        <v>0</v>
      </c>
      <c r="AB46" s="145">
        <v>0</v>
      </c>
      <c r="AC46" s="144">
        <v>0.2</v>
      </c>
      <c r="AE46" t="s">
        <v>2692</v>
      </c>
      <c r="AH46" t="str">
        <f t="shared" si="20"/>
        <v/>
      </c>
      <c r="AI46" t="str">
        <f t="shared" si="16"/>
        <v/>
      </c>
      <c r="AJ46">
        <f t="shared" si="21"/>
        <v>10</v>
      </c>
      <c r="AK46">
        <v>0</v>
      </c>
      <c r="AL46">
        <v>0</v>
      </c>
      <c r="AM46" t="str">
        <f t="shared" si="22"/>
        <v/>
      </c>
      <c r="AN46" t="str">
        <f t="shared" si="24"/>
        <v/>
      </c>
      <c r="AO46" t="str">
        <f t="shared" si="24"/>
        <v/>
      </c>
      <c r="AP46" t="str">
        <f t="shared" si="24"/>
        <v/>
      </c>
      <c r="AQ46" t="str">
        <f t="shared" si="24"/>
        <v/>
      </c>
      <c r="AR46" t="str">
        <f t="shared" si="24"/>
        <v/>
      </c>
      <c r="AS46" t="str">
        <f t="shared" si="24"/>
        <v/>
      </c>
      <c r="AT46" t="str">
        <f t="shared" si="24"/>
        <v/>
      </c>
      <c r="AU46" t="str">
        <f t="shared" si="24"/>
        <v/>
      </c>
      <c r="AV46" t="str">
        <f t="shared" si="24"/>
        <v/>
      </c>
      <c r="AW46" t="str">
        <f t="shared" si="24"/>
        <v/>
      </c>
      <c r="AX46" t="str">
        <f t="shared" si="25"/>
        <v/>
      </c>
      <c r="AY46" t="str">
        <f t="shared" si="25"/>
        <v/>
      </c>
      <c r="AZ46" t="str">
        <f t="shared" si="25"/>
        <v/>
      </c>
      <c r="BA46" t="str">
        <f t="shared" si="25"/>
        <v/>
      </c>
      <c r="BB46" t="str">
        <f t="shared" si="25"/>
        <v/>
      </c>
      <c r="BC46" t="str">
        <f t="shared" si="25"/>
        <v/>
      </c>
      <c r="BD46" t="str">
        <f t="shared" si="25"/>
        <v/>
      </c>
      <c r="BE46" t="str">
        <f t="shared" si="25"/>
        <v/>
      </c>
      <c r="BF46" t="str">
        <f t="shared" si="25"/>
        <v/>
      </c>
      <c r="BG46" t="str">
        <f t="shared" si="25"/>
        <v/>
      </c>
      <c r="BH46" t="str">
        <f t="shared" si="26"/>
        <v/>
      </c>
      <c r="BI46" t="str">
        <f t="shared" si="26"/>
        <v/>
      </c>
      <c r="BJ46" t="str">
        <f t="shared" si="26"/>
        <v/>
      </c>
      <c r="BK46" t="str">
        <f t="shared" si="26"/>
        <v/>
      </c>
      <c r="BL46" t="str">
        <f t="shared" si="26"/>
        <v/>
      </c>
      <c r="BM46" t="str">
        <f t="shared" si="26"/>
        <v/>
      </c>
      <c r="BN46" t="str">
        <f t="shared" si="26"/>
        <v/>
      </c>
    </row>
    <row r="47" spans="1:66" ht="96">
      <c r="A47">
        <v>51</v>
      </c>
      <c r="B47">
        <v>2</v>
      </c>
      <c r="C47" t="s">
        <v>168</v>
      </c>
      <c r="D47" t="s">
        <v>168</v>
      </c>
      <c r="E47" t="e">
        <f t="shared" si="23"/>
        <v>#REF!</v>
      </c>
      <c r="F47" t="s">
        <v>145</v>
      </c>
      <c r="K47" s="231" t="s">
        <v>2261</v>
      </c>
      <c r="L47" s="230" t="str">
        <f>VLOOKUP(K47,keys_v1.7!O$2:P$792,2,FALSE)</f>
        <v>Definition from FaBiO: A subclass of FRBR work, restricted to works that are published or potentially publishable, and that contain or are referred to by bibliographic references, or entities used to define bibliographic references. FaBiO works, and their expressions and manifestations, are primarily textual publications such as books, magazines, newspapers and journals, and items of their content. However, they also include datasets, computer algorithms, experimental protocols, formal specifications and vocabularies, legal records, governmental papers, technical and commercial reports and similar publications, and also bibliographies, reference lists, library catalogues and similar collections. For this reason, fabio:Work is not an equivalent class to frbr:ScholarlyWork. An example of a fabio:Work is your latest research paper.</v>
      </c>
      <c r="M47" s="134">
        <v>0</v>
      </c>
      <c r="N47" s="1">
        <v>-1</v>
      </c>
      <c r="O47" s="1">
        <v>1</v>
      </c>
      <c r="R47" s="145">
        <v>0</v>
      </c>
      <c r="S47" s="145">
        <v>0</v>
      </c>
      <c r="T47" s="145">
        <v>0</v>
      </c>
      <c r="U47" s="145">
        <v>0</v>
      </c>
      <c r="V47" s="145">
        <v>0</v>
      </c>
      <c r="W47" s="145">
        <v>0</v>
      </c>
      <c r="X47" s="145">
        <v>0</v>
      </c>
      <c r="Y47" s="144">
        <v>0</v>
      </c>
      <c r="Z47" s="145">
        <v>0</v>
      </c>
      <c r="AA47" s="145">
        <v>0</v>
      </c>
      <c r="AB47" s="145">
        <v>0</v>
      </c>
      <c r="AC47" s="146">
        <v>0</v>
      </c>
      <c r="AD47" s="8"/>
      <c r="AE47" t="s">
        <v>2750</v>
      </c>
      <c r="AH47" t="str">
        <f t="shared" si="20"/>
        <v/>
      </c>
      <c r="AI47" t="str">
        <f t="shared" si="16"/>
        <v/>
      </c>
      <c r="AJ47" t="str">
        <f t="shared" si="21"/>
        <v/>
      </c>
      <c r="AK47" t="str">
        <f t="shared" ref="AK47:AK56" si="27">IFERROR(SEARCH($AK$1,K47),"")</f>
        <v/>
      </c>
      <c r="AL47" t="str">
        <f t="shared" ref="AL47:AL84" si="28">IFERROR(SEARCH(AL$1,$K47),"")</f>
        <v/>
      </c>
      <c r="AM47" t="str">
        <f t="shared" si="22"/>
        <v/>
      </c>
      <c r="AN47" t="str">
        <f t="shared" si="24"/>
        <v/>
      </c>
      <c r="AO47" t="str">
        <f t="shared" si="24"/>
        <v/>
      </c>
      <c r="AP47" t="str">
        <f t="shared" si="24"/>
        <v/>
      </c>
      <c r="AQ47" t="str">
        <f t="shared" si="24"/>
        <v/>
      </c>
      <c r="AR47" t="str">
        <f t="shared" si="24"/>
        <v/>
      </c>
      <c r="AS47" t="str">
        <f t="shared" si="24"/>
        <v/>
      </c>
      <c r="AT47" t="str">
        <f t="shared" si="24"/>
        <v/>
      </c>
      <c r="AU47" t="str">
        <f t="shared" si="24"/>
        <v/>
      </c>
      <c r="AV47" t="str">
        <f t="shared" si="24"/>
        <v/>
      </c>
      <c r="AW47" t="str">
        <f t="shared" si="24"/>
        <v/>
      </c>
      <c r="AX47" t="str">
        <f t="shared" si="25"/>
        <v/>
      </c>
      <c r="AY47" t="str">
        <f t="shared" si="25"/>
        <v/>
      </c>
      <c r="AZ47" t="str">
        <f t="shared" si="25"/>
        <v/>
      </c>
      <c r="BA47" t="str">
        <f t="shared" si="25"/>
        <v/>
      </c>
      <c r="BB47" t="str">
        <f t="shared" si="25"/>
        <v/>
      </c>
      <c r="BC47" t="str">
        <f t="shared" si="25"/>
        <v/>
      </c>
      <c r="BD47" t="str">
        <f t="shared" si="25"/>
        <v/>
      </c>
      <c r="BE47" t="str">
        <f t="shared" si="25"/>
        <v/>
      </c>
      <c r="BF47" t="str">
        <f t="shared" si="25"/>
        <v/>
      </c>
      <c r="BG47" t="str">
        <f t="shared" si="25"/>
        <v/>
      </c>
      <c r="BH47" t="str">
        <f t="shared" si="26"/>
        <v/>
      </c>
      <c r="BI47" t="str">
        <f t="shared" si="26"/>
        <v/>
      </c>
      <c r="BJ47" t="str">
        <f t="shared" si="26"/>
        <v/>
      </c>
      <c r="BK47" t="str">
        <f t="shared" si="26"/>
        <v/>
      </c>
      <c r="BL47" t="str">
        <f t="shared" si="26"/>
        <v/>
      </c>
      <c r="BM47" t="str">
        <f t="shared" si="26"/>
        <v/>
      </c>
      <c r="BN47" t="str">
        <f t="shared" si="26"/>
        <v/>
      </c>
    </row>
    <row r="48" spans="1:66" ht="32">
      <c r="A48">
        <v>48</v>
      </c>
      <c r="B48">
        <v>2</v>
      </c>
      <c r="C48" t="s">
        <v>168</v>
      </c>
      <c r="D48" t="s">
        <v>168</v>
      </c>
      <c r="E48" t="e">
        <f t="shared" si="23"/>
        <v>#REF!</v>
      </c>
      <c r="F48" t="s">
        <v>145</v>
      </c>
      <c r="K48" s="231" t="s">
        <v>145</v>
      </c>
      <c r="L48" s="230" t="str">
        <f>VLOOKUP(K48,keys_v1.7!O$2:P$792,2,FALSE)</f>
        <v>Definition from COAR: A rest category which may cover text, interactive, sound, or image-based resources not explicitly addressed in any concept in this vocabulary</v>
      </c>
      <c r="M48" s="1">
        <v>1</v>
      </c>
      <c r="N48" s="1">
        <v>0</v>
      </c>
      <c r="R48" s="144">
        <v>1</v>
      </c>
      <c r="S48" s="144">
        <v>0.6</v>
      </c>
      <c r="T48" s="144"/>
      <c r="U48" s="147">
        <v>1</v>
      </c>
      <c r="V48" s="144">
        <v>1</v>
      </c>
      <c r="W48" s="144"/>
      <c r="X48" s="144">
        <v>1</v>
      </c>
      <c r="Y48" s="144">
        <v>0</v>
      </c>
      <c r="Z48" s="144">
        <v>1</v>
      </c>
      <c r="AA48" s="144">
        <v>0</v>
      </c>
      <c r="AB48" s="145">
        <v>0</v>
      </c>
      <c r="AC48" s="144">
        <v>0</v>
      </c>
      <c r="AE48" t="s">
        <v>2750</v>
      </c>
      <c r="AH48" t="str">
        <f t="shared" si="20"/>
        <v/>
      </c>
      <c r="AI48" t="str">
        <f t="shared" si="16"/>
        <v/>
      </c>
      <c r="AJ48" t="str">
        <f t="shared" si="21"/>
        <v/>
      </c>
      <c r="AK48" t="str">
        <f t="shared" si="27"/>
        <v/>
      </c>
      <c r="AL48" t="str">
        <f t="shared" si="28"/>
        <v/>
      </c>
      <c r="AM48" t="str">
        <f t="shared" si="22"/>
        <v/>
      </c>
      <c r="AN48" t="str">
        <f t="shared" si="24"/>
        <v/>
      </c>
      <c r="AO48" t="str">
        <f t="shared" si="24"/>
        <v/>
      </c>
      <c r="AP48" t="str">
        <f t="shared" si="24"/>
        <v/>
      </c>
      <c r="AQ48" t="str">
        <f t="shared" si="24"/>
        <v/>
      </c>
      <c r="AR48" t="str">
        <f t="shared" si="24"/>
        <v/>
      </c>
      <c r="AS48" t="str">
        <f t="shared" si="24"/>
        <v/>
      </c>
      <c r="AT48" t="str">
        <f t="shared" si="24"/>
        <v/>
      </c>
      <c r="AU48" t="str">
        <f t="shared" si="24"/>
        <v/>
      </c>
      <c r="AV48" t="str">
        <f t="shared" si="24"/>
        <v/>
      </c>
      <c r="AW48" t="str">
        <f t="shared" si="24"/>
        <v/>
      </c>
      <c r="AX48" t="str">
        <f t="shared" si="25"/>
        <v/>
      </c>
      <c r="AY48" t="str">
        <f t="shared" si="25"/>
        <v/>
      </c>
      <c r="AZ48" t="str">
        <f t="shared" si="25"/>
        <v/>
      </c>
      <c r="BA48" t="str">
        <f t="shared" si="25"/>
        <v/>
      </c>
      <c r="BB48" t="str">
        <f t="shared" si="25"/>
        <v/>
      </c>
      <c r="BC48" t="str">
        <f t="shared" si="25"/>
        <v/>
      </c>
      <c r="BD48" t="str">
        <f t="shared" si="25"/>
        <v/>
      </c>
      <c r="BE48" t="str">
        <f t="shared" si="25"/>
        <v/>
      </c>
      <c r="BF48" t="str">
        <f t="shared" si="25"/>
        <v/>
      </c>
      <c r="BG48" t="str">
        <f t="shared" si="25"/>
        <v/>
      </c>
      <c r="BH48" t="str">
        <f t="shared" si="26"/>
        <v/>
      </c>
      <c r="BI48" t="str">
        <f t="shared" si="26"/>
        <v/>
      </c>
      <c r="BJ48" t="str">
        <f t="shared" si="26"/>
        <v/>
      </c>
      <c r="BK48" t="str">
        <f t="shared" si="26"/>
        <v/>
      </c>
      <c r="BL48" t="str">
        <f t="shared" si="26"/>
        <v/>
      </c>
      <c r="BM48" t="str">
        <f t="shared" si="26"/>
        <v/>
      </c>
      <c r="BN48" t="str">
        <f t="shared" si="26"/>
        <v/>
      </c>
    </row>
    <row r="49" spans="1:66" ht="48">
      <c r="A49">
        <v>55</v>
      </c>
      <c r="B49">
        <v>2</v>
      </c>
      <c r="C49" t="s">
        <v>65</v>
      </c>
      <c r="D49" t="s">
        <v>3263</v>
      </c>
      <c r="E49" t="e">
        <f t="shared" si="23"/>
        <v>#REF!</v>
      </c>
      <c r="F49" t="s">
        <v>66</v>
      </c>
      <c r="K49" s="231" t="s">
        <v>937</v>
      </c>
      <c r="L49" s="230" t="str">
        <f>VLOOKUP(K49,keys_v1.7!O$2:P$792,2,FALSE)</f>
        <v>Definition from COAR: A data paper is a scholarly publication describing a particular dataset or group of dataset, published in the form of a peer-reviewed article in a scholarly journal. The main purpose of a data paper is to describe data, the circumstances of their collection, and information related to data features, access and potential reuse. Adapted from https://en.wikipedia.org/wiki/Data_paper and http://www.gbif.org/publishing-data/data-papers</v>
      </c>
      <c r="M49" s="1">
        <v>0</v>
      </c>
      <c r="N49" s="1">
        <v>-1</v>
      </c>
      <c r="R49" s="144">
        <v>0.8</v>
      </c>
      <c r="S49" s="144">
        <v>0.6</v>
      </c>
      <c r="T49" s="144"/>
      <c r="U49" s="147">
        <v>0.4</v>
      </c>
      <c r="V49" s="144">
        <v>0.2</v>
      </c>
      <c r="W49" s="144"/>
      <c r="X49" s="144">
        <v>0</v>
      </c>
      <c r="Y49" s="144">
        <v>0</v>
      </c>
      <c r="Z49" s="144">
        <v>0</v>
      </c>
      <c r="AA49" s="144">
        <v>0</v>
      </c>
      <c r="AB49" s="145">
        <v>0</v>
      </c>
      <c r="AC49" s="144">
        <v>0</v>
      </c>
      <c r="AE49" t="s">
        <v>2750</v>
      </c>
      <c r="AH49" t="str">
        <f t="shared" si="20"/>
        <v/>
      </c>
      <c r="AI49" t="str">
        <f t="shared" si="16"/>
        <v/>
      </c>
      <c r="AJ49" t="str">
        <f t="shared" si="21"/>
        <v/>
      </c>
      <c r="AK49" t="str">
        <f t="shared" si="27"/>
        <v/>
      </c>
      <c r="AL49" t="str">
        <f t="shared" si="28"/>
        <v/>
      </c>
      <c r="AM49" t="str">
        <f t="shared" si="22"/>
        <v/>
      </c>
      <c r="AN49" t="str">
        <f t="shared" si="24"/>
        <v/>
      </c>
      <c r="AO49" t="str">
        <f t="shared" si="24"/>
        <v/>
      </c>
      <c r="AP49" t="str">
        <f t="shared" si="24"/>
        <v/>
      </c>
      <c r="AQ49" t="str">
        <f t="shared" si="24"/>
        <v/>
      </c>
      <c r="AR49" t="str">
        <f t="shared" si="24"/>
        <v/>
      </c>
      <c r="AS49">
        <f t="shared" si="24"/>
        <v>6</v>
      </c>
      <c r="AT49" t="str">
        <f t="shared" si="24"/>
        <v/>
      </c>
      <c r="AU49" t="str">
        <f t="shared" si="24"/>
        <v/>
      </c>
      <c r="AV49" t="str">
        <f t="shared" si="24"/>
        <v/>
      </c>
      <c r="AW49" t="str">
        <f t="shared" si="24"/>
        <v/>
      </c>
      <c r="AX49" t="str">
        <f t="shared" si="25"/>
        <v/>
      </c>
      <c r="AY49" t="str">
        <f t="shared" si="25"/>
        <v/>
      </c>
      <c r="AZ49" t="str">
        <f t="shared" si="25"/>
        <v/>
      </c>
      <c r="BA49" t="str">
        <f t="shared" si="25"/>
        <v/>
      </c>
      <c r="BB49" t="str">
        <f t="shared" si="25"/>
        <v/>
      </c>
      <c r="BC49" t="str">
        <f t="shared" si="25"/>
        <v/>
      </c>
      <c r="BD49" t="str">
        <f t="shared" si="25"/>
        <v/>
      </c>
      <c r="BE49" t="str">
        <f t="shared" si="25"/>
        <v/>
      </c>
      <c r="BF49" t="str">
        <f t="shared" si="25"/>
        <v/>
      </c>
      <c r="BG49" t="str">
        <f t="shared" si="25"/>
        <v/>
      </c>
      <c r="BH49" t="str">
        <f t="shared" si="26"/>
        <v/>
      </c>
      <c r="BI49" t="str">
        <f t="shared" si="26"/>
        <v/>
      </c>
      <c r="BJ49" t="str">
        <f t="shared" si="26"/>
        <v/>
      </c>
      <c r="BK49" t="str">
        <f t="shared" si="26"/>
        <v/>
      </c>
      <c r="BL49" t="str">
        <f t="shared" si="26"/>
        <v/>
      </c>
      <c r="BM49" t="str">
        <f t="shared" si="26"/>
        <v/>
      </c>
      <c r="BN49" t="str">
        <f t="shared" si="26"/>
        <v/>
      </c>
    </row>
    <row r="50" spans="1:66" ht="32">
      <c r="A50">
        <v>341</v>
      </c>
      <c r="B50">
        <v>2</v>
      </c>
      <c r="C50" t="s">
        <v>168</v>
      </c>
      <c r="D50" t="s">
        <v>168</v>
      </c>
      <c r="E50" t="e">
        <f t="shared" si="23"/>
        <v>#REF!</v>
      </c>
      <c r="F50" t="s">
        <v>368</v>
      </c>
      <c r="K50" s="231" t="s">
        <v>357</v>
      </c>
      <c r="L50" s="230" t="str">
        <f>VLOOKUP(K50,keys_v1.7!O$2:P$792,2,FALSE)</f>
        <v>Definition from MEL: Electronic files with a predesigned, customized format and structure, as for a fax, letter, or expense report, ready to be filled in. Also, questionnaires.</v>
      </c>
      <c r="M50" s="1">
        <v>0</v>
      </c>
      <c r="N50" s="1">
        <v>1</v>
      </c>
      <c r="O50" s="1">
        <v>0</v>
      </c>
      <c r="P50" s="1">
        <v>1</v>
      </c>
      <c r="R50" s="144">
        <v>0</v>
      </c>
      <c r="S50" s="147">
        <v>0.4</v>
      </c>
      <c r="T50" s="144">
        <v>0.6</v>
      </c>
      <c r="U50" s="144">
        <v>0.8</v>
      </c>
      <c r="V50" s="144">
        <v>0.2</v>
      </c>
      <c r="W50" s="144">
        <v>1</v>
      </c>
      <c r="X50" s="144">
        <v>0.2</v>
      </c>
      <c r="Y50" s="144">
        <v>0</v>
      </c>
      <c r="Z50" s="144">
        <v>0.6</v>
      </c>
      <c r="AA50" s="144">
        <v>0.2</v>
      </c>
      <c r="AB50" s="145">
        <v>0</v>
      </c>
      <c r="AC50" s="144">
        <v>0</v>
      </c>
      <c r="AD50">
        <v>1</v>
      </c>
      <c r="AE50" t="s">
        <v>2750</v>
      </c>
      <c r="AH50" t="str">
        <f t="shared" si="20"/>
        <v/>
      </c>
      <c r="AI50" t="str">
        <f t="shared" si="16"/>
        <v/>
      </c>
      <c r="AJ50" t="str">
        <f t="shared" si="21"/>
        <v/>
      </c>
      <c r="AK50" t="str">
        <f t="shared" si="27"/>
        <v/>
      </c>
      <c r="AL50" t="str">
        <f t="shared" si="28"/>
        <v/>
      </c>
      <c r="AM50" t="str">
        <f t="shared" si="22"/>
        <v/>
      </c>
      <c r="AN50" t="str">
        <f t="shared" si="24"/>
        <v/>
      </c>
      <c r="AO50" t="str">
        <f t="shared" si="24"/>
        <v/>
      </c>
      <c r="AP50" t="str">
        <f t="shared" si="24"/>
        <v/>
      </c>
      <c r="AQ50" t="str">
        <f t="shared" si="24"/>
        <v/>
      </c>
      <c r="AR50" t="str">
        <f t="shared" si="24"/>
        <v/>
      </c>
      <c r="AS50" t="str">
        <f t="shared" si="24"/>
        <v/>
      </c>
      <c r="AT50" t="str">
        <f t="shared" si="24"/>
        <v/>
      </c>
      <c r="AU50" t="str">
        <f t="shared" si="24"/>
        <v/>
      </c>
      <c r="AV50" t="str">
        <f t="shared" si="24"/>
        <v/>
      </c>
      <c r="AW50" t="str">
        <f t="shared" si="24"/>
        <v/>
      </c>
      <c r="AX50" t="str">
        <f t="shared" si="25"/>
        <v/>
      </c>
      <c r="AY50" t="str">
        <f t="shared" si="25"/>
        <v/>
      </c>
      <c r="AZ50" t="str">
        <f t="shared" si="25"/>
        <v/>
      </c>
      <c r="BA50" t="str">
        <f t="shared" si="25"/>
        <v/>
      </c>
      <c r="BB50" t="str">
        <f t="shared" si="25"/>
        <v/>
      </c>
      <c r="BC50" t="str">
        <f t="shared" si="25"/>
        <v/>
      </c>
      <c r="BD50" t="str">
        <f t="shared" si="25"/>
        <v/>
      </c>
      <c r="BE50" t="str">
        <f t="shared" si="25"/>
        <v/>
      </c>
      <c r="BF50" t="str">
        <f t="shared" si="25"/>
        <v/>
      </c>
      <c r="BG50" t="str">
        <f t="shared" si="25"/>
        <v/>
      </c>
      <c r="BH50" t="str">
        <f t="shared" si="26"/>
        <v/>
      </c>
      <c r="BI50" t="str">
        <f t="shared" si="26"/>
        <v/>
      </c>
      <c r="BJ50" t="str">
        <f t="shared" si="26"/>
        <v/>
      </c>
      <c r="BK50" t="str">
        <f t="shared" si="26"/>
        <v/>
      </c>
      <c r="BL50" t="str">
        <f t="shared" si="26"/>
        <v/>
      </c>
      <c r="BM50" t="str">
        <f t="shared" si="26"/>
        <v/>
      </c>
      <c r="BN50" t="str">
        <f t="shared" si="26"/>
        <v/>
      </c>
    </row>
    <row r="51" spans="1:66" ht="32">
      <c r="A51">
        <v>54</v>
      </c>
      <c r="B51">
        <v>2</v>
      </c>
      <c r="C51" t="s">
        <v>168</v>
      </c>
      <c r="D51" t="s">
        <v>66</v>
      </c>
      <c r="E51" t="e">
        <f t="shared" si="23"/>
        <v>#REF!</v>
      </c>
      <c r="F51" t="s">
        <v>66</v>
      </c>
      <c r="K51" s="231" t="s">
        <v>760</v>
      </c>
      <c r="L51" s="230" t="str">
        <f>VLOOKUP(K51,keys_v1.7!O$2:P$792,2,FALSE)</f>
        <v>Definition from Citavi: A discrete piece of writing (including editorials, afterwords, etc.) in an Edited Book, Conference Proceedings, a Special Issue, or in Unpublished Work; an entry in an encyclopedia; or an individual work in a Collected Work.</v>
      </c>
      <c r="M51" s="1">
        <v>0</v>
      </c>
      <c r="N51" s="1">
        <v>-2</v>
      </c>
      <c r="R51" s="144">
        <v>0.8</v>
      </c>
      <c r="S51" s="144">
        <v>0</v>
      </c>
      <c r="T51" s="144"/>
      <c r="U51" s="147">
        <v>0.2</v>
      </c>
      <c r="V51" s="144">
        <v>0.2</v>
      </c>
      <c r="W51" s="144"/>
      <c r="X51" s="144">
        <v>0.2</v>
      </c>
      <c r="Y51" s="144">
        <v>0</v>
      </c>
      <c r="Z51" s="144">
        <v>0.4</v>
      </c>
      <c r="AA51" s="144">
        <v>0</v>
      </c>
      <c r="AB51" s="145">
        <v>0</v>
      </c>
      <c r="AC51" s="144">
        <v>0</v>
      </c>
      <c r="AE51" t="s">
        <v>2750</v>
      </c>
      <c r="AH51" t="str">
        <f t="shared" si="20"/>
        <v/>
      </c>
      <c r="AI51" t="str">
        <f t="shared" si="16"/>
        <v/>
      </c>
      <c r="AJ51" t="str">
        <f t="shared" si="21"/>
        <v/>
      </c>
      <c r="AK51" t="str">
        <f t="shared" si="27"/>
        <v/>
      </c>
      <c r="AL51" t="str">
        <f t="shared" si="28"/>
        <v/>
      </c>
      <c r="AM51" t="str">
        <f t="shared" si="22"/>
        <v/>
      </c>
      <c r="AN51" t="str">
        <f t="shared" si="24"/>
        <v/>
      </c>
      <c r="AO51" t="str">
        <f t="shared" si="24"/>
        <v/>
      </c>
      <c r="AP51" t="str">
        <f t="shared" si="24"/>
        <v/>
      </c>
      <c r="AQ51" t="str">
        <f t="shared" si="24"/>
        <v/>
      </c>
      <c r="AR51" t="str">
        <f t="shared" si="24"/>
        <v/>
      </c>
      <c r="AS51" t="str">
        <f t="shared" si="24"/>
        <v/>
      </c>
      <c r="AT51" t="str">
        <f t="shared" si="24"/>
        <v/>
      </c>
      <c r="AU51" t="str">
        <f t="shared" si="24"/>
        <v/>
      </c>
      <c r="AV51" t="str">
        <f t="shared" si="24"/>
        <v/>
      </c>
      <c r="AW51" t="str">
        <f t="shared" si="24"/>
        <v/>
      </c>
      <c r="AX51" t="str">
        <f t="shared" si="25"/>
        <v/>
      </c>
      <c r="AY51" t="str">
        <f t="shared" si="25"/>
        <v/>
      </c>
      <c r="AZ51" t="str">
        <f t="shared" si="25"/>
        <v/>
      </c>
      <c r="BA51" t="str">
        <f t="shared" si="25"/>
        <v/>
      </c>
      <c r="BB51" t="str">
        <f t="shared" si="25"/>
        <v/>
      </c>
      <c r="BC51" t="str">
        <f t="shared" si="25"/>
        <v/>
      </c>
      <c r="BD51" t="str">
        <f t="shared" si="25"/>
        <v/>
      </c>
      <c r="BE51" t="str">
        <f t="shared" si="25"/>
        <v/>
      </c>
      <c r="BF51" t="str">
        <f t="shared" si="25"/>
        <v/>
      </c>
      <c r="BG51" t="str">
        <f t="shared" si="25"/>
        <v/>
      </c>
      <c r="BH51" t="str">
        <f t="shared" si="26"/>
        <v/>
      </c>
      <c r="BI51" t="str">
        <f t="shared" si="26"/>
        <v/>
      </c>
      <c r="BJ51" t="str">
        <f t="shared" si="26"/>
        <v/>
      </c>
      <c r="BK51" t="str">
        <f t="shared" si="26"/>
        <v/>
      </c>
      <c r="BL51" t="str">
        <f t="shared" si="26"/>
        <v/>
      </c>
      <c r="BM51" t="str">
        <f t="shared" si="26"/>
        <v/>
      </c>
      <c r="BN51" t="str">
        <f t="shared" si="26"/>
        <v/>
      </c>
    </row>
    <row r="52" spans="1:66" ht="16">
      <c r="A52">
        <v>56</v>
      </c>
      <c r="B52">
        <v>2</v>
      </c>
      <c r="C52" t="s">
        <v>65</v>
      </c>
      <c r="D52" t="s">
        <v>66</v>
      </c>
      <c r="E52" t="e">
        <f t="shared" si="23"/>
        <v>#REF!</v>
      </c>
      <c r="F52" t="s">
        <v>66</v>
      </c>
      <c r="K52" s="231" t="s">
        <v>808</v>
      </c>
      <c r="L52" s="230" t="str">
        <f>VLOOKUP(K52,keys_v1.7!O$2:P$792,2,FALSE)</f>
        <v>Definition from FaBiO: An item written or printed in a diary, list, account book, reference book, or database.</v>
      </c>
      <c r="M52" s="1">
        <v>0</v>
      </c>
      <c r="N52" s="1">
        <v>-1</v>
      </c>
      <c r="O52" s="1">
        <v>0</v>
      </c>
      <c r="R52" s="144">
        <v>0.6</v>
      </c>
      <c r="S52" s="144">
        <v>0.6</v>
      </c>
      <c r="T52" s="144"/>
      <c r="U52" s="147">
        <v>0.8</v>
      </c>
      <c r="V52" s="144">
        <v>0.2</v>
      </c>
      <c r="W52" s="144"/>
      <c r="X52" s="144">
        <v>0.2</v>
      </c>
      <c r="Y52" s="144">
        <v>0</v>
      </c>
      <c r="Z52" s="144">
        <v>0.4</v>
      </c>
      <c r="AA52" s="144">
        <v>0</v>
      </c>
      <c r="AB52" s="145">
        <v>0</v>
      </c>
      <c r="AC52" s="144">
        <v>0</v>
      </c>
      <c r="AE52" t="s">
        <v>2761</v>
      </c>
      <c r="AH52" t="str">
        <f t="shared" si="20"/>
        <v/>
      </c>
      <c r="AI52" t="str">
        <f t="shared" si="16"/>
        <v/>
      </c>
      <c r="AJ52" t="str">
        <f t="shared" si="21"/>
        <v/>
      </c>
      <c r="AK52" t="str">
        <f t="shared" si="27"/>
        <v/>
      </c>
      <c r="AL52" t="str">
        <f t="shared" si="28"/>
        <v/>
      </c>
      <c r="AM52" t="str">
        <f t="shared" si="22"/>
        <v/>
      </c>
      <c r="AN52" t="str">
        <f t="shared" si="24"/>
        <v/>
      </c>
      <c r="AO52" t="str">
        <f t="shared" si="24"/>
        <v/>
      </c>
      <c r="AP52" t="str">
        <f t="shared" si="24"/>
        <v/>
      </c>
      <c r="AQ52" t="str">
        <f t="shared" si="24"/>
        <v/>
      </c>
      <c r="AR52" t="str">
        <f t="shared" si="24"/>
        <v/>
      </c>
      <c r="AS52" t="str">
        <f t="shared" si="24"/>
        <v/>
      </c>
      <c r="AT52" t="str">
        <f t="shared" si="24"/>
        <v/>
      </c>
      <c r="AU52" t="str">
        <f t="shared" si="24"/>
        <v/>
      </c>
      <c r="AV52" t="str">
        <f t="shared" si="24"/>
        <v/>
      </c>
      <c r="AW52" t="str">
        <f t="shared" si="24"/>
        <v/>
      </c>
      <c r="AX52" t="str">
        <f t="shared" si="25"/>
        <v/>
      </c>
      <c r="AY52" t="str">
        <f t="shared" si="25"/>
        <v/>
      </c>
      <c r="AZ52" t="str">
        <f t="shared" si="25"/>
        <v/>
      </c>
      <c r="BA52" t="str">
        <f t="shared" si="25"/>
        <v/>
      </c>
      <c r="BB52" t="str">
        <f t="shared" si="25"/>
        <v/>
      </c>
      <c r="BC52" t="str">
        <f t="shared" si="25"/>
        <v/>
      </c>
      <c r="BD52" t="str">
        <f t="shared" si="25"/>
        <v/>
      </c>
      <c r="BE52" t="str">
        <f t="shared" si="25"/>
        <v/>
      </c>
      <c r="BF52" t="str">
        <f t="shared" si="25"/>
        <v/>
      </c>
      <c r="BG52" t="str">
        <f t="shared" si="25"/>
        <v/>
      </c>
      <c r="BH52" t="str">
        <f t="shared" si="26"/>
        <v/>
      </c>
      <c r="BI52" t="str">
        <f t="shared" si="26"/>
        <v/>
      </c>
      <c r="BJ52" t="str">
        <f t="shared" si="26"/>
        <v/>
      </c>
      <c r="BK52" t="str">
        <f t="shared" si="26"/>
        <v/>
      </c>
      <c r="BL52" t="str">
        <f t="shared" si="26"/>
        <v/>
      </c>
      <c r="BM52" t="str">
        <f t="shared" si="26"/>
        <v/>
      </c>
      <c r="BN52" t="str">
        <f t="shared" si="26"/>
        <v/>
      </c>
    </row>
    <row r="53" spans="1:66">
      <c r="A53">
        <v>60</v>
      </c>
      <c r="B53">
        <v>2</v>
      </c>
      <c r="C53" t="s">
        <v>65</v>
      </c>
      <c r="D53" t="s">
        <v>66</v>
      </c>
      <c r="E53" t="e">
        <f t="shared" si="23"/>
        <v>#REF!</v>
      </c>
      <c r="F53" t="s">
        <v>66</v>
      </c>
      <c r="K53" s="231" t="s">
        <v>2350</v>
      </c>
      <c r="L53" s="230" t="e">
        <f>VLOOKUP(K53,keys_v1.7!O$2:P$792,2,FALSE)</f>
        <v>#N/A</v>
      </c>
      <c r="M53" s="1">
        <v>0</v>
      </c>
      <c r="N53" s="1">
        <v>-1</v>
      </c>
      <c r="R53" s="144">
        <v>0.4</v>
      </c>
      <c r="S53" s="144">
        <v>0</v>
      </c>
      <c r="T53" s="144"/>
      <c r="U53" s="144">
        <v>0.4</v>
      </c>
      <c r="V53" s="144">
        <v>1</v>
      </c>
      <c r="W53" s="144">
        <v>0.2</v>
      </c>
      <c r="X53" s="144">
        <v>0.4</v>
      </c>
      <c r="Y53" s="144">
        <v>0</v>
      </c>
      <c r="Z53" s="144">
        <v>0.4</v>
      </c>
      <c r="AA53" s="144">
        <v>0</v>
      </c>
      <c r="AB53" s="146">
        <v>0</v>
      </c>
      <c r="AC53" s="144">
        <v>0</v>
      </c>
      <c r="AE53" s="21" t="s">
        <v>2672</v>
      </c>
      <c r="AH53" t="str">
        <f t="shared" si="20"/>
        <v/>
      </c>
      <c r="AI53" t="str">
        <f t="shared" si="16"/>
        <v/>
      </c>
      <c r="AJ53" t="str">
        <f t="shared" si="21"/>
        <v/>
      </c>
      <c r="AK53" t="str">
        <f t="shared" si="27"/>
        <v/>
      </c>
      <c r="AL53" t="str">
        <f t="shared" si="28"/>
        <v/>
      </c>
      <c r="AM53" t="str">
        <f t="shared" si="22"/>
        <v/>
      </c>
      <c r="AN53" t="str">
        <f t="shared" si="24"/>
        <v/>
      </c>
      <c r="AO53" t="str">
        <f t="shared" si="24"/>
        <v/>
      </c>
      <c r="AP53" t="str">
        <f t="shared" si="24"/>
        <v/>
      </c>
      <c r="AQ53" t="str">
        <f t="shared" si="24"/>
        <v/>
      </c>
      <c r="AR53" t="str">
        <f t="shared" si="24"/>
        <v/>
      </c>
      <c r="AS53" t="str">
        <f t="shared" si="24"/>
        <v/>
      </c>
      <c r="AT53" t="str">
        <f t="shared" si="24"/>
        <v/>
      </c>
      <c r="AU53" t="str">
        <f t="shared" si="24"/>
        <v/>
      </c>
      <c r="AV53" t="str">
        <f t="shared" si="24"/>
        <v/>
      </c>
      <c r="AW53" t="str">
        <f t="shared" si="24"/>
        <v/>
      </c>
      <c r="AX53" t="str">
        <f t="shared" si="25"/>
        <v/>
      </c>
      <c r="AY53" t="str">
        <f t="shared" si="25"/>
        <v/>
      </c>
      <c r="AZ53" t="str">
        <f t="shared" si="25"/>
        <v/>
      </c>
      <c r="BA53" t="str">
        <f t="shared" si="25"/>
        <v/>
      </c>
      <c r="BB53" t="str">
        <f t="shared" si="25"/>
        <v/>
      </c>
      <c r="BC53" t="str">
        <f t="shared" si="25"/>
        <v/>
      </c>
      <c r="BD53" t="str">
        <f t="shared" si="25"/>
        <v/>
      </c>
      <c r="BE53" t="str">
        <f t="shared" si="25"/>
        <v/>
      </c>
      <c r="BF53" t="str">
        <f t="shared" si="25"/>
        <v/>
      </c>
      <c r="BG53" t="str">
        <f t="shared" si="25"/>
        <v/>
      </c>
      <c r="BH53" t="str">
        <f t="shared" si="26"/>
        <v/>
      </c>
      <c r="BI53" t="str">
        <f t="shared" si="26"/>
        <v/>
      </c>
      <c r="BJ53" t="str">
        <f t="shared" si="26"/>
        <v/>
      </c>
      <c r="BK53" t="str">
        <f t="shared" si="26"/>
        <v/>
      </c>
      <c r="BL53" t="str">
        <f t="shared" si="26"/>
        <v/>
      </c>
      <c r="BM53" t="str">
        <f t="shared" si="26"/>
        <v/>
      </c>
      <c r="BN53" t="str">
        <f t="shared" si="26"/>
        <v/>
      </c>
    </row>
    <row r="54" spans="1:66">
      <c r="A54">
        <v>61</v>
      </c>
      <c r="B54">
        <v>2</v>
      </c>
      <c r="C54" t="s">
        <v>65</v>
      </c>
      <c r="D54" t="s">
        <v>66</v>
      </c>
      <c r="E54" t="e">
        <f t="shared" si="23"/>
        <v>#REF!</v>
      </c>
      <c r="F54" t="s">
        <v>66</v>
      </c>
      <c r="K54" s="231" t="s">
        <v>2351</v>
      </c>
      <c r="L54" s="230" t="e">
        <f>VLOOKUP(K54,keys_v1.7!O$2:P$792,2,FALSE)</f>
        <v>#N/A</v>
      </c>
      <c r="M54" s="1">
        <v>0</v>
      </c>
      <c r="N54" s="1">
        <v>-1</v>
      </c>
      <c r="R54" s="144">
        <v>0</v>
      </c>
      <c r="S54" s="144">
        <v>0</v>
      </c>
      <c r="T54" s="144"/>
      <c r="U54" s="144">
        <v>0.4</v>
      </c>
      <c r="V54" s="144">
        <v>1</v>
      </c>
      <c r="W54" s="144">
        <v>0.2</v>
      </c>
      <c r="X54" s="144">
        <v>0.6</v>
      </c>
      <c r="Y54" s="144">
        <v>0</v>
      </c>
      <c r="Z54" s="144">
        <v>0.4</v>
      </c>
      <c r="AA54" s="144">
        <v>0</v>
      </c>
      <c r="AB54" s="146">
        <v>0.2</v>
      </c>
      <c r="AC54" s="144">
        <v>0</v>
      </c>
      <c r="AE54" s="21" t="s">
        <v>2672</v>
      </c>
      <c r="AH54" t="str">
        <f t="shared" si="20"/>
        <v/>
      </c>
      <c r="AI54" t="str">
        <f t="shared" si="16"/>
        <v/>
      </c>
      <c r="AJ54" t="str">
        <f t="shared" si="21"/>
        <v/>
      </c>
      <c r="AK54" t="str">
        <f t="shared" si="27"/>
        <v/>
      </c>
      <c r="AL54" t="str">
        <f t="shared" si="28"/>
        <v/>
      </c>
      <c r="AM54" t="str">
        <f t="shared" si="22"/>
        <v/>
      </c>
      <c r="AN54" t="str">
        <f t="shared" ref="AN54:AW63" si="29">IFERROR(SEARCH(AN$1,$K54),"")</f>
        <v/>
      </c>
      <c r="AO54" t="str">
        <f t="shared" si="29"/>
        <v/>
      </c>
      <c r="AP54" t="str">
        <f t="shared" si="29"/>
        <v/>
      </c>
      <c r="AQ54" t="str">
        <f t="shared" si="29"/>
        <v/>
      </c>
      <c r="AR54" t="str">
        <f t="shared" si="29"/>
        <v/>
      </c>
      <c r="AS54" t="str">
        <f t="shared" si="29"/>
        <v/>
      </c>
      <c r="AT54" t="str">
        <f t="shared" si="29"/>
        <v/>
      </c>
      <c r="AU54" t="str">
        <f t="shared" si="29"/>
        <v/>
      </c>
      <c r="AV54" t="str">
        <f t="shared" si="29"/>
        <v/>
      </c>
      <c r="AW54" t="str">
        <f t="shared" si="29"/>
        <v/>
      </c>
      <c r="AX54" t="str">
        <f t="shared" ref="AX54:BG63" si="30">IFERROR(SEARCH(AX$1,$K54),"")</f>
        <v/>
      </c>
      <c r="AY54" t="str">
        <f t="shared" si="30"/>
        <v/>
      </c>
      <c r="AZ54" t="str">
        <f t="shared" si="30"/>
        <v/>
      </c>
      <c r="BA54" t="str">
        <f t="shared" si="30"/>
        <v/>
      </c>
      <c r="BB54" t="str">
        <f t="shared" si="30"/>
        <v/>
      </c>
      <c r="BC54" t="str">
        <f t="shared" si="30"/>
        <v/>
      </c>
      <c r="BD54" t="str">
        <f t="shared" si="30"/>
        <v/>
      </c>
      <c r="BE54" t="str">
        <f t="shared" si="30"/>
        <v/>
      </c>
      <c r="BF54" t="str">
        <f t="shared" si="30"/>
        <v/>
      </c>
      <c r="BG54" t="str">
        <f t="shared" si="30"/>
        <v/>
      </c>
      <c r="BH54" t="str">
        <f t="shared" ref="BH54:BN63" si="31">IFERROR(SEARCH(BH$1,$K54),"")</f>
        <v/>
      </c>
      <c r="BI54" t="str">
        <f t="shared" si="31"/>
        <v/>
      </c>
      <c r="BJ54" t="str">
        <f t="shared" si="31"/>
        <v/>
      </c>
      <c r="BK54" t="str">
        <f t="shared" si="31"/>
        <v/>
      </c>
      <c r="BL54" t="str">
        <f t="shared" si="31"/>
        <v/>
      </c>
      <c r="BM54" t="str">
        <f t="shared" si="31"/>
        <v/>
      </c>
      <c r="BN54" t="str">
        <f t="shared" si="31"/>
        <v/>
      </c>
    </row>
    <row r="55" spans="1:66" ht="48">
      <c r="A55">
        <v>62</v>
      </c>
      <c r="B55">
        <v>2</v>
      </c>
      <c r="C55" t="s">
        <v>65</v>
      </c>
      <c r="D55" t="s">
        <v>66</v>
      </c>
      <c r="E55" t="e">
        <f t="shared" si="23"/>
        <v>#REF!</v>
      </c>
      <c r="F55" t="s">
        <v>66</v>
      </c>
      <c r="K55" s="231" t="s">
        <v>2208</v>
      </c>
      <c r="L55" s="230" t="str">
        <f>VLOOKUP(K55,keys_v1.7!O$2:P$792,2,FALSE)</f>
        <v>Definition from FaBiO: A supplement to a publication such as a book, journal, magazine or newspaper, additional to the main publication. For example, a colour supplement to a sunday newspaper, or a special supplementary issue of a journal or a journal volume containing invited articles on a special topic, or abstracts or papers presented at a scientific conference.</v>
      </c>
      <c r="M55" s="1">
        <v>0</v>
      </c>
      <c r="N55" s="1">
        <v>-1</v>
      </c>
      <c r="R55" s="144">
        <v>0.6</v>
      </c>
      <c r="S55" s="144">
        <v>0.4</v>
      </c>
      <c r="T55" s="144"/>
      <c r="U55" s="147">
        <v>0.2</v>
      </c>
      <c r="V55" s="144">
        <v>0</v>
      </c>
      <c r="W55" s="144"/>
      <c r="X55" s="144">
        <v>0</v>
      </c>
      <c r="Y55" s="144">
        <v>0</v>
      </c>
      <c r="Z55" s="144">
        <v>0.2</v>
      </c>
      <c r="AA55" s="144">
        <v>0.2</v>
      </c>
      <c r="AB55" s="145">
        <v>0</v>
      </c>
      <c r="AC55" s="144">
        <v>0</v>
      </c>
      <c r="AE55" t="s">
        <v>2750</v>
      </c>
      <c r="AH55" t="str">
        <f t="shared" si="20"/>
        <v/>
      </c>
      <c r="AI55" t="str">
        <f t="shared" si="16"/>
        <v/>
      </c>
      <c r="AJ55" t="str">
        <f t="shared" si="21"/>
        <v/>
      </c>
      <c r="AK55" t="str">
        <f t="shared" si="27"/>
        <v/>
      </c>
      <c r="AL55" t="str">
        <f t="shared" si="28"/>
        <v/>
      </c>
      <c r="AM55" t="str">
        <f t="shared" si="22"/>
        <v/>
      </c>
      <c r="AN55" t="str">
        <f t="shared" si="29"/>
        <v/>
      </c>
      <c r="AO55" t="str">
        <f t="shared" si="29"/>
        <v/>
      </c>
      <c r="AP55" t="str">
        <f t="shared" si="29"/>
        <v/>
      </c>
      <c r="AQ55" t="str">
        <f t="shared" si="29"/>
        <v/>
      </c>
      <c r="AR55" t="str">
        <f t="shared" si="29"/>
        <v/>
      </c>
      <c r="AS55" t="str">
        <f t="shared" si="29"/>
        <v/>
      </c>
      <c r="AT55" t="str">
        <f t="shared" si="29"/>
        <v/>
      </c>
      <c r="AU55" t="str">
        <f t="shared" si="29"/>
        <v/>
      </c>
      <c r="AV55" t="str">
        <f t="shared" si="29"/>
        <v/>
      </c>
      <c r="AW55" t="str">
        <f t="shared" si="29"/>
        <v/>
      </c>
      <c r="AX55" t="str">
        <f t="shared" si="30"/>
        <v/>
      </c>
      <c r="AY55" t="str">
        <f t="shared" si="30"/>
        <v/>
      </c>
      <c r="AZ55" t="str">
        <f t="shared" si="30"/>
        <v/>
      </c>
      <c r="BA55" t="str">
        <f t="shared" si="30"/>
        <v/>
      </c>
      <c r="BB55" t="str">
        <f t="shared" si="30"/>
        <v/>
      </c>
      <c r="BC55" t="str">
        <f t="shared" si="30"/>
        <v/>
      </c>
      <c r="BD55" t="str">
        <f t="shared" si="30"/>
        <v/>
      </c>
      <c r="BE55" t="str">
        <f t="shared" si="30"/>
        <v/>
      </c>
      <c r="BF55" t="str">
        <f t="shared" si="30"/>
        <v/>
      </c>
      <c r="BG55" t="str">
        <f t="shared" si="30"/>
        <v/>
      </c>
      <c r="BH55" t="str">
        <f t="shared" si="31"/>
        <v/>
      </c>
      <c r="BI55" t="str">
        <f t="shared" si="31"/>
        <v/>
      </c>
      <c r="BJ55" t="str">
        <f t="shared" si="31"/>
        <v/>
      </c>
      <c r="BK55" t="str">
        <f t="shared" si="31"/>
        <v/>
      </c>
      <c r="BL55" t="str">
        <f t="shared" si="31"/>
        <v/>
      </c>
      <c r="BM55" t="str">
        <f t="shared" si="31"/>
        <v/>
      </c>
      <c r="BN55" t="str">
        <f t="shared" si="31"/>
        <v/>
      </c>
    </row>
    <row r="56" spans="1:66">
      <c r="A56">
        <v>63</v>
      </c>
      <c r="B56">
        <v>2</v>
      </c>
      <c r="C56" t="s">
        <v>263</v>
      </c>
      <c r="D56" t="s">
        <v>66</v>
      </c>
      <c r="E56" t="e">
        <f t="shared" si="23"/>
        <v>#REF!</v>
      </c>
      <c r="F56" t="s">
        <v>66</v>
      </c>
      <c r="K56" s="231" t="s">
        <v>2357</v>
      </c>
      <c r="L56" s="230" t="e">
        <f>VLOOKUP(K56,keys_v1.7!O$2:P$792,2,FALSE)</f>
        <v>#N/A</v>
      </c>
      <c r="M56" s="1">
        <v>0</v>
      </c>
      <c r="N56" s="1">
        <v>-1</v>
      </c>
      <c r="R56" s="144">
        <v>0.4</v>
      </c>
      <c r="S56" s="144">
        <v>0.2</v>
      </c>
      <c r="T56" s="144"/>
      <c r="U56" s="147">
        <v>0.4</v>
      </c>
      <c r="V56" s="144">
        <v>0.2</v>
      </c>
      <c r="W56" s="144"/>
      <c r="X56" s="144">
        <v>0</v>
      </c>
      <c r="Y56" s="144">
        <v>0</v>
      </c>
      <c r="Z56" s="144">
        <v>0.6</v>
      </c>
      <c r="AA56" s="144">
        <v>0.4</v>
      </c>
      <c r="AB56" s="145">
        <v>0</v>
      </c>
      <c r="AC56" s="144">
        <v>0</v>
      </c>
      <c r="AE56" t="s">
        <v>2750</v>
      </c>
      <c r="AH56" t="str">
        <f t="shared" si="20"/>
        <v/>
      </c>
      <c r="AI56" t="str">
        <f t="shared" si="16"/>
        <v/>
      </c>
      <c r="AJ56" t="str">
        <f t="shared" si="21"/>
        <v/>
      </c>
      <c r="AK56" t="str">
        <f t="shared" si="27"/>
        <v/>
      </c>
      <c r="AL56" t="str">
        <f t="shared" si="28"/>
        <v/>
      </c>
      <c r="AM56" t="str">
        <f t="shared" si="22"/>
        <v/>
      </c>
      <c r="AN56" t="str">
        <f t="shared" si="29"/>
        <v/>
      </c>
      <c r="AO56" t="str">
        <f t="shared" si="29"/>
        <v/>
      </c>
      <c r="AP56" t="str">
        <f t="shared" si="29"/>
        <v/>
      </c>
      <c r="AQ56" t="str">
        <f t="shared" si="29"/>
        <v/>
      </c>
      <c r="AR56" t="str">
        <f t="shared" si="29"/>
        <v/>
      </c>
      <c r="AS56" t="str">
        <f t="shared" si="29"/>
        <v/>
      </c>
      <c r="AT56" t="str">
        <f t="shared" si="29"/>
        <v/>
      </c>
      <c r="AU56" t="str">
        <f t="shared" si="29"/>
        <v/>
      </c>
      <c r="AV56" t="str">
        <f t="shared" si="29"/>
        <v/>
      </c>
      <c r="AW56" t="str">
        <f t="shared" si="29"/>
        <v/>
      </c>
      <c r="AX56" t="str">
        <f t="shared" si="30"/>
        <v/>
      </c>
      <c r="AY56" t="str">
        <f t="shared" si="30"/>
        <v/>
      </c>
      <c r="AZ56" t="str">
        <f t="shared" si="30"/>
        <v/>
      </c>
      <c r="BA56" t="str">
        <f t="shared" si="30"/>
        <v/>
      </c>
      <c r="BB56" t="str">
        <f t="shared" si="30"/>
        <v/>
      </c>
      <c r="BC56" t="str">
        <f t="shared" si="30"/>
        <v/>
      </c>
      <c r="BD56" t="str">
        <f t="shared" si="30"/>
        <v/>
      </c>
      <c r="BE56" t="str">
        <f t="shared" si="30"/>
        <v/>
      </c>
      <c r="BF56" t="str">
        <f t="shared" si="30"/>
        <v/>
      </c>
      <c r="BG56" t="str">
        <f t="shared" si="30"/>
        <v/>
      </c>
      <c r="BH56" t="str">
        <f t="shared" si="31"/>
        <v/>
      </c>
      <c r="BI56" t="str">
        <f t="shared" si="31"/>
        <v/>
      </c>
      <c r="BJ56" t="str">
        <f t="shared" si="31"/>
        <v/>
      </c>
      <c r="BK56" t="str">
        <f t="shared" si="31"/>
        <v/>
      </c>
      <c r="BL56" t="str">
        <f t="shared" si="31"/>
        <v/>
      </c>
      <c r="BM56" t="str">
        <f t="shared" si="31"/>
        <v/>
      </c>
      <c r="BN56" t="str">
        <f t="shared" si="31"/>
        <v/>
      </c>
    </row>
    <row r="57" spans="1:66" ht="16">
      <c r="A57">
        <v>50</v>
      </c>
      <c r="B57">
        <v>2</v>
      </c>
      <c r="C57" t="s">
        <v>168</v>
      </c>
      <c r="D57" t="s">
        <v>168</v>
      </c>
      <c r="E57" t="e">
        <f t="shared" si="23"/>
        <v>#REF!</v>
      </c>
      <c r="F57" t="s">
        <v>145</v>
      </c>
      <c r="K57" s="231" t="s">
        <v>2246</v>
      </c>
      <c r="L57" s="230" t="str">
        <f>VLOOKUP(K57,keys_v1.7!O$2:P$792,2,FALSE)</f>
        <v>Definition from FaBiO: Information prepared specifically and primarily for manifestation in a web page, comprising text, images, datasets and/or other works.</v>
      </c>
      <c r="M57" s="1">
        <v>0</v>
      </c>
      <c r="N57" s="1">
        <v>0</v>
      </c>
      <c r="O57" s="1">
        <v>0</v>
      </c>
      <c r="P57" s="1">
        <v>0</v>
      </c>
      <c r="Q57" s="138">
        <v>1</v>
      </c>
      <c r="R57" s="147">
        <v>0.2</v>
      </c>
      <c r="S57" s="147">
        <v>0.6</v>
      </c>
      <c r="T57" s="144"/>
      <c r="U57" s="147">
        <v>0.8</v>
      </c>
      <c r="V57" s="144">
        <v>0.4</v>
      </c>
      <c r="W57" s="144"/>
      <c r="X57" s="144">
        <v>1</v>
      </c>
      <c r="Y57" s="144">
        <v>0</v>
      </c>
      <c r="Z57" s="144">
        <v>0.4</v>
      </c>
      <c r="AA57" s="144">
        <v>0</v>
      </c>
      <c r="AB57" s="145">
        <v>0</v>
      </c>
      <c r="AC57" s="144">
        <v>0.2</v>
      </c>
      <c r="AE57" t="s">
        <v>2692</v>
      </c>
      <c r="AH57" t="str">
        <f t="shared" si="20"/>
        <v/>
      </c>
      <c r="AI57" t="str">
        <f t="shared" si="16"/>
        <v/>
      </c>
      <c r="AJ57">
        <v>0</v>
      </c>
      <c r="AK57">
        <v>0</v>
      </c>
      <c r="AL57">
        <f t="shared" si="28"/>
        <v>1</v>
      </c>
      <c r="AM57" t="str">
        <f t="shared" si="22"/>
        <v/>
      </c>
      <c r="AN57" t="str">
        <f t="shared" si="29"/>
        <v/>
      </c>
      <c r="AO57" t="str">
        <f t="shared" si="29"/>
        <v/>
      </c>
      <c r="AP57" t="str">
        <f t="shared" si="29"/>
        <v/>
      </c>
      <c r="AQ57" t="str">
        <f t="shared" si="29"/>
        <v/>
      </c>
      <c r="AR57" t="str">
        <f t="shared" si="29"/>
        <v/>
      </c>
      <c r="AS57" t="str">
        <f t="shared" si="29"/>
        <v/>
      </c>
      <c r="AT57" t="str">
        <f t="shared" si="29"/>
        <v/>
      </c>
      <c r="AU57" t="str">
        <f t="shared" si="29"/>
        <v/>
      </c>
      <c r="AV57" t="str">
        <f t="shared" si="29"/>
        <v/>
      </c>
      <c r="AW57" t="str">
        <f t="shared" si="29"/>
        <v/>
      </c>
      <c r="AX57" t="str">
        <f t="shared" si="30"/>
        <v/>
      </c>
      <c r="AY57" t="str">
        <f t="shared" si="30"/>
        <v/>
      </c>
      <c r="AZ57" t="str">
        <f t="shared" si="30"/>
        <v/>
      </c>
      <c r="BA57" t="str">
        <f t="shared" si="30"/>
        <v/>
      </c>
      <c r="BB57" t="str">
        <f t="shared" si="30"/>
        <v/>
      </c>
      <c r="BC57" t="str">
        <f t="shared" si="30"/>
        <v/>
      </c>
      <c r="BD57" t="str">
        <f t="shared" si="30"/>
        <v/>
      </c>
      <c r="BE57" t="str">
        <f t="shared" si="30"/>
        <v/>
      </c>
      <c r="BF57" t="str">
        <f t="shared" si="30"/>
        <v/>
      </c>
      <c r="BG57" t="str">
        <f t="shared" si="30"/>
        <v/>
      </c>
      <c r="BH57" t="str">
        <f t="shared" si="31"/>
        <v/>
      </c>
      <c r="BI57" t="str">
        <f t="shared" si="31"/>
        <v/>
      </c>
      <c r="BJ57" t="str">
        <f t="shared" si="31"/>
        <v/>
      </c>
      <c r="BK57" t="str">
        <f t="shared" si="31"/>
        <v/>
      </c>
      <c r="BL57" t="str">
        <f t="shared" si="31"/>
        <v/>
      </c>
      <c r="BM57" t="str">
        <f t="shared" si="31"/>
        <v/>
      </c>
      <c r="BN57" t="str">
        <f t="shared" si="31"/>
        <v/>
      </c>
    </row>
    <row r="58" spans="1:66" ht="16">
      <c r="A58">
        <v>76</v>
      </c>
      <c r="B58">
        <v>3</v>
      </c>
      <c r="C58" t="s">
        <v>189</v>
      </c>
      <c r="D58" t="s">
        <v>210</v>
      </c>
      <c r="E58" t="e">
        <f t="shared" si="23"/>
        <v>#REF!</v>
      </c>
      <c r="F58" t="s">
        <v>210</v>
      </c>
      <c r="K58" s="231" t="s">
        <v>2630</v>
      </c>
      <c r="L58" s="230" t="str">
        <f>VLOOKUP(K58,keys_v1.7!O$2:P$792,2,FALSE)</f>
        <v xml:space="preserve">Definition from RIS: Figure </v>
      </c>
      <c r="M58" s="1">
        <v>0</v>
      </c>
      <c r="N58" s="1">
        <v>-1</v>
      </c>
      <c r="R58" s="144">
        <v>1</v>
      </c>
      <c r="S58" s="144">
        <v>1</v>
      </c>
      <c r="T58" s="144"/>
      <c r="U58" s="144">
        <v>1</v>
      </c>
      <c r="V58" s="144">
        <v>0.8</v>
      </c>
      <c r="W58" s="144"/>
      <c r="X58" s="144">
        <v>0.5</v>
      </c>
      <c r="Y58" s="144">
        <v>0</v>
      </c>
      <c r="Z58" s="145">
        <v>0.6</v>
      </c>
      <c r="AA58" s="144">
        <v>0.6</v>
      </c>
      <c r="AB58" s="145">
        <v>0</v>
      </c>
      <c r="AC58" s="144">
        <v>0</v>
      </c>
      <c r="AE58" t="s">
        <v>2750</v>
      </c>
      <c r="AH58" t="str">
        <f t="shared" si="20"/>
        <v/>
      </c>
      <c r="AI58" t="str">
        <f t="shared" si="16"/>
        <v/>
      </c>
      <c r="AJ58" t="str">
        <f t="shared" ref="AJ58:AJ103" si="32">IFERROR(SEARCH($AJ$1,K58),"")</f>
        <v/>
      </c>
      <c r="AK58" t="str">
        <f t="shared" ref="AK58:AK72" si="33">IFERROR(SEARCH($AK$1,K58),"")</f>
        <v/>
      </c>
      <c r="AL58" t="str">
        <f t="shared" si="28"/>
        <v/>
      </c>
      <c r="AM58" t="str">
        <f t="shared" si="22"/>
        <v/>
      </c>
      <c r="AN58" t="str">
        <f t="shared" si="29"/>
        <v/>
      </c>
      <c r="AO58" t="str">
        <f t="shared" si="29"/>
        <v/>
      </c>
      <c r="AP58" t="str">
        <f t="shared" si="29"/>
        <v/>
      </c>
      <c r="AQ58" t="str">
        <f t="shared" si="29"/>
        <v/>
      </c>
      <c r="AR58" t="str">
        <f t="shared" si="29"/>
        <v/>
      </c>
      <c r="AS58" t="str">
        <f t="shared" si="29"/>
        <v/>
      </c>
      <c r="AT58" t="str">
        <f t="shared" si="29"/>
        <v/>
      </c>
      <c r="AU58" t="str">
        <f t="shared" si="29"/>
        <v/>
      </c>
      <c r="AV58" t="str">
        <f t="shared" si="29"/>
        <v/>
      </c>
      <c r="AW58" t="str">
        <f t="shared" si="29"/>
        <v/>
      </c>
      <c r="AX58" t="str">
        <f t="shared" si="30"/>
        <v/>
      </c>
      <c r="AY58" t="str">
        <f t="shared" si="30"/>
        <v/>
      </c>
      <c r="AZ58" t="str">
        <f t="shared" si="30"/>
        <v/>
      </c>
      <c r="BA58" t="str">
        <f t="shared" si="30"/>
        <v/>
      </c>
      <c r="BB58" t="str">
        <f t="shared" si="30"/>
        <v/>
      </c>
      <c r="BC58" t="str">
        <f t="shared" si="30"/>
        <v/>
      </c>
      <c r="BD58" t="str">
        <f t="shared" si="30"/>
        <v/>
      </c>
      <c r="BE58" t="str">
        <f t="shared" si="30"/>
        <v/>
      </c>
      <c r="BF58" t="str">
        <f t="shared" si="30"/>
        <v/>
      </c>
      <c r="BG58" t="str">
        <f t="shared" si="30"/>
        <v/>
      </c>
      <c r="BH58" t="str">
        <f t="shared" si="31"/>
        <v/>
      </c>
      <c r="BI58" t="str">
        <f t="shared" si="31"/>
        <v/>
      </c>
      <c r="BJ58" t="str">
        <f t="shared" si="31"/>
        <v/>
      </c>
      <c r="BK58" t="str">
        <f t="shared" si="31"/>
        <v/>
      </c>
      <c r="BL58" t="str">
        <f t="shared" si="31"/>
        <v/>
      </c>
      <c r="BM58" t="str">
        <f t="shared" si="31"/>
        <v/>
      </c>
      <c r="BN58" t="str">
        <f t="shared" si="31"/>
        <v/>
      </c>
    </row>
    <row r="59" spans="1:66" ht="16">
      <c r="A59">
        <v>43</v>
      </c>
      <c r="B59">
        <v>2</v>
      </c>
      <c r="C59" t="s">
        <v>168</v>
      </c>
      <c r="D59" t="s">
        <v>66</v>
      </c>
      <c r="E59" t="e">
        <f>IF(F59=#REF!,#REF!,#REF!+1)</f>
        <v>#REF!</v>
      </c>
      <c r="F59" t="s">
        <v>145</v>
      </c>
      <c r="K59" s="231" t="s">
        <v>167</v>
      </c>
      <c r="L59" s="230" t="str">
        <f>VLOOKUP(K59,keys_v1.7!O$2:P$792,2,FALSE)</f>
        <v xml:space="preserve">Definition from RIS: </v>
      </c>
      <c r="M59" s="1">
        <v>0</v>
      </c>
      <c r="N59" s="1">
        <v>0</v>
      </c>
      <c r="R59" s="147">
        <v>1</v>
      </c>
      <c r="S59" s="144">
        <v>1</v>
      </c>
      <c r="T59" s="144"/>
      <c r="U59" s="147">
        <v>1</v>
      </c>
      <c r="V59" s="144">
        <v>0.5</v>
      </c>
      <c r="W59" s="144"/>
      <c r="X59" s="144">
        <v>1</v>
      </c>
      <c r="Y59" s="144">
        <v>0</v>
      </c>
      <c r="Z59" s="144">
        <v>1</v>
      </c>
      <c r="AA59" s="144">
        <v>0</v>
      </c>
      <c r="AB59" s="145">
        <v>0</v>
      </c>
      <c r="AC59" s="144">
        <v>0</v>
      </c>
      <c r="AE59" t="s">
        <v>2750</v>
      </c>
      <c r="AH59" t="str">
        <f t="shared" si="20"/>
        <v/>
      </c>
      <c r="AI59" t="str">
        <f t="shared" si="16"/>
        <v/>
      </c>
      <c r="AJ59" t="str">
        <f t="shared" si="32"/>
        <v/>
      </c>
      <c r="AK59" t="str">
        <f t="shared" si="33"/>
        <v/>
      </c>
      <c r="AL59" t="str">
        <f t="shared" si="28"/>
        <v/>
      </c>
      <c r="AM59" t="str">
        <f t="shared" si="22"/>
        <v/>
      </c>
      <c r="AN59" t="str">
        <f t="shared" si="29"/>
        <v/>
      </c>
      <c r="AO59" t="str">
        <f t="shared" si="29"/>
        <v/>
      </c>
      <c r="AP59" t="str">
        <f t="shared" si="29"/>
        <v/>
      </c>
      <c r="AQ59" t="str">
        <f t="shared" si="29"/>
        <v/>
      </c>
      <c r="AR59" t="str">
        <f t="shared" si="29"/>
        <v/>
      </c>
      <c r="AS59" t="str">
        <f t="shared" si="29"/>
        <v/>
      </c>
      <c r="AT59" t="str">
        <f t="shared" si="29"/>
        <v/>
      </c>
      <c r="AU59" t="str">
        <f t="shared" si="29"/>
        <v/>
      </c>
      <c r="AV59" t="str">
        <f t="shared" si="29"/>
        <v/>
      </c>
      <c r="AW59" t="str">
        <f t="shared" si="29"/>
        <v/>
      </c>
      <c r="AX59" t="str">
        <f t="shared" si="30"/>
        <v/>
      </c>
      <c r="AY59" t="str">
        <f t="shared" si="30"/>
        <v/>
      </c>
      <c r="AZ59" t="str">
        <f t="shared" si="30"/>
        <v/>
      </c>
      <c r="BA59" t="str">
        <f t="shared" si="30"/>
        <v/>
      </c>
      <c r="BB59" t="str">
        <f t="shared" si="30"/>
        <v/>
      </c>
      <c r="BC59" t="str">
        <f t="shared" si="30"/>
        <v/>
      </c>
      <c r="BD59" t="str">
        <f t="shared" si="30"/>
        <v/>
      </c>
      <c r="BE59" t="str">
        <f t="shared" si="30"/>
        <v/>
      </c>
      <c r="BF59" t="str">
        <f t="shared" si="30"/>
        <v/>
      </c>
      <c r="BG59" t="str">
        <f t="shared" si="30"/>
        <v/>
      </c>
      <c r="BH59" t="str">
        <f t="shared" si="31"/>
        <v/>
      </c>
      <c r="BI59" t="str">
        <f t="shared" si="31"/>
        <v/>
      </c>
      <c r="BJ59" t="str">
        <f t="shared" si="31"/>
        <v/>
      </c>
      <c r="BK59" t="str">
        <f t="shared" si="31"/>
        <v/>
      </c>
      <c r="BL59" t="str">
        <f t="shared" si="31"/>
        <v/>
      </c>
      <c r="BM59" t="str">
        <f t="shared" si="31"/>
        <v/>
      </c>
      <c r="BN59" t="str">
        <f t="shared" si="31"/>
        <v/>
      </c>
    </row>
    <row r="60" spans="1:66" ht="32">
      <c r="A60">
        <v>64</v>
      </c>
      <c r="B60">
        <v>2</v>
      </c>
      <c r="C60" t="s">
        <v>168</v>
      </c>
      <c r="D60" t="s">
        <v>66</v>
      </c>
      <c r="E60" t="e">
        <f t="shared" ref="E60:E91" si="34">IF(F60=F59,E59,E59+1)</f>
        <v>#REF!</v>
      </c>
      <c r="F60" t="s">
        <v>66</v>
      </c>
      <c r="K60" s="231" t="s">
        <v>796</v>
      </c>
      <c r="L60" s="230" t="str">
        <f>VLOOKUP(K60,keys_v1.7!O$2:P$792,2,FALSE)</f>
        <v>Definition from Citavi: Use this reference type as a stopgap when you have unclear or incomplete bibliographic information from another source that doesn't clearly indicate the reference type. Check the original source as soon as possible and then assign the appropriate reference type.</v>
      </c>
      <c r="M60" s="1">
        <v>0</v>
      </c>
      <c r="N60" s="1">
        <v>0</v>
      </c>
      <c r="R60" s="144">
        <v>0</v>
      </c>
      <c r="S60" s="144">
        <v>0</v>
      </c>
      <c r="T60" s="144">
        <v>0</v>
      </c>
      <c r="U60" s="144">
        <v>0</v>
      </c>
      <c r="V60" s="144">
        <v>0</v>
      </c>
      <c r="W60" s="144">
        <v>0</v>
      </c>
      <c r="X60" s="144">
        <v>0</v>
      </c>
      <c r="Y60" s="144">
        <v>0</v>
      </c>
      <c r="Z60" s="144">
        <v>0</v>
      </c>
      <c r="AA60" s="144">
        <v>0</v>
      </c>
      <c r="AB60" s="144">
        <v>0</v>
      </c>
      <c r="AC60" s="144">
        <v>0</v>
      </c>
      <c r="AD60">
        <v>1</v>
      </c>
      <c r="AE60" t="s">
        <v>2750</v>
      </c>
      <c r="AH60" t="str">
        <f t="shared" si="20"/>
        <v/>
      </c>
      <c r="AI60" t="str">
        <f t="shared" si="16"/>
        <v/>
      </c>
      <c r="AJ60" t="str">
        <f t="shared" si="32"/>
        <v/>
      </c>
      <c r="AK60" t="str">
        <f t="shared" si="33"/>
        <v/>
      </c>
      <c r="AL60" t="str">
        <f t="shared" si="28"/>
        <v/>
      </c>
      <c r="AM60" t="str">
        <f t="shared" si="22"/>
        <v/>
      </c>
      <c r="AN60" t="str">
        <f t="shared" si="29"/>
        <v/>
      </c>
      <c r="AO60" t="str">
        <f t="shared" si="29"/>
        <v/>
      </c>
      <c r="AP60" t="str">
        <f t="shared" si="29"/>
        <v/>
      </c>
      <c r="AQ60" t="str">
        <f t="shared" si="29"/>
        <v/>
      </c>
      <c r="AR60" t="str">
        <f t="shared" si="29"/>
        <v/>
      </c>
      <c r="AS60" t="str">
        <f t="shared" si="29"/>
        <v/>
      </c>
      <c r="AT60" t="str">
        <f t="shared" si="29"/>
        <v/>
      </c>
      <c r="AU60" t="str">
        <f t="shared" si="29"/>
        <v/>
      </c>
      <c r="AV60" t="str">
        <f t="shared" si="29"/>
        <v/>
      </c>
      <c r="AW60" t="str">
        <f t="shared" si="29"/>
        <v/>
      </c>
      <c r="AX60" t="str">
        <f t="shared" si="30"/>
        <v/>
      </c>
      <c r="AY60" t="str">
        <f t="shared" si="30"/>
        <v/>
      </c>
      <c r="AZ60" t="str">
        <f t="shared" si="30"/>
        <v/>
      </c>
      <c r="BA60" t="str">
        <f t="shared" si="30"/>
        <v/>
      </c>
      <c r="BB60" t="str">
        <f t="shared" si="30"/>
        <v/>
      </c>
      <c r="BC60" t="str">
        <f t="shared" si="30"/>
        <v/>
      </c>
      <c r="BD60" t="str">
        <f t="shared" si="30"/>
        <v/>
      </c>
      <c r="BE60" t="str">
        <f t="shared" si="30"/>
        <v/>
      </c>
      <c r="BF60" t="str">
        <f t="shared" si="30"/>
        <v/>
      </c>
      <c r="BG60" t="str">
        <f t="shared" si="30"/>
        <v/>
      </c>
      <c r="BH60" t="str">
        <f t="shared" si="31"/>
        <v/>
      </c>
      <c r="BI60" t="str">
        <f t="shared" si="31"/>
        <v/>
      </c>
      <c r="BJ60" t="str">
        <f t="shared" si="31"/>
        <v/>
      </c>
      <c r="BK60" t="str">
        <f t="shared" si="31"/>
        <v/>
      </c>
      <c r="BL60" t="str">
        <f t="shared" si="31"/>
        <v/>
      </c>
      <c r="BM60" t="str">
        <f t="shared" si="31"/>
        <v/>
      </c>
      <c r="BN60" t="str">
        <f t="shared" si="31"/>
        <v/>
      </c>
    </row>
    <row r="61" spans="1:66" ht="32">
      <c r="A61">
        <v>72</v>
      </c>
      <c r="B61">
        <v>3</v>
      </c>
      <c r="C61" t="s">
        <v>189</v>
      </c>
      <c r="D61" t="s">
        <v>866</v>
      </c>
      <c r="E61" t="e">
        <f t="shared" si="34"/>
        <v>#REF!</v>
      </c>
      <c r="F61" t="s">
        <v>195</v>
      </c>
      <c r="K61" s="231" t="s">
        <v>190</v>
      </c>
      <c r="L61" s="230" t="str">
        <f>VLOOKUP(K61,keys_v1.7!O$2:P$792,2,FALSE)</f>
        <v xml:space="preserve">Definition from COAR: Moving display, either generated dynamically by a computer program or formed from a series of pre-recorded still images imparting an impression of motion when shown in succession. </v>
      </c>
      <c r="M61" s="1">
        <v>1</v>
      </c>
      <c r="N61" s="1">
        <v>0</v>
      </c>
      <c r="Q61" s="138">
        <v>1</v>
      </c>
      <c r="R61" s="144">
        <v>0.2</v>
      </c>
      <c r="S61" s="144">
        <v>0.2</v>
      </c>
      <c r="T61" s="144">
        <v>0</v>
      </c>
      <c r="U61" s="144">
        <v>0.4</v>
      </c>
      <c r="V61" s="144">
        <v>0.8</v>
      </c>
      <c r="W61" s="144">
        <v>0.2</v>
      </c>
      <c r="X61" s="144">
        <v>0.8</v>
      </c>
      <c r="Y61" s="144">
        <v>0</v>
      </c>
      <c r="Z61" s="144">
        <v>0.2</v>
      </c>
      <c r="AA61" s="144">
        <v>0.2</v>
      </c>
      <c r="AB61" s="146">
        <v>0.2</v>
      </c>
      <c r="AC61" s="144">
        <v>0.6</v>
      </c>
      <c r="AE61" t="s">
        <v>2675</v>
      </c>
      <c r="AH61" t="str">
        <f t="shared" si="20"/>
        <v/>
      </c>
      <c r="AI61" t="str">
        <f t="shared" si="16"/>
        <v/>
      </c>
      <c r="AJ61" t="str">
        <f t="shared" si="32"/>
        <v/>
      </c>
      <c r="AK61" t="str">
        <f t="shared" si="33"/>
        <v/>
      </c>
      <c r="AL61" t="str">
        <f t="shared" si="28"/>
        <v/>
      </c>
      <c r="AM61" t="str">
        <f t="shared" si="22"/>
        <v/>
      </c>
      <c r="AN61" t="str">
        <f t="shared" si="29"/>
        <v/>
      </c>
      <c r="AO61" t="str">
        <f t="shared" si="29"/>
        <v/>
      </c>
      <c r="AP61" t="str">
        <f t="shared" si="29"/>
        <v/>
      </c>
      <c r="AQ61" t="str">
        <f t="shared" si="29"/>
        <v/>
      </c>
      <c r="AR61" t="str">
        <f t="shared" si="29"/>
        <v/>
      </c>
      <c r="AS61" t="str">
        <f t="shared" si="29"/>
        <v/>
      </c>
      <c r="AT61" t="str">
        <f t="shared" si="29"/>
        <v/>
      </c>
      <c r="AU61" t="str">
        <f t="shared" si="29"/>
        <v/>
      </c>
      <c r="AV61" t="str">
        <f t="shared" si="29"/>
        <v/>
      </c>
      <c r="AW61" t="str">
        <f t="shared" si="29"/>
        <v/>
      </c>
      <c r="AX61" t="str">
        <f t="shared" si="30"/>
        <v/>
      </c>
      <c r="AY61" t="str">
        <f t="shared" si="30"/>
        <v/>
      </c>
      <c r="AZ61" t="str">
        <f t="shared" si="30"/>
        <v/>
      </c>
      <c r="BA61" t="str">
        <f t="shared" si="30"/>
        <v/>
      </c>
      <c r="BB61" t="str">
        <f t="shared" si="30"/>
        <v/>
      </c>
      <c r="BC61" t="str">
        <f t="shared" si="30"/>
        <v/>
      </c>
      <c r="BD61" t="str">
        <f t="shared" si="30"/>
        <v/>
      </c>
      <c r="BE61" t="str">
        <f t="shared" si="30"/>
        <v/>
      </c>
      <c r="BF61" t="str">
        <f t="shared" si="30"/>
        <v/>
      </c>
      <c r="BG61" t="str">
        <f t="shared" si="30"/>
        <v/>
      </c>
      <c r="BH61" t="str">
        <f t="shared" si="31"/>
        <v/>
      </c>
      <c r="BI61" t="str">
        <f t="shared" si="31"/>
        <v/>
      </c>
      <c r="BJ61" t="str">
        <f t="shared" si="31"/>
        <v/>
      </c>
      <c r="BK61" t="str">
        <f t="shared" si="31"/>
        <v/>
      </c>
      <c r="BL61" t="str">
        <f t="shared" si="31"/>
        <v/>
      </c>
      <c r="BM61" t="str">
        <f t="shared" si="31"/>
        <v/>
      </c>
      <c r="BN61" t="str">
        <f t="shared" si="31"/>
        <v/>
      </c>
    </row>
    <row r="62" spans="1:66" ht="16">
      <c r="A62">
        <v>66</v>
      </c>
      <c r="B62">
        <v>3</v>
      </c>
      <c r="C62" t="s">
        <v>189</v>
      </c>
      <c r="D62" t="s">
        <v>866</v>
      </c>
      <c r="E62" t="e">
        <f t="shared" si="34"/>
        <v>#REF!</v>
      </c>
      <c r="F62" t="s">
        <v>195</v>
      </c>
      <c r="K62" s="231" t="s">
        <v>195</v>
      </c>
      <c r="L62" s="230" t="str">
        <f>VLOOKUP(K62,keys_v1.7!O$2:P$792,2,FALSE)</f>
        <v xml:space="preserve">Definition from DataCite: A series of visual representations imparting an impression of motion when shown in succession. May or may not include sound. </v>
      </c>
      <c r="M62" s="1">
        <v>0</v>
      </c>
      <c r="N62" s="1">
        <v>-1</v>
      </c>
      <c r="Q62" s="138">
        <v>1</v>
      </c>
      <c r="R62" s="144">
        <v>0.4</v>
      </c>
      <c r="S62" s="144">
        <v>0</v>
      </c>
      <c r="T62" s="144"/>
      <c r="U62" s="144">
        <v>0.4</v>
      </c>
      <c r="V62" s="144">
        <v>0.8</v>
      </c>
      <c r="W62" s="144">
        <v>0.6</v>
      </c>
      <c r="X62" s="144">
        <v>0.8</v>
      </c>
      <c r="Y62" s="144">
        <v>0</v>
      </c>
      <c r="Z62" s="144">
        <v>0.2</v>
      </c>
      <c r="AA62" s="144">
        <v>0</v>
      </c>
      <c r="AB62" s="146">
        <v>0</v>
      </c>
      <c r="AC62" s="144">
        <v>0.6</v>
      </c>
      <c r="AE62" t="s">
        <v>2675</v>
      </c>
      <c r="AH62" t="str">
        <f t="shared" si="20"/>
        <v/>
      </c>
      <c r="AI62" t="str">
        <f t="shared" si="16"/>
        <v/>
      </c>
      <c r="AJ62" t="str">
        <f t="shared" si="32"/>
        <v/>
      </c>
      <c r="AK62" t="str">
        <f t="shared" si="33"/>
        <v/>
      </c>
      <c r="AL62" t="str">
        <f t="shared" si="28"/>
        <v/>
      </c>
      <c r="AM62" t="str">
        <f t="shared" si="22"/>
        <v/>
      </c>
      <c r="AN62" t="str">
        <f t="shared" si="29"/>
        <v/>
      </c>
      <c r="AO62" t="str">
        <f t="shared" si="29"/>
        <v/>
      </c>
      <c r="AP62" t="str">
        <f t="shared" si="29"/>
        <v/>
      </c>
      <c r="AQ62" t="str">
        <f t="shared" si="29"/>
        <v/>
      </c>
      <c r="AR62" t="str">
        <f t="shared" si="29"/>
        <v/>
      </c>
      <c r="AS62" t="str">
        <f t="shared" si="29"/>
        <v/>
      </c>
      <c r="AT62" t="str">
        <f t="shared" si="29"/>
        <v/>
      </c>
      <c r="AU62" t="str">
        <f t="shared" si="29"/>
        <v/>
      </c>
      <c r="AV62" t="str">
        <f t="shared" si="29"/>
        <v/>
      </c>
      <c r="AW62" t="str">
        <f t="shared" si="29"/>
        <v/>
      </c>
      <c r="AX62" t="str">
        <f t="shared" si="30"/>
        <v/>
      </c>
      <c r="AY62" t="str">
        <f t="shared" si="30"/>
        <v/>
      </c>
      <c r="AZ62" t="str">
        <f t="shared" si="30"/>
        <v/>
      </c>
      <c r="BA62" t="str">
        <f t="shared" si="30"/>
        <v/>
      </c>
      <c r="BB62" t="str">
        <f t="shared" si="30"/>
        <v/>
      </c>
      <c r="BC62" t="str">
        <f t="shared" si="30"/>
        <v/>
      </c>
      <c r="BD62" t="str">
        <f t="shared" si="30"/>
        <v/>
      </c>
      <c r="BE62" t="str">
        <f t="shared" si="30"/>
        <v/>
      </c>
      <c r="BF62" t="str">
        <f t="shared" si="30"/>
        <v/>
      </c>
      <c r="BG62" t="str">
        <f t="shared" si="30"/>
        <v/>
      </c>
      <c r="BH62" t="str">
        <f t="shared" si="31"/>
        <v/>
      </c>
      <c r="BI62" t="str">
        <f t="shared" si="31"/>
        <v/>
      </c>
      <c r="BJ62" t="str">
        <f t="shared" si="31"/>
        <v/>
      </c>
      <c r="BK62" t="str">
        <f t="shared" si="31"/>
        <v/>
      </c>
      <c r="BL62" t="str">
        <f t="shared" si="31"/>
        <v/>
      </c>
      <c r="BM62" t="str">
        <f t="shared" si="31"/>
        <v/>
      </c>
      <c r="BN62" t="str">
        <f t="shared" si="31"/>
        <v/>
      </c>
    </row>
    <row r="63" spans="1:66" ht="16">
      <c r="A63">
        <v>70</v>
      </c>
      <c r="B63">
        <v>3</v>
      </c>
      <c r="C63" t="s">
        <v>189</v>
      </c>
      <c r="D63" t="s">
        <v>866</v>
      </c>
      <c r="E63" t="e">
        <f t="shared" si="34"/>
        <v>#REF!</v>
      </c>
      <c r="F63" t="s">
        <v>195</v>
      </c>
      <c r="K63" s="231" t="s">
        <v>889</v>
      </c>
      <c r="L63" s="230" t="str">
        <f>VLOOKUP(K63,keys_v1.7!O$2:P$792,2,FALSE)</f>
        <v>Definition from MARLO: Video, audio, images</v>
      </c>
      <c r="M63" s="1">
        <v>0</v>
      </c>
      <c r="N63" s="1">
        <v>-2</v>
      </c>
      <c r="R63" s="144">
        <v>0.4</v>
      </c>
      <c r="S63" s="144">
        <v>0.5</v>
      </c>
      <c r="T63" s="144"/>
      <c r="U63" s="144">
        <v>0.8</v>
      </c>
      <c r="V63" s="144">
        <v>0.8</v>
      </c>
      <c r="W63" s="144"/>
      <c r="X63" s="144">
        <v>0.8</v>
      </c>
      <c r="Y63" s="144">
        <v>0</v>
      </c>
      <c r="Z63" s="144">
        <v>0.4</v>
      </c>
      <c r="AA63" s="144">
        <v>0</v>
      </c>
      <c r="AB63" s="146">
        <v>0</v>
      </c>
      <c r="AC63" s="144">
        <v>0</v>
      </c>
      <c r="AE63" t="s">
        <v>2750</v>
      </c>
      <c r="AH63" t="str">
        <f t="shared" si="20"/>
        <v/>
      </c>
      <c r="AI63" t="str">
        <f t="shared" si="16"/>
        <v/>
      </c>
      <c r="AJ63" t="str">
        <f t="shared" si="32"/>
        <v/>
      </c>
      <c r="AK63" t="str">
        <f t="shared" si="33"/>
        <v/>
      </c>
      <c r="AL63" t="str">
        <f t="shared" si="28"/>
        <v/>
      </c>
      <c r="AM63" t="str">
        <f t="shared" si="22"/>
        <v/>
      </c>
      <c r="AN63" t="str">
        <f t="shared" si="29"/>
        <v/>
      </c>
      <c r="AO63" t="str">
        <f t="shared" si="29"/>
        <v/>
      </c>
      <c r="AP63" t="str">
        <f t="shared" si="29"/>
        <v/>
      </c>
      <c r="AQ63" t="str">
        <f t="shared" si="29"/>
        <v/>
      </c>
      <c r="AR63" t="str">
        <f t="shared" si="29"/>
        <v/>
      </c>
      <c r="AS63" t="str">
        <f t="shared" si="29"/>
        <v/>
      </c>
      <c r="AT63" t="str">
        <f t="shared" si="29"/>
        <v/>
      </c>
      <c r="AU63" t="str">
        <f t="shared" si="29"/>
        <v/>
      </c>
      <c r="AV63" t="str">
        <f t="shared" si="29"/>
        <v/>
      </c>
      <c r="AW63" t="str">
        <f t="shared" si="29"/>
        <v/>
      </c>
      <c r="AX63" t="str">
        <f t="shared" si="30"/>
        <v/>
      </c>
      <c r="AY63" t="str">
        <f t="shared" si="30"/>
        <v/>
      </c>
      <c r="AZ63" t="str">
        <f t="shared" si="30"/>
        <v/>
      </c>
      <c r="BA63" t="str">
        <f t="shared" si="30"/>
        <v/>
      </c>
      <c r="BB63" t="str">
        <f t="shared" si="30"/>
        <v/>
      </c>
      <c r="BC63" t="str">
        <f t="shared" si="30"/>
        <v/>
      </c>
      <c r="BD63" t="str">
        <f t="shared" si="30"/>
        <v/>
      </c>
      <c r="BE63" t="str">
        <f t="shared" si="30"/>
        <v/>
      </c>
      <c r="BF63" t="str">
        <f t="shared" si="30"/>
        <v/>
      </c>
      <c r="BG63" t="str">
        <f t="shared" si="30"/>
        <v/>
      </c>
      <c r="BH63" t="str">
        <f t="shared" si="31"/>
        <v/>
      </c>
      <c r="BI63" t="str">
        <f t="shared" si="31"/>
        <v/>
      </c>
      <c r="BJ63" t="str">
        <f t="shared" si="31"/>
        <v/>
      </c>
      <c r="BK63" t="str">
        <f t="shared" si="31"/>
        <v/>
      </c>
      <c r="BL63" t="str">
        <f t="shared" si="31"/>
        <v/>
      </c>
      <c r="BM63" t="str">
        <f t="shared" si="31"/>
        <v/>
      </c>
      <c r="BN63" t="str">
        <f t="shared" si="31"/>
        <v/>
      </c>
    </row>
    <row r="64" spans="1:66">
      <c r="A64">
        <v>74</v>
      </c>
      <c r="B64">
        <v>3</v>
      </c>
      <c r="C64" t="s">
        <v>189</v>
      </c>
      <c r="D64" t="s">
        <v>866</v>
      </c>
      <c r="E64" t="e">
        <f t="shared" si="34"/>
        <v>#REF!</v>
      </c>
      <c r="F64" t="s">
        <v>195</v>
      </c>
      <c r="K64" s="231" t="s">
        <v>1141</v>
      </c>
      <c r="L64" s="230" t="e">
        <f>VLOOKUP(K64,keys_v1.7!O$2:P$792,2,FALSE)</f>
        <v>#N/A</v>
      </c>
      <c r="M64" s="1">
        <v>0</v>
      </c>
      <c r="N64" s="1">
        <v>-1</v>
      </c>
      <c r="Q64" s="138">
        <v>1</v>
      </c>
      <c r="R64" s="144">
        <v>0.2</v>
      </c>
      <c r="S64" s="144">
        <v>0.2</v>
      </c>
      <c r="T64" s="144">
        <v>0</v>
      </c>
      <c r="U64" s="144">
        <v>0.4</v>
      </c>
      <c r="V64" s="144">
        <v>0.8</v>
      </c>
      <c r="W64" s="144">
        <v>0.2</v>
      </c>
      <c r="X64" s="144">
        <v>0.8</v>
      </c>
      <c r="Y64" s="144">
        <v>0</v>
      </c>
      <c r="Z64" s="144">
        <v>0.2</v>
      </c>
      <c r="AA64" s="144">
        <v>0.2</v>
      </c>
      <c r="AB64" s="146">
        <v>0.2</v>
      </c>
      <c r="AC64" s="144">
        <v>0.8</v>
      </c>
      <c r="AE64" t="s">
        <v>2750</v>
      </c>
      <c r="AH64" t="str">
        <f t="shared" si="20"/>
        <v/>
      </c>
      <c r="AI64" t="str">
        <f t="shared" si="16"/>
        <v/>
      </c>
      <c r="AJ64" t="str">
        <f t="shared" si="32"/>
        <v/>
      </c>
      <c r="AK64" t="str">
        <f t="shared" si="33"/>
        <v/>
      </c>
      <c r="AL64" t="str">
        <f t="shared" si="28"/>
        <v/>
      </c>
      <c r="AM64" t="str">
        <f t="shared" si="22"/>
        <v/>
      </c>
      <c r="AN64" t="str">
        <f t="shared" ref="AN64:AW73" si="35">IFERROR(SEARCH(AN$1,$K64),"")</f>
        <v/>
      </c>
      <c r="AO64" t="str">
        <f t="shared" si="35"/>
        <v/>
      </c>
      <c r="AP64" t="str">
        <f t="shared" si="35"/>
        <v/>
      </c>
      <c r="AQ64" t="str">
        <f t="shared" si="35"/>
        <v/>
      </c>
      <c r="AR64" t="str">
        <f t="shared" si="35"/>
        <v/>
      </c>
      <c r="AS64" t="str">
        <f t="shared" si="35"/>
        <v/>
      </c>
      <c r="AT64" t="str">
        <f t="shared" si="35"/>
        <v/>
      </c>
      <c r="AU64" t="str">
        <f t="shared" si="35"/>
        <v/>
      </c>
      <c r="AV64" t="str">
        <f t="shared" si="35"/>
        <v/>
      </c>
      <c r="AW64" t="str">
        <f t="shared" si="35"/>
        <v/>
      </c>
      <c r="AX64" t="str">
        <f t="shared" ref="AX64:BG73" si="36">IFERROR(SEARCH(AX$1,$K64),"")</f>
        <v/>
      </c>
      <c r="AY64" t="str">
        <f t="shared" si="36"/>
        <v/>
      </c>
      <c r="AZ64" t="str">
        <f t="shared" si="36"/>
        <v/>
      </c>
      <c r="BA64" t="str">
        <f t="shared" si="36"/>
        <v/>
      </c>
      <c r="BB64" t="str">
        <f t="shared" si="36"/>
        <v/>
      </c>
      <c r="BC64" t="str">
        <f t="shared" si="36"/>
        <v/>
      </c>
      <c r="BD64" t="str">
        <f t="shared" si="36"/>
        <v/>
      </c>
      <c r="BE64" t="str">
        <f t="shared" si="36"/>
        <v/>
      </c>
      <c r="BF64" t="str">
        <f t="shared" si="36"/>
        <v/>
      </c>
      <c r="BG64" t="str">
        <f t="shared" si="36"/>
        <v/>
      </c>
      <c r="BH64" t="str">
        <f t="shared" ref="BH64:BN73" si="37">IFERROR(SEARCH(BH$1,$K64),"")</f>
        <v/>
      </c>
      <c r="BI64" t="str">
        <f t="shared" si="37"/>
        <v/>
      </c>
      <c r="BJ64" t="str">
        <f t="shared" si="37"/>
        <v/>
      </c>
      <c r="BK64" t="str">
        <f t="shared" si="37"/>
        <v/>
      </c>
      <c r="BL64" t="str">
        <f t="shared" si="37"/>
        <v/>
      </c>
      <c r="BM64" t="str">
        <f t="shared" si="37"/>
        <v/>
      </c>
      <c r="BN64" t="str">
        <f t="shared" si="37"/>
        <v/>
      </c>
    </row>
    <row r="65" spans="1:66" ht="16">
      <c r="A65">
        <v>73</v>
      </c>
      <c r="B65">
        <v>3</v>
      </c>
      <c r="C65" t="s">
        <v>189</v>
      </c>
      <c r="D65" t="s">
        <v>866</v>
      </c>
      <c r="E65" t="e">
        <f t="shared" si="34"/>
        <v>#REF!</v>
      </c>
      <c r="F65" t="s">
        <v>195</v>
      </c>
      <c r="K65" s="231" t="s">
        <v>715</v>
      </c>
      <c r="L65" s="230" t="str">
        <f>VLOOKUP(K65,keys_v1.7!O$2:P$792,2,FALSE)</f>
        <v>Definition from COAR: A recording of visual images, usually in motion and with sound accompaniment.</v>
      </c>
      <c r="M65" s="1">
        <v>1</v>
      </c>
      <c r="N65" s="1">
        <v>0</v>
      </c>
      <c r="Q65" s="138">
        <v>1</v>
      </c>
      <c r="R65" s="144">
        <v>0.2</v>
      </c>
      <c r="S65" s="144">
        <v>0.2</v>
      </c>
      <c r="T65" s="144">
        <v>0</v>
      </c>
      <c r="U65" s="144">
        <v>0.4</v>
      </c>
      <c r="V65" s="144">
        <v>0.6</v>
      </c>
      <c r="W65" s="144">
        <v>0.4</v>
      </c>
      <c r="X65" s="144">
        <v>0.8</v>
      </c>
      <c r="Y65" s="144">
        <v>0</v>
      </c>
      <c r="Z65" s="144">
        <v>0.2</v>
      </c>
      <c r="AA65" s="144">
        <v>0.2</v>
      </c>
      <c r="AB65" s="146">
        <v>0.4</v>
      </c>
      <c r="AC65" s="144">
        <v>0.6</v>
      </c>
      <c r="AE65" t="s">
        <v>2675</v>
      </c>
      <c r="AH65" t="str">
        <f t="shared" si="20"/>
        <v/>
      </c>
      <c r="AI65" t="str">
        <f t="shared" si="16"/>
        <v/>
      </c>
      <c r="AJ65" t="str">
        <f t="shared" si="32"/>
        <v/>
      </c>
      <c r="AK65" t="str">
        <f t="shared" si="33"/>
        <v/>
      </c>
      <c r="AL65" t="str">
        <f t="shared" si="28"/>
        <v/>
      </c>
      <c r="AM65" t="str">
        <f t="shared" si="22"/>
        <v/>
      </c>
      <c r="AN65" t="str">
        <f t="shared" si="35"/>
        <v/>
      </c>
      <c r="AO65" t="str">
        <f t="shared" si="35"/>
        <v/>
      </c>
      <c r="AP65" t="str">
        <f t="shared" si="35"/>
        <v/>
      </c>
      <c r="AQ65" t="str">
        <f t="shared" si="35"/>
        <v/>
      </c>
      <c r="AR65" t="str">
        <f t="shared" si="35"/>
        <v/>
      </c>
      <c r="AS65" t="str">
        <f t="shared" si="35"/>
        <v/>
      </c>
      <c r="AT65" t="str">
        <f t="shared" si="35"/>
        <v/>
      </c>
      <c r="AU65" t="str">
        <f t="shared" si="35"/>
        <v/>
      </c>
      <c r="AV65" t="str">
        <f t="shared" si="35"/>
        <v/>
      </c>
      <c r="AW65" t="str">
        <f t="shared" si="35"/>
        <v/>
      </c>
      <c r="AX65" t="str">
        <f t="shared" si="36"/>
        <v/>
      </c>
      <c r="AY65" t="str">
        <f t="shared" si="36"/>
        <v/>
      </c>
      <c r="AZ65" t="str">
        <f t="shared" si="36"/>
        <v/>
      </c>
      <c r="BA65" t="str">
        <f t="shared" si="36"/>
        <v/>
      </c>
      <c r="BB65" t="str">
        <f t="shared" si="36"/>
        <v/>
      </c>
      <c r="BC65" t="str">
        <f t="shared" si="36"/>
        <v/>
      </c>
      <c r="BD65" t="str">
        <f t="shared" si="36"/>
        <v/>
      </c>
      <c r="BE65" t="str">
        <f t="shared" si="36"/>
        <v/>
      </c>
      <c r="BF65" t="str">
        <f t="shared" si="36"/>
        <v/>
      </c>
      <c r="BG65" t="str">
        <f t="shared" si="36"/>
        <v/>
      </c>
      <c r="BH65" t="str">
        <f t="shared" si="37"/>
        <v/>
      </c>
      <c r="BI65" t="str">
        <f t="shared" si="37"/>
        <v/>
      </c>
      <c r="BJ65" t="str">
        <f t="shared" si="37"/>
        <v/>
      </c>
      <c r="BK65" t="str">
        <f t="shared" si="37"/>
        <v/>
      </c>
      <c r="BL65" t="str">
        <f t="shared" si="37"/>
        <v/>
      </c>
      <c r="BM65" t="str">
        <f t="shared" si="37"/>
        <v/>
      </c>
      <c r="BN65" t="str">
        <f t="shared" si="37"/>
        <v/>
      </c>
    </row>
    <row r="66" spans="1:66" ht="16">
      <c r="A66">
        <v>67</v>
      </c>
      <c r="B66">
        <v>3</v>
      </c>
      <c r="C66" t="s">
        <v>189</v>
      </c>
      <c r="D66" t="s">
        <v>866</v>
      </c>
      <c r="E66" t="e">
        <f t="shared" si="34"/>
        <v>#REF!</v>
      </c>
      <c r="F66" t="s">
        <v>914</v>
      </c>
      <c r="K66" s="231" t="s">
        <v>251</v>
      </c>
      <c r="L66" s="230" t="str">
        <f>VLOOKUP(K66,keys_v1.7!O$2:P$792,2,FALSE)</f>
        <v>Definition from CSL codelists: &lt;no descr found&gt;</v>
      </c>
      <c r="M66" s="1">
        <v>0</v>
      </c>
      <c r="N66" s="1">
        <v>-1</v>
      </c>
      <c r="R66" s="144">
        <v>0</v>
      </c>
      <c r="S66" s="144">
        <v>0</v>
      </c>
      <c r="T66" s="147">
        <v>0</v>
      </c>
      <c r="U66" s="147">
        <v>0.2</v>
      </c>
      <c r="V66" s="144">
        <v>0.4</v>
      </c>
      <c r="W66" s="147">
        <v>0.8</v>
      </c>
      <c r="X66" s="144">
        <v>1</v>
      </c>
      <c r="Y66" s="144">
        <v>0</v>
      </c>
      <c r="Z66" s="147">
        <v>0</v>
      </c>
      <c r="AA66" s="144">
        <v>0</v>
      </c>
      <c r="AB66" s="146">
        <v>0</v>
      </c>
      <c r="AC66" s="144">
        <v>0</v>
      </c>
      <c r="AE66" t="s">
        <v>2668</v>
      </c>
      <c r="AH66" t="str">
        <f t="shared" si="20"/>
        <v/>
      </c>
      <c r="AI66" t="str">
        <f t="shared" si="16"/>
        <v/>
      </c>
      <c r="AJ66" t="str">
        <f t="shared" si="32"/>
        <v/>
      </c>
      <c r="AK66" t="str">
        <f t="shared" si="33"/>
        <v/>
      </c>
      <c r="AL66" t="str">
        <f t="shared" si="28"/>
        <v/>
      </c>
      <c r="AM66" t="str">
        <f t="shared" si="22"/>
        <v/>
      </c>
      <c r="AN66" t="str">
        <f t="shared" si="35"/>
        <v/>
      </c>
      <c r="AO66" t="str">
        <f t="shared" si="35"/>
        <v/>
      </c>
      <c r="AP66" t="str">
        <f t="shared" si="35"/>
        <v/>
      </c>
      <c r="AQ66" t="str">
        <f t="shared" si="35"/>
        <v/>
      </c>
      <c r="AR66" t="str">
        <f t="shared" si="35"/>
        <v/>
      </c>
      <c r="AS66" t="str">
        <f t="shared" si="35"/>
        <v/>
      </c>
      <c r="AT66" t="str">
        <f t="shared" si="35"/>
        <v/>
      </c>
      <c r="AU66" t="str">
        <f t="shared" si="35"/>
        <v/>
      </c>
      <c r="AV66" t="str">
        <f t="shared" si="35"/>
        <v/>
      </c>
      <c r="AW66" t="str">
        <f t="shared" si="35"/>
        <v/>
      </c>
      <c r="AX66" t="str">
        <f t="shared" si="36"/>
        <v/>
      </c>
      <c r="AY66" t="str">
        <f t="shared" si="36"/>
        <v/>
      </c>
      <c r="AZ66" t="str">
        <f t="shared" si="36"/>
        <v/>
      </c>
      <c r="BA66" t="str">
        <f t="shared" si="36"/>
        <v/>
      </c>
      <c r="BB66" t="str">
        <f t="shared" si="36"/>
        <v/>
      </c>
      <c r="BC66" t="str">
        <f t="shared" si="36"/>
        <v/>
      </c>
      <c r="BD66" t="str">
        <f t="shared" si="36"/>
        <v/>
      </c>
      <c r="BE66" t="str">
        <f t="shared" si="36"/>
        <v/>
      </c>
      <c r="BF66" t="str">
        <f t="shared" si="36"/>
        <v/>
      </c>
      <c r="BG66" t="str">
        <f t="shared" si="36"/>
        <v/>
      </c>
      <c r="BH66" t="str">
        <f t="shared" si="37"/>
        <v/>
      </c>
      <c r="BI66" t="str">
        <f t="shared" si="37"/>
        <v/>
      </c>
      <c r="BJ66">
        <f t="shared" si="37"/>
        <v>6</v>
      </c>
      <c r="BK66" t="str">
        <f t="shared" si="37"/>
        <v/>
      </c>
      <c r="BL66" t="str">
        <f t="shared" si="37"/>
        <v/>
      </c>
      <c r="BM66" t="str">
        <f t="shared" si="37"/>
        <v/>
      </c>
      <c r="BN66" t="str">
        <f t="shared" si="37"/>
        <v/>
      </c>
    </row>
    <row r="67" spans="1:66" ht="16">
      <c r="A67">
        <v>69</v>
      </c>
      <c r="B67">
        <v>3</v>
      </c>
      <c r="C67" t="s">
        <v>189</v>
      </c>
      <c r="D67" t="s">
        <v>866</v>
      </c>
      <c r="E67" t="e">
        <f t="shared" si="34"/>
        <v>#REF!</v>
      </c>
      <c r="F67" t="s">
        <v>195</v>
      </c>
      <c r="K67" s="231" t="s">
        <v>867</v>
      </c>
      <c r="L67" s="230" t="str">
        <f>VLOOKUP(K67,keys_v1.7!O$2:P$792,2,FALSE)</f>
        <v>Definition from DublinCore: A series of visual representations imparting an impression of motion when shown in succession.</v>
      </c>
      <c r="M67" s="1">
        <v>0</v>
      </c>
      <c r="N67" s="1">
        <v>0</v>
      </c>
      <c r="R67" s="144">
        <v>0.4</v>
      </c>
      <c r="S67" s="144">
        <v>0</v>
      </c>
      <c r="T67" s="144"/>
      <c r="U67" s="144">
        <v>0.8</v>
      </c>
      <c r="V67" s="144">
        <v>0.8</v>
      </c>
      <c r="W67" s="144"/>
      <c r="X67" s="144">
        <v>0.8</v>
      </c>
      <c r="Y67" s="144">
        <v>0</v>
      </c>
      <c r="Z67" s="144">
        <v>0.4</v>
      </c>
      <c r="AA67" s="144">
        <v>0</v>
      </c>
      <c r="AB67" s="146">
        <v>0</v>
      </c>
      <c r="AC67" s="144">
        <v>0</v>
      </c>
      <c r="AE67" t="s">
        <v>2750</v>
      </c>
      <c r="AH67" t="str">
        <f t="shared" ref="AH67:AH98" si="38">IFERROR(SEARCH(AH$1,$K67),"")</f>
        <v/>
      </c>
      <c r="AI67" t="str">
        <f t="shared" si="16"/>
        <v/>
      </c>
      <c r="AJ67" t="str">
        <f t="shared" si="32"/>
        <v/>
      </c>
      <c r="AK67" t="str">
        <f t="shared" si="33"/>
        <v/>
      </c>
      <c r="AL67" t="str">
        <f t="shared" si="28"/>
        <v/>
      </c>
      <c r="AM67" t="str">
        <f t="shared" ref="AM67:AM98" si="39">IFERROR(SEARCH(AM$1,$K67),"")</f>
        <v/>
      </c>
      <c r="AN67" t="str">
        <f t="shared" si="35"/>
        <v/>
      </c>
      <c r="AO67" t="str">
        <f t="shared" si="35"/>
        <v/>
      </c>
      <c r="AP67" t="str">
        <f t="shared" si="35"/>
        <v/>
      </c>
      <c r="AQ67" t="str">
        <f t="shared" si="35"/>
        <v/>
      </c>
      <c r="AR67" t="str">
        <f t="shared" si="35"/>
        <v/>
      </c>
      <c r="AS67" t="str">
        <f t="shared" si="35"/>
        <v/>
      </c>
      <c r="AT67" t="str">
        <f t="shared" si="35"/>
        <v/>
      </c>
      <c r="AU67" t="str">
        <f t="shared" si="35"/>
        <v/>
      </c>
      <c r="AV67" t="str">
        <f t="shared" si="35"/>
        <v/>
      </c>
      <c r="AW67" t="str">
        <f t="shared" si="35"/>
        <v/>
      </c>
      <c r="AX67" t="str">
        <f t="shared" si="36"/>
        <v/>
      </c>
      <c r="AY67" t="str">
        <f t="shared" si="36"/>
        <v/>
      </c>
      <c r="AZ67" t="str">
        <f t="shared" si="36"/>
        <v/>
      </c>
      <c r="BA67" t="str">
        <f t="shared" si="36"/>
        <v/>
      </c>
      <c r="BB67" t="str">
        <f t="shared" si="36"/>
        <v/>
      </c>
      <c r="BC67" t="str">
        <f t="shared" si="36"/>
        <v/>
      </c>
      <c r="BD67" t="str">
        <f t="shared" si="36"/>
        <v/>
      </c>
      <c r="BE67" t="str">
        <f t="shared" si="36"/>
        <v/>
      </c>
      <c r="BF67" t="str">
        <f t="shared" si="36"/>
        <v/>
      </c>
      <c r="BG67" t="str">
        <f t="shared" si="36"/>
        <v/>
      </c>
      <c r="BH67" t="str">
        <f t="shared" si="37"/>
        <v/>
      </c>
      <c r="BI67" t="str">
        <f t="shared" si="37"/>
        <v/>
      </c>
      <c r="BJ67" t="str">
        <f t="shared" si="37"/>
        <v/>
      </c>
      <c r="BK67" t="str">
        <f t="shared" si="37"/>
        <v/>
      </c>
      <c r="BL67" t="str">
        <f t="shared" si="37"/>
        <v/>
      </c>
      <c r="BM67" t="str">
        <f t="shared" si="37"/>
        <v/>
      </c>
      <c r="BN67" t="str">
        <f t="shared" si="37"/>
        <v/>
      </c>
    </row>
    <row r="68" spans="1:66" ht="16">
      <c r="A68">
        <v>26</v>
      </c>
      <c r="B68">
        <v>3</v>
      </c>
      <c r="C68" t="s">
        <v>189</v>
      </c>
      <c r="D68" t="s">
        <v>866</v>
      </c>
      <c r="E68" t="e">
        <f t="shared" si="34"/>
        <v>#REF!</v>
      </c>
      <c r="F68" t="s">
        <v>914</v>
      </c>
      <c r="K68" s="231" t="s">
        <v>638</v>
      </c>
      <c r="L68" s="230" t="str">
        <f>VLOOKUP(K68,keys_v1.7!O$2:P$792,2,FALSE)</f>
        <v>Definition from CASRAI: Services contributed in the form of interview(s) with the person with a member of the broadcast (TV or radio) media.</v>
      </c>
      <c r="M68" s="1">
        <v>0</v>
      </c>
      <c r="N68" s="1">
        <v>-1</v>
      </c>
      <c r="O68" s="1">
        <v>1</v>
      </c>
      <c r="P68" s="1">
        <v>1</v>
      </c>
      <c r="Q68" s="138">
        <v>1</v>
      </c>
      <c r="R68" s="147">
        <v>0</v>
      </c>
      <c r="S68" s="147">
        <v>0</v>
      </c>
      <c r="T68" s="147">
        <v>0</v>
      </c>
      <c r="U68" s="147">
        <v>0.2</v>
      </c>
      <c r="V68" s="144">
        <v>0.2</v>
      </c>
      <c r="W68" s="147">
        <v>0.8</v>
      </c>
      <c r="X68" s="144">
        <v>1</v>
      </c>
      <c r="Y68" s="144">
        <v>0</v>
      </c>
      <c r="Z68" s="144">
        <v>0</v>
      </c>
      <c r="AA68" s="144">
        <v>0.2</v>
      </c>
      <c r="AB68" s="146">
        <v>0.2</v>
      </c>
      <c r="AC68" s="144">
        <v>0.2</v>
      </c>
      <c r="AE68" t="s">
        <v>2668</v>
      </c>
      <c r="AH68" t="str">
        <f t="shared" si="38"/>
        <v/>
      </c>
      <c r="AI68" t="str">
        <f t="shared" si="16"/>
        <v/>
      </c>
      <c r="AJ68" t="str">
        <f t="shared" si="32"/>
        <v/>
      </c>
      <c r="AK68" t="str">
        <f t="shared" si="33"/>
        <v/>
      </c>
      <c r="AL68" t="str">
        <f t="shared" si="28"/>
        <v/>
      </c>
      <c r="AM68" t="str">
        <f t="shared" si="39"/>
        <v/>
      </c>
      <c r="AN68" t="str">
        <f t="shared" si="35"/>
        <v/>
      </c>
      <c r="AO68" t="str">
        <f t="shared" si="35"/>
        <v/>
      </c>
      <c r="AP68" t="str">
        <f t="shared" si="35"/>
        <v/>
      </c>
      <c r="AQ68" t="str">
        <f t="shared" si="35"/>
        <v/>
      </c>
      <c r="AR68" t="str">
        <f t="shared" si="35"/>
        <v/>
      </c>
      <c r="AS68" t="str">
        <f t="shared" si="35"/>
        <v/>
      </c>
      <c r="AT68" t="str">
        <f t="shared" si="35"/>
        <v/>
      </c>
      <c r="AU68" t="str">
        <f t="shared" si="35"/>
        <v/>
      </c>
      <c r="AV68" t="str">
        <f t="shared" si="35"/>
        <v/>
      </c>
      <c r="AW68" t="str">
        <f t="shared" si="35"/>
        <v/>
      </c>
      <c r="AX68" t="str">
        <f t="shared" si="36"/>
        <v/>
      </c>
      <c r="AY68" t="str">
        <f t="shared" si="36"/>
        <v/>
      </c>
      <c r="AZ68" t="str">
        <f t="shared" si="36"/>
        <v/>
      </c>
      <c r="BA68" t="str">
        <f t="shared" si="36"/>
        <v/>
      </c>
      <c r="BB68" t="str">
        <f t="shared" si="36"/>
        <v/>
      </c>
      <c r="BC68" t="str">
        <f t="shared" si="36"/>
        <v/>
      </c>
      <c r="BD68" t="str">
        <f t="shared" si="36"/>
        <v/>
      </c>
      <c r="BE68" t="str">
        <f t="shared" si="36"/>
        <v/>
      </c>
      <c r="BF68" t="str">
        <f t="shared" si="36"/>
        <v/>
      </c>
      <c r="BG68" t="str">
        <f t="shared" si="36"/>
        <v/>
      </c>
      <c r="BH68" t="str">
        <f t="shared" si="37"/>
        <v/>
      </c>
      <c r="BI68" t="str">
        <f t="shared" si="37"/>
        <v/>
      </c>
      <c r="BJ68">
        <f t="shared" si="37"/>
        <v>6</v>
      </c>
      <c r="BK68" t="str">
        <f t="shared" si="37"/>
        <v/>
      </c>
      <c r="BL68" t="str">
        <f t="shared" si="37"/>
        <v/>
      </c>
      <c r="BM68" t="str">
        <f t="shared" si="37"/>
        <v/>
      </c>
      <c r="BN68" t="str">
        <f t="shared" si="37"/>
        <v/>
      </c>
    </row>
    <row r="69" spans="1:66" ht="16">
      <c r="A69">
        <v>130</v>
      </c>
      <c r="B69">
        <v>3</v>
      </c>
      <c r="C69" t="s">
        <v>189</v>
      </c>
      <c r="D69" t="s">
        <v>866</v>
      </c>
      <c r="E69" t="e">
        <f t="shared" si="34"/>
        <v>#REF!</v>
      </c>
      <c r="F69" t="s">
        <v>439</v>
      </c>
      <c r="K69" s="231" t="s">
        <v>439</v>
      </c>
      <c r="L69" s="230" t="str">
        <f>VLOOKUP(K69,keys_v1.7!O$2:P$792,2,FALSE)</f>
        <v>Definition from VIVO: Audiovisual recording in film format|aka movie.</v>
      </c>
      <c r="M69" s="1">
        <v>0</v>
      </c>
      <c r="N69" s="1">
        <v>-1</v>
      </c>
      <c r="R69" s="144">
        <v>0</v>
      </c>
      <c r="S69" s="144">
        <v>0</v>
      </c>
      <c r="T69" s="144">
        <v>0.2</v>
      </c>
      <c r="U69" s="144">
        <v>0.2</v>
      </c>
      <c r="V69" s="144">
        <v>0.2</v>
      </c>
      <c r="W69" s="144">
        <v>0.2</v>
      </c>
      <c r="X69" s="144">
        <v>0.2</v>
      </c>
      <c r="Y69" s="144">
        <v>0</v>
      </c>
      <c r="Z69" s="145">
        <v>0</v>
      </c>
      <c r="AA69" s="144">
        <v>0.2</v>
      </c>
      <c r="AB69" s="145">
        <v>0</v>
      </c>
      <c r="AC69" s="144">
        <v>0</v>
      </c>
      <c r="AE69" t="s">
        <v>2682</v>
      </c>
      <c r="AH69" t="str">
        <f t="shared" si="38"/>
        <v/>
      </c>
      <c r="AI69" t="str">
        <f t="shared" si="16"/>
        <v/>
      </c>
      <c r="AJ69" t="str">
        <f t="shared" si="32"/>
        <v/>
      </c>
      <c r="AK69" t="str">
        <f t="shared" si="33"/>
        <v/>
      </c>
      <c r="AL69" t="str">
        <f t="shared" si="28"/>
        <v/>
      </c>
      <c r="AM69" t="str">
        <f t="shared" si="39"/>
        <v/>
      </c>
      <c r="AN69" t="str">
        <f t="shared" si="35"/>
        <v/>
      </c>
      <c r="AO69" t="str">
        <f t="shared" si="35"/>
        <v/>
      </c>
      <c r="AP69" t="str">
        <f t="shared" si="35"/>
        <v/>
      </c>
      <c r="AQ69" t="str">
        <f t="shared" si="35"/>
        <v/>
      </c>
      <c r="AR69" t="str">
        <f t="shared" si="35"/>
        <v/>
      </c>
      <c r="AS69" t="str">
        <f t="shared" si="35"/>
        <v/>
      </c>
      <c r="AT69" t="str">
        <f t="shared" si="35"/>
        <v/>
      </c>
      <c r="AU69" t="str">
        <f t="shared" si="35"/>
        <v/>
      </c>
      <c r="AV69" t="str">
        <f t="shared" si="35"/>
        <v/>
      </c>
      <c r="AW69" t="str">
        <f t="shared" si="35"/>
        <v/>
      </c>
      <c r="AX69" t="str">
        <f t="shared" si="36"/>
        <v/>
      </c>
      <c r="AY69" t="str">
        <f t="shared" si="36"/>
        <v/>
      </c>
      <c r="AZ69" t="str">
        <f t="shared" si="36"/>
        <v/>
      </c>
      <c r="BA69" t="str">
        <f t="shared" si="36"/>
        <v/>
      </c>
      <c r="BB69" t="str">
        <f t="shared" si="36"/>
        <v/>
      </c>
      <c r="BC69" t="str">
        <f t="shared" si="36"/>
        <v/>
      </c>
      <c r="BD69" t="str">
        <f t="shared" si="36"/>
        <v/>
      </c>
      <c r="BE69" t="str">
        <f t="shared" si="36"/>
        <v/>
      </c>
      <c r="BF69" t="str">
        <f t="shared" si="36"/>
        <v/>
      </c>
      <c r="BG69" t="str">
        <f t="shared" si="36"/>
        <v/>
      </c>
      <c r="BH69" t="str">
        <f t="shared" si="37"/>
        <v/>
      </c>
      <c r="BI69" t="str">
        <f t="shared" si="37"/>
        <v/>
      </c>
      <c r="BJ69" t="str">
        <f t="shared" si="37"/>
        <v/>
      </c>
      <c r="BK69" t="str">
        <f t="shared" si="37"/>
        <v/>
      </c>
      <c r="BL69" t="str">
        <f t="shared" si="37"/>
        <v/>
      </c>
      <c r="BM69" t="str">
        <f t="shared" si="37"/>
        <v/>
      </c>
      <c r="BN69" t="str">
        <f t="shared" si="37"/>
        <v/>
      </c>
    </row>
    <row r="70" spans="1:66" ht="16">
      <c r="A70">
        <v>71</v>
      </c>
      <c r="B70">
        <v>3</v>
      </c>
      <c r="C70" t="s">
        <v>189</v>
      </c>
      <c r="D70" t="s">
        <v>866</v>
      </c>
      <c r="E70" t="e">
        <f t="shared" si="34"/>
        <v>#REF!</v>
      </c>
      <c r="F70" t="s">
        <v>914</v>
      </c>
      <c r="K70" s="231" t="s">
        <v>912</v>
      </c>
      <c r="L70" s="230" t="str">
        <f>VLOOKUP(K70,keys_v1.7!O$2:P$792,2,FALSE)</f>
        <v xml:space="preserve">Definition from MARLO: </v>
      </c>
      <c r="M70" s="1">
        <v>0</v>
      </c>
      <c r="N70" s="1">
        <v>1</v>
      </c>
      <c r="Q70" s="138">
        <v>1</v>
      </c>
      <c r="R70" s="144">
        <v>0</v>
      </c>
      <c r="S70" s="147">
        <v>0</v>
      </c>
      <c r="T70" s="147">
        <v>0</v>
      </c>
      <c r="U70" s="147">
        <v>0.2</v>
      </c>
      <c r="V70" s="144">
        <v>0.2</v>
      </c>
      <c r="W70" s="147">
        <v>0.8</v>
      </c>
      <c r="X70" s="144">
        <v>1</v>
      </c>
      <c r="Y70" s="144">
        <v>0</v>
      </c>
      <c r="Z70" s="144">
        <v>0</v>
      </c>
      <c r="AA70" s="144">
        <v>0.2</v>
      </c>
      <c r="AB70" s="146">
        <v>0.2</v>
      </c>
      <c r="AC70" s="144">
        <v>0</v>
      </c>
      <c r="AE70" t="s">
        <v>2668</v>
      </c>
      <c r="AH70" t="str">
        <f t="shared" si="38"/>
        <v/>
      </c>
      <c r="AI70" t="str">
        <f t="shared" si="16"/>
        <v/>
      </c>
      <c r="AJ70" t="str">
        <f t="shared" si="32"/>
        <v/>
      </c>
      <c r="AK70" t="str">
        <f t="shared" si="33"/>
        <v/>
      </c>
      <c r="AL70" t="str">
        <f t="shared" si="28"/>
        <v/>
      </c>
      <c r="AM70" t="str">
        <f t="shared" si="39"/>
        <v/>
      </c>
      <c r="AN70" t="str">
        <f t="shared" si="35"/>
        <v/>
      </c>
      <c r="AO70" t="str">
        <f t="shared" si="35"/>
        <v/>
      </c>
      <c r="AP70" t="str">
        <f t="shared" si="35"/>
        <v/>
      </c>
      <c r="AQ70" t="str">
        <f t="shared" si="35"/>
        <v/>
      </c>
      <c r="AR70" t="str">
        <f t="shared" si="35"/>
        <v/>
      </c>
      <c r="AS70" t="str">
        <f t="shared" si="35"/>
        <v/>
      </c>
      <c r="AT70" t="str">
        <f t="shared" si="35"/>
        <v/>
      </c>
      <c r="AU70" t="str">
        <f t="shared" si="35"/>
        <v/>
      </c>
      <c r="AV70" t="str">
        <f t="shared" si="35"/>
        <v/>
      </c>
      <c r="AW70" t="str">
        <f t="shared" si="35"/>
        <v/>
      </c>
      <c r="AX70" t="str">
        <f t="shared" si="36"/>
        <v/>
      </c>
      <c r="AY70" t="str">
        <f t="shared" si="36"/>
        <v/>
      </c>
      <c r="AZ70" t="str">
        <f t="shared" si="36"/>
        <v/>
      </c>
      <c r="BA70" t="str">
        <f t="shared" si="36"/>
        <v/>
      </c>
      <c r="BB70" t="str">
        <f t="shared" si="36"/>
        <v/>
      </c>
      <c r="BC70" t="str">
        <f t="shared" si="36"/>
        <v/>
      </c>
      <c r="BD70" t="str">
        <f t="shared" si="36"/>
        <v/>
      </c>
      <c r="BE70" t="str">
        <f t="shared" si="36"/>
        <v/>
      </c>
      <c r="BF70" t="str">
        <f t="shared" si="36"/>
        <v/>
      </c>
      <c r="BG70" t="str">
        <f t="shared" si="36"/>
        <v/>
      </c>
      <c r="BH70" t="str">
        <f t="shared" si="37"/>
        <v/>
      </c>
      <c r="BI70" t="str">
        <f t="shared" si="37"/>
        <v/>
      </c>
      <c r="BJ70">
        <f t="shared" si="37"/>
        <v>9</v>
      </c>
      <c r="BK70" t="str">
        <f t="shared" si="37"/>
        <v/>
      </c>
      <c r="BL70" t="str">
        <f t="shared" si="37"/>
        <v/>
      </c>
      <c r="BM70" t="str">
        <f t="shared" si="37"/>
        <v/>
      </c>
      <c r="BN70" t="str">
        <f t="shared" si="37"/>
        <v/>
      </c>
    </row>
    <row r="71" spans="1:66" ht="32">
      <c r="A71">
        <v>87</v>
      </c>
      <c r="B71">
        <v>3</v>
      </c>
      <c r="C71" t="s">
        <v>189</v>
      </c>
      <c r="D71" t="s">
        <v>231</v>
      </c>
      <c r="E71" t="e">
        <f t="shared" si="34"/>
        <v>#REF!</v>
      </c>
      <c r="F71" t="s">
        <v>231</v>
      </c>
      <c r="K71" s="231" t="s">
        <v>227</v>
      </c>
      <c r="L71" s="230" t="str">
        <f>VLOOKUP(K71,keys_v1.7!O$2:P$792,2,FALSE)</f>
        <v>Definition from COAR: Resource primarily intended to be heard. Examples include a music playback file format, an audio compact disc, and recorded speech or sounds.</v>
      </c>
      <c r="M71" s="1">
        <v>1</v>
      </c>
      <c r="N71" s="1">
        <v>0</v>
      </c>
      <c r="Q71" s="138">
        <v>1</v>
      </c>
      <c r="R71" s="144">
        <v>0.4</v>
      </c>
      <c r="S71" s="144">
        <v>0</v>
      </c>
      <c r="T71" s="144"/>
      <c r="U71" s="147">
        <v>0.6</v>
      </c>
      <c r="V71" s="144">
        <v>0.6</v>
      </c>
      <c r="W71" s="144"/>
      <c r="X71" s="144">
        <v>1</v>
      </c>
      <c r="Y71" s="144">
        <v>0</v>
      </c>
      <c r="Z71" s="145">
        <v>0.2</v>
      </c>
      <c r="AA71" s="144">
        <v>0</v>
      </c>
      <c r="AB71" s="145">
        <v>0</v>
      </c>
      <c r="AC71" s="144">
        <v>0.8</v>
      </c>
      <c r="AE71" t="s">
        <v>2750</v>
      </c>
      <c r="AH71" t="str">
        <f t="shared" si="38"/>
        <v/>
      </c>
      <c r="AI71" t="str">
        <f t="shared" si="16"/>
        <v/>
      </c>
      <c r="AJ71" t="str">
        <f t="shared" si="32"/>
        <v/>
      </c>
      <c r="AK71" t="str">
        <f t="shared" si="33"/>
        <v/>
      </c>
      <c r="AL71" t="str">
        <f t="shared" si="28"/>
        <v/>
      </c>
      <c r="AM71" t="str">
        <f t="shared" si="39"/>
        <v/>
      </c>
      <c r="AN71" t="str">
        <f t="shared" si="35"/>
        <v/>
      </c>
      <c r="AO71" t="str">
        <f t="shared" si="35"/>
        <v/>
      </c>
      <c r="AP71" t="str">
        <f t="shared" si="35"/>
        <v/>
      </c>
      <c r="AQ71" t="str">
        <f t="shared" si="35"/>
        <v/>
      </c>
      <c r="AR71" t="str">
        <f t="shared" si="35"/>
        <v/>
      </c>
      <c r="AS71" t="str">
        <f t="shared" si="35"/>
        <v/>
      </c>
      <c r="AT71" t="str">
        <f t="shared" si="35"/>
        <v/>
      </c>
      <c r="AU71" t="str">
        <f t="shared" si="35"/>
        <v/>
      </c>
      <c r="AV71" t="str">
        <f t="shared" si="35"/>
        <v/>
      </c>
      <c r="AW71" t="str">
        <f t="shared" si="35"/>
        <v/>
      </c>
      <c r="AX71" t="str">
        <f t="shared" si="36"/>
        <v/>
      </c>
      <c r="AY71" t="str">
        <f t="shared" si="36"/>
        <v/>
      </c>
      <c r="AZ71" t="str">
        <f t="shared" si="36"/>
        <v/>
      </c>
      <c r="BA71" t="str">
        <f t="shared" si="36"/>
        <v/>
      </c>
      <c r="BB71" t="str">
        <f t="shared" si="36"/>
        <v/>
      </c>
      <c r="BC71" t="str">
        <f t="shared" si="36"/>
        <v/>
      </c>
      <c r="BD71" t="str">
        <f t="shared" si="36"/>
        <v/>
      </c>
      <c r="BE71" t="str">
        <f t="shared" si="36"/>
        <v/>
      </c>
      <c r="BF71" t="str">
        <f t="shared" si="36"/>
        <v/>
      </c>
      <c r="BG71" t="str">
        <f t="shared" si="36"/>
        <v/>
      </c>
      <c r="BH71" t="str">
        <f t="shared" si="37"/>
        <v/>
      </c>
      <c r="BI71" t="str">
        <f t="shared" si="37"/>
        <v/>
      </c>
      <c r="BJ71" t="str">
        <f t="shared" si="37"/>
        <v/>
      </c>
      <c r="BK71" t="str">
        <f t="shared" si="37"/>
        <v/>
      </c>
      <c r="BL71" t="str">
        <f t="shared" si="37"/>
        <v/>
      </c>
      <c r="BM71" t="str">
        <f t="shared" si="37"/>
        <v/>
      </c>
      <c r="BN71" t="str">
        <f t="shared" si="37"/>
        <v/>
      </c>
    </row>
    <row r="72" spans="1:66" ht="16">
      <c r="A72">
        <v>91</v>
      </c>
      <c r="B72">
        <v>3</v>
      </c>
      <c r="C72" t="s">
        <v>189</v>
      </c>
      <c r="D72" t="s">
        <v>231</v>
      </c>
      <c r="E72" t="e">
        <f t="shared" si="34"/>
        <v>#REF!</v>
      </c>
      <c r="F72" t="s">
        <v>3286</v>
      </c>
      <c r="K72" s="231" t="s">
        <v>909</v>
      </c>
      <c r="L72" s="230" t="str">
        <f>VLOOKUP(K72,keys_v1.7!O$2:P$792,2,FALSE)</f>
        <v xml:space="preserve">Definition from MARLO: </v>
      </c>
      <c r="M72" s="1">
        <v>0</v>
      </c>
      <c r="N72" s="1">
        <v>1</v>
      </c>
      <c r="Q72" s="138">
        <v>1</v>
      </c>
      <c r="R72" s="144">
        <v>0.2</v>
      </c>
      <c r="S72" s="147">
        <v>0</v>
      </c>
      <c r="T72" s="147">
        <v>0</v>
      </c>
      <c r="U72" s="147">
        <v>0.2</v>
      </c>
      <c r="V72" s="144">
        <v>0.2</v>
      </c>
      <c r="W72" s="147">
        <v>1</v>
      </c>
      <c r="X72" s="144">
        <v>1</v>
      </c>
      <c r="Y72" s="144">
        <v>0</v>
      </c>
      <c r="Z72" s="144">
        <v>0</v>
      </c>
      <c r="AA72" s="144">
        <v>0.2</v>
      </c>
      <c r="AB72" s="146">
        <v>0.2</v>
      </c>
      <c r="AC72" s="144">
        <v>0</v>
      </c>
      <c r="AE72" t="s">
        <v>2668</v>
      </c>
      <c r="AH72" t="str">
        <f t="shared" si="38"/>
        <v/>
      </c>
      <c r="AI72" t="str">
        <f t="shared" si="16"/>
        <v/>
      </c>
      <c r="AJ72" t="str">
        <f t="shared" si="32"/>
        <v/>
      </c>
      <c r="AK72" t="str">
        <f t="shared" si="33"/>
        <v/>
      </c>
      <c r="AL72" t="str">
        <f t="shared" si="28"/>
        <v/>
      </c>
      <c r="AM72" t="str">
        <f t="shared" si="39"/>
        <v/>
      </c>
      <c r="AN72" t="str">
        <f t="shared" si="35"/>
        <v/>
      </c>
      <c r="AO72" t="str">
        <f t="shared" si="35"/>
        <v/>
      </c>
      <c r="AP72" t="str">
        <f t="shared" si="35"/>
        <v/>
      </c>
      <c r="AQ72" t="str">
        <f t="shared" si="35"/>
        <v/>
      </c>
      <c r="AR72" t="str">
        <f t="shared" si="35"/>
        <v/>
      </c>
      <c r="AS72" t="str">
        <f t="shared" si="35"/>
        <v/>
      </c>
      <c r="AT72" t="str">
        <f t="shared" si="35"/>
        <v/>
      </c>
      <c r="AU72" t="str">
        <f t="shared" si="35"/>
        <v/>
      </c>
      <c r="AV72" t="str">
        <f t="shared" si="35"/>
        <v/>
      </c>
      <c r="AW72" t="str">
        <f t="shared" si="35"/>
        <v/>
      </c>
      <c r="AX72" t="str">
        <f t="shared" si="36"/>
        <v/>
      </c>
      <c r="AY72" t="str">
        <f t="shared" si="36"/>
        <v/>
      </c>
      <c r="AZ72" t="str">
        <f t="shared" si="36"/>
        <v/>
      </c>
      <c r="BA72" t="str">
        <f t="shared" si="36"/>
        <v/>
      </c>
      <c r="BB72" t="str">
        <f t="shared" si="36"/>
        <v/>
      </c>
      <c r="BC72" t="str">
        <f t="shared" si="36"/>
        <v/>
      </c>
      <c r="BD72" t="str">
        <f t="shared" si="36"/>
        <v/>
      </c>
      <c r="BE72" t="str">
        <f t="shared" si="36"/>
        <v/>
      </c>
      <c r="BF72" t="str">
        <f t="shared" si="36"/>
        <v/>
      </c>
      <c r="BG72" t="str">
        <f t="shared" si="36"/>
        <v/>
      </c>
      <c r="BH72" t="str">
        <f t="shared" si="37"/>
        <v/>
      </c>
      <c r="BI72" t="str">
        <f t="shared" si="37"/>
        <v/>
      </c>
      <c r="BJ72">
        <f t="shared" si="37"/>
        <v>12</v>
      </c>
      <c r="BK72" t="str">
        <f t="shared" si="37"/>
        <v/>
      </c>
      <c r="BL72" t="str">
        <f t="shared" si="37"/>
        <v/>
      </c>
      <c r="BM72" t="str">
        <f t="shared" si="37"/>
        <v/>
      </c>
      <c r="BN72" t="str">
        <f t="shared" si="37"/>
        <v/>
      </c>
    </row>
    <row r="73" spans="1:66" ht="16">
      <c r="A73">
        <v>90</v>
      </c>
      <c r="B73">
        <v>3</v>
      </c>
      <c r="C73" t="s">
        <v>189</v>
      </c>
      <c r="D73" t="s">
        <v>231</v>
      </c>
      <c r="E73" t="e">
        <f t="shared" si="34"/>
        <v>#REF!</v>
      </c>
      <c r="F73" t="s">
        <v>231</v>
      </c>
      <c r="K73" s="231" t="s">
        <v>1203</v>
      </c>
      <c r="L73" s="230" t="str">
        <f>VLOOKUP(K73,keys_v1.7!O$2:P$792,2,FALSE)</f>
        <v xml:space="preserve">Definition from Zotero: </v>
      </c>
      <c r="M73" s="1">
        <v>0</v>
      </c>
      <c r="N73" s="1">
        <v>-1</v>
      </c>
      <c r="R73" s="144">
        <v>0</v>
      </c>
      <c r="S73" s="144">
        <v>0</v>
      </c>
      <c r="T73" s="147">
        <v>0</v>
      </c>
      <c r="U73" s="144">
        <v>0</v>
      </c>
      <c r="V73" s="144">
        <v>0.2</v>
      </c>
      <c r="W73" s="144">
        <v>0.8</v>
      </c>
      <c r="X73" s="144">
        <v>1</v>
      </c>
      <c r="Y73" s="144">
        <v>0</v>
      </c>
      <c r="Z73" s="144">
        <v>0.2</v>
      </c>
      <c r="AA73" s="144">
        <v>0</v>
      </c>
      <c r="AB73" s="145">
        <v>0</v>
      </c>
      <c r="AC73" s="144">
        <v>1</v>
      </c>
      <c r="AE73" t="s">
        <v>2678</v>
      </c>
      <c r="AH73" t="str">
        <f t="shared" si="38"/>
        <v/>
      </c>
      <c r="AI73" t="str">
        <f t="shared" si="16"/>
        <v/>
      </c>
      <c r="AJ73" t="str">
        <f t="shared" si="32"/>
        <v/>
      </c>
      <c r="AK73">
        <v>0</v>
      </c>
      <c r="AL73" t="str">
        <f t="shared" si="28"/>
        <v/>
      </c>
      <c r="AM73" t="str">
        <f t="shared" si="39"/>
        <v/>
      </c>
      <c r="AN73" t="str">
        <f t="shared" si="35"/>
        <v/>
      </c>
      <c r="AO73" t="str">
        <f t="shared" si="35"/>
        <v/>
      </c>
      <c r="AP73" t="str">
        <f t="shared" si="35"/>
        <v/>
      </c>
      <c r="AQ73" t="str">
        <f t="shared" si="35"/>
        <v/>
      </c>
      <c r="AR73" t="str">
        <f t="shared" si="35"/>
        <v/>
      </c>
      <c r="AS73" t="str">
        <f t="shared" si="35"/>
        <v/>
      </c>
      <c r="AT73" t="str">
        <f t="shared" si="35"/>
        <v/>
      </c>
      <c r="AU73" t="str">
        <f t="shared" si="35"/>
        <v/>
      </c>
      <c r="AV73" t="str">
        <f t="shared" si="35"/>
        <v/>
      </c>
      <c r="AW73" t="str">
        <f t="shared" si="35"/>
        <v/>
      </c>
      <c r="AX73" t="str">
        <f t="shared" si="36"/>
        <v/>
      </c>
      <c r="AY73" t="str">
        <f t="shared" si="36"/>
        <v/>
      </c>
      <c r="AZ73" t="str">
        <f t="shared" si="36"/>
        <v/>
      </c>
      <c r="BA73" t="str">
        <f t="shared" si="36"/>
        <v/>
      </c>
      <c r="BB73" t="str">
        <f t="shared" si="36"/>
        <v/>
      </c>
      <c r="BC73" t="str">
        <f t="shared" si="36"/>
        <v/>
      </c>
      <c r="BD73" t="str">
        <f t="shared" si="36"/>
        <v/>
      </c>
      <c r="BE73" t="str">
        <f t="shared" si="36"/>
        <v/>
      </c>
      <c r="BF73" t="str">
        <f t="shared" si="36"/>
        <v/>
      </c>
      <c r="BG73" t="str">
        <f t="shared" si="36"/>
        <v/>
      </c>
      <c r="BH73" t="str">
        <f t="shared" si="37"/>
        <v/>
      </c>
      <c r="BI73" t="str">
        <f t="shared" si="37"/>
        <v/>
      </c>
      <c r="BJ73">
        <f t="shared" si="37"/>
        <v>4</v>
      </c>
      <c r="BK73" t="str">
        <f t="shared" si="37"/>
        <v/>
      </c>
      <c r="BL73" t="str">
        <f t="shared" si="37"/>
        <v/>
      </c>
      <c r="BM73" t="str">
        <f t="shared" si="37"/>
        <v/>
      </c>
      <c r="BN73" t="str">
        <f t="shared" si="37"/>
        <v/>
      </c>
    </row>
    <row r="74" spans="1:66">
      <c r="A74">
        <v>94</v>
      </c>
      <c r="B74">
        <v>3</v>
      </c>
      <c r="C74" t="s">
        <v>189</v>
      </c>
      <c r="D74" t="s">
        <v>231</v>
      </c>
      <c r="E74" t="e">
        <f t="shared" si="34"/>
        <v>#REF!</v>
      </c>
      <c r="F74" t="s">
        <v>231</v>
      </c>
      <c r="K74" s="231" t="s">
        <v>890</v>
      </c>
      <c r="L74" s="230" t="e">
        <f>VLOOKUP(K74,keys_v1.7!O$2:P$792,2,FALSE)</f>
        <v>#N/A</v>
      </c>
      <c r="M74" s="1">
        <v>0</v>
      </c>
      <c r="N74" s="1">
        <v>-1</v>
      </c>
      <c r="Q74" s="138">
        <v>1</v>
      </c>
      <c r="R74" s="144">
        <v>0.5</v>
      </c>
      <c r="S74" s="144">
        <v>0</v>
      </c>
      <c r="T74" s="144"/>
      <c r="U74" s="144">
        <v>0.6</v>
      </c>
      <c r="V74" s="144">
        <v>0.6</v>
      </c>
      <c r="W74" s="144">
        <v>0.8</v>
      </c>
      <c r="X74" s="144">
        <v>0.8</v>
      </c>
      <c r="Y74" s="144">
        <v>0</v>
      </c>
      <c r="Z74" s="144">
        <v>0.4</v>
      </c>
      <c r="AA74" s="144">
        <v>0</v>
      </c>
      <c r="AB74" s="145">
        <v>0</v>
      </c>
      <c r="AC74" s="144">
        <v>0.6</v>
      </c>
      <c r="AE74" s="21" t="s">
        <v>2679</v>
      </c>
      <c r="AH74" t="str">
        <f t="shared" si="38"/>
        <v/>
      </c>
      <c r="AI74" t="str">
        <f t="shared" si="16"/>
        <v/>
      </c>
      <c r="AJ74" t="str">
        <f t="shared" si="32"/>
        <v/>
      </c>
      <c r="AK74" t="str">
        <f t="shared" ref="AK74:AK84" si="40">IFERROR(SEARCH($AK$1,K74),"")</f>
        <v/>
      </c>
      <c r="AL74" t="str">
        <f t="shared" si="28"/>
        <v/>
      </c>
      <c r="AM74" t="str">
        <f t="shared" si="39"/>
        <v/>
      </c>
      <c r="AN74" t="str">
        <f t="shared" ref="AN74:AW83" si="41">IFERROR(SEARCH(AN$1,$K74),"")</f>
        <v/>
      </c>
      <c r="AO74" t="str">
        <f t="shared" si="41"/>
        <v/>
      </c>
      <c r="AP74" t="str">
        <f t="shared" si="41"/>
        <v/>
      </c>
      <c r="AQ74" t="str">
        <f t="shared" si="41"/>
        <v/>
      </c>
      <c r="AR74" t="str">
        <f t="shared" si="41"/>
        <v/>
      </c>
      <c r="AS74" t="str">
        <f t="shared" si="41"/>
        <v/>
      </c>
      <c r="AT74" t="str">
        <f t="shared" si="41"/>
        <v/>
      </c>
      <c r="AU74" t="str">
        <f t="shared" si="41"/>
        <v/>
      </c>
      <c r="AV74" t="str">
        <f t="shared" si="41"/>
        <v/>
      </c>
      <c r="AW74" t="str">
        <f t="shared" si="41"/>
        <v/>
      </c>
      <c r="AX74" t="str">
        <f t="shared" ref="AX74:BG83" si="42">IFERROR(SEARCH(AX$1,$K74),"")</f>
        <v/>
      </c>
      <c r="AY74" t="str">
        <f t="shared" si="42"/>
        <v/>
      </c>
      <c r="AZ74" t="str">
        <f t="shared" si="42"/>
        <v/>
      </c>
      <c r="BA74" t="str">
        <f t="shared" si="42"/>
        <v/>
      </c>
      <c r="BB74" t="str">
        <f t="shared" si="42"/>
        <v/>
      </c>
      <c r="BC74" t="str">
        <f t="shared" si="42"/>
        <v/>
      </c>
      <c r="BD74" t="str">
        <f t="shared" si="42"/>
        <v/>
      </c>
      <c r="BE74" t="str">
        <f t="shared" si="42"/>
        <v/>
      </c>
      <c r="BF74" t="str">
        <f t="shared" si="42"/>
        <v/>
      </c>
      <c r="BG74" t="str">
        <f t="shared" si="42"/>
        <v/>
      </c>
      <c r="BH74" t="str">
        <f t="shared" ref="BH74:BN83" si="43">IFERROR(SEARCH(BH$1,$K74),"")</f>
        <v/>
      </c>
      <c r="BI74" t="str">
        <f t="shared" si="43"/>
        <v/>
      </c>
      <c r="BJ74" t="str">
        <f t="shared" si="43"/>
        <v/>
      </c>
      <c r="BK74" t="str">
        <f t="shared" si="43"/>
        <v/>
      </c>
      <c r="BL74" t="str">
        <f t="shared" si="43"/>
        <v/>
      </c>
      <c r="BM74" t="str">
        <f t="shared" si="43"/>
        <v/>
      </c>
      <c r="BN74" t="str">
        <f t="shared" si="43"/>
        <v/>
      </c>
    </row>
    <row r="75" spans="1:66" ht="16">
      <c r="A75">
        <v>93</v>
      </c>
      <c r="B75">
        <v>3</v>
      </c>
      <c r="C75" t="s">
        <v>189</v>
      </c>
      <c r="D75" t="s">
        <v>231</v>
      </c>
      <c r="E75" t="e">
        <f t="shared" si="34"/>
        <v>#REF!</v>
      </c>
      <c r="F75" t="s">
        <v>231</v>
      </c>
      <c r="K75" s="231" t="s">
        <v>230</v>
      </c>
      <c r="L75" s="230" t="str">
        <f>VLOOKUP(K75,keys_v1.7!O$2:P$792,2,FALSE)</f>
        <v>Definition from VIVO: Recorded audio in any format|An audio document; aka record.</v>
      </c>
      <c r="M75" s="1">
        <v>0</v>
      </c>
      <c r="N75" s="1">
        <v>0</v>
      </c>
      <c r="Q75" s="138">
        <v>1</v>
      </c>
      <c r="R75" s="144">
        <v>0.5</v>
      </c>
      <c r="S75" s="144">
        <v>0</v>
      </c>
      <c r="T75" s="144"/>
      <c r="U75" s="144">
        <v>0.6</v>
      </c>
      <c r="V75" s="144">
        <v>0.6</v>
      </c>
      <c r="W75" s="144">
        <v>0.8</v>
      </c>
      <c r="X75" s="144">
        <v>0.8</v>
      </c>
      <c r="Y75" s="144">
        <v>0</v>
      </c>
      <c r="Z75" s="144">
        <v>0.4</v>
      </c>
      <c r="AA75" s="144">
        <v>0</v>
      </c>
      <c r="AB75" s="145">
        <v>0</v>
      </c>
      <c r="AC75" s="144">
        <v>0.6</v>
      </c>
      <c r="AE75" s="21" t="s">
        <v>2679</v>
      </c>
      <c r="AH75" t="str">
        <f t="shared" si="38"/>
        <v/>
      </c>
      <c r="AI75" t="str">
        <f t="shared" si="16"/>
        <v/>
      </c>
      <c r="AJ75" t="str">
        <f t="shared" si="32"/>
        <v/>
      </c>
      <c r="AK75" t="str">
        <f t="shared" si="40"/>
        <v/>
      </c>
      <c r="AL75" t="str">
        <f t="shared" si="28"/>
        <v/>
      </c>
      <c r="AM75" t="str">
        <f t="shared" si="39"/>
        <v/>
      </c>
      <c r="AN75" t="str">
        <f t="shared" si="41"/>
        <v/>
      </c>
      <c r="AO75" t="str">
        <f t="shared" si="41"/>
        <v/>
      </c>
      <c r="AP75" t="str">
        <f t="shared" si="41"/>
        <v/>
      </c>
      <c r="AQ75" t="str">
        <f t="shared" si="41"/>
        <v/>
      </c>
      <c r="AR75" t="str">
        <f t="shared" si="41"/>
        <v/>
      </c>
      <c r="AS75" t="str">
        <f t="shared" si="41"/>
        <v/>
      </c>
      <c r="AT75" t="str">
        <f t="shared" si="41"/>
        <v/>
      </c>
      <c r="AU75" t="str">
        <f t="shared" si="41"/>
        <v/>
      </c>
      <c r="AV75" t="str">
        <f t="shared" si="41"/>
        <v/>
      </c>
      <c r="AW75" t="str">
        <f t="shared" si="41"/>
        <v/>
      </c>
      <c r="AX75" t="str">
        <f t="shared" si="42"/>
        <v/>
      </c>
      <c r="AY75" t="str">
        <f t="shared" si="42"/>
        <v/>
      </c>
      <c r="AZ75" t="str">
        <f t="shared" si="42"/>
        <v/>
      </c>
      <c r="BA75" t="str">
        <f t="shared" si="42"/>
        <v/>
      </c>
      <c r="BB75" t="str">
        <f t="shared" si="42"/>
        <v/>
      </c>
      <c r="BC75" t="str">
        <f t="shared" si="42"/>
        <v/>
      </c>
      <c r="BD75" t="str">
        <f t="shared" si="42"/>
        <v/>
      </c>
      <c r="BE75" t="str">
        <f t="shared" si="42"/>
        <v/>
      </c>
      <c r="BF75" t="str">
        <f t="shared" si="42"/>
        <v/>
      </c>
      <c r="BG75" t="str">
        <f t="shared" si="42"/>
        <v/>
      </c>
      <c r="BH75" t="str">
        <f t="shared" si="43"/>
        <v/>
      </c>
      <c r="BI75" t="str">
        <f t="shared" si="43"/>
        <v/>
      </c>
      <c r="BJ75" t="str">
        <f t="shared" si="43"/>
        <v/>
      </c>
      <c r="BK75" t="str">
        <f t="shared" si="43"/>
        <v/>
      </c>
      <c r="BL75" t="str">
        <f t="shared" si="43"/>
        <v/>
      </c>
      <c r="BM75" t="str">
        <f t="shared" si="43"/>
        <v/>
      </c>
      <c r="BN75" t="str">
        <f t="shared" si="43"/>
        <v/>
      </c>
    </row>
    <row r="76" spans="1:66" ht="16">
      <c r="A76">
        <v>92</v>
      </c>
      <c r="B76">
        <v>3</v>
      </c>
      <c r="C76" t="s">
        <v>189</v>
      </c>
      <c r="D76" t="s">
        <v>231</v>
      </c>
      <c r="E76" t="e">
        <f t="shared" si="34"/>
        <v>#REF!</v>
      </c>
      <c r="F76" t="s">
        <v>231</v>
      </c>
      <c r="K76" s="231" t="s">
        <v>231</v>
      </c>
      <c r="L76" s="230" t="str">
        <f>VLOOKUP(K76,keys_v1.7!O$2:P$792,2,FALSE)</f>
        <v>Definition from DublinCore: A resource primarily intended to be heard.</v>
      </c>
      <c r="M76" s="1">
        <v>0</v>
      </c>
      <c r="N76" s="1">
        <v>0</v>
      </c>
      <c r="Q76" s="138">
        <v>1</v>
      </c>
      <c r="R76" s="144">
        <v>0.4</v>
      </c>
      <c r="S76" s="144">
        <v>0</v>
      </c>
      <c r="T76" s="144"/>
      <c r="U76" s="147">
        <v>0.6</v>
      </c>
      <c r="V76" s="144">
        <v>0.6</v>
      </c>
      <c r="W76" s="144">
        <v>0.6</v>
      </c>
      <c r="X76" s="144">
        <v>1</v>
      </c>
      <c r="Y76" s="144">
        <v>0</v>
      </c>
      <c r="Z76" s="145">
        <v>0.2</v>
      </c>
      <c r="AA76" s="144">
        <v>0</v>
      </c>
      <c r="AB76" s="145">
        <v>0</v>
      </c>
      <c r="AC76" s="144">
        <v>0.6</v>
      </c>
      <c r="AE76" t="s">
        <v>2750</v>
      </c>
      <c r="AH76" t="str">
        <f t="shared" si="38"/>
        <v/>
      </c>
      <c r="AI76" t="str">
        <f t="shared" si="16"/>
        <v/>
      </c>
      <c r="AJ76" t="str">
        <f t="shared" si="32"/>
        <v/>
      </c>
      <c r="AK76" t="str">
        <f t="shared" si="40"/>
        <v/>
      </c>
      <c r="AL76" t="str">
        <f t="shared" si="28"/>
        <v/>
      </c>
      <c r="AM76" t="str">
        <f t="shared" si="39"/>
        <v/>
      </c>
      <c r="AN76" t="str">
        <f t="shared" si="41"/>
        <v/>
      </c>
      <c r="AO76" t="str">
        <f t="shared" si="41"/>
        <v/>
      </c>
      <c r="AP76" t="str">
        <f t="shared" si="41"/>
        <v/>
      </c>
      <c r="AQ76" t="str">
        <f t="shared" si="41"/>
        <v/>
      </c>
      <c r="AR76" t="str">
        <f t="shared" si="41"/>
        <v/>
      </c>
      <c r="AS76" t="str">
        <f t="shared" si="41"/>
        <v/>
      </c>
      <c r="AT76" t="str">
        <f t="shared" si="41"/>
        <v/>
      </c>
      <c r="AU76" t="str">
        <f t="shared" si="41"/>
        <v/>
      </c>
      <c r="AV76" t="str">
        <f t="shared" si="41"/>
        <v/>
      </c>
      <c r="AW76" t="str">
        <f t="shared" si="41"/>
        <v/>
      </c>
      <c r="AX76" t="str">
        <f t="shared" si="42"/>
        <v/>
      </c>
      <c r="AY76" t="str">
        <f t="shared" si="42"/>
        <v/>
      </c>
      <c r="AZ76" t="str">
        <f t="shared" si="42"/>
        <v/>
      </c>
      <c r="BA76" t="str">
        <f t="shared" si="42"/>
        <v/>
      </c>
      <c r="BB76" t="str">
        <f t="shared" si="42"/>
        <v/>
      </c>
      <c r="BC76" t="str">
        <f t="shared" si="42"/>
        <v/>
      </c>
      <c r="BD76" t="str">
        <f t="shared" si="42"/>
        <v/>
      </c>
      <c r="BE76" t="str">
        <f t="shared" si="42"/>
        <v/>
      </c>
      <c r="BF76" t="str">
        <f t="shared" si="42"/>
        <v/>
      </c>
      <c r="BG76" t="str">
        <f t="shared" si="42"/>
        <v/>
      </c>
      <c r="BH76" t="str">
        <f t="shared" si="43"/>
        <v/>
      </c>
      <c r="BI76" t="str">
        <f t="shared" si="43"/>
        <v/>
      </c>
      <c r="BJ76" t="str">
        <f t="shared" si="43"/>
        <v/>
      </c>
      <c r="BK76" t="str">
        <f t="shared" si="43"/>
        <v/>
      </c>
      <c r="BL76" t="str">
        <f t="shared" si="43"/>
        <v/>
      </c>
      <c r="BM76" t="str">
        <f t="shared" si="43"/>
        <v/>
      </c>
      <c r="BN76" t="str">
        <f t="shared" si="43"/>
        <v/>
      </c>
    </row>
    <row r="77" spans="1:66" ht="48">
      <c r="A77">
        <v>82</v>
      </c>
      <c r="B77">
        <v>3</v>
      </c>
      <c r="C77" t="s">
        <v>189</v>
      </c>
      <c r="D77" t="s">
        <v>879</v>
      </c>
      <c r="E77" t="e">
        <f t="shared" si="34"/>
        <v>#REF!</v>
      </c>
      <c r="F77" t="s">
        <v>210</v>
      </c>
      <c r="K77" s="231" t="s">
        <v>213</v>
      </c>
      <c r="L77" s="230" t="str">
        <f>VLOOKUP(K77,keys_v1.7!O$2:P$792,2,FALSE)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 primarily for human reading, not machine processing</v>
      </c>
      <c r="M77" s="1">
        <v>1</v>
      </c>
      <c r="N77" s="1">
        <v>0</v>
      </c>
      <c r="O77" s="1">
        <v>1</v>
      </c>
      <c r="P77" s="1">
        <v>1</v>
      </c>
      <c r="R77" s="144">
        <v>1</v>
      </c>
      <c r="S77" s="144">
        <v>1</v>
      </c>
      <c r="T77" s="144">
        <v>0.4</v>
      </c>
      <c r="U77" s="144">
        <v>1</v>
      </c>
      <c r="V77" s="144">
        <v>0.8</v>
      </c>
      <c r="W77" s="144">
        <v>0.8</v>
      </c>
      <c r="X77" s="144">
        <v>0.8</v>
      </c>
      <c r="Y77" s="144">
        <v>0</v>
      </c>
      <c r="Z77" s="144">
        <v>0.6</v>
      </c>
      <c r="AA77" s="144">
        <v>0.6</v>
      </c>
      <c r="AB77" s="146">
        <v>0</v>
      </c>
      <c r="AC77" s="144">
        <v>0.2</v>
      </c>
      <c r="AE77" t="s">
        <v>2676</v>
      </c>
      <c r="AH77" t="str">
        <f t="shared" si="38"/>
        <v/>
      </c>
      <c r="AI77" t="str">
        <f t="shared" si="16"/>
        <v/>
      </c>
      <c r="AJ77" t="str">
        <f t="shared" si="32"/>
        <v/>
      </c>
      <c r="AK77" t="str">
        <f t="shared" si="40"/>
        <v/>
      </c>
      <c r="AL77" t="str">
        <f t="shared" si="28"/>
        <v/>
      </c>
      <c r="AM77" t="str">
        <f t="shared" si="39"/>
        <v/>
      </c>
      <c r="AN77" t="str">
        <f t="shared" si="41"/>
        <v/>
      </c>
      <c r="AO77" t="str">
        <f t="shared" si="41"/>
        <v/>
      </c>
      <c r="AP77" t="str">
        <f t="shared" si="41"/>
        <v/>
      </c>
      <c r="AQ77" t="str">
        <f t="shared" si="41"/>
        <v/>
      </c>
      <c r="AR77" t="str">
        <f t="shared" si="41"/>
        <v/>
      </c>
      <c r="AS77" t="str">
        <f t="shared" si="41"/>
        <v/>
      </c>
      <c r="AT77" t="str">
        <f t="shared" si="41"/>
        <v/>
      </c>
      <c r="AU77" t="str">
        <f t="shared" si="41"/>
        <v/>
      </c>
      <c r="AV77" t="str">
        <f t="shared" si="41"/>
        <v/>
      </c>
      <c r="AW77" t="str">
        <f t="shared" si="41"/>
        <v/>
      </c>
      <c r="AX77" t="str">
        <f t="shared" si="42"/>
        <v/>
      </c>
      <c r="AY77" t="str">
        <f t="shared" si="42"/>
        <v/>
      </c>
      <c r="AZ77" t="str">
        <f t="shared" si="42"/>
        <v/>
      </c>
      <c r="BA77" t="str">
        <f t="shared" si="42"/>
        <v/>
      </c>
      <c r="BB77" t="str">
        <f t="shared" si="42"/>
        <v/>
      </c>
      <c r="BC77" t="str">
        <f t="shared" si="42"/>
        <v/>
      </c>
      <c r="BD77" t="str">
        <f t="shared" si="42"/>
        <v/>
      </c>
      <c r="BE77" t="str">
        <f t="shared" si="42"/>
        <v/>
      </c>
      <c r="BF77" t="str">
        <f t="shared" si="42"/>
        <v/>
      </c>
      <c r="BG77" t="str">
        <f t="shared" si="42"/>
        <v/>
      </c>
      <c r="BH77" t="str">
        <f t="shared" si="43"/>
        <v/>
      </c>
      <c r="BI77" t="str">
        <f t="shared" si="43"/>
        <v/>
      </c>
      <c r="BJ77" t="str">
        <f t="shared" si="43"/>
        <v/>
      </c>
      <c r="BK77" t="str">
        <f t="shared" si="43"/>
        <v/>
      </c>
      <c r="BL77" t="str">
        <f t="shared" si="43"/>
        <v/>
      </c>
      <c r="BM77" t="str">
        <f t="shared" si="43"/>
        <v/>
      </c>
      <c r="BN77" t="str">
        <f t="shared" si="43"/>
        <v/>
      </c>
    </row>
    <row r="78" spans="1:66" ht="16">
      <c r="A78">
        <v>84</v>
      </c>
      <c r="B78">
        <v>3</v>
      </c>
      <c r="C78" t="s">
        <v>189</v>
      </c>
      <c r="D78" t="s">
        <v>879</v>
      </c>
      <c r="E78" t="e">
        <f t="shared" si="34"/>
        <v>#REF!</v>
      </c>
      <c r="F78" t="s">
        <v>210</v>
      </c>
      <c r="K78" s="231" t="s">
        <v>3332</v>
      </c>
      <c r="L78" s="230" t="str">
        <f>VLOOKUP(K78,keys_v1.7!O$2:P$792,2,FALSE)</f>
        <v>Definition from ONIX 3.0: photographic still image file. Whether in a plate section / insert, or not</v>
      </c>
      <c r="M78" s="1">
        <v>0</v>
      </c>
      <c r="N78" s="1">
        <v>1</v>
      </c>
      <c r="O78" s="1">
        <v>1</v>
      </c>
      <c r="R78" s="144">
        <v>1</v>
      </c>
      <c r="S78" s="144">
        <v>1</v>
      </c>
      <c r="T78" s="144">
        <v>0.2</v>
      </c>
      <c r="U78" s="144">
        <v>1</v>
      </c>
      <c r="V78" s="144">
        <v>0.8</v>
      </c>
      <c r="W78" s="144">
        <v>0.8</v>
      </c>
      <c r="X78" s="144">
        <v>1</v>
      </c>
      <c r="Y78" s="144">
        <v>0</v>
      </c>
      <c r="Z78" s="144">
        <v>0.4</v>
      </c>
      <c r="AA78" s="144">
        <v>0.6</v>
      </c>
      <c r="AB78" s="146">
        <v>0.2</v>
      </c>
      <c r="AC78" s="144">
        <v>0.6</v>
      </c>
      <c r="AE78" s="21" t="s">
        <v>2677</v>
      </c>
      <c r="AH78" t="str">
        <f t="shared" si="38"/>
        <v/>
      </c>
      <c r="AI78" t="str">
        <f t="shared" si="16"/>
        <v/>
      </c>
      <c r="AJ78" t="str">
        <f t="shared" si="32"/>
        <v/>
      </c>
      <c r="AK78" t="str">
        <f t="shared" si="40"/>
        <v/>
      </c>
      <c r="AL78" t="str">
        <f t="shared" si="28"/>
        <v/>
      </c>
      <c r="AM78" t="str">
        <f t="shared" si="39"/>
        <v/>
      </c>
      <c r="AN78" t="str">
        <f t="shared" si="41"/>
        <v/>
      </c>
      <c r="AO78" t="str">
        <f t="shared" si="41"/>
        <v/>
      </c>
      <c r="AP78" t="str">
        <f t="shared" si="41"/>
        <v/>
      </c>
      <c r="AQ78" t="str">
        <f t="shared" si="41"/>
        <v/>
      </c>
      <c r="AR78" t="str">
        <f t="shared" si="41"/>
        <v/>
      </c>
      <c r="AS78" t="str">
        <f t="shared" si="41"/>
        <v/>
      </c>
      <c r="AT78" t="str">
        <f t="shared" si="41"/>
        <v/>
      </c>
      <c r="AU78" t="str">
        <f t="shared" si="41"/>
        <v/>
      </c>
      <c r="AV78" t="str">
        <f t="shared" si="41"/>
        <v/>
      </c>
      <c r="AW78" t="str">
        <f t="shared" si="41"/>
        <v/>
      </c>
      <c r="AX78" t="str">
        <f t="shared" si="42"/>
        <v/>
      </c>
      <c r="AY78" t="str">
        <f t="shared" si="42"/>
        <v/>
      </c>
      <c r="AZ78" t="str">
        <f t="shared" si="42"/>
        <v/>
      </c>
      <c r="BA78" t="str">
        <f t="shared" si="42"/>
        <v/>
      </c>
      <c r="BB78" t="str">
        <f t="shared" si="42"/>
        <v/>
      </c>
      <c r="BC78" t="str">
        <f t="shared" si="42"/>
        <v/>
      </c>
      <c r="BD78" t="str">
        <f t="shared" si="42"/>
        <v/>
      </c>
      <c r="BE78" t="str">
        <f t="shared" si="42"/>
        <v/>
      </c>
      <c r="BF78" t="str">
        <f t="shared" si="42"/>
        <v/>
      </c>
      <c r="BG78" t="str">
        <f t="shared" si="42"/>
        <v/>
      </c>
      <c r="BH78" t="str">
        <f t="shared" si="43"/>
        <v/>
      </c>
      <c r="BI78" t="str">
        <f t="shared" si="43"/>
        <v/>
      </c>
      <c r="BJ78" t="str">
        <f t="shared" si="43"/>
        <v/>
      </c>
      <c r="BK78" t="str">
        <f t="shared" si="43"/>
        <v/>
      </c>
      <c r="BL78" t="str">
        <f t="shared" si="43"/>
        <v/>
      </c>
      <c r="BM78" t="str">
        <f t="shared" si="43"/>
        <v/>
      </c>
      <c r="BN78" t="str">
        <f t="shared" si="43"/>
        <v/>
      </c>
    </row>
    <row r="79" spans="1:66" ht="16">
      <c r="A79">
        <v>80</v>
      </c>
      <c r="B79">
        <v>3</v>
      </c>
      <c r="C79" t="s">
        <v>189</v>
      </c>
      <c r="D79" t="s">
        <v>879</v>
      </c>
      <c r="E79" t="e">
        <f t="shared" si="34"/>
        <v>#REF!</v>
      </c>
      <c r="F79" t="s">
        <v>210</v>
      </c>
      <c r="K79" s="231" t="s">
        <v>210</v>
      </c>
      <c r="L79" s="230" t="str">
        <f>VLOOKUP(K79,keys_v1.7!O$2:P$792,2,FALSE)</f>
        <v>Definition from DublinCore: A visual representation other than text.</v>
      </c>
      <c r="M79" s="1">
        <v>1</v>
      </c>
      <c r="N79" s="1">
        <v>0</v>
      </c>
      <c r="R79" s="144">
        <v>0.8</v>
      </c>
      <c r="S79" s="144">
        <v>1</v>
      </c>
      <c r="T79" s="144"/>
      <c r="U79" s="144">
        <v>1</v>
      </c>
      <c r="V79" s="144">
        <v>0.8</v>
      </c>
      <c r="W79" s="144"/>
      <c r="X79" s="144">
        <v>1</v>
      </c>
      <c r="Y79" s="144">
        <v>0</v>
      </c>
      <c r="Z79" s="145">
        <v>0.6</v>
      </c>
      <c r="AA79" s="144">
        <v>0.4</v>
      </c>
      <c r="AB79" s="145">
        <v>0</v>
      </c>
      <c r="AC79" s="144">
        <v>0</v>
      </c>
      <c r="AE79" t="s">
        <v>2750</v>
      </c>
      <c r="AH79" t="str">
        <f t="shared" si="38"/>
        <v/>
      </c>
      <c r="AI79" t="str">
        <f t="shared" si="16"/>
        <v/>
      </c>
      <c r="AJ79" t="str">
        <f t="shared" si="32"/>
        <v/>
      </c>
      <c r="AK79" t="str">
        <f t="shared" si="40"/>
        <v/>
      </c>
      <c r="AL79" t="str">
        <f t="shared" si="28"/>
        <v/>
      </c>
      <c r="AM79" t="str">
        <f t="shared" si="39"/>
        <v/>
      </c>
      <c r="AN79" t="str">
        <f t="shared" si="41"/>
        <v/>
      </c>
      <c r="AO79" t="str">
        <f t="shared" si="41"/>
        <v/>
      </c>
      <c r="AP79" t="str">
        <f t="shared" si="41"/>
        <v/>
      </c>
      <c r="AQ79" t="str">
        <f t="shared" si="41"/>
        <v/>
      </c>
      <c r="AR79" t="str">
        <f t="shared" si="41"/>
        <v/>
      </c>
      <c r="AS79" t="str">
        <f t="shared" si="41"/>
        <v/>
      </c>
      <c r="AT79" t="str">
        <f t="shared" si="41"/>
        <v/>
      </c>
      <c r="AU79" t="str">
        <f t="shared" si="41"/>
        <v/>
      </c>
      <c r="AV79" t="str">
        <f t="shared" si="41"/>
        <v/>
      </c>
      <c r="AW79" t="str">
        <f t="shared" si="41"/>
        <v/>
      </c>
      <c r="AX79" t="str">
        <f t="shared" si="42"/>
        <v/>
      </c>
      <c r="AY79" t="str">
        <f t="shared" si="42"/>
        <v/>
      </c>
      <c r="AZ79" t="str">
        <f t="shared" si="42"/>
        <v/>
      </c>
      <c r="BA79" t="str">
        <f t="shared" si="42"/>
        <v/>
      </c>
      <c r="BB79" t="str">
        <f t="shared" si="42"/>
        <v/>
      </c>
      <c r="BC79" t="str">
        <f t="shared" si="42"/>
        <v/>
      </c>
      <c r="BD79" t="str">
        <f t="shared" si="42"/>
        <v/>
      </c>
      <c r="BE79" t="str">
        <f t="shared" si="42"/>
        <v/>
      </c>
      <c r="BF79" t="str">
        <f t="shared" si="42"/>
        <v/>
      </c>
      <c r="BG79" t="str">
        <f t="shared" si="42"/>
        <v/>
      </c>
      <c r="BH79" t="str">
        <f t="shared" si="43"/>
        <v/>
      </c>
      <c r="BI79" t="str">
        <f t="shared" si="43"/>
        <v/>
      </c>
      <c r="BJ79" t="str">
        <f t="shared" si="43"/>
        <v/>
      </c>
      <c r="BK79" t="str">
        <f t="shared" si="43"/>
        <v/>
      </c>
      <c r="BL79" t="str">
        <f t="shared" si="43"/>
        <v/>
      </c>
      <c r="BM79" t="str">
        <f t="shared" si="43"/>
        <v/>
      </c>
      <c r="BN79" t="str">
        <f t="shared" si="43"/>
        <v/>
      </c>
    </row>
    <row r="80" spans="1:66" ht="16">
      <c r="A80">
        <v>79</v>
      </c>
      <c r="B80">
        <v>3</v>
      </c>
      <c r="C80" t="s">
        <v>189</v>
      </c>
      <c r="D80" t="s">
        <v>879</v>
      </c>
      <c r="E80" t="e">
        <f t="shared" si="34"/>
        <v>#REF!</v>
      </c>
      <c r="F80" t="s">
        <v>3285</v>
      </c>
      <c r="K80" s="231" t="s">
        <v>573</v>
      </c>
      <c r="L80" s="230" t="str">
        <f>VLOOKUP(K80,keys_v1.7!O$2:P$792,2,FALSE)</f>
        <v>Definition from CSL codelists: &lt;no descr found&gt;</v>
      </c>
      <c r="M80" s="1">
        <v>0</v>
      </c>
      <c r="N80" s="1">
        <v>1</v>
      </c>
      <c r="R80" s="144">
        <v>0.8</v>
      </c>
      <c r="S80" s="144">
        <v>1</v>
      </c>
      <c r="T80" s="144"/>
      <c r="U80" s="144">
        <v>1</v>
      </c>
      <c r="V80" s="144">
        <v>0.8</v>
      </c>
      <c r="W80" s="144"/>
      <c r="X80" s="144">
        <v>0.5</v>
      </c>
      <c r="Y80" s="144">
        <v>0</v>
      </c>
      <c r="Z80" s="145">
        <v>0.6</v>
      </c>
      <c r="AA80" s="144">
        <v>0.4</v>
      </c>
      <c r="AB80" s="145">
        <v>0</v>
      </c>
      <c r="AC80" s="144">
        <v>0</v>
      </c>
      <c r="AE80" t="s">
        <v>2750</v>
      </c>
      <c r="AH80" t="str">
        <f t="shared" si="38"/>
        <v/>
      </c>
      <c r="AI80" t="str">
        <f t="shared" si="16"/>
        <v/>
      </c>
      <c r="AJ80" t="str">
        <f t="shared" si="32"/>
        <v/>
      </c>
      <c r="AK80" t="str">
        <f t="shared" si="40"/>
        <v/>
      </c>
      <c r="AL80" t="str">
        <f t="shared" si="28"/>
        <v/>
      </c>
      <c r="AM80" t="str">
        <f t="shared" si="39"/>
        <v/>
      </c>
      <c r="AN80" t="str">
        <f t="shared" si="41"/>
        <v/>
      </c>
      <c r="AO80" t="str">
        <f t="shared" si="41"/>
        <v/>
      </c>
      <c r="AP80" t="str">
        <f t="shared" si="41"/>
        <v/>
      </c>
      <c r="AQ80" t="str">
        <f t="shared" si="41"/>
        <v/>
      </c>
      <c r="AR80" t="str">
        <f t="shared" si="41"/>
        <v/>
      </c>
      <c r="AS80" t="str">
        <f t="shared" si="41"/>
        <v/>
      </c>
      <c r="AT80" t="str">
        <f t="shared" si="41"/>
        <v/>
      </c>
      <c r="AU80" t="str">
        <f t="shared" si="41"/>
        <v/>
      </c>
      <c r="AV80" t="str">
        <f t="shared" si="41"/>
        <v/>
      </c>
      <c r="AW80" t="str">
        <f t="shared" si="41"/>
        <v/>
      </c>
      <c r="AX80" t="str">
        <f t="shared" si="42"/>
        <v/>
      </c>
      <c r="AY80" t="str">
        <f t="shared" si="42"/>
        <v/>
      </c>
      <c r="AZ80" t="str">
        <f t="shared" si="42"/>
        <v/>
      </c>
      <c r="BA80" t="str">
        <f t="shared" si="42"/>
        <v/>
      </c>
      <c r="BB80" t="str">
        <f t="shared" si="42"/>
        <v/>
      </c>
      <c r="BC80" t="str">
        <f t="shared" si="42"/>
        <v/>
      </c>
      <c r="BD80" t="str">
        <f t="shared" si="42"/>
        <v/>
      </c>
      <c r="BE80" t="str">
        <f t="shared" si="42"/>
        <v/>
      </c>
      <c r="BF80" t="str">
        <f t="shared" si="42"/>
        <v/>
      </c>
      <c r="BG80" t="str">
        <f t="shared" si="42"/>
        <v/>
      </c>
      <c r="BH80" t="str">
        <f t="shared" si="43"/>
        <v/>
      </c>
      <c r="BI80" t="str">
        <f t="shared" si="43"/>
        <v/>
      </c>
      <c r="BJ80" t="str">
        <f t="shared" si="43"/>
        <v/>
      </c>
      <c r="BK80" t="str">
        <f t="shared" si="43"/>
        <v/>
      </c>
      <c r="BL80" t="str">
        <f t="shared" si="43"/>
        <v/>
      </c>
      <c r="BM80" t="str">
        <f t="shared" si="43"/>
        <v/>
      </c>
      <c r="BN80" t="str">
        <f t="shared" si="43"/>
        <v/>
      </c>
    </row>
    <row r="81" spans="1:66" ht="48">
      <c r="A81">
        <v>36</v>
      </c>
      <c r="B81">
        <v>3</v>
      </c>
      <c r="C81" t="s">
        <v>189</v>
      </c>
      <c r="D81" t="s">
        <v>879</v>
      </c>
      <c r="E81" t="e">
        <f t="shared" si="34"/>
        <v>#REF!</v>
      </c>
      <c r="F81" t="s">
        <v>3285</v>
      </c>
      <c r="K81" s="231" t="s">
        <v>214</v>
      </c>
      <c r="L81" s="230" t="str">
        <f>VLOOKUP(K81,keys_v1.7!O$2:P$792,2,FALSE)</f>
        <v>Definition from COAR: Any material representing the whole or part of the earth or any celestial body at any scale. Cartographic materials include two- and three-dimensional maps and plans (including maps of imaginary places); aeronautical, navigational, and celestial charts; atlases; globes; block diagrams; sections; aerial photographs with a cartographic purpose; bird's-eye views (map views), etc.</v>
      </c>
      <c r="M81" s="1">
        <v>0</v>
      </c>
      <c r="N81" s="1">
        <v>0</v>
      </c>
      <c r="O81" s="1">
        <v>1</v>
      </c>
      <c r="R81" s="144">
        <v>0.6</v>
      </c>
      <c r="S81" s="144">
        <v>1</v>
      </c>
      <c r="T81" s="144">
        <v>0.6</v>
      </c>
      <c r="U81" s="144">
        <v>0.8</v>
      </c>
      <c r="V81" s="144">
        <v>0.6</v>
      </c>
      <c r="W81" s="144">
        <v>0.6</v>
      </c>
      <c r="X81" s="144">
        <v>0.6</v>
      </c>
      <c r="Y81" s="144">
        <v>0</v>
      </c>
      <c r="Z81" s="144">
        <v>0.4</v>
      </c>
      <c r="AA81" s="144">
        <v>0.2</v>
      </c>
      <c r="AB81" s="146">
        <v>0</v>
      </c>
      <c r="AC81" s="144">
        <v>0</v>
      </c>
      <c r="AE81" t="s">
        <v>2670</v>
      </c>
      <c r="AH81" t="str">
        <f t="shared" si="38"/>
        <v/>
      </c>
      <c r="AI81" t="str">
        <f t="shared" si="16"/>
        <v/>
      </c>
      <c r="AJ81" t="str">
        <f t="shared" si="32"/>
        <v/>
      </c>
      <c r="AK81" t="str">
        <f t="shared" si="40"/>
        <v/>
      </c>
      <c r="AL81" t="str">
        <f t="shared" si="28"/>
        <v/>
      </c>
      <c r="AM81" t="str">
        <f t="shared" si="39"/>
        <v/>
      </c>
      <c r="AN81" t="str">
        <f t="shared" si="41"/>
        <v/>
      </c>
      <c r="AO81" t="str">
        <f t="shared" si="41"/>
        <v/>
      </c>
      <c r="AP81" t="str">
        <f t="shared" si="41"/>
        <v/>
      </c>
      <c r="AQ81" t="str">
        <f t="shared" si="41"/>
        <v/>
      </c>
      <c r="AR81" t="str">
        <f t="shared" si="41"/>
        <v/>
      </c>
      <c r="AS81" t="str">
        <f t="shared" si="41"/>
        <v/>
      </c>
      <c r="AT81" t="str">
        <f t="shared" si="41"/>
        <v/>
      </c>
      <c r="AU81" t="str">
        <f t="shared" si="41"/>
        <v/>
      </c>
      <c r="AV81" t="str">
        <f t="shared" si="41"/>
        <v/>
      </c>
      <c r="AW81" t="str">
        <f t="shared" si="41"/>
        <v/>
      </c>
      <c r="AX81" t="str">
        <f t="shared" si="42"/>
        <v/>
      </c>
      <c r="AY81" t="str">
        <f t="shared" si="42"/>
        <v/>
      </c>
      <c r="AZ81" t="str">
        <f t="shared" si="42"/>
        <v/>
      </c>
      <c r="BA81" t="str">
        <f t="shared" si="42"/>
        <v/>
      </c>
      <c r="BB81" t="str">
        <f t="shared" si="42"/>
        <v/>
      </c>
      <c r="BC81" t="str">
        <f t="shared" si="42"/>
        <v/>
      </c>
      <c r="BD81" t="str">
        <f t="shared" si="42"/>
        <v/>
      </c>
      <c r="BE81" t="str">
        <f t="shared" si="42"/>
        <v/>
      </c>
      <c r="BF81" t="str">
        <f t="shared" si="42"/>
        <v/>
      </c>
      <c r="BG81" t="str">
        <f t="shared" si="42"/>
        <v/>
      </c>
      <c r="BH81" t="str">
        <f t="shared" si="43"/>
        <v/>
      </c>
      <c r="BI81" t="str">
        <f t="shared" si="43"/>
        <v/>
      </c>
      <c r="BJ81" t="str">
        <f t="shared" si="43"/>
        <v/>
      </c>
      <c r="BK81" t="str">
        <f t="shared" si="43"/>
        <v/>
      </c>
      <c r="BL81" t="str">
        <f t="shared" si="43"/>
        <v/>
      </c>
      <c r="BM81" t="str">
        <f t="shared" si="43"/>
        <v/>
      </c>
      <c r="BN81" t="str">
        <f t="shared" si="43"/>
        <v/>
      </c>
    </row>
    <row r="82" spans="1:66" ht="32">
      <c r="A82">
        <v>75</v>
      </c>
      <c r="B82">
        <v>3</v>
      </c>
      <c r="C82" t="s">
        <v>189</v>
      </c>
      <c r="D82" t="s">
        <v>879</v>
      </c>
      <c r="E82" t="e">
        <f t="shared" si="34"/>
        <v>#REF!</v>
      </c>
      <c r="F82" t="s">
        <v>210</v>
      </c>
      <c r="K82" s="231" t="s">
        <v>333</v>
      </c>
      <c r="L82" s="230" t="str">
        <f>VLOOKUP(K82,keys_v1.7!O$2:P$792,2,FALSE)</f>
        <v>Definition from FaBiO: A visual communication object comprising one or more still images on a related theme. If included within a publication, a figure is typically unaligned with the main body of text, having its own descriptive textual figure legend.</v>
      </c>
      <c r="M82" s="1">
        <v>0</v>
      </c>
      <c r="N82" s="1">
        <v>-1</v>
      </c>
      <c r="R82" s="144">
        <v>1</v>
      </c>
      <c r="S82" s="144">
        <v>1</v>
      </c>
      <c r="T82" s="144"/>
      <c r="U82" s="144">
        <v>1</v>
      </c>
      <c r="V82" s="144">
        <v>0.8</v>
      </c>
      <c r="W82" s="144"/>
      <c r="X82" s="144">
        <v>0.5</v>
      </c>
      <c r="Y82" s="144">
        <v>0</v>
      </c>
      <c r="Z82" s="145">
        <v>0.6</v>
      </c>
      <c r="AA82" s="144">
        <v>0.6</v>
      </c>
      <c r="AB82" s="145">
        <v>0</v>
      </c>
      <c r="AC82" s="144">
        <v>0</v>
      </c>
      <c r="AE82" t="s">
        <v>2750</v>
      </c>
      <c r="AH82" t="str">
        <f t="shared" si="38"/>
        <v/>
      </c>
      <c r="AI82" t="str">
        <f t="shared" si="16"/>
        <v/>
      </c>
      <c r="AJ82" t="str">
        <f t="shared" si="32"/>
        <v/>
      </c>
      <c r="AK82" t="str">
        <f t="shared" si="40"/>
        <v/>
      </c>
      <c r="AL82" t="str">
        <f t="shared" si="28"/>
        <v/>
      </c>
      <c r="AM82" t="str">
        <f t="shared" si="39"/>
        <v/>
      </c>
      <c r="AN82" t="str">
        <f t="shared" si="41"/>
        <v/>
      </c>
      <c r="AO82" t="str">
        <f t="shared" si="41"/>
        <v/>
      </c>
      <c r="AP82" t="str">
        <f t="shared" si="41"/>
        <v/>
      </c>
      <c r="AQ82" t="str">
        <f t="shared" si="41"/>
        <v/>
      </c>
      <c r="AR82" t="str">
        <f t="shared" si="41"/>
        <v/>
      </c>
      <c r="AS82" t="str">
        <f t="shared" si="41"/>
        <v/>
      </c>
      <c r="AT82" t="str">
        <f t="shared" si="41"/>
        <v/>
      </c>
      <c r="AU82" t="str">
        <f t="shared" si="41"/>
        <v/>
      </c>
      <c r="AV82" t="str">
        <f t="shared" si="41"/>
        <v/>
      </c>
      <c r="AW82" t="str">
        <f t="shared" si="41"/>
        <v/>
      </c>
      <c r="AX82" t="str">
        <f t="shared" si="42"/>
        <v/>
      </c>
      <c r="AY82" t="str">
        <f t="shared" si="42"/>
        <v/>
      </c>
      <c r="AZ82" t="str">
        <f t="shared" si="42"/>
        <v/>
      </c>
      <c r="BA82" t="str">
        <f t="shared" si="42"/>
        <v/>
      </c>
      <c r="BB82" t="str">
        <f t="shared" si="42"/>
        <v/>
      </c>
      <c r="BC82" t="str">
        <f t="shared" si="42"/>
        <v/>
      </c>
      <c r="BD82" t="str">
        <f t="shared" si="42"/>
        <v/>
      </c>
      <c r="BE82" t="str">
        <f t="shared" si="42"/>
        <v/>
      </c>
      <c r="BF82" t="str">
        <f t="shared" si="42"/>
        <v/>
      </c>
      <c r="BG82" t="str">
        <f t="shared" si="42"/>
        <v/>
      </c>
      <c r="BH82" t="str">
        <f t="shared" si="43"/>
        <v/>
      </c>
      <c r="BI82" t="str">
        <f t="shared" si="43"/>
        <v/>
      </c>
      <c r="BJ82" t="str">
        <f t="shared" si="43"/>
        <v/>
      </c>
      <c r="BK82" t="str">
        <f t="shared" si="43"/>
        <v/>
      </c>
      <c r="BL82" t="str">
        <f t="shared" si="43"/>
        <v/>
      </c>
      <c r="BM82" t="str">
        <f t="shared" si="43"/>
        <v/>
      </c>
      <c r="BN82" t="str">
        <f t="shared" si="43"/>
        <v/>
      </c>
    </row>
    <row r="83" spans="1:66" ht="16">
      <c r="A83">
        <v>77</v>
      </c>
      <c r="B83">
        <v>3</v>
      </c>
      <c r="C83" t="s">
        <v>189</v>
      </c>
      <c r="D83" t="s">
        <v>879</v>
      </c>
      <c r="E83" t="e">
        <f t="shared" si="34"/>
        <v>#REF!</v>
      </c>
      <c r="F83" t="s">
        <v>210</v>
      </c>
      <c r="K83" s="231" t="s">
        <v>1131</v>
      </c>
      <c r="L83" s="230" t="str">
        <f>VLOOKUP(K83,keys_v1.7!O$2:P$792,2,FALSE)</f>
        <v>Definition from RIS: Chart</v>
      </c>
      <c r="M83" s="1">
        <v>0</v>
      </c>
      <c r="N83" s="1">
        <v>-1</v>
      </c>
      <c r="R83" s="144">
        <v>1</v>
      </c>
      <c r="S83" s="144">
        <v>1</v>
      </c>
      <c r="T83" s="144"/>
      <c r="U83" s="144">
        <v>1</v>
      </c>
      <c r="V83" s="144">
        <v>0.8</v>
      </c>
      <c r="W83" s="144"/>
      <c r="X83" s="144">
        <v>0.5</v>
      </c>
      <c r="Y83" s="144">
        <v>0</v>
      </c>
      <c r="Z83" s="145">
        <v>0.6</v>
      </c>
      <c r="AA83" s="144">
        <v>0.6</v>
      </c>
      <c r="AB83" s="145">
        <v>0</v>
      </c>
      <c r="AC83" s="144">
        <v>0</v>
      </c>
      <c r="AE83" t="s">
        <v>2750</v>
      </c>
      <c r="AH83" t="str">
        <f t="shared" si="38"/>
        <v/>
      </c>
      <c r="AI83" t="str">
        <f t="shared" si="16"/>
        <v/>
      </c>
      <c r="AJ83" t="str">
        <f t="shared" si="32"/>
        <v/>
      </c>
      <c r="AK83" t="str">
        <f t="shared" si="40"/>
        <v/>
      </c>
      <c r="AL83" t="str">
        <f t="shared" si="28"/>
        <v/>
      </c>
      <c r="AM83" t="str">
        <f t="shared" si="39"/>
        <v/>
      </c>
      <c r="AN83" t="str">
        <f t="shared" si="41"/>
        <v/>
      </c>
      <c r="AO83" t="str">
        <f t="shared" si="41"/>
        <v/>
      </c>
      <c r="AP83" t="str">
        <f t="shared" si="41"/>
        <v/>
      </c>
      <c r="AQ83" t="str">
        <f t="shared" si="41"/>
        <v/>
      </c>
      <c r="AR83" t="str">
        <f t="shared" si="41"/>
        <v/>
      </c>
      <c r="AS83" t="str">
        <f t="shared" si="41"/>
        <v/>
      </c>
      <c r="AT83" t="str">
        <f t="shared" si="41"/>
        <v/>
      </c>
      <c r="AU83" t="str">
        <f t="shared" si="41"/>
        <v/>
      </c>
      <c r="AV83" t="str">
        <f t="shared" si="41"/>
        <v/>
      </c>
      <c r="AW83" t="str">
        <f t="shared" si="41"/>
        <v/>
      </c>
      <c r="AX83" t="str">
        <f t="shared" si="42"/>
        <v/>
      </c>
      <c r="AY83" t="str">
        <f t="shared" si="42"/>
        <v/>
      </c>
      <c r="AZ83" t="str">
        <f t="shared" si="42"/>
        <v/>
      </c>
      <c r="BA83" t="str">
        <f t="shared" si="42"/>
        <v/>
      </c>
      <c r="BB83" t="str">
        <f t="shared" si="42"/>
        <v/>
      </c>
      <c r="BC83" t="str">
        <f t="shared" si="42"/>
        <v/>
      </c>
      <c r="BD83" t="str">
        <f t="shared" si="42"/>
        <v/>
      </c>
      <c r="BE83" t="str">
        <f t="shared" si="42"/>
        <v/>
      </c>
      <c r="BF83" t="str">
        <f t="shared" si="42"/>
        <v/>
      </c>
      <c r="BG83" t="str">
        <f t="shared" si="42"/>
        <v/>
      </c>
      <c r="BH83" t="str">
        <f t="shared" si="43"/>
        <v/>
      </c>
      <c r="BI83" t="str">
        <f t="shared" si="43"/>
        <v/>
      </c>
      <c r="BJ83" t="str">
        <f t="shared" si="43"/>
        <v/>
      </c>
      <c r="BK83" t="str">
        <f t="shared" si="43"/>
        <v/>
      </c>
      <c r="BL83" t="str">
        <f t="shared" si="43"/>
        <v/>
      </c>
      <c r="BM83" t="str">
        <f t="shared" si="43"/>
        <v/>
      </c>
      <c r="BN83" t="str">
        <f t="shared" si="43"/>
        <v/>
      </c>
    </row>
    <row r="84" spans="1:66" ht="48">
      <c r="A84">
        <v>78</v>
      </c>
      <c r="B84">
        <v>3</v>
      </c>
      <c r="C84" t="s">
        <v>189</v>
      </c>
      <c r="D84" t="s">
        <v>879</v>
      </c>
      <c r="E84" t="e">
        <f t="shared" si="34"/>
        <v>#REF!</v>
      </c>
      <c r="F84" t="s">
        <v>210</v>
      </c>
      <c r="K84" s="231" t="s">
        <v>2374</v>
      </c>
      <c r="L84" s="230" t="str">
        <f>VLOOKUP(K84,keys_v1.7!O$2:P$792,2,FALSE)</f>
        <v>Definition from FaBiO: A horizontal bar chart used to guide project planning, execution and control, illustrating the project schedule, with a separate line indicating the start and end dates of each of the key project activities or workpackages, and optionally showing the dependencies between these items. A Gantt chart is typically part of a project plan.</v>
      </c>
      <c r="M84" s="1">
        <v>0</v>
      </c>
      <c r="N84" s="1">
        <v>-1</v>
      </c>
      <c r="R84" s="144">
        <v>1</v>
      </c>
      <c r="S84" s="144">
        <v>1</v>
      </c>
      <c r="T84" s="144"/>
      <c r="U84" s="144">
        <v>1</v>
      </c>
      <c r="V84" s="144">
        <v>0.8</v>
      </c>
      <c r="W84" s="144"/>
      <c r="X84" s="144">
        <v>0.5</v>
      </c>
      <c r="Y84" s="144">
        <v>0</v>
      </c>
      <c r="Z84" s="145">
        <v>0.6</v>
      </c>
      <c r="AA84" s="144">
        <v>0.6</v>
      </c>
      <c r="AB84" s="145">
        <v>0</v>
      </c>
      <c r="AC84" s="144">
        <v>0</v>
      </c>
      <c r="AE84" t="s">
        <v>2750</v>
      </c>
      <c r="AH84" t="str">
        <f t="shared" si="38"/>
        <v/>
      </c>
      <c r="AI84" t="str">
        <f t="shared" si="16"/>
        <v/>
      </c>
      <c r="AJ84" t="str">
        <f t="shared" si="32"/>
        <v/>
      </c>
      <c r="AK84" t="str">
        <f t="shared" si="40"/>
        <v/>
      </c>
      <c r="AL84" t="str">
        <f t="shared" si="28"/>
        <v/>
      </c>
      <c r="AM84" t="str">
        <f t="shared" si="39"/>
        <v/>
      </c>
      <c r="AN84" t="str">
        <f t="shared" ref="AN84:AW93" si="44">IFERROR(SEARCH(AN$1,$K84),"")</f>
        <v/>
      </c>
      <c r="AO84" t="str">
        <f t="shared" si="44"/>
        <v/>
      </c>
      <c r="AP84" t="str">
        <f t="shared" si="44"/>
        <v/>
      </c>
      <c r="AQ84" t="str">
        <f t="shared" si="44"/>
        <v/>
      </c>
      <c r="AR84" t="str">
        <f t="shared" si="44"/>
        <v/>
      </c>
      <c r="AS84" t="str">
        <f t="shared" si="44"/>
        <v/>
      </c>
      <c r="AT84" t="str">
        <f t="shared" si="44"/>
        <v/>
      </c>
      <c r="AU84" t="str">
        <f t="shared" si="44"/>
        <v/>
      </c>
      <c r="AV84" t="str">
        <f t="shared" si="44"/>
        <v/>
      </c>
      <c r="AW84" t="str">
        <f t="shared" si="44"/>
        <v/>
      </c>
      <c r="AX84" t="str">
        <f t="shared" ref="AX84:BG93" si="45">IFERROR(SEARCH(AX$1,$K84),"")</f>
        <v/>
      </c>
      <c r="AY84" t="str">
        <f t="shared" si="45"/>
        <v/>
      </c>
      <c r="AZ84" t="str">
        <f t="shared" si="45"/>
        <v/>
      </c>
      <c r="BA84" t="str">
        <f t="shared" si="45"/>
        <v/>
      </c>
      <c r="BB84" t="str">
        <f t="shared" si="45"/>
        <v/>
      </c>
      <c r="BC84" t="str">
        <f t="shared" si="45"/>
        <v/>
      </c>
      <c r="BD84" t="str">
        <f t="shared" si="45"/>
        <v/>
      </c>
      <c r="BE84" t="str">
        <f t="shared" si="45"/>
        <v/>
      </c>
      <c r="BF84" t="str">
        <f t="shared" si="45"/>
        <v/>
      </c>
      <c r="BG84" t="str">
        <f t="shared" si="45"/>
        <v/>
      </c>
      <c r="BH84" t="str">
        <f t="shared" ref="BH84:BN93" si="46">IFERROR(SEARCH(BH$1,$K84),"")</f>
        <v/>
      </c>
      <c r="BI84" t="str">
        <f t="shared" si="46"/>
        <v/>
      </c>
      <c r="BJ84" t="str">
        <f t="shared" si="46"/>
        <v/>
      </c>
      <c r="BK84" t="str">
        <f t="shared" si="46"/>
        <v/>
      </c>
      <c r="BL84" t="str">
        <f t="shared" si="46"/>
        <v/>
      </c>
      <c r="BM84" t="str">
        <f t="shared" si="46"/>
        <v/>
      </c>
      <c r="BN84" t="str">
        <f t="shared" si="46"/>
        <v/>
      </c>
    </row>
    <row r="85" spans="1:66" ht="16">
      <c r="A85">
        <v>83</v>
      </c>
      <c r="B85">
        <v>3</v>
      </c>
      <c r="C85" t="s">
        <v>189</v>
      </c>
      <c r="D85" t="s">
        <v>879</v>
      </c>
      <c r="E85" t="e">
        <f t="shared" si="34"/>
        <v>#REF!</v>
      </c>
      <c r="F85" t="s">
        <v>210</v>
      </c>
      <c r="K85" s="231" t="s">
        <v>2640</v>
      </c>
      <c r="L85" s="230" t="str">
        <f>VLOOKUP(K85,keys_v1.7!O$2:P$792,2,FALSE)</f>
        <v xml:space="preserve">Definition from RIS: Online Multimedia </v>
      </c>
      <c r="M85" s="1">
        <v>0</v>
      </c>
      <c r="N85" s="1">
        <v>-1</v>
      </c>
      <c r="O85" s="1">
        <v>0</v>
      </c>
      <c r="P85" s="1">
        <v>0</v>
      </c>
      <c r="Q85" s="138">
        <v>1</v>
      </c>
      <c r="R85" s="147">
        <v>0.2</v>
      </c>
      <c r="S85" s="147">
        <v>1</v>
      </c>
      <c r="T85" s="144"/>
      <c r="U85" s="147">
        <v>0.8</v>
      </c>
      <c r="V85" s="144">
        <v>0.6</v>
      </c>
      <c r="W85" s="144"/>
      <c r="X85" s="144">
        <v>1</v>
      </c>
      <c r="Y85" s="144">
        <v>0</v>
      </c>
      <c r="Z85" s="145">
        <v>0.4</v>
      </c>
      <c r="AA85" s="144">
        <v>0</v>
      </c>
      <c r="AB85" s="145">
        <v>0</v>
      </c>
      <c r="AC85" s="144">
        <v>0</v>
      </c>
      <c r="AE85" t="s">
        <v>2692</v>
      </c>
      <c r="AH85" t="str">
        <f t="shared" si="38"/>
        <v/>
      </c>
      <c r="AI85" t="str">
        <f t="shared" si="16"/>
        <v/>
      </c>
      <c r="AJ85">
        <f t="shared" si="32"/>
        <v>12</v>
      </c>
      <c r="AK85">
        <v>0</v>
      </c>
      <c r="AL85">
        <v>0</v>
      </c>
      <c r="AM85" t="str">
        <f t="shared" si="39"/>
        <v/>
      </c>
      <c r="AN85" t="str">
        <f t="shared" si="44"/>
        <v/>
      </c>
      <c r="AO85" t="str">
        <f t="shared" si="44"/>
        <v/>
      </c>
      <c r="AP85" t="str">
        <f t="shared" si="44"/>
        <v/>
      </c>
      <c r="AQ85" t="str">
        <f t="shared" si="44"/>
        <v/>
      </c>
      <c r="AR85" t="str">
        <f t="shared" si="44"/>
        <v/>
      </c>
      <c r="AS85" t="str">
        <f t="shared" si="44"/>
        <v/>
      </c>
      <c r="AT85" t="str">
        <f t="shared" si="44"/>
        <v/>
      </c>
      <c r="AU85" t="str">
        <f t="shared" si="44"/>
        <v/>
      </c>
      <c r="AV85" t="str">
        <f t="shared" si="44"/>
        <v/>
      </c>
      <c r="AW85" t="str">
        <f t="shared" si="44"/>
        <v/>
      </c>
      <c r="AX85" t="str">
        <f t="shared" si="45"/>
        <v/>
      </c>
      <c r="AY85" t="str">
        <f t="shared" si="45"/>
        <v/>
      </c>
      <c r="AZ85" t="str">
        <f t="shared" si="45"/>
        <v/>
      </c>
      <c r="BA85" t="str">
        <f t="shared" si="45"/>
        <v/>
      </c>
      <c r="BB85" t="str">
        <f t="shared" si="45"/>
        <v/>
      </c>
      <c r="BC85" t="str">
        <f t="shared" si="45"/>
        <v/>
      </c>
      <c r="BD85" t="str">
        <f t="shared" si="45"/>
        <v/>
      </c>
      <c r="BE85" t="str">
        <f t="shared" si="45"/>
        <v/>
      </c>
      <c r="BF85" t="str">
        <f t="shared" si="45"/>
        <v/>
      </c>
      <c r="BG85" t="str">
        <f t="shared" si="45"/>
        <v/>
      </c>
      <c r="BH85" t="str">
        <f t="shared" si="46"/>
        <v/>
      </c>
      <c r="BI85" t="str">
        <f t="shared" si="46"/>
        <v/>
      </c>
      <c r="BJ85" t="str">
        <f t="shared" si="46"/>
        <v/>
      </c>
      <c r="BK85" t="str">
        <f t="shared" si="46"/>
        <v/>
      </c>
      <c r="BL85" t="str">
        <f t="shared" si="46"/>
        <v/>
      </c>
      <c r="BM85" t="str">
        <f t="shared" si="46"/>
        <v/>
      </c>
      <c r="BN85" t="str">
        <f t="shared" si="46"/>
        <v/>
      </c>
    </row>
    <row r="86" spans="1:66">
      <c r="A86">
        <v>293</v>
      </c>
      <c r="B86">
        <v>4</v>
      </c>
      <c r="C86" t="s">
        <v>65</v>
      </c>
      <c r="D86" t="s">
        <v>3262</v>
      </c>
      <c r="E86" t="e">
        <f t="shared" si="34"/>
        <v>#REF!</v>
      </c>
      <c r="F86" t="s">
        <v>98</v>
      </c>
      <c r="K86" s="231" t="s">
        <v>2586</v>
      </c>
      <c r="L86" s="230" t="e">
        <f>VLOOKUP(K86,keys_v1.7!O$2:P$792,2,FALSE)</f>
        <v>#N/A</v>
      </c>
      <c r="M86" s="1">
        <v>0</v>
      </c>
      <c r="N86" s="1">
        <v>-2</v>
      </c>
      <c r="O86" s="1">
        <v>1</v>
      </c>
      <c r="P86" s="1">
        <v>1</v>
      </c>
      <c r="Q86" s="138">
        <v>1</v>
      </c>
      <c r="R86" s="144">
        <v>0.6</v>
      </c>
      <c r="S86" s="147">
        <v>0.2</v>
      </c>
      <c r="T86" s="144">
        <v>0.8</v>
      </c>
      <c r="U86" s="147">
        <v>0.6</v>
      </c>
      <c r="V86" s="144">
        <v>0.2</v>
      </c>
      <c r="W86" s="147">
        <v>0.6</v>
      </c>
      <c r="X86" s="144">
        <v>0</v>
      </c>
      <c r="Y86" s="144">
        <v>0</v>
      </c>
      <c r="Z86" s="144">
        <v>0.2</v>
      </c>
      <c r="AA86" s="144">
        <v>0.2</v>
      </c>
      <c r="AB86" s="145">
        <v>0</v>
      </c>
      <c r="AC86" s="144">
        <v>0</v>
      </c>
      <c r="AE86" t="s">
        <v>2750</v>
      </c>
      <c r="AH86" t="str">
        <f t="shared" si="38"/>
        <v/>
      </c>
      <c r="AI86" t="str">
        <f t="shared" si="16"/>
        <v/>
      </c>
      <c r="AJ86" t="str">
        <f t="shared" si="32"/>
        <v/>
      </c>
      <c r="AK86" t="str">
        <f t="shared" ref="AK86:AK103" si="47">IFERROR(SEARCH($AK$1,K86),"")</f>
        <v/>
      </c>
      <c r="AL86" t="str">
        <f t="shared" ref="AL86:AL103" si="48">IFERROR(SEARCH(AL$1,$K86),"")</f>
        <v/>
      </c>
      <c r="AM86" t="str">
        <f t="shared" si="39"/>
        <v/>
      </c>
      <c r="AN86" t="str">
        <f t="shared" si="44"/>
        <v/>
      </c>
      <c r="AO86" t="str">
        <f t="shared" si="44"/>
        <v/>
      </c>
      <c r="AP86" t="str">
        <f t="shared" si="44"/>
        <v/>
      </c>
      <c r="AQ86" t="str">
        <f t="shared" si="44"/>
        <v/>
      </c>
      <c r="AR86" t="str">
        <f t="shared" si="44"/>
        <v/>
      </c>
      <c r="AS86" t="str">
        <f t="shared" si="44"/>
        <v/>
      </c>
      <c r="AT86" t="str">
        <f t="shared" si="44"/>
        <v/>
      </c>
      <c r="AU86" t="str">
        <f t="shared" si="44"/>
        <v/>
      </c>
      <c r="AV86" t="str">
        <f t="shared" si="44"/>
        <v/>
      </c>
      <c r="AW86" t="str">
        <f t="shared" si="44"/>
        <v/>
      </c>
      <c r="AX86" t="str">
        <f t="shared" si="45"/>
        <v/>
      </c>
      <c r="AY86" t="str">
        <f t="shared" si="45"/>
        <v/>
      </c>
      <c r="AZ86" t="str">
        <f t="shared" si="45"/>
        <v/>
      </c>
      <c r="BA86" t="str">
        <f t="shared" si="45"/>
        <v/>
      </c>
      <c r="BB86" t="str">
        <f t="shared" si="45"/>
        <v/>
      </c>
      <c r="BC86" t="str">
        <f t="shared" si="45"/>
        <v/>
      </c>
      <c r="BD86" t="str">
        <f t="shared" si="45"/>
        <v/>
      </c>
      <c r="BE86" t="str">
        <f t="shared" si="45"/>
        <v/>
      </c>
      <c r="BF86" t="str">
        <f t="shared" si="45"/>
        <v/>
      </c>
      <c r="BG86" t="str">
        <f t="shared" si="45"/>
        <v/>
      </c>
      <c r="BH86">
        <f t="shared" si="46"/>
        <v>16</v>
      </c>
      <c r="BI86" t="str">
        <f t="shared" si="46"/>
        <v/>
      </c>
      <c r="BJ86" t="str">
        <f t="shared" si="46"/>
        <v/>
      </c>
      <c r="BK86" t="str">
        <f t="shared" si="46"/>
        <v/>
      </c>
      <c r="BL86" t="str">
        <f t="shared" si="46"/>
        <v/>
      </c>
      <c r="BM86" t="str">
        <f t="shared" si="46"/>
        <v/>
      </c>
      <c r="BN86" t="str">
        <f t="shared" si="46"/>
        <v/>
      </c>
    </row>
    <row r="87" spans="1:66" ht="32">
      <c r="A87">
        <v>321</v>
      </c>
      <c r="B87">
        <v>4</v>
      </c>
      <c r="C87" t="s">
        <v>65</v>
      </c>
      <c r="D87" t="s">
        <v>3262</v>
      </c>
      <c r="E87" t="e">
        <f t="shared" si="34"/>
        <v>#REF!</v>
      </c>
      <c r="F87" t="s">
        <v>98</v>
      </c>
      <c r="K87" s="231" t="s">
        <v>341</v>
      </c>
      <c r="L87" s="230" t="str">
        <f>VLOOKUP(K87,keys_v1.7!O$2:P$792,2,FALSE)</f>
        <v>Definition from VIVO: A thematic collection of documents, usually books, issued at regular or irregular intervals|A loose, thematic, collection of Documents, often Books.</v>
      </c>
      <c r="M87" s="1">
        <v>0</v>
      </c>
      <c r="N87" s="1">
        <v>-1</v>
      </c>
      <c r="R87" s="144">
        <v>1</v>
      </c>
      <c r="S87" s="147">
        <v>0.2</v>
      </c>
      <c r="T87" s="144"/>
      <c r="U87" s="147">
        <v>0.4</v>
      </c>
      <c r="V87" s="144">
        <v>0.4</v>
      </c>
      <c r="W87" s="144">
        <v>0.2</v>
      </c>
      <c r="X87" s="144">
        <v>0</v>
      </c>
      <c r="Y87" s="144">
        <v>0</v>
      </c>
      <c r="Z87" s="144">
        <v>0</v>
      </c>
      <c r="AA87" s="144">
        <v>0</v>
      </c>
      <c r="AB87" s="146">
        <v>0</v>
      </c>
      <c r="AC87" s="144">
        <v>0</v>
      </c>
      <c r="AE87" t="s">
        <v>2750</v>
      </c>
      <c r="AH87" t="str">
        <f t="shared" si="38"/>
        <v/>
      </c>
      <c r="AI87" t="str">
        <f t="shared" si="16"/>
        <v/>
      </c>
      <c r="AJ87" t="str">
        <f t="shared" si="32"/>
        <v/>
      </c>
      <c r="AK87" t="str">
        <f t="shared" si="47"/>
        <v/>
      </c>
      <c r="AL87" t="str">
        <f t="shared" si="48"/>
        <v/>
      </c>
      <c r="AM87" t="str">
        <f t="shared" si="39"/>
        <v/>
      </c>
      <c r="AN87" t="str">
        <f t="shared" si="44"/>
        <v/>
      </c>
      <c r="AO87" t="str">
        <f t="shared" si="44"/>
        <v/>
      </c>
      <c r="AP87" t="str">
        <f t="shared" si="44"/>
        <v/>
      </c>
      <c r="AQ87" t="str">
        <f t="shared" si="44"/>
        <v/>
      </c>
      <c r="AR87" t="str">
        <f t="shared" si="44"/>
        <v/>
      </c>
      <c r="AS87" t="str">
        <f t="shared" si="44"/>
        <v/>
      </c>
      <c r="AT87" t="str">
        <f t="shared" si="44"/>
        <v/>
      </c>
      <c r="AU87" t="str">
        <f t="shared" si="44"/>
        <v/>
      </c>
      <c r="AV87" t="str">
        <f t="shared" si="44"/>
        <v/>
      </c>
      <c r="AW87" t="str">
        <f t="shared" si="44"/>
        <v/>
      </c>
      <c r="AX87" t="str">
        <f t="shared" si="45"/>
        <v/>
      </c>
      <c r="AY87" t="str">
        <f t="shared" si="45"/>
        <v/>
      </c>
      <c r="AZ87" t="str">
        <f t="shared" si="45"/>
        <v/>
      </c>
      <c r="BA87" t="str">
        <f t="shared" si="45"/>
        <v/>
      </c>
      <c r="BB87" t="str">
        <f t="shared" si="45"/>
        <v/>
      </c>
      <c r="BC87" t="str">
        <f t="shared" si="45"/>
        <v/>
      </c>
      <c r="BD87" t="str">
        <f t="shared" si="45"/>
        <v/>
      </c>
      <c r="BE87" t="str">
        <f t="shared" si="45"/>
        <v/>
      </c>
      <c r="BF87" t="str">
        <f t="shared" si="45"/>
        <v/>
      </c>
      <c r="BG87" t="str">
        <f t="shared" si="45"/>
        <v/>
      </c>
      <c r="BH87">
        <f t="shared" si="46"/>
        <v>9</v>
      </c>
      <c r="BI87" t="str">
        <f t="shared" si="46"/>
        <v/>
      </c>
      <c r="BJ87" t="str">
        <f t="shared" si="46"/>
        <v/>
      </c>
      <c r="BK87" t="str">
        <f t="shared" si="46"/>
        <v/>
      </c>
      <c r="BL87" t="str">
        <f t="shared" si="46"/>
        <v/>
      </c>
      <c r="BM87" t="str">
        <f t="shared" si="46"/>
        <v/>
      </c>
      <c r="BN87" t="str">
        <f t="shared" si="46"/>
        <v/>
      </c>
    </row>
    <row r="88" spans="1:66" ht="16">
      <c r="A88">
        <v>81</v>
      </c>
      <c r="B88">
        <v>3</v>
      </c>
      <c r="C88" t="s">
        <v>189</v>
      </c>
      <c r="D88" t="s">
        <v>879</v>
      </c>
      <c r="E88" t="e">
        <f t="shared" si="34"/>
        <v>#REF!</v>
      </c>
      <c r="F88" t="s">
        <v>3285</v>
      </c>
      <c r="K88" s="231" t="s">
        <v>281</v>
      </c>
      <c r="L88" s="230" t="str">
        <f>VLOOKUP(K88,keys_v1.7!O$2:P$792,2,FALSE)</f>
        <v>Definition from MEL: Specific logos related to initiatives, institutions, service providers or products.</v>
      </c>
      <c r="M88" s="1">
        <v>0</v>
      </c>
      <c r="N88" s="1">
        <v>1</v>
      </c>
      <c r="R88" s="144">
        <v>0.4</v>
      </c>
      <c r="S88" s="144">
        <v>1</v>
      </c>
      <c r="T88" s="144"/>
      <c r="U88" s="144">
        <v>0.6</v>
      </c>
      <c r="V88" s="144">
        <v>0</v>
      </c>
      <c r="W88" s="144"/>
      <c r="X88" s="144">
        <v>1</v>
      </c>
      <c r="Y88" s="144">
        <v>0</v>
      </c>
      <c r="Z88" s="145">
        <v>0.6</v>
      </c>
      <c r="AA88" s="144">
        <v>0.6</v>
      </c>
      <c r="AB88" s="145">
        <v>0</v>
      </c>
      <c r="AC88" s="144">
        <v>0</v>
      </c>
      <c r="AE88" t="s">
        <v>2750</v>
      </c>
      <c r="AH88" t="str">
        <f t="shared" si="38"/>
        <v/>
      </c>
      <c r="AI88" t="str">
        <f t="shared" si="16"/>
        <v/>
      </c>
      <c r="AJ88" t="str">
        <f t="shared" si="32"/>
        <v/>
      </c>
      <c r="AK88" t="str">
        <f t="shared" si="47"/>
        <v/>
      </c>
      <c r="AL88" t="str">
        <f t="shared" si="48"/>
        <v/>
      </c>
      <c r="AM88" t="str">
        <f t="shared" si="39"/>
        <v/>
      </c>
      <c r="AN88" t="str">
        <f t="shared" si="44"/>
        <v/>
      </c>
      <c r="AO88" t="str">
        <f t="shared" si="44"/>
        <v/>
      </c>
      <c r="AP88" t="str">
        <f t="shared" si="44"/>
        <v/>
      </c>
      <c r="AQ88" t="str">
        <f t="shared" si="44"/>
        <v/>
      </c>
      <c r="AR88" t="str">
        <f t="shared" si="44"/>
        <v/>
      </c>
      <c r="AS88" t="str">
        <f t="shared" si="44"/>
        <v/>
      </c>
      <c r="AT88" t="str">
        <f t="shared" si="44"/>
        <v/>
      </c>
      <c r="AU88" t="str">
        <f t="shared" si="44"/>
        <v/>
      </c>
      <c r="AV88" t="str">
        <f t="shared" si="44"/>
        <v/>
      </c>
      <c r="AW88" t="str">
        <f t="shared" si="44"/>
        <v/>
      </c>
      <c r="AX88" t="str">
        <f t="shared" si="45"/>
        <v/>
      </c>
      <c r="AY88" t="str">
        <f t="shared" si="45"/>
        <v/>
      </c>
      <c r="AZ88" t="str">
        <f t="shared" si="45"/>
        <v/>
      </c>
      <c r="BA88" t="str">
        <f t="shared" si="45"/>
        <v/>
      </c>
      <c r="BB88" t="str">
        <f t="shared" si="45"/>
        <v/>
      </c>
      <c r="BC88" t="str">
        <f t="shared" si="45"/>
        <v/>
      </c>
      <c r="BD88" t="str">
        <f t="shared" si="45"/>
        <v/>
      </c>
      <c r="BE88" t="str">
        <f t="shared" si="45"/>
        <v/>
      </c>
      <c r="BF88" t="str">
        <f t="shared" si="45"/>
        <v/>
      </c>
      <c r="BG88" t="str">
        <f t="shared" si="45"/>
        <v/>
      </c>
      <c r="BH88" t="str">
        <f t="shared" si="46"/>
        <v/>
      </c>
      <c r="BI88" t="str">
        <f t="shared" si="46"/>
        <v/>
      </c>
      <c r="BJ88" t="str">
        <f t="shared" si="46"/>
        <v/>
      </c>
      <c r="BK88" t="str">
        <f t="shared" si="46"/>
        <v/>
      </c>
      <c r="BL88" t="str">
        <f t="shared" si="46"/>
        <v/>
      </c>
      <c r="BM88" t="str">
        <f t="shared" si="46"/>
        <v/>
      </c>
      <c r="BN88" t="str">
        <f t="shared" si="46"/>
        <v/>
      </c>
    </row>
    <row r="89" spans="1:66" ht="16">
      <c r="A89">
        <v>145</v>
      </c>
      <c r="B89">
        <v>4</v>
      </c>
      <c r="C89" t="s">
        <v>65</v>
      </c>
      <c r="D89" t="s">
        <v>3262</v>
      </c>
      <c r="E89" t="e">
        <f t="shared" si="34"/>
        <v>#REF!</v>
      </c>
      <c r="F89" t="s">
        <v>3265</v>
      </c>
      <c r="K89" s="231" t="s">
        <v>2638</v>
      </c>
      <c r="L89" s="230" t="str">
        <f>VLOOKUP(K89,keys_v1.7!O$2:P$792,2,FALSE)</f>
        <v>Definition from RIS: Electronic Book Section</v>
      </c>
      <c r="M89" s="1">
        <v>0</v>
      </c>
      <c r="N89" s="1">
        <v>-1</v>
      </c>
      <c r="R89" s="144">
        <v>1</v>
      </c>
      <c r="S89" s="144">
        <v>0</v>
      </c>
      <c r="T89" s="144">
        <v>1</v>
      </c>
      <c r="U89" s="147">
        <v>0.4</v>
      </c>
      <c r="V89" s="144">
        <v>0.2</v>
      </c>
      <c r="W89" s="144">
        <v>0.2</v>
      </c>
      <c r="X89" s="144">
        <v>0</v>
      </c>
      <c r="Y89" s="144">
        <v>0</v>
      </c>
      <c r="Z89" s="144">
        <v>0</v>
      </c>
      <c r="AA89" s="144">
        <v>0</v>
      </c>
      <c r="AB89" s="145">
        <v>0</v>
      </c>
      <c r="AC89" s="144">
        <v>0</v>
      </c>
      <c r="AE89" t="s">
        <v>2750</v>
      </c>
      <c r="AH89">
        <f t="shared" si="38"/>
        <v>14</v>
      </c>
      <c r="AI89" t="str">
        <f t="shared" si="16"/>
        <v/>
      </c>
      <c r="AJ89" t="str">
        <f t="shared" si="32"/>
        <v/>
      </c>
      <c r="AK89" t="str">
        <f t="shared" si="47"/>
        <v/>
      </c>
      <c r="AL89" t="str">
        <f t="shared" si="48"/>
        <v/>
      </c>
      <c r="AM89" t="str">
        <f t="shared" si="39"/>
        <v/>
      </c>
      <c r="AN89" t="str">
        <f t="shared" si="44"/>
        <v/>
      </c>
      <c r="AO89" t="str">
        <f t="shared" si="44"/>
        <v/>
      </c>
      <c r="AP89" t="str">
        <f t="shared" si="44"/>
        <v/>
      </c>
      <c r="AQ89" t="str">
        <f t="shared" si="44"/>
        <v/>
      </c>
      <c r="AR89" t="str">
        <f t="shared" si="44"/>
        <v/>
      </c>
      <c r="AS89" t="str">
        <f t="shared" si="44"/>
        <v/>
      </c>
      <c r="AT89" t="str">
        <f t="shared" si="44"/>
        <v/>
      </c>
      <c r="AU89" t="str">
        <f t="shared" si="44"/>
        <v/>
      </c>
      <c r="AV89" t="str">
        <f t="shared" si="44"/>
        <v/>
      </c>
      <c r="AW89" t="str">
        <f t="shared" si="44"/>
        <v/>
      </c>
      <c r="AX89" t="str">
        <f t="shared" si="45"/>
        <v/>
      </c>
      <c r="AY89" t="str">
        <f t="shared" si="45"/>
        <v/>
      </c>
      <c r="AZ89" t="str">
        <f t="shared" si="45"/>
        <v/>
      </c>
      <c r="BA89" t="str">
        <f t="shared" si="45"/>
        <v/>
      </c>
      <c r="BB89" t="str">
        <f t="shared" si="45"/>
        <v/>
      </c>
      <c r="BC89" t="str">
        <f t="shared" si="45"/>
        <v/>
      </c>
      <c r="BD89" t="str">
        <f t="shared" si="45"/>
        <v/>
      </c>
      <c r="BE89" t="str">
        <f t="shared" si="45"/>
        <v/>
      </c>
      <c r="BF89" t="str">
        <f t="shared" si="45"/>
        <v/>
      </c>
      <c r="BG89" t="str">
        <f t="shared" si="45"/>
        <v/>
      </c>
      <c r="BH89">
        <f t="shared" si="46"/>
        <v>1</v>
      </c>
      <c r="BI89" t="str">
        <f t="shared" si="46"/>
        <v/>
      </c>
      <c r="BJ89" t="str">
        <f t="shared" si="46"/>
        <v/>
      </c>
      <c r="BK89" t="str">
        <f t="shared" si="46"/>
        <v/>
      </c>
      <c r="BL89" t="str">
        <f t="shared" si="46"/>
        <v/>
      </c>
      <c r="BM89" t="str">
        <f t="shared" si="46"/>
        <v/>
      </c>
      <c r="BN89" t="str">
        <f t="shared" si="46"/>
        <v/>
      </c>
    </row>
    <row r="90" spans="1:66" ht="32">
      <c r="A90">
        <v>85</v>
      </c>
      <c r="B90">
        <v>3</v>
      </c>
      <c r="C90" t="s">
        <v>189</v>
      </c>
      <c r="D90" t="s">
        <v>879</v>
      </c>
      <c r="E90" t="e">
        <f t="shared" si="34"/>
        <v>#REF!</v>
      </c>
      <c r="F90" t="s">
        <v>210</v>
      </c>
      <c r="K90" s="231" t="s">
        <v>880</v>
      </c>
      <c r="L90" s="230" t="str">
        <f>VLOOKUP(K90,keys_v1.7!O$2:P$792,2,FALSE)</f>
        <v>Definition from FaBiO: A recorded static visual representation. This class of image includes diagrams, drawings, graphs, graphic designs, plans, maps, photographs and prints.</v>
      </c>
      <c r="M90" s="1">
        <v>0</v>
      </c>
      <c r="N90" s="1">
        <v>0</v>
      </c>
      <c r="R90" s="144">
        <v>1</v>
      </c>
      <c r="S90" s="144">
        <v>1</v>
      </c>
      <c r="T90" s="144"/>
      <c r="U90" s="144">
        <v>0.8</v>
      </c>
      <c r="V90" s="144">
        <v>0.8</v>
      </c>
      <c r="W90" s="144"/>
      <c r="X90" s="144">
        <v>1</v>
      </c>
      <c r="Y90" s="144">
        <v>0</v>
      </c>
      <c r="Z90" s="145">
        <v>0.6</v>
      </c>
      <c r="AA90" s="144">
        <v>0</v>
      </c>
      <c r="AB90" s="145">
        <v>0</v>
      </c>
      <c r="AC90" s="144">
        <v>0</v>
      </c>
      <c r="AE90" t="s">
        <v>2750</v>
      </c>
      <c r="AH90" t="str">
        <f t="shared" si="38"/>
        <v/>
      </c>
      <c r="AI90" t="str">
        <f t="shared" si="16"/>
        <v/>
      </c>
      <c r="AJ90" t="str">
        <f t="shared" si="32"/>
        <v/>
      </c>
      <c r="AK90" t="str">
        <f t="shared" si="47"/>
        <v/>
      </c>
      <c r="AL90" t="str">
        <f t="shared" si="48"/>
        <v/>
      </c>
      <c r="AM90" t="str">
        <f t="shared" si="39"/>
        <v/>
      </c>
      <c r="AN90" t="str">
        <f t="shared" si="44"/>
        <v/>
      </c>
      <c r="AO90" t="str">
        <f t="shared" si="44"/>
        <v/>
      </c>
      <c r="AP90" t="str">
        <f t="shared" si="44"/>
        <v/>
      </c>
      <c r="AQ90" t="str">
        <f t="shared" si="44"/>
        <v/>
      </c>
      <c r="AR90" t="str">
        <f t="shared" si="44"/>
        <v/>
      </c>
      <c r="AS90" t="str">
        <f t="shared" si="44"/>
        <v/>
      </c>
      <c r="AT90" t="str">
        <f t="shared" si="44"/>
        <v/>
      </c>
      <c r="AU90" t="str">
        <f t="shared" si="44"/>
        <v/>
      </c>
      <c r="AV90" t="str">
        <f t="shared" si="44"/>
        <v/>
      </c>
      <c r="AW90" t="str">
        <f t="shared" si="44"/>
        <v/>
      </c>
      <c r="AX90" t="str">
        <f t="shared" si="45"/>
        <v/>
      </c>
      <c r="AY90" t="str">
        <f t="shared" si="45"/>
        <v/>
      </c>
      <c r="AZ90" t="str">
        <f t="shared" si="45"/>
        <v/>
      </c>
      <c r="BA90" t="str">
        <f t="shared" si="45"/>
        <v/>
      </c>
      <c r="BB90" t="str">
        <f t="shared" si="45"/>
        <v/>
      </c>
      <c r="BC90" t="str">
        <f t="shared" si="45"/>
        <v/>
      </c>
      <c r="BD90" t="str">
        <f t="shared" si="45"/>
        <v/>
      </c>
      <c r="BE90" t="str">
        <f t="shared" si="45"/>
        <v/>
      </c>
      <c r="BF90" t="str">
        <f t="shared" si="45"/>
        <v/>
      </c>
      <c r="BG90" t="str">
        <f t="shared" si="45"/>
        <v/>
      </c>
      <c r="BH90" t="str">
        <f t="shared" si="46"/>
        <v/>
      </c>
      <c r="BI90" t="str">
        <f t="shared" si="46"/>
        <v/>
      </c>
      <c r="BJ90" t="str">
        <f t="shared" si="46"/>
        <v/>
      </c>
      <c r="BK90" t="str">
        <f t="shared" si="46"/>
        <v/>
      </c>
      <c r="BL90" t="str">
        <f t="shared" si="46"/>
        <v/>
      </c>
      <c r="BM90" t="str">
        <f t="shared" si="46"/>
        <v/>
      </c>
      <c r="BN90" t="str">
        <f t="shared" si="46"/>
        <v/>
      </c>
    </row>
    <row r="91" spans="1:66" ht="16">
      <c r="A91">
        <v>205</v>
      </c>
      <c r="B91">
        <v>4</v>
      </c>
      <c r="C91" t="s">
        <v>65</v>
      </c>
      <c r="D91" t="s">
        <v>3262</v>
      </c>
      <c r="E91" t="e">
        <f t="shared" si="34"/>
        <v>#REF!</v>
      </c>
      <c r="F91" t="s">
        <v>3265</v>
      </c>
      <c r="K91" s="231" t="s">
        <v>83</v>
      </c>
      <c r="L91" s="230" t="str">
        <f>VLOOKUP(K91,keys_v1.7!O$2:P$792,2,FALSE)</f>
        <v>Definition from BibTex: A part of a book, usually untitled. May be a chapter (or section, etc.) and/or a range of pages.</v>
      </c>
      <c r="M91" s="1">
        <v>0</v>
      </c>
      <c r="N91" s="1">
        <v>0</v>
      </c>
      <c r="R91" s="144">
        <v>1</v>
      </c>
      <c r="S91" s="144">
        <v>0.2</v>
      </c>
      <c r="T91" s="144"/>
      <c r="U91" s="144">
        <v>0.2</v>
      </c>
      <c r="V91" s="144">
        <v>0.4</v>
      </c>
      <c r="W91" s="144">
        <v>0.2</v>
      </c>
      <c r="X91" s="144">
        <v>0</v>
      </c>
      <c r="Y91" s="144">
        <v>0</v>
      </c>
      <c r="Z91" s="144">
        <v>0.2</v>
      </c>
      <c r="AA91" s="144">
        <v>0</v>
      </c>
      <c r="AB91" s="145">
        <v>0</v>
      </c>
      <c r="AC91" s="144">
        <v>0</v>
      </c>
      <c r="AE91" t="s">
        <v>2750</v>
      </c>
      <c r="AH91" t="str">
        <f t="shared" si="38"/>
        <v/>
      </c>
      <c r="AI91" t="str">
        <f t="shared" si="16"/>
        <v/>
      </c>
      <c r="AJ91" t="str">
        <f t="shared" si="32"/>
        <v/>
      </c>
      <c r="AK91" t="str">
        <f t="shared" si="47"/>
        <v/>
      </c>
      <c r="AL91" t="str">
        <f t="shared" si="48"/>
        <v/>
      </c>
      <c r="AM91" t="str">
        <f t="shared" si="39"/>
        <v/>
      </c>
      <c r="AN91" t="str">
        <f t="shared" si="44"/>
        <v/>
      </c>
      <c r="AO91" t="str">
        <f t="shared" si="44"/>
        <v/>
      </c>
      <c r="AP91" t="str">
        <f t="shared" si="44"/>
        <v/>
      </c>
      <c r="AQ91" t="str">
        <f t="shared" si="44"/>
        <v/>
      </c>
      <c r="AR91" t="str">
        <f t="shared" si="44"/>
        <v/>
      </c>
      <c r="AS91" t="str">
        <f t="shared" si="44"/>
        <v/>
      </c>
      <c r="AT91" t="str">
        <f t="shared" si="44"/>
        <v/>
      </c>
      <c r="AU91" t="str">
        <f t="shared" si="44"/>
        <v/>
      </c>
      <c r="AV91" t="str">
        <f t="shared" si="44"/>
        <v/>
      </c>
      <c r="AW91" t="str">
        <f t="shared" si="44"/>
        <v/>
      </c>
      <c r="AX91" t="str">
        <f t="shared" si="45"/>
        <v/>
      </c>
      <c r="AY91" t="str">
        <f t="shared" si="45"/>
        <v/>
      </c>
      <c r="AZ91" t="str">
        <f t="shared" si="45"/>
        <v/>
      </c>
      <c r="BA91" t="str">
        <f t="shared" si="45"/>
        <v/>
      </c>
      <c r="BB91" t="str">
        <f t="shared" si="45"/>
        <v/>
      </c>
      <c r="BC91" t="str">
        <f t="shared" si="45"/>
        <v/>
      </c>
      <c r="BD91" t="str">
        <f t="shared" si="45"/>
        <v/>
      </c>
      <c r="BE91" t="str">
        <f t="shared" si="45"/>
        <v/>
      </c>
      <c r="BF91" t="str">
        <f t="shared" si="45"/>
        <v/>
      </c>
      <c r="BG91" t="str">
        <f t="shared" si="45"/>
        <v/>
      </c>
      <c r="BH91">
        <f t="shared" si="46"/>
        <v>3</v>
      </c>
      <c r="BI91" t="str">
        <f t="shared" si="46"/>
        <v/>
      </c>
      <c r="BJ91" t="str">
        <f t="shared" si="46"/>
        <v/>
      </c>
      <c r="BK91" t="str">
        <f t="shared" si="46"/>
        <v/>
      </c>
      <c r="BL91" t="str">
        <f t="shared" si="46"/>
        <v/>
      </c>
      <c r="BM91" t="str">
        <f t="shared" si="46"/>
        <v/>
      </c>
      <c r="BN91" t="str">
        <f t="shared" si="46"/>
        <v/>
      </c>
    </row>
    <row r="92" spans="1:66">
      <c r="A92">
        <v>147</v>
      </c>
      <c r="B92">
        <v>4</v>
      </c>
      <c r="C92" t="s">
        <v>65</v>
      </c>
      <c r="D92" t="s">
        <v>3262</v>
      </c>
      <c r="E92" t="e">
        <f t="shared" ref="E92:E123" si="49">IF(F92=F91,E91,E91+1)</f>
        <v>#REF!</v>
      </c>
      <c r="F92" t="s">
        <v>66</v>
      </c>
      <c r="K92" s="231" t="s">
        <v>2804</v>
      </c>
      <c r="L92" s="230" t="e">
        <f>VLOOKUP(K92,keys_v1.7!O$2:P$792,2,FALSE)</f>
        <v>#N/A</v>
      </c>
      <c r="M92" s="1">
        <v>0</v>
      </c>
      <c r="N92" s="1">
        <v>-1</v>
      </c>
      <c r="R92" s="144">
        <v>0.6</v>
      </c>
      <c r="S92" s="144">
        <v>0</v>
      </c>
      <c r="T92" s="144">
        <v>1</v>
      </c>
      <c r="U92" s="147">
        <v>0.2</v>
      </c>
      <c r="V92" s="144">
        <v>0</v>
      </c>
      <c r="W92" s="144">
        <v>0</v>
      </c>
      <c r="X92" s="144">
        <v>0</v>
      </c>
      <c r="Y92" s="144">
        <v>0</v>
      </c>
      <c r="Z92" s="144">
        <v>0</v>
      </c>
      <c r="AA92" s="144">
        <v>0</v>
      </c>
      <c r="AB92" s="145">
        <v>0</v>
      </c>
      <c r="AC92" s="144">
        <v>0</v>
      </c>
      <c r="AE92" t="s">
        <v>2750</v>
      </c>
      <c r="AH92" t="str">
        <f t="shared" si="38"/>
        <v/>
      </c>
      <c r="AI92" t="str">
        <f t="shared" si="16"/>
        <v/>
      </c>
      <c r="AJ92" t="str">
        <f t="shared" si="32"/>
        <v/>
      </c>
      <c r="AK92" t="str">
        <f t="shared" si="47"/>
        <v/>
      </c>
      <c r="AL92" t="str">
        <f t="shared" si="48"/>
        <v/>
      </c>
      <c r="AM92" t="str">
        <f t="shared" si="39"/>
        <v/>
      </c>
      <c r="AN92" t="str">
        <f t="shared" si="44"/>
        <v/>
      </c>
      <c r="AO92" t="str">
        <f t="shared" si="44"/>
        <v/>
      </c>
      <c r="AP92" t="str">
        <f t="shared" si="44"/>
        <v/>
      </c>
      <c r="AQ92" t="str">
        <f t="shared" si="44"/>
        <v/>
      </c>
      <c r="AR92" t="str">
        <f t="shared" si="44"/>
        <v/>
      </c>
      <c r="AS92" t="str">
        <f t="shared" si="44"/>
        <v/>
      </c>
      <c r="AT92">
        <f t="shared" si="44"/>
        <v>1</v>
      </c>
      <c r="AU92" t="str">
        <f t="shared" si="44"/>
        <v/>
      </c>
      <c r="AV92" t="str">
        <f t="shared" si="44"/>
        <v/>
      </c>
      <c r="AW92" t="str">
        <f t="shared" si="44"/>
        <v/>
      </c>
      <c r="AX92" t="str">
        <f t="shared" si="45"/>
        <v/>
      </c>
      <c r="AY92" t="str">
        <f t="shared" si="45"/>
        <v/>
      </c>
      <c r="AZ92" t="str">
        <f t="shared" si="45"/>
        <v/>
      </c>
      <c r="BA92" t="str">
        <f t="shared" si="45"/>
        <v/>
      </c>
      <c r="BB92" t="str">
        <f t="shared" si="45"/>
        <v/>
      </c>
      <c r="BC92" t="str">
        <f t="shared" si="45"/>
        <v/>
      </c>
      <c r="BD92" t="str">
        <f t="shared" si="45"/>
        <v/>
      </c>
      <c r="BE92" t="str">
        <f t="shared" si="45"/>
        <v/>
      </c>
      <c r="BF92" t="str">
        <f t="shared" si="45"/>
        <v/>
      </c>
      <c r="BG92" t="str">
        <f t="shared" si="45"/>
        <v/>
      </c>
      <c r="BH92">
        <f t="shared" si="46"/>
        <v>12</v>
      </c>
      <c r="BI92" t="str">
        <f t="shared" si="46"/>
        <v/>
      </c>
      <c r="BJ92" t="str">
        <f t="shared" si="46"/>
        <v/>
      </c>
      <c r="BK92" t="str">
        <f t="shared" si="46"/>
        <v/>
      </c>
      <c r="BL92" t="str">
        <f t="shared" si="46"/>
        <v/>
      </c>
      <c r="BM92" t="str">
        <f t="shared" si="46"/>
        <v/>
      </c>
      <c r="BN92" t="str">
        <f t="shared" si="46"/>
        <v/>
      </c>
    </row>
    <row r="93" spans="1:66">
      <c r="A93">
        <v>148</v>
      </c>
      <c r="B93">
        <v>4</v>
      </c>
      <c r="C93" t="s">
        <v>65</v>
      </c>
      <c r="D93" t="s">
        <v>3262</v>
      </c>
      <c r="E93" t="e">
        <f t="shared" si="49"/>
        <v>#REF!</v>
      </c>
      <c r="F93" t="s">
        <v>66</v>
      </c>
      <c r="K93" s="231" t="s">
        <v>2341</v>
      </c>
      <c r="L93" s="230" t="e">
        <f>VLOOKUP(K93,keys_v1.7!O$2:P$792,2,FALSE)</f>
        <v>#N/A</v>
      </c>
      <c r="M93" s="1">
        <v>0</v>
      </c>
      <c r="N93" s="1">
        <v>-1</v>
      </c>
      <c r="R93" s="144">
        <v>1</v>
      </c>
      <c r="S93" s="144">
        <v>0</v>
      </c>
      <c r="T93" s="144">
        <v>1</v>
      </c>
      <c r="U93" s="147">
        <v>0</v>
      </c>
      <c r="V93" s="144">
        <v>0</v>
      </c>
      <c r="W93" s="144">
        <v>0</v>
      </c>
      <c r="X93" s="144">
        <v>0</v>
      </c>
      <c r="Y93" s="144">
        <v>0</v>
      </c>
      <c r="Z93" s="144">
        <v>0</v>
      </c>
      <c r="AA93" s="144">
        <v>0</v>
      </c>
      <c r="AB93" s="145">
        <v>0</v>
      </c>
      <c r="AC93" s="144">
        <v>0</v>
      </c>
      <c r="AE93" t="s">
        <v>2750</v>
      </c>
      <c r="AH93" t="str">
        <f t="shared" si="38"/>
        <v/>
      </c>
      <c r="AI93" t="str">
        <f t="shared" si="16"/>
        <v/>
      </c>
      <c r="AJ93" t="str">
        <f t="shared" si="32"/>
        <v/>
      </c>
      <c r="AK93" t="str">
        <f t="shared" si="47"/>
        <v/>
      </c>
      <c r="AL93" t="str">
        <f t="shared" si="48"/>
        <v/>
      </c>
      <c r="AM93" t="str">
        <f t="shared" si="39"/>
        <v/>
      </c>
      <c r="AN93" t="str">
        <f t="shared" si="44"/>
        <v/>
      </c>
      <c r="AO93" t="str">
        <f t="shared" si="44"/>
        <v/>
      </c>
      <c r="AP93" t="str">
        <f t="shared" si="44"/>
        <v/>
      </c>
      <c r="AQ93" t="str">
        <f t="shared" si="44"/>
        <v/>
      </c>
      <c r="AR93" t="str">
        <f t="shared" si="44"/>
        <v/>
      </c>
      <c r="AS93" t="str">
        <f t="shared" si="44"/>
        <v/>
      </c>
      <c r="AT93" t="str">
        <f t="shared" si="44"/>
        <v/>
      </c>
      <c r="AU93" t="str">
        <f t="shared" si="44"/>
        <v/>
      </c>
      <c r="AV93" t="str">
        <f t="shared" si="44"/>
        <v/>
      </c>
      <c r="AW93" t="str">
        <f t="shared" si="44"/>
        <v/>
      </c>
      <c r="AX93" t="str">
        <f t="shared" si="45"/>
        <v/>
      </c>
      <c r="AY93" t="str">
        <f t="shared" si="45"/>
        <v/>
      </c>
      <c r="AZ93" t="str">
        <f t="shared" si="45"/>
        <v/>
      </c>
      <c r="BA93" t="str">
        <f t="shared" si="45"/>
        <v/>
      </c>
      <c r="BB93" t="str">
        <f t="shared" si="45"/>
        <v/>
      </c>
      <c r="BC93" t="str">
        <f t="shared" si="45"/>
        <v/>
      </c>
      <c r="BD93" t="str">
        <f t="shared" si="45"/>
        <v/>
      </c>
      <c r="BE93" t="str">
        <f t="shared" si="45"/>
        <v/>
      </c>
      <c r="BF93" t="str">
        <f t="shared" si="45"/>
        <v/>
      </c>
      <c r="BG93" t="str">
        <f t="shared" si="45"/>
        <v/>
      </c>
      <c r="BH93">
        <f t="shared" si="46"/>
        <v>1</v>
      </c>
      <c r="BI93" t="str">
        <f t="shared" si="46"/>
        <v/>
      </c>
      <c r="BJ93" t="str">
        <f t="shared" si="46"/>
        <v/>
      </c>
      <c r="BK93" t="str">
        <f t="shared" si="46"/>
        <v/>
      </c>
      <c r="BL93" t="str">
        <f t="shared" si="46"/>
        <v/>
      </c>
      <c r="BM93" t="str">
        <f t="shared" si="46"/>
        <v/>
      </c>
      <c r="BN93" t="str">
        <f t="shared" si="46"/>
        <v/>
      </c>
    </row>
    <row r="94" spans="1:66">
      <c r="A94">
        <v>149</v>
      </c>
      <c r="B94">
        <v>4</v>
      </c>
      <c r="C94" t="s">
        <v>65</v>
      </c>
      <c r="D94" t="s">
        <v>3262</v>
      </c>
      <c r="E94" t="e">
        <f t="shared" si="49"/>
        <v>#REF!</v>
      </c>
      <c r="F94" t="s">
        <v>66</v>
      </c>
      <c r="K94" s="231" t="s">
        <v>2641</v>
      </c>
      <c r="L94" s="230" t="e">
        <f>VLOOKUP(K94,keys_v1.7!O$2:P$792,2,FALSE)</f>
        <v>#N/A</v>
      </c>
      <c r="M94" s="1">
        <v>0</v>
      </c>
      <c r="N94" s="1">
        <v>-1</v>
      </c>
      <c r="R94" s="144">
        <v>1</v>
      </c>
      <c r="S94" s="144">
        <v>0</v>
      </c>
      <c r="T94" s="144">
        <v>1</v>
      </c>
      <c r="U94" s="147">
        <v>0.4</v>
      </c>
      <c r="V94" s="144">
        <v>0.2</v>
      </c>
      <c r="W94" s="144">
        <v>0</v>
      </c>
      <c r="X94" s="144">
        <v>0</v>
      </c>
      <c r="Y94" s="144">
        <v>0</v>
      </c>
      <c r="Z94" s="144">
        <v>0</v>
      </c>
      <c r="AA94" s="144">
        <v>0</v>
      </c>
      <c r="AB94" s="145">
        <v>0</v>
      </c>
      <c r="AC94" s="144">
        <v>0</v>
      </c>
      <c r="AE94" t="s">
        <v>2750</v>
      </c>
      <c r="AH94">
        <f t="shared" si="38"/>
        <v>6</v>
      </c>
      <c r="AI94" t="str">
        <f t="shared" si="16"/>
        <v/>
      </c>
      <c r="AJ94" t="str">
        <f t="shared" si="32"/>
        <v/>
      </c>
      <c r="AK94" t="str">
        <f t="shared" si="47"/>
        <v/>
      </c>
      <c r="AL94" t="str">
        <f t="shared" si="48"/>
        <v/>
      </c>
      <c r="AM94" t="str">
        <f t="shared" si="39"/>
        <v/>
      </c>
      <c r="AN94" t="str">
        <f t="shared" ref="AN94:AW103" si="50">IFERROR(SEARCH(AN$1,$K94),"")</f>
        <v/>
      </c>
      <c r="AO94" t="str">
        <f t="shared" si="50"/>
        <v/>
      </c>
      <c r="AP94" t="str">
        <f t="shared" si="50"/>
        <v/>
      </c>
      <c r="AQ94" t="str">
        <f t="shared" si="50"/>
        <v/>
      </c>
      <c r="AR94" t="str">
        <f t="shared" si="50"/>
        <v/>
      </c>
      <c r="AS94" t="str">
        <f t="shared" si="50"/>
        <v/>
      </c>
      <c r="AT94" t="str">
        <f t="shared" si="50"/>
        <v/>
      </c>
      <c r="AU94" t="str">
        <f t="shared" si="50"/>
        <v/>
      </c>
      <c r="AV94" t="str">
        <f t="shared" si="50"/>
        <v/>
      </c>
      <c r="AW94" t="str">
        <f t="shared" si="50"/>
        <v/>
      </c>
      <c r="AX94" t="str">
        <f t="shared" ref="AX94:BG103" si="51">IFERROR(SEARCH(AX$1,$K94),"")</f>
        <v/>
      </c>
      <c r="AY94" t="str">
        <f t="shared" si="51"/>
        <v/>
      </c>
      <c r="AZ94" t="str">
        <f t="shared" si="51"/>
        <v/>
      </c>
      <c r="BA94" t="str">
        <f t="shared" si="51"/>
        <v/>
      </c>
      <c r="BB94" t="str">
        <f t="shared" si="51"/>
        <v/>
      </c>
      <c r="BC94" t="str">
        <f t="shared" si="51"/>
        <v/>
      </c>
      <c r="BD94" t="str">
        <f t="shared" si="51"/>
        <v/>
      </c>
      <c r="BE94" t="str">
        <f t="shared" si="51"/>
        <v/>
      </c>
      <c r="BF94" t="str">
        <f t="shared" si="51"/>
        <v/>
      </c>
      <c r="BG94" t="str">
        <f t="shared" si="51"/>
        <v/>
      </c>
      <c r="BH94">
        <f t="shared" ref="BH94:BN103" si="52">IFERROR(SEARCH(BH$1,$K94),"")</f>
        <v>1</v>
      </c>
      <c r="BI94" t="str">
        <f t="shared" si="52"/>
        <v/>
      </c>
      <c r="BJ94" t="str">
        <f t="shared" si="52"/>
        <v/>
      </c>
      <c r="BK94" t="str">
        <f t="shared" si="52"/>
        <v/>
      </c>
      <c r="BL94" t="str">
        <f t="shared" si="52"/>
        <v/>
      </c>
      <c r="BM94" t="str">
        <f t="shared" si="52"/>
        <v/>
      </c>
      <c r="BN94" t="str">
        <f t="shared" si="52"/>
        <v/>
      </c>
    </row>
    <row r="95" spans="1:66" ht="16">
      <c r="A95">
        <v>150</v>
      </c>
      <c r="B95">
        <v>4</v>
      </c>
      <c r="C95" t="s">
        <v>65</v>
      </c>
      <c r="D95" t="s">
        <v>3262</v>
      </c>
      <c r="E95" t="e">
        <f t="shared" si="49"/>
        <v>#REF!</v>
      </c>
      <c r="F95" t="s">
        <v>66</v>
      </c>
      <c r="K95" s="231" t="s">
        <v>202</v>
      </c>
      <c r="L95" s="230" t="str">
        <f>VLOOKUP(K95,keys_v1.7!O$2:P$792,2,FALSE)</f>
        <v>Definition from BibTex: A work that is printed and bound, but without a named publisher or sponsoring institution.</v>
      </c>
      <c r="M95" s="1">
        <v>0</v>
      </c>
      <c r="N95" s="1">
        <v>-1</v>
      </c>
      <c r="R95" s="144">
        <v>0.6</v>
      </c>
      <c r="S95" s="144">
        <v>0.2</v>
      </c>
      <c r="T95" s="144">
        <v>1</v>
      </c>
      <c r="U95" s="147">
        <v>0.4</v>
      </c>
      <c r="V95" s="144">
        <v>0.4</v>
      </c>
      <c r="W95" s="144">
        <v>0.6</v>
      </c>
      <c r="X95" s="144">
        <v>0</v>
      </c>
      <c r="Y95" s="144">
        <v>0</v>
      </c>
      <c r="Z95" s="144">
        <v>0</v>
      </c>
      <c r="AA95" s="144">
        <v>0</v>
      </c>
      <c r="AB95" s="145">
        <v>0</v>
      </c>
      <c r="AC95" s="144">
        <v>0</v>
      </c>
      <c r="AE95" t="s">
        <v>2750</v>
      </c>
      <c r="AH95" t="str">
        <f t="shared" si="38"/>
        <v/>
      </c>
      <c r="AI95" t="str">
        <f t="shared" si="16"/>
        <v/>
      </c>
      <c r="AJ95" t="str">
        <f t="shared" si="32"/>
        <v/>
      </c>
      <c r="AK95" t="str">
        <f t="shared" si="47"/>
        <v/>
      </c>
      <c r="AL95" t="str">
        <f t="shared" si="48"/>
        <v/>
      </c>
      <c r="AM95" t="str">
        <f t="shared" si="39"/>
        <v/>
      </c>
      <c r="AN95" t="str">
        <f t="shared" si="50"/>
        <v/>
      </c>
      <c r="AO95" t="str">
        <f t="shared" si="50"/>
        <v/>
      </c>
      <c r="AP95" t="str">
        <f t="shared" si="50"/>
        <v/>
      </c>
      <c r="AQ95" t="str">
        <f t="shared" si="50"/>
        <v/>
      </c>
      <c r="AR95" t="str">
        <f t="shared" si="50"/>
        <v/>
      </c>
      <c r="AS95" t="str">
        <f t="shared" si="50"/>
        <v/>
      </c>
      <c r="AT95" t="str">
        <f t="shared" si="50"/>
        <v/>
      </c>
      <c r="AU95" t="str">
        <f t="shared" si="50"/>
        <v/>
      </c>
      <c r="AV95" t="str">
        <f t="shared" si="50"/>
        <v/>
      </c>
      <c r="AW95" t="str">
        <f t="shared" si="50"/>
        <v/>
      </c>
      <c r="AX95" t="str">
        <f t="shared" si="51"/>
        <v/>
      </c>
      <c r="AY95" t="str">
        <f t="shared" si="51"/>
        <v/>
      </c>
      <c r="AZ95" t="str">
        <f t="shared" si="51"/>
        <v/>
      </c>
      <c r="BA95" t="str">
        <f t="shared" si="51"/>
        <v/>
      </c>
      <c r="BB95" t="str">
        <f t="shared" si="51"/>
        <v/>
      </c>
      <c r="BC95" t="str">
        <f t="shared" si="51"/>
        <v/>
      </c>
      <c r="BD95" t="str">
        <f t="shared" si="51"/>
        <v/>
      </c>
      <c r="BE95" t="str">
        <f t="shared" si="51"/>
        <v/>
      </c>
      <c r="BF95" t="str">
        <f t="shared" si="51"/>
        <v/>
      </c>
      <c r="BG95" t="str">
        <f t="shared" si="51"/>
        <v/>
      </c>
      <c r="BH95">
        <f t="shared" si="52"/>
        <v>1</v>
      </c>
      <c r="BI95" t="str">
        <f t="shared" si="52"/>
        <v/>
      </c>
      <c r="BJ95" t="str">
        <f t="shared" si="52"/>
        <v/>
      </c>
      <c r="BK95" t="str">
        <f t="shared" si="52"/>
        <v/>
      </c>
      <c r="BL95" t="str">
        <f t="shared" si="52"/>
        <v/>
      </c>
      <c r="BM95" t="str">
        <f t="shared" si="52"/>
        <v/>
      </c>
      <c r="BN95" t="str">
        <f t="shared" si="52"/>
        <v/>
      </c>
    </row>
    <row r="96" spans="1:66">
      <c r="A96">
        <v>101</v>
      </c>
      <c r="B96">
        <v>4</v>
      </c>
      <c r="C96" t="s">
        <v>65</v>
      </c>
      <c r="D96" t="s">
        <v>235</v>
      </c>
      <c r="E96" t="e">
        <f t="shared" si="49"/>
        <v>#REF!</v>
      </c>
      <c r="F96" t="s">
        <v>235</v>
      </c>
      <c r="K96" s="231" t="s">
        <v>2311</v>
      </c>
      <c r="L96" s="230" t="e">
        <f>VLOOKUP(K96,keys_v1.7!O$2:P$792,2,FALSE)</f>
        <v>#N/A</v>
      </c>
      <c r="M96" s="1">
        <v>0</v>
      </c>
      <c r="N96" s="1">
        <v>-1</v>
      </c>
      <c r="R96" s="144">
        <v>0.6</v>
      </c>
      <c r="S96" s="144">
        <v>0</v>
      </c>
      <c r="T96" s="144"/>
      <c r="U96" s="144">
        <v>0.4</v>
      </c>
      <c r="V96" s="144">
        <v>0</v>
      </c>
      <c r="W96" s="144">
        <v>0</v>
      </c>
      <c r="X96" s="144">
        <v>0.2</v>
      </c>
      <c r="Y96" s="144">
        <v>0</v>
      </c>
      <c r="Z96" s="145">
        <v>0.2</v>
      </c>
      <c r="AA96" s="144">
        <v>0.6</v>
      </c>
      <c r="AB96" s="145">
        <v>0</v>
      </c>
      <c r="AC96" s="144">
        <v>0</v>
      </c>
      <c r="AE96" t="s">
        <v>2750</v>
      </c>
      <c r="AH96" t="str">
        <f t="shared" si="38"/>
        <v/>
      </c>
      <c r="AI96" t="str">
        <f t="shared" si="16"/>
        <v/>
      </c>
      <c r="AJ96" t="str">
        <f t="shared" si="32"/>
        <v/>
      </c>
      <c r="AK96" t="str">
        <f t="shared" si="47"/>
        <v/>
      </c>
      <c r="AL96" t="str">
        <f t="shared" si="48"/>
        <v/>
      </c>
      <c r="AM96" t="str">
        <f t="shared" si="39"/>
        <v/>
      </c>
      <c r="AN96" t="str">
        <f t="shared" si="50"/>
        <v/>
      </c>
      <c r="AO96" t="str">
        <f t="shared" si="50"/>
        <v/>
      </c>
      <c r="AP96" t="str">
        <f t="shared" si="50"/>
        <v/>
      </c>
      <c r="AQ96" t="str">
        <f t="shared" si="50"/>
        <v/>
      </c>
      <c r="AR96" t="str">
        <f t="shared" si="50"/>
        <v/>
      </c>
      <c r="AS96" t="str">
        <f t="shared" si="50"/>
        <v/>
      </c>
      <c r="AT96" t="str">
        <f t="shared" si="50"/>
        <v/>
      </c>
      <c r="AU96" t="str">
        <f t="shared" si="50"/>
        <v/>
      </c>
      <c r="AV96" t="str">
        <f t="shared" si="50"/>
        <v/>
      </c>
      <c r="AW96" t="str">
        <f t="shared" si="50"/>
        <v/>
      </c>
      <c r="AX96" t="str">
        <f t="shared" si="51"/>
        <v/>
      </c>
      <c r="AY96" t="str">
        <f t="shared" si="51"/>
        <v/>
      </c>
      <c r="AZ96" t="str">
        <f t="shared" si="51"/>
        <v/>
      </c>
      <c r="BA96" t="str">
        <f t="shared" si="51"/>
        <v/>
      </c>
      <c r="BB96" t="str">
        <f t="shared" si="51"/>
        <v/>
      </c>
      <c r="BC96" t="str">
        <f t="shared" si="51"/>
        <v/>
      </c>
      <c r="BD96" t="str">
        <f t="shared" si="51"/>
        <v/>
      </c>
      <c r="BE96" t="str">
        <f t="shared" si="51"/>
        <v/>
      </c>
      <c r="BF96" t="str">
        <f t="shared" si="51"/>
        <v/>
      </c>
      <c r="BG96" t="str">
        <f t="shared" si="51"/>
        <v/>
      </c>
      <c r="BH96" t="str">
        <f t="shared" si="52"/>
        <v/>
      </c>
      <c r="BI96" t="str">
        <f t="shared" si="52"/>
        <v/>
      </c>
      <c r="BJ96" t="str">
        <f t="shared" si="52"/>
        <v/>
      </c>
      <c r="BK96" t="str">
        <f t="shared" si="52"/>
        <v/>
      </c>
      <c r="BL96" t="str">
        <f t="shared" si="52"/>
        <v/>
      </c>
      <c r="BM96" t="str">
        <f t="shared" si="52"/>
        <v/>
      </c>
      <c r="BN96" t="str">
        <f t="shared" si="52"/>
        <v/>
      </c>
    </row>
    <row r="97" spans="1:66">
      <c r="A97">
        <v>104</v>
      </c>
      <c r="B97">
        <v>4</v>
      </c>
      <c r="C97" t="s">
        <v>65</v>
      </c>
      <c r="D97" t="s">
        <v>235</v>
      </c>
      <c r="E97" t="e">
        <f t="shared" si="49"/>
        <v>#REF!</v>
      </c>
      <c r="F97" t="s">
        <v>235</v>
      </c>
      <c r="K97" s="231" t="s">
        <v>2575</v>
      </c>
      <c r="L97" s="230" t="e">
        <f>VLOOKUP(K97,keys_v1.7!O$2:P$792,2,FALSE)</f>
        <v>#N/A</v>
      </c>
      <c r="M97" s="1">
        <v>0</v>
      </c>
      <c r="N97" s="1">
        <v>-1</v>
      </c>
      <c r="R97" s="144">
        <v>0</v>
      </c>
      <c r="S97" s="144">
        <v>0</v>
      </c>
      <c r="T97" s="144"/>
      <c r="U97" s="144">
        <v>0.4</v>
      </c>
      <c r="V97" s="144">
        <v>0</v>
      </c>
      <c r="W97" s="144">
        <v>0.2</v>
      </c>
      <c r="X97" s="144">
        <v>0</v>
      </c>
      <c r="Y97" s="144">
        <v>0</v>
      </c>
      <c r="Z97" s="145">
        <v>0.2</v>
      </c>
      <c r="AA97" s="144">
        <v>0</v>
      </c>
      <c r="AB97" s="145">
        <v>0</v>
      </c>
      <c r="AC97" s="144">
        <v>0</v>
      </c>
      <c r="AE97" t="s">
        <v>2750</v>
      </c>
      <c r="AH97" t="str">
        <f t="shared" si="38"/>
        <v/>
      </c>
      <c r="AI97" t="str">
        <f t="shared" si="16"/>
        <v/>
      </c>
      <c r="AJ97" t="str">
        <f t="shared" si="32"/>
        <v/>
      </c>
      <c r="AK97" t="str">
        <f t="shared" si="47"/>
        <v/>
      </c>
      <c r="AL97" t="str">
        <f t="shared" si="48"/>
        <v/>
      </c>
      <c r="AM97" t="str">
        <f t="shared" si="39"/>
        <v/>
      </c>
      <c r="AN97" t="str">
        <f t="shared" si="50"/>
        <v/>
      </c>
      <c r="AO97" t="str">
        <f t="shared" si="50"/>
        <v/>
      </c>
      <c r="AP97" t="str">
        <f t="shared" si="50"/>
        <v/>
      </c>
      <c r="AQ97" t="str">
        <f t="shared" si="50"/>
        <v/>
      </c>
      <c r="AR97" t="str">
        <f t="shared" si="50"/>
        <v/>
      </c>
      <c r="AS97" t="str">
        <f t="shared" si="50"/>
        <v/>
      </c>
      <c r="AT97" t="str">
        <f t="shared" si="50"/>
        <v/>
      </c>
      <c r="AU97" t="str">
        <f t="shared" si="50"/>
        <v/>
      </c>
      <c r="AV97" t="str">
        <f t="shared" si="50"/>
        <v/>
      </c>
      <c r="AW97" t="str">
        <f t="shared" si="50"/>
        <v/>
      </c>
      <c r="AX97" t="str">
        <f t="shared" si="51"/>
        <v/>
      </c>
      <c r="AY97" t="str">
        <f t="shared" si="51"/>
        <v/>
      </c>
      <c r="AZ97" t="str">
        <f t="shared" si="51"/>
        <v/>
      </c>
      <c r="BA97" t="str">
        <f t="shared" si="51"/>
        <v/>
      </c>
      <c r="BB97" t="str">
        <f t="shared" si="51"/>
        <v/>
      </c>
      <c r="BC97" t="str">
        <f t="shared" si="51"/>
        <v/>
      </c>
      <c r="BD97" t="str">
        <f t="shared" si="51"/>
        <v/>
      </c>
      <c r="BE97" t="str">
        <f t="shared" si="51"/>
        <v/>
      </c>
      <c r="BF97" t="str">
        <f t="shared" si="51"/>
        <v/>
      </c>
      <c r="BG97" t="str">
        <f t="shared" si="51"/>
        <v/>
      </c>
      <c r="BH97" t="str">
        <f t="shared" si="52"/>
        <v/>
      </c>
      <c r="BI97" t="str">
        <f t="shared" si="52"/>
        <v/>
      </c>
      <c r="BJ97" t="str">
        <f t="shared" si="52"/>
        <v/>
      </c>
      <c r="BK97" t="str">
        <f t="shared" si="52"/>
        <v/>
      </c>
      <c r="BL97" t="str">
        <f t="shared" si="52"/>
        <v/>
      </c>
      <c r="BM97" t="str">
        <f t="shared" si="52"/>
        <v/>
      </c>
      <c r="BN97" t="str">
        <f t="shared" si="52"/>
        <v/>
      </c>
    </row>
    <row r="98" spans="1:66">
      <c r="A98">
        <v>105</v>
      </c>
      <c r="B98">
        <v>4</v>
      </c>
      <c r="C98" t="s">
        <v>65</v>
      </c>
      <c r="D98" t="s">
        <v>235</v>
      </c>
      <c r="E98" t="e">
        <f t="shared" si="49"/>
        <v>#REF!</v>
      </c>
      <c r="F98" t="s">
        <v>235</v>
      </c>
      <c r="K98" s="231" t="s">
        <v>2576</v>
      </c>
      <c r="L98" s="230" t="e">
        <f>VLOOKUP(K98,keys_v1.7!O$2:P$792,2,FALSE)</f>
        <v>#N/A</v>
      </c>
      <c r="M98" s="1">
        <v>0</v>
      </c>
      <c r="N98" s="1">
        <v>-1</v>
      </c>
      <c r="O98" s="1">
        <v>1</v>
      </c>
      <c r="R98" s="144">
        <v>0</v>
      </c>
      <c r="S98" s="144">
        <v>0</v>
      </c>
      <c r="T98" s="144">
        <v>0</v>
      </c>
      <c r="U98" s="144">
        <v>0</v>
      </c>
      <c r="V98" s="144">
        <v>0</v>
      </c>
      <c r="W98" s="144">
        <v>0</v>
      </c>
      <c r="X98" s="144">
        <v>0</v>
      </c>
      <c r="Y98" s="144">
        <v>0</v>
      </c>
      <c r="Z98" s="144">
        <v>0.4</v>
      </c>
      <c r="AA98" s="144">
        <v>0.2</v>
      </c>
      <c r="AB98" s="146">
        <v>1</v>
      </c>
      <c r="AC98" s="144">
        <v>0</v>
      </c>
      <c r="AE98" t="s">
        <v>2756</v>
      </c>
      <c r="AH98" t="str">
        <f t="shared" si="38"/>
        <v/>
      </c>
      <c r="AI98" t="str">
        <f t="shared" ref="AI98:AI161" si="53">IFERROR(SEARCH(AI$1,$K98),"")</f>
        <v/>
      </c>
      <c r="AJ98" t="str">
        <f t="shared" si="32"/>
        <v/>
      </c>
      <c r="AK98" t="str">
        <f t="shared" si="47"/>
        <v/>
      </c>
      <c r="AL98" t="str">
        <f t="shared" si="48"/>
        <v/>
      </c>
      <c r="AM98" t="str">
        <f t="shared" si="39"/>
        <v/>
      </c>
      <c r="AN98" t="str">
        <f t="shared" si="50"/>
        <v/>
      </c>
      <c r="AO98" t="str">
        <f t="shared" si="50"/>
        <v/>
      </c>
      <c r="AP98" t="str">
        <f t="shared" si="50"/>
        <v/>
      </c>
      <c r="AQ98" t="str">
        <f t="shared" si="50"/>
        <v/>
      </c>
      <c r="AR98" t="str">
        <f t="shared" si="50"/>
        <v/>
      </c>
      <c r="AS98" t="str">
        <f t="shared" si="50"/>
        <v/>
      </c>
      <c r="AT98" t="str">
        <f t="shared" si="50"/>
        <v/>
      </c>
      <c r="AU98" t="str">
        <f t="shared" si="50"/>
        <v/>
      </c>
      <c r="AV98" t="str">
        <f t="shared" si="50"/>
        <v/>
      </c>
      <c r="AW98" t="str">
        <f t="shared" si="50"/>
        <v/>
      </c>
      <c r="AX98" t="str">
        <f t="shared" si="51"/>
        <v/>
      </c>
      <c r="AY98" t="str">
        <f t="shared" si="51"/>
        <v/>
      </c>
      <c r="AZ98" t="str">
        <f t="shared" si="51"/>
        <v/>
      </c>
      <c r="BA98" t="str">
        <f t="shared" si="51"/>
        <v/>
      </c>
      <c r="BB98" t="str">
        <f t="shared" si="51"/>
        <v/>
      </c>
      <c r="BC98" t="str">
        <f t="shared" si="51"/>
        <v/>
      </c>
      <c r="BD98" t="str">
        <f t="shared" si="51"/>
        <v/>
      </c>
      <c r="BE98" t="str">
        <f t="shared" si="51"/>
        <v/>
      </c>
      <c r="BF98" t="str">
        <f t="shared" si="51"/>
        <v/>
      </c>
      <c r="BG98" t="str">
        <f t="shared" si="51"/>
        <v/>
      </c>
      <c r="BH98" t="str">
        <f t="shared" si="52"/>
        <v/>
      </c>
      <c r="BI98" t="str">
        <f t="shared" si="52"/>
        <v/>
      </c>
      <c r="BJ98" t="str">
        <f t="shared" si="52"/>
        <v/>
      </c>
      <c r="BK98">
        <f t="shared" si="52"/>
        <v>18</v>
      </c>
      <c r="BL98" t="str">
        <f t="shared" si="52"/>
        <v/>
      </c>
      <c r="BM98" t="str">
        <f t="shared" si="52"/>
        <v/>
      </c>
      <c r="BN98" t="str">
        <f t="shared" si="52"/>
        <v/>
      </c>
    </row>
    <row r="99" spans="1:66">
      <c r="A99">
        <v>106</v>
      </c>
      <c r="B99">
        <v>4</v>
      </c>
      <c r="C99" t="s">
        <v>65</v>
      </c>
      <c r="D99" t="s">
        <v>235</v>
      </c>
      <c r="E99" t="e">
        <f t="shared" si="49"/>
        <v>#REF!</v>
      </c>
      <c r="F99" t="s">
        <v>235</v>
      </c>
      <c r="K99" s="231" t="s">
        <v>2296</v>
      </c>
      <c r="L99" s="230" t="e">
        <f>VLOOKUP(K99,keys_v1.7!O$2:P$792,2,FALSE)</f>
        <v>#N/A</v>
      </c>
      <c r="M99" s="1">
        <v>0</v>
      </c>
      <c r="N99" s="1">
        <v>-1</v>
      </c>
      <c r="R99" s="144">
        <v>0</v>
      </c>
      <c r="S99" s="144">
        <v>0</v>
      </c>
      <c r="T99" s="144">
        <v>0.6</v>
      </c>
      <c r="U99" s="147">
        <v>0.6</v>
      </c>
      <c r="V99" s="144">
        <v>0</v>
      </c>
      <c r="W99" s="144">
        <v>0</v>
      </c>
      <c r="X99" s="144">
        <v>0.6</v>
      </c>
      <c r="Y99" s="144">
        <v>0</v>
      </c>
      <c r="Z99" s="144">
        <v>0.4</v>
      </c>
      <c r="AA99" s="144">
        <v>0.4</v>
      </c>
      <c r="AB99" s="145">
        <v>0</v>
      </c>
      <c r="AC99" s="144">
        <v>0</v>
      </c>
      <c r="AE99" t="s">
        <v>2750</v>
      </c>
      <c r="AH99" t="str">
        <f t="shared" ref="AH99:AH130" si="54">IFERROR(SEARCH(AH$1,$K99),"")</f>
        <v/>
      </c>
      <c r="AI99" t="str">
        <f t="shared" si="53"/>
        <v/>
      </c>
      <c r="AJ99" t="str">
        <f t="shared" si="32"/>
        <v/>
      </c>
      <c r="AK99" t="str">
        <f t="shared" si="47"/>
        <v/>
      </c>
      <c r="AL99" t="str">
        <f t="shared" si="48"/>
        <v/>
      </c>
      <c r="AM99" t="str">
        <f t="shared" ref="AM99:AM130" si="55">IFERROR(SEARCH(AM$1,$K99),"")</f>
        <v/>
      </c>
      <c r="AN99" t="str">
        <f t="shared" si="50"/>
        <v/>
      </c>
      <c r="AO99" t="str">
        <f t="shared" si="50"/>
        <v/>
      </c>
      <c r="AP99" t="str">
        <f t="shared" si="50"/>
        <v/>
      </c>
      <c r="AQ99" t="str">
        <f t="shared" si="50"/>
        <v/>
      </c>
      <c r="AR99" t="str">
        <f t="shared" si="50"/>
        <v/>
      </c>
      <c r="AS99" t="str">
        <f t="shared" si="50"/>
        <v/>
      </c>
      <c r="AT99">
        <f t="shared" si="50"/>
        <v>1</v>
      </c>
      <c r="AU99" t="str">
        <f t="shared" si="50"/>
        <v/>
      </c>
      <c r="AV99" t="str">
        <f t="shared" si="50"/>
        <v/>
      </c>
      <c r="AW99" t="str">
        <f t="shared" si="50"/>
        <v/>
      </c>
      <c r="AX99" t="str">
        <f t="shared" si="51"/>
        <v/>
      </c>
      <c r="AY99" t="str">
        <f t="shared" si="51"/>
        <v/>
      </c>
      <c r="AZ99" t="str">
        <f t="shared" si="51"/>
        <v/>
      </c>
      <c r="BA99" t="str">
        <f t="shared" si="51"/>
        <v/>
      </c>
      <c r="BB99" t="str">
        <f t="shared" si="51"/>
        <v/>
      </c>
      <c r="BC99" t="str">
        <f t="shared" si="51"/>
        <v/>
      </c>
      <c r="BD99" t="str">
        <f t="shared" si="51"/>
        <v/>
      </c>
      <c r="BE99" t="str">
        <f t="shared" si="51"/>
        <v/>
      </c>
      <c r="BF99" t="str">
        <f t="shared" si="51"/>
        <v/>
      </c>
      <c r="BG99" t="str">
        <f t="shared" si="51"/>
        <v/>
      </c>
      <c r="BH99" t="str">
        <f t="shared" si="52"/>
        <v/>
      </c>
      <c r="BI99" t="str">
        <f t="shared" si="52"/>
        <v/>
      </c>
      <c r="BJ99" t="str">
        <f t="shared" si="52"/>
        <v/>
      </c>
      <c r="BK99" t="str">
        <f t="shared" si="52"/>
        <v/>
      </c>
      <c r="BL99" t="str">
        <f t="shared" si="52"/>
        <v/>
      </c>
      <c r="BM99" t="str">
        <f t="shared" si="52"/>
        <v/>
      </c>
      <c r="BN99" t="str">
        <f t="shared" si="52"/>
        <v/>
      </c>
    </row>
    <row r="100" spans="1:66" ht="16">
      <c r="A100">
        <v>146</v>
      </c>
      <c r="B100">
        <v>4</v>
      </c>
      <c r="C100" t="s">
        <v>65</v>
      </c>
      <c r="D100" t="s">
        <v>3262</v>
      </c>
      <c r="E100" t="e">
        <f t="shared" si="49"/>
        <v>#REF!</v>
      </c>
      <c r="F100" t="s">
        <v>3283</v>
      </c>
      <c r="K100" s="231" t="s">
        <v>928</v>
      </c>
      <c r="L100" s="230" t="str">
        <f>VLOOKUP(K100,keys_v1.7!O$2:P$792,2,FALSE)</f>
        <v>Definition from MARLO: Peer-reviewed book chapters</v>
      </c>
      <c r="M100" s="1">
        <v>0</v>
      </c>
      <c r="N100" s="1">
        <v>1</v>
      </c>
      <c r="R100" s="144">
        <v>1</v>
      </c>
      <c r="S100" s="144">
        <v>0</v>
      </c>
      <c r="T100" s="144">
        <v>1</v>
      </c>
      <c r="U100" s="147">
        <v>0.4</v>
      </c>
      <c r="V100" s="144">
        <v>0</v>
      </c>
      <c r="W100" s="144">
        <v>0</v>
      </c>
      <c r="X100" s="144">
        <v>0</v>
      </c>
      <c r="Y100" s="144">
        <v>0</v>
      </c>
      <c r="Z100" s="144">
        <v>0</v>
      </c>
      <c r="AA100" s="144">
        <v>0</v>
      </c>
      <c r="AB100" s="145">
        <v>0</v>
      </c>
      <c r="AC100" s="144">
        <v>0</v>
      </c>
      <c r="AE100" t="s">
        <v>2750</v>
      </c>
      <c r="AH100" t="str">
        <f t="shared" si="54"/>
        <v/>
      </c>
      <c r="AI100" t="str">
        <f t="shared" si="53"/>
        <v/>
      </c>
      <c r="AJ100" t="str">
        <f t="shared" si="32"/>
        <v/>
      </c>
      <c r="AK100" t="str">
        <f t="shared" si="47"/>
        <v/>
      </c>
      <c r="AL100" t="str">
        <f t="shared" si="48"/>
        <v/>
      </c>
      <c r="AM100" t="str">
        <f t="shared" si="55"/>
        <v/>
      </c>
      <c r="AN100">
        <f t="shared" si="50"/>
        <v>19</v>
      </c>
      <c r="AO100" t="str">
        <f t="shared" si="50"/>
        <v/>
      </c>
      <c r="AP100" t="str">
        <f t="shared" si="50"/>
        <v/>
      </c>
      <c r="AQ100" t="str">
        <f t="shared" si="50"/>
        <v/>
      </c>
      <c r="AR100" t="str">
        <f t="shared" si="50"/>
        <v/>
      </c>
      <c r="AS100" t="str">
        <f t="shared" si="50"/>
        <v/>
      </c>
      <c r="AT100" t="str">
        <f t="shared" si="50"/>
        <v/>
      </c>
      <c r="AU100" t="str">
        <f t="shared" si="50"/>
        <v/>
      </c>
      <c r="AV100" t="str">
        <f t="shared" si="50"/>
        <v/>
      </c>
      <c r="AW100" t="str">
        <f t="shared" si="50"/>
        <v/>
      </c>
      <c r="AX100" t="str">
        <f t="shared" si="51"/>
        <v/>
      </c>
      <c r="AY100" t="str">
        <f t="shared" si="51"/>
        <v/>
      </c>
      <c r="AZ100" t="str">
        <f t="shared" si="51"/>
        <v/>
      </c>
      <c r="BA100" t="str">
        <f t="shared" si="51"/>
        <v/>
      </c>
      <c r="BB100" t="str">
        <f t="shared" si="51"/>
        <v/>
      </c>
      <c r="BC100" t="str">
        <f t="shared" si="51"/>
        <v/>
      </c>
      <c r="BD100" t="str">
        <f t="shared" si="51"/>
        <v/>
      </c>
      <c r="BE100" t="str">
        <f t="shared" si="51"/>
        <v/>
      </c>
      <c r="BF100" t="str">
        <f t="shared" si="51"/>
        <v/>
      </c>
      <c r="BG100" t="str">
        <f t="shared" si="51"/>
        <v/>
      </c>
      <c r="BH100">
        <f t="shared" si="52"/>
        <v>1</v>
      </c>
      <c r="BI100" t="str">
        <f t="shared" si="52"/>
        <v/>
      </c>
      <c r="BJ100" t="str">
        <f t="shared" si="52"/>
        <v/>
      </c>
      <c r="BK100" t="str">
        <f t="shared" si="52"/>
        <v/>
      </c>
      <c r="BL100" t="str">
        <f t="shared" si="52"/>
        <v/>
      </c>
      <c r="BM100" t="str">
        <f t="shared" si="52"/>
        <v/>
      </c>
      <c r="BN100" t="str">
        <f t="shared" si="52"/>
        <v/>
      </c>
    </row>
    <row r="101" spans="1:66" ht="16">
      <c r="A101">
        <v>151</v>
      </c>
      <c r="B101">
        <v>4</v>
      </c>
      <c r="C101" t="s">
        <v>65</v>
      </c>
      <c r="D101" t="s">
        <v>3262</v>
      </c>
      <c r="E101" t="e">
        <f t="shared" si="49"/>
        <v>#REF!</v>
      </c>
      <c r="F101" t="s">
        <v>3283</v>
      </c>
      <c r="K101" s="231" t="s">
        <v>2340</v>
      </c>
      <c r="L101" s="230" t="str">
        <f>VLOOKUP(K101,keys_v1.7!O$2:P$792,2,FALSE)</f>
        <v>Definition from MARLO: Peer-reviewed books</v>
      </c>
      <c r="M101" s="1">
        <v>0</v>
      </c>
      <c r="N101" s="1">
        <v>1</v>
      </c>
      <c r="R101" s="144">
        <v>1</v>
      </c>
      <c r="S101" s="144">
        <v>0</v>
      </c>
      <c r="T101" s="144">
        <v>1</v>
      </c>
      <c r="U101" s="147">
        <v>0.4</v>
      </c>
      <c r="V101" s="144">
        <v>0</v>
      </c>
      <c r="W101" s="144">
        <v>0</v>
      </c>
      <c r="X101" s="144">
        <v>0</v>
      </c>
      <c r="Y101" s="144">
        <v>0</v>
      </c>
      <c r="Z101" s="144">
        <v>0</v>
      </c>
      <c r="AA101" s="144">
        <v>0</v>
      </c>
      <c r="AB101" s="145">
        <v>0</v>
      </c>
      <c r="AC101" s="144">
        <v>0</v>
      </c>
      <c r="AE101" t="s">
        <v>2750</v>
      </c>
      <c r="AH101" t="str">
        <f t="shared" si="54"/>
        <v/>
      </c>
      <c r="AI101" t="str">
        <f t="shared" si="53"/>
        <v/>
      </c>
      <c r="AJ101" t="str">
        <f t="shared" si="32"/>
        <v/>
      </c>
      <c r="AK101" t="str">
        <f t="shared" si="47"/>
        <v/>
      </c>
      <c r="AL101" t="str">
        <f t="shared" si="48"/>
        <v/>
      </c>
      <c r="AM101" t="str">
        <f t="shared" si="55"/>
        <v/>
      </c>
      <c r="AN101">
        <f t="shared" si="50"/>
        <v>11</v>
      </c>
      <c r="AO101" t="str">
        <f t="shared" si="50"/>
        <v/>
      </c>
      <c r="AP101" t="str">
        <f t="shared" si="50"/>
        <v/>
      </c>
      <c r="AQ101" t="str">
        <f t="shared" si="50"/>
        <v/>
      </c>
      <c r="AR101" t="str">
        <f t="shared" si="50"/>
        <v/>
      </c>
      <c r="AS101" t="str">
        <f t="shared" si="50"/>
        <v/>
      </c>
      <c r="AT101" t="str">
        <f t="shared" si="50"/>
        <v/>
      </c>
      <c r="AU101" t="str">
        <f t="shared" si="50"/>
        <v/>
      </c>
      <c r="AV101" t="str">
        <f t="shared" si="50"/>
        <v/>
      </c>
      <c r="AW101" t="str">
        <f t="shared" si="50"/>
        <v/>
      </c>
      <c r="AX101" t="str">
        <f t="shared" si="51"/>
        <v/>
      </c>
      <c r="AY101" t="str">
        <f t="shared" si="51"/>
        <v/>
      </c>
      <c r="AZ101" t="str">
        <f t="shared" si="51"/>
        <v/>
      </c>
      <c r="BA101" t="str">
        <f t="shared" si="51"/>
        <v/>
      </c>
      <c r="BB101" t="str">
        <f t="shared" si="51"/>
        <v/>
      </c>
      <c r="BC101" t="str">
        <f t="shared" si="51"/>
        <v/>
      </c>
      <c r="BD101" t="str">
        <f t="shared" si="51"/>
        <v/>
      </c>
      <c r="BE101" t="str">
        <f t="shared" si="51"/>
        <v/>
      </c>
      <c r="BF101" t="str">
        <f t="shared" si="51"/>
        <v/>
      </c>
      <c r="BG101" t="str">
        <f t="shared" si="51"/>
        <v/>
      </c>
      <c r="BH101">
        <f t="shared" si="52"/>
        <v>1</v>
      </c>
      <c r="BI101" t="str">
        <f t="shared" si="52"/>
        <v/>
      </c>
      <c r="BJ101" t="str">
        <f t="shared" si="52"/>
        <v/>
      </c>
      <c r="BK101" t="str">
        <f t="shared" si="52"/>
        <v/>
      </c>
      <c r="BL101" t="str">
        <f t="shared" si="52"/>
        <v/>
      </c>
      <c r="BM101" t="str">
        <f t="shared" si="52"/>
        <v/>
      </c>
      <c r="BN101" t="str">
        <f t="shared" si="52"/>
        <v/>
      </c>
    </row>
    <row r="102" spans="1:66">
      <c r="A102">
        <v>278</v>
      </c>
      <c r="B102">
        <v>4</v>
      </c>
      <c r="C102" t="s">
        <v>65</v>
      </c>
      <c r="D102" t="s">
        <v>301</v>
      </c>
      <c r="E102" t="e">
        <f t="shared" si="49"/>
        <v>#REF!</v>
      </c>
      <c r="F102" t="s">
        <v>3280</v>
      </c>
      <c r="K102" s="231" t="s">
        <v>444</v>
      </c>
      <c r="L102" s="230" t="e">
        <f>VLOOKUP(K102,keys_v1.7!O$2:P$792,2,FALSE)</f>
        <v>#N/A</v>
      </c>
      <c r="M102" s="1">
        <v>1</v>
      </c>
      <c r="N102" s="1">
        <v>0</v>
      </c>
      <c r="R102" s="144">
        <v>0.2</v>
      </c>
      <c r="S102" s="144">
        <v>0</v>
      </c>
      <c r="T102" s="144"/>
      <c r="U102" s="144">
        <v>0.8</v>
      </c>
      <c r="V102" s="144">
        <v>0.2</v>
      </c>
      <c r="W102" s="144">
        <v>0.6</v>
      </c>
      <c r="X102" s="144">
        <v>0.6</v>
      </c>
      <c r="Y102" s="144">
        <v>0</v>
      </c>
      <c r="Z102" s="144">
        <v>0.4</v>
      </c>
      <c r="AA102" s="144">
        <v>0</v>
      </c>
      <c r="AB102" s="146">
        <v>0</v>
      </c>
      <c r="AC102" s="144">
        <v>0.6</v>
      </c>
      <c r="AE102" t="s">
        <v>2692</v>
      </c>
      <c r="AH102" t="str">
        <f t="shared" si="54"/>
        <v/>
      </c>
      <c r="AI102" t="str">
        <f t="shared" si="53"/>
        <v/>
      </c>
      <c r="AJ102" t="str">
        <f t="shared" si="32"/>
        <v/>
      </c>
      <c r="AK102" t="str">
        <f t="shared" si="47"/>
        <v/>
      </c>
      <c r="AL102" t="str">
        <f t="shared" si="48"/>
        <v/>
      </c>
      <c r="AM102" t="str">
        <f t="shared" si="55"/>
        <v/>
      </c>
      <c r="AN102" t="str">
        <f t="shared" si="50"/>
        <v/>
      </c>
      <c r="AO102" t="str">
        <f t="shared" si="50"/>
        <v/>
      </c>
      <c r="AP102" t="str">
        <f t="shared" si="50"/>
        <v/>
      </c>
      <c r="AQ102" t="str">
        <f t="shared" si="50"/>
        <v/>
      </c>
      <c r="AR102" t="str">
        <f t="shared" si="50"/>
        <v/>
      </c>
      <c r="AS102" t="str">
        <f t="shared" si="50"/>
        <v/>
      </c>
      <c r="AT102" t="str">
        <f t="shared" si="50"/>
        <v/>
      </c>
      <c r="AU102" t="str">
        <f t="shared" si="50"/>
        <v/>
      </c>
      <c r="AV102" t="str">
        <f t="shared" si="50"/>
        <v/>
      </c>
      <c r="AW102" t="str">
        <f t="shared" si="50"/>
        <v/>
      </c>
      <c r="AX102" t="str">
        <f t="shared" si="51"/>
        <v/>
      </c>
      <c r="AY102" t="str">
        <f t="shared" si="51"/>
        <v/>
      </c>
      <c r="AZ102" t="str">
        <f t="shared" si="51"/>
        <v/>
      </c>
      <c r="BA102" t="str">
        <f t="shared" si="51"/>
        <v/>
      </c>
      <c r="BB102" t="str">
        <f t="shared" si="51"/>
        <v/>
      </c>
      <c r="BC102" t="str">
        <f t="shared" si="51"/>
        <v/>
      </c>
      <c r="BD102" t="str">
        <f t="shared" si="51"/>
        <v/>
      </c>
      <c r="BE102" t="str">
        <f t="shared" si="51"/>
        <v/>
      </c>
      <c r="BF102" t="str">
        <f t="shared" si="51"/>
        <v/>
      </c>
      <c r="BG102" t="str">
        <f t="shared" si="51"/>
        <v/>
      </c>
      <c r="BH102" t="str">
        <f t="shared" si="52"/>
        <v/>
      </c>
      <c r="BI102" t="str">
        <f t="shared" si="52"/>
        <v/>
      </c>
      <c r="BJ102" t="str">
        <f t="shared" si="52"/>
        <v/>
      </c>
      <c r="BK102" t="str">
        <f t="shared" si="52"/>
        <v/>
      </c>
      <c r="BL102">
        <f t="shared" si="52"/>
        <v>1</v>
      </c>
      <c r="BM102" t="str">
        <f t="shared" si="52"/>
        <v/>
      </c>
      <c r="BN102" t="str">
        <f t="shared" si="52"/>
        <v/>
      </c>
    </row>
    <row r="103" spans="1:66" ht="16">
      <c r="A103">
        <v>58</v>
      </c>
      <c r="B103">
        <v>4</v>
      </c>
      <c r="C103" t="s">
        <v>65</v>
      </c>
      <c r="D103" t="s">
        <v>301</v>
      </c>
      <c r="E103" t="e">
        <f t="shared" si="49"/>
        <v>#REF!</v>
      </c>
      <c r="F103" t="s">
        <v>308</v>
      </c>
      <c r="K103" s="231" t="s">
        <v>778</v>
      </c>
      <c r="L103" s="230" t="str">
        <f>VLOOKUP(K103,keys_v1.7!O$2:P$792,2,FALSE)</f>
        <v>Definition from FaBiO: Information communicated personally by verbal or written means from one individual to one or more another persons or organizations.</v>
      </c>
      <c r="M103" s="1">
        <v>1</v>
      </c>
      <c r="N103" s="1">
        <v>0</v>
      </c>
      <c r="R103" s="144">
        <v>0.4</v>
      </c>
      <c r="S103" s="144">
        <v>0.2</v>
      </c>
      <c r="T103" s="144"/>
      <c r="U103" s="147">
        <v>0.6</v>
      </c>
      <c r="V103" s="144">
        <v>0.2</v>
      </c>
      <c r="W103" s="144"/>
      <c r="X103" s="144">
        <v>0.2</v>
      </c>
      <c r="Y103" s="144">
        <v>0</v>
      </c>
      <c r="Z103" s="144">
        <v>0.4</v>
      </c>
      <c r="AA103" s="144">
        <v>0.2</v>
      </c>
      <c r="AB103" s="145">
        <v>0</v>
      </c>
      <c r="AC103" s="144">
        <v>1</v>
      </c>
      <c r="AE103" t="s">
        <v>2750</v>
      </c>
      <c r="AH103" t="str">
        <f t="shared" si="54"/>
        <v/>
      </c>
      <c r="AI103" t="str">
        <f t="shared" si="53"/>
        <v/>
      </c>
      <c r="AJ103" t="str">
        <f t="shared" si="32"/>
        <v/>
      </c>
      <c r="AK103" t="str">
        <f t="shared" si="47"/>
        <v/>
      </c>
      <c r="AL103" t="str">
        <f t="shared" si="48"/>
        <v/>
      </c>
      <c r="AM103" t="str">
        <f t="shared" si="55"/>
        <v/>
      </c>
      <c r="AN103" t="str">
        <f t="shared" si="50"/>
        <v/>
      </c>
      <c r="AO103" t="str">
        <f t="shared" si="50"/>
        <v/>
      </c>
      <c r="AP103" t="str">
        <f t="shared" si="50"/>
        <v/>
      </c>
      <c r="AQ103" t="str">
        <f t="shared" si="50"/>
        <v/>
      </c>
      <c r="AR103" t="str">
        <f t="shared" si="50"/>
        <v/>
      </c>
      <c r="AS103" t="str">
        <f t="shared" si="50"/>
        <v/>
      </c>
      <c r="AT103" t="str">
        <f t="shared" si="50"/>
        <v/>
      </c>
      <c r="AU103" t="str">
        <f t="shared" si="50"/>
        <v/>
      </c>
      <c r="AV103" t="str">
        <f t="shared" si="50"/>
        <v/>
      </c>
      <c r="AW103" t="str">
        <f t="shared" si="50"/>
        <v/>
      </c>
      <c r="AX103" t="str">
        <f t="shared" si="51"/>
        <v/>
      </c>
      <c r="AY103" t="str">
        <f t="shared" si="51"/>
        <v/>
      </c>
      <c r="AZ103" t="str">
        <f t="shared" si="51"/>
        <v/>
      </c>
      <c r="BA103" t="str">
        <f t="shared" si="51"/>
        <v/>
      </c>
      <c r="BB103" t="str">
        <f t="shared" si="51"/>
        <v/>
      </c>
      <c r="BC103" t="str">
        <f t="shared" si="51"/>
        <v/>
      </c>
      <c r="BD103" t="str">
        <f t="shared" si="51"/>
        <v/>
      </c>
      <c r="BE103" t="str">
        <f t="shared" si="51"/>
        <v/>
      </c>
      <c r="BF103" t="str">
        <f t="shared" si="51"/>
        <v/>
      </c>
      <c r="BG103" t="str">
        <f t="shared" si="51"/>
        <v/>
      </c>
      <c r="BH103" t="str">
        <f t="shared" si="52"/>
        <v/>
      </c>
      <c r="BI103" t="str">
        <f t="shared" si="52"/>
        <v/>
      </c>
      <c r="BJ103" t="str">
        <f t="shared" si="52"/>
        <v/>
      </c>
      <c r="BK103" t="str">
        <f t="shared" si="52"/>
        <v/>
      </c>
      <c r="BL103" t="str">
        <f t="shared" si="52"/>
        <v/>
      </c>
      <c r="BM103" t="str">
        <f t="shared" si="52"/>
        <v/>
      </c>
      <c r="BN103" t="str">
        <f t="shared" si="52"/>
        <v/>
      </c>
    </row>
    <row r="104" spans="1:66">
      <c r="A104">
        <v>142</v>
      </c>
      <c r="B104">
        <v>4</v>
      </c>
      <c r="C104" t="s">
        <v>65</v>
      </c>
      <c r="D104" t="s">
        <v>301</v>
      </c>
      <c r="E104" t="e">
        <f t="shared" si="49"/>
        <v>#REF!</v>
      </c>
      <c r="F104" t="s">
        <v>3280</v>
      </c>
      <c r="K104" s="231" t="s">
        <v>3054</v>
      </c>
      <c r="L104" s="230" t="e">
        <f>VLOOKUP(K104,keys_v1.7!O$2:P$792,2,FALSE)</f>
        <v>#N/A</v>
      </c>
      <c r="M104" s="1">
        <v>0</v>
      </c>
      <c r="N104" s="1">
        <v>1</v>
      </c>
      <c r="R104" s="144">
        <v>0.4</v>
      </c>
      <c r="S104" s="144">
        <v>0</v>
      </c>
      <c r="T104" s="144"/>
      <c r="U104" s="144">
        <v>0.4</v>
      </c>
      <c r="V104" s="144">
        <v>0.2</v>
      </c>
      <c r="W104" s="144">
        <v>0.4</v>
      </c>
      <c r="X104" s="144">
        <v>1</v>
      </c>
      <c r="Y104" s="144">
        <v>0</v>
      </c>
      <c r="Z104" s="144">
        <v>0.2</v>
      </c>
      <c r="AA104" s="144">
        <v>0.2</v>
      </c>
      <c r="AB104" s="145">
        <v>0</v>
      </c>
      <c r="AC104" s="144">
        <v>0</v>
      </c>
      <c r="AE104" t="s">
        <v>2681</v>
      </c>
      <c r="AH104" t="str">
        <f t="shared" si="54"/>
        <v/>
      </c>
      <c r="AI104" t="str">
        <f t="shared" si="53"/>
        <v/>
      </c>
      <c r="AJ104">
        <v>0</v>
      </c>
      <c r="AK104">
        <v>0</v>
      </c>
      <c r="AL104">
        <v>0</v>
      </c>
      <c r="AM104" t="str">
        <f t="shared" si="55"/>
        <v/>
      </c>
      <c r="AN104" t="str">
        <f t="shared" ref="AN104:AW113" si="56">IFERROR(SEARCH(AN$1,$K104),"")</f>
        <v/>
      </c>
      <c r="AO104" t="str">
        <f t="shared" si="56"/>
        <v/>
      </c>
      <c r="AP104" t="str">
        <f t="shared" si="56"/>
        <v/>
      </c>
      <c r="AQ104" t="str">
        <f t="shared" si="56"/>
        <v/>
      </c>
      <c r="AR104" t="str">
        <f t="shared" si="56"/>
        <v/>
      </c>
      <c r="AS104" t="str">
        <f t="shared" si="56"/>
        <v/>
      </c>
      <c r="AT104" t="str">
        <f t="shared" si="56"/>
        <v/>
      </c>
      <c r="AU104" t="str">
        <f t="shared" si="56"/>
        <v/>
      </c>
      <c r="AV104" t="str">
        <f t="shared" si="56"/>
        <v/>
      </c>
      <c r="AW104" t="str">
        <f t="shared" si="56"/>
        <v/>
      </c>
      <c r="AX104" t="str">
        <f t="shared" ref="AX104:BG113" si="57">IFERROR(SEARCH(AX$1,$K104),"")</f>
        <v/>
      </c>
      <c r="AY104" t="str">
        <f t="shared" si="57"/>
        <v/>
      </c>
      <c r="AZ104" t="str">
        <f t="shared" si="57"/>
        <v/>
      </c>
      <c r="BA104" t="str">
        <f t="shared" si="57"/>
        <v/>
      </c>
      <c r="BB104" t="str">
        <f t="shared" si="57"/>
        <v/>
      </c>
      <c r="BC104" t="str">
        <f t="shared" si="57"/>
        <v/>
      </c>
      <c r="BD104" t="str">
        <f t="shared" si="57"/>
        <v/>
      </c>
      <c r="BE104" t="str">
        <f t="shared" si="57"/>
        <v/>
      </c>
      <c r="BF104" t="str">
        <f t="shared" si="57"/>
        <v/>
      </c>
      <c r="BG104" t="str">
        <f t="shared" si="57"/>
        <v/>
      </c>
      <c r="BH104" t="str">
        <f t="shared" ref="BH104:BN113" si="58">IFERROR(SEARCH(BH$1,$K104),"")</f>
        <v/>
      </c>
      <c r="BI104" t="str">
        <f t="shared" si="58"/>
        <v/>
      </c>
      <c r="BJ104" t="str">
        <f t="shared" si="58"/>
        <v/>
      </c>
      <c r="BK104" t="str">
        <f t="shared" si="58"/>
        <v/>
      </c>
      <c r="BL104">
        <f t="shared" si="58"/>
        <v>29</v>
      </c>
      <c r="BM104" t="str">
        <f t="shared" si="58"/>
        <v/>
      </c>
      <c r="BN104" t="str">
        <f t="shared" si="58"/>
        <v/>
      </c>
    </row>
    <row r="105" spans="1:66">
      <c r="A105">
        <v>280</v>
      </c>
      <c r="B105">
        <v>4</v>
      </c>
      <c r="C105" t="s">
        <v>65</v>
      </c>
      <c r="D105" t="s">
        <v>301</v>
      </c>
      <c r="E105" t="e">
        <f t="shared" si="49"/>
        <v>#REF!</v>
      </c>
      <c r="F105" t="s">
        <v>3280</v>
      </c>
      <c r="K105" s="231" t="s">
        <v>2373</v>
      </c>
      <c r="L105" s="230" t="e">
        <f>VLOOKUP(K105,keys_v1.7!O$2:P$792,2,FALSE)</f>
        <v>#N/A</v>
      </c>
      <c r="M105" s="1">
        <v>0</v>
      </c>
      <c r="N105" s="1">
        <v>-1</v>
      </c>
      <c r="R105" s="144">
        <v>0.2</v>
      </c>
      <c r="S105" s="144">
        <v>0</v>
      </c>
      <c r="T105" s="144"/>
      <c r="U105" s="144">
        <v>0.8</v>
      </c>
      <c r="V105" s="144">
        <v>0.4</v>
      </c>
      <c r="W105" s="144">
        <v>0.8</v>
      </c>
      <c r="X105" s="144">
        <v>0.8</v>
      </c>
      <c r="Y105" s="144">
        <v>0</v>
      </c>
      <c r="Z105" s="144">
        <v>0.4</v>
      </c>
      <c r="AA105" s="144">
        <v>0</v>
      </c>
      <c r="AB105" s="146">
        <v>0</v>
      </c>
      <c r="AC105" s="144">
        <v>0.6</v>
      </c>
      <c r="AE105" t="s">
        <v>2692</v>
      </c>
      <c r="AH105" t="str">
        <f t="shared" si="54"/>
        <v/>
      </c>
      <c r="AI105" t="str">
        <f t="shared" si="53"/>
        <v/>
      </c>
      <c r="AJ105">
        <v>0</v>
      </c>
      <c r="AK105">
        <v>0</v>
      </c>
      <c r="AL105">
        <v>0</v>
      </c>
      <c r="AM105" t="str">
        <f t="shared" si="55"/>
        <v/>
      </c>
      <c r="AN105" t="str">
        <f t="shared" si="56"/>
        <v/>
      </c>
      <c r="AO105" t="str">
        <f t="shared" si="56"/>
        <v/>
      </c>
      <c r="AP105" t="str">
        <f t="shared" si="56"/>
        <v/>
      </c>
      <c r="AQ105" t="str">
        <f t="shared" si="56"/>
        <v/>
      </c>
      <c r="AR105" t="str">
        <f t="shared" si="56"/>
        <v/>
      </c>
      <c r="AS105" t="str">
        <f t="shared" si="56"/>
        <v/>
      </c>
      <c r="AT105" t="str">
        <f t="shared" si="56"/>
        <v/>
      </c>
      <c r="AU105" t="str">
        <f t="shared" si="56"/>
        <v/>
      </c>
      <c r="AV105" t="str">
        <f t="shared" si="56"/>
        <v/>
      </c>
      <c r="AW105" t="str">
        <f t="shared" si="56"/>
        <v/>
      </c>
      <c r="AX105" t="str">
        <f t="shared" si="57"/>
        <v/>
      </c>
      <c r="AY105" t="str">
        <f t="shared" si="57"/>
        <v/>
      </c>
      <c r="AZ105" t="str">
        <f t="shared" si="57"/>
        <v/>
      </c>
      <c r="BA105" t="str">
        <f t="shared" si="57"/>
        <v/>
      </c>
      <c r="BB105" t="str">
        <f t="shared" si="57"/>
        <v/>
      </c>
      <c r="BC105" t="str">
        <f t="shared" si="57"/>
        <v/>
      </c>
      <c r="BD105" t="str">
        <f t="shared" si="57"/>
        <v/>
      </c>
      <c r="BE105" t="str">
        <f t="shared" si="57"/>
        <v/>
      </c>
      <c r="BF105" t="str">
        <f t="shared" si="57"/>
        <v/>
      </c>
      <c r="BG105" t="str">
        <f t="shared" si="57"/>
        <v/>
      </c>
      <c r="BH105" t="str">
        <f t="shared" si="58"/>
        <v/>
      </c>
      <c r="BI105" t="str">
        <f t="shared" si="58"/>
        <v/>
      </c>
      <c r="BJ105" t="str">
        <f t="shared" si="58"/>
        <v/>
      </c>
      <c r="BK105" t="str">
        <f t="shared" si="58"/>
        <v/>
      </c>
      <c r="BL105">
        <f t="shared" si="58"/>
        <v>1</v>
      </c>
      <c r="BM105" t="str">
        <f t="shared" si="58"/>
        <v/>
      </c>
      <c r="BN105" t="str">
        <f t="shared" si="58"/>
        <v/>
      </c>
    </row>
    <row r="106" spans="1:66">
      <c r="A106">
        <v>282</v>
      </c>
      <c r="B106">
        <v>4</v>
      </c>
      <c r="C106" t="s">
        <v>65</v>
      </c>
      <c r="D106" t="s">
        <v>301</v>
      </c>
      <c r="E106" t="e">
        <f t="shared" si="49"/>
        <v>#REF!</v>
      </c>
      <c r="F106" t="s">
        <v>3280</v>
      </c>
      <c r="K106" s="231" t="s">
        <v>408</v>
      </c>
      <c r="L106" s="230" t="e">
        <f>VLOOKUP(K106,keys_v1.7!O$2:P$792,2,FALSE)</f>
        <v>#N/A</v>
      </c>
      <c r="M106" s="1">
        <v>0</v>
      </c>
      <c r="N106" s="1">
        <v>-1</v>
      </c>
      <c r="O106" s="1">
        <v>1</v>
      </c>
      <c r="P106" s="1">
        <v>1</v>
      </c>
      <c r="Q106" s="138">
        <v>1</v>
      </c>
      <c r="R106" s="147">
        <v>0.2</v>
      </c>
      <c r="S106" s="144">
        <v>0</v>
      </c>
      <c r="T106" s="144"/>
      <c r="U106" s="147">
        <v>0.8</v>
      </c>
      <c r="V106" s="144">
        <v>0.2</v>
      </c>
      <c r="W106" s="144">
        <v>0.6</v>
      </c>
      <c r="X106" s="144">
        <v>0.8</v>
      </c>
      <c r="Y106" s="144">
        <v>0</v>
      </c>
      <c r="Z106" s="144">
        <v>0.4</v>
      </c>
      <c r="AA106" s="144">
        <v>0</v>
      </c>
      <c r="AB106" s="146">
        <v>0</v>
      </c>
      <c r="AC106" s="144">
        <v>0.6</v>
      </c>
      <c r="AE106" t="s">
        <v>2692</v>
      </c>
      <c r="AH106" t="str">
        <f t="shared" si="54"/>
        <v/>
      </c>
      <c r="AI106" t="str">
        <f t="shared" si="53"/>
        <v/>
      </c>
      <c r="AJ106">
        <v>0</v>
      </c>
      <c r="AK106">
        <v>0</v>
      </c>
      <c r="AL106">
        <f t="shared" ref="AL106:AL137" si="59">IFERROR(SEARCH(AL$1,$K106),"")</f>
        <v>6</v>
      </c>
      <c r="AM106" t="str">
        <f t="shared" si="55"/>
        <v/>
      </c>
      <c r="AN106" t="str">
        <f t="shared" si="56"/>
        <v/>
      </c>
      <c r="AO106" t="str">
        <f t="shared" si="56"/>
        <v/>
      </c>
      <c r="AP106" t="str">
        <f t="shared" si="56"/>
        <v/>
      </c>
      <c r="AQ106" t="str">
        <f t="shared" si="56"/>
        <v/>
      </c>
      <c r="AR106" t="str">
        <f t="shared" si="56"/>
        <v/>
      </c>
      <c r="AS106" t="str">
        <f t="shared" si="56"/>
        <v/>
      </c>
      <c r="AT106" t="str">
        <f t="shared" si="56"/>
        <v/>
      </c>
      <c r="AU106" t="str">
        <f t="shared" si="56"/>
        <v/>
      </c>
      <c r="AV106" t="str">
        <f t="shared" si="56"/>
        <v/>
      </c>
      <c r="AW106" t="str">
        <f t="shared" si="56"/>
        <v/>
      </c>
      <c r="AX106" t="str">
        <f t="shared" si="57"/>
        <v/>
      </c>
      <c r="AY106" t="str">
        <f t="shared" si="57"/>
        <v/>
      </c>
      <c r="AZ106" t="str">
        <f t="shared" si="57"/>
        <v/>
      </c>
      <c r="BA106" t="str">
        <f t="shared" si="57"/>
        <v/>
      </c>
      <c r="BB106" t="str">
        <f t="shared" si="57"/>
        <v/>
      </c>
      <c r="BC106" t="str">
        <f t="shared" si="57"/>
        <v/>
      </c>
      <c r="BD106" t="str">
        <f t="shared" si="57"/>
        <v/>
      </c>
      <c r="BE106" t="str">
        <f t="shared" si="57"/>
        <v/>
      </c>
      <c r="BF106" t="str">
        <f t="shared" si="57"/>
        <v/>
      </c>
      <c r="BG106" t="str">
        <f t="shared" si="57"/>
        <v/>
      </c>
      <c r="BH106" t="str">
        <f t="shared" si="58"/>
        <v/>
      </c>
      <c r="BI106" t="str">
        <f t="shared" si="58"/>
        <v/>
      </c>
      <c r="BJ106" t="str">
        <f t="shared" si="58"/>
        <v/>
      </c>
      <c r="BK106" t="str">
        <f t="shared" si="58"/>
        <v/>
      </c>
      <c r="BL106">
        <f t="shared" si="58"/>
        <v>1</v>
      </c>
      <c r="BM106" t="str">
        <f t="shared" si="58"/>
        <v/>
      </c>
      <c r="BN106" t="str">
        <f t="shared" si="58"/>
        <v/>
      </c>
    </row>
    <row r="107" spans="1:66" ht="32">
      <c r="A107">
        <v>186</v>
      </c>
      <c r="B107">
        <v>4</v>
      </c>
      <c r="C107" t="s">
        <v>65</v>
      </c>
      <c r="D107" t="s">
        <v>301</v>
      </c>
      <c r="E107" t="e">
        <f t="shared" si="49"/>
        <v>#REF!</v>
      </c>
      <c r="F107" t="s">
        <v>308</v>
      </c>
      <c r="K107" s="231" t="s">
        <v>664</v>
      </c>
      <c r="L107" s="230" t="str">
        <f>VLOOKUP(K107,keys_v1.7!O$2:P$792,2,FALSE)</f>
        <v>Definition from FaBiO: A message transmitted over the internet as an item of electronic mail, typically based on the Simple Mail Transfer Protocol (SMTP). Emails can have computer files containing documents, dataset and images attached to them or embedded within them.</v>
      </c>
      <c r="M107" s="1">
        <v>0</v>
      </c>
      <c r="N107" s="1">
        <v>1</v>
      </c>
      <c r="R107" s="144">
        <v>0.2</v>
      </c>
      <c r="S107" s="144">
        <v>0</v>
      </c>
      <c r="T107" s="144"/>
      <c r="U107" s="144">
        <v>0.2</v>
      </c>
      <c r="V107" s="144">
        <v>0</v>
      </c>
      <c r="W107" s="144">
        <v>0.6</v>
      </c>
      <c r="X107" s="144">
        <v>0.6</v>
      </c>
      <c r="Y107" s="144">
        <v>0</v>
      </c>
      <c r="Z107" s="144">
        <v>0.2</v>
      </c>
      <c r="AA107" s="144">
        <v>0</v>
      </c>
      <c r="AB107" s="145">
        <v>0</v>
      </c>
      <c r="AC107" s="144">
        <v>1</v>
      </c>
      <c r="AE107" t="s">
        <v>2688</v>
      </c>
      <c r="AH107" t="str">
        <f t="shared" si="54"/>
        <v/>
      </c>
      <c r="AI107" t="str">
        <f t="shared" si="53"/>
        <v/>
      </c>
      <c r="AJ107" t="str">
        <f t="shared" ref="AJ107:AJ138" si="60">IFERROR(SEARCH($AJ$1,K107),"")</f>
        <v/>
      </c>
      <c r="AK107" t="str">
        <f t="shared" ref="AK107:AK138" si="61">IFERROR(SEARCH($AK$1,K107),"")</f>
        <v/>
      </c>
      <c r="AL107" t="str">
        <f t="shared" si="59"/>
        <v/>
      </c>
      <c r="AM107" t="str">
        <f t="shared" si="55"/>
        <v/>
      </c>
      <c r="AN107" t="str">
        <f t="shared" si="56"/>
        <v/>
      </c>
      <c r="AO107" t="str">
        <f t="shared" si="56"/>
        <v/>
      </c>
      <c r="AP107" t="str">
        <f t="shared" si="56"/>
        <v/>
      </c>
      <c r="AQ107" t="str">
        <f t="shared" si="56"/>
        <v/>
      </c>
      <c r="AR107" t="str">
        <f t="shared" si="56"/>
        <v/>
      </c>
      <c r="AS107" t="str">
        <f t="shared" si="56"/>
        <v/>
      </c>
      <c r="AT107" t="str">
        <f t="shared" si="56"/>
        <v/>
      </c>
      <c r="AU107" t="str">
        <f t="shared" si="56"/>
        <v/>
      </c>
      <c r="AV107" t="str">
        <f t="shared" si="56"/>
        <v/>
      </c>
      <c r="AW107" t="str">
        <f t="shared" si="56"/>
        <v/>
      </c>
      <c r="AX107" t="str">
        <f t="shared" si="57"/>
        <v/>
      </c>
      <c r="AY107" t="str">
        <f t="shared" si="57"/>
        <v/>
      </c>
      <c r="AZ107" t="str">
        <f t="shared" si="57"/>
        <v/>
      </c>
      <c r="BA107" t="str">
        <f t="shared" si="57"/>
        <v/>
      </c>
      <c r="BB107" t="str">
        <f t="shared" si="57"/>
        <v/>
      </c>
      <c r="BC107" t="str">
        <f t="shared" si="57"/>
        <v/>
      </c>
      <c r="BD107" t="str">
        <f t="shared" si="57"/>
        <v/>
      </c>
      <c r="BE107" t="str">
        <f t="shared" si="57"/>
        <v/>
      </c>
      <c r="BF107" t="str">
        <f t="shared" si="57"/>
        <v/>
      </c>
      <c r="BG107" t="str">
        <f t="shared" si="57"/>
        <v/>
      </c>
      <c r="BH107" t="str">
        <f t="shared" si="58"/>
        <v/>
      </c>
      <c r="BI107" t="str">
        <f t="shared" si="58"/>
        <v/>
      </c>
      <c r="BJ107" t="str">
        <f t="shared" si="58"/>
        <v/>
      </c>
      <c r="BK107" t="str">
        <f t="shared" si="58"/>
        <v/>
      </c>
      <c r="BL107" t="str">
        <f t="shared" si="58"/>
        <v/>
      </c>
      <c r="BM107" t="str">
        <f t="shared" si="58"/>
        <v/>
      </c>
      <c r="BN107" t="str">
        <f t="shared" si="58"/>
        <v/>
      </c>
    </row>
    <row r="108" spans="1:66" ht="48">
      <c r="A108">
        <v>231</v>
      </c>
      <c r="B108">
        <v>4</v>
      </c>
      <c r="C108" t="s">
        <v>65</v>
      </c>
      <c r="D108" t="s">
        <v>301</v>
      </c>
      <c r="E108" t="e">
        <f t="shared" si="49"/>
        <v>#REF!</v>
      </c>
      <c r="F108" t="s">
        <v>308</v>
      </c>
      <c r="K108" s="231" t="s">
        <v>1202</v>
      </c>
      <c r="L108" s="230" t="str">
        <f>VLOOKUP(K108,keys_v1.7!O$2:P$792,2,FALSE)</f>
        <v>Definition from FaBiO: A written or printed communication of a personal or professional nature between individuals and/or representatives of corporate bodies, usually transmitted by the postal service or published in a periodical. In the latter case, the letter is typically addressed to the editor and comments on or discussed an item previously published by that periodical, or of interest to its readership.</v>
      </c>
      <c r="M108" s="1">
        <v>0</v>
      </c>
      <c r="N108" s="1">
        <v>1</v>
      </c>
      <c r="R108" s="144">
        <v>0.2</v>
      </c>
      <c r="S108" s="144">
        <v>0</v>
      </c>
      <c r="T108" s="144"/>
      <c r="U108" s="144">
        <v>0.2</v>
      </c>
      <c r="V108" s="144">
        <v>0</v>
      </c>
      <c r="W108" s="144">
        <v>0.2</v>
      </c>
      <c r="X108" s="144">
        <v>0.2</v>
      </c>
      <c r="Y108" s="144">
        <v>0</v>
      </c>
      <c r="Z108" s="144">
        <v>0.8</v>
      </c>
      <c r="AA108" s="144">
        <v>0.4</v>
      </c>
      <c r="AB108" s="145">
        <v>0</v>
      </c>
      <c r="AC108" s="144">
        <v>1</v>
      </c>
      <c r="AE108" t="s">
        <v>2688</v>
      </c>
      <c r="AH108" t="str">
        <f t="shared" si="54"/>
        <v/>
      </c>
      <c r="AI108" t="str">
        <f t="shared" si="53"/>
        <v/>
      </c>
      <c r="AJ108" t="str">
        <f t="shared" si="60"/>
        <v/>
      </c>
      <c r="AK108" t="str">
        <f t="shared" si="61"/>
        <v/>
      </c>
      <c r="AL108" t="str">
        <f t="shared" si="59"/>
        <v/>
      </c>
      <c r="AM108" t="str">
        <f t="shared" si="55"/>
        <v/>
      </c>
      <c r="AN108" t="str">
        <f t="shared" si="56"/>
        <v/>
      </c>
      <c r="AO108" t="str">
        <f t="shared" si="56"/>
        <v/>
      </c>
      <c r="AP108" t="str">
        <f t="shared" si="56"/>
        <v/>
      </c>
      <c r="AQ108" t="str">
        <f t="shared" si="56"/>
        <v/>
      </c>
      <c r="AR108" t="str">
        <f t="shared" si="56"/>
        <v/>
      </c>
      <c r="AS108" t="str">
        <f t="shared" si="56"/>
        <v/>
      </c>
      <c r="AT108" t="str">
        <f t="shared" si="56"/>
        <v/>
      </c>
      <c r="AU108" t="str">
        <f t="shared" si="56"/>
        <v/>
      </c>
      <c r="AV108" t="str">
        <f t="shared" si="56"/>
        <v/>
      </c>
      <c r="AW108" t="str">
        <f t="shared" si="56"/>
        <v/>
      </c>
      <c r="AX108" t="str">
        <f t="shared" si="57"/>
        <v/>
      </c>
      <c r="AY108" t="str">
        <f t="shared" si="57"/>
        <v/>
      </c>
      <c r="AZ108" t="str">
        <f t="shared" si="57"/>
        <v/>
      </c>
      <c r="BA108" t="str">
        <f t="shared" si="57"/>
        <v/>
      </c>
      <c r="BB108" t="str">
        <f t="shared" si="57"/>
        <v/>
      </c>
      <c r="BC108" t="str">
        <f t="shared" si="57"/>
        <v/>
      </c>
      <c r="BD108" t="str">
        <f t="shared" si="57"/>
        <v/>
      </c>
      <c r="BE108" t="str">
        <f t="shared" si="57"/>
        <v/>
      </c>
      <c r="BF108" t="str">
        <f t="shared" si="57"/>
        <v/>
      </c>
      <c r="BG108" t="str">
        <f t="shared" si="57"/>
        <v/>
      </c>
      <c r="BH108" t="str">
        <f t="shared" si="58"/>
        <v/>
      </c>
      <c r="BI108" t="str">
        <f t="shared" si="58"/>
        <v/>
      </c>
      <c r="BJ108" t="str">
        <f t="shared" si="58"/>
        <v/>
      </c>
      <c r="BK108" t="str">
        <f t="shared" si="58"/>
        <v/>
      </c>
      <c r="BL108" t="str">
        <f t="shared" si="58"/>
        <v/>
      </c>
      <c r="BM108" t="str">
        <f t="shared" si="58"/>
        <v/>
      </c>
      <c r="BN108" t="str">
        <f t="shared" si="58"/>
        <v/>
      </c>
    </row>
    <row r="109" spans="1:66" ht="16">
      <c r="A109">
        <v>237</v>
      </c>
      <c r="B109">
        <v>4</v>
      </c>
      <c r="C109" t="s">
        <v>65</v>
      </c>
      <c r="D109" t="s">
        <v>301</v>
      </c>
      <c r="E109" t="e">
        <f t="shared" si="49"/>
        <v>#REF!</v>
      </c>
      <c r="F109" t="s">
        <v>308</v>
      </c>
      <c r="K109" s="231" t="s">
        <v>303</v>
      </c>
      <c r="L109" s="230" t="str">
        <f>VLOOKUP(K109,keys_v1.7!O$2:P$792,2,FALSE)</f>
        <v>Definition from MEL: Message circulated via mobile phone (e.g. SMS, MMS).</v>
      </c>
      <c r="M109" s="1">
        <v>0</v>
      </c>
      <c r="N109" s="1">
        <v>1</v>
      </c>
      <c r="R109" s="144">
        <v>0.2</v>
      </c>
      <c r="S109" s="144">
        <v>0</v>
      </c>
      <c r="T109" s="144"/>
      <c r="U109" s="144">
        <v>0.2</v>
      </c>
      <c r="V109" s="144">
        <v>0</v>
      </c>
      <c r="W109" s="144">
        <v>0.6</v>
      </c>
      <c r="X109" s="144">
        <v>0.8</v>
      </c>
      <c r="Y109" s="144">
        <v>0</v>
      </c>
      <c r="Z109" s="144">
        <v>0.2</v>
      </c>
      <c r="AA109" s="144">
        <v>0.2</v>
      </c>
      <c r="AB109" s="145">
        <v>0</v>
      </c>
      <c r="AC109" s="144">
        <v>1</v>
      </c>
      <c r="AE109" t="s">
        <v>2688</v>
      </c>
      <c r="AH109" t="str">
        <f t="shared" si="54"/>
        <v/>
      </c>
      <c r="AI109" t="str">
        <f t="shared" si="53"/>
        <v/>
      </c>
      <c r="AJ109" t="str">
        <f t="shared" si="60"/>
        <v/>
      </c>
      <c r="AK109" t="str">
        <f t="shared" si="61"/>
        <v/>
      </c>
      <c r="AL109" t="str">
        <f t="shared" si="59"/>
        <v/>
      </c>
      <c r="AM109" t="str">
        <f t="shared" si="55"/>
        <v/>
      </c>
      <c r="AN109" t="str">
        <f t="shared" si="56"/>
        <v/>
      </c>
      <c r="AO109" t="str">
        <f t="shared" si="56"/>
        <v/>
      </c>
      <c r="AP109" t="str">
        <f t="shared" si="56"/>
        <v/>
      </c>
      <c r="AQ109" t="str">
        <f t="shared" si="56"/>
        <v/>
      </c>
      <c r="AR109" t="str">
        <f t="shared" si="56"/>
        <v/>
      </c>
      <c r="AS109" t="str">
        <f t="shared" si="56"/>
        <v/>
      </c>
      <c r="AT109" t="str">
        <f t="shared" si="56"/>
        <v/>
      </c>
      <c r="AU109" t="str">
        <f t="shared" si="56"/>
        <v/>
      </c>
      <c r="AV109" t="str">
        <f t="shared" si="56"/>
        <v/>
      </c>
      <c r="AW109" t="str">
        <f t="shared" si="56"/>
        <v/>
      </c>
      <c r="AX109" t="str">
        <f t="shared" si="57"/>
        <v/>
      </c>
      <c r="AY109" t="str">
        <f t="shared" si="57"/>
        <v/>
      </c>
      <c r="AZ109" t="str">
        <f t="shared" si="57"/>
        <v/>
      </c>
      <c r="BA109" t="str">
        <f t="shared" si="57"/>
        <v/>
      </c>
      <c r="BB109" t="str">
        <f t="shared" si="57"/>
        <v/>
      </c>
      <c r="BC109" t="str">
        <f t="shared" si="57"/>
        <v/>
      </c>
      <c r="BD109" t="str">
        <f t="shared" si="57"/>
        <v/>
      </c>
      <c r="BE109" t="str">
        <f t="shared" si="57"/>
        <v/>
      </c>
      <c r="BF109" t="str">
        <f t="shared" si="57"/>
        <v/>
      </c>
      <c r="BG109" t="str">
        <f t="shared" si="57"/>
        <v/>
      </c>
      <c r="BH109" t="str">
        <f t="shared" si="58"/>
        <v/>
      </c>
      <c r="BI109" t="str">
        <f t="shared" si="58"/>
        <v/>
      </c>
      <c r="BJ109" t="str">
        <f t="shared" si="58"/>
        <v/>
      </c>
      <c r="BK109" t="str">
        <f t="shared" si="58"/>
        <v/>
      </c>
      <c r="BL109" t="str">
        <f t="shared" si="58"/>
        <v/>
      </c>
      <c r="BM109" t="str">
        <f t="shared" si="58"/>
        <v/>
      </c>
      <c r="BN109" t="str">
        <f t="shared" si="58"/>
        <v/>
      </c>
    </row>
    <row r="110" spans="1:66">
      <c r="A110">
        <v>157</v>
      </c>
      <c r="B110">
        <v>4</v>
      </c>
      <c r="C110" t="s">
        <v>65</v>
      </c>
      <c r="D110" t="s">
        <v>301</v>
      </c>
      <c r="E110" t="e">
        <f t="shared" si="49"/>
        <v>#REF!</v>
      </c>
      <c r="F110" t="s">
        <v>308</v>
      </c>
      <c r="K110" s="231" t="s">
        <v>2320</v>
      </c>
      <c r="L110" s="230" t="e">
        <f>VLOOKUP(K110,keys_v1.7!O$2:P$792,2,FALSE)</f>
        <v>#N/A</v>
      </c>
      <c r="M110" s="1">
        <v>0</v>
      </c>
      <c r="N110" s="1">
        <v>-1</v>
      </c>
      <c r="R110" s="144">
        <v>0.2</v>
      </c>
      <c r="S110" s="144">
        <v>0</v>
      </c>
      <c r="T110" s="144"/>
      <c r="U110" s="147">
        <v>0.8</v>
      </c>
      <c r="V110" s="144">
        <v>0.2</v>
      </c>
      <c r="W110" s="144">
        <v>0.4</v>
      </c>
      <c r="X110" s="144">
        <v>0.2</v>
      </c>
      <c r="Y110" s="144">
        <v>0</v>
      </c>
      <c r="Z110" s="144">
        <v>0.8</v>
      </c>
      <c r="AA110" s="144">
        <v>0.2</v>
      </c>
      <c r="AB110" s="145">
        <v>0</v>
      </c>
      <c r="AC110" s="144">
        <v>1</v>
      </c>
      <c r="AE110" t="s">
        <v>2762</v>
      </c>
      <c r="AH110" t="str">
        <f t="shared" si="54"/>
        <v/>
      </c>
      <c r="AI110" t="str">
        <f t="shared" si="53"/>
        <v/>
      </c>
      <c r="AJ110" t="str">
        <f t="shared" si="60"/>
        <v/>
      </c>
      <c r="AK110" t="str">
        <f t="shared" si="61"/>
        <v/>
      </c>
      <c r="AL110" t="str">
        <f t="shared" si="59"/>
        <v/>
      </c>
      <c r="AM110" t="str">
        <f t="shared" si="55"/>
        <v/>
      </c>
      <c r="AN110" t="str">
        <f t="shared" si="56"/>
        <v/>
      </c>
      <c r="AO110" t="str">
        <f t="shared" si="56"/>
        <v/>
      </c>
      <c r="AP110" t="str">
        <f t="shared" si="56"/>
        <v/>
      </c>
      <c r="AQ110" t="str">
        <f t="shared" si="56"/>
        <v/>
      </c>
      <c r="AR110" t="str">
        <f t="shared" si="56"/>
        <v/>
      </c>
      <c r="AS110" t="str">
        <f t="shared" si="56"/>
        <v/>
      </c>
      <c r="AT110" t="str">
        <f t="shared" si="56"/>
        <v/>
      </c>
      <c r="AU110" t="str">
        <f t="shared" si="56"/>
        <v/>
      </c>
      <c r="AV110" t="str">
        <f t="shared" si="56"/>
        <v/>
      </c>
      <c r="AW110" t="str">
        <f t="shared" si="56"/>
        <v/>
      </c>
      <c r="AX110" t="str">
        <f t="shared" si="57"/>
        <v/>
      </c>
      <c r="AY110" t="str">
        <f t="shared" si="57"/>
        <v/>
      </c>
      <c r="AZ110" t="str">
        <f t="shared" si="57"/>
        <v/>
      </c>
      <c r="BA110" t="str">
        <f t="shared" si="57"/>
        <v/>
      </c>
      <c r="BB110" t="str">
        <f t="shared" si="57"/>
        <v/>
      </c>
      <c r="BC110" t="str">
        <f t="shared" si="57"/>
        <v/>
      </c>
      <c r="BD110" t="str">
        <f t="shared" si="57"/>
        <v/>
      </c>
      <c r="BE110" t="str">
        <f t="shared" si="57"/>
        <v/>
      </c>
      <c r="BF110" t="str">
        <f t="shared" si="57"/>
        <v/>
      </c>
      <c r="BG110" t="str">
        <f t="shared" si="57"/>
        <v/>
      </c>
      <c r="BH110" t="str">
        <f t="shared" si="58"/>
        <v/>
      </c>
      <c r="BI110" t="str">
        <f t="shared" si="58"/>
        <v/>
      </c>
      <c r="BJ110" t="str">
        <f t="shared" si="58"/>
        <v/>
      </c>
      <c r="BK110" t="str">
        <f t="shared" si="58"/>
        <v/>
      </c>
      <c r="BL110" t="str">
        <f t="shared" si="58"/>
        <v/>
      </c>
      <c r="BM110" t="str">
        <f t="shared" si="58"/>
        <v/>
      </c>
      <c r="BN110" t="str">
        <f t="shared" si="58"/>
        <v/>
      </c>
    </row>
    <row r="111" spans="1:66" ht="16">
      <c r="A111">
        <v>208</v>
      </c>
      <c r="B111">
        <v>4</v>
      </c>
      <c r="C111" t="s">
        <v>65</v>
      </c>
      <c r="D111" t="s">
        <v>301</v>
      </c>
      <c r="E111" t="e">
        <f t="shared" si="49"/>
        <v>#REF!</v>
      </c>
      <c r="F111" t="s">
        <v>66</v>
      </c>
      <c r="K111" s="231" t="s">
        <v>1201</v>
      </c>
      <c r="L111" s="230" t="str">
        <f>VLOOKUP(K111,keys_v1.7!O$2:P$792,2,FALSE)</f>
        <v xml:space="preserve">Definition from Zotero: </v>
      </c>
      <c r="M111" s="1">
        <v>0</v>
      </c>
      <c r="N111" s="1">
        <v>-1</v>
      </c>
      <c r="R111" s="144">
        <v>0</v>
      </c>
      <c r="S111" s="144">
        <v>0</v>
      </c>
      <c r="T111" s="144"/>
      <c r="U111" s="144">
        <v>0.2</v>
      </c>
      <c r="V111" s="144">
        <v>0</v>
      </c>
      <c r="W111" s="144">
        <v>0.6</v>
      </c>
      <c r="X111" s="144">
        <v>0.8</v>
      </c>
      <c r="Y111" s="144">
        <v>0</v>
      </c>
      <c r="Z111" s="144">
        <v>0.2</v>
      </c>
      <c r="AA111" s="144">
        <v>0</v>
      </c>
      <c r="AB111" s="145">
        <v>0</v>
      </c>
      <c r="AC111" s="144">
        <v>1</v>
      </c>
      <c r="AE111" t="s">
        <v>2688</v>
      </c>
      <c r="AH111" t="str">
        <f t="shared" si="54"/>
        <v/>
      </c>
      <c r="AI111" t="str">
        <f t="shared" si="53"/>
        <v/>
      </c>
      <c r="AJ111" t="str">
        <f t="shared" si="60"/>
        <v/>
      </c>
      <c r="AK111" t="str">
        <f t="shared" si="61"/>
        <v/>
      </c>
      <c r="AL111" t="str">
        <f t="shared" si="59"/>
        <v/>
      </c>
      <c r="AM111" t="str">
        <f t="shared" si="55"/>
        <v/>
      </c>
      <c r="AN111" t="str">
        <f t="shared" si="56"/>
        <v/>
      </c>
      <c r="AO111" t="str">
        <f t="shared" si="56"/>
        <v/>
      </c>
      <c r="AP111" t="str">
        <f t="shared" si="56"/>
        <v/>
      </c>
      <c r="AQ111" t="str">
        <f t="shared" si="56"/>
        <v/>
      </c>
      <c r="AR111" t="str">
        <f t="shared" si="56"/>
        <v/>
      </c>
      <c r="AS111" t="str">
        <f t="shared" si="56"/>
        <v/>
      </c>
      <c r="AT111" t="str">
        <f t="shared" si="56"/>
        <v/>
      </c>
      <c r="AU111" t="str">
        <f t="shared" si="56"/>
        <v/>
      </c>
      <c r="AV111" t="str">
        <f t="shared" si="56"/>
        <v/>
      </c>
      <c r="AW111" t="str">
        <f t="shared" si="56"/>
        <v/>
      </c>
      <c r="AX111" t="str">
        <f t="shared" si="57"/>
        <v/>
      </c>
      <c r="AY111" t="str">
        <f t="shared" si="57"/>
        <v/>
      </c>
      <c r="AZ111" t="str">
        <f t="shared" si="57"/>
        <v/>
      </c>
      <c r="BA111" t="str">
        <f t="shared" si="57"/>
        <v/>
      </c>
      <c r="BB111" t="str">
        <f t="shared" si="57"/>
        <v/>
      </c>
      <c r="BC111" t="str">
        <f t="shared" si="57"/>
        <v/>
      </c>
      <c r="BD111" t="str">
        <f t="shared" si="57"/>
        <v/>
      </c>
      <c r="BE111" t="str">
        <f t="shared" si="57"/>
        <v/>
      </c>
      <c r="BF111" t="str">
        <f t="shared" si="57"/>
        <v/>
      </c>
      <c r="BG111" t="str">
        <f t="shared" si="57"/>
        <v/>
      </c>
      <c r="BH111" t="str">
        <f t="shared" si="58"/>
        <v/>
      </c>
      <c r="BI111" t="str">
        <f t="shared" si="58"/>
        <v/>
      </c>
      <c r="BJ111" t="str">
        <f t="shared" si="58"/>
        <v/>
      </c>
      <c r="BK111" t="str">
        <f t="shared" si="58"/>
        <v/>
      </c>
      <c r="BL111" t="str">
        <f t="shared" si="58"/>
        <v/>
      </c>
      <c r="BM111" t="str">
        <f t="shared" si="58"/>
        <v/>
      </c>
      <c r="BN111" t="str">
        <f t="shared" si="58"/>
        <v/>
      </c>
    </row>
    <row r="112" spans="1:66" ht="32">
      <c r="A112">
        <v>162</v>
      </c>
      <c r="B112">
        <v>4</v>
      </c>
      <c r="C112" t="s">
        <v>65</v>
      </c>
      <c r="D112" t="s">
        <v>3266</v>
      </c>
      <c r="E112" t="e">
        <f t="shared" si="49"/>
        <v>#REF!</v>
      </c>
      <c r="F112" t="s">
        <v>3267</v>
      </c>
      <c r="K112" s="231" t="s">
        <v>2285</v>
      </c>
      <c r="L112" s="230" t="str">
        <f>VLOOKUP(K112,keys_v1.7!O$2:P$792,2,FALSE)</f>
        <v>Definition from FaBiO: A paper, usually presented during a specific session of a conference dedicated to Ph.D. students, that describes ongoing Ph.D. student's research.</v>
      </c>
      <c r="M112" s="1">
        <v>0</v>
      </c>
      <c r="N112" s="1">
        <v>-1</v>
      </c>
      <c r="O112" s="1">
        <v>1</v>
      </c>
      <c r="P112" s="1">
        <v>1</v>
      </c>
      <c r="R112" s="144">
        <v>1</v>
      </c>
      <c r="S112" s="147">
        <v>0</v>
      </c>
      <c r="T112" s="147">
        <v>0</v>
      </c>
      <c r="U112" s="144">
        <v>0</v>
      </c>
      <c r="V112" s="144">
        <v>0</v>
      </c>
      <c r="W112" s="147">
        <v>0</v>
      </c>
      <c r="X112" s="144">
        <v>0</v>
      </c>
      <c r="Y112" s="144">
        <v>0</v>
      </c>
      <c r="Z112" s="144">
        <v>0</v>
      </c>
      <c r="AA112" s="144">
        <v>0</v>
      </c>
      <c r="AB112" s="145">
        <v>0</v>
      </c>
      <c r="AC112" s="144">
        <v>0</v>
      </c>
      <c r="AE112" t="s">
        <v>2705</v>
      </c>
      <c r="AH112" t="str">
        <f t="shared" si="54"/>
        <v/>
      </c>
      <c r="AI112" t="str">
        <f t="shared" si="53"/>
        <v/>
      </c>
      <c r="AJ112" t="str">
        <f t="shared" si="60"/>
        <v/>
      </c>
      <c r="AK112" t="str">
        <f t="shared" si="61"/>
        <v/>
      </c>
      <c r="AL112" t="str">
        <f t="shared" si="59"/>
        <v/>
      </c>
      <c r="AM112" t="str">
        <f t="shared" si="55"/>
        <v/>
      </c>
      <c r="AN112" t="str">
        <f t="shared" si="56"/>
        <v/>
      </c>
      <c r="AO112" t="str">
        <f t="shared" si="56"/>
        <v/>
      </c>
      <c r="AP112" t="str">
        <f t="shared" si="56"/>
        <v/>
      </c>
      <c r="AQ112" t="str">
        <f t="shared" si="56"/>
        <v/>
      </c>
      <c r="AR112" t="str">
        <f t="shared" si="56"/>
        <v/>
      </c>
      <c r="AS112">
        <f t="shared" si="56"/>
        <v>12</v>
      </c>
      <c r="AT112" t="str">
        <f t="shared" si="56"/>
        <v/>
      </c>
      <c r="AU112" t="str">
        <f t="shared" si="56"/>
        <v/>
      </c>
      <c r="AV112" t="str">
        <f t="shared" si="56"/>
        <v/>
      </c>
      <c r="AW112" t="str">
        <f t="shared" si="56"/>
        <v/>
      </c>
      <c r="AX112">
        <f t="shared" si="57"/>
        <v>1</v>
      </c>
      <c r="AY112" t="str">
        <f t="shared" si="57"/>
        <v/>
      </c>
      <c r="AZ112" t="str">
        <f t="shared" si="57"/>
        <v/>
      </c>
      <c r="BA112" t="str">
        <f t="shared" si="57"/>
        <v/>
      </c>
      <c r="BB112" t="str">
        <f t="shared" si="57"/>
        <v/>
      </c>
      <c r="BC112" t="str">
        <f t="shared" si="57"/>
        <v/>
      </c>
      <c r="BD112" t="str">
        <f t="shared" si="57"/>
        <v/>
      </c>
      <c r="BE112" t="str">
        <f t="shared" si="57"/>
        <v/>
      </c>
      <c r="BF112" t="str">
        <f t="shared" si="57"/>
        <v/>
      </c>
      <c r="BG112" t="str">
        <f t="shared" si="57"/>
        <v/>
      </c>
      <c r="BH112" t="str">
        <f t="shared" si="58"/>
        <v/>
      </c>
      <c r="BI112" t="str">
        <f t="shared" si="58"/>
        <v/>
      </c>
      <c r="BJ112" t="str">
        <f t="shared" si="58"/>
        <v/>
      </c>
      <c r="BK112" t="str">
        <f t="shared" si="58"/>
        <v/>
      </c>
      <c r="BL112" t="str">
        <f t="shared" si="58"/>
        <v/>
      </c>
      <c r="BM112" t="str">
        <f t="shared" si="58"/>
        <v/>
      </c>
      <c r="BN112" t="str">
        <f t="shared" si="58"/>
        <v/>
      </c>
    </row>
    <row r="113" spans="1:66" ht="32">
      <c r="A113">
        <v>41</v>
      </c>
      <c r="B113">
        <v>4</v>
      </c>
      <c r="C113" t="s">
        <v>65</v>
      </c>
      <c r="D113" t="s">
        <v>3266</v>
      </c>
      <c r="E113" t="e">
        <f t="shared" si="49"/>
        <v>#REF!</v>
      </c>
      <c r="F113" t="s">
        <v>1703</v>
      </c>
      <c r="K113" s="231" t="s">
        <v>1703</v>
      </c>
      <c r="L113" s="230" t="str">
        <f>VLOOKUP(K113,keys_v1.7!O$2:P$792,2,FALSE)</f>
        <v>Definition from COAR: All kind of digital resources contributed to a conference, like conference presentation (slides), conference report, conference lecture, abstracts, demonstrations. For conference papers, posters or proceedings the specific concepts should be used.</v>
      </c>
      <c r="M113" s="1">
        <v>0</v>
      </c>
      <c r="N113" s="1">
        <v>-1</v>
      </c>
      <c r="O113" s="1">
        <v>1</v>
      </c>
      <c r="R113" s="144">
        <v>1</v>
      </c>
      <c r="S113" s="147">
        <v>0</v>
      </c>
      <c r="T113" s="147">
        <v>0</v>
      </c>
      <c r="U113" s="144">
        <v>0</v>
      </c>
      <c r="V113" s="144">
        <v>0</v>
      </c>
      <c r="W113" s="147">
        <v>0</v>
      </c>
      <c r="X113" s="144">
        <v>0.4</v>
      </c>
      <c r="Y113" s="144">
        <v>0</v>
      </c>
      <c r="Z113" s="144">
        <v>0</v>
      </c>
      <c r="AA113" s="144">
        <v>0.2</v>
      </c>
      <c r="AB113" s="145">
        <v>0</v>
      </c>
      <c r="AC113" s="144">
        <v>0</v>
      </c>
      <c r="AE113" t="s">
        <v>2705</v>
      </c>
      <c r="AH113" t="str">
        <f t="shared" si="54"/>
        <v/>
      </c>
      <c r="AI113" t="str">
        <f t="shared" si="53"/>
        <v/>
      </c>
      <c r="AJ113" t="str">
        <f t="shared" si="60"/>
        <v/>
      </c>
      <c r="AK113" t="str">
        <f t="shared" si="61"/>
        <v/>
      </c>
      <c r="AL113" t="str">
        <f t="shared" si="59"/>
        <v/>
      </c>
      <c r="AM113" t="str">
        <f t="shared" si="55"/>
        <v/>
      </c>
      <c r="AN113" t="str">
        <f t="shared" si="56"/>
        <v/>
      </c>
      <c r="AO113" t="str">
        <f t="shared" si="56"/>
        <v/>
      </c>
      <c r="AP113" t="str">
        <f t="shared" si="56"/>
        <v/>
      </c>
      <c r="AQ113" t="str">
        <f t="shared" si="56"/>
        <v/>
      </c>
      <c r="AR113" t="str">
        <f t="shared" si="56"/>
        <v/>
      </c>
      <c r="AS113" t="str">
        <f t="shared" si="56"/>
        <v/>
      </c>
      <c r="AT113" t="str">
        <f t="shared" si="56"/>
        <v/>
      </c>
      <c r="AU113" t="str">
        <f t="shared" si="56"/>
        <v/>
      </c>
      <c r="AV113" t="str">
        <f t="shared" si="56"/>
        <v/>
      </c>
      <c r="AW113" t="str">
        <f t="shared" si="56"/>
        <v/>
      </c>
      <c r="AX113">
        <f t="shared" si="57"/>
        <v>1</v>
      </c>
      <c r="AY113" t="str">
        <f t="shared" si="57"/>
        <v/>
      </c>
      <c r="AZ113" t="str">
        <f t="shared" si="57"/>
        <v/>
      </c>
      <c r="BA113" t="str">
        <f t="shared" si="57"/>
        <v/>
      </c>
      <c r="BB113" t="str">
        <f t="shared" si="57"/>
        <v/>
      </c>
      <c r="BC113" t="str">
        <f t="shared" si="57"/>
        <v/>
      </c>
      <c r="BD113" t="str">
        <f t="shared" si="57"/>
        <v/>
      </c>
      <c r="BE113" t="str">
        <f t="shared" si="57"/>
        <v/>
      </c>
      <c r="BF113" t="str">
        <f t="shared" si="57"/>
        <v/>
      </c>
      <c r="BG113" t="str">
        <f t="shared" si="57"/>
        <v/>
      </c>
      <c r="BH113" t="str">
        <f t="shared" si="58"/>
        <v/>
      </c>
      <c r="BI113" t="str">
        <f t="shared" si="58"/>
        <v/>
      </c>
      <c r="BJ113" t="str">
        <f t="shared" si="58"/>
        <v/>
      </c>
      <c r="BK113" t="str">
        <f t="shared" si="58"/>
        <v/>
      </c>
      <c r="BL113" t="str">
        <f t="shared" si="58"/>
        <v/>
      </c>
      <c r="BM113" t="str">
        <f t="shared" si="58"/>
        <v/>
      </c>
      <c r="BN113" t="str">
        <f t="shared" si="58"/>
        <v/>
      </c>
    </row>
    <row r="114" spans="1:66" ht="32">
      <c r="A114">
        <v>164</v>
      </c>
      <c r="B114">
        <v>4</v>
      </c>
      <c r="C114" t="s">
        <v>65</v>
      </c>
      <c r="D114" t="s">
        <v>3266</v>
      </c>
      <c r="E114" t="e">
        <f t="shared" si="49"/>
        <v>#REF!</v>
      </c>
      <c r="F114" t="s">
        <v>1703</v>
      </c>
      <c r="K114" s="231" t="s">
        <v>2651</v>
      </c>
      <c r="L114" s="230" t="str">
        <f>VLOOKUP(K114,keys_v1.7!O$2:P$792,2,FALSE)</f>
        <v>Definition from COAR: A conference poster that is submitted to a conference and presented there at a poster presentation. The conference poster is not published in proceedings.</v>
      </c>
      <c r="M114" s="1">
        <v>0</v>
      </c>
      <c r="N114" s="1">
        <v>-1</v>
      </c>
      <c r="O114" s="1">
        <v>1</v>
      </c>
      <c r="P114" s="1">
        <v>1</v>
      </c>
      <c r="R114" s="144">
        <v>1</v>
      </c>
      <c r="S114" s="147">
        <v>0</v>
      </c>
      <c r="T114" s="147">
        <v>0</v>
      </c>
      <c r="U114" s="144">
        <v>0</v>
      </c>
      <c r="V114" s="144">
        <v>0</v>
      </c>
      <c r="W114" s="147">
        <v>0</v>
      </c>
      <c r="X114" s="144">
        <v>0.2</v>
      </c>
      <c r="Y114" s="144">
        <v>0</v>
      </c>
      <c r="Z114" s="144">
        <v>0</v>
      </c>
      <c r="AA114" s="144">
        <v>0</v>
      </c>
      <c r="AB114" s="145">
        <v>0</v>
      </c>
      <c r="AC114" s="144">
        <v>0</v>
      </c>
      <c r="AE114" t="s">
        <v>2705</v>
      </c>
      <c r="AH114" t="str">
        <f t="shared" si="54"/>
        <v/>
      </c>
      <c r="AI114" t="str">
        <f t="shared" si="53"/>
        <v/>
      </c>
      <c r="AJ114" t="str">
        <f t="shared" si="60"/>
        <v/>
      </c>
      <c r="AK114" t="str">
        <f t="shared" si="61"/>
        <v/>
      </c>
      <c r="AL114" t="str">
        <f t="shared" si="59"/>
        <v/>
      </c>
      <c r="AM114" t="str">
        <f t="shared" si="55"/>
        <v/>
      </c>
      <c r="AN114" t="str">
        <f t="shared" ref="AN114:AW123" si="62">IFERROR(SEARCH(AN$1,$K114),"")</f>
        <v/>
      </c>
      <c r="AO114" t="str">
        <f t="shared" si="62"/>
        <v/>
      </c>
      <c r="AP114" t="str">
        <f t="shared" si="62"/>
        <v/>
      </c>
      <c r="AQ114" t="str">
        <f t="shared" si="62"/>
        <v/>
      </c>
      <c r="AR114" t="str">
        <f t="shared" si="62"/>
        <v/>
      </c>
      <c r="AS114" t="str">
        <f t="shared" si="62"/>
        <v/>
      </c>
      <c r="AT114" t="str">
        <f t="shared" si="62"/>
        <v/>
      </c>
      <c r="AU114" t="str">
        <f t="shared" si="62"/>
        <v/>
      </c>
      <c r="AV114" t="str">
        <f t="shared" si="62"/>
        <v/>
      </c>
      <c r="AW114" t="str">
        <f t="shared" si="62"/>
        <v/>
      </c>
      <c r="AX114">
        <f t="shared" ref="AX114:BG123" si="63">IFERROR(SEARCH(AX$1,$K114),"")</f>
        <v>1</v>
      </c>
      <c r="AY114" t="str">
        <f t="shared" si="63"/>
        <v/>
      </c>
      <c r="AZ114" t="str">
        <f t="shared" si="63"/>
        <v/>
      </c>
      <c r="BA114" t="str">
        <f t="shared" si="63"/>
        <v/>
      </c>
      <c r="BB114" t="str">
        <f t="shared" si="63"/>
        <v/>
      </c>
      <c r="BC114" t="str">
        <f t="shared" si="63"/>
        <v/>
      </c>
      <c r="BD114" t="str">
        <f t="shared" si="63"/>
        <v/>
      </c>
      <c r="BE114" t="str">
        <f t="shared" si="63"/>
        <v/>
      </c>
      <c r="BF114" t="str">
        <f t="shared" si="63"/>
        <v/>
      </c>
      <c r="BG114" t="str">
        <f t="shared" si="63"/>
        <v/>
      </c>
      <c r="BH114" t="str">
        <f t="shared" ref="BH114:BN123" si="64">IFERROR(SEARCH(BH$1,$K114),"")</f>
        <v/>
      </c>
      <c r="BI114" t="str">
        <f t="shared" si="64"/>
        <v/>
      </c>
      <c r="BJ114" t="str">
        <f t="shared" si="64"/>
        <v/>
      </c>
      <c r="BK114" t="str">
        <f t="shared" si="64"/>
        <v/>
      </c>
      <c r="BL114">
        <f t="shared" si="64"/>
        <v>12</v>
      </c>
      <c r="BM114" t="str">
        <f t="shared" si="64"/>
        <v/>
      </c>
      <c r="BN114" t="str">
        <f t="shared" si="64"/>
        <v/>
      </c>
    </row>
    <row r="115" spans="1:66" ht="16">
      <c r="A115">
        <v>246</v>
      </c>
      <c r="B115">
        <v>4</v>
      </c>
      <c r="C115" t="s">
        <v>65</v>
      </c>
      <c r="D115" t="s">
        <v>301</v>
      </c>
      <c r="E115" t="e">
        <f t="shared" si="49"/>
        <v>#REF!</v>
      </c>
      <c r="F115" t="s">
        <v>308</v>
      </c>
      <c r="K115" s="231" t="s">
        <v>1007</v>
      </c>
      <c r="L115" s="230" t="str">
        <f>VLOOKUP(K115,keys_v1.7!O$2:P$792,2,FALSE)</f>
        <v>Definition from VIVO: Notes or annotations about a resource.</v>
      </c>
      <c r="M115" s="1">
        <v>0</v>
      </c>
      <c r="N115" s="1">
        <v>1</v>
      </c>
      <c r="O115" s="1">
        <v>1</v>
      </c>
      <c r="P115" s="1">
        <v>1</v>
      </c>
      <c r="R115" s="144">
        <v>0.2</v>
      </c>
      <c r="S115" s="147">
        <v>0.4</v>
      </c>
      <c r="T115" s="144"/>
      <c r="U115" s="147">
        <v>0.2</v>
      </c>
      <c r="V115" s="144">
        <v>0.4</v>
      </c>
      <c r="W115" s="144">
        <v>0.2</v>
      </c>
      <c r="X115" s="144">
        <v>0.2</v>
      </c>
      <c r="Y115" s="144">
        <v>0</v>
      </c>
      <c r="Z115" s="144">
        <v>0.2</v>
      </c>
      <c r="AA115" s="144">
        <v>0</v>
      </c>
      <c r="AB115" s="145">
        <v>0</v>
      </c>
      <c r="AC115" s="144">
        <v>0</v>
      </c>
      <c r="AE115" t="s">
        <v>2750</v>
      </c>
      <c r="AH115" t="str">
        <f t="shared" si="54"/>
        <v/>
      </c>
      <c r="AI115" t="str">
        <f t="shared" si="53"/>
        <v/>
      </c>
      <c r="AJ115" t="str">
        <f t="shared" si="60"/>
        <v/>
      </c>
      <c r="AK115" t="str">
        <f t="shared" si="61"/>
        <v/>
      </c>
      <c r="AL115" t="str">
        <f t="shared" si="59"/>
        <v/>
      </c>
      <c r="AM115" t="str">
        <f t="shared" si="55"/>
        <v/>
      </c>
      <c r="AN115" t="str">
        <f t="shared" si="62"/>
        <v/>
      </c>
      <c r="AO115" t="str">
        <f t="shared" si="62"/>
        <v/>
      </c>
      <c r="AP115" t="str">
        <f t="shared" si="62"/>
        <v/>
      </c>
      <c r="AQ115" t="str">
        <f t="shared" si="62"/>
        <v/>
      </c>
      <c r="AR115" t="str">
        <f t="shared" si="62"/>
        <v/>
      </c>
      <c r="AS115" t="str">
        <f t="shared" si="62"/>
        <v/>
      </c>
      <c r="AT115" t="str">
        <f t="shared" si="62"/>
        <v/>
      </c>
      <c r="AU115" t="str">
        <f t="shared" si="62"/>
        <v/>
      </c>
      <c r="AV115" t="str">
        <f t="shared" si="62"/>
        <v/>
      </c>
      <c r="AW115" t="str">
        <f t="shared" si="62"/>
        <v/>
      </c>
      <c r="AX115" t="str">
        <f t="shared" si="63"/>
        <v/>
      </c>
      <c r="AY115" t="str">
        <f t="shared" si="63"/>
        <v/>
      </c>
      <c r="AZ115" t="str">
        <f t="shared" si="63"/>
        <v/>
      </c>
      <c r="BA115" t="str">
        <f t="shared" si="63"/>
        <v/>
      </c>
      <c r="BB115" t="str">
        <f t="shared" si="63"/>
        <v/>
      </c>
      <c r="BC115" t="str">
        <f t="shared" si="63"/>
        <v/>
      </c>
      <c r="BD115" t="str">
        <f t="shared" si="63"/>
        <v/>
      </c>
      <c r="BE115" t="str">
        <f t="shared" si="63"/>
        <v/>
      </c>
      <c r="BF115" t="str">
        <f t="shared" si="63"/>
        <v/>
      </c>
      <c r="BG115">
        <f t="shared" si="63"/>
        <v>1</v>
      </c>
      <c r="BH115" t="str">
        <f t="shared" si="64"/>
        <v/>
      </c>
      <c r="BI115" t="str">
        <f t="shared" si="64"/>
        <v/>
      </c>
      <c r="BJ115" t="str">
        <f t="shared" si="64"/>
        <v/>
      </c>
      <c r="BK115" t="str">
        <f t="shared" si="64"/>
        <v/>
      </c>
      <c r="BL115" t="str">
        <f t="shared" si="64"/>
        <v/>
      </c>
      <c r="BM115" t="str">
        <f t="shared" si="64"/>
        <v/>
      </c>
      <c r="BN115" t="str">
        <f t="shared" si="64"/>
        <v/>
      </c>
    </row>
    <row r="116" spans="1:66" ht="16">
      <c r="A116">
        <v>136</v>
      </c>
      <c r="B116">
        <v>4</v>
      </c>
      <c r="C116" t="s">
        <v>65</v>
      </c>
      <c r="D116" t="s">
        <v>3289</v>
      </c>
      <c r="E116" t="e">
        <f t="shared" si="49"/>
        <v>#REF!</v>
      </c>
      <c r="F116" t="s">
        <v>2092</v>
      </c>
      <c r="K116" s="231" t="s">
        <v>952</v>
      </c>
      <c r="L116" s="230" t="str">
        <f>VLOOKUP(K116,keys_v1.7!O$2:P$792,2,FALSE)</f>
        <v xml:space="preserve">Definition from MARLO: </v>
      </c>
      <c r="M116" s="1">
        <v>0</v>
      </c>
      <c r="N116" s="1">
        <v>-1</v>
      </c>
      <c r="R116" s="144">
        <v>1</v>
      </c>
      <c r="S116" s="144">
        <v>0.8</v>
      </c>
      <c r="T116" s="144"/>
      <c r="U116" s="147">
        <v>1</v>
      </c>
      <c r="V116" s="144">
        <v>0</v>
      </c>
      <c r="W116" s="144">
        <v>0.2</v>
      </c>
      <c r="X116" s="144">
        <v>0</v>
      </c>
      <c r="Y116" s="144">
        <v>0</v>
      </c>
      <c r="Z116" s="144">
        <v>0.2</v>
      </c>
      <c r="AA116" s="144">
        <v>0</v>
      </c>
      <c r="AB116" s="145">
        <v>0</v>
      </c>
      <c r="AC116" s="144">
        <v>0</v>
      </c>
      <c r="AE116" t="s">
        <v>2750</v>
      </c>
      <c r="AH116" t="str">
        <f t="shared" si="54"/>
        <v/>
      </c>
      <c r="AI116" t="str">
        <f t="shared" si="53"/>
        <v/>
      </c>
      <c r="AJ116" t="str">
        <f t="shared" si="60"/>
        <v/>
      </c>
      <c r="AK116" t="str">
        <f t="shared" si="61"/>
        <v/>
      </c>
      <c r="AL116" t="str">
        <f t="shared" si="59"/>
        <v/>
      </c>
      <c r="AM116" t="str">
        <f t="shared" si="55"/>
        <v/>
      </c>
      <c r="AN116" t="str">
        <f t="shared" si="62"/>
        <v/>
      </c>
      <c r="AO116" t="str">
        <f t="shared" si="62"/>
        <v/>
      </c>
      <c r="AP116" t="str">
        <f t="shared" si="62"/>
        <v/>
      </c>
      <c r="AQ116" t="str">
        <f t="shared" si="62"/>
        <v/>
      </c>
      <c r="AR116" t="str">
        <f t="shared" si="62"/>
        <v/>
      </c>
      <c r="AS116" t="str">
        <f t="shared" si="62"/>
        <v/>
      </c>
      <c r="AT116" t="str">
        <f t="shared" si="62"/>
        <v/>
      </c>
      <c r="AU116" t="str">
        <f t="shared" si="62"/>
        <v/>
      </c>
      <c r="AV116" t="str">
        <f t="shared" si="62"/>
        <v/>
      </c>
      <c r="AW116" t="str">
        <f t="shared" si="62"/>
        <v/>
      </c>
      <c r="AX116" t="str">
        <f t="shared" si="63"/>
        <v/>
      </c>
      <c r="AY116" t="str">
        <f t="shared" si="63"/>
        <v/>
      </c>
      <c r="AZ116" t="str">
        <f t="shared" si="63"/>
        <v/>
      </c>
      <c r="BA116" t="str">
        <f t="shared" si="63"/>
        <v/>
      </c>
      <c r="BB116" t="str">
        <f t="shared" si="63"/>
        <v/>
      </c>
      <c r="BC116" t="str">
        <f t="shared" si="63"/>
        <v/>
      </c>
      <c r="BD116" t="str">
        <f t="shared" si="63"/>
        <v/>
      </c>
      <c r="BE116" t="str">
        <f t="shared" si="63"/>
        <v/>
      </c>
      <c r="BF116" t="str">
        <f t="shared" si="63"/>
        <v/>
      </c>
      <c r="BG116" t="str">
        <f t="shared" si="63"/>
        <v/>
      </c>
      <c r="BH116" t="str">
        <f t="shared" si="64"/>
        <v/>
      </c>
      <c r="BI116" t="str">
        <f t="shared" si="64"/>
        <v/>
      </c>
      <c r="BJ116" t="str">
        <f t="shared" si="64"/>
        <v/>
      </c>
      <c r="BK116" t="str">
        <f t="shared" si="64"/>
        <v/>
      </c>
      <c r="BL116" t="str">
        <f t="shared" si="64"/>
        <v/>
      </c>
      <c r="BM116" t="str">
        <f t="shared" si="64"/>
        <v/>
      </c>
      <c r="BN116" t="str">
        <f t="shared" si="64"/>
        <v/>
      </c>
    </row>
    <row r="117" spans="1:66" ht="32">
      <c r="A117">
        <v>288</v>
      </c>
      <c r="B117">
        <v>4</v>
      </c>
      <c r="C117" t="s">
        <v>65</v>
      </c>
      <c r="D117" t="s">
        <v>3266</v>
      </c>
      <c r="E117" t="e">
        <f t="shared" si="49"/>
        <v>#REF!</v>
      </c>
      <c r="F117" t="s">
        <v>66</v>
      </c>
      <c r="K117" s="231" t="s">
        <v>2309</v>
      </c>
      <c r="L117" s="230" t="str">
        <f>VLOOKUP(K117,keys_v1.7!O$2:P$792,2,FALSE)</f>
        <v>Definition from FaBiO: A paper, typically the realization of a research paper reporting original research findings, usually published within an academic proceedings volume.</v>
      </c>
      <c r="M117" s="1">
        <v>0</v>
      </c>
      <c r="N117" s="1">
        <v>-2</v>
      </c>
      <c r="R117" s="144">
        <v>1</v>
      </c>
      <c r="S117" s="147">
        <v>0</v>
      </c>
      <c r="T117" s="147">
        <v>0</v>
      </c>
      <c r="U117" s="144">
        <v>0</v>
      </c>
      <c r="V117" s="144">
        <v>0</v>
      </c>
      <c r="W117" s="147">
        <v>0</v>
      </c>
      <c r="X117" s="144">
        <v>0</v>
      </c>
      <c r="Y117" s="144">
        <v>0</v>
      </c>
      <c r="Z117" s="144">
        <v>0</v>
      </c>
      <c r="AA117" s="144">
        <v>0</v>
      </c>
      <c r="AB117" s="146">
        <v>0</v>
      </c>
      <c r="AC117" s="144">
        <v>0</v>
      </c>
      <c r="AE117" t="s">
        <v>2705</v>
      </c>
      <c r="AH117" t="str">
        <f t="shared" si="54"/>
        <v/>
      </c>
      <c r="AI117" t="str">
        <f t="shared" si="53"/>
        <v/>
      </c>
      <c r="AJ117" t="str">
        <f t="shared" si="60"/>
        <v/>
      </c>
      <c r="AK117" t="str">
        <f t="shared" si="61"/>
        <v/>
      </c>
      <c r="AL117" t="str">
        <f t="shared" si="59"/>
        <v/>
      </c>
      <c r="AM117" t="str">
        <f t="shared" si="55"/>
        <v/>
      </c>
      <c r="AN117" t="str">
        <f t="shared" si="62"/>
        <v/>
      </c>
      <c r="AO117" t="str">
        <f t="shared" si="62"/>
        <v/>
      </c>
      <c r="AP117" t="str">
        <f t="shared" si="62"/>
        <v/>
      </c>
      <c r="AQ117" t="str">
        <f t="shared" si="62"/>
        <v/>
      </c>
      <c r="AR117" t="str">
        <f t="shared" si="62"/>
        <v/>
      </c>
      <c r="AS117">
        <f t="shared" si="62"/>
        <v>13</v>
      </c>
      <c r="AT117" t="str">
        <f t="shared" si="62"/>
        <v/>
      </c>
      <c r="AU117" t="str">
        <f t="shared" si="62"/>
        <v/>
      </c>
      <c r="AV117" t="str">
        <f t="shared" si="62"/>
        <v/>
      </c>
      <c r="AW117" t="str">
        <f t="shared" si="62"/>
        <v/>
      </c>
      <c r="AX117" t="str">
        <f t="shared" si="63"/>
        <v/>
      </c>
      <c r="AY117" t="str">
        <f t="shared" si="63"/>
        <v/>
      </c>
      <c r="AZ117" t="str">
        <f t="shared" si="63"/>
        <v/>
      </c>
      <c r="BA117" t="str">
        <f t="shared" si="63"/>
        <v/>
      </c>
      <c r="BB117" t="str">
        <f t="shared" si="63"/>
        <v/>
      </c>
      <c r="BC117" t="str">
        <f t="shared" si="63"/>
        <v/>
      </c>
      <c r="BD117" t="str">
        <f t="shared" si="63"/>
        <v/>
      </c>
      <c r="BE117" t="str">
        <f t="shared" si="63"/>
        <v/>
      </c>
      <c r="BF117" t="str">
        <f t="shared" si="63"/>
        <v/>
      </c>
      <c r="BG117" t="str">
        <f t="shared" si="63"/>
        <v/>
      </c>
      <c r="BH117" t="str">
        <f t="shared" si="64"/>
        <v/>
      </c>
      <c r="BI117" t="str">
        <f t="shared" si="64"/>
        <v/>
      </c>
      <c r="BJ117" t="str">
        <f t="shared" si="64"/>
        <v/>
      </c>
      <c r="BK117" t="str">
        <f t="shared" si="64"/>
        <v/>
      </c>
      <c r="BL117" t="str">
        <f t="shared" si="64"/>
        <v/>
      </c>
      <c r="BM117" t="str">
        <f t="shared" si="64"/>
        <v/>
      </c>
      <c r="BN117" t="str">
        <f t="shared" si="64"/>
        <v/>
      </c>
    </row>
    <row r="118" spans="1:66" ht="16">
      <c r="A118">
        <v>192</v>
      </c>
      <c r="B118">
        <v>4</v>
      </c>
      <c r="C118" t="s">
        <v>65</v>
      </c>
      <c r="D118" t="s">
        <v>3289</v>
      </c>
      <c r="E118" t="e">
        <f t="shared" si="49"/>
        <v>#REF!</v>
      </c>
      <c r="F118" t="s">
        <v>2092</v>
      </c>
      <c r="K118" s="231" t="s">
        <v>362</v>
      </c>
      <c r="L118" s="230" t="str">
        <f>VLOOKUP(K118,keys_v1.7!O$2:P$792,2,FALSE)</f>
        <v>Definition from MEL: Strings of mathematical expressions and formulas (e.g., NDVI, EVI, LSWI).</v>
      </c>
      <c r="M118" s="1">
        <v>0</v>
      </c>
      <c r="N118" s="1">
        <v>1</v>
      </c>
      <c r="R118" s="144">
        <v>1</v>
      </c>
      <c r="S118" s="144">
        <v>0.8</v>
      </c>
      <c r="T118" s="144"/>
      <c r="U118" s="144">
        <v>1</v>
      </c>
      <c r="V118" s="144">
        <v>0.4</v>
      </c>
      <c r="W118" s="144">
        <v>0.6</v>
      </c>
      <c r="X118" s="144">
        <v>0</v>
      </c>
      <c r="Y118" s="144">
        <v>0</v>
      </c>
      <c r="Z118" s="144">
        <v>0.2</v>
      </c>
      <c r="AA118" s="144">
        <v>0</v>
      </c>
      <c r="AB118" s="145">
        <v>0</v>
      </c>
      <c r="AC118" s="145">
        <v>0</v>
      </c>
      <c r="AE118" t="s">
        <v>2750</v>
      </c>
      <c r="AH118" t="str">
        <f t="shared" si="54"/>
        <v/>
      </c>
      <c r="AI118" t="str">
        <f t="shared" si="53"/>
        <v/>
      </c>
      <c r="AJ118" t="str">
        <f t="shared" si="60"/>
        <v/>
      </c>
      <c r="AK118" t="str">
        <f t="shared" si="61"/>
        <v/>
      </c>
      <c r="AL118" t="str">
        <f t="shared" si="59"/>
        <v/>
      </c>
      <c r="AM118" t="str">
        <f t="shared" si="55"/>
        <v/>
      </c>
      <c r="AN118" t="str">
        <f t="shared" si="62"/>
        <v/>
      </c>
      <c r="AO118" t="str">
        <f t="shared" si="62"/>
        <v/>
      </c>
      <c r="AP118" t="str">
        <f t="shared" si="62"/>
        <v/>
      </c>
      <c r="AQ118" t="str">
        <f t="shared" si="62"/>
        <v/>
      </c>
      <c r="AR118" t="str">
        <f t="shared" si="62"/>
        <v/>
      </c>
      <c r="AS118" t="str">
        <f t="shared" si="62"/>
        <v/>
      </c>
      <c r="AT118" t="str">
        <f t="shared" si="62"/>
        <v/>
      </c>
      <c r="AU118" t="str">
        <f t="shared" si="62"/>
        <v/>
      </c>
      <c r="AV118" t="str">
        <f t="shared" si="62"/>
        <v/>
      </c>
      <c r="AW118" t="str">
        <f t="shared" si="62"/>
        <v/>
      </c>
      <c r="AX118" t="str">
        <f t="shared" si="63"/>
        <v/>
      </c>
      <c r="AY118" t="str">
        <f t="shared" si="63"/>
        <v/>
      </c>
      <c r="AZ118" t="str">
        <f t="shared" si="63"/>
        <v/>
      </c>
      <c r="BA118" t="str">
        <f t="shared" si="63"/>
        <v/>
      </c>
      <c r="BB118" t="str">
        <f t="shared" si="63"/>
        <v/>
      </c>
      <c r="BC118" t="str">
        <f t="shared" si="63"/>
        <v/>
      </c>
      <c r="BD118" t="str">
        <f t="shared" si="63"/>
        <v/>
      </c>
      <c r="BE118" t="str">
        <f t="shared" si="63"/>
        <v/>
      </c>
      <c r="BF118" t="str">
        <f t="shared" si="63"/>
        <v/>
      </c>
      <c r="BG118" t="str">
        <f t="shared" si="63"/>
        <v/>
      </c>
      <c r="BH118" t="str">
        <f t="shared" si="64"/>
        <v/>
      </c>
      <c r="BI118" t="str">
        <f t="shared" si="64"/>
        <v/>
      </c>
      <c r="BJ118" t="str">
        <f t="shared" si="64"/>
        <v/>
      </c>
      <c r="BK118" t="str">
        <f t="shared" si="64"/>
        <v/>
      </c>
      <c r="BL118" t="str">
        <f t="shared" si="64"/>
        <v/>
      </c>
      <c r="BM118" t="str">
        <f t="shared" si="64"/>
        <v/>
      </c>
      <c r="BN118" t="str">
        <f t="shared" si="64"/>
        <v/>
      </c>
    </row>
    <row r="119" spans="1:66" ht="48">
      <c r="A119">
        <v>156</v>
      </c>
      <c r="B119">
        <v>4</v>
      </c>
      <c r="C119" t="s">
        <v>65</v>
      </c>
      <c r="D119" t="s">
        <v>3289</v>
      </c>
      <c r="E119" t="e">
        <f t="shared" si="49"/>
        <v>#REF!</v>
      </c>
      <c r="F119" t="s">
        <v>368</v>
      </c>
      <c r="K119" s="231" t="s">
        <v>806</v>
      </c>
      <c r="L119" s="230" t="str">
        <f>VLOOKUP(K119,keys_v1.7!O$2:P$792,2,FALSE)</f>
        <v>Definition from FaBiO: A defined document section, forming part of or intended for inclusion within a larger document, usually with its own title or chapter number. Different chapters within a document such as a book or a report may each be independently authored, or may all be authored by a single individual or group of authors.</v>
      </c>
      <c r="M119" s="1">
        <v>0</v>
      </c>
      <c r="N119" s="1">
        <v>-1</v>
      </c>
      <c r="R119" s="144">
        <v>0.6</v>
      </c>
      <c r="S119" s="144">
        <v>0</v>
      </c>
      <c r="T119" s="144"/>
      <c r="U119" s="147">
        <v>0.2</v>
      </c>
      <c r="V119" s="144">
        <v>0.2</v>
      </c>
      <c r="W119" s="144">
        <v>0.2</v>
      </c>
      <c r="X119" s="144">
        <v>0</v>
      </c>
      <c r="Y119" s="144">
        <v>0</v>
      </c>
      <c r="Z119" s="144">
        <v>0.2</v>
      </c>
      <c r="AA119" s="144">
        <v>0</v>
      </c>
      <c r="AB119" s="145">
        <v>0</v>
      </c>
      <c r="AC119" s="144">
        <v>0</v>
      </c>
      <c r="AE119" t="s">
        <v>2750</v>
      </c>
      <c r="AH119" t="str">
        <f t="shared" si="54"/>
        <v/>
      </c>
      <c r="AI119" t="str">
        <f t="shared" si="53"/>
        <v/>
      </c>
      <c r="AJ119" t="str">
        <f t="shared" si="60"/>
        <v/>
      </c>
      <c r="AK119" t="str">
        <f t="shared" si="61"/>
        <v/>
      </c>
      <c r="AL119" t="str">
        <f t="shared" si="59"/>
        <v/>
      </c>
      <c r="AM119" t="str">
        <f t="shared" si="55"/>
        <v/>
      </c>
      <c r="AN119" t="str">
        <f t="shared" si="62"/>
        <v/>
      </c>
      <c r="AO119" t="str">
        <f t="shared" si="62"/>
        <v/>
      </c>
      <c r="AP119" t="str">
        <f t="shared" si="62"/>
        <v/>
      </c>
      <c r="AQ119" t="str">
        <f t="shared" si="62"/>
        <v/>
      </c>
      <c r="AR119" t="str">
        <f t="shared" si="62"/>
        <v/>
      </c>
      <c r="AS119" t="str">
        <f t="shared" si="62"/>
        <v/>
      </c>
      <c r="AT119" t="str">
        <f t="shared" si="62"/>
        <v/>
      </c>
      <c r="AU119" t="str">
        <f t="shared" si="62"/>
        <v/>
      </c>
      <c r="AV119" t="str">
        <f t="shared" si="62"/>
        <v/>
      </c>
      <c r="AW119" t="str">
        <f t="shared" si="62"/>
        <v/>
      </c>
      <c r="AX119" t="str">
        <f t="shared" si="63"/>
        <v/>
      </c>
      <c r="AY119" t="str">
        <f t="shared" si="63"/>
        <v/>
      </c>
      <c r="AZ119" t="str">
        <f t="shared" si="63"/>
        <v/>
      </c>
      <c r="BA119" t="str">
        <f t="shared" si="63"/>
        <v/>
      </c>
      <c r="BB119" t="str">
        <f t="shared" si="63"/>
        <v/>
      </c>
      <c r="BC119" t="str">
        <f t="shared" si="63"/>
        <v/>
      </c>
      <c r="BD119" t="str">
        <f t="shared" si="63"/>
        <v/>
      </c>
      <c r="BE119" t="str">
        <f t="shared" si="63"/>
        <v/>
      </c>
      <c r="BF119" t="str">
        <f t="shared" si="63"/>
        <v/>
      </c>
      <c r="BG119" t="str">
        <f t="shared" si="63"/>
        <v/>
      </c>
      <c r="BH119" t="str">
        <f t="shared" si="64"/>
        <v/>
      </c>
      <c r="BI119" t="str">
        <f t="shared" si="64"/>
        <v/>
      </c>
      <c r="BJ119" t="str">
        <f t="shared" si="64"/>
        <v/>
      </c>
      <c r="BK119" t="str">
        <f t="shared" si="64"/>
        <v/>
      </c>
      <c r="BL119" t="str">
        <f t="shared" si="64"/>
        <v/>
      </c>
      <c r="BM119" t="str">
        <f t="shared" si="64"/>
        <v/>
      </c>
      <c r="BN119" t="str">
        <f t="shared" si="64"/>
        <v/>
      </c>
    </row>
    <row r="120" spans="1:66">
      <c r="A120">
        <v>174</v>
      </c>
      <c r="B120">
        <v>4</v>
      </c>
      <c r="C120" t="s">
        <v>65</v>
      </c>
      <c r="D120" t="s">
        <v>3289</v>
      </c>
      <c r="E120" t="e">
        <f t="shared" si="49"/>
        <v>#REF!</v>
      </c>
      <c r="F120" t="s">
        <v>368</v>
      </c>
      <c r="K120" s="231" t="s">
        <v>2578</v>
      </c>
      <c r="L120" s="230" t="e">
        <f>VLOOKUP(K120,keys_v1.7!O$2:P$792,2,FALSE)</f>
        <v>#N/A</v>
      </c>
      <c r="M120" s="1">
        <v>0</v>
      </c>
      <c r="N120" s="1">
        <v>-1</v>
      </c>
      <c r="R120" s="144">
        <v>0.6</v>
      </c>
      <c r="S120" s="144">
        <v>0.4</v>
      </c>
      <c r="T120" s="144"/>
      <c r="U120" s="147">
        <v>0.4</v>
      </c>
      <c r="V120" s="144">
        <v>0</v>
      </c>
      <c r="W120" s="144">
        <v>0.2</v>
      </c>
      <c r="X120" s="144">
        <v>0.2</v>
      </c>
      <c r="Y120" s="144">
        <v>0</v>
      </c>
      <c r="Z120" s="144">
        <v>0.2</v>
      </c>
      <c r="AA120" s="144">
        <v>0.2</v>
      </c>
      <c r="AB120" s="145">
        <v>0</v>
      </c>
      <c r="AC120" s="145">
        <v>0</v>
      </c>
      <c r="AE120" t="s">
        <v>2750</v>
      </c>
      <c r="AH120" t="str">
        <f t="shared" si="54"/>
        <v/>
      </c>
      <c r="AI120" t="str">
        <f t="shared" si="53"/>
        <v/>
      </c>
      <c r="AJ120" t="str">
        <f t="shared" si="60"/>
        <v/>
      </c>
      <c r="AK120" t="str">
        <f t="shared" si="61"/>
        <v/>
      </c>
      <c r="AL120" t="str">
        <f t="shared" si="59"/>
        <v/>
      </c>
      <c r="AM120" t="str">
        <f t="shared" si="55"/>
        <v/>
      </c>
      <c r="AN120" t="str">
        <f t="shared" si="62"/>
        <v/>
      </c>
      <c r="AO120" t="str">
        <f t="shared" si="62"/>
        <v/>
      </c>
      <c r="AP120" t="str">
        <f t="shared" si="62"/>
        <v/>
      </c>
      <c r="AQ120" t="str">
        <f t="shared" si="62"/>
        <v/>
      </c>
      <c r="AR120" t="str">
        <f t="shared" si="62"/>
        <v/>
      </c>
      <c r="AS120" t="str">
        <f t="shared" si="62"/>
        <v/>
      </c>
      <c r="AT120">
        <f t="shared" si="62"/>
        <v>1</v>
      </c>
      <c r="AU120" t="str">
        <f t="shared" si="62"/>
        <v/>
      </c>
      <c r="AV120" t="str">
        <f t="shared" si="62"/>
        <v/>
      </c>
      <c r="AW120" t="str">
        <f t="shared" si="62"/>
        <v/>
      </c>
      <c r="AX120" t="str">
        <f t="shared" si="63"/>
        <v/>
      </c>
      <c r="AY120" t="str">
        <f t="shared" si="63"/>
        <v/>
      </c>
      <c r="AZ120" t="str">
        <f t="shared" si="63"/>
        <v/>
      </c>
      <c r="BA120" t="str">
        <f t="shared" si="63"/>
        <v/>
      </c>
      <c r="BB120" t="str">
        <f t="shared" si="63"/>
        <v/>
      </c>
      <c r="BC120" t="str">
        <f t="shared" si="63"/>
        <v/>
      </c>
      <c r="BD120" t="str">
        <f t="shared" si="63"/>
        <v/>
      </c>
      <c r="BE120" t="str">
        <f t="shared" si="63"/>
        <v/>
      </c>
      <c r="BF120" t="str">
        <f t="shared" si="63"/>
        <v/>
      </c>
      <c r="BG120" t="str">
        <f t="shared" si="63"/>
        <v/>
      </c>
      <c r="BH120" t="str">
        <f t="shared" si="64"/>
        <v/>
      </c>
      <c r="BI120" t="str">
        <f t="shared" si="64"/>
        <v/>
      </c>
      <c r="BJ120" t="str">
        <f t="shared" si="64"/>
        <v/>
      </c>
      <c r="BK120" t="str">
        <f t="shared" si="64"/>
        <v/>
      </c>
      <c r="BL120" t="str">
        <f t="shared" si="64"/>
        <v/>
      </c>
      <c r="BM120" t="str">
        <f t="shared" si="64"/>
        <v/>
      </c>
      <c r="BN120" t="str">
        <f t="shared" si="64"/>
        <v/>
      </c>
    </row>
    <row r="121" spans="1:66" ht="16">
      <c r="A121">
        <v>120</v>
      </c>
      <c r="B121">
        <v>4</v>
      </c>
      <c r="C121" t="s">
        <v>65</v>
      </c>
      <c r="D121" t="s">
        <v>3289</v>
      </c>
      <c r="E121" t="e">
        <f t="shared" si="49"/>
        <v>#REF!</v>
      </c>
      <c r="F121" t="s">
        <v>825</v>
      </c>
      <c r="K121" s="231" t="s">
        <v>363</v>
      </c>
      <c r="L121" s="230" t="str">
        <f>VLOOKUP(K121,keys_v1.7!O$2:P$792,2,FALSE)</f>
        <v>Definition from FaBiO: A mathematical, graphical or physical representation of some physical reality, conceptual idea or theoretical construct.</v>
      </c>
      <c r="M121" s="1">
        <v>0</v>
      </c>
      <c r="N121" s="1">
        <v>1</v>
      </c>
      <c r="R121" s="147">
        <v>1</v>
      </c>
      <c r="S121" s="147">
        <v>0.8</v>
      </c>
      <c r="T121" s="144"/>
      <c r="U121" s="147">
        <v>1</v>
      </c>
      <c r="V121" s="144">
        <v>0</v>
      </c>
      <c r="W121" s="144">
        <v>0.4</v>
      </c>
      <c r="X121" s="144">
        <v>0</v>
      </c>
      <c r="Y121" s="144">
        <v>0</v>
      </c>
      <c r="Z121" s="144">
        <v>0.2</v>
      </c>
      <c r="AA121" s="144">
        <v>0</v>
      </c>
      <c r="AB121" s="145">
        <v>0</v>
      </c>
      <c r="AC121" s="144">
        <v>0</v>
      </c>
      <c r="AE121" t="s">
        <v>2750</v>
      </c>
      <c r="AH121" t="str">
        <f t="shared" si="54"/>
        <v/>
      </c>
      <c r="AI121" t="str">
        <f t="shared" si="53"/>
        <v/>
      </c>
      <c r="AJ121" t="str">
        <f t="shared" si="60"/>
        <v/>
      </c>
      <c r="AK121" t="str">
        <f t="shared" si="61"/>
        <v/>
      </c>
      <c r="AL121" t="str">
        <f t="shared" si="59"/>
        <v/>
      </c>
      <c r="AM121" t="str">
        <f t="shared" si="55"/>
        <v/>
      </c>
      <c r="AN121" t="str">
        <f t="shared" si="62"/>
        <v/>
      </c>
      <c r="AO121" t="str">
        <f t="shared" si="62"/>
        <v/>
      </c>
      <c r="AP121" t="str">
        <f t="shared" si="62"/>
        <v/>
      </c>
      <c r="AQ121" t="str">
        <f t="shared" si="62"/>
        <v/>
      </c>
      <c r="AR121" t="str">
        <f t="shared" si="62"/>
        <v/>
      </c>
      <c r="AS121" t="str">
        <f t="shared" si="62"/>
        <v/>
      </c>
      <c r="AT121" t="str">
        <f t="shared" si="62"/>
        <v/>
      </c>
      <c r="AU121" t="str">
        <f t="shared" si="62"/>
        <v/>
      </c>
      <c r="AV121" t="str">
        <f t="shared" si="62"/>
        <v/>
      </c>
      <c r="AW121" t="str">
        <f t="shared" si="62"/>
        <v/>
      </c>
      <c r="AX121" t="str">
        <f t="shared" si="63"/>
        <v/>
      </c>
      <c r="AY121" t="str">
        <f t="shared" si="63"/>
        <v/>
      </c>
      <c r="AZ121" t="str">
        <f t="shared" si="63"/>
        <v/>
      </c>
      <c r="BA121" t="str">
        <f t="shared" si="63"/>
        <v/>
      </c>
      <c r="BB121" t="str">
        <f t="shared" si="63"/>
        <v/>
      </c>
      <c r="BC121" t="str">
        <f t="shared" si="63"/>
        <v/>
      </c>
      <c r="BD121" t="str">
        <f t="shared" si="63"/>
        <v/>
      </c>
      <c r="BE121" t="str">
        <f t="shared" si="63"/>
        <v/>
      </c>
      <c r="BF121" t="str">
        <f t="shared" si="63"/>
        <v/>
      </c>
      <c r="BG121" t="str">
        <f t="shared" si="63"/>
        <v/>
      </c>
      <c r="BH121" t="str">
        <f t="shared" si="64"/>
        <v/>
      </c>
      <c r="BI121" t="str">
        <f t="shared" si="64"/>
        <v/>
      </c>
      <c r="BJ121" t="str">
        <f t="shared" si="64"/>
        <v/>
      </c>
      <c r="BK121" t="str">
        <f t="shared" si="64"/>
        <v/>
      </c>
      <c r="BL121" t="str">
        <f t="shared" si="64"/>
        <v/>
      </c>
      <c r="BM121" t="str">
        <f t="shared" si="64"/>
        <v/>
      </c>
      <c r="BN121" t="str">
        <f t="shared" si="64"/>
        <v/>
      </c>
    </row>
    <row r="122" spans="1:66" ht="64">
      <c r="A122">
        <v>135</v>
      </c>
      <c r="B122">
        <v>4</v>
      </c>
      <c r="C122" t="s">
        <v>65</v>
      </c>
      <c r="D122" t="s">
        <v>3289</v>
      </c>
      <c r="E122" t="e">
        <f t="shared" si="49"/>
        <v>#REF!</v>
      </c>
      <c r="F122" t="s">
        <v>3290</v>
      </c>
      <c r="K122" s="231" t="s">
        <v>371</v>
      </c>
      <c r="L122" s="230" t="str">
        <f>VLOOKUP(K122,keys_v1.7!O$2:P$792,2,FALSE)</f>
        <v>Definition from FaBiO: A brief summary of a work on a particular subject, designed to act as the point-of-entry that will help the reader quickly to obtain an overview of the work's contents. The abstract may be an integral part of the work itself, written by the same author(s) and appearing at the beginning of a work such as a research paper, report, review or thesis. Alternatively it may be separate from the published work itself, and written by someone other than the author(s) of the published work, for example by a member of a professional abstracting service such as CAB Abstracts.</v>
      </c>
      <c r="M122" s="1">
        <v>0</v>
      </c>
      <c r="N122" s="1">
        <v>1</v>
      </c>
      <c r="R122" s="144">
        <v>1</v>
      </c>
      <c r="S122" s="144">
        <v>1</v>
      </c>
      <c r="T122" s="144">
        <v>1</v>
      </c>
      <c r="U122" s="147">
        <v>0.4</v>
      </c>
      <c r="V122" s="144">
        <v>0.2</v>
      </c>
      <c r="W122" s="144">
        <v>0.2</v>
      </c>
      <c r="X122" s="144">
        <v>0.4</v>
      </c>
      <c r="Y122" s="144">
        <v>0</v>
      </c>
      <c r="Z122" s="144">
        <v>0.2</v>
      </c>
      <c r="AA122" s="144">
        <v>0.4</v>
      </c>
      <c r="AB122" s="145">
        <v>0</v>
      </c>
      <c r="AC122" s="144">
        <v>0</v>
      </c>
      <c r="AE122" t="s">
        <v>2750</v>
      </c>
      <c r="AH122" t="str">
        <f t="shared" si="54"/>
        <v/>
      </c>
      <c r="AI122" t="str">
        <f t="shared" si="53"/>
        <v/>
      </c>
      <c r="AJ122" t="str">
        <f t="shared" si="60"/>
        <v/>
      </c>
      <c r="AK122" t="str">
        <f t="shared" si="61"/>
        <v/>
      </c>
      <c r="AL122" t="str">
        <f t="shared" si="59"/>
        <v/>
      </c>
      <c r="AM122" t="str">
        <f t="shared" si="55"/>
        <v/>
      </c>
      <c r="AN122" t="str">
        <f t="shared" si="62"/>
        <v/>
      </c>
      <c r="AO122" t="str">
        <f t="shared" si="62"/>
        <v/>
      </c>
      <c r="AP122" t="str">
        <f t="shared" si="62"/>
        <v/>
      </c>
      <c r="AQ122" t="str">
        <f t="shared" si="62"/>
        <v/>
      </c>
      <c r="AR122" t="str">
        <f t="shared" si="62"/>
        <v/>
      </c>
      <c r="AS122" t="str">
        <f t="shared" si="62"/>
        <v/>
      </c>
      <c r="AT122" t="str">
        <f t="shared" si="62"/>
        <v/>
      </c>
      <c r="AU122" t="str">
        <f t="shared" si="62"/>
        <v/>
      </c>
      <c r="AV122" t="str">
        <f t="shared" si="62"/>
        <v/>
      </c>
      <c r="AW122" t="str">
        <f t="shared" si="62"/>
        <v/>
      </c>
      <c r="AX122" t="str">
        <f t="shared" si="63"/>
        <v/>
      </c>
      <c r="AY122" t="str">
        <f t="shared" si="63"/>
        <v/>
      </c>
      <c r="AZ122" t="str">
        <f t="shared" si="63"/>
        <v/>
      </c>
      <c r="BA122" t="str">
        <f t="shared" si="63"/>
        <v/>
      </c>
      <c r="BB122" t="str">
        <f t="shared" si="63"/>
        <v/>
      </c>
      <c r="BC122" t="str">
        <f t="shared" si="63"/>
        <v/>
      </c>
      <c r="BD122" t="str">
        <f t="shared" si="63"/>
        <v/>
      </c>
      <c r="BE122" t="str">
        <f t="shared" si="63"/>
        <v/>
      </c>
      <c r="BF122" t="str">
        <f t="shared" si="63"/>
        <v/>
      </c>
      <c r="BG122" t="str">
        <f t="shared" si="63"/>
        <v/>
      </c>
      <c r="BH122" t="str">
        <f t="shared" si="64"/>
        <v/>
      </c>
      <c r="BI122" t="str">
        <f t="shared" si="64"/>
        <v/>
      </c>
      <c r="BJ122" t="str">
        <f t="shared" si="64"/>
        <v/>
      </c>
      <c r="BK122" t="str">
        <f t="shared" si="64"/>
        <v/>
      </c>
      <c r="BL122" t="str">
        <f t="shared" si="64"/>
        <v/>
      </c>
      <c r="BM122" t="str">
        <f t="shared" si="64"/>
        <v/>
      </c>
      <c r="BN122" t="str">
        <f t="shared" si="64"/>
        <v/>
      </c>
    </row>
    <row r="123" spans="1:66" ht="32">
      <c r="A123">
        <v>228</v>
      </c>
      <c r="B123">
        <v>4</v>
      </c>
      <c r="C123" t="s">
        <v>65</v>
      </c>
      <c r="D123" t="s">
        <v>2604</v>
      </c>
      <c r="E123" t="e">
        <f t="shared" si="49"/>
        <v>#REF!</v>
      </c>
      <c r="F123" t="s">
        <v>3282</v>
      </c>
      <c r="K123" s="231" t="s">
        <v>2461</v>
      </c>
      <c r="L123" s="230" t="str">
        <f>VLOOKUP(K123,keys_v1.7!O$2:P$792,2,FALSE)</f>
        <v>Definition from VIVO: a document that states some contractual relationship or grants some right|A legal document; for example, a court decision, a brief, and so forth.</v>
      </c>
      <c r="M123" s="1">
        <v>1</v>
      </c>
      <c r="N123" s="1">
        <v>0</v>
      </c>
      <c r="O123" s="1">
        <v>1</v>
      </c>
      <c r="P123" s="1">
        <v>1</v>
      </c>
      <c r="R123" s="144">
        <v>0</v>
      </c>
      <c r="S123" s="144">
        <v>0</v>
      </c>
      <c r="T123" s="144">
        <v>0</v>
      </c>
      <c r="U123" s="144">
        <v>0</v>
      </c>
      <c r="V123" s="144">
        <v>0</v>
      </c>
      <c r="W123" s="144">
        <v>0</v>
      </c>
      <c r="X123" s="144">
        <v>0</v>
      </c>
      <c r="Y123" s="144">
        <v>0</v>
      </c>
      <c r="Z123" s="144">
        <v>0.8</v>
      </c>
      <c r="AA123" s="144">
        <v>0.6</v>
      </c>
      <c r="AB123" s="146">
        <v>1</v>
      </c>
      <c r="AC123" s="145">
        <v>0</v>
      </c>
      <c r="AE123" t="s">
        <v>2750</v>
      </c>
      <c r="AH123" t="str">
        <f t="shared" si="54"/>
        <v/>
      </c>
      <c r="AI123" t="str">
        <f t="shared" si="53"/>
        <v/>
      </c>
      <c r="AJ123" t="str">
        <f t="shared" si="60"/>
        <v/>
      </c>
      <c r="AK123" t="str">
        <f t="shared" si="61"/>
        <v/>
      </c>
      <c r="AL123" t="str">
        <f t="shared" si="59"/>
        <v/>
      </c>
      <c r="AM123" t="str">
        <f t="shared" si="55"/>
        <v/>
      </c>
      <c r="AN123" t="str">
        <f t="shared" si="62"/>
        <v/>
      </c>
      <c r="AO123" t="str">
        <f t="shared" si="62"/>
        <v/>
      </c>
      <c r="AP123" t="str">
        <f t="shared" si="62"/>
        <v/>
      </c>
      <c r="AQ123" t="str">
        <f t="shared" si="62"/>
        <v/>
      </c>
      <c r="AR123" t="str">
        <f t="shared" si="62"/>
        <v/>
      </c>
      <c r="AS123" t="str">
        <f t="shared" si="62"/>
        <v/>
      </c>
      <c r="AT123">
        <f t="shared" si="62"/>
        <v>7</v>
      </c>
      <c r="AU123" t="str">
        <f t="shared" si="62"/>
        <v/>
      </c>
      <c r="AV123" t="str">
        <f t="shared" si="62"/>
        <v/>
      </c>
      <c r="AW123" t="str">
        <f t="shared" si="62"/>
        <v/>
      </c>
      <c r="AX123" t="str">
        <f t="shared" si="63"/>
        <v/>
      </c>
      <c r="AY123" t="str">
        <f t="shared" si="63"/>
        <v/>
      </c>
      <c r="AZ123" t="str">
        <f t="shared" si="63"/>
        <v/>
      </c>
      <c r="BA123" t="str">
        <f t="shared" si="63"/>
        <v/>
      </c>
      <c r="BB123" t="str">
        <f t="shared" si="63"/>
        <v/>
      </c>
      <c r="BC123" t="str">
        <f t="shared" si="63"/>
        <v/>
      </c>
      <c r="BD123" t="str">
        <f t="shared" si="63"/>
        <v/>
      </c>
      <c r="BE123" t="str">
        <f t="shared" si="63"/>
        <v/>
      </c>
      <c r="BF123" t="str">
        <f t="shared" si="63"/>
        <v/>
      </c>
      <c r="BG123" t="str">
        <f t="shared" si="63"/>
        <v/>
      </c>
      <c r="BH123" t="str">
        <f t="shared" si="64"/>
        <v/>
      </c>
      <c r="BI123" t="str">
        <f t="shared" si="64"/>
        <v/>
      </c>
      <c r="BJ123" t="str">
        <f t="shared" si="64"/>
        <v/>
      </c>
      <c r="BK123" t="str">
        <f t="shared" si="64"/>
        <v/>
      </c>
      <c r="BL123" t="str">
        <f t="shared" si="64"/>
        <v/>
      </c>
      <c r="BM123" t="str">
        <f t="shared" si="64"/>
        <v/>
      </c>
      <c r="BN123" t="str">
        <f t="shared" si="64"/>
        <v/>
      </c>
    </row>
    <row r="124" spans="1:66" ht="32">
      <c r="A124">
        <v>127</v>
      </c>
      <c r="B124">
        <v>4</v>
      </c>
      <c r="C124" t="s">
        <v>65</v>
      </c>
      <c r="D124" t="s">
        <v>3289</v>
      </c>
      <c r="E124" t="e">
        <f t="shared" ref="E124:E155" si="65">IF(F124=F123,E123,E123+1)</f>
        <v>#REF!</v>
      </c>
      <c r="F124" t="s">
        <v>145</v>
      </c>
      <c r="K124" s="231" t="s">
        <v>2123</v>
      </c>
      <c r="L124" s="230" t="str">
        <f>VLOOKUP(K124,keys_v1.7!O$2:P$792,2,FALSE)</f>
        <v>Definition from FaBiO: A manifestation that represents pages either in physical (e.g., one side of a sheet of paper) or in digital form (e.g., a page in a PDF, or a web page).</v>
      </c>
      <c r="M124" s="1">
        <v>0</v>
      </c>
      <c r="N124" s="1">
        <v>-1</v>
      </c>
      <c r="R124" s="144">
        <v>0</v>
      </c>
      <c r="S124" s="144">
        <v>0.2</v>
      </c>
      <c r="T124" s="144"/>
      <c r="U124" s="147">
        <v>0.2</v>
      </c>
      <c r="V124" s="144">
        <v>0</v>
      </c>
      <c r="W124" s="144">
        <v>0.2</v>
      </c>
      <c r="X124" s="144">
        <v>0.5</v>
      </c>
      <c r="Y124" s="144">
        <v>0</v>
      </c>
      <c r="Z124" s="145">
        <v>0.2</v>
      </c>
      <c r="AA124" s="144">
        <v>0</v>
      </c>
      <c r="AB124" s="145">
        <v>0</v>
      </c>
      <c r="AC124" s="144">
        <v>0</v>
      </c>
      <c r="AE124" t="s">
        <v>2750</v>
      </c>
      <c r="AH124" t="str">
        <f t="shared" si="54"/>
        <v/>
      </c>
      <c r="AI124" t="str">
        <f t="shared" si="53"/>
        <v/>
      </c>
      <c r="AJ124" t="str">
        <f t="shared" si="60"/>
        <v/>
      </c>
      <c r="AK124" t="str">
        <f t="shared" si="61"/>
        <v/>
      </c>
      <c r="AL124" t="str">
        <f t="shared" si="59"/>
        <v/>
      </c>
      <c r="AM124" t="str">
        <f t="shared" si="55"/>
        <v/>
      </c>
      <c r="AN124" t="str">
        <f t="shared" ref="AN124:AW133" si="66">IFERROR(SEARCH(AN$1,$K124),"")</f>
        <v/>
      </c>
      <c r="AO124" t="str">
        <f t="shared" si="66"/>
        <v/>
      </c>
      <c r="AP124" t="str">
        <f t="shared" si="66"/>
        <v/>
      </c>
      <c r="AQ124" t="str">
        <f t="shared" si="66"/>
        <v/>
      </c>
      <c r="AR124" t="str">
        <f t="shared" si="66"/>
        <v/>
      </c>
      <c r="AS124" t="str">
        <f t="shared" si="66"/>
        <v/>
      </c>
      <c r="AT124" t="str">
        <f t="shared" si="66"/>
        <v/>
      </c>
      <c r="AU124" t="str">
        <f t="shared" si="66"/>
        <v/>
      </c>
      <c r="AV124" t="str">
        <f t="shared" si="66"/>
        <v/>
      </c>
      <c r="AW124" t="str">
        <f t="shared" si="66"/>
        <v/>
      </c>
      <c r="AX124" t="str">
        <f t="shared" ref="AX124:BG133" si="67">IFERROR(SEARCH(AX$1,$K124),"")</f>
        <v/>
      </c>
      <c r="AY124" t="str">
        <f t="shared" si="67"/>
        <v/>
      </c>
      <c r="AZ124" t="str">
        <f t="shared" si="67"/>
        <v/>
      </c>
      <c r="BA124" t="str">
        <f t="shared" si="67"/>
        <v/>
      </c>
      <c r="BB124" t="str">
        <f t="shared" si="67"/>
        <v/>
      </c>
      <c r="BC124" t="str">
        <f t="shared" si="67"/>
        <v/>
      </c>
      <c r="BD124" t="str">
        <f t="shared" si="67"/>
        <v/>
      </c>
      <c r="BE124" t="str">
        <f t="shared" si="67"/>
        <v/>
      </c>
      <c r="BF124" t="str">
        <f t="shared" si="67"/>
        <v/>
      </c>
      <c r="BG124" t="str">
        <f t="shared" si="67"/>
        <v/>
      </c>
      <c r="BH124" t="str">
        <f t="shared" ref="BH124:BN133" si="68">IFERROR(SEARCH(BH$1,$K124),"")</f>
        <v/>
      </c>
      <c r="BI124" t="str">
        <f t="shared" si="68"/>
        <v/>
      </c>
      <c r="BJ124" t="str">
        <f t="shared" si="68"/>
        <v/>
      </c>
      <c r="BK124" t="str">
        <f t="shared" si="68"/>
        <v/>
      </c>
      <c r="BL124" t="str">
        <f t="shared" si="68"/>
        <v/>
      </c>
      <c r="BM124" t="str">
        <f t="shared" si="68"/>
        <v/>
      </c>
      <c r="BN124" t="str">
        <f t="shared" si="68"/>
        <v/>
      </c>
    </row>
    <row r="125" spans="1:66" ht="32">
      <c r="A125">
        <v>167</v>
      </c>
      <c r="B125">
        <v>4</v>
      </c>
      <c r="C125" t="s">
        <v>65</v>
      </c>
      <c r="D125" t="s">
        <v>3289</v>
      </c>
      <c r="E125" t="e">
        <f t="shared" si="65"/>
        <v>#REF!</v>
      </c>
      <c r="F125" t="s">
        <v>66</v>
      </c>
      <c r="K125" s="231" t="s">
        <v>647</v>
      </c>
      <c r="L125" s="230" t="str">
        <f>VLOOKUP(K125,keys_v1.7!O$2:P$792,2,FALSE)</f>
        <v>Definition from CASRAI: Information providing all details required in order to effectively contact an individual using the best mechanism for the nature of the communication.</v>
      </c>
      <c r="M125" s="1">
        <v>0</v>
      </c>
      <c r="N125" s="1">
        <v>-1</v>
      </c>
      <c r="R125" s="144">
        <v>0.6</v>
      </c>
      <c r="S125" s="144">
        <v>0.2</v>
      </c>
      <c r="T125" s="144"/>
      <c r="U125" s="147">
        <v>0.8</v>
      </c>
      <c r="V125" s="144">
        <v>0.2</v>
      </c>
      <c r="W125" s="144">
        <v>0.6</v>
      </c>
      <c r="X125" s="144">
        <v>0.2</v>
      </c>
      <c r="Y125" s="144">
        <v>0</v>
      </c>
      <c r="Z125" s="144">
        <v>1</v>
      </c>
      <c r="AA125" s="144">
        <v>0.2</v>
      </c>
      <c r="AB125" s="145">
        <v>0</v>
      </c>
      <c r="AC125" s="144">
        <v>1</v>
      </c>
      <c r="AE125" t="s">
        <v>2750</v>
      </c>
      <c r="AH125" t="str">
        <f t="shared" si="54"/>
        <v/>
      </c>
      <c r="AI125" t="str">
        <f t="shared" si="53"/>
        <v/>
      </c>
      <c r="AJ125" t="str">
        <f t="shared" si="60"/>
        <v/>
      </c>
      <c r="AK125" t="str">
        <f t="shared" si="61"/>
        <v/>
      </c>
      <c r="AL125" t="str">
        <f t="shared" si="59"/>
        <v/>
      </c>
      <c r="AM125" t="str">
        <f t="shared" si="55"/>
        <v/>
      </c>
      <c r="AN125" t="str">
        <f t="shared" si="66"/>
        <v/>
      </c>
      <c r="AO125" t="str">
        <f t="shared" si="66"/>
        <v/>
      </c>
      <c r="AP125" t="str">
        <f t="shared" si="66"/>
        <v/>
      </c>
      <c r="AQ125" t="str">
        <f t="shared" si="66"/>
        <v/>
      </c>
      <c r="AR125" t="str">
        <f t="shared" si="66"/>
        <v/>
      </c>
      <c r="AS125" t="str">
        <f t="shared" si="66"/>
        <v/>
      </c>
      <c r="AT125" t="str">
        <f t="shared" si="66"/>
        <v/>
      </c>
      <c r="AU125" t="str">
        <f t="shared" si="66"/>
        <v/>
      </c>
      <c r="AV125" t="str">
        <f t="shared" si="66"/>
        <v/>
      </c>
      <c r="AW125" t="str">
        <f t="shared" si="66"/>
        <v/>
      </c>
      <c r="AX125" t="str">
        <f t="shared" si="67"/>
        <v/>
      </c>
      <c r="AY125" t="str">
        <f t="shared" si="67"/>
        <v/>
      </c>
      <c r="AZ125" t="str">
        <f t="shared" si="67"/>
        <v/>
      </c>
      <c r="BA125" t="str">
        <f t="shared" si="67"/>
        <v/>
      </c>
      <c r="BB125" t="str">
        <f t="shared" si="67"/>
        <v/>
      </c>
      <c r="BC125" t="str">
        <f t="shared" si="67"/>
        <v/>
      </c>
      <c r="BD125" t="str">
        <f t="shared" si="67"/>
        <v/>
      </c>
      <c r="BE125" t="str">
        <f t="shared" si="67"/>
        <v/>
      </c>
      <c r="BF125" t="str">
        <f t="shared" si="67"/>
        <v/>
      </c>
      <c r="BG125" t="str">
        <f t="shared" si="67"/>
        <v/>
      </c>
      <c r="BH125" t="str">
        <f t="shared" si="68"/>
        <v/>
      </c>
      <c r="BI125" t="str">
        <f t="shared" si="68"/>
        <v/>
      </c>
      <c r="BJ125" t="str">
        <f t="shared" si="68"/>
        <v/>
      </c>
      <c r="BK125" t="str">
        <f t="shared" si="68"/>
        <v/>
      </c>
      <c r="BL125" t="str">
        <f t="shared" si="68"/>
        <v/>
      </c>
      <c r="BM125" t="str">
        <f t="shared" si="68"/>
        <v/>
      </c>
      <c r="BN125" t="str">
        <f t="shared" si="68"/>
        <v/>
      </c>
    </row>
    <row r="126" spans="1:66" ht="16">
      <c r="A126">
        <v>169</v>
      </c>
      <c r="B126">
        <v>4</v>
      </c>
      <c r="C126" t="s">
        <v>65</v>
      </c>
      <c r="D126" t="s">
        <v>3289</v>
      </c>
      <c r="E126" t="e">
        <f t="shared" si="65"/>
        <v>#REF!</v>
      </c>
      <c r="F126" t="s">
        <v>66</v>
      </c>
      <c r="K126" s="231" t="s">
        <v>651</v>
      </c>
      <c r="L126" s="230" t="str">
        <f>VLOOKUP(K126,keys_v1.7!O$2:P$792,2,FALSE)</f>
        <v>Definition from CASRAI: Information representing the full academic history of a person.</v>
      </c>
      <c r="M126" s="1">
        <v>0</v>
      </c>
      <c r="N126" s="1">
        <v>-1</v>
      </c>
      <c r="R126" s="144">
        <v>0</v>
      </c>
      <c r="S126" s="144">
        <v>0.2</v>
      </c>
      <c r="T126" s="144"/>
      <c r="U126" s="144">
        <v>1</v>
      </c>
      <c r="V126" s="144">
        <v>0</v>
      </c>
      <c r="W126" s="144">
        <v>0</v>
      </c>
      <c r="X126" s="144">
        <v>0.2</v>
      </c>
      <c r="Y126" s="144">
        <v>0</v>
      </c>
      <c r="Z126" s="144">
        <v>0.4</v>
      </c>
      <c r="AA126" s="144">
        <v>0.4</v>
      </c>
      <c r="AB126" s="145">
        <v>0</v>
      </c>
      <c r="AC126" s="145">
        <v>0</v>
      </c>
      <c r="AE126" t="s">
        <v>2750</v>
      </c>
      <c r="AH126" t="str">
        <f t="shared" si="54"/>
        <v/>
      </c>
      <c r="AI126" t="str">
        <f t="shared" si="53"/>
        <v/>
      </c>
      <c r="AJ126" t="str">
        <f t="shared" si="60"/>
        <v/>
      </c>
      <c r="AK126" t="str">
        <f t="shared" si="61"/>
        <v/>
      </c>
      <c r="AL126" t="str">
        <f t="shared" si="59"/>
        <v/>
      </c>
      <c r="AM126" t="str">
        <f t="shared" si="55"/>
        <v/>
      </c>
      <c r="AN126" t="str">
        <f t="shared" si="66"/>
        <v/>
      </c>
      <c r="AO126" t="str">
        <f t="shared" si="66"/>
        <v/>
      </c>
      <c r="AP126" t="str">
        <f t="shared" si="66"/>
        <v/>
      </c>
      <c r="AQ126">
        <f t="shared" si="66"/>
        <v>11</v>
      </c>
      <c r="AR126" t="str">
        <f t="shared" si="66"/>
        <v/>
      </c>
      <c r="AS126" t="str">
        <f t="shared" si="66"/>
        <v/>
      </c>
      <c r="AT126" t="str">
        <f t="shared" si="66"/>
        <v/>
      </c>
      <c r="AU126" t="str">
        <f t="shared" si="66"/>
        <v/>
      </c>
      <c r="AV126" t="str">
        <f t="shared" si="66"/>
        <v/>
      </c>
      <c r="AW126" t="str">
        <f t="shared" si="66"/>
        <v/>
      </c>
      <c r="AX126" t="str">
        <f t="shared" si="67"/>
        <v/>
      </c>
      <c r="AY126" t="str">
        <f t="shared" si="67"/>
        <v/>
      </c>
      <c r="AZ126" t="str">
        <f t="shared" si="67"/>
        <v/>
      </c>
      <c r="BA126" t="str">
        <f t="shared" si="67"/>
        <v/>
      </c>
      <c r="BB126" t="str">
        <f t="shared" si="67"/>
        <v/>
      </c>
      <c r="BC126" t="str">
        <f t="shared" si="67"/>
        <v/>
      </c>
      <c r="BD126" t="str">
        <f t="shared" si="67"/>
        <v/>
      </c>
      <c r="BE126" t="str">
        <f t="shared" si="67"/>
        <v/>
      </c>
      <c r="BF126" t="str">
        <f t="shared" si="67"/>
        <v/>
      </c>
      <c r="BG126" t="str">
        <f t="shared" si="67"/>
        <v/>
      </c>
      <c r="BH126" t="str">
        <f t="shared" si="68"/>
        <v/>
      </c>
      <c r="BI126" t="str">
        <f t="shared" si="68"/>
        <v/>
      </c>
      <c r="BJ126" t="str">
        <f t="shared" si="68"/>
        <v/>
      </c>
      <c r="BK126" t="str">
        <f t="shared" si="68"/>
        <v/>
      </c>
      <c r="BL126" t="str">
        <f t="shared" si="68"/>
        <v/>
      </c>
      <c r="BM126" t="str">
        <f t="shared" si="68"/>
        <v/>
      </c>
      <c r="BN126" t="str">
        <f t="shared" si="68"/>
        <v/>
      </c>
    </row>
    <row r="127" spans="1:66" ht="32">
      <c r="A127">
        <v>184</v>
      </c>
      <c r="B127">
        <v>4</v>
      </c>
      <c r="C127" t="s">
        <v>65</v>
      </c>
      <c r="D127" t="s">
        <v>3289</v>
      </c>
      <c r="E127" t="e">
        <f t="shared" si="65"/>
        <v>#REF!</v>
      </c>
      <c r="F127" t="s">
        <v>66</v>
      </c>
      <c r="K127" s="231" t="s">
        <v>2342</v>
      </c>
      <c r="L127" s="230" t="str">
        <f>VLOOKUP(K127,keys_v1.7!O$2:P$792,2,FALSE)</f>
        <v>Definition from COAR: A brief essay expressing the opinion or position of the chief editor(s) of a (academic) journal with respect to a current political, social, cultural, or professional issue. Adapted from ODLIS</v>
      </c>
      <c r="M127" s="1">
        <v>0</v>
      </c>
      <c r="N127" s="1">
        <v>-1</v>
      </c>
      <c r="R127" s="144">
        <v>0.2</v>
      </c>
      <c r="S127" s="144">
        <v>0.2</v>
      </c>
      <c r="T127" s="144">
        <v>0.6</v>
      </c>
      <c r="U127" s="147">
        <v>0</v>
      </c>
      <c r="V127" s="144">
        <v>0</v>
      </c>
      <c r="W127" s="144">
        <v>0</v>
      </c>
      <c r="X127" s="144">
        <v>0.4</v>
      </c>
      <c r="Y127" s="144">
        <v>0</v>
      </c>
      <c r="Z127" s="144">
        <v>0.2</v>
      </c>
      <c r="AA127" s="144">
        <v>0</v>
      </c>
      <c r="AB127" s="145">
        <v>0</v>
      </c>
      <c r="AC127" s="145">
        <v>0</v>
      </c>
      <c r="AE127" t="s">
        <v>2750</v>
      </c>
      <c r="AH127" t="str">
        <f t="shared" si="54"/>
        <v/>
      </c>
      <c r="AI127" t="str">
        <f t="shared" si="53"/>
        <v/>
      </c>
      <c r="AJ127" t="str">
        <f t="shared" si="60"/>
        <v/>
      </c>
      <c r="AK127" t="str">
        <f t="shared" si="61"/>
        <v/>
      </c>
      <c r="AL127" t="str">
        <f t="shared" si="59"/>
        <v/>
      </c>
      <c r="AM127" t="str">
        <f t="shared" si="55"/>
        <v/>
      </c>
      <c r="AN127" t="str">
        <f t="shared" si="66"/>
        <v/>
      </c>
      <c r="AO127" t="str">
        <f t="shared" si="66"/>
        <v/>
      </c>
      <c r="AP127" t="str">
        <f t="shared" si="66"/>
        <v/>
      </c>
      <c r="AQ127" t="str">
        <f t="shared" si="66"/>
        <v/>
      </c>
      <c r="AR127" t="str">
        <f t="shared" si="66"/>
        <v/>
      </c>
      <c r="AS127" t="str">
        <f t="shared" si="66"/>
        <v/>
      </c>
      <c r="AT127" t="str">
        <f t="shared" si="66"/>
        <v/>
      </c>
      <c r="AU127" t="str">
        <f t="shared" si="66"/>
        <v/>
      </c>
      <c r="AV127" t="str">
        <f t="shared" si="66"/>
        <v/>
      </c>
      <c r="AW127" t="str">
        <f t="shared" si="66"/>
        <v/>
      </c>
      <c r="AX127" t="str">
        <f t="shared" si="67"/>
        <v/>
      </c>
      <c r="AY127" t="str">
        <f t="shared" si="67"/>
        <v/>
      </c>
      <c r="AZ127" t="str">
        <f t="shared" si="67"/>
        <v/>
      </c>
      <c r="BA127" t="str">
        <f t="shared" si="67"/>
        <v/>
      </c>
      <c r="BB127" t="str">
        <f t="shared" si="67"/>
        <v/>
      </c>
      <c r="BC127" t="str">
        <f t="shared" si="67"/>
        <v/>
      </c>
      <c r="BD127" t="str">
        <f t="shared" si="67"/>
        <v/>
      </c>
      <c r="BE127" t="str">
        <f t="shared" si="67"/>
        <v/>
      </c>
      <c r="BF127" t="str">
        <f t="shared" si="67"/>
        <v/>
      </c>
      <c r="BG127" t="str">
        <f t="shared" si="67"/>
        <v/>
      </c>
      <c r="BH127" t="str">
        <f t="shared" si="68"/>
        <v/>
      </c>
      <c r="BI127" t="str">
        <f t="shared" si="68"/>
        <v/>
      </c>
      <c r="BJ127" t="str">
        <f t="shared" si="68"/>
        <v/>
      </c>
      <c r="BK127" t="str">
        <f t="shared" si="68"/>
        <v/>
      </c>
      <c r="BL127" t="str">
        <f t="shared" si="68"/>
        <v/>
      </c>
      <c r="BM127" t="str">
        <f t="shared" si="68"/>
        <v/>
      </c>
      <c r="BN127" t="str">
        <f t="shared" si="68"/>
        <v/>
      </c>
    </row>
    <row r="128" spans="1:66" ht="32">
      <c r="A128">
        <v>185</v>
      </c>
      <c r="B128">
        <v>4</v>
      </c>
      <c r="C128" t="s">
        <v>65</v>
      </c>
      <c r="D128" t="s">
        <v>3289</v>
      </c>
      <c r="E128" t="e">
        <f t="shared" si="65"/>
        <v>#REF!</v>
      </c>
      <c r="F128" t="s">
        <v>66</v>
      </c>
      <c r="K128" s="231" t="s">
        <v>273</v>
      </c>
      <c r="L128" s="230" t="str">
        <f>VLOOKUP(K128,keys_v1.7!O$2:P$792,2,FALSE)</f>
        <v>Definition from FaBiO: Metadata describing the citations made within a work to other works, and (optionally) some characteristics of the expressions of the cited works.</v>
      </c>
      <c r="M128" s="1">
        <v>0</v>
      </c>
      <c r="N128" s="1">
        <v>-1</v>
      </c>
      <c r="R128" s="144">
        <v>0.6</v>
      </c>
      <c r="S128" s="144">
        <v>0.4</v>
      </c>
      <c r="T128" s="144">
        <v>1</v>
      </c>
      <c r="U128" s="147">
        <v>0.6</v>
      </c>
      <c r="V128" s="144">
        <v>0</v>
      </c>
      <c r="W128" s="144">
        <v>0</v>
      </c>
      <c r="X128" s="144">
        <v>0</v>
      </c>
      <c r="Y128" s="144">
        <v>0</v>
      </c>
      <c r="Z128" s="144">
        <v>0</v>
      </c>
      <c r="AA128" s="144">
        <v>0</v>
      </c>
      <c r="AB128" s="145">
        <v>0</v>
      </c>
      <c r="AC128" s="145">
        <v>0</v>
      </c>
      <c r="AE128" t="s">
        <v>2750</v>
      </c>
      <c r="AH128">
        <f t="shared" si="54"/>
        <v>1</v>
      </c>
      <c r="AI128" t="str">
        <f t="shared" si="53"/>
        <v/>
      </c>
      <c r="AJ128" t="str">
        <f t="shared" si="60"/>
        <v/>
      </c>
      <c r="AK128" t="str">
        <f t="shared" si="61"/>
        <v/>
      </c>
      <c r="AL128" t="str">
        <f t="shared" si="59"/>
        <v/>
      </c>
      <c r="AM128" t="str">
        <f t="shared" si="55"/>
        <v/>
      </c>
      <c r="AN128" t="str">
        <f t="shared" si="66"/>
        <v/>
      </c>
      <c r="AO128" t="str">
        <f t="shared" si="66"/>
        <v/>
      </c>
      <c r="AP128" t="str">
        <f t="shared" si="66"/>
        <v/>
      </c>
      <c r="AQ128" t="str">
        <f t="shared" si="66"/>
        <v/>
      </c>
      <c r="AR128" t="str">
        <f t="shared" si="66"/>
        <v/>
      </c>
      <c r="AS128" t="str">
        <f t="shared" si="66"/>
        <v/>
      </c>
      <c r="AT128" t="str">
        <f t="shared" si="66"/>
        <v/>
      </c>
      <c r="AU128" t="str">
        <f t="shared" si="66"/>
        <v/>
      </c>
      <c r="AV128" t="str">
        <f t="shared" si="66"/>
        <v/>
      </c>
      <c r="AW128" t="str">
        <f t="shared" si="66"/>
        <v/>
      </c>
      <c r="AX128" t="str">
        <f t="shared" si="67"/>
        <v/>
      </c>
      <c r="AY128" t="str">
        <f t="shared" si="67"/>
        <v/>
      </c>
      <c r="AZ128" t="str">
        <f t="shared" si="67"/>
        <v/>
      </c>
      <c r="BA128" t="str">
        <f t="shared" si="67"/>
        <v/>
      </c>
      <c r="BB128" t="str">
        <f t="shared" si="67"/>
        <v/>
      </c>
      <c r="BC128" t="str">
        <f t="shared" si="67"/>
        <v/>
      </c>
      <c r="BD128" t="str">
        <f t="shared" si="67"/>
        <v/>
      </c>
      <c r="BE128" t="str">
        <f t="shared" si="67"/>
        <v/>
      </c>
      <c r="BF128" t="str">
        <f t="shared" si="67"/>
        <v/>
      </c>
      <c r="BG128" t="str">
        <f t="shared" si="67"/>
        <v/>
      </c>
      <c r="BH128" t="str">
        <f t="shared" si="68"/>
        <v/>
      </c>
      <c r="BI128" t="str">
        <f t="shared" si="68"/>
        <v/>
      </c>
      <c r="BJ128" t="str">
        <f t="shared" si="68"/>
        <v/>
      </c>
      <c r="BK128" t="str">
        <f t="shared" si="68"/>
        <v/>
      </c>
      <c r="BL128" t="str">
        <f t="shared" si="68"/>
        <v/>
      </c>
      <c r="BM128" t="str">
        <f t="shared" si="68"/>
        <v/>
      </c>
      <c r="BN128" t="str">
        <f t="shared" si="68"/>
        <v/>
      </c>
    </row>
    <row r="129" spans="1:66">
      <c r="A129">
        <v>187</v>
      </c>
      <c r="B129">
        <v>4</v>
      </c>
      <c r="C129" t="s">
        <v>65</v>
      </c>
      <c r="D129" t="s">
        <v>3289</v>
      </c>
      <c r="E129" t="e">
        <f t="shared" si="65"/>
        <v>#REF!</v>
      </c>
      <c r="F129" t="s">
        <v>66</v>
      </c>
      <c r="K129" s="231" t="s">
        <v>2379</v>
      </c>
      <c r="L129" s="230" t="e">
        <f>VLOOKUP(K129,keys_v1.7!O$2:P$792,2,FALSE)</f>
        <v>#N/A</v>
      </c>
      <c r="M129" s="1">
        <v>0</v>
      </c>
      <c r="N129" s="1">
        <v>-1</v>
      </c>
      <c r="R129" s="144">
        <v>0</v>
      </c>
      <c r="S129" s="144">
        <v>0</v>
      </c>
      <c r="T129" s="144"/>
      <c r="U129" s="144">
        <v>0.2</v>
      </c>
      <c r="V129" s="144">
        <v>0.2</v>
      </c>
      <c r="W129" s="144">
        <v>0.6</v>
      </c>
      <c r="X129" s="144">
        <v>0.2</v>
      </c>
      <c r="Y129" s="144">
        <v>0</v>
      </c>
      <c r="Z129" s="144">
        <v>0.8</v>
      </c>
      <c r="AA129" s="144">
        <v>0</v>
      </c>
      <c r="AB129" s="145">
        <v>0</v>
      </c>
      <c r="AC129" s="144">
        <v>1</v>
      </c>
      <c r="AE129" t="s">
        <v>2688</v>
      </c>
      <c r="AH129" t="str">
        <f t="shared" si="54"/>
        <v/>
      </c>
      <c r="AI129" t="str">
        <f t="shared" si="53"/>
        <v/>
      </c>
      <c r="AJ129" t="str">
        <f t="shared" si="60"/>
        <v/>
      </c>
      <c r="AK129" t="str">
        <f t="shared" si="61"/>
        <v/>
      </c>
      <c r="AL129" t="str">
        <f t="shared" si="59"/>
        <v/>
      </c>
      <c r="AM129" t="str">
        <f t="shared" si="55"/>
        <v/>
      </c>
      <c r="AN129" t="str">
        <f t="shared" si="66"/>
        <v/>
      </c>
      <c r="AO129" t="str">
        <f t="shared" si="66"/>
        <v/>
      </c>
      <c r="AP129" t="str">
        <f t="shared" si="66"/>
        <v/>
      </c>
      <c r="AQ129" t="str">
        <f t="shared" si="66"/>
        <v/>
      </c>
      <c r="AR129" t="str">
        <f t="shared" si="66"/>
        <v/>
      </c>
      <c r="AS129" t="str">
        <f t="shared" si="66"/>
        <v/>
      </c>
      <c r="AT129" t="str">
        <f t="shared" si="66"/>
        <v/>
      </c>
      <c r="AU129" t="str">
        <f t="shared" si="66"/>
        <v/>
      </c>
      <c r="AV129" t="str">
        <f t="shared" si="66"/>
        <v/>
      </c>
      <c r="AW129" t="str">
        <f t="shared" si="66"/>
        <v/>
      </c>
      <c r="AX129" t="str">
        <f t="shared" si="67"/>
        <v/>
      </c>
      <c r="AY129" t="str">
        <f t="shared" si="67"/>
        <v/>
      </c>
      <c r="AZ129" t="str">
        <f t="shared" si="67"/>
        <v/>
      </c>
      <c r="BA129" t="str">
        <f t="shared" si="67"/>
        <v/>
      </c>
      <c r="BB129" t="str">
        <f t="shared" si="67"/>
        <v/>
      </c>
      <c r="BC129" t="str">
        <f t="shared" si="67"/>
        <v/>
      </c>
      <c r="BD129" t="str">
        <f t="shared" si="67"/>
        <v/>
      </c>
      <c r="BE129" t="str">
        <f t="shared" si="67"/>
        <v/>
      </c>
      <c r="BF129" t="str">
        <f t="shared" si="67"/>
        <v/>
      </c>
      <c r="BG129" t="str">
        <f t="shared" si="67"/>
        <v/>
      </c>
      <c r="BH129" t="str">
        <f t="shared" si="68"/>
        <v/>
      </c>
      <c r="BI129" t="str">
        <f t="shared" si="68"/>
        <v/>
      </c>
      <c r="BJ129" t="str">
        <f t="shared" si="68"/>
        <v/>
      </c>
      <c r="BK129" t="str">
        <f t="shared" si="68"/>
        <v/>
      </c>
      <c r="BL129" t="str">
        <f t="shared" si="68"/>
        <v/>
      </c>
      <c r="BM129" t="str">
        <f t="shared" si="68"/>
        <v/>
      </c>
      <c r="BN129" t="str">
        <f t="shared" si="68"/>
        <v/>
      </c>
    </row>
    <row r="130" spans="1:66" ht="16">
      <c r="A130">
        <v>203</v>
      </c>
      <c r="B130">
        <v>4</v>
      </c>
      <c r="C130" t="s">
        <v>65</v>
      </c>
      <c r="D130" t="s">
        <v>3289</v>
      </c>
      <c r="E130" t="e">
        <f t="shared" si="65"/>
        <v>#REF!</v>
      </c>
      <c r="F130" t="s">
        <v>66</v>
      </c>
      <c r="K130" s="231" t="s">
        <v>675</v>
      </c>
      <c r="L130" s="230" t="str">
        <f>VLOOKUP(K130,keys_v1.7!O$2:P$792,2,FALSE)</f>
        <v>Definition from CASRAI: Information that, in combination, presents an overall personal identification of a person.</v>
      </c>
      <c r="M130" s="1">
        <v>0</v>
      </c>
      <c r="N130" s="1">
        <v>-1</v>
      </c>
      <c r="R130" s="144">
        <v>0.6</v>
      </c>
      <c r="S130" s="144">
        <v>0.2</v>
      </c>
      <c r="T130" s="144"/>
      <c r="U130" s="144">
        <v>0.8</v>
      </c>
      <c r="V130" s="144">
        <v>0.2</v>
      </c>
      <c r="W130" s="144">
        <v>0.4</v>
      </c>
      <c r="X130" s="144">
        <v>0.2</v>
      </c>
      <c r="Y130" s="144">
        <v>0</v>
      </c>
      <c r="Z130" s="144">
        <v>0.4</v>
      </c>
      <c r="AA130" s="144">
        <v>0</v>
      </c>
      <c r="AB130" s="145">
        <v>0</v>
      </c>
      <c r="AC130" s="144">
        <v>1</v>
      </c>
      <c r="AE130" t="s">
        <v>2750</v>
      </c>
      <c r="AH130" t="str">
        <f t="shared" si="54"/>
        <v/>
      </c>
      <c r="AI130" t="str">
        <f t="shared" si="53"/>
        <v/>
      </c>
      <c r="AJ130" t="str">
        <f t="shared" si="60"/>
        <v/>
      </c>
      <c r="AK130" t="str">
        <f t="shared" si="61"/>
        <v/>
      </c>
      <c r="AL130" t="str">
        <f t="shared" si="59"/>
        <v/>
      </c>
      <c r="AM130" t="str">
        <f t="shared" si="55"/>
        <v/>
      </c>
      <c r="AN130" t="str">
        <f t="shared" si="66"/>
        <v/>
      </c>
      <c r="AO130" t="str">
        <f t="shared" si="66"/>
        <v/>
      </c>
      <c r="AP130" t="str">
        <f t="shared" si="66"/>
        <v/>
      </c>
      <c r="AQ130" t="str">
        <f t="shared" si="66"/>
        <v/>
      </c>
      <c r="AR130" t="str">
        <f t="shared" si="66"/>
        <v/>
      </c>
      <c r="AS130" t="str">
        <f t="shared" si="66"/>
        <v/>
      </c>
      <c r="AT130" t="str">
        <f t="shared" si="66"/>
        <v/>
      </c>
      <c r="AU130" t="str">
        <f t="shared" si="66"/>
        <v/>
      </c>
      <c r="AV130" t="str">
        <f t="shared" si="66"/>
        <v/>
      </c>
      <c r="AW130" t="str">
        <f t="shared" si="66"/>
        <v/>
      </c>
      <c r="AX130" t="str">
        <f t="shared" si="67"/>
        <v/>
      </c>
      <c r="AY130" t="str">
        <f t="shared" si="67"/>
        <v/>
      </c>
      <c r="AZ130" t="str">
        <f t="shared" si="67"/>
        <v/>
      </c>
      <c r="BA130" t="str">
        <f t="shared" si="67"/>
        <v/>
      </c>
      <c r="BB130" t="str">
        <f t="shared" si="67"/>
        <v/>
      </c>
      <c r="BC130" t="str">
        <f t="shared" si="67"/>
        <v/>
      </c>
      <c r="BD130" t="str">
        <f t="shared" si="67"/>
        <v/>
      </c>
      <c r="BE130" t="str">
        <f t="shared" si="67"/>
        <v/>
      </c>
      <c r="BF130" t="str">
        <f t="shared" si="67"/>
        <v/>
      </c>
      <c r="BG130" t="str">
        <f t="shared" si="67"/>
        <v/>
      </c>
      <c r="BH130" t="str">
        <f t="shared" si="68"/>
        <v/>
      </c>
      <c r="BI130" t="str">
        <f t="shared" si="68"/>
        <v/>
      </c>
      <c r="BJ130" t="str">
        <f t="shared" si="68"/>
        <v/>
      </c>
      <c r="BK130" t="str">
        <f t="shared" si="68"/>
        <v/>
      </c>
      <c r="BL130" t="str">
        <f t="shared" si="68"/>
        <v/>
      </c>
      <c r="BM130" t="str">
        <f t="shared" si="68"/>
        <v/>
      </c>
      <c r="BN130" t="str">
        <f t="shared" si="68"/>
        <v/>
      </c>
    </row>
    <row r="131" spans="1:66" ht="32">
      <c r="A131">
        <v>207</v>
      </c>
      <c r="B131">
        <v>4</v>
      </c>
      <c r="C131" t="s">
        <v>65</v>
      </c>
      <c r="D131" t="s">
        <v>3289</v>
      </c>
      <c r="E131" t="e">
        <f t="shared" si="65"/>
        <v>#REF!</v>
      </c>
      <c r="F131" t="s">
        <v>66</v>
      </c>
      <c r="K131" s="231" t="s">
        <v>2042</v>
      </c>
      <c r="L131" s="230" t="str">
        <f>VLOOKUP(K131,keys_v1.7!O$2:P$792,2,FALSE)</f>
        <v>Definition from FaBiO: An alphabetically-ordered list of words and phrases ('headings') and associated pointers ('locators') to where useful material relating to that heading can be found in a document.</v>
      </c>
      <c r="M131" s="1">
        <v>0</v>
      </c>
      <c r="N131" s="1">
        <v>-1</v>
      </c>
      <c r="R131" s="144">
        <v>0.6</v>
      </c>
      <c r="S131" s="144">
        <v>0.4</v>
      </c>
      <c r="T131" s="144"/>
      <c r="U131" s="144">
        <v>0.2</v>
      </c>
      <c r="V131" s="144">
        <v>0.2</v>
      </c>
      <c r="W131" s="144">
        <v>0.6</v>
      </c>
      <c r="X131" s="144">
        <v>0.2</v>
      </c>
      <c r="Y131" s="144">
        <v>0</v>
      </c>
      <c r="Z131" s="144">
        <v>0.2</v>
      </c>
      <c r="AA131" s="144">
        <v>0</v>
      </c>
      <c r="AB131" s="145">
        <v>0</v>
      </c>
      <c r="AC131" s="144">
        <v>0</v>
      </c>
      <c r="AE131" t="s">
        <v>2750</v>
      </c>
      <c r="AH131" t="str">
        <f t="shared" ref="AH131:AH167" si="69">IFERROR(SEARCH(AH$1,$K131),"")</f>
        <v/>
      </c>
      <c r="AI131" t="str">
        <f t="shared" si="53"/>
        <v/>
      </c>
      <c r="AJ131" t="str">
        <f t="shared" si="60"/>
        <v/>
      </c>
      <c r="AK131" t="str">
        <f t="shared" si="61"/>
        <v/>
      </c>
      <c r="AL131" t="str">
        <f t="shared" si="59"/>
        <v/>
      </c>
      <c r="AM131" t="str">
        <f t="shared" ref="AM131:AM167" si="70">IFERROR(SEARCH(AM$1,$K131),"")</f>
        <v/>
      </c>
      <c r="AN131" t="str">
        <f t="shared" si="66"/>
        <v/>
      </c>
      <c r="AO131" t="str">
        <f t="shared" si="66"/>
        <v/>
      </c>
      <c r="AP131" t="str">
        <f t="shared" si="66"/>
        <v/>
      </c>
      <c r="AQ131" t="str">
        <f t="shared" si="66"/>
        <v/>
      </c>
      <c r="AR131" t="str">
        <f t="shared" si="66"/>
        <v/>
      </c>
      <c r="AS131" t="str">
        <f t="shared" si="66"/>
        <v/>
      </c>
      <c r="AT131" t="str">
        <f t="shared" si="66"/>
        <v/>
      </c>
      <c r="AU131" t="str">
        <f t="shared" si="66"/>
        <v/>
      </c>
      <c r="AV131" t="str">
        <f t="shared" si="66"/>
        <v/>
      </c>
      <c r="AW131" t="str">
        <f t="shared" si="66"/>
        <v/>
      </c>
      <c r="AX131" t="str">
        <f t="shared" si="67"/>
        <v/>
      </c>
      <c r="AY131" t="str">
        <f t="shared" si="67"/>
        <v/>
      </c>
      <c r="AZ131" t="str">
        <f t="shared" si="67"/>
        <v/>
      </c>
      <c r="BA131" t="str">
        <f t="shared" si="67"/>
        <v/>
      </c>
      <c r="BB131" t="str">
        <f t="shared" si="67"/>
        <v/>
      </c>
      <c r="BC131" t="str">
        <f t="shared" si="67"/>
        <v/>
      </c>
      <c r="BD131" t="str">
        <f t="shared" si="67"/>
        <v/>
      </c>
      <c r="BE131" t="str">
        <f t="shared" si="67"/>
        <v/>
      </c>
      <c r="BF131" t="str">
        <f t="shared" si="67"/>
        <v/>
      </c>
      <c r="BG131" t="str">
        <f t="shared" si="67"/>
        <v/>
      </c>
      <c r="BH131" t="str">
        <f t="shared" si="68"/>
        <v/>
      </c>
      <c r="BI131" t="str">
        <f t="shared" si="68"/>
        <v/>
      </c>
      <c r="BJ131" t="str">
        <f t="shared" si="68"/>
        <v/>
      </c>
      <c r="BK131" t="str">
        <f t="shared" si="68"/>
        <v/>
      </c>
      <c r="BL131" t="str">
        <f t="shared" si="68"/>
        <v/>
      </c>
      <c r="BM131" t="str">
        <f t="shared" si="68"/>
        <v/>
      </c>
      <c r="BN131" t="str">
        <f t="shared" si="68"/>
        <v/>
      </c>
    </row>
    <row r="132" spans="1:66" ht="16">
      <c r="A132">
        <v>216</v>
      </c>
      <c r="B132">
        <v>4</v>
      </c>
      <c r="C132" t="s">
        <v>65</v>
      </c>
      <c r="D132" t="s">
        <v>3289</v>
      </c>
      <c r="E132" t="e">
        <f t="shared" si="65"/>
        <v>#REF!</v>
      </c>
      <c r="F132" t="s">
        <v>66</v>
      </c>
      <c r="K132" s="231" t="s">
        <v>659</v>
      </c>
      <c r="L132" s="230" t="str">
        <f>VLOOKUP(K132,keys_v1.7!O$2:P$792,2,FALSE)</f>
        <v>Definition from CASRAI: Publications that establish inventions as prior art thereby preventing others from patenting the same invention or concept.</v>
      </c>
      <c r="M132" s="1">
        <v>0</v>
      </c>
      <c r="N132" s="1">
        <v>-1</v>
      </c>
      <c r="O132" s="1">
        <v>1</v>
      </c>
      <c r="R132" s="144">
        <v>0.2</v>
      </c>
      <c r="S132" s="144">
        <v>0.2</v>
      </c>
      <c r="T132" s="144">
        <v>0.2</v>
      </c>
      <c r="U132" s="144">
        <v>0.2</v>
      </c>
      <c r="V132" s="144">
        <v>0.2</v>
      </c>
      <c r="W132" s="144">
        <v>0.2</v>
      </c>
      <c r="X132" s="144">
        <v>0.2</v>
      </c>
      <c r="Y132" s="144">
        <v>0</v>
      </c>
      <c r="Z132" s="144">
        <v>0.2</v>
      </c>
      <c r="AA132" s="144">
        <v>0.2</v>
      </c>
      <c r="AB132" s="146">
        <v>1</v>
      </c>
      <c r="AC132" s="145">
        <v>0</v>
      </c>
      <c r="AE132" t="s">
        <v>2750</v>
      </c>
      <c r="AH132" t="str">
        <f t="shared" si="69"/>
        <v/>
      </c>
      <c r="AI132" t="str">
        <f t="shared" si="53"/>
        <v/>
      </c>
      <c r="AJ132" t="str">
        <f t="shared" si="60"/>
        <v/>
      </c>
      <c r="AK132" t="str">
        <f t="shared" si="61"/>
        <v/>
      </c>
      <c r="AL132" t="str">
        <f t="shared" si="59"/>
        <v/>
      </c>
      <c r="AM132" t="str">
        <f t="shared" si="70"/>
        <v/>
      </c>
      <c r="AN132" t="str">
        <f t="shared" si="66"/>
        <v/>
      </c>
      <c r="AO132" t="str">
        <f t="shared" si="66"/>
        <v/>
      </c>
      <c r="AP132" t="str">
        <f t="shared" si="66"/>
        <v/>
      </c>
      <c r="AQ132" t="str">
        <f t="shared" si="66"/>
        <v/>
      </c>
      <c r="AR132" t="str">
        <f t="shared" si="66"/>
        <v/>
      </c>
      <c r="AS132" t="str">
        <f t="shared" si="66"/>
        <v/>
      </c>
      <c r="AT132" t="str">
        <f t="shared" si="66"/>
        <v/>
      </c>
      <c r="AU132" t="str">
        <f t="shared" si="66"/>
        <v/>
      </c>
      <c r="AV132" t="str">
        <f t="shared" si="66"/>
        <v/>
      </c>
      <c r="AW132" t="str">
        <f t="shared" si="66"/>
        <v/>
      </c>
      <c r="AX132" t="str">
        <f t="shared" si="67"/>
        <v/>
      </c>
      <c r="AY132" t="str">
        <f t="shared" si="67"/>
        <v/>
      </c>
      <c r="AZ132" t="str">
        <f t="shared" si="67"/>
        <v/>
      </c>
      <c r="BA132" t="str">
        <f t="shared" si="67"/>
        <v/>
      </c>
      <c r="BB132" t="str">
        <f t="shared" si="67"/>
        <v/>
      </c>
      <c r="BC132" t="str">
        <f t="shared" si="67"/>
        <v/>
      </c>
      <c r="BD132" t="str">
        <f t="shared" si="67"/>
        <v/>
      </c>
      <c r="BE132" t="str">
        <f t="shared" si="67"/>
        <v/>
      </c>
      <c r="BF132" t="str">
        <f t="shared" si="67"/>
        <v/>
      </c>
      <c r="BG132" t="str">
        <f t="shared" si="67"/>
        <v/>
      </c>
      <c r="BH132" t="str">
        <f t="shared" si="68"/>
        <v/>
      </c>
      <c r="BI132" t="str">
        <f t="shared" si="68"/>
        <v/>
      </c>
      <c r="BJ132" t="str">
        <f t="shared" si="68"/>
        <v/>
      </c>
      <c r="BK132" t="str">
        <f t="shared" si="68"/>
        <v/>
      </c>
      <c r="BL132" t="str">
        <f t="shared" si="68"/>
        <v/>
      </c>
      <c r="BM132" t="str">
        <f t="shared" si="68"/>
        <v/>
      </c>
      <c r="BN132" t="str">
        <f t="shared" si="68"/>
        <v/>
      </c>
    </row>
    <row r="133" spans="1:66" ht="16">
      <c r="A133">
        <v>217</v>
      </c>
      <c r="B133">
        <v>4</v>
      </c>
      <c r="C133" t="s">
        <v>65</v>
      </c>
      <c r="D133" t="s">
        <v>3289</v>
      </c>
      <c r="E133" t="e">
        <f t="shared" si="65"/>
        <v>#REF!</v>
      </c>
      <c r="F133" t="s">
        <v>66</v>
      </c>
      <c r="K133" s="231" t="s">
        <v>680</v>
      </c>
      <c r="L133" s="230" t="str">
        <f>VLOOKUP(K133,keys_v1.7!O$2:P$792,2,FALSE)</f>
        <v>Definition from CASRAI: Signed agreements to exploit a piece of IP such as a process, product, data, or software.</v>
      </c>
      <c r="M133" s="1">
        <v>0</v>
      </c>
      <c r="N133" s="1">
        <v>-1</v>
      </c>
      <c r="O133" s="1">
        <v>1</v>
      </c>
      <c r="R133" s="144">
        <v>0.2</v>
      </c>
      <c r="S133" s="144">
        <v>0.2</v>
      </c>
      <c r="T133" s="144">
        <v>0.2</v>
      </c>
      <c r="U133" s="144">
        <v>0.2</v>
      </c>
      <c r="V133" s="144">
        <v>0.2</v>
      </c>
      <c r="W133" s="144">
        <v>0.2</v>
      </c>
      <c r="X133" s="144">
        <v>0.2</v>
      </c>
      <c r="Y133" s="144">
        <v>0</v>
      </c>
      <c r="Z133" s="144">
        <v>0.2</v>
      </c>
      <c r="AA133" s="144">
        <v>0.2</v>
      </c>
      <c r="AB133" s="146">
        <v>1</v>
      </c>
      <c r="AC133" s="145">
        <v>0</v>
      </c>
      <c r="AE133" t="s">
        <v>2750</v>
      </c>
      <c r="AH133" t="str">
        <f t="shared" si="69"/>
        <v/>
      </c>
      <c r="AI133" t="str">
        <f t="shared" si="53"/>
        <v/>
      </c>
      <c r="AJ133" t="str">
        <f t="shared" si="60"/>
        <v/>
      </c>
      <c r="AK133" t="str">
        <f t="shared" si="61"/>
        <v/>
      </c>
      <c r="AL133" t="str">
        <f t="shared" si="59"/>
        <v/>
      </c>
      <c r="AM133" t="str">
        <f t="shared" si="70"/>
        <v/>
      </c>
      <c r="AN133" t="str">
        <f t="shared" si="66"/>
        <v/>
      </c>
      <c r="AO133" t="str">
        <f t="shared" si="66"/>
        <v/>
      </c>
      <c r="AP133" t="str">
        <f t="shared" si="66"/>
        <v/>
      </c>
      <c r="AQ133" t="str">
        <f t="shared" si="66"/>
        <v/>
      </c>
      <c r="AR133" t="str">
        <f t="shared" si="66"/>
        <v/>
      </c>
      <c r="AS133" t="str">
        <f t="shared" si="66"/>
        <v/>
      </c>
      <c r="AT133" t="str">
        <f t="shared" si="66"/>
        <v/>
      </c>
      <c r="AU133" t="str">
        <f t="shared" si="66"/>
        <v/>
      </c>
      <c r="AV133" t="str">
        <f t="shared" si="66"/>
        <v/>
      </c>
      <c r="AW133" t="str">
        <f t="shared" si="66"/>
        <v/>
      </c>
      <c r="AX133" t="str">
        <f t="shared" si="67"/>
        <v/>
      </c>
      <c r="AY133" t="str">
        <f t="shared" si="67"/>
        <v/>
      </c>
      <c r="AZ133" t="str">
        <f t="shared" si="67"/>
        <v/>
      </c>
      <c r="BA133" t="str">
        <f t="shared" si="67"/>
        <v/>
      </c>
      <c r="BB133" t="str">
        <f t="shared" si="67"/>
        <v/>
      </c>
      <c r="BC133" t="str">
        <f t="shared" si="67"/>
        <v/>
      </c>
      <c r="BD133" t="str">
        <f t="shared" si="67"/>
        <v/>
      </c>
      <c r="BE133" t="str">
        <f t="shared" si="67"/>
        <v/>
      </c>
      <c r="BF133" t="str">
        <f t="shared" si="67"/>
        <v/>
      </c>
      <c r="BG133" t="str">
        <f t="shared" si="67"/>
        <v/>
      </c>
      <c r="BH133" t="str">
        <f t="shared" si="68"/>
        <v/>
      </c>
      <c r="BI133" t="str">
        <f t="shared" si="68"/>
        <v/>
      </c>
      <c r="BJ133" t="str">
        <f t="shared" si="68"/>
        <v/>
      </c>
      <c r="BK133" t="str">
        <f t="shared" si="68"/>
        <v/>
      </c>
      <c r="BL133" t="str">
        <f t="shared" si="68"/>
        <v/>
      </c>
      <c r="BM133" t="str">
        <f t="shared" si="68"/>
        <v/>
      </c>
      <c r="BN133" t="str">
        <f t="shared" si="68"/>
        <v/>
      </c>
    </row>
    <row r="134" spans="1:66" ht="16">
      <c r="A134">
        <v>218</v>
      </c>
      <c r="B134">
        <v>4</v>
      </c>
      <c r="C134" t="s">
        <v>65</v>
      </c>
      <c r="D134" t="s">
        <v>3289</v>
      </c>
      <c r="E134" t="e">
        <f t="shared" si="65"/>
        <v>#REF!</v>
      </c>
      <c r="F134" t="s">
        <v>66</v>
      </c>
      <c r="K134" s="231" t="s">
        <v>690</v>
      </c>
      <c r="L134" s="230" t="str">
        <f>VLOOKUP(K134,keys_v1.7!O$2:P$792,2,FALSE)</f>
        <v>Definition from Citavi: Documentation of a patent (the legal right to exclusive use of an invention such as a design, process, or method) or a patent application.</v>
      </c>
      <c r="M134" s="1">
        <v>0</v>
      </c>
      <c r="N134" s="1">
        <v>-1</v>
      </c>
      <c r="R134" s="144">
        <v>0</v>
      </c>
      <c r="S134" s="144">
        <v>0</v>
      </c>
      <c r="T134" s="144"/>
      <c r="U134" s="144">
        <v>0.2</v>
      </c>
      <c r="V134" s="144">
        <v>0</v>
      </c>
      <c r="W134" s="144">
        <v>0</v>
      </c>
      <c r="X134" s="144">
        <v>0</v>
      </c>
      <c r="Y134" s="144">
        <v>0</v>
      </c>
      <c r="Z134" s="144">
        <v>0.8</v>
      </c>
      <c r="AA134" s="144">
        <v>0.4</v>
      </c>
      <c r="AB134" s="146">
        <v>1</v>
      </c>
      <c r="AC134" s="144">
        <v>0</v>
      </c>
      <c r="AE134" t="s">
        <v>2691</v>
      </c>
      <c r="AH134" t="str">
        <f t="shared" si="69"/>
        <v/>
      </c>
      <c r="AI134" t="str">
        <f t="shared" si="53"/>
        <v/>
      </c>
      <c r="AJ134" t="str">
        <f t="shared" si="60"/>
        <v/>
      </c>
      <c r="AK134" t="str">
        <f t="shared" si="61"/>
        <v/>
      </c>
      <c r="AL134" t="str">
        <f t="shared" si="59"/>
        <v/>
      </c>
      <c r="AM134" t="str">
        <f t="shared" si="70"/>
        <v/>
      </c>
      <c r="AN134" t="str">
        <f t="shared" ref="AN134:AW143" si="71">IFERROR(SEARCH(AN$1,$K134),"")</f>
        <v/>
      </c>
      <c r="AO134" t="str">
        <f t="shared" si="71"/>
        <v/>
      </c>
      <c r="AP134" t="str">
        <f t="shared" si="71"/>
        <v/>
      </c>
      <c r="AQ134" t="str">
        <f t="shared" si="71"/>
        <v/>
      </c>
      <c r="AR134" t="str">
        <f t="shared" si="71"/>
        <v/>
      </c>
      <c r="AS134" t="str">
        <f t="shared" si="71"/>
        <v/>
      </c>
      <c r="AT134" t="str">
        <f t="shared" si="71"/>
        <v/>
      </c>
      <c r="AU134" t="str">
        <f t="shared" si="71"/>
        <v/>
      </c>
      <c r="AV134" t="str">
        <f t="shared" si="71"/>
        <v/>
      </c>
      <c r="AW134" t="str">
        <f t="shared" si="71"/>
        <v/>
      </c>
      <c r="AX134" t="str">
        <f t="shared" ref="AX134:BG143" si="72">IFERROR(SEARCH(AX$1,$K134),"")</f>
        <v/>
      </c>
      <c r="AY134" t="str">
        <f t="shared" si="72"/>
        <v/>
      </c>
      <c r="AZ134" t="str">
        <f t="shared" si="72"/>
        <v/>
      </c>
      <c r="BA134" t="str">
        <f t="shared" si="72"/>
        <v/>
      </c>
      <c r="BB134" t="str">
        <f t="shared" si="72"/>
        <v/>
      </c>
      <c r="BC134" t="str">
        <f t="shared" si="72"/>
        <v/>
      </c>
      <c r="BD134" t="str">
        <f t="shared" si="72"/>
        <v/>
      </c>
      <c r="BE134" t="str">
        <f t="shared" si="72"/>
        <v/>
      </c>
      <c r="BF134" t="str">
        <f t="shared" si="72"/>
        <v/>
      </c>
      <c r="BG134" t="str">
        <f t="shared" si="72"/>
        <v/>
      </c>
      <c r="BH134" t="str">
        <f t="shared" ref="BH134:BN143" si="73">IFERROR(SEARCH(BH$1,$K134),"")</f>
        <v/>
      </c>
      <c r="BI134" t="str">
        <f t="shared" si="73"/>
        <v/>
      </c>
      <c r="BJ134" t="str">
        <f t="shared" si="73"/>
        <v/>
      </c>
      <c r="BK134" t="str">
        <f t="shared" si="73"/>
        <v/>
      </c>
      <c r="BL134" t="str">
        <f t="shared" si="73"/>
        <v/>
      </c>
      <c r="BM134" t="str">
        <f t="shared" si="73"/>
        <v/>
      </c>
      <c r="BN134" t="str">
        <f t="shared" si="73"/>
        <v/>
      </c>
    </row>
    <row r="135" spans="1:66" ht="16">
      <c r="A135">
        <v>219</v>
      </c>
      <c r="B135">
        <v>4</v>
      </c>
      <c r="C135" t="s">
        <v>65</v>
      </c>
      <c r="D135" t="s">
        <v>3289</v>
      </c>
      <c r="E135" t="e">
        <f t="shared" si="65"/>
        <v>#REF!</v>
      </c>
      <c r="F135" t="s">
        <v>66</v>
      </c>
      <c r="K135" s="231" t="s">
        <v>2286</v>
      </c>
      <c r="L135" s="230" t="str">
        <f>VLOOKUP(K135,keys_v1.7!O$2:P$792,2,FALSE)</f>
        <v>Definition from FaBiO: A formal disclosure of a new invention, made in application for a patent.</v>
      </c>
      <c r="M135" s="1">
        <v>0</v>
      </c>
      <c r="N135" s="1">
        <v>-1</v>
      </c>
      <c r="O135" s="1">
        <v>1</v>
      </c>
      <c r="R135" s="144">
        <v>0.2</v>
      </c>
      <c r="S135" s="144">
        <v>0.2</v>
      </c>
      <c r="T135" s="144">
        <v>0.2</v>
      </c>
      <c r="U135" s="144">
        <v>0.2</v>
      </c>
      <c r="V135" s="144">
        <v>0.2</v>
      </c>
      <c r="W135" s="144">
        <v>0.2</v>
      </c>
      <c r="X135" s="144">
        <v>0.2</v>
      </c>
      <c r="Y135" s="144">
        <v>0</v>
      </c>
      <c r="Z135" s="144">
        <v>0.2</v>
      </c>
      <c r="AA135" s="144">
        <v>0.2</v>
      </c>
      <c r="AB135" s="146">
        <v>1</v>
      </c>
      <c r="AC135" s="145">
        <v>0</v>
      </c>
      <c r="AE135" t="s">
        <v>2750</v>
      </c>
      <c r="AH135" t="str">
        <f t="shared" si="69"/>
        <v/>
      </c>
      <c r="AI135" t="str">
        <f t="shared" si="53"/>
        <v/>
      </c>
      <c r="AJ135" t="str">
        <f t="shared" si="60"/>
        <v/>
      </c>
      <c r="AK135" t="str">
        <f t="shared" si="61"/>
        <v/>
      </c>
      <c r="AL135" t="str">
        <f t="shared" si="59"/>
        <v/>
      </c>
      <c r="AM135" t="str">
        <f t="shared" si="70"/>
        <v/>
      </c>
      <c r="AN135" t="str">
        <f t="shared" si="71"/>
        <v/>
      </c>
      <c r="AO135" t="str">
        <f t="shared" si="71"/>
        <v/>
      </c>
      <c r="AP135" t="str">
        <f t="shared" si="71"/>
        <v/>
      </c>
      <c r="AQ135" t="str">
        <f t="shared" si="71"/>
        <v/>
      </c>
      <c r="AR135" t="str">
        <f t="shared" si="71"/>
        <v/>
      </c>
      <c r="AS135" t="str">
        <f t="shared" si="71"/>
        <v/>
      </c>
      <c r="AT135" t="str">
        <f t="shared" si="71"/>
        <v/>
      </c>
      <c r="AU135" t="str">
        <f t="shared" si="71"/>
        <v/>
      </c>
      <c r="AV135" t="str">
        <f t="shared" si="71"/>
        <v/>
      </c>
      <c r="AW135" t="str">
        <f t="shared" si="71"/>
        <v/>
      </c>
      <c r="AX135" t="str">
        <f t="shared" si="72"/>
        <v/>
      </c>
      <c r="AY135" t="str">
        <f t="shared" si="72"/>
        <v/>
      </c>
      <c r="AZ135" t="str">
        <f t="shared" si="72"/>
        <v/>
      </c>
      <c r="BA135" t="str">
        <f t="shared" si="72"/>
        <v/>
      </c>
      <c r="BB135" t="str">
        <f t="shared" si="72"/>
        <v/>
      </c>
      <c r="BC135" t="str">
        <f t="shared" si="72"/>
        <v/>
      </c>
      <c r="BD135" t="str">
        <f t="shared" si="72"/>
        <v/>
      </c>
      <c r="BE135" t="str">
        <f t="shared" si="72"/>
        <v/>
      </c>
      <c r="BF135" t="str">
        <f t="shared" si="72"/>
        <v/>
      </c>
      <c r="BG135" t="str">
        <f t="shared" si="72"/>
        <v/>
      </c>
      <c r="BH135" t="str">
        <f t="shared" si="73"/>
        <v/>
      </c>
      <c r="BI135" t="str">
        <f t="shared" si="73"/>
        <v/>
      </c>
      <c r="BJ135" t="str">
        <f t="shared" si="73"/>
        <v/>
      </c>
      <c r="BK135" t="str">
        <f t="shared" si="73"/>
        <v/>
      </c>
      <c r="BL135" t="str">
        <f t="shared" si="73"/>
        <v/>
      </c>
      <c r="BM135" t="str">
        <f t="shared" si="73"/>
        <v/>
      </c>
      <c r="BN135" t="str">
        <f t="shared" si="73"/>
        <v/>
      </c>
    </row>
    <row r="136" spans="1:66" ht="32">
      <c r="A136">
        <v>220</v>
      </c>
      <c r="B136">
        <v>4</v>
      </c>
      <c r="C136" t="s">
        <v>65</v>
      </c>
      <c r="D136" t="s">
        <v>3289</v>
      </c>
      <c r="E136" t="e">
        <f t="shared" si="65"/>
        <v>#REF!</v>
      </c>
      <c r="F136" t="s">
        <v>66</v>
      </c>
      <c r="K136" s="231" t="s">
        <v>692</v>
      </c>
      <c r="L136" s="230" t="str">
        <f>VLOOKUP(K136,keys_v1.7!O$2:P$792,2,FALSE)</f>
        <v>Definition from CASRAI: Registered ownership of rights under a system of laws for promoting both the creation of and access to artistic, literary, musical, dramatic and other creative works.</v>
      </c>
      <c r="M136" s="1">
        <v>0</v>
      </c>
      <c r="N136" s="1">
        <v>-1</v>
      </c>
      <c r="O136" s="1">
        <v>1</v>
      </c>
      <c r="R136" s="144">
        <v>0.2</v>
      </c>
      <c r="S136" s="144">
        <v>0.2</v>
      </c>
      <c r="T136" s="144">
        <v>0.2</v>
      </c>
      <c r="U136" s="144">
        <v>0.2</v>
      </c>
      <c r="V136" s="144">
        <v>0.2</v>
      </c>
      <c r="W136" s="144">
        <v>0.2</v>
      </c>
      <c r="X136" s="144">
        <v>0.2</v>
      </c>
      <c r="Y136" s="144">
        <v>0</v>
      </c>
      <c r="Z136" s="144">
        <v>0.2</v>
      </c>
      <c r="AA136" s="144">
        <v>0.2</v>
      </c>
      <c r="AB136" s="146">
        <v>1</v>
      </c>
      <c r="AC136" s="145">
        <v>0</v>
      </c>
      <c r="AE136" t="s">
        <v>2750</v>
      </c>
      <c r="AH136" t="str">
        <f t="shared" si="69"/>
        <v/>
      </c>
      <c r="AI136" t="str">
        <f t="shared" si="53"/>
        <v/>
      </c>
      <c r="AJ136" t="str">
        <f t="shared" si="60"/>
        <v/>
      </c>
      <c r="AK136" t="str">
        <f t="shared" si="61"/>
        <v/>
      </c>
      <c r="AL136" t="str">
        <f t="shared" si="59"/>
        <v/>
      </c>
      <c r="AM136" t="str">
        <f t="shared" si="70"/>
        <v/>
      </c>
      <c r="AN136" t="str">
        <f t="shared" si="71"/>
        <v/>
      </c>
      <c r="AO136" t="str">
        <f t="shared" si="71"/>
        <v/>
      </c>
      <c r="AP136" t="str">
        <f t="shared" si="71"/>
        <v/>
      </c>
      <c r="AQ136" t="str">
        <f t="shared" si="71"/>
        <v/>
      </c>
      <c r="AR136" t="str">
        <f t="shared" si="71"/>
        <v/>
      </c>
      <c r="AS136" t="str">
        <f t="shared" si="71"/>
        <v/>
      </c>
      <c r="AT136" t="str">
        <f t="shared" si="71"/>
        <v/>
      </c>
      <c r="AU136" t="str">
        <f t="shared" si="71"/>
        <v/>
      </c>
      <c r="AV136" t="str">
        <f t="shared" si="71"/>
        <v/>
      </c>
      <c r="AW136" t="str">
        <f t="shared" si="71"/>
        <v/>
      </c>
      <c r="AX136" t="str">
        <f t="shared" si="72"/>
        <v/>
      </c>
      <c r="AY136" t="str">
        <f t="shared" si="72"/>
        <v/>
      </c>
      <c r="AZ136" t="str">
        <f t="shared" si="72"/>
        <v/>
      </c>
      <c r="BA136" t="str">
        <f t="shared" si="72"/>
        <v/>
      </c>
      <c r="BB136" t="str">
        <f t="shared" si="72"/>
        <v/>
      </c>
      <c r="BC136" t="str">
        <f t="shared" si="72"/>
        <v/>
      </c>
      <c r="BD136" t="str">
        <f t="shared" si="72"/>
        <v/>
      </c>
      <c r="BE136" t="str">
        <f t="shared" si="72"/>
        <v/>
      </c>
      <c r="BF136" t="str">
        <f t="shared" si="72"/>
        <v/>
      </c>
      <c r="BG136" t="str">
        <f t="shared" si="72"/>
        <v/>
      </c>
      <c r="BH136" t="str">
        <f t="shared" si="73"/>
        <v/>
      </c>
      <c r="BI136" t="str">
        <f t="shared" si="73"/>
        <v/>
      </c>
      <c r="BJ136" t="str">
        <f t="shared" si="73"/>
        <v/>
      </c>
      <c r="BK136" t="str">
        <f t="shared" si="73"/>
        <v/>
      </c>
      <c r="BL136" t="str">
        <f t="shared" si="73"/>
        <v/>
      </c>
      <c r="BM136" t="str">
        <f t="shared" si="73"/>
        <v/>
      </c>
      <c r="BN136" t="str">
        <f t="shared" si="73"/>
        <v/>
      </c>
    </row>
    <row r="137" spans="1:66">
      <c r="A137">
        <v>247</v>
      </c>
      <c r="B137">
        <v>4</v>
      </c>
      <c r="C137" t="s">
        <v>65</v>
      </c>
      <c r="D137" t="s">
        <v>3289</v>
      </c>
      <c r="E137" t="e">
        <f t="shared" si="65"/>
        <v>#REF!</v>
      </c>
      <c r="F137" t="s">
        <v>66</v>
      </c>
      <c r="K137" s="231" t="s">
        <v>2287</v>
      </c>
      <c r="L137" s="230" t="e">
        <f>VLOOKUP(K137,keys_v1.7!O$2:P$792,2,FALSE)</f>
        <v>#N/A</v>
      </c>
      <c r="M137" s="1">
        <v>0</v>
      </c>
      <c r="N137" s="1">
        <v>-1</v>
      </c>
      <c r="O137" s="1">
        <v>1</v>
      </c>
      <c r="P137" s="1">
        <v>1</v>
      </c>
      <c r="R137" s="144">
        <v>0.6</v>
      </c>
      <c r="S137" s="147">
        <v>0.2</v>
      </c>
      <c r="T137" s="147">
        <v>1</v>
      </c>
      <c r="U137" s="147">
        <v>0.2</v>
      </c>
      <c r="V137" s="144">
        <v>0.2</v>
      </c>
      <c r="W137" s="144">
        <v>0</v>
      </c>
      <c r="X137" s="144">
        <v>0</v>
      </c>
      <c r="Y137" s="144">
        <v>0</v>
      </c>
      <c r="Z137" s="144">
        <v>0.2</v>
      </c>
      <c r="AA137" s="144">
        <v>0.2</v>
      </c>
      <c r="AB137" s="145">
        <v>0.8</v>
      </c>
      <c r="AC137" s="144">
        <v>0</v>
      </c>
      <c r="AE137" t="s">
        <v>2750</v>
      </c>
      <c r="AH137" t="str">
        <f t="shared" si="69"/>
        <v/>
      </c>
      <c r="AI137" t="str">
        <f t="shared" si="53"/>
        <v/>
      </c>
      <c r="AJ137" t="str">
        <f t="shared" si="60"/>
        <v/>
      </c>
      <c r="AK137" t="str">
        <f t="shared" si="61"/>
        <v/>
      </c>
      <c r="AL137" t="str">
        <f t="shared" si="59"/>
        <v/>
      </c>
      <c r="AM137" t="str">
        <f t="shared" si="70"/>
        <v/>
      </c>
      <c r="AN137" t="str">
        <f t="shared" si="71"/>
        <v/>
      </c>
      <c r="AO137" t="str">
        <f t="shared" si="71"/>
        <v/>
      </c>
      <c r="AP137" t="str">
        <f t="shared" si="71"/>
        <v/>
      </c>
      <c r="AQ137" t="str">
        <f t="shared" si="71"/>
        <v/>
      </c>
      <c r="AR137" t="str">
        <f t="shared" si="71"/>
        <v/>
      </c>
      <c r="AS137" t="str">
        <f t="shared" si="71"/>
        <v/>
      </c>
      <c r="AT137" t="str">
        <f t="shared" si="71"/>
        <v/>
      </c>
      <c r="AU137" t="str">
        <f t="shared" si="71"/>
        <v/>
      </c>
      <c r="AV137" t="str">
        <f t="shared" si="71"/>
        <v/>
      </c>
      <c r="AW137" t="str">
        <f t="shared" si="71"/>
        <v/>
      </c>
      <c r="AX137" t="str">
        <f t="shared" si="72"/>
        <v/>
      </c>
      <c r="AY137" t="str">
        <f t="shared" si="72"/>
        <v/>
      </c>
      <c r="AZ137" t="str">
        <f t="shared" si="72"/>
        <v/>
      </c>
      <c r="BA137" t="str">
        <f t="shared" si="72"/>
        <v/>
      </c>
      <c r="BB137" t="str">
        <f t="shared" si="72"/>
        <v/>
      </c>
      <c r="BC137" t="str">
        <f t="shared" si="72"/>
        <v/>
      </c>
      <c r="BD137" t="str">
        <f t="shared" si="72"/>
        <v/>
      </c>
      <c r="BE137" t="str">
        <f t="shared" si="72"/>
        <v/>
      </c>
      <c r="BF137" t="str">
        <f t="shared" si="72"/>
        <v/>
      </c>
      <c r="BG137">
        <f t="shared" si="72"/>
        <v>1</v>
      </c>
      <c r="BH137" t="str">
        <f t="shared" si="73"/>
        <v/>
      </c>
      <c r="BI137" t="str">
        <f t="shared" si="73"/>
        <v/>
      </c>
      <c r="BJ137" t="str">
        <f t="shared" si="73"/>
        <v/>
      </c>
      <c r="BK137" t="str">
        <f t="shared" si="73"/>
        <v/>
      </c>
      <c r="BL137" t="str">
        <f t="shared" si="73"/>
        <v/>
      </c>
      <c r="BM137" t="str">
        <f t="shared" si="73"/>
        <v/>
      </c>
      <c r="BN137" t="str">
        <f t="shared" si="73"/>
        <v/>
      </c>
    </row>
    <row r="138" spans="1:66">
      <c r="A138">
        <v>248</v>
      </c>
      <c r="B138">
        <v>4</v>
      </c>
      <c r="C138" t="s">
        <v>65</v>
      </c>
      <c r="D138" t="s">
        <v>3289</v>
      </c>
      <c r="E138" t="e">
        <f t="shared" si="65"/>
        <v>#REF!</v>
      </c>
      <c r="F138" t="s">
        <v>66</v>
      </c>
      <c r="K138" s="231" t="s">
        <v>2292</v>
      </c>
      <c r="L138" s="230" t="e">
        <f>VLOOKUP(K138,keys_v1.7!O$2:P$792,2,FALSE)</f>
        <v>#N/A</v>
      </c>
      <c r="M138" s="1">
        <v>0</v>
      </c>
      <c r="N138" s="1">
        <v>-1</v>
      </c>
      <c r="O138" s="1">
        <v>1</v>
      </c>
      <c r="P138" s="1">
        <v>1</v>
      </c>
      <c r="R138" s="144">
        <v>0.6</v>
      </c>
      <c r="S138" s="147">
        <v>0.4</v>
      </c>
      <c r="T138" s="147">
        <v>0.6</v>
      </c>
      <c r="U138" s="147">
        <v>0.2</v>
      </c>
      <c r="V138" s="144">
        <v>0.2</v>
      </c>
      <c r="W138" s="144">
        <v>0.2</v>
      </c>
      <c r="X138" s="144">
        <v>0.2</v>
      </c>
      <c r="Y138" s="144">
        <v>0</v>
      </c>
      <c r="Z138" s="144">
        <v>0.2</v>
      </c>
      <c r="AA138" s="144">
        <v>0</v>
      </c>
      <c r="AB138" s="145">
        <v>0</v>
      </c>
      <c r="AC138" s="144">
        <v>0</v>
      </c>
      <c r="AE138" t="s">
        <v>2750</v>
      </c>
      <c r="AH138" t="str">
        <f t="shared" si="69"/>
        <v/>
      </c>
      <c r="AI138" t="str">
        <f t="shared" si="53"/>
        <v/>
      </c>
      <c r="AJ138" t="str">
        <f t="shared" si="60"/>
        <v/>
      </c>
      <c r="AK138" t="str">
        <f t="shared" si="61"/>
        <v/>
      </c>
      <c r="AL138" t="str">
        <f t="shared" ref="AL138:AL169" si="74">IFERROR(SEARCH(AL$1,$K138),"")</f>
        <v/>
      </c>
      <c r="AM138" t="str">
        <f t="shared" si="70"/>
        <v/>
      </c>
      <c r="AN138" t="str">
        <f t="shared" si="71"/>
        <v/>
      </c>
      <c r="AO138" t="str">
        <f t="shared" si="71"/>
        <v/>
      </c>
      <c r="AP138" t="str">
        <f t="shared" si="71"/>
        <v/>
      </c>
      <c r="AQ138" t="str">
        <f t="shared" si="71"/>
        <v/>
      </c>
      <c r="AR138" t="str">
        <f t="shared" si="71"/>
        <v/>
      </c>
      <c r="AS138" t="str">
        <f t="shared" si="71"/>
        <v/>
      </c>
      <c r="AT138" t="str">
        <f t="shared" si="71"/>
        <v/>
      </c>
      <c r="AU138" t="str">
        <f t="shared" si="71"/>
        <v/>
      </c>
      <c r="AV138" t="str">
        <f t="shared" si="71"/>
        <v/>
      </c>
      <c r="AW138" t="str">
        <f t="shared" si="71"/>
        <v/>
      </c>
      <c r="AX138" t="str">
        <f t="shared" si="72"/>
        <v/>
      </c>
      <c r="AY138" t="str">
        <f t="shared" si="72"/>
        <v/>
      </c>
      <c r="AZ138" t="str">
        <f t="shared" si="72"/>
        <v/>
      </c>
      <c r="BA138" t="str">
        <f t="shared" si="72"/>
        <v/>
      </c>
      <c r="BB138" t="str">
        <f t="shared" si="72"/>
        <v/>
      </c>
      <c r="BC138" t="str">
        <f t="shared" si="72"/>
        <v/>
      </c>
      <c r="BD138" t="str">
        <f t="shared" si="72"/>
        <v/>
      </c>
      <c r="BE138" t="str">
        <f t="shared" si="72"/>
        <v/>
      </c>
      <c r="BF138" t="str">
        <f t="shared" si="72"/>
        <v/>
      </c>
      <c r="BG138">
        <f t="shared" si="72"/>
        <v>1</v>
      </c>
      <c r="BH138" t="str">
        <f t="shared" si="73"/>
        <v/>
      </c>
      <c r="BI138" t="str">
        <f t="shared" si="73"/>
        <v/>
      </c>
      <c r="BJ138" t="str">
        <f t="shared" si="73"/>
        <v/>
      </c>
      <c r="BK138" t="str">
        <f t="shared" si="73"/>
        <v/>
      </c>
      <c r="BL138" t="str">
        <f t="shared" si="73"/>
        <v/>
      </c>
      <c r="BM138" t="str">
        <f t="shared" si="73"/>
        <v/>
      </c>
      <c r="BN138" t="str">
        <f t="shared" si="73"/>
        <v/>
      </c>
    </row>
    <row r="139" spans="1:66">
      <c r="A139">
        <v>249</v>
      </c>
      <c r="B139">
        <v>4</v>
      </c>
      <c r="C139" t="s">
        <v>65</v>
      </c>
      <c r="D139" t="s">
        <v>3289</v>
      </c>
      <c r="E139" t="e">
        <f t="shared" si="65"/>
        <v>#REF!</v>
      </c>
      <c r="F139" t="s">
        <v>66</v>
      </c>
      <c r="K139" s="231" t="s">
        <v>2293</v>
      </c>
      <c r="L139" s="230" t="e">
        <f>VLOOKUP(K139,keys_v1.7!O$2:P$792,2,FALSE)</f>
        <v>#N/A</v>
      </c>
      <c r="M139" s="1">
        <v>0</v>
      </c>
      <c r="N139" s="1">
        <v>-1</v>
      </c>
      <c r="O139" s="1">
        <v>1</v>
      </c>
      <c r="P139" s="1">
        <v>1</v>
      </c>
      <c r="R139" s="144">
        <v>0.6</v>
      </c>
      <c r="S139" s="147">
        <v>0.4</v>
      </c>
      <c r="T139" s="147">
        <v>0.6</v>
      </c>
      <c r="U139" s="147">
        <v>0.2</v>
      </c>
      <c r="V139" s="144">
        <v>0.2</v>
      </c>
      <c r="W139" s="144">
        <v>0.2</v>
      </c>
      <c r="X139" s="144">
        <v>0.6</v>
      </c>
      <c r="Y139" s="144">
        <v>0</v>
      </c>
      <c r="Z139" s="144">
        <v>0</v>
      </c>
      <c r="AA139" s="144">
        <v>0</v>
      </c>
      <c r="AB139" s="145">
        <v>0</v>
      </c>
      <c r="AC139" s="144">
        <v>0</v>
      </c>
      <c r="AE139" t="s">
        <v>2750</v>
      </c>
      <c r="AH139" t="str">
        <f t="shared" si="69"/>
        <v/>
      </c>
      <c r="AI139" t="str">
        <f t="shared" si="53"/>
        <v/>
      </c>
      <c r="AJ139" t="str">
        <f t="shared" ref="AJ139:AJ167" si="75">IFERROR(SEARCH($AJ$1,K139),"")</f>
        <v/>
      </c>
      <c r="AK139" t="str">
        <f t="shared" ref="AK139:AK170" si="76">IFERROR(SEARCH($AK$1,K139),"")</f>
        <v/>
      </c>
      <c r="AL139" t="str">
        <f t="shared" si="74"/>
        <v/>
      </c>
      <c r="AM139" t="str">
        <f t="shared" si="70"/>
        <v/>
      </c>
      <c r="AN139" t="str">
        <f t="shared" si="71"/>
        <v/>
      </c>
      <c r="AO139" t="str">
        <f t="shared" si="71"/>
        <v/>
      </c>
      <c r="AP139" t="str">
        <f t="shared" si="71"/>
        <v/>
      </c>
      <c r="AQ139" t="str">
        <f t="shared" si="71"/>
        <v/>
      </c>
      <c r="AR139" t="str">
        <f t="shared" si="71"/>
        <v/>
      </c>
      <c r="AS139" t="str">
        <f t="shared" si="71"/>
        <v/>
      </c>
      <c r="AT139" t="str">
        <f t="shared" si="71"/>
        <v/>
      </c>
      <c r="AU139" t="str">
        <f t="shared" si="71"/>
        <v/>
      </c>
      <c r="AV139" t="str">
        <f t="shared" si="71"/>
        <v/>
      </c>
      <c r="AW139" t="str">
        <f t="shared" si="71"/>
        <v/>
      </c>
      <c r="AX139" t="str">
        <f t="shared" si="72"/>
        <v/>
      </c>
      <c r="AY139" t="str">
        <f t="shared" si="72"/>
        <v/>
      </c>
      <c r="AZ139" t="str">
        <f t="shared" si="72"/>
        <v/>
      </c>
      <c r="BA139" t="str">
        <f t="shared" si="72"/>
        <v/>
      </c>
      <c r="BB139" t="str">
        <f t="shared" si="72"/>
        <v/>
      </c>
      <c r="BC139" t="str">
        <f t="shared" si="72"/>
        <v/>
      </c>
      <c r="BD139" t="str">
        <f t="shared" si="72"/>
        <v/>
      </c>
      <c r="BE139" t="str">
        <f t="shared" si="72"/>
        <v/>
      </c>
      <c r="BF139" t="str">
        <f t="shared" si="72"/>
        <v/>
      </c>
      <c r="BG139">
        <f t="shared" si="72"/>
        <v>1</v>
      </c>
      <c r="BH139" t="str">
        <f t="shared" si="73"/>
        <v/>
      </c>
      <c r="BI139" t="str">
        <f t="shared" si="73"/>
        <v/>
      </c>
      <c r="BJ139" t="str">
        <f t="shared" si="73"/>
        <v/>
      </c>
      <c r="BK139" t="str">
        <f t="shared" si="73"/>
        <v/>
      </c>
      <c r="BL139" t="str">
        <f t="shared" si="73"/>
        <v/>
      </c>
      <c r="BM139" t="str">
        <f t="shared" si="73"/>
        <v/>
      </c>
      <c r="BN139" t="str">
        <f t="shared" si="73"/>
        <v/>
      </c>
    </row>
    <row r="140" spans="1:66">
      <c r="A140">
        <v>250</v>
      </c>
      <c r="B140">
        <v>4</v>
      </c>
      <c r="C140" t="s">
        <v>65</v>
      </c>
      <c r="D140" t="s">
        <v>3289</v>
      </c>
      <c r="E140" t="e">
        <f t="shared" si="65"/>
        <v>#REF!</v>
      </c>
      <c r="F140" t="s">
        <v>66</v>
      </c>
      <c r="K140" s="231" t="s">
        <v>2294</v>
      </c>
      <c r="L140" s="230" t="e">
        <f>VLOOKUP(K140,keys_v1.7!O$2:P$792,2,FALSE)</f>
        <v>#N/A</v>
      </c>
      <c r="M140" s="1">
        <v>0</v>
      </c>
      <c r="N140" s="1">
        <v>-1</v>
      </c>
      <c r="O140" s="1">
        <v>1</v>
      </c>
      <c r="P140" s="1">
        <v>1</v>
      </c>
      <c r="R140" s="144">
        <v>0.6</v>
      </c>
      <c r="S140" s="147">
        <v>0.4</v>
      </c>
      <c r="T140" s="147">
        <v>0.6</v>
      </c>
      <c r="U140" s="147">
        <v>0.2</v>
      </c>
      <c r="V140" s="144">
        <v>0.2</v>
      </c>
      <c r="W140" s="144">
        <v>0.2</v>
      </c>
      <c r="X140" s="144">
        <v>0.6</v>
      </c>
      <c r="Y140" s="144">
        <v>0</v>
      </c>
      <c r="Z140" s="144">
        <v>0</v>
      </c>
      <c r="AA140" s="144">
        <v>0</v>
      </c>
      <c r="AB140" s="145">
        <v>0</v>
      </c>
      <c r="AC140" s="144">
        <v>0</v>
      </c>
      <c r="AE140" t="s">
        <v>2750</v>
      </c>
      <c r="AH140" t="str">
        <f t="shared" si="69"/>
        <v/>
      </c>
      <c r="AI140" t="str">
        <f t="shared" si="53"/>
        <v/>
      </c>
      <c r="AJ140" t="str">
        <f t="shared" si="75"/>
        <v/>
      </c>
      <c r="AK140" t="str">
        <f t="shared" si="76"/>
        <v/>
      </c>
      <c r="AL140" t="str">
        <f t="shared" si="74"/>
        <v/>
      </c>
      <c r="AM140" t="str">
        <f t="shared" si="70"/>
        <v/>
      </c>
      <c r="AN140" t="str">
        <f t="shared" si="71"/>
        <v/>
      </c>
      <c r="AO140" t="str">
        <f t="shared" si="71"/>
        <v/>
      </c>
      <c r="AP140" t="str">
        <f t="shared" si="71"/>
        <v/>
      </c>
      <c r="AQ140" t="str">
        <f t="shared" si="71"/>
        <v/>
      </c>
      <c r="AR140" t="str">
        <f t="shared" si="71"/>
        <v/>
      </c>
      <c r="AS140" t="str">
        <f t="shared" si="71"/>
        <v/>
      </c>
      <c r="AT140" t="str">
        <f t="shared" si="71"/>
        <v/>
      </c>
      <c r="AU140" t="str">
        <f t="shared" si="71"/>
        <v/>
      </c>
      <c r="AV140" t="str">
        <f t="shared" si="71"/>
        <v/>
      </c>
      <c r="AW140" t="str">
        <f t="shared" si="71"/>
        <v/>
      </c>
      <c r="AX140" t="str">
        <f t="shared" si="72"/>
        <v/>
      </c>
      <c r="AY140" t="str">
        <f t="shared" si="72"/>
        <v/>
      </c>
      <c r="AZ140" t="str">
        <f t="shared" si="72"/>
        <v/>
      </c>
      <c r="BA140" t="str">
        <f t="shared" si="72"/>
        <v/>
      </c>
      <c r="BB140" t="str">
        <f t="shared" si="72"/>
        <v/>
      </c>
      <c r="BC140" t="str">
        <f t="shared" si="72"/>
        <v/>
      </c>
      <c r="BD140" t="str">
        <f t="shared" si="72"/>
        <v/>
      </c>
      <c r="BE140" t="str">
        <f t="shared" si="72"/>
        <v/>
      </c>
      <c r="BF140" t="str">
        <f t="shared" si="72"/>
        <v/>
      </c>
      <c r="BG140">
        <f t="shared" si="72"/>
        <v>1</v>
      </c>
      <c r="BH140" t="str">
        <f t="shared" si="73"/>
        <v/>
      </c>
      <c r="BI140" t="str">
        <f t="shared" si="73"/>
        <v/>
      </c>
      <c r="BJ140" t="str">
        <f t="shared" si="73"/>
        <v/>
      </c>
      <c r="BK140" t="str">
        <f t="shared" si="73"/>
        <v/>
      </c>
      <c r="BL140" t="str">
        <f t="shared" si="73"/>
        <v/>
      </c>
      <c r="BM140" t="str">
        <f t="shared" si="73"/>
        <v/>
      </c>
      <c r="BN140" t="str">
        <f t="shared" si="73"/>
        <v/>
      </c>
    </row>
    <row r="141" spans="1:66">
      <c r="A141">
        <v>251</v>
      </c>
      <c r="B141">
        <v>4</v>
      </c>
      <c r="C141" t="s">
        <v>65</v>
      </c>
      <c r="D141" t="s">
        <v>3289</v>
      </c>
      <c r="E141" t="e">
        <f t="shared" si="65"/>
        <v>#REF!</v>
      </c>
      <c r="F141" t="s">
        <v>66</v>
      </c>
      <c r="K141" s="231" t="s">
        <v>2298</v>
      </c>
      <c r="L141" s="230" t="e">
        <f>VLOOKUP(K141,keys_v1.7!O$2:P$792,2,FALSE)</f>
        <v>#N/A</v>
      </c>
      <c r="M141" s="1">
        <v>0</v>
      </c>
      <c r="N141" s="1">
        <v>-1</v>
      </c>
      <c r="O141" s="1">
        <v>1</v>
      </c>
      <c r="P141" s="1">
        <v>1</v>
      </c>
      <c r="R141" s="144">
        <v>0.6</v>
      </c>
      <c r="S141" s="147">
        <v>0.4</v>
      </c>
      <c r="T141" s="147">
        <v>0.6</v>
      </c>
      <c r="U141" s="147">
        <v>0.2</v>
      </c>
      <c r="V141" s="144">
        <v>0.2</v>
      </c>
      <c r="W141" s="144">
        <v>0.2</v>
      </c>
      <c r="X141" s="144">
        <v>0.6</v>
      </c>
      <c r="Y141" s="144">
        <v>0</v>
      </c>
      <c r="Z141" s="144">
        <v>0</v>
      </c>
      <c r="AA141" s="144">
        <v>0</v>
      </c>
      <c r="AB141" s="145">
        <v>0</v>
      </c>
      <c r="AC141" s="144">
        <v>0</v>
      </c>
      <c r="AE141" t="s">
        <v>2750</v>
      </c>
      <c r="AH141" t="str">
        <f t="shared" si="69"/>
        <v/>
      </c>
      <c r="AI141" t="str">
        <f t="shared" si="53"/>
        <v/>
      </c>
      <c r="AJ141" t="str">
        <f t="shared" si="75"/>
        <v/>
      </c>
      <c r="AK141" t="str">
        <f t="shared" si="76"/>
        <v/>
      </c>
      <c r="AL141" t="str">
        <f t="shared" si="74"/>
        <v/>
      </c>
      <c r="AM141" t="str">
        <f t="shared" si="70"/>
        <v/>
      </c>
      <c r="AN141" t="str">
        <f t="shared" si="71"/>
        <v/>
      </c>
      <c r="AO141" t="str">
        <f t="shared" si="71"/>
        <v/>
      </c>
      <c r="AP141" t="str">
        <f t="shared" si="71"/>
        <v/>
      </c>
      <c r="AQ141" t="str">
        <f t="shared" si="71"/>
        <v/>
      </c>
      <c r="AR141" t="str">
        <f t="shared" si="71"/>
        <v/>
      </c>
      <c r="AS141" t="str">
        <f t="shared" si="71"/>
        <v/>
      </c>
      <c r="AT141" t="str">
        <f t="shared" si="71"/>
        <v/>
      </c>
      <c r="AU141" t="str">
        <f t="shared" si="71"/>
        <v/>
      </c>
      <c r="AV141" t="str">
        <f t="shared" si="71"/>
        <v/>
      </c>
      <c r="AW141" t="str">
        <f t="shared" si="71"/>
        <v/>
      </c>
      <c r="AX141" t="str">
        <f t="shared" si="72"/>
        <v/>
      </c>
      <c r="AY141" t="str">
        <f t="shared" si="72"/>
        <v/>
      </c>
      <c r="AZ141" t="str">
        <f t="shared" si="72"/>
        <v/>
      </c>
      <c r="BA141" t="str">
        <f t="shared" si="72"/>
        <v/>
      </c>
      <c r="BB141" t="str">
        <f t="shared" si="72"/>
        <v/>
      </c>
      <c r="BC141" t="str">
        <f t="shared" si="72"/>
        <v/>
      </c>
      <c r="BD141" t="str">
        <f t="shared" si="72"/>
        <v/>
      </c>
      <c r="BE141" t="str">
        <f t="shared" si="72"/>
        <v/>
      </c>
      <c r="BF141" t="str">
        <f t="shared" si="72"/>
        <v/>
      </c>
      <c r="BG141">
        <f t="shared" si="72"/>
        <v>1</v>
      </c>
      <c r="BH141" t="str">
        <f t="shared" si="73"/>
        <v/>
      </c>
      <c r="BI141" t="str">
        <f t="shared" si="73"/>
        <v/>
      </c>
      <c r="BJ141" t="str">
        <f t="shared" si="73"/>
        <v/>
      </c>
      <c r="BK141" t="str">
        <f t="shared" si="73"/>
        <v/>
      </c>
      <c r="BL141" t="str">
        <f t="shared" si="73"/>
        <v/>
      </c>
      <c r="BM141" t="str">
        <f t="shared" si="73"/>
        <v/>
      </c>
      <c r="BN141" t="str">
        <f t="shared" si="73"/>
        <v/>
      </c>
    </row>
    <row r="142" spans="1:66">
      <c r="A142">
        <v>252</v>
      </c>
      <c r="B142">
        <v>4</v>
      </c>
      <c r="C142" t="s">
        <v>65</v>
      </c>
      <c r="D142" t="s">
        <v>3289</v>
      </c>
      <c r="E142" t="e">
        <f t="shared" si="65"/>
        <v>#REF!</v>
      </c>
      <c r="F142" t="s">
        <v>66</v>
      </c>
      <c r="K142" s="231" t="s">
        <v>2299</v>
      </c>
      <c r="L142" s="230" t="e">
        <f>VLOOKUP(K142,keys_v1.7!O$2:P$792,2,FALSE)</f>
        <v>#N/A</v>
      </c>
      <c r="M142" s="1">
        <v>0</v>
      </c>
      <c r="N142" s="1">
        <v>-1</v>
      </c>
      <c r="O142" s="1">
        <v>1</v>
      </c>
      <c r="P142" s="1">
        <v>1</v>
      </c>
      <c r="R142" s="144">
        <v>0.6</v>
      </c>
      <c r="S142" s="147">
        <v>0.2</v>
      </c>
      <c r="T142" s="147">
        <v>0.6</v>
      </c>
      <c r="U142" s="147">
        <v>0.2</v>
      </c>
      <c r="V142" s="144">
        <v>0.2</v>
      </c>
      <c r="W142" s="144">
        <v>0.4</v>
      </c>
      <c r="X142" s="144">
        <v>0.6</v>
      </c>
      <c r="Y142" s="144">
        <v>0</v>
      </c>
      <c r="Z142" s="144">
        <v>0.2</v>
      </c>
      <c r="AA142" s="144">
        <v>0</v>
      </c>
      <c r="AB142" s="145">
        <v>0</v>
      </c>
      <c r="AC142" s="144">
        <v>0</v>
      </c>
      <c r="AE142" t="s">
        <v>2750</v>
      </c>
      <c r="AH142" t="str">
        <f t="shared" si="69"/>
        <v/>
      </c>
      <c r="AI142" t="str">
        <f t="shared" si="53"/>
        <v/>
      </c>
      <c r="AJ142" t="str">
        <f t="shared" si="75"/>
        <v/>
      </c>
      <c r="AK142" t="str">
        <f t="shared" si="76"/>
        <v/>
      </c>
      <c r="AL142" t="str">
        <f t="shared" si="74"/>
        <v/>
      </c>
      <c r="AM142" t="str">
        <f t="shared" si="70"/>
        <v/>
      </c>
      <c r="AN142" t="str">
        <f t="shared" si="71"/>
        <v/>
      </c>
      <c r="AO142" t="str">
        <f t="shared" si="71"/>
        <v/>
      </c>
      <c r="AP142" t="str">
        <f t="shared" si="71"/>
        <v/>
      </c>
      <c r="AQ142" t="str">
        <f t="shared" si="71"/>
        <v/>
      </c>
      <c r="AR142" t="str">
        <f t="shared" si="71"/>
        <v/>
      </c>
      <c r="AS142" t="str">
        <f t="shared" si="71"/>
        <v/>
      </c>
      <c r="AT142" t="str">
        <f t="shared" si="71"/>
        <v/>
      </c>
      <c r="AU142" t="str">
        <f t="shared" si="71"/>
        <v/>
      </c>
      <c r="AV142" t="str">
        <f t="shared" si="71"/>
        <v/>
      </c>
      <c r="AW142" t="str">
        <f t="shared" si="71"/>
        <v/>
      </c>
      <c r="AX142" t="str">
        <f t="shared" si="72"/>
        <v/>
      </c>
      <c r="AY142" t="str">
        <f t="shared" si="72"/>
        <v/>
      </c>
      <c r="AZ142" t="str">
        <f t="shared" si="72"/>
        <v/>
      </c>
      <c r="BA142" t="str">
        <f t="shared" si="72"/>
        <v/>
      </c>
      <c r="BB142" t="str">
        <f t="shared" si="72"/>
        <v/>
      </c>
      <c r="BC142" t="str">
        <f t="shared" si="72"/>
        <v/>
      </c>
      <c r="BD142" t="str">
        <f t="shared" si="72"/>
        <v/>
      </c>
      <c r="BE142" t="str">
        <f t="shared" si="72"/>
        <v/>
      </c>
      <c r="BF142" t="str">
        <f t="shared" si="72"/>
        <v/>
      </c>
      <c r="BG142">
        <f t="shared" si="72"/>
        <v>1</v>
      </c>
      <c r="BH142" t="str">
        <f t="shared" si="73"/>
        <v/>
      </c>
      <c r="BI142" t="str">
        <f t="shared" si="73"/>
        <v/>
      </c>
      <c r="BJ142" t="str">
        <f t="shared" si="73"/>
        <v/>
      </c>
      <c r="BK142" t="str">
        <f t="shared" si="73"/>
        <v/>
      </c>
      <c r="BL142" t="str">
        <f t="shared" si="73"/>
        <v/>
      </c>
      <c r="BM142" t="str">
        <f t="shared" si="73"/>
        <v/>
      </c>
      <c r="BN142" t="str">
        <f t="shared" si="73"/>
        <v/>
      </c>
    </row>
    <row r="143" spans="1:66">
      <c r="A143">
        <v>338</v>
      </c>
      <c r="B143">
        <v>4</v>
      </c>
      <c r="C143" t="s">
        <v>65</v>
      </c>
      <c r="D143" t="s">
        <v>3289</v>
      </c>
      <c r="E143" t="e">
        <f t="shared" si="65"/>
        <v>#REF!</v>
      </c>
      <c r="F143" t="s">
        <v>66</v>
      </c>
      <c r="K143" s="231" t="s">
        <v>2358</v>
      </c>
      <c r="L143" s="230" t="e">
        <f>VLOOKUP(K143,keys_v1.7!O$2:P$792,2,FALSE)</f>
        <v>#N/A</v>
      </c>
      <c r="M143" s="1">
        <v>0</v>
      </c>
      <c r="N143" s="1">
        <v>-1</v>
      </c>
      <c r="P143" s="1">
        <v>1</v>
      </c>
      <c r="R143" s="144">
        <v>0.2</v>
      </c>
      <c r="S143" s="147">
        <v>0.2</v>
      </c>
      <c r="T143" s="144">
        <v>0.6</v>
      </c>
      <c r="U143" s="147">
        <v>0.2</v>
      </c>
      <c r="V143" s="144">
        <v>0.2</v>
      </c>
      <c r="W143" s="144">
        <v>0.2</v>
      </c>
      <c r="X143" s="144">
        <v>0.2</v>
      </c>
      <c r="Y143" s="144">
        <v>0</v>
      </c>
      <c r="Z143" s="144">
        <v>0.2</v>
      </c>
      <c r="AA143" s="144">
        <v>0</v>
      </c>
      <c r="AB143" s="145">
        <v>0.2</v>
      </c>
      <c r="AC143" s="144">
        <v>0</v>
      </c>
      <c r="AE143" t="s">
        <v>2750</v>
      </c>
      <c r="AH143" t="str">
        <f t="shared" si="69"/>
        <v/>
      </c>
      <c r="AI143" t="str">
        <f t="shared" si="53"/>
        <v/>
      </c>
      <c r="AJ143" t="str">
        <f t="shared" si="75"/>
        <v/>
      </c>
      <c r="AK143" t="str">
        <f t="shared" si="76"/>
        <v/>
      </c>
      <c r="AL143" t="str">
        <f t="shared" si="74"/>
        <v/>
      </c>
      <c r="AM143" t="str">
        <f t="shared" si="70"/>
        <v/>
      </c>
      <c r="AN143" t="str">
        <f t="shared" si="71"/>
        <v/>
      </c>
      <c r="AO143" t="str">
        <f t="shared" si="71"/>
        <v/>
      </c>
      <c r="AP143" t="str">
        <f t="shared" si="71"/>
        <v/>
      </c>
      <c r="AQ143" t="str">
        <f t="shared" si="71"/>
        <v/>
      </c>
      <c r="AR143" t="str">
        <f t="shared" si="71"/>
        <v/>
      </c>
      <c r="AS143" t="str">
        <f t="shared" si="71"/>
        <v/>
      </c>
      <c r="AT143" t="str">
        <f t="shared" si="71"/>
        <v/>
      </c>
      <c r="AU143" t="str">
        <f t="shared" si="71"/>
        <v/>
      </c>
      <c r="AV143" t="str">
        <f t="shared" si="71"/>
        <v/>
      </c>
      <c r="AW143" t="str">
        <f t="shared" si="71"/>
        <v/>
      </c>
      <c r="AX143" t="str">
        <f t="shared" si="72"/>
        <v/>
      </c>
      <c r="AY143" t="str">
        <f t="shared" si="72"/>
        <v/>
      </c>
      <c r="AZ143" t="str">
        <f t="shared" si="72"/>
        <v/>
      </c>
      <c r="BA143" t="str">
        <f t="shared" si="72"/>
        <v/>
      </c>
      <c r="BB143" t="str">
        <f t="shared" si="72"/>
        <v/>
      </c>
      <c r="BC143" t="str">
        <f t="shared" si="72"/>
        <v/>
      </c>
      <c r="BD143" t="str">
        <f t="shared" si="72"/>
        <v/>
      </c>
      <c r="BE143" t="str">
        <f t="shared" si="72"/>
        <v/>
      </c>
      <c r="BF143" t="str">
        <f t="shared" si="72"/>
        <v/>
      </c>
      <c r="BG143" t="str">
        <f t="shared" si="72"/>
        <v/>
      </c>
      <c r="BH143" t="str">
        <f t="shared" si="73"/>
        <v/>
      </c>
      <c r="BI143" t="str">
        <f t="shared" si="73"/>
        <v/>
      </c>
      <c r="BJ143" t="str">
        <f t="shared" si="73"/>
        <v/>
      </c>
      <c r="BK143" t="str">
        <f t="shared" si="73"/>
        <v/>
      </c>
      <c r="BL143" t="str">
        <f t="shared" si="73"/>
        <v/>
      </c>
      <c r="BM143" t="str">
        <f t="shared" si="73"/>
        <v/>
      </c>
      <c r="BN143" t="str">
        <f t="shared" si="73"/>
        <v/>
      </c>
    </row>
    <row r="144" spans="1:66" ht="32">
      <c r="A144">
        <v>351</v>
      </c>
      <c r="B144">
        <v>4</v>
      </c>
      <c r="C144" t="s">
        <v>65</v>
      </c>
      <c r="D144" t="s">
        <v>3289</v>
      </c>
      <c r="E144" t="e">
        <f t="shared" si="65"/>
        <v>#REF!</v>
      </c>
      <c r="F144" t="s">
        <v>66</v>
      </c>
      <c r="K144" s="231" t="s">
        <v>543</v>
      </c>
      <c r="L144" s="230" t="str">
        <f>VLOOKUP(K144,keys_v1.7!O$2:P$792,2,FALSE)</f>
        <v>Definition from CASRAI: Marks such as a name, word, phrase, logo, symbol, design, image of a product or service that indicates the source and provides the right to control the use of the identifier.</v>
      </c>
      <c r="M144" s="1">
        <v>0</v>
      </c>
      <c r="N144" s="1">
        <v>-1</v>
      </c>
      <c r="O144" s="1">
        <v>1</v>
      </c>
      <c r="R144" s="144">
        <v>0.2</v>
      </c>
      <c r="S144" s="144">
        <v>0</v>
      </c>
      <c r="T144" s="144">
        <v>0.6</v>
      </c>
      <c r="U144" s="144">
        <v>0.6</v>
      </c>
      <c r="V144" s="144">
        <v>0</v>
      </c>
      <c r="W144" s="144">
        <v>0.4</v>
      </c>
      <c r="X144" s="144">
        <v>0.2</v>
      </c>
      <c r="Y144" s="144">
        <v>0</v>
      </c>
      <c r="Z144" s="144">
        <v>1</v>
      </c>
      <c r="AA144" s="144">
        <v>0.4</v>
      </c>
      <c r="AB144" s="146">
        <v>1</v>
      </c>
      <c r="AC144" s="145">
        <v>0</v>
      </c>
      <c r="AE144" t="s">
        <v>2750</v>
      </c>
      <c r="AH144" t="str">
        <f t="shared" si="69"/>
        <v/>
      </c>
      <c r="AI144" t="str">
        <f t="shared" si="53"/>
        <v/>
      </c>
      <c r="AJ144" t="str">
        <f t="shared" si="75"/>
        <v/>
      </c>
      <c r="AK144" t="str">
        <f t="shared" si="76"/>
        <v/>
      </c>
      <c r="AL144" t="str">
        <f t="shared" si="74"/>
        <v/>
      </c>
      <c r="AM144" t="str">
        <f t="shared" si="70"/>
        <v/>
      </c>
      <c r="AN144" t="str">
        <f t="shared" ref="AN144:AW153" si="77">IFERROR(SEARCH(AN$1,$K144),"")</f>
        <v/>
      </c>
      <c r="AO144" t="str">
        <f t="shared" si="77"/>
        <v/>
      </c>
      <c r="AP144" t="str">
        <f t="shared" si="77"/>
        <v/>
      </c>
      <c r="AQ144" t="str">
        <f t="shared" si="77"/>
        <v/>
      </c>
      <c r="AR144" t="str">
        <f t="shared" si="77"/>
        <v/>
      </c>
      <c r="AS144" t="str">
        <f t="shared" si="77"/>
        <v/>
      </c>
      <c r="AT144" t="str">
        <f t="shared" si="77"/>
        <v/>
      </c>
      <c r="AU144" t="str">
        <f t="shared" si="77"/>
        <v/>
      </c>
      <c r="AV144" t="str">
        <f t="shared" si="77"/>
        <v/>
      </c>
      <c r="AW144" t="str">
        <f t="shared" si="77"/>
        <v/>
      </c>
      <c r="AX144" t="str">
        <f t="shared" ref="AX144:BG153" si="78">IFERROR(SEARCH(AX$1,$K144),"")</f>
        <v/>
      </c>
      <c r="AY144" t="str">
        <f t="shared" si="78"/>
        <v/>
      </c>
      <c r="AZ144" t="str">
        <f t="shared" si="78"/>
        <v/>
      </c>
      <c r="BA144" t="str">
        <f t="shared" si="78"/>
        <v/>
      </c>
      <c r="BB144" t="str">
        <f t="shared" si="78"/>
        <v/>
      </c>
      <c r="BC144" t="str">
        <f t="shared" si="78"/>
        <v/>
      </c>
      <c r="BD144" t="str">
        <f t="shared" si="78"/>
        <v/>
      </c>
      <c r="BE144" t="str">
        <f t="shared" si="78"/>
        <v/>
      </c>
      <c r="BF144" t="str">
        <f t="shared" si="78"/>
        <v/>
      </c>
      <c r="BG144" t="str">
        <f t="shared" si="78"/>
        <v/>
      </c>
      <c r="BH144" t="str">
        <f t="shared" ref="BH144:BN153" si="79">IFERROR(SEARCH(BH$1,$K144),"")</f>
        <v/>
      </c>
      <c r="BI144" t="str">
        <f t="shared" si="79"/>
        <v/>
      </c>
      <c r="BJ144" t="str">
        <f t="shared" si="79"/>
        <v/>
      </c>
      <c r="BK144" t="str">
        <f t="shared" si="79"/>
        <v/>
      </c>
      <c r="BL144" t="str">
        <f t="shared" si="79"/>
        <v/>
      </c>
      <c r="BM144" t="str">
        <f t="shared" si="79"/>
        <v/>
      </c>
      <c r="BN144" t="str">
        <f t="shared" si="79"/>
        <v/>
      </c>
    </row>
    <row r="145" spans="1:66" ht="32">
      <c r="A145">
        <v>168</v>
      </c>
      <c r="B145">
        <v>4</v>
      </c>
      <c r="C145" t="s">
        <v>65</v>
      </c>
      <c r="D145" t="s">
        <v>2604</v>
      </c>
      <c r="E145" t="e">
        <f t="shared" si="65"/>
        <v>#REF!</v>
      </c>
      <c r="F145" t="s">
        <v>3291</v>
      </c>
      <c r="K145" s="231" t="s">
        <v>649</v>
      </c>
      <c r="L145" s="230" t="str">
        <f>VLOOKUP(K145,keys_v1.7!O$2:P$792,2,FALSE)</f>
        <v>Definition from CASRAI: Works commissioned by external public agencies or industry building on research expertise and aimed at deliverables. Include research contracts awarded by federal agencies for both direct and indirect costs, and honoraria.</v>
      </c>
      <c r="M145" s="1">
        <v>0</v>
      </c>
      <c r="N145" s="1">
        <v>1</v>
      </c>
      <c r="O145" s="1">
        <v>1</v>
      </c>
      <c r="R145" s="144">
        <v>0</v>
      </c>
      <c r="S145" s="144">
        <v>0.2</v>
      </c>
      <c r="T145" s="144">
        <v>0</v>
      </c>
      <c r="U145" s="144">
        <v>0</v>
      </c>
      <c r="V145" s="144">
        <v>0</v>
      </c>
      <c r="W145" s="144">
        <v>0</v>
      </c>
      <c r="X145" s="144">
        <v>0</v>
      </c>
      <c r="Y145" s="144">
        <v>0.2</v>
      </c>
      <c r="Z145" s="144">
        <v>1</v>
      </c>
      <c r="AA145" s="144">
        <v>1</v>
      </c>
      <c r="AB145" s="146">
        <v>1</v>
      </c>
      <c r="AC145" s="145">
        <v>0</v>
      </c>
      <c r="AE145" t="s">
        <v>2750</v>
      </c>
      <c r="AH145" t="str">
        <f t="shared" si="69"/>
        <v/>
      </c>
      <c r="AI145" t="str">
        <f t="shared" si="53"/>
        <v/>
      </c>
      <c r="AJ145" t="str">
        <f t="shared" si="75"/>
        <v/>
      </c>
      <c r="AK145" t="str">
        <f t="shared" si="76"/>
        <v/>
      </c>
      <c r="AL145" t="str">
        <f t="shared" si="74"/>
        <v/>
      </c>
      <c r="AM145" t="str">
        <f t="shared" si="70"/>
        <v/>
      </c>
      <c r="AN145" t="str">
        <f t="shared" si="77"/>
        <v/>
      </c>
      <c r="AO145" t="str">
        <f t="shared" si="77"/>
        <v/>
      </c>
      <c r="AP145" t="str">
        <f t="shared" si="77"/>
        <v/>
      </c>
      <c r="AQ145" t="str">
        <f t="shared" si="77"/>
        <v/>
      </c>
      <c r="AR145" t="str">
        <f t="shared" si="77"/>
        <v/>
      </c>
      <c r="AS145" t="str">
        <f t="shared" si="77"/>
        <v/>
      </c>
      <c r="AT145" t="str">
        <f t="shared" si="77"/>
        <v/>
      </c>
      <c r="AU145" t="str">
        <f t="shared" si="77"/>
        <v/>
      </c>
      <c r="AV145" t="str">
        <f t="shared" si="77"/>
        <v/>
      </c>
      <c r="AW145" t="str">
        <f t="shared" si="77"/>
        <v/>
      </c>
      <c r="AX145" t="str">
        <f t="shared" si="78"/>
        <v/>
      </c>
      <c r="AY145" t="str">
        <f t="shared" si="78"/>
        <v/>
      </c>
      <c r="AZ145" t="str">
        <f t="shared" si="78"/>
        <v/>
      </c>
      <c r="BA145" t="str">
        <f t="shared" si="78"/>
        <v/>
      </c>
      <c r="BB145" t="str">
        <f t="shared" si="78"/>
        <v/>
      </c>
      <c r="BC145" t="str">
        <f t="shared" si="78"/>
        <v/>
      </c>
      <c r="BD145" t="str">
        <f t="shared" si="78"/>
        <v/>
      </c>
      <c r="BE145" t="str">
        <f t="shared" si="78"/>
        <v/>
      </c>
      <c r="BF145" t="str">
        <f t="shared" si="78"/>
        <v/>
      </c>
      <c r="BG145" t="str">
        <f t="shared" si="78"/>
        <v/>
      </c>
      <c r="BH145" t="str">
        <f t="shared" si="79"/>
        <v/>
      </c>
      <c r="BI145" t="str">
        <f t="shared" si="79"/>
        <v/>
      </c>
      <c r="BJ145" t="str">
        <f t="shared" si="79"/>
        <v/>
      </c>
      <c r="BK145" t="str">
        <f t="shared" si="79"/>
        <v/>
      </c>
      <c r="BL145" t="str">
        <f t="shared" si="79"/>
        <v/>
      </c>
      <c r="BM145" t="str">
        <f t="shared" si="79"/>
        <v/>
      </c>
      <c r="BN145" t="str">
        <f t="shared" si="79"/>
        <v/>
      </c>
    </row>
    <row r="146" spans="1:66" ht="16">
      <c r="A146">
        <v>141</v>
      </c>
      <c r="B146">
        <v>4</v>
      </c>
      <c r="C146" t="s">
        <v>65</v>
      </c>
      <c r="D146" t="s">
        <v>3289</v>
      </c>
      <c r="E146" t="e">
        <f t="shared" si="65"/>
        <v>#REF!</v>
      </c>
      <c r="F146" t="s">
        <v>3290</v>
      </c>
      <c r="K146" s="231" t="s">
        <v>1699</v>
      </c>
      <c r="L146" s="230" t="str">
        <f>VLOOKUP(K146,keys_v1.7!O$2:P$792,2,FALSE)</f>
        <v>Definition from COAR: A systematic list or enumeration of written works by a specific author or on a given subject.</v>
      </c>
      <c r="M146" s="1">
        <v>0</v>
      </c>
      <c r="N146" s="1">
        <v>-1</v>
      </c>
      <c r="R146" s="144">
        <v>0.6</v>
      </c>
      <c r="S146" s="144">
        <v>0</v>
      </c>
      <c r="T146" s="144"/>
      <c r="U146" s="147">
        <v>0.2</v>
      </c>
      <c r="V146" s="144">
        <v>0.2</v>
      </c>
      <c r="W146" s="144">
        <v>0</v>
      </c>
      <c r="X146" s="144">
        <v>0</v>
      </c>
      <c r="Y146" s="144">
        <v>0</v>
      </c>
      <c r="Z146" s="144">
        <v>0.2</v>
      </c>
      <c r="AA146" s="144">
        <v>0</v>
      </c>
      <c r="AB146" s="145">
        <v>0</v>
      </c>
      <c r="AC146" s="144">
        <v>0</v>
      </c>
      <c r="AE146" t="s">
        <v>2750</v>
      </c>
      <c r="AH146" t="str">
        <f t="shared" si="69"/>
        <v/>
      </c>
      <c r="AI146" t="str">
        <f t="shared" si="53"/>
        <v/>
      </c>
      <c r="AJ146" t="str">
        <f t="shared" si="75"/>
        <v/>
      </c>
      <c r="AK146" t="str">
        <f t="shared" si="76"/>
        <v/>
      </c>
      <c r="AL146" t="str">
        <f t="shared" si="74"/>
        <v/>
      </c>
      <c r="AM146" t="str">
        <f t="shared" si="70"/>
        <v/>
      </c>
      <c r="AN146" t="str">
        <f t="shared" si="77"/>
        <v/>
      </c>
      <c r="AO146" t="str">
        <f t="shared" si="77"/>
        <v/>
      </c>
      <c r="AP146" t="str">
        <f t="shared" si="77"/>
        <v/>
      </c>
      <c r="AQ146" t="str">
        <f t="shared" si="77"/>
        <v/>
      </c>
      <c r="AR146" t="str">
        <f t="shared" si="77"/>
        <v/>
      </c>
      <c r="AS146" t="str">
        <f t="shared" si="77"/>
        <v/>
      </c>
      <c r="AT146" t="str">
        <f t="shared" si="77"/>
        <v/>
      </c>
      <c r="AU146" t="str">
        <f t="shared" si="77"/>
        <v/>
      </c>
      <c r="AV146" t="str">
        <f t="shared" si="77"/>
        <v/>
      </c>
      <c r="AW146" t="str">
        <f t="shared" si="77"/>
        <v/>
      </c>
      <c r="AX146" t="str">
        <f t="shared" si="78"/>
        <v/>
      </c>
      <c r="AY146" t="str">
        <f t="shared" si="78"/>
        <v/>
      </c>
      <c r="AZ146" t="str">
        <f t="shared" si="78"/>
        <v/>
      </c>
      <c r="BA146" t="str">
        <f t="shared" si="78"/>
        <v/>
      </c>
      <c r="BB146" t="str">
        <f t="shared" si="78"/>
        <v/>
      </c>
      <c r="BC146" t="str">
        <f t="shared" si="78"/>
        <v/>
      </c>
      <c r="BD146" t="str">
        <f t="shared" si="78"/>
        <v/>
      </c>
      <c r="BE146" t="str">
        <f t="shared" si="78"/>
        <v/>
      </c>
      <c r="BF146" t="str">
        <f t="shared" si="78"/>
        <v/>
      </c>
      <c r="BG146" t="str">
        <f t="shared" si="78"/>
        <v/>
      </c>
      <c r="BH146" t="str">
        <f t="shared" si="79"/>
        <v/>
      </c>
      <c r="BI146" t="str">
        <f t="shared" si="79"/>
        <v/>
      </c>
      <c r="BJ146" t="str">
        <f t="shared" si="79"/>
        <v/>
      </c>
      <c r="BK146" t="str">
        <f t="shared" si="79"/>
        <v/>
      </c>
      <c r="BL146" t="str">
        <f t="shared" si="79"/>
        <v/>
      </c>
      <c r="BM146" t="str">
        <f t="shared" si="79"/>
        <v/>
      </c>
      <c r="BN146" t="str">
        <f t="shared" si="79"/>
        <v/>
      </c>
    </row>
    <row r="147" spans="1:66" ht="32">
      <c r="A147">
        <v>116</v>
      </c>
      <c r="B147">
        <v>4</v>
      </c>
      <c r="C147" t="s">
        <v>65</v>
      </c>
      <c r="D147" t="s">
        <v>418</v>
      </c>
      <c r="E147" t="e">
        <f t="shared" si="65"/>
        <v>#REF!</v>
      </c>
      <c r="F147" t="s">
        <v>418</v>
      </c>
      <c r="K147" s="231" t="s">
        <v>1772</v>
      </c>
      <c r="L147" s="230" t="str">
        <f>VLOOKUP(K147,keys_v1.7!O$2:P$792,2,FALSE)</f>
        <v>Definition from Merriam-Webster: Material or digital resources with direct use, essential in performing an operation or necessary in the practice of a vocation or profession, such as corporate guidelines or programs supporting stakeholders’ decision-making processes (analysis tool).</v>
      </c>
      <c r="M147" s="1">
        <v>0</v>
      </c>
      <c r="N147" s="1">
        <v>-1</v>
      </c>
      <c r="R147" s="144">
        <v>0</v>
      </c>
      <c r="S147" s="144">
        <v>0.2</v>
      </c>
      <c r="T147" s="144">
        <v>0.6</v>
      </c>
      <c r="U147" s="144">
        <v>1</v>
      </c>
      <c r="V147" s="144">
        <v>0</v>
      </c>
      <c r="W147" s="144">
        <v>1</v>
      </c>
      <c r="X147" s="144">
        <v>0</v>
      </c>
      <c r="Y147" s="144">
        <v>0</v>
      </c>
      <c r="Z147" s="144">
        <v>0</v>
      </c>
      <c r="AA147" s="144">
        <v>0</v>
      </c>
      <c r="AB147" s="145">
        <v>0</v>
      </c>
      <c r="AC147" s="144">
        <v>0</v>
      </c>
      <c r="AE147" t="s">
        <v>2750</v>
      </c>
      <c r="AH147" t="str">
        <f t="shared" si="69"/>
        <v/>
      </c>
      <c r="AI147" t="str">
        <f t="shared" si="53"/>
        <v/>
      </c>
      <c r="AJ147" t="str">
        <f t="shared" si="75"/>
        <v/>
      </c>
      <c r="AK147" t="str">
        <f t="shared" si="76"/>
        <v/>
      </c>
      <c r="AL147" t="str">
        <f t="shared" si="74"/>
        <v/>
      </c>
      <c r="AM147" t="str">
        <f t="shared" si="70"/>
        <v/>
      </c>
      <c r="AN147" t="str">
        <f t="shared" si="77"/>
        <v/>
      </c>
      <c r="AO147" t="str">
        <f t="shared" si="77"/>
        <v/>
      </c>
      <c r="AP147" t="str">
        <f t="shared" si="77"/>
        <v/>
      </c>
      <c r="AQ147" t="str">
        <f t="shared" si="77"/>
        <v/>
      </c>
      <c r="AR147" t="str">
        <f t="shared" si="77"/>
        <v/>
      </c>
      <c r="AS147" t="str">
        <f t="shared" si="77"/>
        <v/>
      </c>
      <c r="AT147" t="str">
        <f t="shared" si="77"/>
        <v/>
      </c>
      <c r="AU147" t="str">
        <f t="shared" si="77"/>
        <v/>
      </c>
      <c r="AV147" t="str">
        <f t="shared" si="77"/>
        <v/>
      </c>
      <c r="AW147" t="str">
        <f t="shared" si="77"/>
        <v/>
      </c>
      <c r="AX147" t="str">
        <f t="shared" si="78"/>
        <v/>
      </c>
      <c r="AY147" t="str">
        <f t="shared" si="78"/>
        <v/>
      </c>
      <c r="AZ147" t="str">
        <f t="shared" si="78"/>
        <v/>
      </c>
      <c r="BA147" t="str">
        <f t="shared" si="78"/>
        <v/>
      </c>
      <c r="BB147" t="str">
        <f t="shared" si="78"/>
        <v/>
      </c>
      <c r="BC147" t="str">
        <f t="shared" si="78"/>
        <v/>
      </c>
      <c r="BD147" t="str">
        <f t="shared" si="78"/>
        <v/>
      </c>
      <c r="BE147" t="str">
        <f t="shared" si="78"/>
        <v/>
      </c>
      <c r="BF147" t="str">
        <f t="shared" si="78"/>
        <v/>
      </c>
      <c r="BG147" t="str">
        <f t="shared" si="78"/>
        <v/>
      </c>
      <c r="BH147" t="str">
        <f t="shared" si="79"/>
        <v/>
      </c>
      <c r="BI147" t="str">
        <f t="shared" si="79"/>
        <v/>
      </c>
      <c r="BJ147" t="str">
        <f t="shared" si="79"/>
        <v/>
      </c>
      <c r="BK147" t="str">
        <f t="shared" si="79"/>
        <v/>
      </c>
      <c r="BL147" t="str">
        <f t="shared" si="79"/>
        <v/>
      </c>
      <c r="BM147" t="str">
        <f t="shared" si="79"/>
        <v/>
      </c>
      <c r="BN147" t="str">
        <f t="shared" si="79"/>
        <v/>
      </c>
    </row>
    <row r="148" spans="1:66">
      <c r="A148">
        <v>175</v>
      </c>
      <c r="B148">
        <v>4</v>
      </c>
      <c r="C148" t="s">
        <v>65</v>
      </c>
      <c r="D148" t="s">
        <v>2604</v>
      </c>
      <c r="E148" t="e">
        <f t="shared" si="65"/>
        <v>#REF!</v>
      </c>
      <c r="F148" t="s">
        <v>482</v>
      </c>
      <c r="K148" s="231" t="s">
        <v>2642</v>
      </c>
      <c r="L148" s="230" t="e">
        <f>VLOOKUP(K148,keys_v1.7!O$2:P$792,2,FALSE)</f>
        <v>#N/A</v>
      </c>
      <c r="M148" s="1">
        <v>0</v>
      </c>
      <c r="N148" s="1">
        <v>1</v>
      </c>
      <c r="O148" s="1">
        <v>1</v>
      </c>
      <c r="P148" s="1">
        <v>1</v>
      </c>
      <c r="Q148" s="138">
        <v>1</v>
      </c>
      <c r="R148" s="144">
        <v>0</v>
      </c>
      <c r="S148" s="144">
        <v>0.2</v>
      </c>
      <c r="T148" s="144">
        <v>0.2</v>
      </c>
      <c r="U148" s="144">
        <v>0.2</v>
      </c>
      <c r="V148" s="144">
        <v>0.4</v>
      </c>
      <c r="W148" s="144">
        <v>0.4</v>
      </c>
      <c r="X148" s="144">
        <v>0</v>
      </c>
      <c r="Y148" s="144">
        <v>0</v>
      </c>
      <c r="Z148" s="144">
        <v>0.6</v>
      </c>
      <c r="AA148" s="144">
        <v>0.6</v>
      </c>
      <c r="AB148" s="146">
        <v>1</v>
      </c>
      <c r="AC148" s="145">
        <v>0</v>
      </c>
      <c r="AE148" t="s">
        <v>2750</v>
      </c>
      <c r="AH148" t="str">
        <f t="shared" si="69"/>
        <v/>
      </c>
      <c r="AI148" t="str">
        <f t="shared" si="53"/>
        <v/>
      </c>
      <c r="AJ148" t="str">
        <f t="shared" si="75"/>
        <v/>
      </c>
      <c r="AK148" t="str">
        <f t="shared" si="76"/>
        <v/>
      </c>
      <c r="AL148" t="str">
        <f t="shared" si="74"/>
        <v/>
      </c>
      <c r="AM148" t="str">
        <f t="shared" si="70"/>
        <v/>
      </c>
      <c r="AN148" t="str">
        <f t="shared" si="77"/>
        <v/>
      </c>
      <c r="AO148" t="str">
        <f t="shared" si="77"/>
        <v/>
      </c>
      <c r="AP148" t="str">
        <f t="shared" si="77"/>
        <v/>
      </c>
      <c r="AQ148" t="str">
        <f t="shared" si="77"/>
        <v/>
      </c>
      <c r="AR148" t="str">
        <f t="shared" si="77"/>
        <v/>
      </c>
      <c r="AS148" t="str">
        <f t="shared" si="77"/>
        <v/>
      </c>
      <c r="AT148">
        <f t="shared" si="77"/>
        <v>1</v>
      </c>
      <c r="AU148" t="str">
        <f t="shared" si="77"/>
        <v/>
      </c>
      <c r="AV148" t="str">
        <f t="shared" si="77"/>
        <v/>
      </c>
      <c r="AW148" t="str">
        <f t="shared" si="77"/>
        <v/>
      </c>
      <c r="AX148" t="str">
        <f t="shared" si="78"/>
        <v/>
      </c>
      <c r="AY148" t="str">
        <f t="shared" si="78"/>
        <v/>
      </c>
      <c r="AZ148" t="str">
        <f t="shared" si="78"/>
        <v/>
      </c>
      <c r="BA148" t="str">
        <f t="shared" si="78"/>
        <v/>
      </c>
      <c r="BB148" t="str">
        <f t="shared" si="78"/>
        <v/>
      </c>
      <c r="BC148" t="str">
        <f t="shared" si="78"/>
        <v/>
      </c>
      <c r="BD148" t="str">
        <f t="shared" si="78"/>
        <v/>
      </c>
      <c r="BE148" t="str">
        <f t="shared" si="78"/>
        <v/>
      </c>
      <c r="BF148" t="str">
        <f t="shared" si="78"/>
        <v/>
      </c>
      <c r="BG148" t="str">
        <f t="shared" si="78"/>
        <v/>
      </c>
      <c r="BH148" t="str">
        <f t="shared" si="79"/>
        <v/>
      </c>
      <c r="BI148" t="str">
        <f t="shared" si="79"/>
        <v/>
      </c>
      <c r="BJ148" t="str">
        <f t="shared" si="79"/>
        <v/>
      </c>
      <c r="BK148" t="str">
        <f t="shared" si="79"/>
        <v/>
      </c>
      <c r="BL148" t="str">
        <f t="shared" si="79"/>
        <v/>
      </c>
      <c r="BM148" t="str">
        <f t="shared" si="79"/>
        <v/>
      </c>
      <c r="BN148" t="str">
        <f t="shared" si="79"/>
        <v/>
      </c>
    </row>
    <row r="149" spans="1:66" ht="32">
      <c r="A149">
        <v>230</v>
      </c>
      <c r="B149">
        <v>4</v>
      </c>
      <c r="C149" t="s">
        <v>65</v>
      </c>
      <c r="D149" t="s">
        <v>2604</v>
      </c>
      <c r="E149" t="e">
        <f t="shared" si="65"/>
        <v>#REF!</v>
      </c>
      <c r="F149" t="s">
        <v>66</v>
      </c>
      <c r="K149" s="231" t="s">
        <v>2497</v>
      </c>
      <c r="L149" s="230" t="str">
        <f>VLOOKUP(K149,keys_v1.7!O$2:P$792,2,FALSE)</f>
        <v>Definition from VIVO: Enactments of legislative bodies, published in either statute or code form|A legal document proposing or enacting a law or a group of laws.</v>
      </c>
      <c r="M149" s="1">
        <v>0</v>
      </c>
      <c r="N149" s="1">
        <v>0</v>
      </c>
      <c r="O149" s="1">
        <v>1</v>
      </c>
      <c r="R149" s="144">
        <v>0</v>
      </c>
      <c r="S149" s="144">
        <v>0</v>
      </c>
      <c r="T149" s="144">
        <v>0</v>
      </c>
      <c r="U149" s="144">
        <v>0</v>
      </c>
      <c r="V149" s="144">
        <v>0</v>
      </c>
      <c r="W149" s="144">
        <v>0</v>
      </c>
      <c r="X149" s="144">
        <v>0</v>
      </c>
      <c r="Y149" s="144">
        <v>0</v>
      </c>
      <c r="Z149" s="144">
        <v>0</v>
      </c>
      <c r="AA149" s="144">
        <v>0</v>
      </c>
      <c r="AB149" s="146">
        <v>1</v>
      </c>
      <c r="AC149" s="145">
        <v>0</v>
      </c>
      <c r="AE149" t="s">
        <v>2763</v>
      </c>
      <c r="AH149" t="str">
        <f t="shared" si="69"/>
        <v/>
      </c>
      <c r="AI149" t="str">
        <f t="shared" si="53"/>
        <v/>
      </c>
      <c r="AJ149" t="str">
        <f t="shared" si="75"/>
        <v/>
      </c>
      <c r="AK149" t="str">
        <f t="shared" si="76"/>
        <v/>
      </c>
      <c r="AL149" t="str">
        <f t="shared" si="74"/>
        <v/>
      </c>
      <c r="AM149" t="str">
        <f t="shared" si="70"/>
        <v/>
      </c>
      <c r="AN149" t="str">
        <f t="shared" si="77"/>
        <v/>
      </c>
      <c r="AO149" t="str">
        <f t="shared" si="77"/>
        <v/>
      </c>
      <c r="AP149" t="str">
        <f t="shared" si="77"/>
        <v/>
      </c>
      <c r="AQ149" t="str">
        <f t="shared" si="77"/>
        <v/>
      </c>
      <c r="AR149" t="str">
        <f t="shared" si="77"/>
        <v/>
      </c>
      <c r="AS149" t="str">
        <f t="shared" si="77"/>
        <v/>
      </c>
      <c r="AT149" t="str">
        <f t="shared" si="77"/>
        <v/>
      </c>
      <c r="AU149" t="str">
        <f t="shared" si="77"/>
        <v/>
      </c>
      <c r="AV149" t="str">
        <f t="shared" si="77"/>
        <v/>
      </c>
      <c r="AW149" t="str">
        <f t="shared" si="77"/>
        <v/>
      </c>
      <c r="AX149" t="str">
        <f t="shared" si="78"/>
        <v/>
      </c>
      <c r="AY149" t="str">
        <f t="shared" si="78"/>
        <v/>
      </c>
      <c r="AZ149" t="str">
        <f t="shared" si="78"/>
        <v/>
      </c>
      <c r="BA149" t="str">
        <f t="shared" si="78"/>
        <v/>
      </c>
      <c r="BB149" t="str">
        <f t="shared" si="78"/>
        <v/>
      </c>
      <c r="BC149" t="str">
        <f t="shared" si="78"/>
        <v/>
      </c>
      <c r="BD149" t="str">
        <f t="shared" si="78"/>
        <v/>
      </c>
      <c r="BE149" t="str">
        <f t="shared" si="78"/>
        <v/>
      </c>
      <c r="BF149" t="str">
        <f t="shared" si="78"/>
        <v/>
      </c>
      <c r="BG149" t="str">
        <f t="shared" si="78"/>
        <v/>
      </c>
      <c r="BH149" t="str">
        <f t="shared" si="79"/>
        <v/>
      </c>
      <c r="BI149" t="str">
        <f t="shared" si="79"/>
        <v/>
      </c>
      <c r="BJ149" t="str">
        <f t="shared" si="79"/>
        <v/>
      </c>
      <c r="BK149" t="str">
        <f t="shared" si="79"/>
        <v/>
      </c>
      <c r="BL149" t="str">
        <f t="shared" si="79"/>
        <v/>
      </c>
      <c r="BM149" t="str">
        <f t="shared" si="79"/>
        <v/>
      </c>
      <c r="BN149" t="str">
        <f t="shared" si="79"/>
        <v/>
      </c>
    </row>
    <row r="150" spans="1:66" ht="32">
      <c r="A150">
        <v>239</v>
      </c>
      <c r="B150">
        <v>4</v>
      </c>
      <c r="C150" t="s">
        <v>65</v>
      </c>
      <c r="D150" t="s">
        <v>419</v>
      </c>
      <c r="E150" t="e">
        <f t="shared" si="65"/>
        <v>#REF!</v>
      </c>
      <c r="F150" t="s">
        <v>419</v>
      </c>
      <c r="K150" s="231" t="s">
        <v>420</v>
      </c>
      <c r="L150" s="230" t="str">
        <f>VLOOKUP(K150,keys_v1.7!O$2:P$792,2,FALSE)</f>
        <v>Definition from VIVO: A short written piece focused on an event or announcement of note, having a defined publication time and of less enduring interest than a news feature.</v>
      </c>
      <c r="M150" s="1">
        <v>1</v>
      </c>
      <c r="N150" s="1">
        <v>0</v>
      </c>
      <c r="R150" s="144">
        <v>0</v>
      </c>
      <c r="S150" s="144">
        <v>0</v>
      </c>
      <c r="T150" s="144"/>
      <c r="U150" s="144">
        <v>0.4</v>
      </c>
      <c r="V150" s="144">
        <v>0</v>
      </c>
      <c r="W150" s="144">
        <v>0.4</v>
      </c>
      <c r="X150" s="144">
        <v>1</v>
      </c>
      <c r="Y150" s="144">
        <v>0</v>
      </c>
      <c r="Z150" s="144">
        <v>0.4</v>
      </c>
      <c r="AA150" s="144">
        <v>0.2</v>
      </c>
      <c r="AB150" s="146">
        <v>0</v>
      </c>
      <c r="AC150" s="144">
        <v>0</v>
      </c>
      <c r="AE150" t="s">
        <v>2692</v>
      </c>
      <c r="AH150" t="str">
        <f t="shared" si="69"/>
        <v/>
      </c>
      <c r="AI150" t="str">
        <f t="shared" si="53"/>
        <v/>
      </c>
      <c r="AJ150" t="str">
        <f t="shared" si="75"/>
        <v/>
      </c>
      <c r="AK150" t="str">
        <f t="shared" si="76"/>
        <v/>
      </c>
      <c r="AL150" t="str">
        <f t="shared" si="74"/>
        <v/>
      </c>
      <c r="AM150" t="str">
        <f t="shared" si="70"/>
        <v/>
      </c>
      <c r="AN150" t="str">
        <f t="shared" si="77"/>
        <v/>
      </c>
      <c r="AO150" t="str">
        <f t="shared" si="77"/>
        <v/>
      </c>
      <c r="AP150" t="str">
        <f t="shared" si="77"/>
        <v/>
      </c>
      <c r="AQ150" t="str">
        <f t="shared" si="77"/>
        <v/>
      </c>
      <c r="AR150" t="str">
        <f t="shared" si="77"/>
        <v/>
      </c>
      <c r="AS150" t="str">
        <f t="shared" si="77"/>
        <v/>
      </c>
      <c r="AT150" t="str">
        <f t="shared" si="77"/>
        <v/>
      </c>
      <c r="AU150" t="str">
        <f t="shared" si="77"/>
        <v/>
      </c>
      <c r="AV150" t="str">
        <f t="shared" si="77"/>
        <v/>
      </c>
      <c r="AW150" t="str">
        <f t="shared" si="77"/>
        <v/>
      </c>
      <c r="AX150" t="str">
        <f t="shared" si="78"/>
        <v/>
      </c>
      <c r="AY150" t="str">
        <f t="shared" si="78"/>
        <v/>
      </c>
      <c r="AZ150" t="str">
        <f t="shared" si="78"/>
        <v/>
      </c>
      <c r="BA150" t="str">
        <f t="shared" si="78"/>
        <v/>
      </c>
      <c r="BB150" t="str">
        <f t="shared" si="78"/>
        <v/>
      </c>
      <c r="BC150" t="str">
        <f t="shared" si="78"/>
        <v/>
      </c>
      <c r="BD150" t="str">
        <f t="shared" si="78"/>
        <v/>
      </c>
      <c r="BE150" t="str">
        <f t="shared" si="78"/>
        <v/>
      </c>
      <c r="BF150" t="str">
        <f t="shared" si="78"/>
        <v/>
      </c>
      <c r="BG150" t="str">
        <f t="shared" si="78"/>
        <v/>
      </c>
      <c r="BH150" t="str">
        <f t="shared" si="79"/>
        <v/>
      </c>
      <c r="BI150" t="str">
        <f t="shared" si="79"/>
        <v/>
      </c>
      <c r="BJ150" t="str">
        <f t="shared" si="79"/>
        <v/>
      </c>
      <c r="BK150" t="str">
        <f t="shared" si="79"/>
        <v/>
      </c>
      <c r="BL150" t="str">
        <f t="shared" si="79"/>
        <v/>
      </c>
      <c r="BM150" t="str">
        <f t="shared" si="79"/>
        <v/>
      </c>
      <c r="BN150" t="str">
        <f t="shared" si="79"/>
        <v/>
      </c>
    </row>
    <row r="151" spans="1:66" ht="16">
      <c r="A151">
        <v>227</v>
      </c>
      <c r="B151">
        <v>4</v>
      </c>
      <c r="C151" t="s">
        <v>65</v>
      </c>
      <c r="D151" t="s">
        <v>2604</v>
      </c>
      <c r="E151" t="e">
        <f t="shared" si="65"/>
        <v>#REF!</v>
      </c>
      <c r="F151" t="s">
        <v>66</v>
      </c>
      <c r="K151" s="231" t="s">
        <v>2511</v>
      </c>
      <c r="L151" s="230" t="str">
        <f>VLOOKUP(K151,keys_v1.7!O$2:P$792,2,FALSE)</f>
        <v>Definition from VIVO: Official court  papers for a case|A document accompanying a legal case.</v>
      </c>
      <c r="M151" s="1">
        <v>0</v>
      </c>
      <c r="N151" s="1">
        <v>-1</v>
      </c>
      <c r="O151" s="1">
        <v>1</v>
      </c>
      <c r="P151" s="1">
        <v>1</v>
      </c>
      <c r="R151" s="144">
        <v>0</v>
      </c>
      <c r="S151" s="144">
        <v>0</v>
      </c>
      <c r="T151" s="144">
        <v>0</v>
      </c>
      <c r="U151" s="144">
        <v>0</v>
      </c>
      <c r="V151" s="144">
        <v>0</v>
      </c>
      <c r="W151" s="144">
        <v>0</v>
      </c>
      <c r="X151" s="144">
        <v>0</v>
      </c>
      <c r="Y151" s="144">
        <v>0</v>
      </c>
      <c r="Z151" s="144">
        <v>0.6</v>
      </c>
      <c r="AA151" s="144">
        <v>0.2</v>
      </c>
      <c r="AB151" s="146">
        <v>1</v>
      </c>
      <c r="AC151" s="145">
        <v>0</v>
      </c>
      <c r="AE151" t="s">
        <v>2756</v>
      </c>
      <c r="AH151" t="str">
        <f t="shared" si="69"/>
        <v/>
      </c>
      <c r="AI151" t="str">
        <f t="shared" si="53"/>
        <v/>
      </c>
      <c r="AJ151" t="str">
        <f t="shared" si="75"/>
        <v/>
      </c>
      <c r="AK151" t="str">
        <f t="shared" si="76"/>
        <v/>
      </c>
      <c r="AL151" t="str">
        <f t="shared" si="74"/>
        <v/>
      </c>
      <c r="AM151" t="str">
        <f t="shared" si="70"/>
        <v/>
      </c>
      <c r="AN151" t="str">
        <f t="shared" si="77"/>
        <v/>
      </c>
      <c r="AO151" t="str">
        <f t="shared" si="77"/>
        <v/>
      </c>
      <c r="AP151" t="str">
        <f t="shared" si="77"/>
        <v/>
      </c>
      <c r="AQ151" t="str">
        <f t="shared" si="77"/>
        <v/>
      </c>
      <c r="AR151" t="str">
        <f t="shared" si="77"/>
        <v/>
      </c>
      <c r="AS151" t="str">
        <f t="shared" si="77"/>
        <v/>
      </c>
      <c r="AT151">
        <f t="shared" si="77"/>
        <v>12</v>
      </c>
      <c r="AU151" t="str">
        <f t="shared" si="77"/>
        <v/>
      </c>
      <c r="AV151" t="str">
        <f t="shared" si="77"/>
        <v/>
      </c>
      <c r="AW151" t="str">
        <f t="shared" si="77"/>
        <v/>
      </c>
      <c r="AX151" t="str">
        <f t="shared" si="78"/>
        <v/>
      </c>
      <c r="AY151" t="str">
        <f t="shared" si="78"/>
        <v/>
      </c>
      <c r="AZ151" t="str">
        <f t="shared" si="78"/>
        <v/>
      </c>
      <c r="BA151" t="str">
        <f t="shared" si="78"/>
        <v/>
      </c>
      <c r="BB151" t="str">
        <f t="shared" si="78"/>
        <v/>
      </c>
      <c r="BC151" t="str">
        <f t="shared" si="78"/>
        <v/>
      </c>
      <c r="BD151" t="str">
        <f t="shared" si="78"/>
        <v/>
      </c>
      <c r="BE151" t="str">
        <f t="shared" si="78"/>
        <v/>
      </c>
      <c r="BF151" t="str">
        <f t="shared" si="78"/>
        <v/>
      </c>
      <c r="BG151" t="str">
        <f t="shared" si="78"/>
        <v/>
      </c>
      <c r="BH151" t="str">
        <f t="shared" si="79"/>
        <v/>
      </c>
      <c r="BI151" t="str">
        <f t="shared" si="79"/>
        <v/>
      </c>
      <c r="BJ151" t="str">
        <f t="shared" si="79"/>
        <v/>
      </c>
      <c r="BK151">
        <f t="shared" si="79"/>
        <v>7</v>
      </c>
      <c r="BL151" t="str">
        <f t="shared" si="79"/>
        <v/>
      </c>
      <c r="BM151" t="str">
        <f t="shared" si="79"/>
        <v/>
      </c>
      <c r="BN151" t="str">
        <f t="shared" si="79"/>
        <v/>
      </c>
    </row>
    <row r="152" spans="1:66" ht="16">
      <c r="A152">
        <v>229</v>
      </c>
      <c r="B152">
        <v>4</v>
      </c>
      <c r="C152" t="s">
        <v>65</v>
      </c>
      <c r="D152" t="s">
        <v>2604</v>
      </c>
      <c r="E152" t="e">
        <f t="shared" si="65"/>
        <v>#REF!</v>
      </c>
      <c r="F152" t="s">
        <v>66</v>
      </c>
      <c r="K152" s="231" t="s">
        <v>2643</v>
      </c>
      <c r="L152" s="230" t="str">
        <f>VLOOKUP(K152,keys_v1.7!O$2:P$792,2,FALSE)</f>
        <v xml:space="preserve">Definition from RIS: Legal Rule </v>
      </c>
      <c r="M152" s="1">
        <v>0</v>
      </c>
      <c r="N152" s="1">
        <v>-1</v>
      </c>
      <c r="O152" s="1">
        <v>1</v>
      </c>
      <c r="R152" s="144">
        <v>0</v>
      </c>
      <c r="S152" s="144">
        <v>0</v>
      </c>
      <c r="T152" s="144">
        <v>0</v>
      </c>
      <c r="U152" s="144">
        <v>0</v>
      </c>
      <c r="V152" s="144">
        <v>0</v>
      </c>
      <c r="W152" s="144">
        <v>0</v>
      </c>
      <c r="X152" s="144">
        <v>0</v>
      </c>
      <c r="Y152" s="144">
        <v>0</v>
      </c>
      <c r="Z152" s="144">
        <v>0.8</v>
      </c>
      <c r="AA152" s="144">
        <v>0.6</v>
      </c>
      <c r="AB152" s="146">
        <v>1</v>
      </c>
      <c r="AC152" s="145">
        <v>0</v>
      </c>
      <c r="AE152" t="s">
        <v>2763</v>
      </c>
      <c r="AH152" t="str">
        <f t="shared" si="69"/>
        <v/>
      </c>
      <c r="AI152" t="str">
        <f t="shared" si="53"/>
        <v/>
      </c>
      <c r="AJ152" t="str">
        <f t="shared" si="75"/>
        <v/>
      </c>
      <c r="AK152" t="str">
        <f t="shared" si="76"/>
        <v/>
      </c>
      <c r="AL152" t="str">
        <f t="shared" si="74"/>
        <v/>
      </c>
      <c r="AM152" t="str">
        <f t="shared" si="70"/>
        <v/>
      </c>
      <c r="AN152" t="str">
        <f t="shared" si="77"/>
        <v/>
      </c>
      <c r="AO152" t="str">
        <f t="shared" si="77"/>
        <v/>
      </c>
      <c r="AP152" t="str">
        <f t="shared" si="77"/>
        <v/>
      </c>
      <c r="AQ152" t="str">
        <f t="shared" si="77"/>
        <v/>
      </c>
      <c r="AR152" t="str">
        <f t="shared" si="77"/>
        <v/>
      </c>
      <c r="AS152" t="str">
        <f t="shared" si="77"/>
        <v/>
      </c>
      <c r="AT152" t="str">
        <f t="shared" si="77"/>
        <v/>
      </c>
      <c r="AU152" t="str">
        <f t="shared" si="77"/>
        <v/>
      </c>
      <c r="AV152" t="str">
        <f t="shared" si="77"/>
        <v/>
      </c>
      <c r="AW152" t="str">
        <f t="shared" si="77"/>
        <v/>
      </c>
      <c r="AX152" t="str">
        <f t="shared" si="78"/>
        <v/>
      </c>
      <c r="AY152" t="str">
        <f t="shared" si="78"/>
        <v/>
      </c>
      <c r="AZ152" t="str">
        <f t="shared" si="78"/>
        <v/>
      </c>
      <c r="BA152" t="str">
        <f t="shared" si="78"/>
        <v/>
      </c>
      <c r="BB152" t="str">
        <f t="shared" si="78"/>
        <v/>
      </c>
      <c r="BC152" t="str">
        <f t="shared" si="78"/>
        <v/>
      </c>
      <c r="BD152" t="str">
        <f t="shared" si="78"/>
        <v/>
      </c>
      <c r="BE152" t="str">
        <f t="shared" si="78"/>
        <v/>
      </c>
      <c r="BF152" t="str">
        <f t="shared" si="78"/>
        <v/>
      </c>
      <c r="BG152" t="str">
        <f t="shared" si="78"/>
        <v/>
      </c>
      <c r="BH152" t="str">
        <f t="shared" si="79"/>
        <v/>
      </c>
      <c r="BI152" t="str">
        <f t="shared" si="79"/>
        <v/>
      </c>
      <c r="BJ152" t="str">
        <f t="shared" si="79"/>
        <v/>
      </c>
      <c r="BK152" t="str">
        <f t="shared" si="79"/>
        <v/>
      </c>
      <c r="BL152" t="str">
        <f t="shared" si="79"/>
        <v/>
      </c>
      <c r="BM152" t="str">
        <f t="shared" si="79"/>
        <v/>
      </c>
      <c r="BN152" t="str">
        <f t="shared" si="79"/>
        <v/>
      </c>
    </row>
    <row r="153" spans="1:66" ht="32">
      <c r="A153">
        <v>107</v>
      </c>
      <c r="B153">
        <v>4</v>
      </c>
      <c r="C153" t="s">
        <v>65</v>
      </c>
      <c r="D153" t="s">
        <v>419</v>
      </c>
      <c r="E153" t="e">
        <f t="shared" si="65"/>
        <v>#REF!</v>
      </c>
      <c r="F153" t="s">
        <v>3274</v>
      </c>
      <c r="K153" s="231" t="s">
        <v>294</v>
      </c>
      <c r="L153" s="230" t="str">
        <f>VLOOKUP(K153,keys_v1.7!O$2:P$792,2,FALSE)</f>
        <v>Definition from CASRAI: The Newsletters promote research activities to the community and the university; mobilize knowledge to improve practice and inform policy, and provide relevant and accessible information to the broader public.</v>
      </c>
      <c r="M153" s="1">
        <v>1</v>
      </c>
      <c r="N153" s="1">
        <v>0</v>
      </c>
      <c r="R153" s="144">
        <v>0.4</v>
      </c>
      <c r="S153" s="144">
        <v>0</v>
      </c>
      <c r="T153" s="147">
        <v>0.2</v>
      </c>
      <c r="U153" s="147">
        <v>0.4</v>
      </c>
      <c r="V153" s="144">
        <v>0</v>
      </c>
      <c r="W153" s="144">
        <v>0.8</v>
      </c>
      <c r="X153" s="144">
        <v>1</v>
      </c>
      <c r="Y153" s="144">
        <v>0</v>
      </c>
      <c r="Z153" s="144">
        <v>0.8</v>
      </c>
      <c r="AA153" s="144">
        <v>0.2</v>
      </c>
      <c r="AB153" s="145">
        <v>0</v>
      </c>
      <c r="AC153" s="144">
        <v>0</v>
      </c>
      <c r="AE153" t="s">
        <v>2692</v>
      </c>
      <c r="AH153" t="str">
        <f t="shared" si="69"/>
        <v/>
      </c>
      <c r="AI153" t="str">
        <f t="shared" si="53"/>
        <v/>
      </c>
      <c r="AJ153" t="str">
        <f t="shared" si="75"/>
        <v/>
      </c>
      <c r="AK153" t="str">
        <f t="shared" si="76"/>
        <v/>
      </c>
      <c r="AL153" t="str">
        <f t="shared" si="74"/>
        <v/>
      </c>
      <c r="AM153" t="str">
        <f t="shared" si="70"/>
        <v/>
      </c>
      <c r="AN153" t="str">
        <f t="shared" si="77"/>
        <v/>
      </c>
      <c r="AO153" t="str">
        <f t="shared" si="77"/>
        <v/>
      </c>
      <c r="AP153" t="str">
        <f t="shared" si="77"/>
        <v/>
      </c>
      <c r="AQ153" t="str">
        <f t="shared" si="77"/>
        <v/>
      </c>
      <c r="AR153" t="str">
        <f t="shared" si="77"/>
        <v/>
      </c>
      <c r="AS153" t="str">
        <f t="shared" si="77"/>
        <v/>
      </c>
      <c r="AT153" t="str">
        <f t="shared" si="77"/>
        <v/>
      </c>
      <c r="AU153" t="str">
        <f t="shared" si="77"/>
        <v/>
      </c>
      <c r="AV153" t="str">
        <f t="shared" si="77"/>
        <v/>
      </c>
      <c r="AW153" t="str">
        <f t="shared" si="77"/>
        <v/>
      </c>
      <c r="AX153" t="str">
        <f t="shared" si="78"/>
        <v/>
      </c>
      <c r="AY153" t="str">
        <f t="shared" si="78"/>
        <v/>
      </c>
      <c r="AZ153" t="str">
        <f t="shared" si="78"/>
        <v/>
      </c>
      <c r="BA153" t="str">
        <f t="shared" si="78"/>
        <v/>
      </c>
      <c r="BB153" t="str">
        <f t="shared" si="78"/>
        <v/>
      </c>
      <c r="BC153" t="str">
        <f t="shared" si="78"/>
        <v/>
      </c>
      <c r="BD153" t="str">
        <f t="shared" si="78"/>
        <v/>
      </c>
      <c r="BE153" t="str">
        <f t="shared" si="78"/>
        <v/>
      </c>
      <c r="BF153" t="str">
        <f t="shared" si="78"/>
        <v/>
      </c>
      <c r="BG153" t="str">
        <f t="shared" si="78"/>
        <v/>
      </c>
      <c r="BH153" t="str">
        <f t="shared" si="79"/>
        <v/>
      </c>
      <c r="BI153" t="str">
        <f t="shared" si="79"/>
        <v/>
      </c>
      <c r="BJ153" t="str">
        <f t="shared" si="79"/>
        <v/>
      </c>
      <c r="BK153" t="str">
        <f t="shared" si="79"/>
        <v/>
      </c>
      <c r="BL153" t="str">
        <f t="shared" si="79"/>
        <v/>
      </c>
      <c r="BM153" t="str">
        <f t="shared" si="79"/>
        <v/>
      </c>
      <c r="BN153" t="str">
        <f t="shared" si="79"/>
        <v/>
      </c>
    </row>
    <row r="154" spans="1:66" ht="16">
      <c r="A154">
        <v>285</v>
      </c>
      <c r="B154">
        <v>4</v>
      </c>
      <c r="C154" t="s">
        <v>65</v>
      </c>
      <c r="D154" t="s">
        <v>419</v>
      </c>
      <c r="E154" t="e">
        <f t="shared" si="65"/>
        <v>#REF!</v>
      </c>
      <c r="F154" t="s">
        <v>3274</v>
      </c>
      <c r="K154" s="231" t="s">
        <v>399</v>
      </c>
      <c r="L154" s="230" t="str">
        <f>VLOOKUP(K154,keys_v1.7!O$2:P$792,2,FALSE)</f>
        <v xml:space="preserve">Definition from CGSpace: </v>
      </c>
      <c r="M154" s="1">
        <v>1</v>
      </c>
      <c r="N154" s="1">
        <v>0</v>
      </c>
      <c r="R154" s="144">
        <v>0</v>
      </c>
      <c r="S154" s="144">
        <v>0</v>
      </c>
      <c r="T154" s="144"/>
      <c r="U154" s="144">
        <v>0.4</v>
      </c>
      <c r="V154" s="144">
        <v>0.2</v>
      </c>
      <c r="W154" s="144">
        <v>0.6</v>
      </c>
      <c r="X154" s="144">
        <v>1</v>
      </c>
      <c r="Y154" s="144">
        <v>0</v>
      </c>
      <c r="Z154" s="144">
        <v>0.2</v>
      </c>
      <c r="AA154" s="144">
        <v>0.2</v>
      </c>
      <c r="AB154" s="146">
        <v>0</v>
      </c>
      <c r="AC154" s="144">
        <v>0</v>
      </c>
      <c r="AE154" t="s">
        <v>2692</v>
      </c>
      <c r="AH154" t="str">
        <f t="shared" si="69"/>
        <v/>
      </c>
      <c r="AI154" t="str">
        <f t="shared" si="53"/>
        <v/>
      </c>
      <c r="AJ154" t="str">
        <f t="shared" si="75"/>
        <v/>
      </c>
      <c r="AK154" t="str">
        <f t="shared" si="76"/>
        <v/>
      </c>
      <c r="AL154" t="str">
        <f t="shared" si="74"/>
        <v/>
      </c>
      <c r="AM154" t="str">
        <f t="shared" si="70"/>
        <v/>
      </c>
      <c r="AN154" t="str">
        <f t="shared" ref="AN154:AW163" si="80">IFERROR(SEARCH(AN$1,$K154),"")</f>
        <v/>
      </c>
      <c r="AO154" t="str">
        <f t="shared" si="80"/>
        <v/>
      </c>
      <c r="AP154" t="str">
        <f t="shared" si="80"/>
        <v/>
      </c>
      <c r="AQ154" t="str">
        <f t="shared" si="80"/>
        <v/>
      </c>
      <c r="AR154" t="str">
        <f t="shared" si="80"/>
        <v/>
      </c>
      <c r="AS154" t="str">
        <f t="shared" si="80"/>
        <v/>
      </c>
      <c r="AT154" t="str">
        <f t="shared" si="80"/>
        <v/>
      </c>
      <c r="AU154" t="str">
        <f t="shared" si="80"/>
        <v/>
      </c>
      <c r="AV154" t="str">
        <f t="shared" si="80"/>
        <v/>
      </c>
      <c r="AW154" t="str">
        <f t="shared" si="80"/>
        <v/>
      </c>
      <c r="AX154" t="str">
        <f t="shared" ref="AX154:BG163" si="81">IFERROR(SEARCH(AX$1,$K154),"")</f>
        <v/>
      </c>
      <c r="AY154" t="str">
        <f t="shared" si="81"/>
        <v/>
      </c>
      <c r="AZ154" t="str">
        <f t="shared" si="81"/>
        <v/>
      </c>
      <c r="BA154" t="str">
        <f t="shared" si="81"/>
        <v/>
      </c>
      <c r="BB154" t="str">
        <f t="shared" si="81"/>
        <v/>
      </c>
      <c r="BC154" t="str">
        <f t="shared" si="81"/>
        <v/>
      </c>
      <c r="BD154" t="str">
        <f t="shared" si="81"/>
        <v/>
      </c>
      <c r="BE154" t="str">
        <f t="shared" si="81"/>
        <v/>
      </c>
      <c r="BF154" t="str">
        <f t="shared" si="81"/>
        <v/>
      </c>
      <c r="BG154" t="str">
        <f t="shared" si="81"/>
        <v/>
      </c>
      <c r="BH154" t="str">
        <f t="shared" ref="BH154:BN163" si="82">IFERROR(SEARCH(BH$1,$K154),"")</f>
        <v/>
      </c>
      <c r="BI154" t="str">
        <f t="shared" si="82"/>
        <v/>
      </c>
      <c r="BJ154" t="str">
        <f t="shared" si="82"/>
        <v/>
      </c>
      <c r="BK154" t="str">
        <f t="shared" si="82"/>
        <v/>
      </c>
      <c r="BL154" t="str">
        <f t="shared" si="82"/>
        <v/>
      </c>
      <c r="BM154" t="str">
        <f t="shared" si="82"/>
        <v/>
      </c>
      <c r="BN154" t="str">
        <f t="shared" si="82"/>
        <v/>
      </c>
    </row>
    <row r="155" spans="1:66" ht="16">
      <c r="A155">
        <v>233</v>
      </c>
      <c r="B155">
        <v>4</v>
      </c>
      <c r="C155" t="s">
        <v>65</v>
      </c>
      <c r="D155" t="s">
        <v>419</v>
      </c>
      <c r="E155" t="e">
        <f t="shared" si="65"/>
        <v>#REF!</v>
      </c>
      <c r="F155" t="s">
        <v>2806</v>
      </c>
      <c r="K155" s="231" t="s">
        <v>158</v>
      </c>
      <c r="L155" s="230" t="str">
        <f>VLOOKUP(K155,keys_v1.7!O$2:P$792,2,FALSE)</f>
        <v>Definition from FaBiO: An article published in a magazine issue.</v>
      </c>
      <c r="M155" s="1">
        <v>1</v>
      </c>
      <c r="N155" s="1">
        <v>0</v>
      </c>
      <c r="R155" s="144">
        <v>0.6</v>
      </c>
      <c r="S155" s="144">
        <v>0.2</v>
      </c>
      <c r="T155" s="144"/>
      <c r="U155" s="144">
        <v>0.2</v>
      </c>
      <c r="V155" s="144">
        <v>0.2</v>
      </c>
      <c r="W155" s="144">
        <v>0.8</v>
      </c>
      <c r="X155" s="144">
        <v>1</v>
      </c>
      <c r="Y155" s="144">
        <v>0</v>
      </c>
      <c r="Z155" s="144">
        <v>0</v>
      </c>
      <c r="AA155" s="144">
        <v>0</v>
      </c>
      <c r="AB155" s="145">
        <v>0</v>
      </c>
      <c r="AC155" s="145">
        <v>0</v>
      </c>
      <c r="AE155" t="s">
        <v>2750</v>
      </c>
      <c r="AH155" t="str">
        <f t="shared" si="69"/>
        <v/>
      </c>
      <c r="AI155" t="str">
        <f t="shared" si="53"/>
        <v/>
      </c>
      <c r="AJ155" t="str">
        <f t="shared" si="75"/>
        <v/>
      </c>
      <c r="AK155" t="str">
        <f t="shared" si="76"/>
        <v/>
      </c>
      <c r="AL155" t="str">
        <f t="shared" si="74"/>
        <v/>
      </c>
      <c r="AM155" t="str">
        <f t="shared" si="70"/>
        <v/>
      </c>
      <c r="AN155" t="str">
        <f t="shared" si="80"/>
        <v/>
      </c>
      <c r="AO155" t="str">
        <f t="shared" si="80"/>
        <v/>
      </c>
      <c r="AP155" t="str">
        <f t="shared" si="80"/>
        <v/>
      </c>
      <c r="AQ155" t="str">
        <f t="shared" si="80"/>
        <v/>
      </c>
      <c r="AR155" t="str">
        <f t="shared" si="80"/>
        <v/>
      </c>
      <c r="AS155" t="str">
        <f t="shared" si="80"/>
        <v/>
      </c>
      <c r="AT155" t="str">
        <f t="shared" si="80"/>
        <v/>
      </c>
      <c r="AU155" t="str">
        <f t="shared" si="80"/>
        <v/>
      </c>
      <c r="AV155" t="str">
        <f t="shared" si="80"/>
        <v/>
      </c>
      <c r="AW155" t="str">
        <f t="shared" si="80"/>
        <v/>
      </c>
      <c r="AX155" t="str">
        <f t="shared" si="81"/>
        <v/>
      </c>
      <c r="AY155" t="str">
        <f t="shared" si="81"/>
        <v/>
      </c>
      <c r="AZ155" t="str">
        <f t="shared" si="81"/>
        <v/>
      </c>
      <c r="BA155" t="str">
        <f t="shared" si="81"/>
        <v/>
      </c>
      <c r="BB155" t="str">
        <f t="shared" si="81"/>
        <v/>
      </c>
      <c r="BC155" t="str">
        <f t="shared" si="81"/>
        <v/>
      </c>
      <c r="BD155" t="str">
        <f t="shared" si="81"/>
        <v/>
      </c>
      <c r="BE155" t="str">
        <f t="shared" si="81"/>
        <v/>
      </c>
      <c r="BF155" t="str">
        <f t="shared" si="81"/>
        <v/>
      </c>
      <c r="BG155" t="str">
        <f t="shared" si="81"/>
        <v/>
      </c>
      <c r="BH155" t="str">
        <f t="shared" si="82"/>
        <v/>
      </c>
      <c r="BI155" t="str">
        <f t="shared" si="82"/>
        <v/>
      </c>
      <c r="BJ155" t="str">
        <f t="shared" si="82"/>
        <v/>
      </c>
      <c r="BK155" t="str">
        <f t="shared" si="82"/>
        <v/>
      </c>
      <c r="BL155" t="str">
        <f t="shared" si="82"/>
        <v/>
      </c>
      <c r="BM155" t="str">
        <f t="shared" si="82"/>
        <v/>
      </c>
      <c r="BN155" t="str">
        <f t="shared" si="82"/>
        <v/>
      </c>
    </row>
    <row r="156" spans="1:66" ht="32">
      <c r="A156">
        <v>244</v>
      </c>
      <c r="B156">
        <v>4</v>
      </c>
      <c r="C156" t="s">
        <v>65</v>
      </c>
      <c r="D156" t="s">
        <v>419</v>
      </c>
      <c r="E156" t="e">
        <f t="shared" ref="E156:E187" si="83">IF(F156=F155,E155,E155+1)</f>
        <v>#REF!</v>
      </c>
      <c r="F156" t="s">
        <v>3274</v>
      </c>
      <c r="K156" s="231" t="s">
        <v>448</v>
      </c>
      <c r="L156" s="230" t="str">
        <f>VLOOKUP(K156,keys_v1.7!O$2:P$792,2,FALSE)</f>
        <v>Definition from FaBiO: A non-peer reviewed periodical, usually published daily or weekly, consisting primarily of editorials and news items concerning current or recent events and matters of public interest.</v>
      </c>
      <c r="M156" s="1">
        <v>1</v>
      </c>
      <c r="N156" s="1">
        <v>0</v>
      </c>
      <c r="R156" s="144">
        <v>0.2</v>
      </c>
      <c r="S156" s="144">
        <v>0.2</v>
      </c>
      <c r="T156" s="144"/>
      <c r="U156" s="144">
        <v>0.2</v>
      </c>
      <c r="V156" s="144">
        <v>0.2</v>
      </c>
      <c r="W156" s="144">
        <v>0.2</v>
      </c>
      <c r="X156" s="144">
        <v>1</v>
      </c>
      <c r="Y156" s="144">
        <v>0</v>
      </c>
      <c r="Z156" s="144">
        <v>0</v>
      </c>
      <c r="AA156" s="144">
        <v>0</v>
      </c>
      <c r="AB156" s="145">
        <v>0</v>
      </c>
      <c r="AC156" s="144">
        <v>0</v>
      </c>
      <c r="AE156" t="s">
        <v>2750</v>
      </c>
      <c r="AH156" t="str">
        <f t="shared" si="69"/>
        <v/>
      </c>
      <c r="AI156" t="str">
        <f t="shared" si="53"/>
        <v/>
      </c>
      <c r="AJ156" t="str">
        <f t="shared" si="75"/>
        <v/>
      </c>
      <c r="AK156" t="str">
        <f t="shared" si="76"/>
        <v/>
      </c>
      <c r="AL156" t="str">
        <f t="shared" si="74"/>
        <v/>
      </c>
      <c r="AM156" t="str">
        <f t="shared" si="70"/>
        <v/>
      </c>
      <c r="AN156" t="str">
        <f t="shared" si="80"/>
        <v/>
      </c>
      <c r="AO156" t="str">
        <f t="shared" si="80"/>
        <v/>
      </c>
      <c r="AP156" t="str">
        <f t="shared" si="80"/>
        <v/>
      </c>
      <c r="AQ156" t="str">
        <f t="shared" si="80"/>
        <v/>
      </c>
      <c r="AR156" t="str">
        <f t="shared" si="80"/>
        <v/>
      </c>
      <c r="AS156">
        <f t="shared" si="80"/>
        <v>5</v>
      </c>
      <c r="AT156" t="str">
        <f t="shared" si="80"/>
        <v/>
      </c>
      <c r="AU156" t="str">
        <f t="shared" si="80"/>
        <v/>
      </c>
      <c r="AV156" t="str">
        <f t="shared" si="80"/>
        <v/>
      </c>
      <c r="AW156" t="str">
        <f t="shared" si="80"/>
        <v/>
      </c>
      <c r="AX156" t="str">
        <f t="shared" si="81"/>
        <v/>
      </c>
      <c r="AY156" t="str">
        <f t="shared" si="81"/>
        <v/>
      </c>
      <c r="AZ156" t="str">
        <f t="shared" si="81"/>
        <v/>
      </c>
      <c r="BA156" t="str">
        <f t="shared" si="81"/>
        <v/>
      </c>
      <c r="BB156" t="str">
        <f t="shared" si="81"/>
        <v/>
      </c>
      <c r="BC156" t="str">
        <f t="shared" si="81"/>
        <v/>
      </c>
      <c r="BD156" t="str">
        <f t="shared" si="81"/>
        <v/>
      </c>
      <c r="BE156" t="str">
        <f t="shared" si="81"/>
        <v/>
      </c>
      <c r="BF156" t="str">
        <f t="shared" si="81"/>
        <v/>
      </c>
      <c r="BG156" t="str">
        <f t="shared" si="81"/>
        <v/>
      </c>
      <c r="BH156" t="str">
        <f t="shared" si="82"/>
        <v/>
      </c>
      <c r="BI156" t="str">
        <f t="shared" si="82"/>
        <v/>
      </c>
      <c r="BJ156" t="str">
        <f t="shared" si="82"/>
        <v/>
      </c>
      <c r="BK156" t="str">
        <f t="shared" si="82"/>
        <v/>
      </c>
      <c r="BL156" t="str">
        <f t="shared" si="82"/>
        <v/>
      </c>
      <c r="BM156" t="str">
        <f t="shared" si="82"/>
        <v/>
      </c>
      <c r="BN156" t="str">
        <f t="shared" si="82"/>
        <v/>
      </c>
    </row>
    <row r="157" spans="1:66" ht="16">
      <c r="A157">
        <v>204</v>
      </c>
      <c r="B157">
        <v>4</v>
      </c>
      <c r="C157" t="s">
        <v>65</v>
      </c>
      <c r="D157" t="s">
        <v>419</v>
      </c>
      <c r="E157" t="e">
        <f t="shared" si="83"/>
        <v>#REF!</v>
      </c>
      <c r="F157" t="s">
        <v>3274</v>
      </c>
      <c r="K157" s="231" t="s">
        <v>468</v>
      </c>
      <c r="L157" s="230" t="str">
        <f>VLOOKUP(K157,keys_v1.7!O$2:P$792,2,FALSE)</f>
        <v xml:space="preserve">Definition from RIS: </v>
      </c>
      <c r="M157" s="1">
        <v>0</v>
      </c>
      <c r="N157" s="1">
        <v>0</v>
      </c>
      <c r="R157" s="144">
        <v>0</v>
      </c>
      <c r="S157" s="144">
        <v>0.2</v>
      </c>
      <c r="T157" s="144"/>
      <c r="U157" s="144">
        <v>0.2</v>
      </c>
      <c r="V157" s="144">
        <v>0.4</v>
      </c>
      <c r="W157" s="144">
        <v>0.6</v>
      </c>
      <c r="X157" s="144">
        <v>1</v>
      </c>
      <c r="Y157" s="144">
        <v>0</v>
      </c>
      <c r="Z157" s="144">
        <v>0.2</v>
      </c>
      <c r="AA157" s="144">
        <v>0</v>
      </c>
      <c r="AB157" s="145">
        <v>0</v>
      </c>
      <c r="AC157" s="144">
        <v>0</v>
      </c>
      <c r="AE157" t="s">
        <v>2750</v>
      </c>
      <c r="AH157" t="str">
        <f t="shared" si="69"/>
        <v/>
      </c>
      <c r="AI157" t="str">
        <f t="shared" si="53"/>
        <v/>
      </c>
      <c r="AJ157" t="str">
        <f t="shared" si="75"/>
        <v/>
      </c>
      <c r="AK157" t="str">
        <f t="shared" si="76"/>
        <v/>
      </c>
      <c r="AL157" t="str">
        <f t="shared" si="74"/>
        <v/>
      </c>
      <c r="AM157" t="str">
        <f t="shared" si="70"/>
        <v/>
      </c>
      <c r="AN157" t="str">
        <f t="shared" si="80"/>
        <v/>
      </c>
      <c r="AO157" t="str">
        <f t="shared" si="80"/>
        <v/>
      </c>
      <c r="AP157" t="str">
        <f t="shared" si="80"/>
        <v/>
      </c>
      <c r="AQ157" t="str">
        <f t="shared" si="80"/>
        <v/>
      </c>
      <c r="AR157" t="str">
        <f t="shared" si="80"/>
        <v/>
      </c>
      <c r="AS157" t="str">
        <f t="shared" si="80"/>
        <v/>
      </c>
      <c r="AT157" t="str">
        <f t="shared" si="80"/>
        <v/>
      </c>
      <c r="AU157" t="str">
        <f t="shared" si="80"/>
        <v/>
      </c>
      <c r="AV157" t="str">
        <f t="shared" si="80"/>
        <v/>
      </c>
      <c r="AW157" t="str">
        <f t="shared" si="80"/>
        <v/>
      </c>
      <c r="AX157" t="str">
        <f t="shared" si="81"/>
        <v/>
      </c>
      <c r="AY157" t="str">
        <f t="shared" si="81"/>
        <v/>
      </c>
      <c r="AZ157" t="str">
        <f t="shared" si="81"/>
        <v/>
      </c>
      <c r="BA157" t="str">
        <f t="shared" si="81"/>
        <v/>
      </c>
      <c r="BB157" t="str">
        <f t="shared" si="81"/>
        <v/>
      </c>
      <c r="BC157" t="str">
        <f t="shared" si="81"/>
        <v/>
      </c>
      <c r="BD157" t="str">
        <f t="shared" si="81"/>
        <v/>
      </c>
      <c r="BE157" t="str">
        <f t="shared" si="81"/>
        <v/>
      </c>
      <c r="BF157" t="str">
        <f t="shared" si="81"/>
        <v/>
      </c>
      <c r="BG157" t="str">
        <f t="shared" si="81"/>
        <v/>
      </c>
      <c r="BH157" t="str">
        <f t="shared" si="82"/>
        <v/>
      </c>
      <c r="BI157" t="str">
        <f t="shared" si="82"/>
        <v/>
      </c>
      <c r="BJ157" t="str">
        <f t="shared" si="82"/>
        <v/>
      </c>
      <c r="BK157" t="str">
        <f t="shared" si="82"/>
        <v/>
      </c>
      <c r="BL157" t="str">
        <f t="shared" si="82"/>
        <v/>
      </c>
      <c r="BM157" t="str">
        <f t="shared" si="82"/>
        <v/>
      </c>
      <c r="BN157" t="str">
        <f t="shared" si="82"/>
        <v/>
      </c>
    </row>
    <row r="158" spans="1:66" ht="48">
      <c r="A158">
        <v>243</v>
      </c>
      <c r="B158">
        <v>4</v>
      </c>
      <c r="C158" t="s">
        <v>65</v>
      </c>
      <c r="D158" t="s">
        <v>419</v>
      </c>
      <c r="E158" t="e">
        <f t="shared" si="83"/>
        <v>#REF!</v>
      </c>
      <c r="F158" t="s">
        <v>2806</v>
      </c>
      <c r="K158" s="231" t="s">
        <v>296</v>
      </c>
      <c r="L158" s="230" t="str">
        <f>VLOOKUP(K158,keys_v1.7!O$2:P$792,2,FALSE)</f>
        <v>Definition from CASRAI: Articles in publications aimed at researchers, decision-makers, professionals and the public that report on a research project or on the activities of a research chair or a research centre. The Newsletters promote research activities to the community and the university; mobilize knowledge to improve practice and inform policy, and provide relevant and accessible information to the broader public.</v>
      </c>
      <c r="M158" s="1">
        <v>0</v>
      </c>
      <c r="N158" s="1">
        <v>1</v>
      </c>
      <c r="R158" s="144">
        <v>0</v>
      </c>
      <c r="S158" s="144">
        <v>0</v>
      </c>
      <c r="T158" s="144"/>
      <c r="U158" s="144">
        <v>0.4</v>
      </c>
      <c r="V158" s="144">
        <v>0</v>
      </c>
      <c r="W158" s="144">
        <v>0.4</v>
      </c>
      <c r="X158" s="144">
        <v>1</v>
      </c>
      <c r="Y158" s="144">
        <v>0</v>
      </c>
      <c r="Z158" s="144">
        <v>0.4</v>
      </c>
      <c r="AA158" s="144">
        <v>0</v>
      </c>
      <c r="AB158" s="146">
        <v>0</v>
      </c>
      <c r="AC158" s="144">
        <v>0</v>
      </c>
      <c r="AE158" t="s">
        <v>2692</v>
      </c>
      <c r="AH158" t="str">
        <f t="shared" si="69"/>
        <v/>
      </c>
      <c r="AI158" t="str">
        <f t="shared" si="53"/>
        <v/>
      </c>
      <c r="AJ158" t="str">
        <f t="shared" si="75"/>
        <v/>
      </c>
      <c r="AK158" t="str">
        <f t="shared" si="76"/>
        <v/>
      </c>
      <c r="AL158" t="str">
        <f t="shared" si="74"/>
        <v/>
      </c>
      <c r="AM158" t="str">
        <f t="shared" si="70"/>
        <v/>
      </c>
      <c r="AN158" t="str">
        <f t="shared" si="80"/>
        <v/>
      </c>
      <c r="AO158" t="str">
        <f t="shared" si="80"/>
        <v/>
      </c>
      <c r="AP158" t="str">
        <f t="shared" si="80"/>
        <v/>
      </c>
      <c r="AQ158" t="str">
        <f t="shared" si="80"/>
        <v/>
      </c>
      <c r="AR158" t="str">
        <f t="shared" si="80"/>
        <v/>
      </c>
      <c r="AS158" t="str">
        <f t="shared" si="80"/>
        <v/>
      </c>
      <c r="AT158" t="str">
        <f t="shared" si="80"/>
        <v/>
      </c>
      <c r="AU158" t="str">
        <f t="shared" si="80"/>
        <v/>
      </c>
      <c r="AV158" t="str">
        <f t="shared" si="80"/>
        <v/>
      </c>
      <c r="AW158" t="str">
        <f t="shared" si="80"/>
        <v/>
      </c>
      <c r="AX158" t="str">
        <f t="shared" si="81"/>
        <v/>
      </c>
      <c r="AY158" t="str">
        <f t="shared" si="81"/>
        <v/>
      </c>
      <c r="AZ158" t="str">
        <f t="shared" si="81"/>
        <v/>
      </c>
      <c r="BA158" t="str">
        <f t="shared" si="81"/>
        <v/>
      </c>
      <c r="BB158" t="str">
        <f t="shared" si="81"/>
        <v/>
      </c>
      <c r="BC158" t="str">
        <f t="shared" si="81"/>
        <v/>
      </c>
      <c r="BD158" t="str">
        <f t="shared" si="81"/>
        <v/>
      </c>
      <c r="BE158" t="str">
        <f t="shared" si="81"/>
        <v/>
      </c>
      <c r="BF158" t="str">
        <f t="shared" si="81"/>
        <v/>
      </c>
      <c r="BG158" t="str">
        <f t="shared" si="81"/>
        <v/>
      </c>
      <c r="BH158" t="str">
        <f t="shared" si="82"/>
        <v/>
      </c>
      <c r="BI158" t="str">
        <f t="shared" si="82"/>
        <v/>
      </c>
      <c r="BJ158" t="str">
        <f t="shared" si="82"/>
        <v/>
      </c>
      <c r="BK158" t="str">
        <f t="shared" si="82"/>
        <v/>
      </c>
      <c r="BL158" t="str">
        <f t="shared" si="82"/>
        <v/>
      </c>
      <c r="BM158" t="str">
        <f t="shared" si="82"/>
        <v/>
      </c>
      <c r="BN158" t="str">
        <f t="shared" si="82"/>
        <v/>
      </c>
    </row>
    <row r="159" spans="1:66">
      <c r="A159">
        <v>240</v>
      </c>
      <c r="B159">
        <v>4</v>
      </c>
      <c r="C159" t="s">
        <v>65</v>
      </c>
      <c r="D159" t="s">
        <v>419</v>
      </c>
      <c r="E159" t="e">
        <f t="shared" si="83"/>
        <v>#REF!</v>
      </c>
      <c r="F159" t="s">
        <v>419</v>
      </c>
      <c r="K159" s="231" t="s">
        <v>2310</v>
      </c>
      <c r="L159" s="230" t="e">
        <f>VLOOKUP(K159,keys_v1.7!O$2:P$792,2,FALSE)</f>
        <v>#N/A</v>
      </c>
      <c r="M159" s="1">
        <v>0</v>
      </c>
      <c r="N159" s="227">
        <v>-1</v>
      </c>
      <c r="R159" s="144">
        <v>0</v>
      </c>
      <c r="S159" s="144">
        <v>0</v>
      </c>
      <c r="T159" s="144"/>
      <c r="U159" s="144">
        <v>0.4</v>
      </c>
      <c r="V159" s="144">
        <v>0</v>
      </c>
      <c r="W159" s="144">
        <v>0.4</v>
      </c>
      <c r="X159" s="144">
        <v>1</v>
      </c>
      <c r="Y159" s="144">
        <v>0</v>
      </c>
      <c r="Z159" s="144">
        <v>0.6</v>
      </c>
      <c r="AA159" s="144">
        <v>0.4</v>
      </c>
      <c r="AB159" s="146">
        <v>0</v>
      </c>
      <c r="AC159" s="144">
        <v>0</v>
      </c>
      <c r="AE159" t="s">
        <v>2692</v>
      </c>
      <c r="AH159" t="str">
        <f t="shared" si="69"/>
        <v/>
      </c>
      <c r="AI159" t="str">
        <f t="shared" si="53"/>
        <v/>
      </c>
      <c r="AJ159" t="str">
        <f t="shared" si="75"/>
        <v/>
      </c>
      <c r="AK159" t="str">
        <f t="shared" si="76"/>
        <v/>
      </c>
      <c r="AL159" t="str">
        <f t="shared" si="74"/>
        <v/>
      </c>
      <c r="AM159" t="str">
        <f t="shared" si="70"/>
        <v/>
      </c>
      <c r="AN159" t="str">
        <f t="shared" si="80"/>
        <v/>
      </c>
      <c r="AO159" t="str">
        <f t="shared" si="80"/>
        <v/>
      </c>
      <c r="AP159" t="str">
        <f t="shared" si="80"/>
        <v/>
      </c>
      <c r="AQ159" t="str">
        <f t="shared" si="80"/>
        <v/>
      </c>
      <c r="AR159" t="str">
        <f t="shared" si="80"/>
        <v/>
      </c>
      <c r="AS159" t="str">
        <f t="shared" si="80"/>
        <v/>
      </c>
      <c r="AT159" t="str">
        <f t="shared" si="80"/>
        <v/>
      </c>
      <c r="AU159" t="str">
        <f t="shared" si="80"/>
        <v/>
      </c>
      <c r="AV159" t="str">
        <f t="shared" si="80"/>
        <v/>
      </c>
      <c r="AW159" t="str">
        <f t="shared" si="80"/>
        <v/>
      </c>
      <c r="AX159" t="str">
        <f t="shared" si="81"/>
        <v/>
      </c>
      <c r="AY159" t="str">
        <f t="shared" si="81"/>
        <v/>
      </c>
      <c r="AZ159" t="str">
        <f t="shared" si="81"/>
        <v/>
      </c>
      <c r="BA159" t="str">
        <f t="shared" si="81"/>
        <v/>
      </c>
      <c r="BB159" t="str">
        <f t="shared" si="81"/>
        <v/>
      </c>
      <c r="BC159" t="str">
        <f t="shared" si="81"/>
        <v/>
      </c>
      <c r="BD159" t="str">
        <f t="shared" si="81"/>
        <v/>
      </c>
      <c r="BE159" t="str">
        <f t="shared" si="81"/>
        <v/>
      </c>
      <c r="BF159" t="str">
        <f t="shared" si="81"/>
        <v/>
      </c>
      <c r="BG159" t="str">
        <f t="shared" si="81"/>
        <v/>
      </c>
      <c r="BH159" t="str">
        <f t="shared" si="82"/>
        <v/>
      </c>
      <c r="BI159" t="str">
        <f t="shared" si="82"/>
        <v/>
      </c>
      <c r="BJ159" t="str">
        <f t="shared" si="82"/>
        <v/>
      </c>
      <c r="BK159" t="str">
        <f t="shared" si="82"/>
        <v/>
      </c>
      <c r="BL159" t="str">
        <f t="shared" si="82"/>
        <v/>
      </c>
      <c r="BM159" t="str">
        <f t="shared" si="82"/>
        <v/>
      </c>
      <c r="BN159" t="str">
        <f t="shared" si="82"/>
        <v/>
      </c>
    </row>
    <row r="160" spans="1:66">
      <c r="A160">
        <v>158</v>
      </c>
      <c r="B160">
        <v>4</v>
      </c>
      <c r="C160" t="s">
        <v>65</v>
      </c>
      <c r="D160" t="s">
        <v>419</v>
      </c>
      <c r="E160" t="e">
        <f t="shared" si="83"/>
        <v>#REF!</v>
      </c>
      <c r="F160" t="s">
        <v>419</v>
      </c>
      <c r="K160" s="231" t="s">
        <v>2918</v>
      </c>
      <c r="L160" s="230" t="e">
        <f>VLOOKUP(K160,keys_v1.7!O$2:P$792,2,FALSE)</f>
        <v>#N/A</v>
      </c>
      <c r="M160" s="1">
        <v>0</v>
      </c>
      <c r="N160" s="1">
        <v>-1</v>
      </c>
      <c r="R160" s="144">
        <v>0.2</v>
      </c>
      <c r="S160" s="144">
        <v>0</v>
      </c>
      <c r="T160" s="144"/>
      <c r="U160" s="147">
        <v>0.8</v>
      </c>
      <c r="V160" s="144">
        <v>0.2</v>
      </c>
      <c r="W160" s="144">
        <v>0.2</v>
      </c>
      <c r="X160" s="144">
        <v>0.2</v>
      </c>
      <c r="Y160" s="144">
        <v>0</v>
      </c>
      <c r="Z160" s="144">
        <v>0.6</v>
      </c>
      <c r="AA160" s="144">
        <v>0.2</v>
      </c>
      <c r="AB160" s="145">
        <v>0</v>
      </c>
      <c r="AC160" s="144">
        <v>1</v>
      </c>
      <c r="AE160" t="s">
        <v>2762</v>
      </c>
      <c r="AH160" t="str">
        <f t="shared" si="69"/>
        <v/>
      </c>
      <c r="AI160" t="str">
        <f t="shared" si="53"/>
        <v/>
      </c>
      <c r="AJ160" t="str">
        <f t="shared" si="75"/>
        <v/>
      </c>
      <c r="AK160" t="str">
        <f t="shared" si="76"/>
        <v/>
      </c>
      <c r="AL160" t="str">
        <f t="shared" si="74"/>
        <v/>
      </c>
      <c r="AM160" t="str">
        <f t="shared" si="70"/>
        <v/>
      </c>
      <c r="AN160" t="str">
        <f t="shared" si="80"/>
        <v/>
      </c>
      <c r="AO160" t="str">
        <f t="shared" si="80"/>
        <v/>
      </c>
      <c r="AP160" t="str">
        <f t="shared" si="80"/>
        <v/>
      </c>
      <c r="AQ160" t="str">
        <f t="shared" si="80"/>
        <v/>
      </c>
      <c r="AR160" t="str">
        <f t="shared" si="80"/>
        <v/>
      </c>
      <c r="AS160" t="str">
        <f t="shared" si="80"/>
        <v/>
      </c>
      <c r="AT160" t="str">
        <f t="shared" si="80"/>
        <v/>
      </c>
      <c r="AU160" t="str">
        <f t="shared" si="80"/>
        <v/>
      </c>
      <c r="AV160" t="str">
        <f t="shared" si="80"/>
        <v/>
      </c>
      <c r="AW160" t="str">
        <f t="shared" si="80"/>
        <v/>
      </c>
      <c r="AX160" t="str">
        <f t="shared" si="81"/>
        <v/>
      </c>
      <c r="AY160" t="str">
        <f t="shared" si="81"/>
        <v/>
      </c>
      <c r="AZ160" t="str">
        <f t="shared" si="81"/>
        <v/>
      </c>
      <c r="BA160" t="str">
        <f t="shared" si="81"/>
        <v/>
      </c>
      <c r="BB160" t="str">
        <f t="shared" si="81"/>
        <v/>
      </c>
      <c r="BC160" t="str">
        <f t="shared" si="81"/>
        <v/>
      </c>
      <c r="BD160" t="str">
        <f t="shared" si="81"/>
        <v/>
      </c>
      <c r="BE160" t="str">
        <f t="shared" si="81"/>
        <v/>
      </c>
      <c r="BF160" t="str">
        <f t="shared" si="81"/>
        <v/>
      </c>
      <c r="BG160" t="str">
        <f t="shared" si="81"/>
        <v/>
      </c>
      <c r="BH160" t="str">
        <f t="shared" si="82"/>
        <v/>
      </c>
      <c r="BI160" t="str">
        <f t="shared" si="82"/>
        <v/>
      </c>
      <c r="BJ160" t="str">
        <f t="shared" si="82"/>
        <v/>
      </c>
      <c r="BK160" t="str">
        <f t="shared" si="82"/>
        <v/>
      </c>
      <c r="BL160" t="str">
        <f t="shared" si="82"/>
        <v/>
      </c>
      <c r="BM160" t="str">
        <f t="shared" si="82"/>
        <v/>
      </c>
      <c r="BN160" t="str">
        <f t="shared" si="82"/>
        <v/>
      </c>
    </row>
    <row r="161" spans="1:66" ht="16">
      <c r="A161">
        <v>245</v>
      </c>
      <c r="B161">
        <v>4</v>
      </c>
      <c r="C161" t="s">
        <v>65</v>
      </c>
      <c r="D161" t="s">
        <v>419</v>
      </c>
      <c r="E161" t="e">
        <f t="shared" si="83"/>
        <v>#REF!</v>
      </c>
      <c r="F161" t="s">
        <v>2806</v>
      </c>
      <c r="K161" s="231" t="s">
        <v>431</v>
      </c>
      <c r="L161" s="230" t="str">
        <f>VLOOKUP(K161,keys_v1.7!O$2:P$792,2,FALSE)</f>
        <v>Definition from DataCite: Articles in a daily, weekly or monthly publication reporting on news and social issues aimed at the public.</v>
      </c>
      <c r="M161" s="1">
        <v>0</v>
      </c>
      <c r="N161" s="1">
        <v>1</v>
      </c>
      <c r="R161" s="144">
        <v>0.2</v>
      </c>
      <c r="S161" s="144">
        <v>0.2</v>
      </c>
      <c r="T161" s="144"/>
      <c r="U161" s="144">
        <v>0.2</v>
      </c>
      <c r="V161" s="144">
        <v>0.4</v>
      </c>
      <c r="W161" s="144">
        <v>0.4</v>
      </c>
      <c r="X161" s="144">
        <v>1</v>
      </c>
      <c r="Y161" s="144">
        <v>0</v>
      </c>
      <c r="Z161" s="144">
        <v>0</v>
      </c>
      <c r="AA161" s="144">
        <v>0</v>
      </c>
      <c r="AB161" s="145">
        <v>0</v>
      </c>
      <c r="AC161" s="144">
        <v>0</v>
      </c>
      <c r="AE161" t="s">
        <v>2750</v>
      </c>
      <c r="AH161" t="str">
        <f t="shared" si="69"/>
        <v/>
      </c>
      <c r="AI161" t="str">
        <f t="shared" si="53"/>
        <v/>
      </c>
      <c r="AJ161" t="str">
        <f t="shared" si="75"/>
        <v/>
      </c>
      <c r="AK161" t="str">
        <f t="shared" si="76"/>
        <v/>
      </c>
      <c r="AL161" t="str">
        <f t="shared" si="74"/>
        <v/>
      </c>
      <c r="AM161" t="str">
        <f t="shared" si="70"/>
        <v/>
      </c>
      <c r="AN161" t="str">
        <f t="shared" si="80"/>
        <v/>
      </c>
      <c r="AO161" t="str">
        <f t="shared" si="80"/>
        <v/>
      </c>
      <c r="AP161" t="str">
        <f t="shared" si="80"/>
        <v/>
      </c>
      <c r="AQ161" t="str">
        <f t="shared" si="80"/>
        <v/>
      </c>
      <c r="AR161" t="str">
        <f t="shared" si="80"/>
        <v/>
      </c>
      <c r="AS161">
        <f t="shared" si="80"/>
        <v>5</v>
      </c>
      <c r="AT161" t="str">
        <f t="shared" si="80"/>
        <v/>
      </c>
      <c r="AU161" t="str">
        <f t="shared" si="80"/>
        <v/>
      </c>
      <c r="AV161" t="str">
        <f t="shared" si="80"/>
        <v/>
      </c>
      <c r="AW161" t="str">
        <f t="shared" si="80"/>
        <v/>
      </c>
      <c r="AX161" t="str">
        <f t="shared" si="81"/>
        <v/>
      </c>
      <c r="AY161" t="str">
        <f t="shared" si="81"/>
        <v/>
      </c>
      <c r="AZ161" t="str">
        <f t="shared" si="81"/>
        <v/>
      </c>
      <c r="BA161" t="str">
        <f t="shared" si="81"/>
        <v/>
      </c>
      <c r="BB161" t="str">
        <f t="shared" si="81"/>
        <v/>
      </c>
      <c r="BC161" t="str">
        <f t="shared" si="81"/>
        <v/>
      </c>
      <c r="BD161" t="str">
        <f t="shared" si="81"/>
        <v/>
      </c>
      <c r="BE161" t="str">
        <f t="shared" si="81"/>
        <v/>
      </c>
      <c r="BF161" t="str">
        <f t="shared" si="81"/>
        <v/>
      </c>
      <c r="BG161" t="str">
        <f t="shared" si="81"/>
        <v/>
      </c>
      <c r="BH161" t="str">
        <f t="shared" si="82"/>
        <v/>
      </c>
      <c r="BI161" t="str">
        <f t="shared" si="82"/>
        <v/>
      </c>
      <c r="BJ161" t="str">
        <f t="shared" si="82"/>
        <v/>
      </c>
      <c r="BK161" t="str">
        <f t="shared" si="82"/>
        <v/>
      </c>
      <c r="BL161" t="str">
        <f t="shared" si="82"/>
        <v/>
      </c>
      <c r="BM161" t="str">
        <f t="shared" si="82"/>
        <v/>
      </c>
      <c r="BN161" t="str">
        <f t="shared" si="82"/>
        <v/>
      </c>
    </row>
    <row r="162" spans="1:66">
      <c r="A162">
        <v>303</v>
      </c>
      <c r="B162">
        <v>4</v>
      </c>
      <c r="C162" t="s">
        <v>65</v>
      </c>
      <c r="D162" t="s">
        <v>419</v>
      </c>
      <c r="E162" t="e">
        <f t="shared" si="83"/>
        <v>#REF!</v>
      </c>
      <c r="F162" t="s">
        <v>2806</v>
      </c>
      <c r="K162" s="231" t="s">
        <v>3288</v>
      </c>
      <c r="L162" s="230" t="e">
        <f>VLOOKUP(K162,keys_v1.7!O$2:P$792,2,FALSE)</f>
        <v>#N/A</v>
      </c>
      <c r="M162" s="1">
        <v>0</v>
      </c>
      <c r="N162" s="1">
        <v>-1</v>
      </c>
      <c r="O162" s="1">
        <v>1</v>
      </c>
      <c r="R162" s="144">
        <v>0</v>
      </c>
      <c r="S162" s="144">
        <v>0</v>
      </c>
      <c r="T162" s="144"/>
      <c r="U162" s="147">
        <v>0.6</v>
      </c>
      <c r="V162" s="144">
        <v>0</v>
      </c>
      <c r="W162" s="144">
        <v>0.6</v>
      </c>
      <c r="X162" s="144">
        <v>1</v>
      </c>
      <c r="Y162" s="144">
        <v>1</v>
      </c>
      <c r="Z162" s="144">
        <v>0.8</v>
      </c>
      <c r="AA162" s="144">
        <v>0.4</v>
      </c>
      <c r="AB162" s="146">
        <v>0</v>
      </c>
      <c r="AC162" s="144">
        <v>0</v>
      </c>
      <c r="AE162" t="s">
        <v>2764</v>
      </c>
      <c r="AH162" t="str">
        <f t="shared" si="69"/>
        <v/>
      </c>
      <c r="AI162" t="str">
        <f t="shared" ref="AI162:AI225" si="84">IFERROR(SEARCH(AI$1,$K162),"")</f>
        <v/>
      </c>
      <c r="AJ162" t="str">
        <f t="shared" si="75"/>
        <v/>
      </c>
      <c r="AK162" t="str">
        <f t="shared" si="76"/>
        <v/>
      </c>
      <c r="AL162" t="str">
        <f t="shared" si="74"/>
        <v/>
      </c>
      <c r="AM162" t="str">
        <f t="shared" si="70"/>
        <v/>
      </c>
      <c r="AN162" t="str">
        <f t="shared" si="80"/>
        <v/>
      </c>
      <c r="AO162" t="str">
        <f t="shared" si="80"/>
        <v/>
      </c>
      <c r="AP162" t="str">
        <f t="shared" si="80"/>
        <v/>
      </c>
      <c r="AQ162" t="str">
        <f t="shared" si="80"/>
        <v/>
      </c>
      <c r="AR162" t="str">
        <f t="shared" si="80"/>
        <v/>
      </c>
      <c r="AS162" t="str">
        <f t="shared" si="80"/>
        <v/>
      </c>
      <c r="AT162" t="str">
        <f t="shared" si="80"/>
        <v/>
      </c>
      <c r="AU162">
        <f t="shared" si="80"/>
        <v>1</v>
      </c>
      <c r="AV162" t="str">
        <f t="shared" si="80"/>
        <v/>
      </c>
      <c r="AW162" t="str">
        <f t="shared" si="80"/>
        <v/>
      </c>
      <c r="AX162" t="str">
        <f t="shared" si="81"/>
        <v/>
      </c>
      <c r="AY162" t="str">
        <f t="shared" si="81"/>
        <v/>
      </c>
      <c r="AZ162" t="str">
        <f t="shared" si="81"/>
        <v/>
      </c>
      <c r="BA162" t="str">
        <f t="shared" si="81"/>
        <v/>
      </c>
      <c r="BB162" t="str">
        <f t="shared" si="81"/>
        <v/>
      </c>
      <c r="BC162" t="str">
        <f t="shared" si="81"/>
        <v/>
      </c>
      <c r="BD162" t="str">
        <f t="shared" si="81"/>
        <v/>
      </c>
      <c r="BE162" t="str">
        <f t="shared" si="81"/>
        <v/>
      </c>
      <c r="BF162" t="str">
        <f t="shared" si="81"/>
        <v/>
      </c>
      <c r="BG162" t="str">
        <f t="shared" si="81"/>
        <v/>
      </c>
      <c r="BH162" t="str">
        <f t="shared" si="82"/>
        <v/>
      </c>
      <c r="BI162" t="str">
        <f t="shared" si="82"/>
        <v/>
      </c>
      <c r="BJ162" t="str">
        <f t="shared" si="82"/>
        <v/>
      </c>
      <c r="BK162" t="str">
        <f t="shared" si="82"/>
        <v/>
      </c>
      <c r="BL162" t="str">
        <f t="shared" si="82"/>
        <v/>
      </c>
      <c r="BM162" t="str">
        <f t="shared" si="82"/>
        <v/>
      </c>
      <c r="BN162" t="str">
        <f t="shared" si="82"/>
        <v/>
      </c>
    </row>
    <row r="163" spans="1:66">
      <c r="A163">
        <v>140</v>
      </c>
      <c r="B163">
        <v>4</v>
      </c>
      <c r="C163" t="s">
        <v>65</v>
      </c>
      <c r="D163" t="s">
        <v>419</v>
      </c>
      <c r="E163" t="e">
        <f t="shared" si="83"/>
        <v>#REF!</v>
      </c>
      <c r="F163" t="s">
        <v>2806</v>
      </c>
      <c r="K163" s="231" t="s">
        <v>1898</v>
      </c>
      <c r="L163" s="230" t="e">
        <f>VLOOKUP(K163,keys_v1.7!O$2:P$792,2,FALSE)</f>
        <v>#N/A</v>
      </c>
      <c r="M163" s="1">
        <v>0</v>
      </c>
      <c r="N163" s="1">
        <v>-1</v>
      </c>
      <c r="R163" s="144">
        <v>1</v>
      </c>
      <c r="S163" s="144">
        <v>0</v>
      </c>
      <c r="T163" s="144">
        <v>0.6</v>
      </c>
      <c r="U163" s="147">
        <v>0.2</v>
      </c>
      <c r="V163" s="144">
        <v>0.2</v>
      </c>
      <c r="W163" s="144">
        <v>0</v>
      </c>
      <c r="X163" s="144">
        <v>0.4</v>
      </c>
      <c r="Y163" s="144">
        <v>0</v>
      </c>
      <c r="Z163" s="144">
        <v>0.2</v>
      </c>
      <c r="AA163" s="144">
        <v>0</v>
      </c>
      <c r="AB163" s="145">
        <v>0</v>
      </c>
      <c r="AC163" s="144">
        <v>0</v>
      </c>
      <c r="AE163" t="s">
        <v>2750</v>
      </c>
      <c r="AH163" t="str">
        <f t="shared" si="69"/>
        <v/>
      </c>
      <c r="AI163" t="str">
        <f t="shared" si="84"/>
        <v/>
      </c>
      <c r="AJ163" t="str">
        <f t="shared" si="75"/>
        <v/>
      </c>
      <c r="AK163" t="str">
        <f t="shared" si="76"/>
        <v/>
      </c>
      <c r="AL163" t="str">
        <f t="shared" si="74"/>
        <v/>
      </c>
      <c r="AM163" t="str">
        <f t="shared" si="70"/>
        <v/>
      </c>
      <c r="AN163">
        <f t="shared" si="80"/>
        <v>9</v>
      </c>
      <c r="AO163" t="str">
        <f t="shared" si="80"/>
        <v/>
      </c>
      <c r="AP163" t="str">
        <f t="shared" si="80"/>
        <v/>
      </c>
      <c r="AQ163" t="str">
        <f t="shared" si="80"/>
        <v/>
      </c>
      <c r="AR163" t="str">
        <f t="shared" si="80"/>
        <v/>
      </c>
      <c r="AS163" t="str">
        <f t="shared" si="80"/>
        <v/>
      </c>
      <c r="AT163" t="str">
        <f t="shared" si="80"/>
        <v/>
      </c>
      <c r="AU163" t="str">
        <f t="shared" si="80"/>
        <v/>
      </c>
      <c r="AV163" t="str">
        <f t="shared" si="80"/>
        <v/>
      </c>
      <c r="AW163" t="str">
        <f t="shared" si="80"/>
        <v/>
      </c>
      <c r="AX163" t="str">
        <f t="shared" si="81"/>
        <v/>
      </c>
      <c r="AY163" t="str">
        <f t="shared" si="81"/>
        <v/>
      </c>
      <c r="AZ163" t="str">
        <f t="shared" si="81"/>
        <v/>
      </c>
      <c r="BA163" t="str">
        <f t="shared" si="81"/>
        <v/>
      </c>
      <c r="BB163" t="str">
        <f t="shared" si="81"/>
        <v/>
      </c>
      <c r="BC163" t="str">
        <f t="shared" si="81"/>
        <v/>
      </c>
      <c r="BD163" t="str">
        <f t="shared" si="81"/>
        <v/>
      </c>
      <c r="BE163" t="str">
        <f t="shared" si="81"/>
        <v/>
      </c>
      <c r="BF163" t="str">
        <f t="shared" si="81"/>
        <v/>
      </c>
      <c r="BG163" t="str">
        <f t="shared" si="81"/>
        <v/>
      </c>
      <c r="BH163" t="str">
        <f t="shared" si="82"/>
        <v/>
      </c>
      <c r="BI163" t="str">
        <f t="shared" si="82"/>
        <v/>
      </c>
      <c r="BJ163" t="str">
        <f t="shared" si="82"/>
        <v/>
      </c>
      <c r="BK163" t="str">
        <f t="shared" si="82"/>
        <v/>
      </c>
      <c r="BL163" t="str">
        <f t="shared" si="82"/>
        <v/>
      </c>
      <c r="BM163" t="str">
        <f t="shared" si="82"/>
        <v/>
      </c>
      <c r="BN163" t="str">
        <f t="shared" si="82"/>
        <v/>
      </c>
    </row>
    <row r="164" spans="1:66">
      <c r="A164">
        <v>241</v>
      </c>
      <c r="B164">
        <v>4</v>
      </c>
      <c r="C164" t="s">
        <v>65</v>
      </c>
      <c r="D164" t="s">
        <v>419</v>
      </c>
      <c r="E164" t="e">
        <f t="shared" si="83"/>
        <v>#REF!</v>
      </c>
      <c r="F164" t="s">
        <v>2806</v>
      </c>
      <c r="K164" s="231" t="s">
        <v>2301</v>
      </c>
      <c r="L164" s="230" t="e">
        <f>VLOOKUP(K164,keys_v1.7!O$2:P$792,2,FALSE)</f>
        <v>#N/A</v>
      </c>
      <c r="M164" s="1">
        <v>0</v>
      </c>
      <c r="N164" s="227">
        <v>-1</v>
      </c>
      <c r="R164" s="144">
        <v>0</v>
      </c>
      <c r="S164" s="144">
        <v>0</v>
      </c>
      <c r="T164" s="144"/>
      <c r="U164" s="144">
        <v>0.4</v>
      </c>
      <c r="V164" s="144">
        <v>0</v>
      </c>
      <c r="W164" s="144">
        <v>0.4</v>
      </c>
      <c r="X164" s="144">
        <v>1</v>
      </c>
      <c r="Y164" s="144">
        <v>0</v>
      </c>
      <c r="Z164" s="144">
        <v>0.4</v>
      </c>
      <c r="AA164" s="144">
        <v>0.4</v>
      </c>
      <c r="AB164" s="146">
        <v>0</v>
      </c>
      <c r="AC164" s="144">
        <v>0</v>
      </c>
      <c r="AE164" t="s">
        <v>2692</v>
      </c>
      <c r="AH164" t="str">
        <f t="shared" si="69"/>
        <v/>
      </c>
      <c r="AI164" t="str">
        <f t="shared" si="84"/>
        <v/>
      </c>
      <c r="AJ164" t="str">
        <f t="shared" si="75"/>
        <v/>
      </c>
      <c r="AK164" t="str">
        <f t="shared" si="76"/>
        <v/>
      </c>
      <c r="AL164" t="str">
        <f t="shared" si="74"/>
        <v/>
      </c>
      <c r="AM164" t="str">
        <f t="shared" si="70"/>
        <v/>
      </c>
      <c r="AN164" t="str">
        <f t="shared" ref="AN164:AW173" si="85">IFERROR(SEARCH(AN$1,$K164),"")</f>
        <v/>
      </c>
      <c r="AO164" t="str">
        <f t="shared" si="85"/>
        <v/>
      </c>
      <c r="AP164" t="str">
        <f t="shared" si="85"/>
        <v/>
      </c>
      <c r="AQ164" t="str">
        <f t="shared" si="85"/>
        <v/>
      </c>
      <c r="AR164" t="str">
        <f t="shared" si="85"/>
        <v/>
      </c>
      <c r="AS164" t="str">
        <f t="shared" si="85"/>
        <v/>
      </c>
      <c r="AT164" t="str">
        <f t="shared" si="85"/>
        <v/>
      </c>
      <c r="AU164" t="str">
        <f t="shared" si="85"/>
        <v/>
      </c>
      <c r="AV164" t="str">
        <f t="shared" si="85"/>
        <v/>
      </c>
      <c r="AW164" t="str">
        <f t="shared" si="85"/>
        <v/>
      </c>
      <c r="AX164" t="str">
        <f t="shared" ref="AX164:BG173" si="86">IFERROR(SEARCH(AX$1,$K164),"")</f>
        <v/>
      </c>
      <c r="AY164" t="str">
        <f t="shared" si="86"/>
        <v/>
      </c>
      <c r="AZ164" t="str">
        <f t="shared" si="86"/>
        <v/>
      </c>
      <c r="BA164" t="str">
        <f t="shared" si="86"/>
        <v/>
      </c>
      <c r="BB164" t="str">
        <f t="shared" si="86"/>
        <v/>
      </c>
      <c r="BC164" t="str">
        <f t="shared" si="86"/>
        <v/>
      </c>
      <c r="BD164" t="str">
        <f t="shared" si="86"/>
        <v/>
      </c>
      <c r="BE164" t="str">
        <f t="shared" si="86"/>
        <v/>
      </c>
      <c r="BF164">
        <f t="shared" si="86"/>
        <v>14</v>
      </c>
      <c r="BG164" t="str">
        <f t="shared" si="86"/>
        <v/>
      </c>
      <c r="BH164" t="str">
        <f t="shared" ref="BH164:BN173" si="87">IFERROR(SEARCH(BH$1,$K164),"")</f>
        <v/>
      </c>
      <c r="BI164" t="str">
        <f t="shared" si="87"/>
        <v/>
      </c>
      <c r="BJ164" t="str">
        <f t="shared" si="87"/>
        <v/>
      </c>
      <c r="BK164" t="str">
        <f t="shared" si="87"/>
        <v/>
      </c>
      <c r="BL164" t="str">
        <f t="shared" si="87"/>
        <v/>
      </c>
      <c r="BM164" t="str">
        <f t="shared" si="87"/>
        <v/>
      </c>
      <c r="BN164" t="str">
        <f t="shared" si="87"/>
        <v/>
      </c>
    </row>
    <row r="165" spans="1:66" ht="16">
      <c r="A165">
        <v>286</v>
      </c>
      <c r="B165">
        <v>4</v>
      </c>
      <c r="C165" t="s">
        <v>65</v>
      </c>
      <c r="D165" t="s">
        <v>419</v>
      </c>
      <c r="E165" t="e">
        <f t="shared" si="83"/>
        <v>#REF!</v>
      </c>
      <c r="F165" t="s">
        <v>401</v>
      </c>
      <c r="K165" s="231" t="s">
        <v>781</v>
      </c>
      <c r="L165" s="230" t="str">
        <f>VLOOKUP(K165,keys_v1.7!O$2:P$792,2,FALSE)</f>
        <v xml:space="preserve">Definition from Citavi: Official text and image material provided to the press by a company, organization, government official, etc. </v>
      </c>
      <c r="M165" s="1">
        <v>0</v>
      </c>
      <c r="N165" s="1">
        <v>1</v>
      </c>
      <c r="R165" s="144">
        <v>0</v>
      </c>
      <c r="S165" s="144">
        <v>0</v>
      </c>
      <c r="T165" s="144"/>
      <c r="U165" s="144">
        <v>0.4</v>
      </c>
      <c r="V165" s="144">
        <v>0.2</v>
      </c>
      <c r="W165" s="144">
        <v>0.6</v>
      </c>
      <c r="X165" s="144">
        <v>1</v>
      </c>
      <c r="Y165" s="144">
        <v>0</v>
      </c>
      <c r="Z165" s="144">
        <v>0.2</v>
      </c>
      <c r="AA165" s="144">
        <v>0.2</v>
      </c>
      <c r="AB165" s="146">
        <v>0</v>
      </c>
      <c r="AC165" s="144">
        <v>0</v>
      </c>
      <c r="AE165" t="s">
        <v>2692</v>
      </c>
      <c r="AH165" t="str">
        <f t="shared" si="69"/>
        <v/>
      </c>
      <c r="AI165" t="str">
        <f t="shared" si="84"/>
        <v/>
      </c>
      <c r="AJ165" t="str">
        <f t="shared" si="75"/>
        <v/>
      </c>
      <c r="AK165" t="str">
        <f t="shared" si="76"/>
        <v/>
      </c>
      <c r="AL165" t="str">
        <f t="shared" si="74"/>
        <v/>
      </c>
      <c r="AM165" t="str">
        <f t="shared" si="70"/>
        <v/>
      </c>
      <c r="AN165" t="str">
        <f t="shared" si="85"/>
        <v/>
      </c>
      <c r="AO165" t="str">
        <f t="shared" si="85"/>
        <v/>
      </c>
      <c r="AP165" t="str">
        <f t="shared" si="85"/>
        <v/>
      </c>
      <c r="AQ165" t="str">
        <f t="shared" si="85"/>
        <v/>
      </c>
      <c r="AR165" t="str">
        <f t="shared" si="85"/>
        <v/>
      </c>
      <c r="AS165" t="str">
        <f t="shared" si="85"/>
        <v/>
      </c>
      <c r="AT165" t="str">
        <f t="shared" si="85"/>
        <v/>
      </c>
      <c r="AU165" t="str">
        <f t="shared" si="85"/>
        <v/>
      </c>
      <c r="AV165" t="str">
        <f t="shared" si="85"/>
        <v/>
      </c>
      <c r="AW165" t="str">
        <f t="shared" si="85"/>
        <v/>
      </c>
      <c r="AX165" t="str">
        <f t="shared" si="86"/>
        <v/>
      </c>
      <c r="AY165" t="str">
        <f t="shared" si="86"/>
        <v/>
      </c>
      <c r="AZ165" t="str">
        <f t="shared" si="86"/>
        <v/>
      </c>
      <c r="BA165" t="str">
        <f t="shared" si="86"/>
        <v/>
      </c>
      <c r="BB165" t="str">
        <f t="shared" si="86"/>
        <v/>
      </c>
      <c r="BC165" t="str">
        <f t="shared" si="86"/>
        <v/>
      </c>
      <c r="BD165" t="str">
        <f t="shared" si="86"/>
        <v/>
      </c>
      <c r="BE165" t="str">
        <f t="shared" si="86"/>
        <v/>
      </c>
      <c r="BF165" t="str">
        <f t="shared" si="86"/>
        <v/>
      </c>
      <c r="BG165" t="str">
        <f t="shared" si="86"/>
        <v/>
      </c>
      <c r="BH165" t="str">
        <f t="shared" si="87"/>
        <v/>
      </c>
      <c r="BI165" t="str">
        <f t="shared" si="87"/>
        <v/>
      </c>
      <c r="BJ165" t="str">
        <f t="shared" si="87"/>
        <v/>
      </c>
      <c r="BK165" t="str">
        <f t="shared" si="87"/>
        <v/>
      </c>
      <c r="BL165" t="str">
        <f t="shared" si="87"/>
        <v/>
      </c>
      <c r="BM165" t="str">
        <f t="shared" si="87"/>
        <v/>
      </c>
      <c r="BN165" t="str">
        <f t="shared" si="87"/>
        <v/>
      </c>
    </row>
    <row r="166" spans="1:66" ht="32">
      <c r="A166">
        <v>357</v>
      </c>
      <c r="B166">
        <v>4</v>
      </c>
      <c r="C166" t="s">
        <v>65</v>
      </c>
      <c r="D166" t="s">
        <v>3263</v>
      </c>
      <c r="E166" t="e">
        <f t="shared" si="83"/>
        <v>#REF!</v>
      </c>
      <c r="F166" t="s">
        <v>3279</v>
      </c>
      <c r="K166" s="231" t="s">
        <v>217</v>
      </c>
      <c r="L166" s="230" t="str">
        <f>VLOOKUP(K166,keys_v1.7!O$2:P$792,2,FALSE)</f>
        <v>Definition from FaBiO: A demonstration paper, typically describing a new product, service or system created as a result of research, usually presented during a conference or workshop.</v>
      </c>
      <c r="M166" s="1">
        <v>1</v>
      </c>
      <c r="N166" s="1">
        <v>0</v>
      </c>
      <c r="R166" s="144">
        <v>0.6</v>
      </c>
      <c r="S166" s="147">
        <v>0.2</v>
      </c>
      <c r="T166" s="144">
        <v>0</v>
      </c>
      <c r="U166" s="144">
        <v>1</v>
      </c>
      <c r="V166" s="144">
        <v>0.2</v>
      </c>
      <c r="W166" s="144">
        <v>0.2</v>
      </c>
      <c r="X166" s="144">
        <v>0.4</v>
      </c>
      <c r="Y166" s="144">
        <v>0</v>
      </c>
      <c r="Z166" s="144">
        <v>1</v>
      </c>
      <c r="AA166" s="144">
        <v>0</v>
      </c>
      <c r="AB166" s="145">
        <v>0</v>
      </c>
      <c r="AC166" s="145">
        <v>0</v>
      </c>
      <c r="AE166" t="s">
        <v>2750</v>
      </c>
      <c r="AH166" t="str">
        <f t="shared" si="69"/>
        <v/>
      </c>
      <c r="AI166" t="str">
        <f t="shared" si="84"/>
        <v/>
      </c>
      <c r="AJ166" t="str">
        <f t="shared" si="75"/>
        <v/>
      </c>
      <c r="AK166" t="str">
        <f t="shared" si="76"/>
        <v/>
      </c>
      <c r="AL166" t="str">
        <f t="shared" si="74"/>
        <v/>
      </c>
      <c r="AM166" t="str">
        <f t="shared" si="70"/>
        <v/>
      </c>
      <c r="AN166" t="str">
        <f t="shared" si="85"/>
        <v/>
      </c>
      <c r="AO166" t="str">
        <f t="shared" si="85"/>
        <v/>
      </c>
      <c r="AP166" t="str">
        <f t="shared" si="85"/>
        <v/>
      </c>
      <c r="AQ166" t="str">
        <f t="shared" si="85"/>
        <v/>
      </c>
      <c r="AR166" t="str">
        <f t="shared" si="85"/>
        <v/>
      </c>
      <c r="AS166">
        <f t="shared" si="85"/>
        <v>9</v>
      </c>
      <c r="AT166" t="str">
        <f t="shared" si="85"/>
        <v/>
      </c>
      <c r="AU166" t="str">
        <f t="shared" si="85"/>
        <v/>
      </c>
      <c r="AV166" t="str">
        <f t="shared" si="85"/>
        <v/>
      </c>
      <c r="AW166" t="str">
        <f t="shared" si="85"/>
        <v/>
      </c>
      <c r="AX166" t="str">
        <f t="shared" si="86"/>
        <v/>
      </c>
      <c r="AY166" t="str">
        <f t="shared" si="86"/>
        <v/>
      </c>
      <c r="AZ166" t="str">
        <f t="shared" si="86"/>
        <v/>
      </c>
      <c r="BA166" t="str">
        <f t="shared" si="86"/>
        <v/>
      </c>
      <c r="BB166" t="str">
        <f t="shared" si="86"/>
        <v/>
      </c>
      <c r="BC166" t="str">
        <f t="shared" si="86"/>
        <v/>
      </c>
      <c r="BD166" t="str">
        <f t="shared" si="86"/>
        <v/>
      </c>
      <c r="BE166" t="str">
        <f t="shared" si="86"/>
        <v/>
      </c>
      <c r="BF166" t="str">
        <f t="shared" si="86"/>
        <v/>
      </c>
      <c r="BG166" t="str">
        <f t="shared" si="86"/>
        <v/>
      </c>
      <c r="BH166" t="str">
        <f t="shared" si="87"/>
        <v/>
      </c>
      <c r="BI166" t="str">
        <f t="shared" si="87"/>
        <v/>
      </c>
      <c r="BJ166" t="str">
        <f t="shared" si="87"/>
        <v/>
      </c>
      <c r="BK166" t="str">
        <f t="shared" si="87"/>
        <v/>
      </c>
      <c r="BL166" t="str">
        <f t="shared" si="87"/>
        <v/>
      </c>
      <c r="BM166" t="str">
        <f t="shared" si="87"/>
        <v/>
      </c>
      <c r="BN166" t="str">
        <f t="shared" si="87"/>
        <v/>
      </c>
    </row>
    <row r="167" spans="1:66" ht="32">
      <c r="A167">
        <v>154</v>
      </c>
      <c r="B167">
        <v>4</v>
      </c>
      <c r="C167" t="s">
        <v>65</v>
      </c>
      <c r="D167" t="s">
        <v>3263</v>
      </c>
      <c r="E167" t="e">
        <f t="shared" si="83"/>
        <v>#REF!</v>
      </c>
      <c r="F167" t="s">
        <v>3279</v>
      </c>
      <c r="K167" s="231" t="s">
        <v>282</v>
      </c>
      <c r="L167" s="230" t="str">
        <f>VLOOKUP(K167,keys_v1.7!O$2:P$792,2,FALSE)</f>
        <v>Definition from MEL: Pamphlet, booklet, leaflets and other pocket, foldable graphic and informative products containing summarized or introductory information or advertising.</v>
      </c>
      <c r="M167" s="1">
        <v>1</v>
      </c>
      <c r="N167" s="1">
        <v>0</v>
      </c>
      <c r="R167" s="144">
        <v>0.6</v>
      </c>
      <c r="S167" s="144">
        <v>0.2</v>
      </c>
      <c r="T167" s="144"/>
      <c r="U167" s="147">
        <v>0.2</v>
      </c>
      <c r="V167" s="144">
        <v>0.4</v>
      </c>
      <c r="W167" s="144">
        <v>1</v>
      </c>
      <c r="X167" s="144">
        <v>0</v>
      </c>
      <c r="Y167" s="144">
        <v>0</v>
      </c>
      <c r="Z167" s="144">
        <v>0.8</v>
      </c>
      <c r="AA167" s="144">
        <v>0</v>
      </c>
      <c r="AB167" s="145">
        <v>0</v>
      </c>
      <c r="AC167" s="144">
        <v>0</v>
      </c>
      <c r="AE167" t="s">
        <v>2750</v>
      </c>
      <c r="AH167" t="str">
        <f t="shared" si="69"/>
        <v/>
      </c>
      <c r="AI167" t="str">
        <f t="shared" si="84"/>
        <v/>
      </c>
      <c r="AJ167" t="str">
        <f t="shared" si="75"/>
        <v/>
      </c>
      <c r="AK167" t="str">
        <f t="shared" si="76"/>
        <v/>
      </c>
      <c r="AL167" t="str">
        <f t="shared" si="74"/>
        <v/>
      </c>
      <c r="AM167" t="str">
        <f t="shared" si="70"/>
        <v/>
      </c>
      <c r="AN167" t="str">
        <f t="shared" si="85"/>
        <v/>
      </c>
      <c r="AO167" t="str">
        <f t="shared" si="85"/>
        <v/>
      </c>
      <c r="AP167" t="str">
        <f t="shared" si="85"/>
        <v/>
      </c>
      <c r="AQ167" t="str">
        <f t="shared" si="85"/>
        <v/>
      </c>
      <c r="AR167" t="str">
        <f t="shared" si="85"/>
        <v/>
      </c>
      <c r="AS167" t="str">
        <f t="shared" si="85"/>
        <v/>
      </c>
      <c r="AT167" t="str">
        <f t="shared" si="85"/>
        <v/>
      </c>
      <c r="AU167" t="str">
        <f t="shared" si="85"/>
        <v/>
      </c>
      <c r="AV167" t="str">
        <f t="shared" si="85"/>
        <v/>
      </c>
      <c r="AW167" t="str">
        <f t="shared" si="85"/>
        <v/>
      </c>
      <c r="AX167" t="str">
        <f t="shared" si="86"/>
        <v/>
      </c>
      <c r="AY167" t="str">
        <f t="shared" si="86"/>
        <v/>
      </c>
      <c r="AZ167" t="str">
        <f t="shared" si="86"/>
        <v/>
      </c>
      <c r="BA167" t="str">
        <f t="shared" si="86"/>
        <v/>
      </c>
      <c r="BB167" t="str">
        <f t="shared" si="86"/>
        <v/>
      </c>
      <c r="BC167" t="str">
        <f t="shared" si="86"/>
        <v/>
      </c>
      <c r="BD167" t="str">
        <f t="shared" si="86"/>
        <v/>
      </c>
      <c r="BE167" t="str">
        <f t="shared" si="86"/>
        <v/>
      </c>
      <c r="BF167" t="str">
        <f t="shared" si="86"/>
        <v/>
      </c>
      <c r="BG167" t="str">
        <f t="shared" si="86"/>
        <v/>
      </c>
      <c r="BH167" t="str">
        <f t="shared" si="87"/>
        <v/>
      </c>
      <c r="BI167" t="str">
        <f t="shared" si="87"/>
        <v/>
      </c>
      <c r="BJ167" t="str">
        <f t="shared" si="87"/>
        <v/>
      </c>
      <c r="BK167" t="str">
        <f t="shared" si="87"/>
        <v/>
      </c>
      <c r="BL167" t="str">
        <f t="shared" si="87"/>
        <v/>
      </c>
      <c r="BM167" t="str">
        <f t="shared" si="87"/>
        <v/>
      </c>
      <c r="BN167" t="str">
        <f t="shared" si="87"/>
        <v/>
      </c>
    </row>
    <row r="168" spans="1:66" ht="48">
      <c r="A168">
        <v>364</v>
      </c>
      <c r="B168">
        <v>4</v>
      </c>
      <c r="C168" t="s">
        <v>65</v>
      </c>
      <c r="D168" t="s">
        <v>419</v>
      </c>
      <c r="E168" t="e">
        <f t="shared" si="83"/>
        <v>#REF!</v>
      </c>
      <c r="F168" t="s">
        <v>3275</v>
      </c>
      <c r="K168" s="231" t="s">
        <v>3275</v>
      </c>
      <c r="L168" s="230" t="str">
        <f>VLOOKUP(K168,keys_v1.7!O$2:P$792,2,FALSE)</f>
        <v xml:space="preserve">Definition from FAO Learning resources MD application profile: Any material or communication created for public awareness with educational purpose. This normally includes publication in any newspaper, magazine or similar medium, or material created for broadcast over television, radio, or other electronic medium. Some common examples are flyers, posters, fact sheets and newsletters. </v>
      </c>
      <c r="M168" s="1">
        <v>0</v>
      </c>
      <c r="N168" s="1">
        <v>-2</v>
      </c>
      <c r="O168" s="1" t="s">
        <v>609</v>
      </c>
      <c r="P168" s="1" t="s">
        <v>609</v>
      </c>
      <c r="R168" s="144">
        <v>0.2</v>
      </c>
      <c r="S168" s="147">
        <v>0.2</v>
      </c>
      <c r="T168" s="144">
        <v>0</v>
      </c>
      <c r="U168" s="144">
        <v>0.6</v>
      </c>
      <c r="V168" s="144">
        <v>0.8</v>
      </c>
      <c r="W168" s="144">
        <v>1</v>
      </c>
      <c r="X168" s="144">
        <v>1</v>
      </c>
      <c r="Y168" s="144">
        <v>0</v>
      </c>
      <c r="Z168" s="144">
        <v>0.4</v>
      </c>
      <c r="AA168" s="144">
        <v>0</v>
      </c>
      <c r="AB168" s="145">
        <v>0</v>
      </c>
      <c r="AC168" s="145">
        <v>0</v>
      </c>
      <c r="AE168" t="s">
        <v>2750</v>
      </c>
      <c r="AI168" t="str">
        <f t="shared" si="84"/>
        <v/>
      </c>
      <c r="AK168" t="str">
        <f t="shared" si="76"/>
        <v/>
      </c>
      <c r="AL168" t="str">
        <f t="shared" si="74"/>
        <v/>
      </c>
      <c r="AN168" t="str">
        <f t="shared" si="85"/>
        <v/>
      </c>
      <c r="AO168" t="str">
        <f t="shared" si="85"/>
        <v/>
      </c>
      <c r="AP168" t="str">
        <f t="shared" si="85"/>
        <v/>
      </c>
      <c r="AQ168" t="str">
        <f t="shared" si="85"/>
        <v/>
      </c>
      <c r="AR168" t="str">
        <f t="shared" si="85"/>
        <v/>
      </c>
      <c r="AS168" t="str">
        <f t="shared" si="85"/>
        <v/>
      </c>
      <c r="AT168" t="str">
        <f t="shared" si="85"/>
        <v/>
      </c>
      <c r="AU168" t="str">
        <f t="shared" si="85"/>
        <v/>
      </c>
      <c r="AV168" t="str">
        <f t="shared" si="85"/>
        <v/>
      </c>
      <c r="AW168" t="str">
        <f t="shared" si="85"/>
        <v/>
      </c>
      <c r="AX168" t="str">
        <f t="shared" si="86"/>
        <v/>
      </c>
      <c r="AY168" t="str">
        <f t="shared" si="86"/>
        <v/>
      </c>
      <c r="AZ168" t="str">
        <f t="shared" si="86"/>
        <v/>
      </c>
      <c r="BA168" t="str">
        <f t="shared" si="86"/>
        <v/>
      </c>
      <c r="BB168" t="str">
        <f t="shared" si="86"/>
        <v/>
      </c>
      <c r="BC168" t="str">
        <f t="shared" si="86"/>
        <v/>
      </c>
      <c r="BD168" t="str">
        <f t="shared" si="86"/>
        <v/>
      </c>
      <c r="BE168" t="str">
        <f t="shared" si="86"/>
        <v/>
      </c>
      <c r="BF168" t="str">
        <f t="shared" si="86"/>
        <v/>
      </c>
      <c r="BG168" t="str">
        <f t="shared" si="86"/>
        <v/>
      </c>
      <c r="BH168" t="str">
        <f t="shared" si="87"/>
        <v/>
      </c>
      <c r="BI168" t="str">
        <f t="shared" si="87"/>
        <v/>
      </c>
      <c r="BJ168" t="str">
        <f t="shared" si="87"/>
        <v/>
      </c>
      <c r="BK168" t="str">
        <f t="shared" si="87"/>
        <v/>
      </c>
      <c r="BL168" t="str">
        <f t="shared" si="87"/>
        <v/>
      </c>
      <c r="BM168" t="str">
        <f t="shared" si="87"/>
        <v/>
      </c>
      <c r="BN168" t="str">
        <f t="shared" si="87"/>
        <v/>
      </c>
    </row>
    <row r="169" spans="1:66" ht="32">
      <c r="A169">
        <v>137</v>
      </c>
      <c r="B169">
        <v>4</v>
      </c>
      <c r="C169" t="s">
        <v>65</v>
      </c>
      <c r="D169" t="s">
        <v>419</v>
      </c>
      <c r="E169" t="e">
        <f t="shared" si="83"/>
        <v>#REF!</v>
      </c>
      <c r="F169" t="s">
        <v>66</v>
      </c>
      <c r="K169" s="231" t="s">
        <v>95</v>
      </c>
      <c r="L169" s="230" t="str">
        <f>VLOOKUP(K169,keys_v1.7!O$2:P$792,2,FALSE)</f>
        <v>Definition from FaBiO: The realization of a piece of writing on a particular topic, usually published within a periodical publication (e.g. journal, magazine and newspaper).</v>
      </c>
      <c r="M169" s="1">
        <v>0</v>
      </c>
      <c r="N169" s="1">
        <v>-1</v>
      </c>
      <c r="R169" s="144">
        <v>1</v>
      </c>
      <c r="S169" s="144">
        <v>0</v>
      </c>
      <c r="T169" s="144"/>
      <c r="U169" s="147">
        <v>0.2</v>
      </c>
      <c r="V169" s="144">
        <v>0.2</v>
      </c>
      <c r="W169" s="144">
        <v>0.6</v>
      </c>
      <c r="X169" s="144">
        <v>0.8</v>
      </c>
      <c r="Y169" s="144">
        <v>0</v>
      </c>
      <c r="Z169" s="144">
        <v>0.2</v>
      </c>
      <c r="AA169" s="144">
        <v>0</v>
      </c>
      <c r="AB169" s="145">
        <v>0</v>
      </c>
      <c r="AC169" s="144">
        <v>0</v>
      </c>
      <c r="AE169" t="s">
        <v>2750</v>
      </c>
      <c r="AH169" t="str">
        <f t="shared" ref="AH169:AH215" si="88">IFERROR(SEARCH(AH$1,$K169),"")</f>
        <v/>
      </c>
      <c r="AI169" t="str">
        <f t="shared" si="84"/>
        <v/>
      </c>
      <c r="AJ169" t="str">
        <f t="shared" ref="AJ169:AJ215" si="89">IFERROR(SEARCH($AJ$1,K169),"")</f>
        <v/>
      </c>
      <c r="AK169" t="str">
        <f t="shared" si="76"/>
        <v/>
      </c>
      <c r="AL169" t="str">
        <f t="shared" si="74"/>
        <v/>
      </c>
      <c r="AM169" t="str">
        <f t="shared" ref="AM169:AM215" si="90">IFERROR(SEARCH(AM$1,$K169),"")</f>
        <v/>
      </c>
      <c r="AN169" t="str">
        <f t="shared" si="85"/>
        <v/>
      </c>
      <c r="AO169" t="str">
        <f t="shared" si="85"/>
        <v/>
      </c>
      <c r="AP169" t="str">
        <f t="shared" si="85"/>
        <v/>
      </c>
      <c r="AQ169" t="str">
        <f t="shared" si="85"/>
        <v/>
      </c>
      <c r="AR169" t="str">
        <f t="shared" si="85"/>
        <v/>
      </c>
      <c r="AS169" t="str">
        <f t="shared" si="85"/>
        <v/>
      </c>
      <c r="AT169" t="str">
        <f t="shared" si="85"/>
        <v/>
      </c>
      <c r="AU169" t="str">
        <f t="shared" si="85"/>
        <v/>
      </c>
      <c r="AV169" t="str">
        <f t="shared" si="85"/>
        <v/>
      </c>
      <c r="AW169" t="str">
        <f t="shared" si="85"/>
        <v/>
      </c>
      <c r="AX169" t="str">
        <f t="shared" si="86"/>
        <v/>
      </c>
      <c r="AY169" t="str">
        <f t="shared" si="86"/>
        <v/>
      </c>
      <c r="AZ169" t="str">
        <f t="shared" si="86"/>
        <v/>
      </c>
      <c r="BA169" t="str">
        <f t="shared" si="86"/>
        <v/>
      </c>
      <c r="BB169" t="str">
        <f t="shared" si="86"/>
        <v/>
      </c>
      <c r="BC169" t="str">
        <f t="shared" si="86"/>
        <v/>
      </c>
      <c r="BD169" t="str">
        <f t="shared" si="86"/>
        <v/>
      </c>
      <c r="BE169" t="str">
        <f t="shared" si="86"/>
        <v/>
      </c>
      <c r="BF169" t="str">
        <f t="shared" si="86"/>
        <v/>
      </c>
      <c r="BG169" t="str">
        <f t="shared" si="86"/>
        <v/>
      </c>
      <c r="BH169" t="str">
        <f t="shared" si="87"/>
        <v/>
      </c>
      <c r="BI169" t="str">
        <f t="shared" si="87"/>
        <v/>
      </c>
      <c r="BJ169" t="str">
        <f t="shared" si="87"/>
        <v/>
      </c>
      <c r="BK169" t="str">
        <f t="shared" si="87"/>
        <v/>
      </c>
      <c r="BL169" t="str">
        <f t="shared" si="87"/>
        <v/>
      </c>
      <c r="BM169" t="str">
        <f t="shared" si="87"/>
        <v/>
      </c>
      <c r="BN169" t="str">
        <f t="shared" si="87"/>
        <v/>
      </c>
    </row>
    <row r="170" spans="1:66">
      <c r="A170">
        <v>138</v>
      </c>
      <c r="B170">
        <v>4</v>
      </c>
      <c r="C170" t="s">
        <v>65</v>
      </c>
      <c r="D170" t="s">
        <v>419</v>
      </c>
      <c r="E170" t="e">
        <f t="shared" si="83"/>
        <v>#REF!</v>
      </c>
      <c r="F170" t="s">
        <v>66</v>
      </c>
      <c r="K170" s="231" t="s">
        <v>2644</v>
      </c>
      <c r="L170" s="230" t="e">
        <f>VLOOKUP(K170,keys_v1.7!O$2:P$792,2,FALSE)</f>
        <v>#N/A</v>
      </c>
      <c r="M170" s="1">
        <v>0</v>
      </c>
      <c r="N170" s="1">
        <v>-1</v>
      </c>
      <c r="R170" s="144">
        <v>1</v>
      </c>
      <c r="S170" s="144">
        <v>0</v>
      </c>
      <c r="T170" s="144"/>
      <c r="U170" s="147">
        <v>0.2</v>
      </c>
      <c r="V170" s="144">
        <v>0.2</v>
      </c>
      <c r="W170" s="144">
        <v>0.6</v>
      </c>
      <c r="X170" s="144">
        <v>0.8</v>
      </c>
      <c r="Y170" s="144">
        <v>0</v>
      </c>
      <c r="Z170" s="144">
        <v>0.2</v>
      </c>
      <c r="AA170" s="144">
        <v>0</v>
      </c>
      <c r="AB170" s="145">
        <v>0</v>
      </c>
      <c r="AC170" s="144">
        <v>0</v>
      </c>
      <c r="AE170" t="s">
        <v>2750</v>
      </c>
      <c r="AH170">
        <f t="shared" si="88"/>
        <v>9</v>
      </c>
      <c r="AI170" t="str">
        <f t="shared" si="84"/>
        <v/>
      </c>
      <c r="AJ170" t="str">
        <f t="shared" si="89"/>
        <v/>
      </c>
      <c r="AK170" t="str">
        <f t="shared" si="76"/>
        <v/>
      </c>
      <c r="AL170" t="str">
        <f t="shared" ref="AL170:AL201" si="91">IFERROR(SEARCH(AL$1,$K170),"")</f>
        <v/>
      </c>
      <c r="AM170" t="str">
        <f t="shared" si="90"/>
        <v/>
      </c>
      <c r="AN170" t="str">
        <f t="shared" si="85"/>
        <v/>
      </c>
      <c r="AO170" t="str">
        <f t="shared" si="85"/>
        <v/>
      </c>
      <c r="AP170" t="str">
        <f t="shared" si="85"/>
        <v/>
      </c>
      <c r="AQ170" t="str">
        <f t="shared" si="85"/>
        <v/>
      </c>
      <c r="AR170" t="str">
        <f t="shared" si="85"/>
        <v/>
      </c>
      <c r="AS170" t="str">
        <f t="shared" si="85"/>
        <v/>
      </c>
      <c r="AT170" t="str">
        <f t="shared" si="85"/>
        <v/>
      </c>
      <c r="AU170" t="str">
        <f t="shared" si="85"/>
        <v/>
      </c>
      <c r="AV170" t="str">
        <f t="shared" si="85"/>
        <v/>
      </c>
      <c r="AW170" t="str">
        <f t="shared" si="85"/>
        <v/>
      </c>
      <c r="AX170" t="str">
        <f t="shared" si="86"/>
        <v/>
      </c>
      <c r="AY170" t="str">
        <f t="shared" si="86"/>
        <v/>
      </c>
      <c r="AZ170" t="str">
        <f t="shared" si="86"/>
        <v/>
      </c>
      <c r="BA170" t="str">
        <f t="shared" si="86"/>
        <v/>
      </c>
      <c r="BB170" t="str">
        <f t="shared" si="86"/>
        <v/>
      </c>
      <c r="BC170" t="str">
        <f t="shared" si="86"/>
        <v/>
      </c>
      <c r="BD170" t="str">
        <f t="shared" si="86"/>
        <v/>
      </c>
      <c r="BE170" t="str">
        <f t="shared" si="86"/>
        <v/>
      </c>
      <c r="BF170" t="str">
        <f t="shared" si="86"/>
        <v/>
      </c>
      <c r="BG170" t="str">
        <f t="shared" si="86"/>
        <v/>
      </c>
      <c r="BH170" t="str">
        <f t="shared" si="87"/>
        <v/>
      </c>
      <c r="BI170" t="str">
        <f t="shared" si="87"/>
        <v/>
      </c>
      <c r="BJ170" t="str">
        <f t="shared" si="87"/>
        <v/>
      </c>
      <c r="BK170" t="str">
        <f t="shared" si="87"/>
        <v/>
      </c>
      <c r="BL170" t="str">
        <f t="shared" si="87"/>
        <v/>
      </c>
      <c r="BM170" t="str">
        <f t="shared" si="87"/>
        <v/>
      </c>
      <c r="BN170" t="str">
        <f t="shared" si="87"/>
        <v/>
      </c>
    </row>
    <row r="171" spans="1:66" ht="64">
      <c r="A171">
        <v>232</v>
      </c>
      <c r="B171">
        <v>4</v>
      </c>
      <c r="C171" t="s">
        <v>65</v>
      </c>
      <c r="D171" t="s">
        <v>419</v>
      </c>
      <c r="E171" t="e">
        <f t="shared" si="83"/>
        <v>#REF!</v>
      </c>
      <c r="F171" t="s">
        <v>66</v>
      </c>
      <c r="K171" s="231" t="s">
        <v>2065</v>
      </c>
      <c r="L171" s="230" t="str">
        <f>VLOOKUP(K171,keys_v1.7!O$2:P$792,2,FALSE)</f>
        <v>Definition from FaBiO: A periodical, usually devoted to a particular topic or domain of interest, and usually published weekly or monthly, consisting primarily of non-peer reviewed editorials, journalistic news items and more substantive articles, reviews, book reviews and discussions concerning current or recent events and publications, and matters of interest to the domain served by the magazine. [Some scientific journals, notably Science and Nature, also secondarily serve as science magazines by containing substantive editorials and news items on vital or controversial issues].</v>
      </c>
      <c r="M171" s="1">
        <v>0</v>
      </c>
      <c r="N171" s="1">
        <v>-1</v>
      </c>
      <c r="R171" s="144">
        <v>0.6</v>
      </c>
      <c r="S171" s="144">
        <v>0.2</v>
      </c>
      <c r="T171" s="144"/>
      <c r="U171" s="144">
        <v>0.2</v>
      </c>
      <c r="V171" s="144">
        <v>0.2</v>
      </c>
      <c r="W171" s="144">
        <v>0.6</v>
      </c>
      <c r="X171" s="144">
        <v>1</v>
      </c>
      <c r="Y171" s="144">
        <v>0</v>
      </c>
      <c r="Z171" s="144">
        <v>0</v>
      </c>
      <c r="AA171" s="144">
        <v>0</v>
      </c>
      <c r="AB171" s="145">
        <v>0</v>
      </c>
      <c r="AC171" s="145">
        <v>0</v>
      </c>
      <c r="AE171" t="s">
        <v>2750</v>
      </c>
      <c r="AH171" t="str">
        <f t="shared" si="88"/>
        <v/>
      </c>
      <c r="AI171" t="str">
        <f t="shared" si="84"/>
        <v/>
      </c>
      <c r="AJ171" t="str">
        <f t="shared" si="89"/>
        <v/>
      </c>
      <c r="AK171" t="str">
        <f t="shared" ref="AK171:AK202" si="92">IFERROR(SEARCH($AK$1,K171),"")</f>
        <v/>
      </c>
      <c r="AL171" t="str">
        <f t="shared" si="91"/>
        <v/>
      </c>
      <c r="AM171" t="str">
        <f t="shared" si="90"/>
        <v/>
      </c>
      <c r="AN171" t="str">
        <f t="shared" si="85"/>
        <v/>
      </c>
      <c r="AO171" t="str">
        <f t="shared" si="85"/>
        <v/>
      </c>
      <c r="AP171" t="str">
        <f t="shared" si="85"/>
        <v/>
      </c>
      <c r="AQ171" t="str">
        <f t="shared" si="85"/>
        <v/>
      </c>
      <c r="AR171" t="str">
        <f t="shared" si="85"/>
        <v/>
      </c>
      <c r="AS171" t="str">
        <f t="shared" si="85"/>
        <v/>
      </c>
      <c r="AT171" t="str">
        <f t="shared" si="85"/>
        <v/>
      </c>
      <c r="AU171" t="str">
        <f t="shared" si="85"/>
        <v/>
      </c>
      <c r="AV171" t="str">
        <f t="shared" si="85"/>
        <v/>
      </c>
      <c r="AW171" t="str">
        <f t="shared" si="85"/>
        <v/>
      </c>
      <c r="AX171" t="str">
        <f t="shared" si="86"/>
        <v/>
      </c>
      <c r="AY171" t="str">
        <f t="shared" si="86"/>
        <v/>
      </c>
      <c r="AZ171" t="str">
        <f t="shared" si="86"/>
        <v/>
      </c>
      <c r="BA171" t="str">
        <f t="shared" si="86"/>
        <v/>
      </c>
      <c r="BB171" t="str">
        <f t="shared" si="86"/>
        <v/>
      </c>
      <c r="BC171" t="str">
        <f t="shared" si="86"/>
        <v/>
      </c>
      <c r="BD171" t="str">
        <f t="shared" si="86"/>
        <v/>
      </c>
      <c r="BE171" t="str">
        <f t="shared" si="86"/>
        <v/>
      </c>
      <c r="BF171" t="str">
        <f t="shared" si="86"/>
        <v/>
      </c>
      <c r="BG171" t="str">
        <f t="shared" si="86"/>
        <v/>
      </c>
      <c r="BH171" t="str">
        <f t="shared" si="87"/>
        <v/>
      </c>
      <c r="BI171" t="str">
        <f t="shared" si="87"/>
        <v/>
      </c>
      <c r="BJ171" t="str">
        <f t="shared" si="87"/>
        <v/>
      </c>
      <c r="BK171" t="str">
        <f t="shared" si="87"/>
        <v/>
      </c>
      <c r="BL171" t="str">
        <f t="shared" si="87"/>
        <v/>
      </c>
      <c r="BM171" t="str">
        <f t="shared" si="87"/>
        <v/>
      </c>
      <c r="BN171" t="str">
        <f t="shared" si="87"/>
        <v/>
      </c>
    </row>
    <row r="172" spans="1:66" ht="32">
      <c r="A172">
        <v>234</v>
      </c>
      <c r="B172">
        <v>4</v>
      </c>
      <c r="C172" t="s">
        <v>65</v>
      </c>
      <c r="D172" t="s">
        <v>419</v>
      </c>
      <c r="E172" t="e">
        <f t="shared" si="83"/>
        <v>#REF!</v>
      </c>
      <c r="F172" t="s">
        <v>66</v>
      </c>
      <c r="K172" s="231" t="s">
        <v>2070</v>
      </c>
      <c r="L172" s="230" t="str">
        <f>VLOOKUP(K172,keys_v1.7!O$2:P$792,2,FALSE)</f>
        <v>Definition from FaBiO: A particular published issue of a magazine, identified by date, and sometimes also by place (e.g. 'West Coast edition') or language (e.g. 'Spanish edition').</v>
      </c>
      <c r="M172" s="1">
        <v>0</v>
      </c>
      <c r="N172" s="1">
        <v>-1</v>
      </c>
      <c r="R172" s="144">
        <v>0.8</v>
      </c>
      <c r="S172" s="144">
        <v>0</v>
      </c>
      <c r="T172" s="144"/>
      <c r="U172" s="144">
        <v>0.2</v>
      </c>
      <c r="V172" s="144">
        <v>0</v>
      </c>
      <c r="W172" s="144">
        <v>0.6</v>
      </c>
      <c r="X172" s="144">
        <v>0.8</v>
      </c>
      <c r="Y172" s="144">
        <v>0</v>
      </c>
      <c r="Z172" s="144">
        <v>0.4</v>
      </c>
      <c r="AA172" s="144">
        <v>0</v>
      </c>
      <c r="AB172" s="145">
        <v>0</v>
      </c>
      <c r="AC172" s="144">
        <v>0</v>
      </c>
      <c r="AE172" t="s">
        <v>2692</v>
      </c>
      <c r="AH172" t="str">
        <f t="shared" si="88"/>
        <v/>
      </c>
      <c r="AI172" t="str">
        <f t="shared" si="84"/>
        <v/>
      </c>
      <c r="AJ172" t="str">
        <f t="shared" si="89"/>
        <v/>
      </c>
      <c r="AK172" t="str">
        <f t="shared" si="92"/>
        <v/>
      </c>
      <c r="AL172" t="str">
        <f t="shared" si="91"/>
        <v/>
      </c>
      <c r="AM172" t="str">
        <f t="shared" si="90"/>
        <v/>
      </c>
      <c r="AN172" t="str">
        <f t="shared" si="85"/>
        <v/>
      </c>
      <c r="AO172" t="str">
        <f t="shared" si="85"/>
        <v/>
      </c>
      <c r="AP172" t="str">
        <f t="shared" si="85"/>
        <v/>
      </c>
      <c r="AQ172" t="str">
        <f t="shared" si="85"/>
        <v/>
      </c>
      <c r="AR172" t="str">
        <f t="shared" si="85"/>
        <v/>
      </c>
      <c r="AS172" t="str">
        <f t="shared" si="85"/>
        <v/>
      </c>
      <c r="AT172" t="str">
        <f t="shared" si="85"/>
        <v/>
      </c>
      <c r="AU172" t="str">
        <f t="shared" si="85"/>
        <v/>
      </c>
      <c r="AV172" t="str">
        <f t="shared" si="85"/>
        <v/>
      </c>
      <c r="AW172" t="str">
        <f t="shared" si="85"/>
        <v/>
      </c>
      <c r="AX172" t="str">
        <f t="shared" si="86"/>
        <v/>
      </c>
      <c r="AY172" t="str">
        <f t="shared" si="86"/>
        <v/>
      </c>
      <c r="AZ172" t="str">
        <f t="shared" si="86"/>
        <v/>
      </c>
      <c r="BA172" t="str">
        <f t="shared" si="86"/>
        <v/>
      </c>
      <c r="BB172" t="str">
        <f t="shared" si="86"/>
        <v/>
      </c>
      <c r="BC172" t="str">
        <f t="shared" si="86"/>
        <v/>
      </c>
      <c r="BD172" t="str">
        <f t="shared" si="86"/>
        <v/>
      </c>
      <c r="BE172" t="str">
        <f t="shared" si="86"/>
        <v/>
      </c>
      <c r="BF172" t="str">
        <f t="shared" si="86"/>
        <v/>
      </c>
      <c r="BG172" t="str">
        <f t="shared" si="86"/>
        <v/>
      </c>
      <c r="BH172" t="str">
        <f t="shared" si="87"/>
        <v/>
      </c>
      <c r="BI172" t="str">
        <f t="shared" si="87"/>
        <v/>
      </c>
      <c r="BJ172" t="str">
        <f t="shared" si="87"/>
        <v/>
      </c>
      <c r="BK172" t="str">
        <f t="shared" si="87"/>
        <v/>
      </c>
      <c r="BL172" t="str">
        <f t="shared" si="87"/>
        <v/>
      </c>
      <c r="BM172" t="str">
        <f t="shared" si="87"/>
        <v/>
      </c>
      <c r="BN172" t="str">
        <f t="shared" si="87"/>
        <v/>
      </c>
    </row>
    <row r="173" spans="1:66">
      <c r="A173">
        <v>242</v>
      </c>
      <c r="B173">
        <v>4</v>
      </c>
      <c r="C173" t="s">
        <v>65</v>
      </c>
      <c r="D173" t="s">
        <v>419</v>
      </c>
      <c r="E173" t="e">
        <f t="shared" si="83"/>
        <v>#REF!</v>
      </c>
      <c r="F173" t="s">
        <v>66</v>
      </c>
      <c r="K173" s="231" t="s">
        <v>2308</v>
      </c>
      <c r="L173" s="230" t="e">
        <f>VLOOKUP(K173,keys_v1.7!O$2:P$792,2,FALSE)</f>
        <v>#N/A</v>
      </c>
      <c r="M173" s="1">
        <v>0</v>
      </c>
      <c r="N173" s="1">
        <v>-1</v>
      </c>
      <c r="R173" s="144">
        <v>0</v>
      </c>
      <c r="S173" s="144">
        <v>0</v>
      </c>
      <c r="T173" s="144"/>
      <c r="U173" s="144">
        <v>0.4</v>
      </c>
      <c r="V173" s="144">
        <v>0</v>
      </c>
      <c r="W173" s="144">
        <v>0.2</v>
      </c>
      <c r="X173" s="144">
        <v>1</v>
      </c>
      <c r="Y173" s="144">
        <v>0</v>
      </c>
      <c r="Z173" s="144">
        <v>0.2</v>
      </c>
      <c r="AA173" s="144">
        <v>0</v>
      </c>
      <c r="AB173" s="146">
        <v>0</v>
      </c>
      <c r="AC173" s="144">
        <v>0</v>
      </c>
      <c r="AE173" t="s">
        <v>2692</v>
      </c>
      <c r="AH173" t="str">
        <f t="shared" si="88"/>
        <v/>
      </c>
      <c r="AI173" t="str">
        <f t="shared" si="84"/>
        <v/>
      </c>
      <c r="AJ173" t="str">
        <f t="shared" si="89"/>
        <v/>
      </c>
      <c r="AK173" t="str">
        <f t="shared" si="92"/>
        <v/>
      </c>
      <c r="AL173" t="str">
        <f t="shared" si="91"/>
        <v/>
      </c>
      <c r="AM173" t="str">
        <f t="shared" si="90"/>
        <v/>
      </c>
      <c r="AN173" t="str">
        <f t="shared" si="85"/>
        <v/>
      </c>
      <c r="AO173" t="str">
        <f t="shared" si="85"/>
        <v/>
      </c>
      <c r="AP173" t="str">
        <f t="shared" si="85"/>
        <v/>
      </c>
      <c r="AQ173" t="str">
        <f t="shared" si="85"/>
        <v/>
      </c>
      <c r="AR173" t="str">
        <f t="shared" si="85"/>
        <v/>
      </c>
      <c r="AS173" t="str">
        <f t="shared" si="85"/>
        <v/>
      </c>
      <c r="AT173" t="str">
        <f t="shared" si="85"/>
        <v/>
      </c>
      <c r="AU173" t="str">
        <f t="shared" si="85"/>
        <v/>
      </c>
      <c r="AV173" t="str">
        <f t="shared" si="85"/>
        <v/>
      </c>
      <c r="AW173" t="str">
        <f t="shared" si="85"/>
        <v/>
      </c>
      <c r="AX173" t="str">
        <f t="shared" si="86"/>
        <v/>
      </c>
      <c r="AY173" t="str">
        <f t="shared" si="86"/>
        <v/>
      </c>
      <c r="AZ173" t="str">
        <f t="shared" si="86"/>
        <v/>
      </c>
      <c r="BA173" t="str">
        <f t="shared" si="86"/>
        <v/>
      </c>
      <c r="BB173" t="str">
        <f t="shared" si="86"/>
        <v/>
      </c>
      <c r="BC173" t="str">
        <f t="shared" si="86"/>
        <v/>
      </c>
      <c r="BD173" t="str">
        <f t="shared" si="86"/>
        <v/>
      </c>
      <c r="BE173" t="str">
        <f t="shared" si="86"/>
        <v/>
      </c>
      <c r="BF173" t="str">
        <f t="shared" si="86"/>
        <v/>
      </c>
      <c r="BG173" t="str">
        <f t="shared" si="86"/>
        <v/>
      </c>
      <c r="BH173" t="str">
        <f t="shared" si="87"/>
        <v/>
      </c>
      <c r="BI173" t="str">
        <f t="shared" si="87"/>
        <v/>
      </c>
      <c r="BJ173" t="str">
        <f t="shared" si="87"/>
        <v/>
      </c>
      <c r="BK173" t="str">
        <f t="shared" si="87"/>
        <v/>
      </c>
      <c r="BL173" t="str">
        <f t="shared" si="87"/>
        <v/>
      </c>
      <c r="BM173" t="str">
        <f t="shared" si="87"/>
        <v/>
      </c>
      <c r="BN173" t="str">
        <f t="shared" si="87"/>
        <v/>
      </c>
    </row>
    <row r="174" spans="1:66" ht="32">
      <c r="A174">
        <v>269</v>
      </c>
      <c r="B174">
        <v>4</v>
      </c>
      <c r="C174" t="s">
        <v>65</v>
      </c>
      <c r="D174" t="s">
        <v>419</v>
      </c>
      <c r="E174" t="e">
        <f t="shared" si="83"/>
        <v>#REF!</v>
      </c>
      <c r="F174" t="s">
        <v>66</v>
      </c>
      <c r="K174" s="231" t="s">
        <v>1693</v>
      </c>
      <c r="L174" s="230" t="str">
        <f>VLOOKUP(K174,keys_v1.7!O$2:P$792,2,FALSE)</f>
        <v>Definition from FaBiO: A publication issued on a regular and ongoing basis as a series of issues, each issue comprising separate periodical items, for example editorials, articles, news items and/or other writings.</v>
      </c>
      <c r="M174" s="1">
        <v>0</v>
      </c>
      <c r="N174" s="1">
        <v>-2</v>
      </c>
      <c r="R174" s="144">
        <v>1</v>
      </c>
      <c r="S174" s="147">
        <v>0.2</v>
      </c>
      <c r="T174" s="144"/>
      <c r="U174" s="147">
        <v>0.2</v>
      </c>
      <c r="V174" s="144">
        <v>0.2</v>
      </c>
      <c r="W174" s="144">
        <v>0.4</v>
      </c>
      <c r="X174" s="144">
        <v>0.8</v>
      </c>
      <c r="Y174" s="144">
        <v>0</v>
      </c>
      <c r="Z174" s="144">
        <v>0</v>
      </c>
      <c r="AA174" s="144">
        <v>0</v>
      </c>
      <c r="AB174" s="145">
        <v>0</v>
      </c>
      <c r="AC174" s="144">
        <v>0</v>
      </c>
      <c r="AE174" t="s">
        <v>2750</v>
      </c>
      <c r="AH174" t="str">
        <f t="shared" si="88"/>
        <v/>
      </c>
      <c r="AI174" t="str">
        <f t="shared" si="84"/>
        <v/>
      </c>
      <c r="AJ174" t="str">
        <f t="shared" si="89"/>
        <v/>
      </c>
      <c r="AK174" t="str">
        <f t="shared" si="92"/>
        <v/>
      </c>
      <c r="AL174" t="str">
        <f t="shared" si="91"/>
        <v/>
      </c>
      <c r="AM174" t="str">
        <f t="shared" si="90"/>
        <v/>
      </c>
      <c r="AN174" t="str">
        <f t="shared" ref="AN174:AW183" si="93">IFERROR(SEARCH(AN$1,$K174),"")</f>
        <v/>
      </c>
      <c r="AO174" t="str">
        <f t="shared" si="93"/>
        <v/>
      </c>
      <c r="AP174" t="str">
        <f t="shared" si="93"/>
        <v/>
      </c>
      <c r="AQ174" t="str">
        <f t="shared" si="93"/>
        <v/>
      </c>
      <c r="AR174" t="str">
        <f t="shared" si="93"/>
        <v/>
      </c>
      <c r="AS174" t="str">
        <f t="shared" si="93"/>
        <v/>
      </c>
      <c r="AT174" t="str">
        <f t="shared" si="93"/>
        <v/>
      </c>
      <c r="AU174" t="str">
        <f t="shared" si="93"/>
        <v/>
      </c>
      <c r="AV174" t="str">
        <f t="shared" si="93"/>
        <v/>
      </c>
      <c r="AW174" t="str">
        <f t="shared" si="93"/>
        <v/>
      </c>
      <c r="AX174" t="str">
        <f t="shared" ref="AX174:BG183" si="94">IFERROR(SEARCH(AX$1,$K174),"")</f>
        <v/>
      </c>
      <c r="AY174" t="str">
        <f t="shared" si="94"/>
        <v/>
      </c>
      <c r="AZ174" t="str">
        <f t="shared" si="94"/>
        <v/>
      </c>
      <c r="BA174" t="str">
        <f t="shared" si="94"/>
        <v/>
      </c>
      <c r="BB174" t="str">
        <f t="shared" si="94"/>
        <v/>
      </c>
      <c r="BC174" t="str">
        <f t="shared" si="94"/>
        <v/>
      </c>
      <c r="BD174" t="str">
        <f t="shared" si="94"/>
        <v/>
      </c>
      <c r="BE174" t="str">
        <f t="shared" si="94"/>
        <v/>
      </c>
      <c r="BF174" t="str">
        <f t="shared" si="94"/>
        <v/>
      </c>
      <c r="BG174" t="str">
        <f t="shared" si="94"/>
        <v/>
      </c>
      <c r="BH174" t="str">
        <f t="shared" ref="BH174:BN183" si="95">IFERROR(SEARCH(BH$1,$K174),"")</f>
        <v/>
      </c>
      <c r="BI174" t="str">
        <f t="shared" si="95"/>
        <v/>
      </c>
      <c r="BJ174" t="str">
        <f t="shared" si="95"/>
        <v/>
      </c>
      <c r="BK174" t="str">
        <f t="shared" si="95"/>
        <v/>
      </c>
      <c r="BL174" t="str">
        <f t="shared" si="95"/>
        <v/>
      </c>
      <c r="BM174" t="str">
        <f t="shared" si="95"/>
        <v/>
      </c>
      <c r="BN174" t="str">
        <f t="shared" si="95"/>
        <v/>
      </c>
    </row>
    <row r="175" spans="1:66" ht="32">
      <c r="A175">
        <v>270</v>
      </c>
      <c r="B175">
        <v>4</v>
      </c>
      <c r="C175" t="s">
        <v>65</v>
      </c>
      <c r="D175" t="s">
        <v>419</v>
      </c>
      <c r="E175" t="e">
        <f t="shared" si="83"/>
        <v>#REF!</v>
      </c>
      <c r="F175" t="s">
        <v>66</v>
      </c>
      <c r="K175" s="231" t="s">
        <v>2133</v>
      </c>
      <c r="L175" s="230" t="str">
        <f>VLOOKUP(K175,keys_v1.7!O$2:P$792,2,FALSE)</f>
        <v>Definition from FaBiO: A particular issue of a periodical, identified and distinguished from other issues of the same publication by date and/or issue number and/or volume number, and comprising separate periodical items such as editorials, articles and news items.</v>
      </c>
      <c r="M175" s="1">
        <v>0</v>
      </c>
      <c r="N175" s="1">
        <v>-2</v>
      </c>
      <c r="R175" s="144">
        <v>0.8</v>
      </c>
      <c r="S175" s="144">
        <v>0</v>
      </c>
      <c r="T175" s="144"/>
      <c r="U175" s="144">
        <v>0.2</v>
      </c>
      <c r="V175" s="144">
        <v>0</v>
      </c>
      <c r="W175" s="144">
        <v>0.6</v>
      </c>
      <c r="X175" s="144">
        <v>0.6</v>
      </c>
      <c r="Y175" s="144">
        <v>0</v>
      </c>
      <c r="Z175" s="144">
        <v>0.4</v>
      </c>
      <c r="AA175" s="144">
        <v>0</v>
      </c>
      <c r="AB175" s="145">
        <v>0</v>
      </c>
      <c r="AC175" s="144">
        <v>0</v>
      </c>
      <c r="AE175" t="s">
        <v>2692</v>
      </c>
      <c r="AH175" t="str">
        <f t="shared" si="88"/>
        <v/>
      </c>
      <c r="AI175" t="str">
        <f t="shared" si="84"/>
        <v/>
      </c>
      <c r="AJ175" t="str">
        <f t="shared" si="89"/>
        <v/>
      </c>
      <c r="AK175" t="str">
        <f t="shared" si="92"/>
        <v/>
      </c>
      <c r="AL175" t="str">
        <f t="shared" si="91"/>
        <v/>
      </c>
      <c r="AM175" t="str">
        <f t="shared" si="90"/>
        <v/>
      </c>
      <c r="AN175" t="str">
        <f t="shared" si="93"/>
        <v/>
      </c>
      <c r="AO175" t="str">
        <f t="shared" si="93"/>
        <v/>
      </c>
      <c r="AP175" t="str">
        <f t="shared" si="93"/>
        <v/>
      </c>
      <c r="AQ175" t="str">
        <f t="shared" si="93"/>
        <v/>
      </c>
      <c r="AR175" t="str">
        <f t="shared" si="93"/>
        <v/>
      </c>
      <c r="AS175" t="str">
        <f t="shared" si="93"/>
        <v/>
      </c>
      <c r="AT175" t="str">
        <f t="shared" si="93"/>
        <v/>
      </c>
      <c r="AU175" t="str">
        <f t="shared" si="93"/>
        <v/>
      </c>
      <c r="AV175" t="str">
        <f t="shared" si="93"/>
        <v/>
      </c>
      <c r="AW175" t="str">
        <f t="shared" si="93"/>
        <v/>
      </c>
      <c r="AX175" t="str">
        <f t="shared" si="94"/>
        <v/>
      </c>
      <c r="AY175" t="str">
        <f t="shared" si="94"/>
        <v/>
      </c>
      <c r="AZ175" t="str">
        <f t="shared" si="94"/>
        <v/>
      </c>
      <c r="BA175" t="str">
        <f t="shared" si="94"/>
        <v/>
      </c>
      <c r="BB175" t="str">
        <f t="shared" si="94"/>
        <v/>
      </c>
      <c r="BC175" t="str">
        <f t="shared" si="94"/>
        <v/>
      </c>
      <c r="BD175" t="str">
        <f t="shared" si="94"/>
        <v/>
      </c>
      <c r="BE175" t="str">
        <f t="shared" si="94"/>
        <v/>
      </c>
      <c r="BF175" t="str">
        <f t="shared" si="94"/>
        <v/>
      </c>
      <c r="BG175" t="str">
        <f t="shared" si="94"/>
        <v/>
      </c>
      <c r="BH175" t="str">
        <f t="shared" si="95"/>
        <v/>
      </c>
      <c r="BI175" t="str">
        <f t="shared" si="95"/>
        <v/>
      </c>
      <c r="BJ175" t="str">
        <f t="shared" si="95"/>
        <v/>
      </c>
      <c r="BK175" t="str">
        <f t="shared" si="95"/>
        <v/>
      </c>
      <c r="BL175" t="str">
        <f t="shared" si="95"/>
        <v/>
      </c>
      <c r="BM175" t="str">
        <f t="shared" si="95"/>
        <v/>
      </c>
      <c r="BN175" t="str">
        <f t="shared" si="95"/>
        <v/>
      </c>
    </row>
    <row r="176" spans="1:66" ht="16">
      <c r="A176">
        <v>271</v>
      </c>
      <c r="B176">
        <v>4</v>
      </c>
      <c r="C176" t="s">
        <v>65</v>
      </c>
      <c r="D176" t="s">
        <v>419</v>
      </c>
      <c r="E176" t="e">
        <f t="shared" si="83"/>
        <v>#REF!</v>
      </c>
      <c r="F176" t="s">
        <v>66</v>
      </c>
      <c r="K176" s="231" t="s">
        <v>2135</v>
      </c>
      <c r="L176" s="230" t="str">
        <f>VLOOKUP(K176,keys_v1.7!O$2:P$792,2,FALSE)</f>
        <v>Definition from FaBiO: A piece of writing published in a periodical issue, typically accompanied by other items by different authors.</v>
      </c>
      <c r="M176" s="1">
        <v>0</v>
      </c>
      <c r="N176" s="1">
        <v>-2</v>
      </c>
      <c r="R176" s="144">
        <v>1</v>
      </c>
      <c r="S176" s="147">
        <v>0.2</v>
      </c>
      <c r="T176" s="144"/>
      <c r="U176" s="147">
        <v>0.2</v>
      </c>
      <c r="V176" s="144">
        <v>0.2</v>
      </c>
      <c r="W176" s="144">
        <v>0.4</v>
      </c>
      <c r="X176" s="144">
        <v>0.8</v>
      </c>
      <c r="Y176" s="144">
        <v>0</v>
      </c>
      <c r="Z176" s="144">
        <v>0</v>
      </c>
      <c r="AA176" s="144">
        <v>0</v>
      </c>
      <c r="AB176" s="145">
        <v>0</v>
      </c>
      <c r="AC176" s="144">
        <v>0</v>
      </c>
      <c r="AE176" t="s">
        <v>2750</v>
      </c>
      <c r="AH176" t="str">
        <f t="shared" si="88"/>
        <v/>
      </c>
      <c r="AI176" t="str">
        <f t="shared" si="84"/>
        <v/>
      </c>
      <c r="AJ176" t="str">
        <f t="shared" si="89"/>
        <v/>
      </c>
      <c r="AK176" t="str">
        <f t="shared" si="92"/>
        <v/>
      </c>
      <c r="AL176" t="str">
        <f t="shared" si="91"/>
        <v/>
      </c>
      <c r="AM176" t="str">
        <f t="shared" si="90"/>
        <v/>
      </c>
      <c r="AN176" t="str">
        <f t="shared" si="93"/>
        <v/>
      </c>
      <c r="AO176" t="str">
        <f t="shared" si="93"/>
        <v/>
      </c>
      <c r="AP176" t="str">
        <f t="shared" si="93"/>
        <v/>
      </c>
      <c r="AQ176" t="str">
        <f t="shared" si="93"/>
        <v/>
      </c>
      <c r="AR176" t="str">
        <f t="shared" si="93"/>
        <v/>
      </c>
      <c r="AS176" t="str">
        <f t="shared" si="93"/>
        <v/>
      </c>
      <c r="AT176" t="str">
        <f t="shared" si="93"/>
        <v/>
      </c>
      <c r="AU176" t="str">
        <f t="shared" si="93"/>
        <v/>
      </c>
      <c r="AV176" t="str">
        <f t="shared" si="93"/>
        <v/>
      </c>
      <c r="AW176" t="str">
        <f t="shared" si="93"/>
        <v/>
      </c>
      <c r="AX176" t="str">
        <f t="shared" si="94"/>
        <v/>
      </c>
      <c r="AY176" t="str">
        <f t="shared" si="94"/>
        <v/>
      </c>
      <c r="AZ176" t="str">
        <f t="shared" si="94"/>
        <v/>
      </c>
      <c r="BA176" t="str">
        <f t="shared" si="94"/>
        <v/>
      </c>
      <c r="BB176" t="str">
        <f t="shared" si="94"/>
        <v/>
      </c>
      <c r="BC176" t="str">
        <f t="shared" si="94"/>
        <v/>
      </c>
      <c r="BD176" t="str">
        <f t="shared" si="94"/>
        <v/>
      </c>
      <c r="BE176" t="str">
        <f t="shared" si="94"/>
        <v/>
      </c>
      <c r="BF176" t="str">
        <f t="shared" si="94"/>
        <v/>
      </c>
      <c r="BG176" t="str">
        <f t="shared" si="94"/>
        <v/>
      </c>
      <c r="BH176" t="str">
        <f t="shared" si="95"/>
        <v/>
      </c>
      <c r="BI176" t="str">
        <f t="shared" si="95"/>
        <v/>
      </c>
      <c r="BJ176" t="str">
        <f t="shared" si="95"/>
        <v/>
      </c>
      <c r="BK176" t="str">
        <f t="shared" si="95"/>
        <v/>
      </c>
      <c r="BL176" t="str">
        <f t="shared" si="95"/>
        <v/>
      </c>
      <c r="BM176" t="str">
        <f t="shared" si="95"/>
        <v/>
      </c>
      <c r="BN176" t="str">
        <f t="shared" si="95"/>
        <v/>
      </c>
    </row>
    <row r="177" spans="1:66" ht="16">
      <c r="A177">
        <v>272</v>
      </c>
      <c r="B177">
        <v>4</v>
      </c>
      <c r="C177" t="s">
        <v>65</v>
      </c>
      <c r="D177" t="s">
        <v>419</v>
      </c>
      <c r="E177" t="e">
        <f t="shared" si="83"/>
        <v>#REF!</v>
      </c>
      <c r="F177" t="s">
        <v>66</v>
      </c>
      <c r="K177" s="231" t="s">
        <v>2137</v>
      </c>
      <c r="L177" s="230" t="str">
        <f>VLOOKUP(K177,keys_v1.7!O$2:P$792,2,FALSE)</f>
        <v>Definition from FaBiO: A particular published volume of a periodical.</v>
      </c>
      <c r="M177" s="1">
        <v>0</v>
      </c>
      <c r="N177" s="1">
        <v>-2</v>
      </c>
      <c r="R177" s="144">
        <v>1</v>
      </c>
      <c r="S177" s="147">
        <v>0.2</v>
      </c>
      <c r="T177" s="144"/>
      <c r="U177" s="147">
        <v>0.2</v>
      </c>
      <c r="V177" s="144">
        <v>0.2</v>
      </c>
      <c r="W177" s="144">
        <v>0.4</v>
      </c>
      <c r="X177" s="144">
        <v>0.8</v>
      </c>
      <c r="Y177" s="144">
        <v>0</v>
      </c>
      <c r="Z177" s="144">
        <v>0</v>
      </c>
      <c r="AA177" s="144">
        <v>0</v>
      </c>
      <c r="AB177" s="145">
        <v>0</v>
      </c>
      <c r="AC177" s="144">
        <v>0</v>
      </c>
      <c r="AE177" t="s">
        <v>2750</v>
      </c>
      <c r="AH177" t="str">
        <f t="shared" si="88"/>
        <v/>
      </c>
      <c r="AI177" t="str">
        <f t="shared" si="84"/>
        <v/>
      </c>
      <c r="AJ177" t="str">
        <f t="shared" si="89"/>
        <v/>
      </c>
      <c r="AK177" t="str">
        <f t="shared" si="92"/>
        <v/>
      </c>
      <c r="AL177" t="str">
        <f t="shared" si="91"/>
        <v/>
      </c>
      <c r="AM177" t="str">
        <f t="shared" si="90"/>
        <v/>
      </c>
      <c r="AN177" t="str">
        <f t="shared" si="93"/>
        <v/>
      </c>
      <c r="AO177" t="str">
        <f t="shared" si="93"/>
        <v/>
      </c>
      <c r="AP177" t="str">
        <f t="shared" si="93"/>
        <v/>
      </c>
      <c r="AQ177" t="str">
        <f t="shared" si="93"/>
        <v/>
      </c>
      <c r="AR177" t="str">
        <f t="shared" si="93"/>
        <v/>
      </c>
      <c r="AS177" t="str">
        <f t="shared" si="93"/>
        <v/>
      </c>
      <c r="AT177" t="str">
        <f t="shared" si="93"/>
        <v/>
      </c>
      <c r="AU177" t="str">
        <f t="shared" si="93"/>
        <v/>
      </c>
      <c r="AV177" t="str">
        <f t="shared" si="93"/>
        <v/>
      </c>
      <c r="AW177" t="str">
        <f t="shared" si="93"/>
        <v/>
      </c>
      <c r="AX177" t="str">
        <f t="shared" si="94"/>
        <v/>
      </c>
      <c r="AY177" t="str">
        <f t="shared" si="94"/>
        <v/>
      </c>
      <c r="AZ177" t="str">
        <f t="shared" si="94"/>
        <v/>
      </c>
      <c r="BA177" t="str">
        <f t="shared" si="94"/>
        <v/>
      </c>
      <c r="BB177" t="str">
        <f t="shared" si="94"/>
        <v/>
      </c>
      <c r="BC177" t="str">
        <f t="shared" si="94"/>
        <v/>
      </c>
      <c r="BD177" t="str">
        <f t="shared" si="94"/>
        <v/>
      </c>
      <c r="BE177" t="str">
        <f t="shared" si="94"/>
        <v/>
      </c>
      <c r="BF177" t="str">
        <f t="shared" si="94"/>
        <v/>
      </c>
      <c r="BG177" t="str">
        <f t="shared" si="94"/>
        <v/>
      </c>
      <c r="BH177" t="str">
        <f t="shared" si="95"/>
        <v/>
      </c>
      <c r="BI177" t="str">
        <f t="shared" si="95"/>
        <v/>
      </c>
      <c r="BJ177" t="str">
        <f t="shared" si="95"/>
        <v/>
      </c>
      <c r="BK177" t="str">
        <f t="shared" si="95"/>
        <v/>
      </c>
      <c r="BL177" t="str">
        <f t="shared" si="95"/>
        <v/>
      </c>
      <c r="BM177" t="str">
        <f t="shared" si="95"/>
        <v/>
      </c>
      <c r="BN177" t="str">
        <f t="shared" si="95"/>
        <v/>
      </c>
    </row>
    <row r="178" spans="1:66" ht="16">
      <c r="A178">
        <v>329</v>
      </c>
      <c r="B178">
        <v>4</v>
      </c>
      <c r="C178" t="s">
        <v>65</v>
      </c>
      <c r="D178" t="s">
        <v>3263</v>
      </c>
      <c r="E178" t="e">
        <f t="shared" si="83"/>
        <v>#REF!</v>
      </c>
      <c r="F178" t="s">
        <v>3264</v>
      </c>
      <c r="K178" s="231" t="s">
        <v>789</v>
      </c>
      <c r="L178" s="230" t="str">
        <f>VLOOKUP(K178,keys_v1.7!O$2:P$792,2,FALSE)</f>
        <v>Definition from Citavi: A set of requirements and criteria (for example, quality, dimensions, materials, or protocols) agreed upon and passed by a standards body.</v>
      </c>
      <c r="M178" s="1">
        <v>1</v>
      </c>
      <c r="N178" s="1">
        <v>0</v>
      </c>
      <c r="R178" s="144">
        <v>0.2</v>
      </c>
      <c r="S178" s="147">
        <v>0.2</v>
      </c>
      <c r="T178" s="144">
        <v>0.6</v>
      </c>
      <c r="U178" s="147">
        <v>0.6</v>
      </c>
      <c r="V178" s="144">
        <v>0.2</v>
      </c>
      <c r="W178" s="144">
        <v>0.8</v>
      </c>
      <c r="X178" s="144">
        <v>0</v>
      </c>
      <c r="Y178" s="144">
        <v>0</v>
      </c>
      <c r="Z178" s="144">
        <v>0.6</v>
      </c>
      <c r="AA178" s="144">
        <v>0.4</v>
      </c>
      <c r="AB178" s="146">
        <v>0.4</v>
      </c>
      <c r="AC178" s="144">
        <v>0</v>
      </c>
      <c r="AE178" t="s">
        <v>2750</v>
      </c>
      <c r="AH178" t="str">
        <f t="shared" si="88"/>
        <v/>
      </c>
      <c r="AI178" t="str">
        <f t="shared" si="84"/>
        <v/>
      </c>
      <c r="AJ178" t="str">
        <f t="shared" si="89"/>
        <v/>
      </c>
      <c r="AK178" t="str">
        <f t="shared" si="92"/>
        <v/>
      </c>
      <c r="AL178" t="str">
        <f t="shared" si="91"/>
        <v/>
      </c>
      <c r="AM178" t="str">
        <f t="shared" si="90"/>
        <v/>
      </c>
      <c r="AN178" t="str">
        <f t="shared" si="93"/>
        <v/>
      </c>
      <c r="AO178" t="str">
        <f t="shared" si="93"/>
        <v/>
      </c>
      <c r="AP178" t="str">
        <f t="shared" si="93"/>
        <v/>
      </c>
      <c r="AQ178" t="str">
        <f t="shared" si="93"/>
        <v/>
      </c>
      <c r="AR178" t="str">
        <f t="shared" si="93"/>
        <v/>
      </c>
      <c r="AS178" t="str">
        <f t="shared" si="93"/>
        <v/>
      </c>
      <c r="AT178" t="str">
        <f t="shared" si="93"/>
        <v/>
      </c>
      <c r="AU178" t="str">
        <f t="shared" si="93"/>
        <v/>
      </c>
      <c r="AV178" t="str">
        <f t="shared" si="93"/>
        <v/>
      </c>
      <c r="AW178" t="str">
        <f t="shared" si="93"/>
        <v/>
      </c>
      <c r="AX178" t="str">
        <f t="shared" si="94"/>
        <v/>
      </c>
      <c r="AY178" t="str">
        <f t="shared" si="94"/>
        <v/>
      </c>
      <c r="AZ178" t="str">
        <f t="shared" si="94"/>
        <v/>
      </c>
      <c r="BA178">
        <f t="shared" si="94"/>
        <v>1</v>
      </c>
      <c r="BB178" t="str">
        <f t="shared" si="94"/>
        <v/>
      </c>
      <c r="BC178" t="str">
        <f t="shared" si="94"/>
        <v/>
      </c>
      <c r="BD178" t="str">
        <f t="shared" si="94"/>
        <v/>
      </c>
      <c r="BE178" t="str">
        <f t="shared" si="94"/>
        <v/>
      </c>
      <c r="BF178" t="str">
        <f t="shared" si="94"/>
        <v/>
      </c>
      <c r="BG178" t="str">
        <f t="shared" si="94"/>
        <v/>
      </c>
      <c r="BH178" t="str">
        <f t="shared" si="95"/>
        <v/>
      </c>
      <c r="BI178" t="str">
        <f t="shared" si="95"/>
        <v/>
      </c>
      <c r="BJ178" t="str">
        <f t="shared" si="95"/>
        <v/>
      </c>
      <c r="BK178" t="str">
        <f t="shared" si="95"/>
        <v/>
      </c>
      <c r="BL178" t="str">
        <f t="shared" si="95"/>
        <v/>
      </c>
      <c r="BM178" t="str">
        <f t="shared" si="95"/>
        <v/>
      </c>
      <c r="BN178" t="str">
        <f t="shared" si="95"/>
        <v/>
      </c>
    </row>
    <row r="179" spans="1:66" ht="32">
      <c r="A179">
        <v>210</v>
      </c>
      <c r="B179">
        <v>4</v>
      </c>
      <c r="C179" t="s">
        <v>65</v>
      </c>
      <c r="D179" t="s">
        <v>3263</v>
      </c>
      <c r="E179" t="e">
        <f t="shared" si="83"/>
        <v>#REF!</v>
      </c>
      <c r="F179" t="s">
        <v>2046</v>
      </c>
      <c r="K179" s="231" t="s">
        <v>3320</v>
      </c>
      <c r="L179" s="230" t="str">
        <f>VLOOKUP(K179,keys_v1.7!O$2:P$792,2,FALSE)</f>
        <v>Definition from FaBiO: A work created for the purpose of education or instruction, that may be expressed as a text book, a lecture, a tutorial or an instruction manual.</v>
      </c>
      <c r="M179" s="1">
        <v>1</v>
      </c>
      <c r="N179" s="1">
        <v>0</v>
      </c>
      <c r="O179" s="1">
        <v>1</v>
      </c>
      <c r="R179" s="144">
        <v>0.4</v>
      </c>
      <c r="S179" s="144">
        <v>0.4</v>
      </c>
      <c r="T179" s="147">
        <v>0.4</v>
      </c>
      <c r="U179" s="147">
        <v>0.4</v>
      </c>
      <c r="V179" s="144">
        <v>0.4</v>
      </c>
      <c r="W179" s="144">
        <v>1</v>
      </c>
      <c r="X179" s="144">
        <v>0.2</v>
      </c>
      <c r="Y179" s="144">
        <v>0</v>
      </c>
      <c r="Z179" s="144">
        <v>1</v>
      </c>
      <c r="AA179" s="144">
        <v>0.4</v>
      </c>
      <c r="AB179" s="145">
        <v>0.2</v>
      </c>
      <c r="AC179" s="144">
        <v>0</v>
      </c>
      <c r="AE179" t="s">
        <v>2690</v>
      </c>
      <c r="AH179" t="str">
        <f t="shared" si="88"/>
        <v/>
      </c>
      <c r="AI179" t="str">
        <f t="shared" si="84"/>
        <v/>
      </c>
      <c r="AJ179" t="str">
        <f t="shared" si="89"/>
        <v/>
      </c>
      <c r="AK179" t="str">
        <f t="shared" si="92"/>
        <v/>
      </c>
      <c r="AL179" t="str">
        <f t="shared" si="91"/>
        <v/>
      </c>
      <c r="AM179" t="str">
        <f t="shared" si="90"/>
        <v/>
      </c>
      <c r="AN179" t="str">
        <f t="shared" si="93"/>
        <v/>
      </c>
      <c r="AO179" t="str">
        <f t="shared" si="93"/>
        <v/>
      </c>
      <c r="AP179" t="str">
        <f t="shared" si="93"/>
        <v/>
      </c>
      <c r="AQ179" t="str">
        <f t="shared" si="93"/>
        <v/>
      </c>
      <c r="AR179" t="str">
        <f t="shared" si="93"/>
        <v/>
      </c>
      <c r="AS179" t="str">
        <f t="shared" si="93"/>
        <v/>
      </c>
      <c r="AT179">
        <f t="shared" si="93"/>
        <v>11</v>
      </c>
      <c r="AU179" t="str">
        <f t="shared" si="93"/>
        <v/>
      </c>
      <c r="AV179" t="str">
        <f t="shared" si="93"/>
        <v/>
      </c>
      <c r="AW179" t="str">
        <f t="shared" si="93"/>
        <v/>
      </c>
      <c r="AX179" t="str">
        <f t="shared" si="94"/>
        <v/>
      </c>
      <c r="AY179" t="str">
        <f t="shared" si="94"/>
        <v/>
      </c>
      <c r="AZ179" t="str">
        <f t="shared" si="94"/>
        <v/>
      </c>
      <c r="BA179" t="str">
        <f t="shared" si="94"/>
        <v/>
      </c>
      <c r="BB179" t="str">
        <f t="shared" si="94"/>
        <v/>
      </c>
      <c r="BC179" t="str">
        <f t="shared" si="94"/>
        <v/>
      </c>
      <c r="BD179" t="str">
        <f t="shared" si="94"/>
        <v/>
      </c>
      <c r="BE179" t="str">
        <f t="shared" si="94"/>
        <v/>
      </c>
      <c r="BF179" t="str">
        <f t="shared" si="94"/>
        <v/>
      </c>
      <c r="BG179" t="str">
        <f t="shared" si="94"/>
        <v/>
      </c>
      <c r="BH179" t="str">
        <f t="shared" si="95"/>
        <v/>
      </c>
      <c r="BI179" t="str">
        <f t="shared" si="95"/>
        <v/>
      </c>
      <c r="BJ179" t="str">
        <f t="shared" si="95"/>
        <v/>
      </c>
      <c r="BK179" t="str">
        <f t="shared" si="95"/>
        <v/>
      </c>
      <c r="BL179" t="str">
        <f t="shared" si="95"/>
        <v/>
      </c>
      <c r="BM179" t="str">
        <f t="shared" si="95"/>
        <v/>
      </c>
      <c r="BN179" t="str">
        <f t="shared" si="95"/>
        <v/>
      </c>
    </row>
    <row r="180" spans="1:66" ht="16">
      <c r="A180">
        <v>235</v>
      </c>
      <c r="B180">
        <v>4</v>
      </c>
      <c r="C180" t="s">
        <v>65</v>
      </c>
      <c r="D180" t="s">
        <v>3263</v>
      </c>
      <c r="E180" t="e">
        <f t="shared" si="83"/>
        <v>#REF!</v>
      </c>
      <c r="F180" t="s">
        <v>2046</v>
      </c>
      <c r="K180" s="231" t="s">
        <v>173</v>
      </c>
      <c r="L180" s="230" t="str">
        <f>VLOOKUP(K180,keys_v1.7!O$2:P$792,2,FALSE)</f>
        <v>Definition from DataCite: Course and assignment materials produced for teaching purposes.</v>
      </c>
      <c r="M180" s="1">
        <v>1</v>
      </c>
      <c r="N180" s="1">
        <v>0</v>
      </c>
      <c r="O180" s="1">
        <v>1</v>
      </c>
      <c r="P180" s="1">
        <v>1</v>
      </c>
      <c r="R180" s="144">
        <v>0.5</v>
      </c>
      <c r="S180" s="144">
        <v>0.6</v>
      </c>
      <c r="T180" s="144">
        <v>0.6</v>
      </c>
      <c r="U180" s="144">
        <v>0.8</v>
      </c>
      <c r="V180" s="144">
        <v>0.8</v>
      </c>
      <c r="W180" s="144">
        <v>1</v>
      </c>
      <c r="X180" s="144">
        <v>0.2</v>
      </c>
      <c r="Y180" s="144">
        <v>0</v>
      </c>
      <c r="Z180" s="144">
        <v>1</v>
      </c>
      <c r="AA180" s="144">
        <v>0.6</v>
      </c>
      <c r="AB180" s="146">
        <v>0.4</v>
      </c>
      <c r="AC180" s="144">
        <v>0</v>
      </c>
      <c r="AE180" t="s">
        <v>2750</v>
      </c>
      <c r="AH180" t="str">
        <f t="shared" si="88"/>
        <v/>
      </c>
      <c r="AI180" t="str">
        <f t="shared" si="84"/>
        <v/>
      </c>
      <c r="AJ180" t="str">
        <f t="shared" si="89"/>
        <v/>
      </c>
      <c r="AK180" t="str">
        <f t="shared" si="92"/>
        <v/>
      </c>
      <c r="AL180" t="str">
        <f t="shared" si="91"/>
        <v/>
      </c>
      <c r="AM180" t="str">
        <f t="shared" si="90"/>
        <v/>
      </c>
      <c r="AN180" t="str">
        <f t="shared" si="93"/>
        <v/>
      </c>
      <c r="AO180" t="str">
        <f t="shared" si="93"/>
        <v/>
      </c>
      <c r="AP180" t="str">
        <f t="shared" si="93"/>
        <v/>
      </c>
      <c r="AQ180" t="str">
        <f t="shared" si="93"/>
        <v/>
      </c>
      <c r="AR180" t="str">
        <f t="shared" si="93"/>
        <v/>
      </c>
      <c r="AS180" t="str">
        <f t="shared" si="93"/>
        <v/>
      </c>
      <c r="AT180" t="str">
        <f t="shared" si="93"/>
        <v/>
      </c>
      <c r="AU180" t="str">
        <f t="shared" si="93"/>
        <v/>
      </c>
      <c r="AV180" t="str">
        <f t="shared" si="93"/>
        <v/>
      </c>
      <c r="AW180" t="str">
        <f t="shared" si="93"/>
        <v/>
      </c>
      <c r="AX180" t="str">
        <f t="shared" si="94"/>
        <v/>
      </c>
      <c r="AY180" t="str">
        <f t="shared" si="94"/>
        <v/>
      </c>
      <c r="AZ180" t="str">
        <f t="shared" si="94"/>
        <v/>
      </c>
      <c r="BA180" t="str">
        <f t="shared" si="94"/>
        <v/>
      </c>
      <c r="BB180" t="str">
        <f t="shared" si="94"/>
        <v/>
      </c>
      <c r="BC180" t="str">
        <f t="shared" si="94"/>
        <v/>
      </c>
      <c r="BD180" t="str">
        <f t="shared" si="94"/>
        <v/>
      </c>
      <c r="BE180" t="str">
        <f t="shared" si="94"/>
        <v/>
      </c>
      <c r="BF180" t="str">
        <f t="shared" si="94"/>
        <v/>
      </c>
      <c r="BG180" t="str">
        <f t="shared" si="94"/>
        <v/>
      </c>
      <c r="BH180" t="str">
        <f t="shared" si="95"/>
        <v/>
      </c>
      <c r="BI180" t="str">
        <f t="shared" si="95"/>
        <v/>
      </c>
      <c r="BJ180" t="str">
        <f t="shared" si="95"/>
        <v/>
      </c>
      <c r="BK180" t="str">
        <f t="shared" si="95"/>
        <v/>
      </c>
      <c r="BL180" t="str">
        <f t="shared" si="95"/>
        <v/>
      </c>
      <c r="BM180" t="str">
        <f t="shared" si="95"/>
        <v/>
      </c>
      <c r="BN180" t="str">
        <f t="shared" si="95"/>
        <v/>
      </c>
    </row>
    <row r="181" spans="1:66" ht="32">
      <c r="A181">
        <v>273</v>
      </c>
      <c r="B181">
        <v>4</v>
      </c>
      <c r="C181" t="s">
        <v>65</v>
      </c>
      <c r="D181" t="s">
        <v>3263</v>
      </c>
      <c r="E181" t="e">
        <f t="shared" si="83"/>
        <v>#REF!</v>
      </c>
      <c r="F181" t="s">
        <v>2046</v>
      </c>
      <c r="K181" s="231" t="s">
        <v>2353</v>
      </c>
      <c r="L181" s="230" t="str">
        <f>VLOOKUP(K181,keys_v1.7!O$2:P$792,2,FALSE)</f>
        <v>Definition from FaBiO: A description and definition of how something should be done. Ideally a policy should be both effective in achieving its goals and acceptable to those who have to abide by it.</v>
      </c>
      <c r="M181" s="140">
        <v>0</v>
      </c>
      <c r="N181" s="1">
        <v>1</v>
      </c>
      <c r="R181" s="144">
        <v>0</v>
      </c>
      <c r="S181" s="147">
        <v>0.2</v>
      </c>
      <c r="T181" s="144">
        <v>0.4</v>
      </c>
      <c r="U181" s="147">
        <v>0.4</v>
      </c>
      <c r="V181" s="144">
        <v>0</v>
      </c>
      <c r="W181" s="144">
        <v>0.2</v>
      </c>
      <c r="X181" s="144">
        <v>0</v>
      </c>
      <c r="Y181" s="144">
        <v>0</v>
      </c>
      <c r="Z181" s="144">
        <v>1</v>
      </c>
      <c r="AA181" s="144">
        <v>0.6</v>
      </c>
      <c r="AB181" s="145">
        <v>0</v>
      </c>
      <c r="AC181" s="144">
        <v>0</v>
      </c>
      <c r="AE181" t="s">
        <v>2750</v>
      </c>
      <c r="AH181" t="str">
        <f t="shared" si="88"/>
        <v/>
      </c>
      <c r="AI181" t="str">
        <f t="shared" si="84"/>
        <v/>
      </c>
      <c r="AJ181" t="str">
        <f t="shared" si="89"/>
        <v/>
      </c>
      <c r="AK181" t="str">
        <f t="shared" si="92"/>
        <v/>
      </c>
      <c r="AL181" t="str">
        <f t="shared" si="91"/>
        <v/>
      </c>
      <c r="AM181" t="str">
        <f t="shared" si="90"/>
        <v/>
      </c>
      <c r="AN181" t="str">
        <f t="shared" si="93"/>
        <v/>
      </c>
      <c r="AO181" t="str">
        <f t="shared" si="93"/>
        <v/>
      </c>
      <c r="AP181" t="str">
        <f t="shared" si="93"/>
        <v/>
      </c>
      <c r="AQ181" t="str">
        <f t="shared" si="93"/>
        <v/>
      </c>
      <c r="AR181" t="str">
        <f t="shared" si="93"/>
        <v/>
      </c>
      <c r="AS181" t="str">
        <f t="shared" si="93"/>
        <v/>
      </c>
      <c r="AT181" t="str">
        <f t="shared" si="93"/>
        <v/>
      </c>
      <c r="AU181" t="str">
        <f t="shared" si="93"/>
        <v/>
      </c>
      <c r="AV181" t="str">
        <f t="shared" si="93"/>
        <v/>
      </c>
      <c r="AW181" t="str">
        <f t="shared" si="93"/>
        <v/>
      </c>
      <c r="AX181" t="str">
        <f t="shared" si="94"/>
        <v/>
      </c>
      <c r="AY181" t="str">
        <f t="shared" si="94"/>
        <v/>
      </c>
      <c r="AZ181" t="str">
        <f t="shared" si="94"/>
        <v/>
      </c>
      <c r="BA181" t="str">
        <f t="shared" si="94"/>
        <v/>
      </c>
      <c r="BB181">
        <f t="shared" si="94"/>
        <v>1</v>
      </c>
      <c r="BC181" t="str">
        <f t="shared" si="94"/>
        <v/>
      </c>
      <c r="BD181" t="str">
        <f t="shared" si="94"/>
        <v/>
      </c>
      <c r="BE181" t="str">
        <f t="shared" si="94"/>
        <v/>
      </c>
      <c r="BF181" t="str">
        <f t="shared" si="94"/>
        <v/>
      </c>
      <c r="BG181" t="str">
        <f t="shared" si="94"/>
        <v/>
      </c>
      <c r="BH181" t="str">
        <f t="shared" si="95"/>
        <v/>
      </c>
      <c r="BI181" t="str">
        <f t="shared" si="95"/>
        <v/>
      </c>
      <c r="BJ181" t="str">
        <f t="shared" si="95"/>
        <v/>
      </c>
      <c r="BK181" t="str">
        <f t="shared" si="95"/>
        <v/>
      </c>
      <c r="BL181" t="str">
        <f t="shared" si="95"/>
        <v/>
      </c>
      <c r="BM181" t="str">
        <f t="shared" si="95"/>
        <v/>
      </c>
      <c r="BN181" t="str">
        <f t="shared" si="95"/>
        <v/>
      </c>
    </row>
    <row r="182" spans="1:66" ht="32">
      <c r="A182">
        <v>177</v>
      </c>
      <c r="B182">
        <v>4</v>
      </c>
      <c r="C182" t="s">
        <v>65</v>
      </c>
      <c r="D182" t="s">
        <v>3263</v>
      </c>
      <c r="E182" t="e">
        <f t="shared" si="83"/>
        <v>#REF!</v>
      </c>
      <c r="F182" t="s">
        <v>3292</v>
      </c>
      <c r="K182" s="231" t="s">
        <v>3296</v>
      </c>
      <c r="L182" s="230" t="str">
        <f>VLOOKUP(K182,keys_v1.7!O$2:P$792,2,FALSE)</f>
        <v>Definition from COAR: It is a note, document or other communication that helps the memory by recording events or observations on a topic. A memorandum can have only a certain number of formats; it may have a format specific to an office or institution.</v>
      </c>
      <c r="M182" s="1">
        <v>0</v>
      </c>
      <c r="N182" s="1">
        <v>1</v>
      </c>
      <c r="R182" s="144">
        <v>0</v>
      </c>
      <c r="S182" s="144">
        <v>0.2</v>
      </c>
      <c r="T182" s="144"/>
      <c r="U182" s="147">
        <v>0.4</v>
      </c>
      <c r="V182" s="144">
        <v>0.2</v>
      </c>
      <c r="W182" s="144">
        <v>0.2</v>
      </c>
      <c r="X182" s="144">
        <v>0</v>
      </c>
      <c r="Y182" s="144">
        <v>0</v>
      </c>
      <c r="Z182" s="144">
        <v>1</v>
      </c>
      <c r="AA182" s="144">
        <v>0.8</v>
      </c>
      <c r="AB182" s="145">
        <v>0.6</v>
      </c>
      <c r="AC182" s="145">
        <v>0</v>
      </c>
      <c r="AE182" t="s">
        <v>2750</v>
      </c>
      <c r="AH182" t="str">
        <f t="shared" si="88"/>
        <v/>
      </c>
      <c r="AI182" t="str">
        <f t="shared" si="84"/>
        <v/>
      </c>
      <c r="AJ182" t="str">
        <f t="shared" si="89"/>
        <v/>
      </c>
      <c r="AK182" t="str">
        <f t="shared" si="92"/>
        <v/>
      </c>
      <c r="AL182" t="str">
        <f t="shared" si="91"/>
        <v/>
      </c>
      <c r="AM182" t="str">
        <f t="shared" si="90"/>
        <v/>
      </c>
      <c r="AN182" t="str">
        <f t="shared" si="93"/>
        <v/>
      </c>
      <c r="AO182" t="str">
        <f t="shared" si="93"/>
        <v/>
      </c>
      <c r="AP182" t="str">
        <f t="shared" si="93"/>
        <v/>
      </c>
      <c r="AQ182" t="str">
        <f t="shared" si="93"/>
        <v/>
      </c>
      <c r="AR182" t="str">
        <f t="shared" si="93"/>
        <v/>
      </c>
      <c r="AS182" t="str">
        <f t="shared" si="93"/>
        <v/>
      </c>
      <c r="AT182" t="str">
        <f t="shared" si="93"/>
        <v/>
      </c>
      <c r="AU182" t="str">
        <f t="shared" si="93"/>
        <v/>
      </c>
      <c r="AV182" t="str">
        <f t="shared" si="93"/>
        <v/>
      </c>
      <c r="AW182" t="str">
        <f t="shared" si="93"/>
        <v/>
      </c>
      <c r="AX182" t="str">
        <f t="shared" si="94"/>
        <v/>
      </c>
      <c r="AY182" t="str">
        <f t="shared" si="94"/>
        <v/>
      </c>
      <c r="AZ182" t="str">
        <f t="shared" si="94"/>
        <v/>
      </c>
      <c r="BA182" t="str">
        <f t="shared" si="94"/>
        <v/>
      </c>
      <c r="BB182" t="str">
        <f t="shared" si="94"/>
        <v/>
      </c>
      <c r="BC182" t="str">
        <f t="shared" si="94"/>
        <v/>
      </c>
      <c r="BD182" t="str">
        <f t="shared" si="94"/>
        <v/>
      </c>
      <c r="BE182" t="str">
        <f t="shared" si="94"/>
        <v/>
      </c>
      <c r="BF182" t="str">
        <f t="shared" si="94"/>
        <v/>
      </c>
      <c r="BG182" t="str">
        <f t="shared" si="94"/>
        <v/>
      </c>
      <c r="BH182" t="str">
        <f t="shared" si="95"/>
        <v/>
      </c>
      <c r="BI182" t="str">
        <f t="shared" si="95"/>
        <v/>
      </c>
      <c r="BJ182" t="str">
        <f t="shared" si="95"/>
        <v/>
      </c>
      <c r="BK182" t="str">
        <f t="shared" si="95"/>
        <v/>
      </c>
      <c r="BL182" t="str">
        <f t="shared" si="95"/>
        <v/>
      </c>
      <c r="BM182" t="str">
        <f t="shared" si="95"/>
        <v/>
      </c>
      <c r="BN182" t="str">
        <f t="shared" si="95"/>
        <v/>
      </c>
    </row>
    <row r="183" spans="1:66" ht="32">
      <c r="A183">
        <v>211</v>
      </c>
      <c r="B183">
        <v>4</v>
      </c>
      <c r="C183" t="s">
        <v>65</v>
      </c>
      <c r="D183" t="s">
        <v>3263</v>
      </c>
      <c r="E183" t="e">
        <f t="shared" si="83"/>
        <v>#REF!</v>
      </c>
      <c r="F183" t="s">
        <v>3292</v>
      </c>
      <c r="K183" s="231" t="s">
        <v>299</v>
      </c>
      <c r="L183" s="230" t="str">
        <f>VLOOKUP(K183,keys_v1.7!O$2:P$792,2,FALSE)</f>
        <v>Definition from COAR: Internal report is a record of findings collected for internal use. It is not designed to be made public and may include confidential or proprietary information.</v>
      </c>
      <c r="M183" s="1">
        <v>0</v>
      </c>
      <c r="N183" s="1">
        <v>1</v>
      </c>
      <c r="R183" s="144">
        <v>0</v>
      </c>
      <c r="S183" s="144">
        <v>0.4</v>
      </c>
      <c r="T183" s="144"/>
      <c r="U183" s="144">
        <v>1</v>
      </c>
      <c r="V183" s="144">
        <v>0.8</v>
      </c>
      <c r="W183" s="144">
        <v>0.2</v>
      </c>
      <c r="X183" s="144">
        <v>0</v>
      </c>
      <c r="Y183" s="144">
        <v>0</v>
      </c>
      <c r="Z183" s="144">
        <v>1</v>
      </c>
      <c r="AA183" s="144">
        <v>1</v>
      </c>
      <c r="AB183" s="145">
        <v>0</v>
      </c>
      <c r="AC183" s="144">
        <v>0</v>
      </c>
      <c r="AE183" t="s">
        <v>2750</v>
      </c>
      <c r="AH183" t="str">
        <f t="shared" si="88"/>
        <v/>
      </c>
      <c r="AI183" t="str">
        <f t="shared" si="84"/>
        <v/>
      </c>
      <c r="AJ183" t="str">
        <f t="shared" si="89"/>
        <v/>
      </c>
      <c r="AK183" t="str">
        <f t="shared" si="92"/>
        <v/>
      </c>
      <c r="AL183" t="str">
        <f t="shared" si="91"/>
        <v/>
      </c>
      <c r="AM183" t="str">
        <f t="shared" si="90"/>
        <v/>
      </c>
      <c r="AN183" t="str">
        <f t="shared" si="93"/>
        <v/>
      </c>
      <c r="AO183" t="str">
        <f t="shared" si="93"/>
        <v/>
      </c>
      <c r="AP183" t="str">
        <f t="shared" si="93"/>
        <v/>
      </c>
      <c r="AQ183" t="str">
        <f t="shared" si="93"/>
        <v/>
      </c>
      <c r="AR183" t="str">
        <f t="shared" si="93"/>
        <v/>
      </c>
      <c r="AS183" t="str">
        <f t="shared" si="93"/>
        <v/>
      </c>
      <c r="AT183">
        <f t="shared" si="93"/>
        <v>10</v>
      </c>
      <c r="AU183" t="str">
        <f t="shared" si="93"/>
        <v/>
      </c>
      <c r="AV183" t="str">
        <f t="shared" si="93"/>
        <v/>
      </c>
      <c r="AW183" t="str">
        <f t="shared" si="93"/>
        <v/>
      </c>
      <c r="AX183" t="str">
        <f t="shared" si="94"/>
        <v/>
      </c>
      <c r="AY183" t="str">
        <f t="shared" si="94"/>
        <v/>
      </c>
      <c r="AZ183" t="str">
        <f t="shared" si="94"/>
        <v/>
      </c>
      <c r="BA183" t="str">
        <f t="shared" si="94"/>
        <v/>
      </c>
      <c r="BB183" t="str">
        <f t="shared" si="94"/>
        <v/>
      </c>
      <c r="BC183" t="str">
        <f t="shared" si="94"/>
        <v/>
      </c>
      <c r="BD183" t="str">
        <f t="shared" si="94"/>
        <v/>
      </c>
      <c r="BE183">
        <f t="shared" si="94"/>
        <v>1</v>
      </c>
      <c r="BF183" t="str">
        <f t="shared" si="94"/>
        <v/>
      </c>
      <c r="BG183" t="str">
        <f t="shared" si="94"/>
        <v/>
      </c>
      <c r="BH183" t="str">
        <f t="shared" si="95"/>
        <v/>
      </c>
      <c r="BI183" t="str">
        <f t="shared" si="95"/>
        <v/>
      </c>
      <c r="BJ183" t="str">
        <f t="shared" si="95"/>
        <v/>
      </c>
      <c r="BK183" t="str">
        <f t="shared" si="95"/>
        <v/>
      </c>
      <c r="BL183" t="str">
        <f t="shared" si="95"/>
        <v/>
      </c>
      <c r="BM183" t="str">
        <f t="shared" si="95"/>
        <v/>
      </c>
      <c r="BN183" t="str">
        <f t="shared" si="95"/>
        <v/>
      </c>
    </row>
    <row r="184" spans="1:66" ht="32">
      <c r="A184">
        <v>171</v>
      </c>
      <c r="B184">
        <v>4</v>
      </c>
      <c r="C184" t="s">
        <v>65</v>
      </c>
      <c r="D184" t="s">
        <v>3263</v>
      </c>
      <c r="E184" t="e">
        <f t="shared" si="83"/>
        <v>#REF!</v>
      </c>
      <c r="F184" t="s">
        <v>3292</v>
      </c>
      <c r="K184" s="231" t="s">
        <v>1940</v>
      </c>
      <c r="L184" s="230" t="str">
        <f>VLOOKUP(K184,keys_v1.7!O$2:P$792,2,FALSE)</f>
        <v>Definition from FaBiO: A document published by a funding agency requesting submission of applications for financial grants to fund projects, for example to enable research investigations in areas specified in the Call.</v>
      </c>
      <c r="M184" s="1">
        <v>0</v>
      </c>
      <c r="N184" s="1">
        <v>-1</v>
      </c>
      <c r="O184" s="1">
        <v>1</v>
      </c>
      <c r="R184" s="144">
        <v>0</v>
      </c>
      <c r="S184" s="144">
        <v>0</v>
      </c>
      <c r="T184" s="144">
        <v>0</v>
      </c>
      <c r="U184" s="144">
        <v>0</v>
      </c>
      <c r="V184" s="144">
        <v>0</v>
      </c>
      <c r="W184" s="144">
        <v>0</v>
      </c>
      <c r="X184" s="144">
        <v>0</v>
      </c>
      <c r="Y184" s="144">
        <v>0</v>
      </c>
      <c r="Z184" s="144">
        <v>1</v>
      </c>
      <c r="AA184" s="144">
        <v>1</v>
      </c>
      <c r="AB184" s="146">
        <v>1</v>
      </c>
      <c r="AC184" s="145">
        <v>0</v>
      </c>
      <c r="AE184" t="s">
        <v>2689</v>
      </c>
      <c r="AH184" t="str">
        <f t="shared" si="88"/>
        <v/>
      </c>
      <c r="AI184" t="str">
        <f t="shared" si="84"/>
        <v/>
      </c>
      <c r="AJ184" t="str">
        <f t="shared" si="89"/>
        <v/>
      </c>
      <c r="AK184" t="str">
        <f t="shared" si="92"/>
        <v/>
      </c>
      <c r="AL184" t="str">
        <f t="shared" si="91"/>
        <v/>
      </c>
      <c r="AM184" t="str">
        <f t="shared" si="90"/>
        <v/>
      </c>
      <c r="AN184" t="str">
        <f t="shared" ref="AN184:AW193" si="96">IFERROR(SEARCH(AN$1,$K184),"")</f>
        <v/>
      </c>
      <c r="AO184" t="str">
        <f t="shared" si="96"/>
        <v/>
      </c>
      <c r="AP184" t="str">
        <f t="shared" si="96"/>
        <v/>
      </c>
      <c r="AQ184" t="str">
        <f t="shared" si="96"/>
        <v/>
      </c>
      <c r="AR184" t="str">
        <f t="shared" si="96"/>
        <v/>
      </c>
      <c r="AS184" t="str">
        <f t="shared" si="96"/>
        <v/>
      </c>
      <c r="AT184" t="str">
        <f t="shared" si="96"/>
        <v/>
      </c>
      <c r="AU184" t="str">
        <f t="shared" si="96"/>
        <v/>
      </c>
      <c r="AV184" t="str">
        <f t="shared" si="96"/>
        <v/>
      </c>
      <c r="AW184" t="str">
        <f t="shared" si="96"/>
        <v/>
      </c>
      <c r="AX184" t="str">
        <f t="shared" ref="AX184:BG193" si="97">IFERROR(SEARCH(AX$1,$K184),"")</f>
        <v/>
      </c>
      <c r="AY184" t="str">
        <f t="shared" si="97"/>
        <v/>
      </c>
      <c r="AZ184" t="str">
        <f t="shared" si="97"/>
        <v/>
      </c>
      <c r="BA184" t="str">
        <f t="shared" si="97"/>
        <v/>
      </c>
      <c r="BB184" t="str">
        <f t="shared" si="97"/>
        <v/>
      </c>
      <c r="BC184" t="str">
        <f t="shared" si="97"/>
        <v/>
      </c>
      <c r="BD184" t="str">
        <f t="shared" si="97"/>
        <v/>
      </c>
      <c r="BE184" t="str">
        <f t="shared" si="97"/>
        <v/>
      </c>
      <c r="BF184" t="str">
        <f t="shared" si="97"/>
        <v/>
      </c>
      <c r="BG184" t="str">
        <f t="shared" si="97"/>
        <v/>
      </c>
      <c r="BH184" t="str">
        <f t="shared" ref="BH184:BN193" si="98">IFERROR(SEARCH(BH$1,$K184),"")</f>
        <v/>
      </c>
      <c r="BI184" t="str">
        <f t="shared" si="98"/>
        <v/>
      </c>
      <c r="BJ184" t="str">
        <f t="shared" si="98"/>
        <v/>
      </c>
      <c r="BK184" t="str">
        <f t="shared" si="98"/>
        <v/>
      </c>
      <c r="BL184" t="str">
        <f t="shared" si="98"/>
        <v/>
      </c>
      <c r="BM184" t="str">
        <f t="shared" si="98"/>
        <v/>
      </c>
      <c r="BN184" t="str">
        <f t="shared" si="98"/>
        <v/>
      </c>
    </row>
    <row r="185" spans="1:66" ht="16">
      <c r="A185">
        <v>173</v>
      </c>
      <c r="B185">
        <v>4</v>
      </c>
      <c r="C185" t="s">
        <v>65</v>
      </c>
      <c r="D185" t="s">
        <v>3263</v>
      </c>
      <c r="E185" t="e">
        <f t="shared" si="83"/>
        <v>#REF!</v>
      </c>
      <c r="F185" t="s">
        <v>3292</v>
      </c>
      <c r="K185" s="231" t="s">
        <v>930</v>
      </c>
      <c r="L185" s="230" t="str">
        <f>VLOOKUP(K185,keys_v1.7!O$2:P$792,2,FALSE)</f>
        <v xml:space="preserve">Definition from MARLO: </v>
      </c>
      <c r="M185" s="1">
        <v>0</v>
      </c>
      <c r="N185" s="1">
        <v>1</v>
      </c>
      <c r="O185" s="1">
        <v>1</v>
      </c>
      <c r="P185" s="1">
        <v>1</v>
      </c>
      <c r="R185" s="144">
        <v>0.4</v>
      </c>
      <c r="S185" s="144">
        <v>0.6</v>
      </c>
      <c r="T185" s="144">
        <v>0.4</v>
      </c>
      <c r="U185" s="144">
        <v>1</v>
      </c>
      <c r="V185" s="144">
        <v>0.2</v>
      </c>
      <c r="W185" s="144">
        <v>0.2</v>
      </c>
      <c r="X185" s="144">
        <v>0</v>
      </c>
      <c r="Y185" s="144">
        <v>0</v>
      </c>
      <c r="Z185" s="144">
        <v>0.8</v>
      </c>
      <c r="AA185" s="144">
        <v>1</v>
      </c>
      <c r="AB185" s="146">
        <v>0.6</v>
      </c>
      <c r="AC185" s="144">
        <v>0.2</v>
      </c>
      <c r="AE185" t="s">
        <v>2685</v>
      </c>
      <c r="AH185" t="str">
        <f t="shared" si="88"/>
        <v/>
      </c>
      <c r="AI185" t="str">
        <f t="shared" si="84"/>
        <v/>
      </c>
      <c r="AJ185" t="str">
        <f t="shared" si="89"/>
        <v/>
      </c>
      <c r="AK185" t="str">
        <f t="shared" si="92"/>
        <v/>
      </c>
      <c r="AL185" t="str">
        <f t="shared" si="91"/>
        <v/>
      </c>
      <c r="AM185" t="str">
        <f t="shared" si="90"/>
        <v/>
      </c>
      <c r="AN185" t="str">
        <f t="shared" si="96"/>
        <v/>
      </c>
      <c r="AO185" t="str">
        <f t="shared" si="96"/>
        <v/>
      </c>
      <c r="AP185" t="str">
        <f t="shared" si="96"/>
        <v/>
      </c>
      <c r="AQ185" t="str">
        <f t="shared" si="96"/>
        <v/>
      </c>
      <c r="AR185" t="str">
        <f t="shared" si="96"/>
        <v/>
      </c>
      <c r="AS185" t="str">
        <f t="shared" si="96"/>
        <v/>
      </c>
      <c r="AT185" t="str">
        <f t="shared" si="96"/>
        <v/>
      </c>
      <c r="AU185" t="str">
        <f t="shared" si="96"/>
        <v/>
      </c>
      <c r="AV185" t="str">
        <f t="shared" si="96"/>
        <v/>
      </c>
      <c r="AW185" t="str">
        <f t="shared" si="96"/>
        <v/>
      </c>
      <c r="AX185" t="str">
        <f t="shared" si="97"/>
        <v/>
      </c>
      <c r="AY185" t="str">
        <f t="shared" si="97"/>
        <v/>
      </c>
      <c r="AZ185" t="str">
        <f t="shared" si="97"/>
        <v/>
      </c>
      <c r="BA185" t="str">
        <f t="shared" si="97"/>
        <v/>
      </c>
      <c r="BB185" t="str">
        <f t="shared" si="97"/>
        <v/>
      </c>
      <c r="BC185" t="str">
        <f t="shared" si="97"/>
        <v/>
      </c>
      <c r="BD185" t="str">
        <f t="shared" si="97"/>
        <v/>
      </c>
      <c r="BE185" t="str">
        <f t="shared" si="97"/>
        <v/>
      </c>
      <c r="BF185" t="str">
        <f t="shared" si="97"/>
        <v/>
      </c>
      <c r="BG185">
        <f t="shared" si="97"/>
        <v>9</v>
      </c>
      <c r="BH185" t="str">
        <f t="shared" si="98"/>
        <v/>
      </c>
      <c r="BI185" t="str">
        <f t="shared" si="98"/>
        <v/>
      </c>
      <c r="BJ185" t="str">
        <f t="shared" si="98"/>
        <v/>
      </c>
      <c r="BK185" t="str">
        <f t="shared" si="98"/>
        <v/>
      </c>
      <c r="BL185" t="str">
        <f t="shared" si="98"/>
        <v/>
      </c>
      <c r="BM185" t="str">
        <f t="shared" si="98"/>
        <v/>
      </c>
      <c r="BN185" t="str">
        <f t="shared" si="98"/>
        <v/>
      </c>
    </row>
    <row r="186" spans="1:66" ht="32">
      <c r="A186">
        <v>195</v>
      </c>
      <c r="B186">
        <v>4</v>
      </c>
      <c r="C186" t="s">
        <v>65</v>
      </c>
      <c r="D186" t="s">
        <v>3263</v>
      </c>
      <c r="E186" t="e">
        <f t="shared" si="83"/>
        <v>#REF!</v>
      </c>
      <c r="F186" t="s">
        <v>3292</v>
      </c>
      <c r="K186" s="231" t="s">
        <v>668</v>
      </c>
      <c r="L186" s="230" t="str">
        <f>VLOOKUP(K186,keys_v1.7!O$2:P$792,2,FALSE)</f>
        <v>Definition from CASRAI: Information about specific requests for funds submitted to potential funders of the activity. The standard allows details to be collected for multiple years.</v>
      </c>
      <c r="M186" s="1">
        <v>0</v>
      </c>
      <c r="N186" s="1">
        <v>-1</v>
      </c>
      <c r="O186" s="1">
        <v>1</v>
      </c>
      <c r="R186" s="144">
        <v>0</v>
      </c>
      <c r="S186" s="144">
        <v>0</v>
      </c>
      <c r="T186" s="144">
        <v>0.4</v>
      </c>
      <c r="U186" s="144">
        <v>0.6</v>
      </c>
      <c r="V186" s="144">
        <v>0</v>
      </c>
      <c r="W186" s="144">
        <v>0</v>
      </c>
      <c r="X186" s="144">
        <v>0</v>
      </c>
      <c r="Y186" s="144">
        <v>0</v>
      </c>
      <c r="Z186" s="144">
        <v>0.8</v>
      </c>
      <c r="AA186" s="144">
        <v>1</v>
      </c>
      <c r="AB186" s="145">
        <v>0.2</v>
      </c>
      <c r="AC186" s="144">
        <v>0</v>
      </c>
      <c r="AE186" t="s">
        <v>2689</v>
      </c>
      <c r="AH186" t="str">
        <f t="shared" si="88"/>
        <v/>
      </c>
      <c r="AI186" t="str">
        <f t="shared" si="84"/>
        <v/>
      </c>
      <c r="AJ186" t="str">
        <f t="shared" si="89"/>
        <v/>
      </c>
      <c r="AK186" t="str">
        <f t="shared" si="92"/>
        <v/>
      </c>
      <c r="AL186" t="str">
        <f t="shared" si="91"/>
        <v/>
      </c>
      <c r="AM186" t="str">
        <f t="shared" si="90"/>
        <v/>
      </c>
      <c r="AN186" t="str">
        <f t="shared" si="96"/>
        <v/>
      </c>
      <c r="AO186" t="str">
        <f t="shared" si="96"/>
        <v/>
      </c>
      <c r="AP186" t="str">
        <f t="shared" si="96"/>
        <v/>
      </c>
      <c r="AQ186" t="str">
        <f t="shared" si="96"/>
        <v/>
      </c>
      <c r="AR186" t="str">
        <f t="shared" si="96"/>
        <v/>
      </c>
      <c r="AS186" t="str">
        <f t="shared" si="96"/>
        <v/>
      </c>
      <c r="AT186" t="str">
        <f t="shared" si="96"/>
        <v/>
      </c>
      <c r="AU186" t="str">
        <f t="shared" si="96"/>
        <v/>
      </c>
      <c r="AV186" t="str">
        <f t="shared" si="96"/>
        <v/>
      </c>
      <c r="AW186" t="str">
        <f t="shared" si="96"/>
        <v/>
      </c>
      <c r="AX186" t="str">
        <f t="shared" si="97"/>
        <v/>
      </c>
      <c r="AY186" t="str">
        <f t="shared" si="97"/>
        <v/>
      </c>
      <c r="AZ186" t="str">
        <f t="shared" si="97"/>
        <v/>
      </c>
      <c r="BA186" t="str">
        <f t="shared" si="97"/>
        <v/>
      </c>
      <c r="BB186" t="str">
        <f t="shared" si="97"/>
        <v/>
      </c>
      <c r="BC186" t="str">
        <f t="shared" si="97"/>
        <v/>
      </c>
      <c r="BD186" t="str">
        <f t="shared" si="97"/>
        <v/>
      </c>
      <c r="BE186" t="str">
        <f t="shared" si="97"/>
        <v/>
      </c>
      <c r="BF186" t="str">
        <f t="shared" si="97"/>
        <v/>
      </c>
      <c r="BG186" t="str">
        <f t="shared" si="97"/>
        <v/>
      </c>
      <c r="BH186" t="str">
        <f t="shared" si="98"/>
        <v/>
      </c>
      <c r="BI186" t="str">
        <f t="shared" si="98"/>
        <v/>
      </c>
      <c r="BJ186" t="str">
        <f t="shared" si="98"/>
        <v/>
      </c>
      <c r="BK186" t="str">
        <f t="shared" si="98"/>
        <v/>
      </c>
      <c r="BL186" t="str">
        <f t="shared" si="98"/>
        <v/>
      </c>
      <c r="BM186" t="str">
        <f t="shared" si="98"/>
        <v/>
      </c>
      <c r="BN186" t="str">
        <f t="shared" si="98"/>
        <v/>
      </c>
    </row>
    <row r="187" spans="1:66" ht="16">
      <c r="A187">
        <v>198</v>
      </c>
      <c r="B187">
        <v>4</v>
      </c>
      <c r="C187" t="s">
        <v>65</v>
      </c>
      <c r="D187" t="s">
        <v>3263</v>
      </c>
      <c r="E187" t="e">
        <f t="shared" si="83"/>
        <v>#REF!</v>
      </c>
      <c r="F187" t="s">
        <v>3292</v>
      </c>
      <c r="K187" s="231" t="s">
        <v>674</v>
      </c>
      <c r="L187" s="230" t="str">
        <f>VLOOKUP(K187,keys_v1.7!O$2:P$792,2,FALSE)</f>
        <v>Definition from CASRAI: Peer-reviewed funding providing direct research costs through competitions.</v>
      </c>
      <c r="M187" s="1">
        <v>0</v>
      </c>
      <c r="N187" s="1">
        <v>-1</v>
      </c>
      <c r="O187" s="1">
        <v>1</v>
      </c>
      <c r="R187" s="144">
        <v>0</v>
      </c>
      <c r="S187" s="147">
        <v>0</v>
      </c>
      <c r="T187" s="147">
        <v>0</v>
      </c>
      <c r="U187" s="144">
        <v>0</v>
      </c>
      <c r="V187" s="144">
        <v>0</v>
      </c>
      <c r="W187" s="144">
        <v>0</v>
      </c>
      <c r="X187" s="144">
        <v>0</v>
      </c>
      <c r="Y187" s="144">
        <v>0</v>
      </c>
      <c r="Z187" s="144">
        <v>1</v>
      </c>
      <c r="AA187" s="144">
        <v>1</v>
      </c>
      <c r="AB187" s="146">
        <v>0.8</v>
      </c>
      <c r="AC187" s="144">
        <v>0</v>
      </c>
      <c r="AE187" t="s">
        <v>2689</v>
      </c>
      <c r="AH187" t="str">
        <f t="shared" si="88"/>
        <v/>
      </c>
      <c r="AI187" t="str">
        <f t="shared" si="84"/>
        <v/>
      </c>
      <c r="AJ187" t="str">
        <f t="shared" si="89"/>
        <v/>
      </c>
      <c r="AK187" t="str">
        <f t="shared" si="92"/>
        <v/>
      </c>
      <c r="AL187" t="str">
        <f t="shared" si="91"/>
        <v/>
      </c>
      <c r="AM187" t="str">
        <f t="shared" si="90"/>
        <v/>
      </c>
      <c r="AN187" t="str">
        <f t="shared" si="96"/>
        <v/>
      </c>
      <c r="AO187" t="str">
        <f t="shared" si="96"/>
        <v/>
      </c>
      <c r="AP187" t="str">
        <f t="shared" si="96"/>
        <v/>
      </c>
      <c r="AQ187" t="str">
        <f t="shared" si="96"/>
        <v/>
      </c>
      <c r="AR187" t="str">
        <f t="shared" si="96"/>
        <v/>
      </c>
      <c r="AS187" t="str">
        <f t="shared" si="96"/>
        <v/>
      </c>
      <c r="AT187" t="str">
        <f t="shared" si="96"/>
        <v/>
      </c>
      <c r="AU187" t="str">
        <f t="shared" si="96"/>
        <v/>
      </c>
      <c r="AV187" t="str">
        <f t="shared" si="96"/>
        <v/>
      </c>
      <c r="AW187" t="str">
        <f t="shared" si="96"/>
        <v/>
      </c>
      <c r="AX187" t="str">
        <f t="shared" si="97"/>
        <v/>
      </c>
      <c r="AY187" t="str">
        <f t="shared" si="97"/>
        <v/>
      </c>
      <c r="AZ187" t="str">
        <f t="shared" si="97"/>
        <v/>
      </c>
      <c r="BA187" t="str">
        <f t="shared" si="97"/>
        <v/>
      </c>
      <c r="BB187" t="str">
        <f t="shared" si="97"/>
        <v/>
      </c>
      <c r="BC187" t="str">
        <f t="shared" si="97"/>
        <v/>
      </c>
      <c r="BD187" t="str">
        <f t="shared" si="97"/>
        <v/>
      </c>
      <c r="BE187" t="str">
        <f t="shared" si="97"/>
        <v/>
      </c>
      <c r="BF187" t="str">
        <f t="shared" si="97"/>
        <v/>
      </c>
      <c r="BG187" t="str">
        <f t="shared" si="97"/>
        <v/>
      </c>
      <c r="BH187" t="str">
        <f t="shared" si="98"/>
        <v/>
      </c>
      <c r="BI187" t="str">
        <f t="shared" si="98"/>
        <v/>
      </c>
      <c r="BJ187" t="str">
        <f t="shared" si="98"/>
        <v/>
      </c>
      <c r="BK187" t="str">
        <f t="shared" si="98"/>
        <v/>
      </c>
      <c r="BL187" t="str">
        <f t="shared" si="98"/>
        <v/>
      </c>
      <c r="BM187" t="str">
        <f t="shared" si="98"/>
        <v/>
      </c>
      <c r="BN187" t="str">
        <f t="shared" si="98"/>
        <v/>
      </c>
    </row>
    <row r="188" spans="1:66" ht="32">
      <c r="A188">
        <v>199</v>
      </c>
      <c r="B188">
        <v>4</v>
      </c>
      <c r="C188" t="s">
        <v>65</v>
      </c>
      <c r="D188" t="s">
        <v>3263</v>
      </c>
      <c r="E188" t="e">
        <f t="shared" ref="E188:E204" si="99">IF(F188=F187,E187,E187+1)</f>
        <v>#REF!</v>
      </c>
      <c r="F188" t="s">
        <v>3292</v>
      </c>
      <c r="K188" s="231" t="s">
        <v>2034</v>
      </c>
      <c r="L188" s="230" t="str">
        <f>VLOOKUP(K188,keys_v1.7!O$2:P$792,2,FALSE)</f>
        <v>Definition from FaBiO: A formal written request for financial support from a grant-giving body in support of a project, for example an academic research project. (See also fabio:CaseForSupport.)</v>
      </c>
      <c r="M188" s="1">
        <v>0</v>
      </c>
      <c r="N188" s="1">
        <v>-1</v>
      </c>
      <c r="O188" s="1">
        <v>1</v>
      </c>
      <c r="R188" s="144">
        <v>0</v>
      </c>
      <c r="S188" s="144">
        <v>0</v>
      </c>
      <c r="T188" s="147">
        <v>0</v>
      </c>
      <c r="U188" s="147">
        <v>0.6</v>
      </c>
      <c r="V188" s="144">
        <v>0</v>
      </c>
      <c r="W188" s="144">
        <v>0</v>
      </c>
      <c r="X188" s="144">
        <v>0</v>
      </c>
      <c r="Y188" s="144">
        <v>0</v>
      </c>
      <c r="Z188" s="144">
        <v>1</v>
      </c>
      <c r="AA188" s="144">
        <v>1</v>
      </c>
      <c r="AB188" s="145">
        <v>0.2</v>
      </c>
      <c r="AC188" s="144">
        <v>0</v>
      </c>
      <c r="AE188" t="s">
        <v>2689</v>
      </c>
      <c r="AH188" t="str">
        <f t="shared" si="88"/>
        <v/>
      </c>
      <c r="AI188" t="str">
        <f t="shared" si="84"/>
        <v/>
      </c>
      <c r="AJ188" t="str">
        <f t="shared" si="89"/>
        <v/>
      </c>
      <c r="AK188" t="str">
        <f t="shared" si="92"/>
        <v/>
      </c>
      <c r="AL188" t="str">
        <f t="shared" si="91"/>
        <v/>
      </c>
      <c r="AM188" t="str">
        <f t="shared" si="90"/>
        <v/>
      </c>
      <c r="AN188" t="str">
        <f t="shared" si="96"/>
        <v/>
      </c>
      <c r="AO188" t="str">
        <f t="shared" si="96"/>
        <v/>
      </c>
      <c r="AP188" t="str">
        <f t="shared" si="96"/>
        <v/>
      </c>
      <c r="AQ188" t="str">
        <f t="shared" si="96"/>
        <v/>
      </c>
      <c r="AR188" t="str">
        <f t="shared" si="96"/>
        <v/>
      </c>
      <c r="AS188" t="str">
        <f t="shared" si="96"/>
        <v/>
      </c>
      <c r="AT188" t="str">
        <f t="shared" si="96"/>
        <v/>
      </c>
      <c r="AU188" t="str">
        <f t="shared" si="96"/>
        <v/>
      </c>
      <c r="AV188" t="str">
        <f t="shared" si="96"/>
        <v/>
      </c>
      <c r="AW188" t="str">
        <f t="shared" si="96"/>
        <v/>
      </c>
      <c r="AX188" t="str">
        <f t="shared" si="97"/>
        <v/>
      </c>
      <c r="AY188" t="str">
        <f t="shared" si="97"/>
        <v/>
      </c>
      <c r="AZ188" t="str">
        <f t="shared" si="97"/>
        <v/>
      </c>
      <c r="BA188" t="str">
        <f t="shared" si="97"/>
        <v/>
      </c>
      <c r="BB188" t="str">
        <f t="shared" si="97"/>
        <v/>
      </c>
      <c r="BC188" t="str">
        <f t="shared" si="97"/>
        <v/>
      </c>
      <c r="BD188" t="str">
        <f t="shared" si="97"/>
        <v/>
      </c>
      <c r="BE188" t="str">
        <f t="shared" si="97"/>
        <v/>
      </c>
      <c r="BF188" t="str">
        <f t="shared" si="97"/>
        <v/>
      </c>
      <c r="BG188" t="str">
        <f t="shared" si="97"/>
        <v/>
      </c>
      <c r="BH188" t="str">
        <f t="shared" si="98"/>
        <v/>
      </c>
      <c r="BI188" t="str">
        <f t="shared" si="98"/>
        <v/>
      </c>
      <c r="BJ188" t="str">
        <f t="shared" si="98"/>
        <v/>
      </c>
      <c r="BK188" t="str">
        <f t="shared" si="98"/>
        <v/>
      </c>
      <c r="BL188" t="str">
        <f t="shared" si="98"/>
        <v/>
      </c>
      <c r="BM188" t="str">
        <f t="shared" si="98"/>
        <v/>
      </c>
      <c r="BN188" t="str">
        <f t="shared" si="98"/>
        <v/>
      </c>
    </row>
    <row r="189" spans="1:66">
      <c r="A189">
        <v>259</v>
      </c>
      <c r="B189">
        <v>4</v>
      </c>
      <c r="C189" t="s">
        <v>65</v>
      </c>
      <c r="D189" t="s">
        <v>3263</v>
      </c>
      <c r="E189" t="e">
        <f t="shared" si="99"/>
        <v>#REF!</v>
      </c>
      <c r="F189" t="s">
        <v>3279</v>
      </c>
      <c r="K189" s="231" t="s">
        <v>1050</v>
      </c>
      <c r="L189" s="230" t="e">
        <f>VLOOKUP(K189,keys_v1.7!O$2:P$792,2,FALSE)</f>
        <v>#N/A</v>
      </c>
      <c r="M189" s="1">
        <v>0</v>
      </c>
      <c r="N189" s="1">
        <v>1</v>
      </c>
      <c r="R189" s="144">
        <v>0.4</v>
      </c>
      <c r="S189" s="147">
        <v>0.4</v>
      </c>
      <c r="T189" s="144"/>
      <c r="U189" s="147">
        <v>0.6</v>
      </c>
      <c r="V189" s="144">
        <v>0.2</v>
      </c>
      <c r="W189" s="144">
        <v>0.8</v>
      </c>
      <c r="X189" s="144">
        <v>0.6</v>
      </c>
      <c r="Y189" s="144">
        <v>0</v>
      </c>
      <c r="Z189" s="144">
        <v>0.6</v>
      </c>
      <c r="AA189" s="144">
        <v>0</v>
      </c>
      <c r="AB189" s="145">
        <v>0</v>
      </c>
      <c r="AC189" s="144">
        <v>0</v>
      </c>
      <c r="AE189" t="s">
        <v>2750</v>
      </c>
      <c r="AH189" t="str">
        <f t="shared" si="88"/>
        <v/>
      </c>
      <c r="AI189" t="str">
        <f t="shared" si="84"/>
        <v/>
      </c>
      <c r="AJ189" t="str">
        <f t="shared" si="89"/>
        <v/>
      </c>
      <c r="AK189" t="str">
        <f t="shared" si="92"/>
        <v/>
      </c>
      <c r="AL189" t="str">
        <f t="shared" si="91"/>
        <v/>
      </c>
      <c r="AM189" t="str">
        <f t="shared" si="90"/>
        <v/>
      </c>
      <c r="AN189" t="str">
        <f t="shared" si="96"/>
        <v/>
      </c>
      <c r="AO189" t="str">
        <f t="shared" si="96"/>
        <v/>
      </c>
      <c r="AP189" t="str">
        <f t="shared" si="96"/>
        <v/>
      </c>
      <c r="AQ189" t="str">
        <f t="shared" si="96"/>
        <v/>
      </c>
      <c r="AR189" t="str">
        <f t="shared" si="96"/>
        <v/>
      </c>
      <c r="AS189">
        <f t="shared" si="96"/>
        <v>1</v>
      </c>
      <c r="AT189" t="str">
        <f t="shared" si="96"/>
        <v/>
      </c>
      <c r="AU189" t="str">
        <f t="shared" si="96"/>
        <v/>
      </c>
      <c r="AV189" t="str">
        <f t="shared" si="96"/>
        <v/>
      </c>
      <c r="AW189" t="str">
        <f t="shared" si="96"/>
        <v/>
      </c>
      <c r="AX189" t="str">
        <f t="shared" si="97"/>
        <v/>
      </c>
      <c r="AY189" t="str">
        <f t="shared" si="97"/>
        <v/>
      </c>
      <c r="AZ189" t="str">
        <f t="shared" si="97"/>
        <v/>
      </c>
      <c r="BA189" t="str">
        <f t="shared" si="97"/>
        <v/>
      </c>
      <c r="BB189" t="str">
        <f t="shared" si="97"/>
        <v/>
      </c>
      <c r="BC189" t="str">
        <f t="shared" si="97"/>
        <v/>
      </c>
      <c r="BD189" t="str">
        <f t="shared" si="97"/>
        <v/>
      </c>
      <c r="BE189" t="str">
        <f t="shared" si="97"/>
        <v/>
      </c>
      <c r="BF189">
        <f t="shared" si="97"/>
        <v>7</v>
      </c>
      <c r="BG189" t="str">
        <f t="shared" si="97"/>
        <v/>
      </c>
      <c r="BH189" t="str">
        <f t="shared" si="98"/>
        <v/>
      </c>
      <c r="BI189" t="str">
        <f t="shared" si="98"/>
        <v/>
      </c>
      <c r="BJ189" t="str">
        <f t="shared" si="98"/>
        <v/>
      </c>
      <c r="BK189" t="str">
        <f t="shared" si="98"/>
        <v/>
      </c>
      <c r="BL189" t="str">
        <f t="shared" si="98"/>
        <v/>
      </c>
      <c r="BM189" t="str">
        <f t="shared" si="98"/>
        <v/>
      </c>
      <c r="BN189" t="str">
        <f t="shared" si="98"/>
        <v/>
      </c>
    </row>
    <row r="190" spans="1:66">
      <c r="A190">
        <v>212</v>
      </c>
      <c r="B190">
        <v>4</v>
      </c>
      <c r="C190" t="s">
        <v>65</v>
      </c>
      <c r="D190" t="s">
        <v>3263</v>
      </c>
      <c r="E190" t="e">
        <f t="shared" si="99"/>
        <v>#REF!</v>
      </c>
      <c r="F190" t="s">
        <v>3292</v>
      </c>
      <c r="K190" s="231" t="s">
        <v>2316</v>
      </c>
      <c r="L190" s="230" t="e">
        <f>VLOOKUP(K190,keys_v1.7!O$2:P$792,2,FALSE)</f>
        <v>#N/A</v>
      </c>
      <c r="M190" s="1">
        <v>0</v>
      </c>
      <c r="N190" s="1">
        <v>-1</v>
      </c>
      <c r="O190" s="1">
        <v>1</v>
      </c>
      <c r="R190" s="144">
        <v>0</v>
      </c>
      <c r="S190" s="144">
        <v>0</v>
      </c>
      <c r="T190" s="144">
        <v>0</v>
      </c>
      <c r="U190" s="144">
        <v>0.8</v>
      </c>
      <c r="V190" s="144">
        <v>0</v>
      </c>
      <c r="W190" s="144">
        <v>0</v>
      </c>
      <c r="X190" s="144">
        <v>0</v>
      </c>
      <c r="Y190" s="144">
        <v>0</v>
      </c>
      <c r="Z190" s="144">
        <v>0.8</v>
      </c>
      <c r="AA190" s="144">
        <v>1</v>
      </c>
      <c r="AB190" s="146">
        <v>0.4</v>
      </c>
      <c r="AC190" s="144">
        <v>0</v>
      </c>
      <c r="AE190" t="s">
        <v>2689</v>
      </c>
      <c r="AH190" t="str">
        <f t="shared" si="88"/>
        <v/>
      </c>
      <c r="AI190" t="str">
        <f t="shared" si="84"/>
        <v/>
      </c>
      <c r="AJ190" t="str">
        <f t="shared" si="89"/>
        <v/>
      </c>
      <c r="AK190" t="str">
        <f t="shared" si="92"/>
        <v/>
      </c>
      <c r="AL190" t="str">
        <f t="shared" si="91"/>
        <v/>
      </c>
      <c r="AM190" t="str">
        <f t="shared" si="90"/>
        <v/>
      </c>
      <c r="AN190" t="str">
        <f t="shared" si="96"/>
        <v/>
      </c>
      <c r="AO190" t="str">
        <f t="shared" si="96"/>
        <v/>
      </c>
      <c r="AP190" t="str">
        <f t="shared" si="96"/>
        <v/>
      </c>
      <c r="AQ190" t="str">
        <f t="shared" si="96"/>
        <v/>
      </c>
      <c r="AR190" t="str">
        <f t="shared" si="96"/>
        <v/>
      </c>
      <c r="AS190" t="str">
        <f t="shared" si="96"/>
        <v/>
      </c>
      <c r="AT190">
        <f t="shared" si="96"/>
        <v>10</v>
      </c>
      <c r="AU190" t="str">
        <f t="shared" si="96"/>
        <v/>
      </c>
      <c r="AV190" t="str">
        <f t="shared" si="96"/>
        <v/>
      </c>
      <c r="AW190" t="str">
        <f t="shared" si="96"/>
        <v/>
      </c>
      <c r="AX190" t="str">
        <f t="shared" si="97"/>
        <v/>
      </c>
      <c r="AY190" t="str">
        <f t="shared" si="97"/>
        <v/>
      </c>
      <c r="AZ190" t="str">
        <f t="shared" si="97"/>
        <v/>
      </c>
      <c r="BA190" t="str">
        <f t="shared" si="97"/>
        <v/>
      </c>
      <c r="BB190" t="str">
        <f t="shared" si="97"/>
        <v/>
      </c>
      <c r="BC190" t="str">
        <f t="shared" si="97"/>
        <v/>
      </c>
      <c r="BD190" t="str">
        <f t="shared" si="97"/>
        <v/>
      </c>
      <c r="BE190">
        <f t="shared" si="97"/>
        <v>1</v>
      </c>
      <c r="BF190" t="str">
        <f t="shared" si="97"/>
        <v/>
      </c>
      <c r="BG190" t="str">
        <f t="shared" si="97"/>
        <v/>
      </c>
      <c r="BH190" t="str">
        <f t="shared" si="98"/>
        <v/>
      </c>
      <c r="BI190" t="str">
        <f t="shared" si="98"/>
        <v/>
      </c>
      <c r="BJ190" t="str">
        <f t="shared" si="98"/>
        <v/>
      </c>
      <c r="BK190">
        <f t="shared" si="98"/>
        <v>19</v>
      </c>
      <c r="BL190" t="str">
        <f t="shared" si="98"/>
        <v/>
      </c>
      <c r="BM190" t="str">
        <f t="shared" si="98"/>
        <v/>
      </c>
      <c r="BN190" t="str">
        <f t="shared" si="98"/>
        <v/>
      </c>
    </row>
    <row r="191" spans="1:66" ht="16">
      <c r="A191">
        <v>289</v>
      </c>
      <c r="B191">
        <v>4</v>
      </c>
      <c r="C191" t="s">
        <v>65</v>
      </c>
      <c r="D191" t="s">
        <v>3263</v>
      </c>
      <c r="E191" t="e">
        <f t="shared" si="99"/>
        <v>#REF!</v>
      </c>
      <c r="F191" t="s">
        <v>3292</v>
      </c>
      <c r="K191" s="231" t="s">
        <v>1006</v>
      </c>
      <c r="L191" s="230" t="str">
        <f>VLOOKUP(K191,keys_v1.7!O$2:P$792,2,FALSE)</f>
        <v xml:space="preserve">Definition from MARLO: </v>
      </c>
      <c r="M191" s="1">
        <v>0</v>
      </c>
      <c r="N191" s="228">
        <v>-1</v>
      </c>
      <c r="R191" s="144">
        <v>0</v>
      </c>
      <c r="S191" s="147">
        <v>0.4</v>
      </c>
      <c r="T191" s="144">
        <v>0.2</v>
      </c>
      <c r="U191" s="147">
        <v>0.8</v>
      </c>
      <c r="V191" s="144">
        <v>0</v>
      </c>
      <c r="W191" s="144">
        <v>0.2</v>
      </c>
      <c r="X191" s="144">
        <v>0.2</v>
      </c>
      <c r="Y191" s="144">
        <v>0</v>
      </c>
      <c r="Z191" s="144">
        <v>1</v>
      </c>
      <c r="AA191" s="144">
        <v>0.8</v>
      </c>
      <c r="AB191" s="145">
        <v>0</v>
      </c>
      <c r="AC191" s="144">
        <v>0</v>
      </c>
      <c r="AE191" t="s">
        <v>2750</v>
      </c>
      <c r="AH191" t="str">
        <f t="shared" si="88"/>
        <v/>
      </c>
      <c r="AI191" t="str">
        <f t="shared" si="84"/>
        <v/>
      </c>
      <c r="AJ191" t="str">
        <f t="shared" si="89"/>
        <v/>
      </c>
      <c r="AK191" t="str">
        <f t="shared" si="92"/>
        <v/>
      </c>
      <c r="AL191" t="str">
        <f t="shared" si="91"/>
        <v/>
      </c>
      <c r="AM191" t="str">
        <f t="shared" si="90"/>
        <v/>
      </c>
      <c r="AN191" t="str">
        <f t="shared" si="96"/>
        <v/>
      </c>
      <c r="AO191" t="str">
        <f t="shared" si="96"/>
        <v/>
      </c>
      <c r="AP191" t="str">
        <f t="shared" si="96"/>
        <v/>
      </c>
      <c r="AQ191" t="str">
        <f t="shared" si="96"/>
        <v/>
      </c>
      <c r="AR191" t="str">
        <f t="shared" si="96"/>
        <v/>
      </c>
      <c r="AS191" t="str">
        <f t="shared" si="96"/>
        <v/>
      </c>
      <c r="AT191" t="str">
        <f t="shared" si="96"/>
        <v/>
      </c>
      <c r="AU191" t="str">
        <f t="shared" si="96"/>
        <v/>
      </c>
      <c r="AV191" t="str">
        <f t="shared" si="96"/>
        <v/>
      </c>
      <c r="AW191" t="str">
        <f t="shared" si="96"/>
        <v/>
      </c>
      <c r="AX191" t="str">
        <f t="shared" si="97"/>
        <v/>
      </c>
      <c r="AY191" t="str">
        <f t="shared" si="97"/>
        <v/>
      </c>
      <c r="AZ191" t="str">
        <f t="shared" si="97"/>
        <v/>
      </c>
      <c r="BA191" t="str">
        <f t="shared" si="97"/>
        <v/>
      </c>
      <c r="BB191" t="str">
        <f t="shared" si="97"/>
        <v/>
      </c>
      <c r="BC191" t="str">
        <f t="shared" si="97"/>
        <v/>
      </c>
      <c r="BD191" t="str">
        <f t="shared" si="97"/>
        <v/>
      </c>
      <c r="BE191" t="str">
        <f t="shared" si="97"/>
        <v/>
      </c>
      <c r="BF191" t="str">
        <f t="shared" si="97"/>
        <v/>
      </c>
      <c r="BG191">
        <f t="shared" si="97"/>
        <v>9</v>
      </c>
      <c r="BH191" t="str">
        <f t="shared" si="98"/>
        <v/>
      </c>
      <c r="BI191" t="str">
        <f t="shared" si="98"/>
        <v/>
      </c>
      <c r="BJ191" t="str">
        <f t="shared" si="98"/>
        <v/>
      </c>
      <c r="BK191" t="str">
        <f t="shared" si="98"/>
        <v/>
      </c>
      <c r="BL191" t="str">
        <f t="shared" si="98"/>
        <v/>
      </c>
      <c r="BM191" t="str">
        <f t="shared" si="98"/>
        <v/>
      </c>
      <c r="BN191" t="str">
        <f t="shared" si="98"/>
        <v/>
      </c>
    </row>
    <row r="192" spans="1:66" ht="16">
      <c r="A192">
        <v>316</v>
      </c>
      <c r="B192">
        <v>4</v>
      </c>
      <c r="C192" t="s">
        <v>65</v>
      </c>
      <c r="D192" t="s">
        <v>3263</v>
      </c>
      <c r="E192" t="e">
        <f t="shared" si="99"/>
        <v>#REF!</v>
      </c>
      <c r="F192" t="s">
        <v>3292</v>
      </c>
      <c r="K192" s="231" t="s">
        <v>2396</v>
      </c>
      <c r="L192" s="230" t="str">
        <f>VLOOKUP(K192,keys_v1.7!O$2:P$792,2,FALSE)</f>
        <v>Definition from VIVO: A proposal for a research grant that has been submitted but not approved; does not represent an existing activity</v>
      </c>
      <c r="M192" s="1">
        <v>0</v>
      </c>
      <c r="N192" s="1">
        <v>-1</v>
      </c>
      <c r="O192" s="1">
        <v>1</v>
      </c>
      <c r="P192" s="1">
        <v>1</v>
      </c>
      <c r="R192" s="144">
        <v>0</v>
      </c>
      <c r="S192" s="147">
        <v>0.4</v>
      </c>
      <c r="T192" s="144"/>
      <c r="U192" s="147">
        <v>1</v>
      </c>
      <c r="V192" s="144">
        <v>0</v>
      </c>
      <c r="W192" s="147">
        <v>0</v>
      </c>
      <c r="X192" s="144">
        <v>0</v>
      </c>
      <c r="Y192" s="144">
        <v>0</v>
      </c>
      <c r="Z192" s="144">
        <v>1</v>
      </c>
      <c r="AA192" s="144">
        <v>1</v>
      </c>
      <c r="AB192" s="146">
        <v>0</v>
      </c>
      <c r="AC192" s="144">
        <v>0</v>
      </c>
      <c r="AE192" t="s">
        <v>2689</v>
      </c>
      <c r="AH192" t="str">
        <f t="shared" si="88"/>
        <v/>
      </c>
      <c r="AI192" t="str">
        <f t="shared" si="84"/>
        <v/>
      </c>
      <c r="AJ192" t="str">
        <f t="shared" si="89"/>
        <v/>
      </c>
      <c r="AK192" t="str">
        <f t="shared" si="92"/>
        <v/>
      </c>
      <c r="AL192" t="str">
        <f t="shared" si="91"/>
        <v/>
      </c>
      <c r="AM192" t="str">
        <f t="shared" si="90"/>
        <v/>
      </c>
      <c r="AN192" t="str">
        <f t="shared" si="96"/>
        <v/>
      </c>
      <c r="AO192" t="str">
        <f t="shared" si="96"/>
        <v/>
      </c>
      <c r="AP192" t="str">
        <f t="shared" si="96"/>
        <v/>
      </c>
      <c r="AQ192" t="str">
        <f t="shared" si="96"/>
        <v/>
      </c>
      <c r="AR192" t="str">
        <f t="shared" si="96"/>
        <v/>
      </c>
      <c r="AS192" t="str">
        <f t="shared" si="96"/>
        <v/>
      </c>
      <c r="AT192" t="str">
        <f t="shared" si="96"/>
        <v/>
      </c>
      <c r="AU192" t="str">
        <f t="shared" si="96"/>
        <v/>
      </c>
      <c r="AV192" t="str">
        <f t="shared" si="96"/>
        <v/>
      </c>
      <c r="AW192" t="str">
        <f t="shared" si="96"/>
        <v/>
      </c>
      <c r="AX192" t="str">
        <f t="shared" si="97"/>
        <v/>
      </c>
      <c r="AY192" t="str">
        <f t="shared" si="97"/>
        <v/>
      </c>
      <c r="AZ192" t="str">
        <f t="shared" si="97"/>
        <v/>
      </c>
      <c r="BA192" t="str">
        <f t="shared" si="97"/>
        <v/>
      </c>
      <c r="BB192" t="str">
        <f t="shared" si="97"/>
        <v/>
      </c>
      <c r="BC192" t="str">
        <f t="shared" si="97"/>
        <v/>
      </c>
      <c r="BD192" t="str">
        <f t="shared" si="97"/>
        <v/>
      </c>
      <c r="BE192" t="str">
        <f t="shared" si="97"/>
        <v/>
      </c>
      <c r="BF192" t="str">
        <f t="shared" si="97"/>
        <v/>
      </c>
      <c r="BG192" t="str">
        <f t="shared" si="97"/>
        <v/>
      </c>
      <c r="BH192" t="str">
        <f t="shared" si="98"/>
        <v/>
      </c>
      <c r="BI192" t="str">
        <f t="shared" si="98"/>
        <v/>
      </c>
      <c r="BJ192" t="str">
        <f t="shared" si="98"/>
        <v/>
      </c>
      <c r="BK192" t="str">
        <f t="shared" si="98"/>
        <v/>
      </c>
      <c r="BL192" t="str">
        <f t="shared" si="98"/>
        <v/>
      </c>
      <c r="BM192" t="str">
        <f t="shared" si="98"/>
        <v/>
      </c>
      <c r="BN192" t="str">
        <f t="shared" si="98"/>
        <v/>
      </c>
    </row>
    <row r="193" spans="1:66">
      <c r="A193">
        <v>264</v>
      </c>
      <c r="B193">
        <v>4</v>
      </c>
      <c r="C193" t="s">
        <v>65</v>
      </c>
      <c r="D193" t="s">
        <v>3263</v>
      </c>
      <c r="E193" t="e">
        <f t="shared" si="99"/>
        <v>#REF!</v>
      </c>
      <c r="F193" t="s">
        <v>3279</v>
      </c>
      <c r="K193" s="231" t="s">
        <v>2585</v>
      </c>
      <c r="L193" s="230" t="e">
        <f>VLOOKUP(K193,keys_v1.7!O$2:P$792,2,FALSE)</f>
        <v>#N/A</v>
      </c>
      <c r="M193" s="1">
        <v>0</v>
      </c>
      <c r="N193" s="1">
        <v>1</v>
      </c>
      <c r="O193" s="1">
        <v>1</v>
      </c>
      <c r="R193" s="144">
        <v>0</v>
      </c>
      <c r="S193" s="144">
        <v>0</v>
      </c>
      <c r="T193" s="147">
        <v>0</v>
      </c>
      <c r="U193" s="147">
        <v>1</v>
      </c>
      <c r="V193" s="144">
        <v>0</v>
      </c>
      <c r="W193" s="144">
        <v>0</v>
      </c>
      <c r="X193" s="144">
        <v>0</v>
      </c>
      <c r="Y193" s="144">
        <v>0</v>
      </c>
      <c r="Z193" s="144">
        <v>1</v>
      </c>
      <c r="AA193" s="144">
        <v>1</v>
      </c>
      <c r="AB193" s="145">
        <v>0</v>
      </c>
      <c r="AC193" s="144">
        <v>0</v>
      </c>
      <c r="AE193" t="s">
        <v>2689</v>
      </c>
      <c r="AH193" t="str">
        <f t="shared" si="88"/>
        <v/>
      </c>
      <c r="AI193" t="str">
        <f t="shared" si="84"/>
        <v/>
      </c>
      <c r="AJ193" t="str">
        <f t="shared" si="89"/>
        <v/>
      </c>
      <c r="AK193" t="str">
        <f t="shared" si="92"/>
        <v/>
      </c>
      <c r="AL193" t="str">
        <f t="shared" si="91"/>
        <v/>
      </c>
      <c r="AM193" t="str">
        <f t="shared" si="90"/>
        <v/>
      </c>
      <c r="AN193" t="str">
        <f t="shared" si="96"/>
        <v/>
      </c>
      <c r="AO193" t="str">
        <f t="shared" si="96"/>
        <v/>
      </c>
      <c r="AP193" t="str">
        <f t="shared" si="96"/>
        <v/>
      </c>
      <c r="AQ193" t="str">
        <f t="shared" si="96"/>
        <v/>
      </c>
      <c r="AR193" t="str">
        <f t="shared" si="96"/>
        <v/>
      </c>
      <c r="AS193">
        <f t="shared" si="96"/>
        <v>1</v>
      </c>
      <c r="AT193" t="str">
        <f t="shared" si="96"/>
        <v/>
      </c>
      <c r="AU193" t="str">
        <f t="shared" si="96"/>
        <v/>
      </c>
      <c r="AV193" t="str">
        <f t="shared" si="96"/>
        <v/>
      </c>
      <c r="AW193" t="str">
        <f t="shared" si="96"/>
        <v/>
      </c>
      <c r="AX193" t="str">
        <f t="shared" si="97"/>
        <v/>
      </c>
      <c r="AY193" t="str">
        <f t="shared" si="97"/>
        <v/>
      </c>
      <c r="AZ193" t="str">
        <f t="shared" si="97"/>
        <v/>
      </c>
      <c r="BA193" t="str">
        <f t="shared" si="97"/>
        <v/>
      </c>
      <c r="BB193" t="str">
        <f t="shared" si="97"/>
        <v/>
      </c>
      <c r="BC193" t="str">
        <f t="shared" si="97"/>
        <v/>
      </c>
      <c r="BD193" t="str">
        <f t="shared" si="97"/>
        <v/>
      </c>
      <c r="BE193" t="str">
        <f t="shared" si="97"/>
        <v/>
      </c>
      <c r="BF193" t="str">
        <f t="shared" si="97"/>
        <v/>
      </c>
      <c r="BG193" t="str">
        <f t="shared" si="97"/>
        <v/>
      </c>
      <c r="BH193" t="str">
        <f t="shared" si="98"/>
        <v/>
      </c>
      <c r="BI193" t="str">
        <f t="shared" si="98"/>
        <v/>
      </c>
      <c r="BJ193" t="str">
        <f t="shared" si="98"/>
        <v/>
      </c>
      <c r="BK193" t="str">
        <f t="shared" si="98"/>
        <v/>
      </c>
      <c r="BL193" t="str">
        <f t="shared" si="98"/>
        <v/>
      </c>
      <c r="BM193" t="str">
        <f t="shared" si="98"/>
        <v/>
      </c>
      <c r="BN193" t="str">
        <f t="shared" si="98"/>
        <v/>
      </c>
    </row>
    <row r="194" spans="1:66" ht="16">
      <c r="A194">
        <v>194</v>
      </c>
      <c r="B194">
        <v>4</v>
      </c>
      <c r="C194" t="s">
        <v>65</v>
      </c>
      <c r="D194" t="s">
        <v>3263</v>
      </c>
      <c r="E194" t="e">
        <f t="shared" si="99"/>
        <v>#REF!</v>
      </c>
      <c r="F194" t="s">
        <v>3279</v>
      </c>
      <c r="K194" s="231" t="s">
        <v>1004</v>
      </c>
      <c r="L194" s="230" t="str">
        <f>VLOOKUP(K194,keys_v1.7!O$2:P$792,2,FALSE)</f>
        <v>Definition from MARLO: &lt;no definition but understood as outreach product&gt;</v>
      </c>
      <c r="M194" s="1">
        <v>0</v>
      </c>
      <c r="N194" s="1">
        <v>1</v>
      </c>
      <c r="R194" s="144">
        <v>0.6</v>
      </c>
      <c r="S194" s="144">
        <v>0.2</v>
      </c>
      <c r="T194" s="144"/>
      <c r="U194" s="144">
        <v>0.6</v>
      </c>
      <c r="V194" s="144">
        <v>0.4</v>
      </c>
      <c r="W194" s="144">
        <v>0.8</v>
      </c>
      <c r="X194" s="144">
        <v>0.6</v>
      </c>
      <c r="Y194" s="144">
        <v>0</v>
      </c>
      <c r="Z194" s="144">
        <v>0.4</v>
      </c>
      <c r="AA194" s="144">
        <v>0</v>
      </c>
      <c r="AB194" s="145">
        <v>0</v>
      </c>
      <c r="AC194" s="145">
        <v>0</v>
      </c>
      <c r="AE194" t="s">
        <v>2750</v>
      </c>
      <c r="AH194" t="str">
        <f t="shared" si="88"/>
        <v/>
      </c>
      <c r="AI194" t="str">
        <f t="shared" si="84"/>
        <v/>
      </c>
      <c r="AJ194" t="str">
        <f t="shared" si="89"/>
        <v/>
      </c>
      <c r="AK194" t="str">
        <f t="shared" si="92"/>
        <v/>
      </c>
      <c r="AL194" t="str">
        <f t="shared" si="91"/>
        <v/>
      </c>
      <c r="AM194" t="str">
        <f t="shared" si="90"/>
        <v/>
      </c>
      <c r="AN194" t="str">
        <f t="shared" ref="AN194:AW203" si="100">IFERROR(SEARCH(AN$1,$K194),"")</f>
        <v/>
      </c>
      <c r="AO194" t="str">
        <f t="shared" si="100"/>
        <v/>
      </c>
      <c r="AP194" t="str">
        <f t="shared" si="100"/>
        <v/>
      </c>
      <c r="AQ194" t="str">
        <f t="shared" si="100"/>
        <v/>
      </c>
      <c r="AR194" t="str">
        <f t="shared" si="100"/>
        <v/>
      </c>
      <c r="AS194" t="str">
        <f t="shared" si="100"/>
        <v/>
      </c>
      <c r="AT194" t="str">
        <f t="shared" si="100"/>
        <v/>
      </c>
      <c r="AU194" t="str">
        <f t="shared" si="100"/>
        <v/>
      </c>
      <c r="AV194" t="str">
        <f t="shared" si="100"/>
        <v/>
      </c>
      <c r="AW194" t="str">
        <f t="shared" si="100"/>
        <v/>
      </c>
      <c r="AX194" t="str">
        <f t="shared" ref="AX194:BG203" si="101">IFERROR(SEARCH(AX$1,$K194),"")</f>
        <v/>
      </c>
      <c r="AY194" t="str">
        <f t="shared" si="101"/>
        <v/>
      </c>
      <c r="AZ194" t="str">
        <f t="shared" si="101"/>
        <v/>
      </c>
      <c r="BA194" t="str">
        <f t="shared" si="101"/>
        <v/>
      </c>
      <c r="BB194" t="str">
        <f t="shared" si="101"/>
        <v/>
      </c>
      <c r="BC194" t="str">
        <f t="shared" si="101"/>
        <v/>
      </c>
      <c r="BD194" t="str">
        <f t="shared" si="101"/>
        <v/>
      </c>
      <c r="BE194" t="str">
        <f t="shared" si="101"/>
        <v/>
      </c>
      <c r="BF194" t="str">
        <f t="shared" si="101"/>
        <v/>
      </c>
      <c r="BG194" t="str">
        <f t="shared" si="101"/>
        <v/>
      </c>
      <c r="BH194" t="str">
        <f t="shared" ref="BH194:BN203" si="102">IFERROR(SEARCH(BH$1,$K194),"")</f>
        <v/>
      </c>
      <c r="BI194" t="str">
        <f t="shared" si="102"/>
        <v/>
      </c>
      <c r="BJ194" t="str">
        <f t="shared" si="102"/>
        <v/>
      </c>
      <c r="BK194" t="str">
        <f t="shared" si="102"/>
        <v/>
      </c>
      <c r="BL194" t="str">
        <f t="shared" si="102"/>
        <v/>
      </c>
      <c r="BM194" t="str">
        <f t="shared" si="102"/>
        <v/>
      </c>
      <c r="BN194" t="str">
        <f t="shared" si="102"/>
        <v/>
      </c>
    </row>
    <row r="195" spans="1:66">
      <c r="A195">
        <v>260</v>
      </c>
      <c r="B195">
        <v>4</v>
      </c>
      <c r="C195" t="s">
        <v>65</v>
      </c>
      <c r="D195" t="s">
        <v>3263</v>
      </c>
      <c r="E195" t="e">
        <f t="shared" si="99"/>
        <v>#REF!</v>
      </c>
      <c r="F195" t="s">
        <v>3279</v>
      </c>
      <c r="K195" s="231" t="s">
        <v>3027</v>
      </c>
      <c r="L195" s="230" t="e">
        <f>VLOOKUP(K195,keys_v1.7!O$2:P$792,2,FALSE)</f>
        <v>#N/A</v>
      </c>
      <c r="M195" s="1">
        <v>0</v>
      </c>
      <c r="N195" s="1">
        <v>-1</v>
      </c>
      <c r="R195" s="144">
        <v>0.8</v>
      </c>
      <c r="S195" s="144">
        <v>0</v>
      </c>
      <c r="T195" s="144"/>
      <c r="U195" s="144">
        <v>0</v>
      </c>
      <c r="V195" s="144">
        <v>0.2</v>
      </c>
      <c r="W195" s="144">
        <v>0.8</v>
      </c>
      <c r="X195" s="144">
        <v>0</v>
      </c>
      <c r="Y195" s="144">
        <v>0</v>
      </c>
      <c r="Z195" s="144">
        <v>0.8</v>
      </c>
      <c r="AA195" s="144">
        <v>0.8</v>
      </c>
      <c r="AB195" s="146">
        <v>0.2</v>
      </c>
      <c r="AC195" s="144">
        <v>0</v>
      </c>
      <c r="AE195" s="21" t="s">
        <v>2682</v>
      </c>
      <c r="AH195" t="str">
        <f t="shared" si="88"/>
        <v/>
      </c>
      <c r="AI195" t="str">
        <f t="shared" si="84"/>
        <v/>
      </c>
      <c r="AJ195" t="str">
        <f t="shared" si="89"/>
        <v/>
      </c>
      <c r="AK195" t="str">
        <f t="shared" si="92"/>
        <v/>
      </c>
      <c r="AL195" t="str">
        <f t="shared" si="91"/>
        <v/>
      </c>
      <c r="AM195" t="str">
        <f t="shared" si="90"/>
        <v/>
      </c>
      <c r="AN195" t="str">
        <f t="shared" si="100"/>
        <v/>
      </c>
      <c r="AO195" t="str">
        <f t="shared" si="100"/>
        <v/>
      </c>
      <c r="AP195" t="str">
        <f t="shared" si="100"/>
        <v/>
      </c>
      <c r="AQ195" t="str">
        <f t="shared" si="100"/>
        <v/>
      </c>
      <c r="AR195" t="str">
        <f t="shared" si="100"/>
        <v/>
      </c>
      <c r="AS195">
        <f t="shared" si="100"/>
        <v>1</v>
      </c>
      <c r="AT195" t="str">
        <f t="shared" si="100"/>
        <v/>
      </c>
      <c r="AU195" t="str">
        <f t="shared" si="100"/>
        <v/>
      </c>
      <c r="AV195" t="str">
        <f t="shared" si="100"/>
        <v/>
      </c>
      <c r="AW195" t="str">
        <f t="shared" si="100"/>
        <v/>
      </c>
      <c r="AX195" t="str">
        <f t="shared" si="101"/>
        <v/>
      </c>
      <c r="AY195" t="str">
        <f t="shared" si="101"/>
        <v/>
      </c>
      <c r="AZ195" t="str">
        <f t="shared" si="101"/>
        <v/>
      </c>
      <c r="BA195" t="str">
        <f t="shared" si="101"/>
        <v/>
      </c>
      <c r="BB195" t="str">
        <f t="shared" si="101"/>
        <v/>
      </c>
      <c r="BC195" t="str">
        <f t="shared" si="101"/>
        <v/>
      </c>
      <c r="BD195" t="str">
        <f t="shared" si="101"/>
        <v/>
      </c>
      <c r="BE195" t="str">
        <f t="shared" si="101"/>
        <v/>
      </c>
      <c r="BF195" t="str">
        <f t="shared" si="101"/>
        <v/>
      </c>
      <c r="BG195" t="str">
        <f t="shared" si="101"/>
        <v/>
      </c>
      <c r="BH195" t="str">
        <f t="shared" si="102"/>
        <v/>
      </c>
      <c r="BI195" t="str">
        <f t="shared" si="102"/>
        <v/>
      </c>
      <c r="BJ195" t="str">
        <f t="shared" si="102"/>
        <v/>
      </c>
      <c r="BK195" t="str">
        <f t="shared" si="102"/>
        <v/>
      </c>
      <c r="BL195" t="str">
        <f t="shared" si="102"/>
        <v/>
      </c>
      <c r="BM195" t="str">
        <f t="shared" si="102"/>
        <v/>
      </c>
      <c r="BN195" t="str">
        <f t="shared" si="102"/>
        <v/>
      </c>
    </row>
    <row r="196" spans="1:66" ht="16">
      <c r="A196">
        <v>258</v>
      </c>
      <c r="B196">
        <v>4</v>
      </c>
      <c r="C196" t="s">
        <v>65</v>
      </c>
      <c r="D196" t="s">
        <v>3263</v>
      </c>
      <c r="E196" t="e">
        <f t="shared" si="99"/>
        <v>#REF!</v>
      </c>
      <c r="F196" t="s">
        <v>3279</v>
      </c>
      <c r="K196" s="231" t="s">
        <v>297</v>
      </c>
      <c r="L196" s="230" t="str">
        <f>VLOOKUP(K196,keys_v1.7!O$2:P$792,2,FALSE)</f>
        <v>Definition from CSL codelists: &lt;no descr found&gt;</v>
      </c>
      <c r="M196" s="1">
        <v>0</v>
      </c>
      <c r="N196" s="1">
        <v>1</v>
      </c>
      <c r="Q196" s="138">
        <v>1</v>
      </c>
      <c r="R196" s="144">
        <v>0.4</v>
      </c>
      <c r="S196" s="147">
        <v>0.6</v>
      </c>
      <c r="T196" s="147">
        <v>0.8</v>
      </c>
      <c r="U196" s="147">
        <v>0.2</v>
      </c>
      <c r="V196" s="144">
        <v>0.8</v>
      </c>
      <c r="W196" s="144">
        <v>0.6</v>
      </c>
      <c r="X196" s="144">
        <v>0.2</v>
      </c>
      <c r="Y196" s="144">
        <v>0</v>
      </c>
      <c r="Z196" s="144">
        <v>0.4</v>
      </c>
      <c r="AA196" s="144">
        <v>0</v>
      </c>
      <c r="AB196" s="145">
        <v>0</v>
      </c>
      <c r="AC196" s="144">
        <v>0</v>
      </c>
      <c r="AE196" t="s">
        <v>2750</v>
      </c>
      <c r="AH196" t="str">
        <f t="shared" si="88"/>
        <v/>
      </c>
      <c r="AI196" t="str">
        <f t="shared" si="84"/>
        <v/>
      </c>
      <c r="AJ196" t="str">
        <f t="shared" si="89"/>
        <v/>
      </c>
      <c r="AK196" t="str">
        <f t="shared" si="92"/>
        <v/>
      </c>
      <c r="AL196" t="str">
        <f t="shared" si="91"/>
        <v/>
      </c>
      <c r="AM196" t="str">
        <f t="shared" si="90"/>
        <v/>
      </c>
      <c r="AN196" t="str">
        <f t="shared" si="100"/>
        <v/>
      </c>
      <c r="AO196" t="str">
        <f t="shared" si="100"/>
        <v/>
      </c>
      <c r="AP196" t="str">
        <f t="shared" si="100"/>
        <v/>
      </c>
      <c r="AQ196" t="str">
        <f t="shared" si="100"/>
        <v/>
      </c>
      <c r="AR196" t="str">
        <f t="shared" si="100"/>
        <v/>
      </c>
      <c r="AS196" t="str">
        <f t="shared" si="100"/>
        <v/>
      </c>
      <c r="AT196" t="str">
        <f t="shared" si="100"/>
        <v/>
      </c>
      <c r="AU196" t="str">
        <f t="shared" si="100"/>
        <v/>
      </c>
      <c r="AV196" t="str">
        <f t="shared" si="100"/>
        <v/>
      </c>
      <c r="AW196" t="str">
        <f t="shared" si="100"/>
        <v/>
      </c>
      <c r="AX196" t="str">
        <f t="shared" si="101"/>
        <v/>
      </c>
      <c r="AY196" t="str">
        <f t="shared" si="101"/>
        <v/>
      </c>
      <c r="AZ196" t="str">
        <f t="shared" si="101"/>
        <v/>
      </c>
      <c r="BA196" t="str">
        <f t="shared" si="101"/>
        <v/>
      </c>
      <c r="BB196" t="str">
        <f t="shared" si="101"/>
        <v/>
      </c>
      <c r="BC196" t="str">
        <f t="shared" si="101"/>
        <v/>
      </c>
      <c r="BD196" t="str">
        <f t="shared" si="101"/>
        <v/>
      </c>
      <c r="BE196" t="str">
        <f t="shared" si="101"/>
        <v/>
      </c>
      <c r="BF196" t="str">
        <f t="shared" si="101"/>
        <v/>
      </c>
      <c r="BG196" t="str">
        <f t="shared" si="101"/>
        <v/>
      </c>
      <c r="BH196" t="str">
        <f t="shared" si="102"/>
        <v/>
      </c>
      <c r="BI196" t="str">
        <f t="shared" si="102"/>
        <v/>
      </c>
      <c r="BJ196" t="str">
        <f t="shared" si="102"/>
        <v/>
      </c>
      <c r="BK196" t="str">
        <f t="shared" si="102"/>
        <v/>
      </c>
      <c r="BL196" t="str">
        <f t="shared" si="102"/>
        <v/>
      </c>
      <c r="BM196" t="str">
        <f t="shared" si="102"/>
        <v/>
      </c>
      <c r="BN196" t="str">
        <f t="shared" si="102"/>
        <v/>
      </c>
    </row>
    <row r="197" spans="1:66">
      <c r="A197">
        <v>267</v>
      </c>
      <c r="B197">
        <v>4</v>
      </c>
      <c r="C197" t="s">
        <v>65</v>
      </c>
      <c r="D197" t="s">
        <v>3263</v>
      </c>
      <c r="E197" t="e">
        <f t="shared" si="99"/>
        <v>#REF!</v>
      </c>
      <c r="F197" t="s">
        <v>3279</v>
      </c>
      <c r="K197" s="231" t="s">
        <v>987</v>
      </c>
      <c r="L197" s="230" t="e">
        <f>VLOOKUP(K197,keys_v1.7!O$2:P$792,2,FALSE)</f>
        <v>#N/A</v>
      </c>
      <c r="M197" s="1">
        <v>0</v>
      </c>
      <c r="N197" s="227">
        <v>-1</v>
      </c>
      <c r="R197" s="144">
        <v>1</v>
      </c>
      <c r="S197" s="147">
        <v>0.2</v>
      </c>
      <c r="T197" s="144"/>
      <c r="U197" s="147">
        <v>0.4</v>
      </c>
      <c r="V197" s="144">
        <v>0.2</v>
      </c>
      <c r="W197" s="144">
        <v>0.6</v>
      </c>
      <c r="X197" s="144">
        <v>0</v>
      </c>
      <c r="Y197" s="144">
        <v>0</v>
      </c>
      <c r="Z197" s="144">
        <v>0.4</v>
      </c>
      <c r="AA197" s="144">
        <v>0</v>
      </c>
      <c r="AB197" s="145">
        <v>0</v>
      </c>
      <c r="AC197" s="144">
        <v>0</v>
      </c>
      <c r="AE197" t="s">
        <v>2750</v>
      </c>
      <c r="AH197" t="str">
        <f t="shared" si="88"/>
        <v/>
      </c>
      <c r="AI197" t="str">
        <f t="shared" si="84"/>
        <v/>
      </c>
      <c r="AJ197" t="str">
        <f t="shared" si="89"/>
        <v/>
      </c>
      <c r="AK197" t="str">
        <f t="shared" si="92"/>
        <v/>
      </c>
      <c r="AL197" t="str">
        <f t="shared" si="91"/>
        <v/>
      </c>
      <c r="AM197" t="str">
        <f t="shared" si="90"/>
        <v/>
      </c>
      <c r="AN197" t="str">
        <f t="shared" si="100"/>
        <v/>
      </c>
      <c r="AO197" t="str">
        <f t="shared" si="100"/>
        <v/>
      </c>
      <c r="AP197" t="str">
        <f t="shared" si="100"/>
        <v/>
      </c>
      <c r="AQ197" t="str">
        <f t="shared" si="100"/>
        <v/>
      </c>
      <c r="AR197" t="str">
        <f t="shared" si="100"/>
        <v/>
      </c>
      <c r="AS197">
        <f t="shared" si="100"/>
        <v>1</v>
      </c>
      <c r="AT197" t="str">
        <f t="shared" si="100"/>
        <v/>
      </c>
      <c r="AU197" t="str">
        <f t="shared" si="100"/>
        <v/>
      </c>
      <c r="AV197" t="str">
        <f t="shared" si="100"/>
        <v/>
      </c>
      <c r="AW197" t="str">
        <f t="shared" si="100"/>
        <v/>
      </c>
      <c r="AX197" t="str">
        <f t="shared" si="101"/>
        <v/>
      </c>
      <c r="AY197" t="str">
        <f t="shared" si="101"/>
        <v/>
      </c>
      <c r="AZ197" t="str">
        <f t="shared" si="101"/>
        <v/>
      </c>
      <c r="BA197" t="str">
        <f t="shared" si="101"/>
        <v/>
      </c>
      <c r="BB197" t="str">
        <f t="shared" si="101"/>
        <v/>
      </c>
      <c r="BC197" t="str">
        <f t="shared" si="101"/>
        <v/>
      </c>
      <c r="BD197" t="str">
        <f t="shared" si="101"/>
        <v/>
      </c>
      <c r="BE197" t="str">
        <f t="shared" si="101"/>
        <v/>
      </c>
      <c r="BF197" t="str">
        <f t="shared" si="101"/>
        <v/>
      </c>
      <c r="BG197" t="str">
        <f t="shared" si="101"/>
        <v/>
      </c>
      <c r="BH197" t="str">
        <f t="shared" si="102"/>
        <v/>
      </c>
      <c r="BI197" t="str">
        <f t="shared" si="102"/>
        <v/>
      </c>
      <c r="BJ197" t="str">
        <f t="shared" si="102"/>
        <v/>
      </c>
      <c r="BK197" t="str">
        <f t="shared" si="102"/>
        <v/>
      </c>
      <c r="BL197" t="str">
        <f t="shared" si="102"/>
        <v/>
      </c>
      <c r="BM197" t="str">
        <f t="shared" si="102"/>
        <v/>
      </c>
      <c r="BN197" t="str">
        <f t="shared" si="102"/>
        <v/>
      </c>
    </row>
    <row r="198" spans="1:66" ht="16">
      <c r="A198">
        <v>153</v>
      </c>
      <c r="B198">
        <v>4</v>
      </c>
      <c r="C198" t="s">
        <v>65</v>
      </c>
      <c r="D198" t="s">
        <v>3263</v>
      </c>
      <c r="E198" t="e">
        <f t="shared" si="99"/>
        <v>#REF!</v>
      </c>
      <c r="F198" t="s">
        <v>3279</v>
      </c>
      <c r="K198" s="231" t="s">
        <v>734</v>
      </c>
      <c r="L198" s="230" t="str">
        <f>VLOOKUP(K198,keys_v1.7!O$2:P$792,2,FALSE)</f>
        <v>Definition from COAR: Brief description of important new research, also known as “communication”.</v>
      </c>
      <c r="M198" s="1">
        <v>0</v>
      </c>
      <c r="N198" s="1">
        <v>-1</v>
      </c>
      <c r="R198" s="144">
        <v>0</v>
      </c>
      <c r="S198" s="144">
        <v>0</v>
      </c>
      <c r="T198" s="147">
        <v>0</v>
      </c>
      <c r="U198" s="147">
        <v>0.4</v>
      </c>
      <c r="V198" s="144">
        <v>0.2</v>
      </c>
      <c r="W198" s="144">
        <v>0.4</v>
      </c>
      <c r="X198" s="144">
        <v>0.6</v>
      </c>
      <c r="Y198" s="144">
        <v>0.4</v>
      </c>
      <c r="Z198" s="144">
        <v>1</v>
      </c>
      <c r="AA198" s="144">
        <v>0.2</v>
      </c>
      <c r="AB198" s="145">
        <v>0.2</v>
      </c>
      <c r="AC198" s="144">
        <v>0</v>
      </c>
      <c r="AE198" t="s">
        <v>2683</v>
      </c>
      <c r="AH198" t="str">
        <f t="shared" si="88"/>
        <v/>
      </c>
      <c r="AI198" t="str">
        <f t="shared" si="84"/>
        <v/>
      </c>
      <c r="AJ198" t="str">
        <f t="shared" si="89"/>
        <v/>
      </c>
      <c r="AK198" t="str">
        <f t="shared" si="92"/>
        <v/>
      </c>
      <c r="AL198" t="str">
        <f t="shared" si="91"/>
        <v/>
      </c>
      <c r="AM198" t="str">
        <f t="shared" si="90"/>
        <v/>
      </c>
      <c r="AN198" t="str">
        <f t="shared" si="100"/>
        <v/>
      </c>
      <c r="AO198" t="str">
        <f t="shared" si="100"/>
        <v/>
      </c>
      <c r="AP198" t="str">
        <f t="shared" si="100"/>
        <v/>
      </c>
      <c r="AQ198" t="str">
        <f t="shared" si="100"/>
        <v/>
      </c>
      <c r="AR198" t="str">
        <f t="shared" si="100"/>
        <v/>
      </c>
      <c r="AS198" t="str">
        <f t="shared" si="100"/>
        <v/>
      </c>
      <c r="AT198" t="str">
        <f t="shared" si="100"/>
        <v/>
      </c>
      <c r="AU198" t="str">
        <f t="shared" si="100"/>
        <v/>
      </c>
      <c r="AV198" t="str">
        <f t="shared" si="100"/>
        <v/>
      </c>
      <c r="AW198" t="str">
        <f t="shared" si="100"/>
        <v/>
      </c>
      <c r="AX198" t="str">
        <f t="shared" si="101"/>
        <v/>
      </c>
      <c r="AY198" t="str">
        <f t="shared" si="101"/>
        <v/>
      </c>
      <c r="AZ198" t="str">
        <f t="shared" si="101"/>
        <v/>
      </c>
      <c r="BA198" t="str">
        <f t="shared" si="101"/>
        <v/>
      </c>
      <c r="BB198" t="str">
        <f t="shared" si="101"/>
        <v/>
      </c>
      <c r="BC198" t="str">
        <f t="shared" si="101"/>
        <v/>
      </c>
      <c r="BD198" t="str">
        <f t="shared" si="101"/>
        <v/>
      </c>
      <c r="BE198" t="str">
        <f t="shared" si="101"/>
        <v/>
      </c>
      <c r="BF198">
        <f t="shared" si="101"/>
        <v>1</v>
      </c>
      <c r="BG198" t="str">
        <f t="shared" si="101"/>
        <v/>
      </c>
      <c r="BH198" t="str">
        <f t="shared" si="102"/>
        <v/>
      </c>
      <c r="BI198" t="str">
        <f t="shared" si="102"/>
        <v/>
      </c>
      <c r="BJ198" t="str">
        <f t="shared" si="102"/>
        <v/>
      </c>
      <c r="BK198" t="str">
        <f t="shared" si="102"/>
        <v/>
      </c>
      <c r="BL198" t="str">
        <f t="shared" si="102"/>
        <v/>
      </c>
      <c r="BM198" t="str">
        <f t="shared" si="102"/>
        <v/>
      </c>
      <c r="BN198" t="str">
        <f t="shared" si="102"/>
        <v/>
      </c>
    </row>
    <row r="199" spans="1:66" ht="48">
      <c r="A199">
        <v>274</v>
      </c>
      <c r="B199">
        <v>4</v>
      </c>
      <c r="C199" t="s">
        <v>65</v>
      </c>
      <c r="D199" t="s">
        <v>3263</v>
      </c>
      <c r="E199" t="e">
        <f t="shared" si="99"/>
        <v>#REF!</v>
      </c>
      <c r="F199" t="s">
        <v>3279</v>
      </c>
      <c r="K199" s="231" t="s">
        <v>349</v>
      </c>
      <c r="L199" s="230" t="str">
        <f>VLOOKUP(K199,keys_v1.7!O$2:P$792,2,FALSE)</f>
        <v xml:space="preserve">Definition from FAO Learning resources MD application profile: A policy brief is a document intended to provide background information that would support a policy change. Usually the brief discusses the potential implications of a policy change at local, state, or federal level. The term "policy" must occur in the title of the resource to be identified as of type "Policy brief". </v>
      </c>
      <c r="M199" s="140">
        <v>0</v>
      </c>
      <c r="N199" s="1">
        <v>1</v>
      </c>
      <c r="R199" s="144">
        <v>0</v>
      </c>
      <c r="S199" s="147">
        <v>0.2</v>
      </c>
      <c r="T199" s="144">
        <v>0.2</v>
      </c>
      <c r="U199" s="147">
        <v>0.4</v>
      </c>
      <c r="V199" s="144">
        <v>0</v>
      </c>
      <c r="W199" s="144">
        <v>0.4</v>
      </c>
      <c r="X199" s="144">
        <v>0</v>
      </c>
      <c r="Y199" s="144">
        <v>0</v>
      </c>
      <c r="Z199" s="144">
        <v>1</v>
      </c>
      <c r="AA199" s="144">
        <v>0.6</v>
      </c>
      <c r="AB199" s="145">
        <v>0</v>
      </c>
      <c r="AC199" s="144">
        <v>0</v>
      </c>
      <c r="AE199" t="s">
        <v>2750</v>
      </c>
      <c r="AH199" t="str">
        <f t="shared" si="88"/>
        <v/>
      </c>
      <c r="AI199" t="str">
        <f t="shared" si="84"/>
        <v/>
      </c>
      <c r="AJ199" t="str">
        <f t="shared" si="89"/>
        <v/>
      </c>
      <c r="AK199" t="str">
        <f t="shared" si="92"/>
        <v/>
      </c>
      <c r="AL199" t="str">
        <f t="shared" si="91"/>
        <v/>
      </c>
      <c r="AM199" t="str">
        <f t="shared" si="90"/>
        <v/>
      </c>
      <c r="AN199" t="str">
        <f t="shared" si="100"/>
        <v/>
      </c>
      <c r="AO199" t="str">
        <f t="shared" si="100"/>
        <v/>
      </c>
      <c r="AP199" t="str">
        <f t="shared" si="100"/>
        <v/>
      </c>
      <c r="AQ199" t="str">
        <f t="shared" si="100"/>
        <v/>
      </c>
      <c r="AR199" t="str">
        <f t="shared" si="100"/>
        <v/>
      </c>
      <c r="AS199" t="str">
        <f t="shared" si="100"/>
        <v/>
      </c>
      <c r="AT199" t="str">
        <f t="shared" si="100"/>
        <v/>
      </c>
      <c r="AU199" t="str">
        <f t="shared" si="100"/>
        <v/>
      </c>
      <c r="AV199" t="str">
        <f t="shared" si="100"/>
        <v/>
      </c>
      <c r="AW199" t="str">
        <f t="shared" si="100"/>
        <v/>
      </c>
      <c r="AX199" t="str">
        <f t="shared" si="101"/>
        <v/>
      </c>
      <c r="AY199" t="str">
        <f t="shared" si="101"/>
        <v/>
      </c>
      <c r="AZ199" t="str">
        <f t="shared" si="101"/>
        <v/>
      </c>
      <c r="BA199" t="str">
        <f t="shared" si="101"/>
        <v/>
      </c>
      <c r="BB199">
        <f t="shared" si="101"/>
        <v>1</v>
      </c>
      <c r="BC199" t="str">
        <f t="shared" si="101"/>
        <v/>
      </c>
      <c r="BD199" t="str">
        <f t="shared" si="101"/>
        <v/>
      </c>
      <c r="BE199" t="str">
        <f t="shared" si="101"/>
        <v/>
      </c>
      <c r="BF199">
        <f t="shared" si="101"/>
        <v>8</v>
      </c>
      <c r="BG199" t="str">
        <f t="shared" si="101"/>
        <v/>
      </c>
      <c r="BH199" t="str">
        <f t="shared" si="102"/>
        <v/>
      </c>
      <c r="BI199" t="str">
        <f t="shared" si="102"/>
        <v/>
      </c>
      <c r="BJ199" t="str">
        <f t="shared" si="102"/>
        <v/>
      </c>
      <c r="BK199" t="str">
        <f t="shared" si="102"/>
        <v/>
      </c>
      <c r="BL199" t="str">
        <f t="shared" si="102"/>
        <v/>
      </c>
      <c r="BM199" t="str">
        <f t="shared" si="102"/>
        <v/>
      </c>
      <c r="BN199" t="str">
        <f t="shared" si="102"/>
        <v/>
      </c>
    </row>
    <row r="200" spans="1:66" ht="48">
      <c r="A200">
        <v>291</v>
      </c>
      <c r="B200">
        <v>4</v>
      </c>
      <c r="C200" t="s">
        <v>65</v>
      </c>
      <c r="D200" t="s">
        <v>3263</v>
      </c>
      <c r="E200" t="e">
        <f t="shared" si="99"/>
        <v>#REF!</v>
      </c>
      <c r="F200" t="s">
        <v>3264</v>
      </c>
      <c r="K200" s="231" t="s">
        <v>2162</v>
      </c>
      <c r="L200" s="230" t="str">
        <f>VLOOKUP(K200,keys_v1.7!O$2:P$792,2,FALSE)</f>
        <v>Definition from FaBiO: A set of questions on a particular topic, usually in the form of multiple choice questions requiring the respondent to select the correct answer, or providing the ability to indicate support for or against a proposal on a numerical scale, designed for rapid numerical analysis of responses and often used in surveying public opinion.</v>
      </c>
      <c r="M200" s="1">
        <v>0</v>
      </c>
      <c r="N200" s="1">
        <v>1</v>
      </c>
      <c r="R200" s="144">
        <v>0.6</v>
      </c>
      <c r="S200" s="144">
        <v>0</v>
      </c>
      <c r="T200" s="147">
        <v>0</v>
      </c>
      <c r="U200" s="147">
        <v>0.8</v>
      </c>
      <c r="V200" s="144">
        <v>0.4</v>
      </c>
      <c r="W200" s="144">
        <v>0.8</v>
      </c>
      <c r="X200" s="144">
        <v>0.2</v>
      </c>
      <c r="Y200" s="144">
        <v>0</v>
      </c>
      <c r="Z200" s="144">
        <v>0.8</v>
      </c>
      <c r="AA200" s="144">
        <v>0</v>
      </c>
      <c r="AB200" s="145">
        <v>0</v>
      </c>
      <c r="AC200" s="144">
        <v>0.8</v>
      </c>
      <c r="AE200" t="s">
        <v>2673</v>
      </c>
      <c r="AH200" t="str">
        <f t="shared" si="88"/>
        <v/>
      </c>
      <c r="AI200" t="str">
        <f t="shared" si="84"/>
        <v/>
      </c>
      <c r="AJ200" t="str">
        <f t="shared" si="89"/>
        <v/>
      </c>
      <c r="AK200" t="str">
        <f t="shared" si="92"/>
        <v/>
      </c>
      <c r="AL200" t="str">
        <f t="shared" si="91"/>
        <v/>
      </c>
      <c r="AM200" t="str">
        <f t="shared" si="90"/>
        <v/>
      </c>
      <c r="AN200" t="str">
        <f t="shared" si="100"/>
        <v/>
      </c>
      <c r="AO200" t="str">
        <f t="shared" si="100"/>
        <v/>
      </c>
      <c r="AP200" t="str">
        <f t="shared" si="100"/>
        <v/>
      </c>
      <c r="AQ200" t="str">
        <f t="shared" si="100"/>
        <v/>
      </c>
      <c r="AR200" t="str">
        <f t="shared" si="100"/>
        <v/>
      </c>
      <c r="AS200" t="str">
        <f t="shared" si="100"/>
        <v/>
      </c>
      <c r="AT200" t="str">
        <f t="shared" si="100"/>
        <v/>
      </c>
      <c r="AU200" t="str">
        <f t="shared" si="100"/>
        <v/>
      </c>
      <c r="AV200" t="str">
        <f t="shared" si="100"/>
        <v/>
      </c>
      <c r="AW200" t="str">
        <f t="shared" si="100"/>
        <v/>
      </c>
      <c r="AX200" t="str">
        <f t="shared" si="101"/>
        <v/>
      </c>
      <c r="AY200" t="str">
        <f t="shared" si="101"/>
        <v/>
      </c>
      <c r="AZ200" t="str">
        <f t="shared" si="101"/>
        <v/>
      </c>
      <c r="BA200" t="str">
        <f t="shared" si="101"/>
        <v/>
      </c>
      <c r="BB200" t="str">
        <f t="shared" si="101"/>
        <v/>
      </c>
      <c r="BC200" t="str">
        <f t="shared" si="101"/>
        <v/>
      </c>
      <c r="BD200" t="str">
        <f t="shared" si="101"/>
        <v/>
      </c>
      <c r="BE200" t="str">
        <f t="shared" si="101"/>
        <v/>
      </c>
      <c r="BF200" t="str">
        <f t="shared" si="101"/>
        <v/>
      </c>
      <c r="BG200" t="str">
        <f t="shared" si="101"/>
        <v/>
      </c>
      <c r="BH200" t="str">
        <f t="shared" si="102"/>
        <v/>
      </c>
      <c r="BI200" t="str">
        <f t="shared" si="102"/>
        <v/>
      </c>
      <c r="BJ200" t="str">
        <f t="shared" si="102"/>
        <v/>
      </c>
      <c r="BK200" t="str">
        <f t="shared" si="102"/>
        <v/>
      </c>
      <c r="BL200" t="str">
        <f t="shared" si="102"/>
        <v/>
      </c>
      <c r="BM200" t="str">
        <f t="shared" si="102"/>
        <v/>
      </c>
      <c r="BN200" t="str">
        <f t="shared" si="102"/>
        <v/>
      </c>
    </row>
    <row r="201" spans="1:66">
      <c r="A201">
        <v>180</v>
      </c>
      <c r="B201">
        <v>4</v>
      </c>
      <c r="C201" t="s">
        <v>65</v>
      </c>
      <c r="D201" t="s">
        <v>3263</v>
      </c>
      <c r="E201" t="e">
        <f t="shared" si="99"/>
        <v>#REF!</v>
      </c>
      <c r="F201" t="s">
        <v>3264</v>
      </c>
      <c r="K201" s="231" t="s">
        <v>2306</v>
      </c>
      <c r="L201" s="230" t="e">
        <f>VLOOKUP(K201,keys_v1.7!O$2:P$792,2,FALSE)</f>
        <v>#N/A</v>
      </c>
      <c r="M201" s="1">
        <v>0</v>
      </c>
      <c r="N201" s="1">
        <v>1</v>
      </c>
      <c r="R201" s="144">
        <v>0.8</v>
      </c>
      <c r="S201" s="147">
        <v>0</v>
      </c>
      <c r="T201" s="147">
        <v>0</v>
      </c>
      <c r="U201" s="144">
        <v>1</v>
      </c>
      <c r="V201" s="144">
        <v>0.2</v>
      </c>
      <c r="W201" s="144">
        <v>0.8</v>
      </c>
      <c r="X201" s="144">
        <v>0.2</v>
      </c>
      <c r="Y201" s="144">
        <v>0</v>
      </c>
      <c r="Z201" s="144">
        <v>0.2</v>
      </c>
      <c r="AA201" s="144">
        <v>0</v>
      </c>
      <c r="AB201" s="145">
        <v>0.2</v>
      </c>
      <c r="AC201" s="144">
        <v>0</v>
      </c>
      <c r="AE201" t="s">
        <v>2687</v>
      </c>
      <c r="AH201" t="str">
        <f t="shared" si="88"/>
        <v/>
      </c>
      <c r="AI201" t="str">
        <f t="shared" si="84"/>
        <v/>
      </c>
      <c r="AJ201" t="str">
        <f t="shared" si="89"/>
        <v/>
      </c>
      <c r="AK201" t="str">
        <f t="shared" si="92"/>
        <v/>
      </c>
      <c r="AL201" t="str">
        <f t="shared" si="91"/>
        <v/>
      </c>
      <c r="AM201" t="str">
        <f t="shared" si="90"/>
        <v/>
      </c>
      <c r="AN201" t="str">
        <f t="shared" si="100"/>
        <v/>
      </c>
      <c r="AO201" t="str">
        <f t="shared" si="100"/>
        <v/>
      </c>
      <c r="AP201" t="str">
        <f t="shared" si="100"/>
        <v/>
      </c>
      <c r="AQ201" t="str">
        <f t="shared" si="100"/>
        <v/>
      </c>
      <c r="AR201" t="str">
        <f t="shared" si="100"/>
        <v/>
      </c>
      <c r="AS201" t="str">
        <f t="shared" si="100"/>
        <v/>
      </c>
      <c r="AT201">
        <f t="shared" si="100"/>
        <v>1</v>
      </c>
      <c r="AU201" t="str">
        <f t="shared" si="100"/>
        <v/>
      </c>
      <c r="AV201" t="str">
        <f t="shared" si="100"/>
        <v/>
      </c>
      <c r="AW201" t="str">
        <f t="shared" si="100"/>
        <v/>
      </c>
      <c r="AX201" t="str">
        <f t="shared" si="101"/>
        <v/>
      </c>
      <c r="AY201" t="str">
        <f t="shared" si="101"/>
        <v/>
      </c>
      <c r="AZ201" t="str">
        <f t="shared" si="101"/>
        <v/>
      </c>
      <c r="BA201" t="str">
        <f t="shared" si="101"/>
        <v/>
      </c>
      <c r="BB201" t="str">
        <f t="shared" si="101"/>
        <v/>
      </c>
      <c r="BC201" t="str">
        <f t="shared" si="101"/>
        <v/>
      </c>
      <c r="BD201" t="str">
        <f t="shared" si="101"/>
        <v/>
      </c>
      <c r="BE201" t="str">
        <f t="shared" si="101"/>
        <v/>
      </c>
      <c r="BF201" t="str">
        <f t="shared" si="101"/>
        <v/>
      </c>
      <c r="BG201">
        <f t="shared" si="101"/>
        <v>10</v>
      </c>
      <c r="BH201">
        <f t="shared" si="102"/>
        <v>14</v>
      </c>
      <c r="BI201" t="str">
        <f t="shared" si="102"/>
        <v/>
      </c>
      <c r="BJ201" t="str">
        <f t="shared" si="102"/>
        <v/>
      </c>
      <c r="BK201" t="str">
        <f t="shared" si="102"/>
        <v/>
      </c>
      <c r="BL201" t="str">
        <f t="shared" si="102"/>
        <v/>
      </c>
      <c r="BM201" t="str">
        <f t="shared" si="102"/>
        <v/>
      </c>
      <c r="BN201" t="str">
        <f t="shared" si="102"/>
        <v/>
      </c>
    </row>
    <row r="202" spans="1:66">
      <c r="A202">
        <v>214</v>
      </c>
      <c r="B202">
        <v>4</v>
      </c>
      <c r="C202" t="s">
        <v>65</v>
      </c>
      <c r="D202" t="s">
        <v>3263</v>
      </c>
      <c r="E202" t="e">
        <f t="shared" si="99"/>
        <v>#REF!</v>
      </c>
      <c r="F202" t="s">
        <v>2046</v>
      </c>
      <c r="K202" s="231" t="s">
        <v>2323</v>
      </c>
      <c r="L202" s="230" t="e">
        <f>VLOOKUP(K202,keys_v1.7!O$2:P$792,2,FALSE)</f>
        <v>#N/A</v>
      </c>
      <c r="M202" s="1">
        <v>0</v>
      </c>
      <c r="N202" s="1">
        <v>1</v>
      </c>
      <c r="R202" s="144">
        <v>0.4</v>
      </c>
      <c r="S202" s="144">
        <v>0</v>
      </c>
      <c r="T202" s="144">
        <v>0.6</v>
      </c>
      <c r="U202" s="144">
        <v>0.8</v>
      </c>
      <c r="V202" s="144">
        <v>0.2</v>
      </c>
      <c r="W202" s="144">
        <v>0.6</v>
      </c>
      <c r="X202" s="144">
        <v>0</v>
      </c>
      <c r="Y202" s="144">
        <v>0</v>
      </c>
      <c r="Z202" s="144">
        <v>1</v>
      </c>
      <c r="AA202" s="144">
        <v>0.2</v>
      </c>
      <c r="AB202" s="145">
        <v>0.2</v>
      </c>
      <c r="AC202" s="144">
        <v>0</v>
      </c>
      <c r="AE202" t="s">
        <v>2690</v>
      </c>
      <c r="AH202" t="str">
        <f t="shared" si="88"/>
        <v/>
      </c>
      <c r="AI202" t="str">
        <f t="shared" si="84"/>
        <v/>
      </c>
      <c r="AJ202" t="str">
        <f t="shared" si="89"/>
        <v/>
      </c>
      <c r="AK202" t="str">
        <f t="shared" si="92"/>
        <v/>
      </c>
      <c r="AL202" t="str">
        <f t="shared" ref="AL202:AL233" si="103">IFERROR(SEARCH(AL$1,$K202),"")</f>
        <v/>
      </c>
      <c r="AM202" t="str">
        <f t="shared" si="90"/>
        <v/>
      </c>
      <c r="AN202" t="str">
        <f t="shared" si="100"/>
        <v/>
      </c>
      <c r="AO202" t="str">
        <f t="shared" si="100"/>
        <v/>
      </c>
      <c r="AP202" t="str">
        <f t="shared" si="100"/>
        <v/>
      </c>
      <c r="AQ202" t="str">
        <f t="shared" si="100"/>
        <v/>
      </c>
      <c r="AR202" t="str">
        <f t="shared" si="100"/>
        <v/>
      </c>
      <c r="AS202" t="str">
        <f t="shared" si="100"/>
        <v/>
      </c>
      <c r="AT202">
        <f t="shared" si="100"/>
        <v>10</v>
      </c>
      <c r="AU202" t="str">
        <f t="shared" si="100"/>
        <v/>
      </c>
      <c r="AV202" t="str">
        <f t="shared" si="100"/>
        <v/>
      </c>
      <c r="AW202" t="str">
        <f t="shared" si="100"/>
        <v/>
      </c>
      <c r="AX202" t="str">
        <f t="shared" si="101"/>
        <v/>
      </c>
      <c r="AY202" t="str">
        <f t="shared" si="101"/>
        <v/>
      </c>
      <c r="AZ202" t="str">
        <f t="shared" si="101"/>
        <v/>
      </c>
      <c r="BA202">
        <f t="shared" si="101"/>
        <v>19</v>
      </c>
      <c r="BB202" t="str">
        <f t="shared" si="101"/>
        <v/>
      </c>
      <c r="BC202" t="str">
        <f t="shared" si="101"/>
        <v/>
      </c>
      <c r="BD202" t="str">
        <f t="shared" si="101"/>
        <v/>
      </c>
      <c r="BE202">
        <f t="shared" si="101"/>
        <v>1</v>
      </c>
      <c r="BF202" t="str">
        <f t="shared" si="101"/>
        <v/>
      </c>
      <c r="BG202" t="str">
        <f t="shared" si="101"/>
        <v/>
      </c>
      <c r="BH202" t="str">
        <f t="shared" si="102"/>
        <v/>
      </c>
      <c r="BI202" t="str">
        <f t="shared" si="102"/>
        <v/>
      </c>
      <c r="BJ202" t="str">
        <f t="shared" si="102"/>
        <v/>
      </c>
      <c r="BK202" t="str">
        <f t="shared" si="102"/>
        <v/>
      </c>
      <c r="BL202" t="str">
        <f t="shared" si="102"/>
        <v/>
      </c>
      <c r="BM202" t="str">
        <f t="shared" si="102"/>
        <v/>
      </c>
      <c r="BN202" t="str">
        <f t="shared" si="102"/>
        <v/>
      </c>
    </row>
    <row r="203" spans="1:66" ht="16">
      <c r="A203">
        <v>356</v>
      </c>
      <c r="B203">
        <v>4</v>
      </c>
      <c r="C203" t="s">
        <v>65</v>
      </c>
      <c r="D203" t="s">
        <v>3263</v>
      </c>
      <c r="E203" t="e">
        <f t="shared" si="99"/>
        <v>#REF!</v>
      </c>
      <c r="F203" t="s">
        <v>3279</v>
      </c>
      <c r="K203" s="231" t="s">
        <v>1056</v>
      </c>
      <c r="L203" s="230" t="str">
        <f>VLOOKUP(K203,keys_v1.7!O$2:P$792,2,FALSE)</f>
        <v xml:space="preserve">Definition from MARLO: </v>
      </c>
      <c r="M203" s="1">
        <v>0</v>
      </c>
      <c r="N203" s="1">
        <v>-1</v>
      </c>
      <c r="O203" s="1">
        <v>1</v>
      </c>
      <c r="P203" s="1">
        <v>0</v>
      </c>
      <c r="Q203" s="138">
        <v>0</v>
      </c>
      <c r="R203" s="147">
        <v>0</v>
      </c>
      <c r="S203" s="144">
        <v>0</v>
      </c>
      <c r="T203" s="147">
        <v>0</v>
      </c>
      <c r="U203" s="147">
        <v>0.2</v>
      </c>
      <c r="V203" s="144">
        <v>0</v>
      </c>
      <c r="W203" s="144">
        <v>0.4</v>
      </c>
      <c r="X203" s="144">
        <v>0.2</v>
      </c>
      <c r="Y203" s="144">
        <v>0</v>
      </c>
      <c r="Z203" s="144">
        <v>0.4</v>
      </c>
      <c r="AA203" s="144">
        <v>0.2</v>
      </c>
      <c r="AB203" s="145">
        <v>0</v>
      </c>
      <c r="AC203" s="145">
        <v>0</v>
      </c>
      <c r="AE203" t="s">
        <v>2750</v>
      </c>
      <c r="AH203" t="str">
        <f t="shared" si="88"/>
        <v/>
      </c>
      <c r="AI203" t="str">
        <f t="shared" si="84"/>
        <v/>
      </c>
      <c r="AJ203" t="str">
        <f t="shared" si="89"/>
        <v/>
      </c>
      <c r="AK203" t="str">
        <f t="shared" ref="AK203:AK234" si="104">IFERROR(SEARCH($AK$1,K203),"")</f>
        <v/>
      </c>
      <c r="AL203" t="str">
        <f t="shared" si="103"/>
        <v/>
      </c>
      <c r="AM203" t="str">
        <f t="shared" si="90"/>
        <v/>
      </c>
      <c r="AN203" t="str">
        <f t="shared" si="100"/>
        <v/>
      </c>
      <c r="AO203" t="str">
        <f t="shared" si="100"/>
        <v/>
      </c>
      <c r="AP203" t="str">
        <f t="shared" si="100"/>
        <v/>
      </c>
      <c r="AQ203" t="str">
        <f t="shared" si="100"/>
        <v/>
      </c>
      <c r="AR203" t="str">
        <f t="shared" si="100"/>
        <v/>
      </c>
      <c r="AS203" t="str">
        <f t="shared" si="100"/>
        <v/>
      </c>
      <c r="AT203" t="str">
        <f t="shared" si="100"/>
        <v/>
      </c>
      <c r="AU203" t="str">
        <f t="shared" si="100"/>
        <v/>
      </c>
      <c r="AV203" t="str">
        <f t="shared" si="100"/>
        <v/>
      </c>
      <c r="AW203" t="str">
        <f t="shared" si="100"/>
        <v/>
      </c>
      <c r="AX203" t="str">
        <f t="shared" si="101"/>
        <v/>
      </c>
      <c r="AY203" t="str">
        <f t="shared" si="101"/>
        <v/>
      </c>
      <c r="AZ203" t="str">
        <f t="shared" si="101"/>
        <v/>
      </c>
      <c r="BA203" t="str">
        <f t="shared" si="101"/>
        <v/>
      </c>
      <c r="BB203" t="str">
        <f t="shared" si="101"/>
        <v/>
      </c>
      <c r="BC203" t="str">
        <f t="shared" si="101"/>
        <v/>
      </c>
      <c r="BD203" t="str">
        <f t="shared" si="101"/>
        <v/>
      </c>
      <c r="BE203" t="str">
        <f t="shared" si="101"/>
        <v/>
      </c>
      <c r="BF203" t="str">
        <f t="shared" si="101"/>
        <v/>
      </c>
      <c r="BG203" t="str">
        <f t="shared" si="101"/>
        <v/>
      </c>
      <c r="BH203" t="str">
        <f t="shared" si="102"/>
        <v/>
      </c>
      <c r="BI203" t="str">
        <f t="shared" si="102"/>
        <v/>
      </c>
      <c r="BJ203" t="str">
        <f t="shared" si="102"/>
        <v/>
      </c>
      <c r="BK203" t="str">
        <f t="shared" si="102"/>
        <v/>
      </c>
      <c r="BL203" t="str">
        <f t="shared" si="102"/>
        <v/>
      </c>
      <c r="BM203" t="str">
        <f t="shared" si="102"/>
        <v/>
      </c>
      <c r="BN203" t="str">
        <f t="shared" si="102"/>
        <v/>
      </c>
    </row>
    <row r="204" spans="1:66">
      <c r="A204">
        <v>176</v>
      </c>
      <c r="B204">
        <v>4</v>
      </c>
      <c r="C204" t="s">
        <v>65</v>
      </c>
      <c r="D204" t="s">
        <v>3263</v>
      </c>
      <c r="E204" t="e">
        <f t="shared" si="99"/>
        <v>#REF!</v>
      </c>
      <c r="F204" t="s">
        <v>3264</v>
      </c>
      <c r="K204" s="231" t="s">
        <v>2303</v>
      </c>
      <c r="L204" s="230" t="e">
        <f>VLOOKUP(K204,keys_v1.7!O$2:P$792,2,FALSE)</f>
        <v>#N/A</v>
      </c>
      <c r="M204" s="1">
        <v>0</v>
      </c>
      <c r="N204" s="1">
        <v>-1</v>
      </c>
      <c r="R204" s="144">
        <v>1</v>
      </c>
      <c r="S204" s="144">
        <v>0</v>
      </c>
      <c r="T204" s="144"/>
      <c r="U204" s="144">
        <v>1</v>
      </c>
      <c r="V204" s="144">
        <v>0</v>
      </c>
      <c r="W204" s="144">
        <v>0</v>
      </c>
      <c r="X204" s="144">
        <v>0</v>
      </c>
      <c r="Y204" s="144">
        <v>0</v>
      </c>
      <c r="Z204" s="144">
        <v>0</v>
      </c>
      <c r="AA204" s="144">
        <v>0</v>
      </c>
      <c r="AB204" s="145">
        <v>0</v>
      </c>
      <c r="AC204" s="144">
        <v>0</v>
      </c>
      <c r="AE204" t="s">
        <v>2686</v>
      </c>
      <c r="AH204" t="str">
        <f t="shared" si="88"/>
        <v/>
      </c>
      <c r="AI204" t="str">
        <f t="shared" si="84"/>
        <v/>
      </c>
      <c r="AJ204" t="str">
        <f t="shared" si="89"/>
        <v/>
      </c>
      <c r="AK204" t="str">
        <f t="shared" si="104"/>
        <v/>
      </c>
      <c r="AL204" t="str">
        <f t="shared" si="103"/>
        <v/>
      </c>
      <c r="AM204" t="str">
        <f t="shared" si="90"/>
        <v/>
      </c>
      <c r="AN204" t="str">
        <f t="shared" ref="AN204:AW213" si="105">IFERROR(SEARCH(AN$1,$K204),"")</f>
        <v/>
      </c>
      <c r="AO204" t="str">
        <f t="shared" si="105"/>
        <v/>
      </c>
      <c r="AP204" t="str">
        <f t="shared" si="105"/>
        <v/>
      </c>
      <c r="AQ204" t="str">
        <f t="shared" si="105"/>
        <v/>
      </c>
      <c r="AR204" t="str">
        <f t="shared" si="105"/>
        <v/>
      </c>
      <c r="AS204" t="str">
        <f t="shared" si="105"/>
        <v/>
      </c>
      <c r="AT204">
        <f t="shared" si="105"/>
        <v>1</v>
      </c>
      <c r="AU204" t="str">
        <f t="shared" si="105"/>
        <v/>
      </c>
      <c r="AV204" t="str">
        <f t="shared" si="105"/>
        <v/>
      </c>
      <c r="AW204" t="str">
        <f t="shared" si="105"/>
        <v/>
      </c>
      <c r="AX204" t="str">
        <f t="shared" ref="AX204:BG213" si="106">IFERROR(SEARCH(AX$1,$K204),"")</f>
        <v/>
      </c>
      <c r="AY204" t="str">
        <f t="shared" si="106"/>
        <v/>
      </c>
      <c r="AZ204" t="str">
        <f t="shared" si="106"/>
        <v/>
      </c>
      <c r="BA204" t="str">
        <f t="shared" si="106"/>
        <v/>
      </c>
      <c r="BB204" t="str">
        <f t="shared" si="106"/>
        <v/>
      </c>
      <c r="BC204" t="str">
        <f t="shared" si="106"/>
        <v/>
      </c>
      <c r="BD204" t="str">
        <f t="shared" si="106"/>
        <v/>
      </c>
      <c r="BE204" t="str">
        <f t="shared" si="106"/>
        <v/>
      </c>
      <c r="BF204" t="str">
        <f t="shared" si="106"/>
        <v/>
      </c>
      <c r="BG204">
        <f t="shared" si="106"/>
        <v>21</v>
      </c>
      <c r="BH204">
        <f t="shared" ref="BH204:BN213" si="107">IFERROR(SEARCH(BH$1,$K204),"")</f>
        <v>25</v>
      </c>
      <c r="BI204" t="str">
        <f t="shared" si="107"/>
        <v/>
      </c>
      <c r="BJ204" t="str">
        <f t="shared" si="107"/>
        <v/>
      </c>
      <c r="BK204" t="str">
        <f t="shared" si="107"/>
        <v/>
      </c>
      <c r="BL204" t="str">
        <f t="shared" si="107"/>
        <v/>
      </c>
      <c r="BM204" t="str">
        <f t="shared" si="107"/>
        <v/>
      </c>
      <c r="BN204" t="str">
        <f t="shared" si="107"/>
        <v/>
      </c>
    </row>
    <row r="205" spans="1:66" ht="16">
      <c r="A205">
        <v>343</v>
      </c>
      <c r="B205">
        <v>4</v>
      </c>
      <c r="C205" t="s">
        <v>65</v>
      </c>
      <c r="D205" t="s">
        <v>3263</v>
      </c>
      <c r="E205" t="e">
        <f>IF(F205=#REF!,#REF!,#REF!+1)</f>
        <v>#REF!</v>
      </c>
      <c r="F205" t="s">
        <v>3264</v>
      </c>
      <c r="K205" s="231" t="s">
        <v>541</v>
      </c>
      <c r="L205" s="230" t="str">
        <f>VLOOKUP(K205,keys_v1.7!O$2:P$792,2,FALSE)</f>
        <v>Definition from DataCite: Assessments that include tests designed for general university selection, selection into specific courses or other evaluation purposes.</v>
      </c>
      <c r="M205" s="1">
        <v>0</v>
      </c>
      <c r="N205" s="1">
        <v>1</v>
      </c>
      <c r="R205" s="144">
        <v>0.4</v>
      </c>
      <c r="S205" s="144">
        <v>0</v>
      </c>
      <c r="T205" s="144">
        <v>0</v>
      </c>
      <c r="U205" s="144">
        <v>0</v>
      </c>
      <c r="V205" s="144">
        <v>1</v>
      </c>
      <c r="W205" s="144">
        <v>0.6</v>
      </c>
      <c r="X205" s="144">
        <v>0</v>
      </c>
      <c r="Y205" s="144">
        <v>0</v>
      </c>
      <c r="Z205" s="144">
        <v>0.6</v>
      </c>
      <c r="AA205" s="144">
        <v>0</v>
      </c>
      <c r="AB205" s="145">
        <v>0.4</v>
      </c>
      <c r="AC205" s="144">
        <v>0</v>
      </c>
      <c r="AE205" t="s">
        <v>2703</v>
      </c>
      <c r="AH205" t="str">
        <f t="shared" si="88"/>
        <v/>
      </c>
      <c r="AI205" t="str">
        <f t="shared" si="84"/>
        <v/>
      </c>
      <c r="AJ205" t="str">
        <f t="shared" si="89"/>
        <v/>
      </c>
      <c r="AK205" t="str">
        <f t="shared" si="104"/>
        <v/>
      </c>
      <c r="AL205" t="str">
        <f t="shared" si="103"/>
        <v/>
      </c>
      <c r="AM205" t="str">
        <f t="shared" si="90"/>
        <v/>
      </c>
      <c r="AN205" t="str">
        <f t="shared" si="105"/>
        <v/>
      </c>
      <c r="AO205" t="str">
        <f t="shared" si="105"/>
        <v/>
      </c>
      <c r="AP205" t="str">
        <f t="shared" si="105"/>
        <v/>
      </c>
      <c r="AQ205" t="str">
        <f t="shared" si="105"/>
        <v/>
      </c>
      <c r="AR205" t="str">
        <f t="shared" si="105"/>
        <v/>
      </c>
      <c r="AS205" t="str">
        <f t="shared" si="105"/>
        <v/>
      </c>
      <c r="AT205" t="str">
        <f t="shared" si="105"/>
        <v/>
      </c>
      <c r="AU205" t="str">
        <f t="shared" si="105"/>
        <v/>
      </c>
      <c r="AV205" t="str">
        <f t="shared" si="105"/>
        <v/>
      </c>
      <c r="AW205" t="str">
        <f t="shared" si="105"/>
        <v/>
      </c>
      <c r="AX205" t="str">
        <f t="shared" si="106"/>
        <v/>
      </c>
      <c r="AY205" t="str">
        <f t="shared" si="106"/>
        <v/>
      </c>
      <c r="AZ205" t="str">
        <f t="shared" si="106"/>
        <v/>
      </c>
      <c r="BA205" t="str">
        <f t="shared" si="106"/>
        <v/>
      </c>
      <c r="BB205" t="str">
        <f t="shared" si="106"/>
        <v/>
      </c>
      <c r="BC205" t="str">
        <f t="shared" si="106"/>
        <v/>
      </c>
      <c r="BD205" t="str">
        <f t="shared" si="106"/>
        <v/>
      </c>
      <c r="BE205" t="str">
        <f t="shared" si="106"/>
        <v/>
      </c>
      <c r="BF205" t="str">
        <f t="shared" si="106"/>
        <v/>
      </c>
      <c r="BG205" t="str">
        <f t="shared" si="106"/>
        <v/>
      </c>
      <c r="BH205" t="str">
        <f t="shared" si="107"/>
        <v/>
      </c>
      <c r="BI205" t="str">
        <f t="shared" si="107"/>
        <v/>
      </c>
      <c r="BJ205" t="str">
        <f t="shared" si="107"/>
        <v/>
      </c>
      <c r="BK205" t="str">
        <f t="shared" si="107"/>
        <v/>
      </c>
      <c r="BL205" t="str">
        <f t="shared" si="107"/>
        <v/>
      </c>
      <c r="BM205" t="str">
        <f t="shared" si="107"/>
        <v/>
      </c>
      <c r="BN205" t="str">
        <f t="shared" si="107"/>
        <v/>
      </c>
    </row>
    <row r="206" spans="1:66">
      <c r="A206">
        <v>152</v>
      </c>
      <c r="B206">
        <v>4</v>
      </c>
      <c r="C206" t="s">
        <v>65</v>
      </c>
      <c r="D206" t="s">
        <v>3263</v>
      </c>
      <c r="E206" t="e">
        <f t="shared" ref="E206:E237" si="108">IF(F206=F205,E205,E205+1)</f>
        <v>#REF!</v>
      </c>
      <c r="F206" t="s">
        <v>2046</v>
      </c>
      <c r="K206" s="231" t="s">
        <v>2277</v>
      </c>
      <c r="L206" s="230" t="e">
        <f>VLOOKUP(K206,keys_v1.7!O$2:P$792,2,FALSE)</f>
        <v>#N/A</v>
      </c>
      <c r="M206" s="1">
        <v>0</v>
      </c>
      <c r="N206" s="1">
        <v>1</v>
      </c>
      <c r="R206" s="144">
        <v>0.6</v>
      </c>
      <c r="S206" s="144">
        <v>0</v>
      </c>
      <c r="T206" s="144">
        <v>1</v>
      </c>
      <c r="U206" s="147">
        <v>0.4</v>
      </c>
      <c r="V206" s="144">
        <v>0.2</v>
      </c>
      <c r="W206" s="144">
        <v>0.6</v>
      </c>
      <c r="X206" s="144">
        <v>0</v>
      </c>
      <c r="Y206" s="144">
        <v>0</v>
      </c>
      <c r="Z206" s="144">
        <v>0</v>
      </c>
      <c r="AA206" s="144">
        <v>0</v>
      </c>
      <c r="AB206" s="145">
        <v>0</v>
      </c>
      <c r="AC206" s="144">
        <v>0</v>
      </c>
      <c r="AE206" t="s">
        <v>2750</v>
      </c>
      <c r="AH206" t="str">
        <f t="shared" si="88"/>
        <v/>
      </c>
      <c r="AI206" t="str">
        <f t="shared" si="84"/>
        <v/>
      </c>
      <c r="AJ206" t="str">
        <f t="shared" si="89"/>
        <v/>
      </c>
      <c r="AK206" t="str">
        <f t="shared" si="104"/>
        <v/>
      </c>
      <c r="AL206" t="str">
        <f t="shared" si="103"/>
        <v/>
      </c>
      <c r="AM206" t="str">
        <f t="shared" si="90"/>
        <v/>
      </c>
      <c r="AN206" t="str">
        <f t="shared" si="105"/>
        <v/>
      </c>
      <c r="AO206" t="str">
        <f t="shared" si="105"/>
        <v/>
      </c>
      <c r="AP206" t="str">
        <f t="shared" si="105"/>
        <v/>
      </c>
      <c r="AQ206" t="str">
        <f t="shared" si="105"/>
        <v/>
      </c>
      <c r="AR206" t="str">
        <f t="shared" si="105"/>
        <v/>
      </c>
      <c r="AS206" t="str">
        <f t="shared" si="105"/>
        <v/>
      </c>
      <c r="AT206" t="str">
        <f t="shared" si="105"/>
        <v/>
      </c>
      <c r="AU206" t="str">
        <f t="shared" si="105"/>
        <v/>
      </c>
      <c r="AV206" t="str">
        <f t="shared" si="105"/>
        <v/>
      </c>
      <c r="AW206" t="str">
        <f t="shared" si="105"/>
        <v/>
      </c>
      <c r="AX206" t="str">
        <f t="shared" si="106"/>
        <v/>
      </c>
      <c r="AY206" t="str">
        <f t="shared" si="106"/>
        <v/>
      </c>
      <c r="AZ206" t="str">
        <f t="shared" si="106"/>
        <v/>
      </c>
      <c r="BA206" t="str">
        <f t="shared" si="106"/>
        <v/>
      </c>
      <c r="BB206" t="str">
        <f t="shared" si="106"/>
        <v/>
      </c>
      <c r="BC206" t="str">
        <f t="shared" si="106"/>
        <v/>
      </c>
      <c r="BD206" t="str">
        <f t="shared" si="106"/>
        <v/>
      </c>
      <c r="BE206" t="str">
        <f t="shared" si="106"/>
        <v/>
      </c>
      <c r="BF206" t="str">
        <f t="shared" si="106"/>
        <v/>
      </c>
      <c r="BG206" t="str">
        <f t="shared" si="106"/>
        <v/>
      </c>
      <c r="BH206">
        <f t="shared" si="107"/>
        <v>1</v>
      </c>
      <c r="BI206" t="str">
        <f t="shared" si="107"/>
        <v/>
      </c>
      <c r="BJ206" t="str">
        <f t="shared" si="107"/>
        <v/>
      </c>
      <c r="BK206" t="str">
        <f t="shared" si="107"/>
        <v/>
      </c>
      <c r="BL206" t="str">
        <f t="shared" si="107"/>
        <v/>
      </c>
      <c r="BM206" t="str">
        <f t="shared" si="107"/>
        <v/>
      </c>
      <c r="BN206" t="str">
        <f t="shared" si="107"/>
        <v/>
      </c>
    </row>
    <row r="207" spans="1:66" ht="32">
      <c r="A207">
        <v>331</v>
      </c>
      <c r="B207">
        <v>4</v>
      </c>
      <c r="C207" t="s">
        <v>65</v>
      </c>
      <c r="D207" t="s">
        <v>3263</v>
      </c>
      <c r="E207" t="e">
        <f t="shared" si="108"/>
        <v>#REF!</v>
      </c>
      <c r="F207" t="s">
        <v>3264</v>
      </c>
      <c r="K207" s="231" t="s">
        <v>707</v>
      </c>
      <c r="L207" s="230" t="str">
        <f>VLOOKUP(K207,keys_v1.7!O$2:P$792,2,FALSE)</f>
        <v>Definition from FaBiO: An official or public specification of, or requirement for, a technical method, practice, process or protocol that is involved in, for example, manufacturing, computation, electronic communication, or digital media.</v>
      </c>
      <c r="M207" s="1">
        <v>0</v>
      </c>
      <c r="N207" s="1">
        <v>-1</v>
      </c>
      <c r="R207" s="144">
        <v>0.2</v>
      </c>
      <c r="S207" s="147">
        <v>0.4</v>
      </c>
      <c r="T207" s="144">
        <v>0.6</v>
      </c>
      <c r="U207" s="144">
        <v>0.5</v>
      </c>
      <c r="V207" s="144">
        <v>0.2</v>
      </c>
      <c r="W207" s="144">
        <v>0.8</v>
      </c>
      <c r="X207" s="144">
        <v>0</v>
      </c>
      <c r="Y207" s="144">
        <v>0</v>
      </c>
      <c r="Z207" s="144">
        <v>1</v>
      </c>
      <c r="AA207" s="144">
        <v>0.2</v>
      </c>
      <c r="AB207" s="146">
        <v>0.4</v>
      </c>
      <c r="AC207" s="144">
        <v>0</v>
      </c>
      <c r="AE207" t="s">
        <v>2750</v>
      </c>
      <c r="AH207" t="str">
        <f t="shared" si="88"/>
        <v/>
      </c>
      <c r="AI207" t="str">
        <f t="shared" si="84"/>
        <v/>
      </c>
      <c r="AJ207" t="str">
        <f t="shared" si="89"/>
        <v/>
      </c>
      <c r="AK207" t="str">
        <f t="shared" si="104"/>
        <v/>
      </c>
      <c r="AL207" t="str">
        <f t="shared" si="103"/>
        <v/>
      </c>
      <c r="AM207" t="str">
        <f t="shared" si="90"/>
        <v/>
      </c>
      <c r="AN207" t="str">
        <f t="shared" si="105"/>
        <v/>
      </c>
      <c r="AO207" t="str">
        <f t="shared" si="105"/>
        <v/>
      </c>
      <c r="AP207" t="str">
        <f t="shared" si="105"/>
        <v/>
      </c>
      <c r="AQ207" t="str">
        <f t="shared" si="105"/>
        <v/>
      </c>
      <c r="AR207" t="str">
        <f t="shared" si="105"/>
        <v/>
      </c>
      <c r="AS207" t="str">
        <f t="shared" si="105"/>
        <v/>
      </c>
      <c r="AT207" t="str">
        <f t="shared" si="105"/>
        <v/>
      </c>
      <c r="AU207" t="str">
        <f t="shared" si="105"/>
        <v/>
      </c>
      <c r="AV207" t="str">
        <f t="shared" si="105"/>
        <v/>
      </c>
      <c r="AW207" t="str">
        <f t="shared" si="105"/>
        <v/>
      </c>
      <c r="AX207" t="str">
        <f t="shared" si="106"/>
        <v/>
      </c>
      <c r="AY207" t="str">
        <f t="shared" si="106"/>
        <v/>
      </c>
      <c r="AZ207">
        <f t="shared" si="106"/>
        <v>1</v>
      </c>
      <c r="BA207">
        <f t="shared" si="106"/>
        <v>11</v>
      </c>
      <c r="BB207" t="str">
        <f t="shared" si="106"/>
        <v/>
      </c>
      <c r="BC207" t="str">
        <f t="shared" si="106"/>
        <v/>
      </c>
      <c r="BD207" t="str">
        <f t="shared" si="106"/>
        <v/>
      </c>
      <c r="BE207" t="str">
        <f t="shared" si="106"/>
        <v/>
      </c>
      <c r="BF207" t="str">
        <f t="shared" si="106"/>
        <v/>
      </c>
      <c r="BG207" t="str">
        <f t="shared" si="106"/>
        <v/>
      </c>
      <c r="BH207" t="str">
        <f t="shared" si="107"/>
        <v/>
      </c>
      <c r="BI207" t="str">
        <f t="shared" si="107"/>
        <v/>
      </c>
      <c r="BJ207" t="str">
        <f t="shared" si="107"/>
        <v/>
      </c>
      <c r="BK207" t="str">
        <f t="shared" si="107"/>
        <v/>
      </c>
      <c r="BL207" t="str">
        <f t="shared" si="107"/>
        <v/>
      </c>
      <c r="BM207" t="str">
        <f t="shared" si="107"/>
        <v/>
      </c>
      <c r="BN207" t="str">
        <f t="shared" si="107"/>
        <v/>
      </c>
    </row>
    <row r="208" spans="1:66">
      <c r="A208">
        <v>332</v>
      </c>
      <c r="B208">
        <v>4</v>
      </c>
      <c r="C208" t="s">
        <v>65</v>
      </c>
      <c r="D208" t="s">
        <v>3263</v>
      </c>
      <c r="E208" t="e">
        <f t="shared" si="108"/>
        <v>#REF!</v>
      </c>
      <c r="F208" t="s">
        <v>3264</v>
      </c>
      <c r="K208" s="231" t="s">
        <v>2352</v>
      </c>
      <c r="L208" s="230" t="e">
        <f>VLOOKUP(K208,keys_v1.7!O$2:P$792,2,FALSE)</f>
        <v>#N/A</v>
      </c>
      <c r="M208" s="1">
        <v>0</v>
      </c>
      <c r="N208" s="1">
        <v>-1</v>
      </c>
      <c r="O208" s="1">
        <v>1</v>
      </c>
      <c r="R208" s="144">
        <v>0</v>
      </c>
      <c r="S208" s="144">
        <v>0</v>
      </c>
      <c r="T208" s="147">
        <v>0.6</v>
      </c>
      <c r="U208" s="147">
        <v>0.6</v>
      </c>
      <c r="V208" s="144">
        <v>0.2</v>
      </c>
      <c r="W208" s="144">
        <v>0.6</v>
      </c>
      <c r="X208" s="144">
        <v>0</v>
      </c>
      <c r="Y208" s="144">
        <v>1</v>
      </c>
      <c r="Z208" s="144">
        <v>1</v>
      </c>
      <c r="AA208" s="144">
        <v>1</v>
      </c>
      <c r="AB208" s="146">
        <v>0.2</v>
      </c>
      <c r="AC208" s="144">
        <v>0</v>
      </c>
      <c r="AE208" t="s">
        <v>2750</v>
      </c>
      <c r="AH208" t="str">
        <f t="shared" si="88"/>
        <v/>
      </c>
      <c r="AI208" t="str">
        <f t="shared" si="84"/>
        <v/>
      </c>
      <c r="AJ208" t="str">
        <f t="shared" si="89"/>
        <v/>
      </c>
      <c r="AK208" t="str">
        <f t="shared" si="104"/>
        <v/>
      </c>
      <c r="AL208" t="str">
        <f t="shared" si="103"/>
        <v/>
      </c>
      <c r="AM208" t="str">
        <f t="shared" si="90"/>
        <v/>
      </c>
      <c r="AN208" t="str">
        <f t="shared" si="105"/>
        <v/>
      </c>
      <c r="AO208" t="str">
        <f t="shared" si="105"/>
        <v/>
      </c>
      <c r="AP208" t="str">
        <f t="shared" si="105"/>
        <v/>
      </c>
      <c r="AQ208" t="str">
        <f t="shared" si="105"/>
        <v/>
      </c>
      <c r="AR208" t="str">
        <f t="shared" si="105"/>
        <v/>
      </c>
      <c r="AS208" t="str">
        <f t="shared" si="105"/>
        <v/>
      </c>
      <c r="AT208" t="str">
        <f t="shared" si="105"/>
        <v/>
      </c>
      <c r="AU208">
        <f t="shared" si="105"/>
        <v>10</v>
      </c>
      <c r="AV208" t="str">
        <f t="shared" si="105"/>
        <v/>
      </c>
      <c r="AW208" t="str">
        <f t="shared" si="105"/>
        <v/>
      </c>
      <c r="AX208" t="str">
        <f t="shared" si="106"/>
        <v/>
      </c>
      <c r="AY208" t="str">
        <f t="shared" si="106"/>
        <v/>
      </c>
      <c r="AZ208" t="str">
        <f t="shared" si="106"/>
        <v/>
      </c>
      <c r="BA208">
        <f t="shared" si="106"/>
        <v>1</v>
      </c>
      <c r="BB208" t="str">
        <f t="shared" si="106"/>
        <v/>
      </c>
      <c r="BC208" t="str">
        <f t="shared" si="106"/>
        <v/>
      </c>
      <c r="BD208" t="str">
        <f t="shared" si="106"/>
        <v/>
      </c>
      <c r="BE208" t="str">
        <f t="shared" si="106"/>
        <v/>
      </c>
      <c r="BF208" t="str">
        <f t="shared" si="106"/>
        <v/>
      </c>
      <c r="BG208" t="str">
        <f t="shared" si="106"/>
        <v/>
      </c>
      <c r="BH208" t="str">
        <f t="shared" si="107"/>
        <v/>
      </c>
      <c r="BI208" t="str">
        <f t="shared" si="107"/>
        <v/>
      </c>
      <c r="BJ208" t="str">
        <f t="shared" si="107"/>
        <v/>
      </c>
      <c r="BK208" t="str">
        <f t="shared" si="107"/>
        <v/>
      </c>
      <c r="BL208" t="str">
        <f t="shared" si="107"/>
        <v/>
      </c>
      <c r="BM208" t="str">
        <f t="shared" si="107"/>
        <v/>
      </c>
      <c r="BN208" t="str">
        <f t="shared" si="107"/>
        <v/>
      </c>
    </row>
    <row r="209" spans="1:66" ht="16">
      <c r="A209">
        <v>328</v>
      </c>
      <c r="B209">
        <v>4</v>
      </c>
      <c r="C209" t="s">
        <v>65</v>
      </c>
      <c r="D209" t="s">
        <v>3263</v>
      </c>
      <c r="E209" t="e">
        <f t="shared" si="108"/>
        <v>#REF!</v>
      </c>
      <c r="F209" t="s">
        <v>3264</v>
      </c>
      <c r="K209" s="231" t="s">
        <v>2348</v>
      </c>
      <c r="L209" s="230" t="str">
        <f>VLOOKUP(K209,keys_v1.7!O$2:P$792,2,FALSE)</f>
        <v>Definition from FaBiO: An explicit description of, or set of requirements to be satisfied by, a material, product, resource, service or standard.</v>
      </c>
      <c r="M209" s="1">
        <v>0</v>
      </c>
      <c r="N209" s="1">
        <v>-1</v>
      </c>
      <c r="R209" s="144">
        <v>0.4</v>
      </c>
      <c r="S209" s="144">
        <v>0.4</v>
      </c>
      <c r="T209" s="144"/>
      <c r="U209" s="147">
        <v>0.6</v>
      </c>
      <c r="V209" s="144">
        <v>0</v>
      </c>
      <c r="W209" s="144">
        <v>0.6</v>
      </c>
      <c r="X209" s="144">
        <v>0.2</v>
      </c>
      <c r="Y209" s="144">
        <v>0</v>
      </c>
      <c r="Z209" s="144">
        <v>0.2</v>
      </c>
      <c r="AA209" s="144">
        <v>0</v>
      </c>
      <c r="AB209" s="146">
        <v>0</v>
      </c>
      <c r="AC209" s="144">
        <v>0</v>
      </c>
      <c r="AE209" t="s">
        <v>2750</v>
      </c>
      <c r="AH209" t="str">
        <f t="shared" si="88"/>
        <v/>
      </c>
      <c r="AI209" t="str">
        <f t="shared" si="84"/>
        <v/>
      </c>
      <c r="AJ209" t="str">
        <f t="shared" si="89"/>
        <v/>
      </c>
      <c r="AK209" t="str">
        <f t="shared" si="104"/>
        <v/>
      </c>
      <c r="AL209" t="str">
        <f t="shared" si="103"/>
        <v/>
      </c>
      <c r="AM209" t="str">
        <f t="shared" si="90"/>
        <v/>
      </c>
      <c r="AN209" t="str">
        <f t="shared" si="105"/>
        <v/>
      </c>
      <c r="AO209" t="str">
        <f t="shared" si="105"/>
        <v/>
      </c>
      <c r="AP209" t="str">
        <f t="shared" si="105"/>
        <v/>
      </c>
      <c r="AQ209" t="str">
        <f t="shared" si="105"/>
        <v/>
      </c>
      <c r="AR209" t="str">
        <f t="shared" si="105"/>
        <v/>
      </c>
      <c r="AS209" t="str">
        <f t="shared" si="105"/>
        <v/>
      </c>
      <c r="AT209" t="str">
        <f t="shared" si="105"/>
        <v/>
      </c>
      <c r="AU209" t="str">
        <f t="shared" si="105"/>
        <v/>
      </c>
      <c r="AV209" t="str">
        <f t="shared" si="105"/>
        <v/>
      </c>
      <c r="AW209" t="str">
        <f t="shared" si="105"/>
        <v/>
      </c>
      <c r="AX209" t="str">
        <f t="shared" si="106"/>
        <v/>
      </c>
      <c r="AY209" t="str">
        <f t="shared" si="106"/>
        <v/>
      </c>
      <c r="AZ209" t="str">
        <f t="shared" si="106"/>
        <v/>
      </c>
      <c r="BA209" t="str">
        <f t="shared" si="106"/>
        <v/>
      </c>
      <c r="BB209" t="str">
        <f t="shared" si="106"/>
        <v/>
      </c>
      <c r="BC209" t="str">
        <f t="shared" si="106"/>
        <v/>
      </c>
      <c r="BD209" t="str">
        <f t="shared" si="106"/>
        <v/>
      </c>
      <c r="BE209" t="str">
        <f t="shared" si="106"/>
        <v/>
      </c>
      <c r="BF209" t="str">
        <f t="shared" si="106"/>
        <v/>
      </c>
      <c r="BG209" t="str">
        <f t="shared" si="106"/>
        <v/>
      </c>
      <c r="BH209" t="str">
        <f t="shared" si="107"/>
        <v/>
      </c>
      <c r="BI209" t="str">
        <f t="shared" si="107"/>
        <v/>
      </c>
      <c r="BJ209" t="str">
        <f t="shared" si="107"/>
        <v/>
      </c>
      <c r="BK209" t="str">
        <f t="shared" si="107"/>
        <v/>
      </c>
      <c r="BL209" t="str">
        <f t="shared" si="107"/>
        <v/>
      </c>
      <c r="BM209" t="str">
        <f t="shared" si="107"/>
        <v/>
      </c>
      <c r="BN209" t="str">
        <f t="shared" si="107"/>
        <v/>
      </c>
    </row>
    <row r="210" spans="1:66">
      <c r="A210">
        <v>179</v>
      </c>
      <c r="B210">
        <v>4</v>
      </c>
      <c r="C210" t="s">
        <v>65</v>
      </c>
      <c r="D210" t="s">
        <v>3263</v>
      </c>
      <c r="E210" t="e">
        <f t="shared" si="108"/>
        <v>#REF!</v>
      </c>
      <c r="F210" t="s">
        <v>3264</v>
      </c>
      <c r="K210" s="231" t="s">
        <v>2381</v>
      </c>
      <c r="L210" s="230" t="e">
        <f>VLOOKUP(K210,keys_v1.7!O$2:P$792,2,FALSE)</f>
        <v>#N/A</v>
      </c>
      <c r="M210" s="1">
        <v>0</v>
      </c>
      <c r="N210" s="1">
        <v>-1</v>
      </c>
      <c r="R210" s="144">
        <v>0</v>
      </c>
      <c r="S210" s="144">
        <v>0.6</v>
      </c>
      <c r="T210" s="144">
        <v>1</v>
      </c>
      <c r="U210" s="147">
        <v>0.4</v>
      </c>
      <c r="V210" s="144">
        <v>0</v>
      </c>
      <c r="W210" s="144">
        <v>0.2</v>
      </c>
      <c r="X210" s="144">
        <v>0</v>
      </c>
      <c r="Y210" s="144">
        <v>0</v>
      </c>
      <c r="Z210" s="144">
        <v>0.2</v>
      </c>
      <c r="AA210" s="144">
        <v>1</v>
      </c>
      <c r="AB210" s="145">
        <v>0.2</v>
      </c>
      <c r="AC210" s="145">
        <v>0</v>
      </c>
      <c r="AE210" t="s">
        <v>2750</v>
      </c>
      <c r="AH210" t="str">
        <f t="shared" si="88"/>
        <v/>
      </c>
      <c r="AI210" t="str">
        <f t="shared" si="84"/>
        <v/>
      </c>
      <c r="AJ210" t="str">
        <f t="shared" si="89"/>
        <v/>
      </c>
      <c r="AK210" t="str">
        <f t="shared" si="104"/>
        <v/>
      </c>
      <c r="AL210" t="str">
        <f t="shared" si="103"/>
        <v/>
      </c>
      <c r="AM210" t="str">
        <f t="shared" si="90"/>
        <v/>
      </c>
      <c r="AN210" t="str">
        <f t="shared" si="105"/>
        <v/>
      </c>
      <c r="AO210" t="str">
        <f t="shared" si="105"/>
        <v/>
      </c>
      <c r="AP210" t="str">
        <f t="shared" si="105"/>
        <v/>
      </c>
      <c r="AQ210" t="str">
        <f t="shared" si="105"/>
        <v/>
      </c>
      <c r="AR210" t="str">
        <f t="shared" si="105"/>
        <v/>
      </c>
      <c r="AS210" t="str">
        <f t="shared" si="105"/>
        <v/>
      </c>
      <c r="AT210">
        <f t="shared" si="105"/>
        <v>1</v>
      </c>
      <c r="AU210" t="str">
        <f t="shared" si="105"/>
        <v/>
      </c>
      <c r="AV210" t="str">
        <f t="shared" si="105"/>
        <v/>
      </c>
      <c r="AW210" t="str">
        <f t="shared" si="105"/>
        <v/>
      </c>
      <c r="AX210" t="str">
        <f t="shared" si="106"/>
        <v/>
      </c>
      <c r="AY210" t="str">
        <f t="shared" si="106"/>
        <v/>
      </c>
      <c r="AZ210" t="str">
        <f t="shared" si="106"/>
        <v/>
      </c>
      <c r="BA210">
        <f t="shared" si="106"/>
        <v>30</v>
      </c>
      <c r="BB210" t="str">
        <f t="shared" si="106"/>
        <v/>
      </c>
      <c r="BC210" t="str">
        <f t="shared" si="106"/>
        <v/>
      </c>
      <c r="BD210" t="str">
        <f t="shared" si="106"/>
        <v/>
      </c>
      <c r="BE210" t="str">
        <f t="shared" si="106"/>
        <v/>
      </c>
      <c r="BF210" t="str">
        <f t="shared" si="106"/>
        <v/>
      </c>
      <c r="BG210" t="str">
        <f t="shared" si="106"/>
        <v/>
      </c>
      <c r="BH210" t="str">
        <f t="shared" si="107"/>
        <v/>
      </c>
      <c r="BI210" t="str">
        <f t="shared" si="107"/>
        <v/>
      </c>
      <c r="BJ210" t="str">
        <f t="shared" si="107"/>
        <v/>
      </c>
      <c r="BK210" t="str">
        <f t="shared" si="107"/>
        <v/>
      </c>
      <c r="BL210" t="str">
        <f t="shared" si="107"/>
        <v/>
      </c>
      <c r="BM210" t="str">
        <f t="shared" si="107"/>
        <v/>
      </c>
      <c r="BN210" t="str">
        <f t="shared" si="107"/>
        <v/>
      </c>
    </row>
    <row r="211" spans="1:66">
      <c r="A211">
        <v>181</v>
      </c>
      <c r="B211">
        <v>4</v>
      </c>
      <c r="C211" t="s">
        <v>65</v>
      </c>
      <c r="D211" t="s">
        <v>3263</v>
      </c>
      <c r="E211" t="e">
        <f t="shared" si="108"/>
        <v>#REF!</v>
      </c>
      <c r="F211" t="s">
        <v>3264</v>
      </c>
      <c r="K211" s="231" t="s">
        <v>2331</v>
      </c>
      <c r="L211" s="230" t="e">
        <f>VLOOKUP(K211,keys_v1.7!O$2:P$792,2,FALSE)</f>
        <v>#N/A</v>
      </c>
      <c r="M211" s="1">
        <v>0</v>
      </c>
      <c r="N211" s="1">
        <v>-1</v>
      </c>
      <c r="R211" s="144">
        <v>0.8</v>
      </c>
      <c r="S211" s="144">
        <v>0</v>
      </c>
      <c r="T211" s="144">
        <v>0</v>
      </c>
      <c r="U211" s="144">
        <v>1</v>
      </c>
      <c r="V211" s="144">
        <v>0</v>
      </c>
      <c r="W211" s="144">
        <v>0.6</v>
      </c>
      <c r="X211" s="144">
        <v>0.4</v>
      </c>
      <c r="Y211" s="144">
        <v>0</v>
      </c>
      <c r="Z211" s="144">
        <v>0.2</v>
      </c>
      <c r="AA211" s="144">
        <v>0</v>
      </c>
      <c r="AB211" s="145">
        <v>0.2</v>
      </c>
      <c r="AC211" s="144">
        <v>0</v>
      </c>
      <c r="AE211" t="s">
        <v>2687</v>
      </c>
      <c r="AH211" t="str">
        <f t="shared" si="88"/>
        <v/>
      </c>
      <c r="AI211" t="str">
        <f t="shared" si="84"/>
        <v/>
      </c>
      <c r="AJ211" t="str">
        <f t="shared" si="89"/>
        <v/>
      </c>
      <c r="AK211" t="str">
        <f t="shared" si="104"/>
        <v/>
      </c>
      <c r="AL211" t="str">
        <f t="shared" si="103"/>
        <v/>
      </c>
      <c r="AM211" t="str">
        <f t="shared" si="90"/>
        <v/>
      </c>
      <c r="AN211" t="str">
        <f t="shared" si="105"/>
        <v/>
      </c>
      <c r="AO211" t="str">
        <f t="shared" si="105"/>
        <v/>
      </c>
      <c r="AP211" t="str">
        <f t="shared" si="105"/>
        <v/>
      </c>
      <c r="AQ211" t="str">
        <f t="shared" si="105"/>
        <v/>
      </c>
      <c r="AR211" t="str">
        <f t="shared" si="105"/>
        <v/>
      </c>
      <c r="AS211" t="str">
        <f t="shared" si="105"/>
        <v/>
      </c>
      <c r="AT211">
        <f t="shared" si="105"/>
        <v>1</v>
      </c>
      <c r="AU211" t="str">
        <f t="shared" si="105"/>
        <v/>
      </c>
      <c r="AV211" t="str">
        <f t="shared" si="105"/>
        <v/>
      </c>
      <c r="AW211" t="str">
        <f t="shared" si="105"/>
        <v/>
      </c>
      <c r="AX211" t="str">
        <f t="shared" si="106"/>
        <v/>
      </c>
      <c r="AY211" t="str">
        <f t="shared" si="106"/>
        <v/>
      </c>
      <c r="AZ211" t="str">
        <f t="shared" si="106"/>
        <v/>
      </c>
      <c r="BA211" t="str">
        <f t="shared" si="106"/>
        <v/>
      </c>
      <c r="BB211" t="str">
        <f t="shared" si="106"/>
        <v/>
      </c>
      <c r="BC211" t="str">
        <f t="shared" si="106"/>
        <v/>
      </c>
      <c r="BD211" t="str">
        <f t="shared" si="106"/>
        <v/>
      </c>
      <c r="BE211" t="str">
        <f t="shared" si="106"/>
        <v/>
      </c>
      <c r="BF211" t="str">
        <f t="shared" si="106"/>
        <v/>
      </c>
      <c r="BG211">
        <f t="shared" si="106"/>
        <v>10</v>
      </c>
      <c r="BH211">
        <f t="shared" si="107"/>
        <v>14</v>
      </c>
      <c r="BI211" t="str">
        <f t="shared" si="107"/>
        <v/>
      </c>
      <c r="BJ211" t="str">
        <f t="shared" si="107"/>
        <v/>
      </c>
      <c r="BK211" t="str">
        <f t="shared" si="107"/>
        <v/>
      </c>
      <c r="BL211" t="str">
        <f t="shared" si="107"/>
        <v/>
      </c>
      <c r="BM211" t="str">
        <f t="shared" si="107"/>
        <v/>
      </c>
      <c r="BN211" t="str">
        <f t="shared" si="107"/>
        <v/>
      </c>
    </row>
    <row r="212" spans="1:66" ht="16">
      <c r="A212">
        <v>330</v>
      </c>
      <c r="B212">
        <v>4</v>
      </c>
      <c r="C212" t="s">
        <v>65</v>
      </c>
      <c r="D212" t="s">
        <v>3263</v>
      </c>
      <c r="E212" t="e">
        <f t="shared" si="108"/>
        <v>#REF!</v>
      </c>
      <c r="F212" t="s">
        <v>3264</v>
      </c>
      <c r="K212" s="231" t="s">
        <v>704</v>
      </c>
      <c r="L212" s="230" t="str">
        <f>VLOOKUP(K212,keys_v1.7!O$2:P$792,2,FALSE)</f>
        <v>Definition from CASRAI: The development of a rule or principle that is used as a basis for judgement.</v>
      </c>
      <c r="M212" s="1">
        <v>0</v>
      </c>
      <c r="N212" s="1">
        <v>-2</v>
      </c>
      <c r="R212" s="144">
        <v>0.2</v>
      </c>
      <c r="S212" s="147">
        <v>0.2</v>
      </c>
      <c r="T212" s="144">
        <v>0.6</v>
      </c>
      <c r="U212" s="144">
        <v>0.5</v>
      </c>
      <c r="V212" s="144">
        <v>0.2</v>
      </c>
      <c r="W212" s="144">
        <v>0.8</v>
      </c>
      <c r="X212" s="144">
        <v>0</v>
      </c>
      <c r="Y212" s="144">
        <v>0</v>
      </c>
      <c r="Z212" s="144">
        <v>1</v>
      </c>
      <c r="AA212" s="144">
        <v>0.4</v>
      </c>
      <c r="AB212" s="146">
        <v>0.4</v>
      </c>
      <c r="AC212" s="144">
        <v>0</v>
      </c>
      <c r="AE212" t="s">
        <v>2750</v>
      </c>
      <c r="AH212" t="str">
        <f t="shared" si="88"/>
        <v/>
      </c>
      <c r="AI212" t="str">
        <f t="shared" si="84"/>
        <v/>
      </c>
      <c r="AJ212" t="str">
        <f t="shared" si="89"/>
        <v/>
      </c>
      <c r="AK212" t="str">
        <f t="shared" si="104"/>
        <v/>
      </c>
      <c r="AL212" t="str">
        <f t="shared" si="103"/>
        <v/>
      </c>
      <c r="AM212" t="str">
        <f t="shared" si="90"/>
        <v/>
      </c>
      <c r="AN212" t="str">
        <f t="shared" si="105"/>
        <v/>
      </c>
      <c r="AO212" t="str">
        <f t="shared" si="105"/>
        <v/>
      </c>
      <c r="AP212" t="str">
        <f t="shared" si="105"/>
        <v/>
      </c>
      <c r="AQ212" t="str">
        <f t="shared" si="105"/>
        <v/>
      </c>
      <c r="AR212" t="str">
        <f t="shared" si="105"/>
        <v/>
      </c>
      <c r="AS212" t="str">
        <f t="shared" si="105"/>
        <v/>
      </c>
      <c r="AT212" t="str">
        <f t="shared" si="105"/>
        <v/>
      </c>
      <c r="AU212" t="str">
        <f t="shared" si="105"/>
        <v/>
      </c>
      <c r="AV212" t="str">
        <f t="shared" si="105"/>
        <v/>
      </c>
      <c r="AW212" t="str">
        <f t="shared" si="105"/>
        <v/>
      </c>
      <c r="AX212" t="str">
        <f t="shared" si="106"/>
        <v/>
      </c>
      <c r="AY212" t="str">
        <f t="shared" si="106"/>
        <v/>
      </c>
      <c r="AZ212" t="str">
        <f t="shared" si="106"/>
        <v/>
      </c>
      <c r="BA212">
        <f t="shared" si="106"/>
        <v>1</v>
      </c>
      <c r="BB212">
        <f t="shared" si="106"/>
        <v>13</v>
      </c>
      <c r="BC212" t="str">
        <f t="shared" si="106"/>
        <v/>
      </c>
      <c r="BD212" t="str">
        <f t="shared" si="106"/>
        <v/>
      </c>
      <c r="BE212" t="str">
        <f t="shared" si="106"/>
        <v/>
      </c>
      <c r="BF212" t="str">
        <f t="shared" si="106"/>
        <v/>
      </c>
      <c r="BG212" t="str">
        <f t="shared" si="106"/>
        <v/>
      </c>
      <c r="BH212" t="str">
        <f t="shared" si="107"/>
        <v/>
      </c>
      <c r="BI212" t="str">
        <f t="shared" si="107"/>
        <v/>
      </c>
      <c r="BJ212" t="str">
        <f t="shared" si="107"/>
        <v/>
      </c>
      <c r="BK212" t="str">
        <f t="shared" si="107"/>
        <v/>
      </c>
      <c r="BL212" t="str">
        <f t="shared" si="107"/>
        <v/>
      </c>
      <c r="BM212" t="str">
        <f t="shared" si="107"/>
        <v/>
      </c>
      <c r="BN212" t="str">
        <f t="shared" si="107"/>
        <v/>
      </c>
    </row>
    <row r="213" spans="1:66" ht="16">
      <c r="A213">
        <v>202</v>
      </c>
      <c r="B213">
        <v>4</v>
      </c>
      <c r="C213" t="s">
        <v>65</v>
      </c>
      <c r="D213" t="s">
        <v>3263</v>
      </c>
      <c r="E213" t="e">
        <f t="shared" si="108"/>
        <v>#REF!</v>
      </c>
      <c r="F213" t="s">
        <v>2046</v>
      </c>
      <c r="K213" s="231" t="s">
        <v>1017</v>
      </c>
      <c r="L213" s="230" t="str">
        <f>VLOOKUP(K213,keys_v1.7!O$2:P$792,2,FALSE)</f>
        <v xml:space="preserve">Definition from MARLO: </v>
      </c>
      <c r="M213" s="1">
        <v>0</v>
      </c>
      <c r="N213" s="1">
        <v>1</v>
      </c>
      <c r="O213" s="1">
        <v>1</v>
      </c>
      <c r="P213" s="1">
        <v>1</v>
      </c>
      <c r="R213" s="144">
        <v>0.6</v>
      </c>
      <c r="S213" s="147">
        <v>0</v>
      </c>
      <c r="T213" s="147">
        <v>0.2</v>
      </c>
      <c r="U213" s="144">
        <v>1</v>
      </c>
      <c r="V213" s="144">
        <v>0.4</v>
      </c>
      <c r="W213" s="144">
        <v>1</v>
      </c>
      <c r="X213" s="144">
        <v>0.2</v>
      </c>
      <c r="Y213" s="144">
        <v>0</v>
      </c>
      <c r="Z213" s="144">
        <v>0.8</v>
      </c>
      <c r="AA213" s="144">
        <v>0.2</v>
      </c>
      <c r="AB213" s="145">
        <v>0.2</v>
      </c>
      <c r="AC213" s="144">
        <v>0</v>
      </c>
      <c r="AE213" t="s">
        <v>2690</v>
      </c>
      <c r="AH213" t="str">
        <f t="shared" si="88"/>
        <v/>
      </c>
      <c r="AI213" t="str">
        <f t="shared" si="84"/>
        <v/>
      </c>
      <c r="AJ213" t="str">
        <f t="shared" si="89"/>
        <v/>
      </c>
      <c r="AK213" t="str">
        <f t="shared" si="104"/>
        <v/>
      </c>
      <c r="AL213" t="str">
        <f t="shared" si="103"/>
        <v/>
      </c>
      <c r="AM213" t="str">
        <f t="shared" si="90"/>
        <v/>
      </c>
      <c r="AN213" t="str">
        <f t="shared" si="105"/>
        <v/>
      </c>
      <c r="AO213" t="str">
        <f t="shared" si="105"/>
        <v/>
      </c>
      <c r="AP213" t="str">
        <f t="shared" si="105"/>
        <v/>
      </c>
      <c r="AQ213" t="str">
        <f t="shared" si="105"/>
        <v/>
      </c>
      <c r="AR213" t="str">
        <f t="shared" si="105"/>
        <v/>
      </c>
      <c r="AS213" t="str">
        <f t="shared" si="105"/>
        <v/>
      </c>
      <c r="AT213" t="str">
        <f t="shared" si="105"/>
        <v/>
      </c>
      <c r="AU213" t="str">
        <f t="shared" si="105"/>
        <v/>
      </c>
      <c r="AV213" t="str">
        <f t="shared" si="105"/>
        <v/>
      </c>
      <c r="AW213" t="str">
        <f t="shared" si="105"/>
        <v/>
      </c>
      <c r="AX213" t="str">
        <f t="shared" si="106"/>
        <v/>
      </c>
      <c r="AY213" t="str">
        <f t="shared" si="106"/>
        <v/>
      </c>
      <c r="AZ213" t="str">
        <f t="shared" si="106"/>
        <v/>
      </c>
      <c r="BA213" t="str">
        <f t="shared" si="106"/>
        <v/>
      </c>
      <c r="BB213" t="str">
        <f t="shared" si="106"/>
        <v/>
      </c>
      <c r="BC213" t="str">
        <f t="shared" si="106"/>
        <v/>
      </c>
      <c r="BD213" t="str">
        <f t="shared" si="106"/>
        <v/>
      </c>
      <c r="BE213" t="str">
        <f t="shared" si="106"/>
        <v/>
      </c>
      <c r="BF213" t="str">
        <f t="shared" si="106"/>
        <v/>
      </c>
      <c r="BG213" t="str">
        <f t="shared" si="106"/>
        <v/>
      </c>
      <c r="BH213">
        <f t="shared" si="107"/>
        <v>5</v>
      </c>
      <c r="BI213" t="str">
        <f t="shared" si="107"/>
        <v/>
      </c>
      <c r="BJ213" t="str">
        <f t="shared" si="107"/>
        <v/>
      </c>
      <c r="BK213" t="str">
        <f t="shared" si="107"/>
        <v/>
      </c>
      <c r="BL213" t="str">
        <f t="shared" si="107"/>
        <v/>
      </c>
      <c r="BM213" t="str">
        <f t="shared" si="107"/>
        <v/>
      </c>
      <c r="BN213" t="str">
        <f t="shared" si="107"/>
        <v/>
      </c>
    </row>
    <row r="214" spans="1:66">
      <c r="A214">
        <v>290</v>
      </c>
      <c r="B214">
        <v>4</v>
      </c>
      <c r="C214" t="s">
        <v>65</v>
      </c>
      <c r="D214" t="s">
        <v>3263</v>
      </c>
      <c r="E214" t="e">
        <f t="shared" si="108"/>
        <v>#REF!</v>
      </c>
      <c r="F214" t="s">
        <v>2046</v>
      </c>
      <c r="K214" s="231" t="s">
        <v>2300</v>
      </c>
      <c r="L214" s="230" t="e">
        <f>VLOOKUP(K214,keys_v1.7!O$2:P$792,2,FALSE)</f>
        <v>#N/A</v>
      </c>
      <c r="M214" s="1">
        <v>0</v>
      </c>
      <c r="N214" s="1">
        <v>1</v>
      </c>
      <c r="R214" s="144">
        <v>1</v>
      </c>
      <c r="S214" s="144">
        <v>0</v>
      </c>
      <c r="T214" s="144">
        <v>0</v>
      </c>
      <c r="U214" s="144">
        <v>1</v>
      </c>
      <c r="V214" s="144">
        <v>0</v>
      </c>
      <c r="W214" s="144">
        <v>0.8</v>
      </c>
      <c r="X214" s="144">
        <v>0</v>
      </c>
      <c r="Y214" s="144">
        <v>0</v>
      </c>
      <c r="Z214" s="144">
        <v>0</v>
      </c>
      <c r="AA214" s="144">
        <v>0</v>
      </c>
      <c r="AB214" s="145">
        <v>0.2</v>
      </c>
      <c r="AC214" s="144">
        <v>0</v>
      </c>
      <c r="AE214" t="s">
        <v>2695</v>
      </c>
      <c r="AH214" t="str">
        <f t="shared" si="88"/>
        <v/>
      </c>
      <c r="AI214" t="str">
        <f t="shared" si="84"/>
        <v/>
      </c>
      <c r="AJ214" t="str">
        <f t="shared" si="89"/>
        <v/>
      </c>
      <c r="AK214" t="str">
        <f t="shared" si="104"/>
        <v/>
      </c>
      <c r="AL214" t="str">
        <f t="shared" si="103"/>
        <v/>
      </c>
      <c r="AM214" t="str">
        <f t="shared" si="90"/>
        <v/>
      </c>
      <c r="AN214" t="str">
        <f t="shared" ref="AN214:AW223" si="109">IFERROR(SEARCH(AN$1,$K214),"")</f>
        <v/>
      </c>
      <c r="AO214" t="str">
        <f t="shared" si="109"/>
        <v/>
      </c>
      <c r="AP214" t="str">
        <f t="shared" si="109"/>
        <v/>
      </c>
      <c r="AQ214" t="str">
        <f t="shared" si="109"/>
        <v/>
      </c>
      <c r="AR214" t="str">
        <f t="shared" si="109"/>
        <v/>
      </c>
      <c r="AS214" t="str">
        <f t="shared" si="109"/>
        <v/>
      </c>
      <c r="AT214" t="str">
        <f t="shared" si="109"/>
        <v/>
      </c>
      <c r="AU214" t="str">
        <f t="shared" si="109"/>
        <v/>
      </c>
      <c r="AV214" t="str">
        <f t="shared" si="109"/>
        <v/>
      </c>
      <c r="AW214" t="str">
        <f t="shared" si="109"/>
        <v/>
      </c>
      <c r="AX214" t="str">
        <f t="shared" ref="AX214:BG223" si="110">IFERROR(SEARCH(AX$1,$K214),"")</f>
        <v/>
      </c>
      <c r="AY214" t="str">
        <f t="shared" si="110"/>
        <v/>
      </c>
      <c r="AZ214" t="str">
        <f t="shared" si="110"/>
        <v/>
      </c>
      <c r="BA214" t="str">
        <f t="shared" si="110"/>
        <v/>
      </c>
      <c r="BB214" t="str">
        <f t="shared" si="110"/>
        <v/>
      </c>
      <c r="BC214" t="str">
        <f t="shared" si="110"/>
        <v/>
      </c>
      <c r="BD214" t="str">
        <f t="shared" si="110"/>
        <v/>
      </c>
      <c r="BE214" t="str">
        <f t="shared" si="110"/>
        <v/>
      </c>
      <c r="BF214" t="str">
        <f t="shared" si="110"/>
        <v/>
      </c>
      <c r="BG214" t="str">
        <f t="shared" si="110"/>
        <v/>
      </c>
      <c r="BH214" t="str">
        <f t="shared" ref="BH214:BN223" si="111">IFERROR(SEARCH(BH$1,$K214),"")</f>
        <v/>
      </c>
      <c r="BI214">
        <f t="shared" si="111"/>
        <v>1</v>
      </c>
      <c r="BJ214" t="str">
        <f t="shared" si="111"/>
        <v/>
      </c>
      <c r="BK214" t="str">
        <f t="shared" si="111"/>
        <v/>
      </c>
      <c r="BL214" t="str">
        <f t="shared" si="111"/>
        <v/>
      </c>
      <c r="BM214" t="str">
        <f t="shared" si="111"/>
        <v/>
      </c>
      <c r="BN214" t="str">
        <f t="shared" si="111"/>
        <v/>
      </c>
    </row>
    <row r="215" spans="1:66" ht="16">
      <c r="A215">
        <v>201</v>
      </c>
      <c r="B215">
        <v>4</v>
      </c>
      <c r="C215" t="s">
        <v>65</v>
      </c>
      <c r="D215" t="s">
        <v>3263</v>
      </c>
      <c r="E215" t="e">
        <f t="shared" si="108"/>
        <v>#REF!</v>
      </c>
      <c r="F215" t="s">
        <v>2046</v>
      </c>
      <c r="K215" s="231" t="s">
        <v>1015</v>
      </c>
      <c r="L215" s="230" t="str">
        <f>VLOOKUP(K215,keys_v1.7!O$2:P$792,2,FALSE)</f>
        <v xml:space="preserve">Definition from MARLO: </v>
      </c>
      <c r="M215" s="1">
        <v>0</v>
      </c>
      <c r="N215" s="1">
        <v>-1</v>
      </c>
      <c r="O215" s="1">
        <v>1</v>
      </c>
      <c r="P215" s="1">
        <v>1</v>
      </c>
      <c r="Q215" s="138">
        <v>1</v>
      </c>
      <c r="R215" s="144">
        <v>0.6</v>
      </c>
      <c r="S215" s="147">
        <v>0</v>
      </c>
      <c r="T215" s="147">
        <v>0.2</v>
      </c>
      <c r="U215" s="144">
        <v>1</v>
      </c>
      <c r="V215" s="144">
        <v>0.4</v>
      </c>
      <c r="W215" s="144">
        <v>1</v>
      </c>
      <c r="X215" s="144">
        <v>0.4</v>
      </c>
      <c r="Y215" s="144">
        <v>0</v>
      </c>
      <c r="Z215" s="144">
        <v>1</v>
      </c>
      <c r="AA215" s="144">
        <v>0.4</v>
      </c>
      <c r="AB215" s="145">
        <v>0.2</v>
      </c>
      <c r="AC215" s="144">
        <v>0</v>
      </c>
      <c r="AE215" t="s">
        <v>2690</v>
      </c>
      <c r="AH215" t="str">
        <f t="shared" si="88"/>
        <v/>
      </c>
      <c r="AI215" t="str">
        <f t="shared" si="84"/>
        <v/>
      </c>
      <c r="AJ215" t="str">
        <f t="shared" si="89"/>
        <v/>
      </c>
      <c r="AK215" t="str">
        <f t="shared" si="104"/>
        <v/>
      </c>
      <c r="AL215" t="str">
        <f t="shared" si="103"/>
        <v/>
      </c>
      <c r="AM215" t="str">
        <f t="shared" si="90"/>
        <v/>
      </c>
      <c r="AN215" t="str">
        <f t="shared" si="109"/>
        <v/>
      </c>
      <c r="AO215" t="str">
        <f t="shared" si="109"/>
        <v/>
      </c>
      <c r="AP215" t="str">
        <f t="shared" si="109"/>
        <v/>
      </c>
      <c r="AQ215" t="str">
        <f t="shared" si="109"/>
        <v/>
      </c>
      <c r="AR215" t="str">
        <f t="shared" si="109"/>
        <v/>
      </c>
      <c r="AS215" t="str">
        <f t="shared" si="109"/>
        <v/>
      </c>
      <c r="AT215" t="str">
        <f t="shared" si="109"/>
        <v/>
      </c>
      <c r="AU215" t="str">
        <f t="shared" si="109"/>
        <v/>
      </c>
      <c r="AV215" t="str">
        <f t="shared" si="109"/>
        <v/>
      </c>
      <c r="AW215" t="str">
        <f t="shared" si="109"/>
        <v/>
      </c>
      <c r="AX215" t="str">
        <f t="shared" si="110"/>
        <v/>
      </c>
      <c r="AY215" t="str">
        <f t="shared" si="110"/>
        <v/>
      </c>
      <c r="AZ215" t="str">
        <f t="shared" si="110"/>
        <v/>
      </c>
      <c r="BA215" t="str">
        <f t="shared" si="110"/>
        <v/>
      </c>
      <c r="BB215" t="str">
        <f t="shared" si="110"/>
        <v/>
      </c>
      <c r="BC215" t="str">
        <f t="shared" si="110"/>
        <v/>
      </c>
      <c r="BD215" t="str">
        <f t="shared" si="110"/>
        <v/>
      </c>
      <c r="BE215" t="str">
        <f t="shared" si="110"/>
        <v/>
      </c>
      <c r="BF215" t="str">
        <f t="shared" si="110"/>
        <v/>
      </c>
      <c r="BG215" t="str">
        <f t="shared" si="110"/>
        <v/>
      </c>
      <c r="BH215">
        <f t="shared" si="111"/>
        <v>6</v>
      </c>
      <c r="BI215" t="str">
        <f t="shared" si="111"/>
        <v/>
      </c>
      <c r="BJ215" t="str">
        <f t="shared" si="111"/>
        <v/>
      </c>
      <c r="BK215" t="str">
        <f t="shared" si="111"/>
        <v/>
      </c>
      <c r="BL215" t="str">
        <f t="shared" si="111"/>
        <v/>
      </c>
      <c r="BM215" t="str">
        <f t="shared" si="111"/>
        <v/>
      </c>
      <c r="BN215">
        <f t="shared" si="111"/>
        <v>1</v>
      </c>
    </row>
    <row r="216" spans="1:66" ht="32">
      <c r="A216">
        <v>365</v>
      </c>
      <c r="B216">
        <v>4</v>
      </c>
      <c r="C216" t="s">
        <v>65</v>
      </c>
      <c r="D216" t="s">
        <v>3263</v>
      </c>
      <c r="E216" t="e">
        <f t="shared" si="108"/>
        <v>#REF!</v>
      </c>
      <c r="F216" t="s">
        <v>2046</v>
      </c>
      <c r="K216" s="231" t="s">
        <v>3299</v>
      </c>
      <c r="L216" s="230" t="str">
        <f>VLOOKUP(K216,keys_v1.7!O$2:P$792,2,FALSE)</f>
        <v xml:space="preserve">Definition from FAO Learning resources MD application profile: A training manual is a resource designed to teach the reader how to do something, such as use a software, cultivate a plant, manage an activity etc. </v>
      </c>
      <c r="M216" s="1">
        <v>0</v>
      </c>
      <c r="N216" s="1">
        <v>1</v>
      </c>
      <c r="O216" s="1" t="s">
        <v>609</v>
      </c>
      <c r="P216" s="1" t="s">
        <v>609</v>
      </c>
      <c r="R216" s="144">
        <v>0.2</v>
      </c>
      <c r="S216" s="147">
        <v>0.4</v>
      </c>
      <c r="T216" s="144">
        <v>0.2</v>
      </c>
      <c r="U216" s="144">
        <v>0.6</v>
      </c>
      <c r="V216" s="144">
        <v>1</v>
      </c>
      <c r="W216" s="144">
        <v>1</v>
      </c>
      <c r="X216" s="144">
        <v>0.4</v>
      </c>
      <c r="Y216" s="144">
        <v>0</v>
      </c>
      <c r="Z216" s="144">
        <v>0.4</v>
      </c>
      <c r="AA216" s="144">
        <v>0</v>
      </c>
      <c r="AB216" s="145">
        <v>0</v>
      </c>
      <c r="AC216" s="145">
        <v>0</v>
      </c>
      <c r="AE216" t="s">
        <v>2746</v>
      </c>
      <c r="AI216" t="str">
        <f t="shared" si="84"/>
        <v/>
      </c>
      <c r="AK216" t="str">
        <f t="shared" si="104"/>
        <v/>
      </c>
      <c r="AL216" t="str">
        <f t="shared" si="103"/>
        <v/>
      </c>
      <c r="AN216" t="str">
        <f t="shared" si="109"/>
        <v/>
      </c>
      <c r="AO216" t="str">
        <f t="shared" si="109"/>
        <v/>
      </c>
      <c r="AP216" t="str">
        <f t="shared" si="109"/>
        <v/>
      </c>
      <c r="AQ216" t="str">
        <f t="shared" si="109"/>
        <v/>
      </c>
      <c r="AR216" t="str">
        <f t="shared" si="109"/>
        <v/>
      </c>
      <c r="AS216" t="str">
        <f t="shared" si="109"/>
        <v/>
      </c>
      <c r="AT216" t="str">
        <f t="shared" si="109"/>
        <v/>
      </c>
      <c r="AU216" t="str">
        <f t="shared" si="109"/>
        <v/>
      </c>
      <c r="AV216" t="str">
        <f t="shared" si="109"/>
        <v/>
      </c>
      <c r="AW216" t="str">
        <f t="shared" si="109"/>
        <v/>
      </c>
      <c r="AX216" t="str">
        <f t="shared" si="110"/>
        <v/>
      </c>
      <c r="AY216">
        <f t="shared" si="110"/>
        <v>1</v>
      </c>
      <c r="AZ216" t="str">
        <f t="shared" si="110"/>
        <v/>
      </c>
      <c r="BA216" t="str">
        <f t="shared" si="110"/>
        <v/>
      </c>
      <c r="BB216" t="str">
        <f t="shared" si="110"/>
        <v/>
      </c>
      <c r="BC216" t="str">
        <f t="shared" si="110"/>
        <v/>
      </c>
      <c r="BD216" t="str">
        <f t="shared" si="110"/>
        <v/>
      </c>
      <c r="BE216" t="str">
        <f t="shared" si="110"/>
        <v/>
      </c>
      <c r="BF216" t="str">
        <f t="shared" si="110"/>
        <v/>
      </c>
      <c r="BG216" t="str">
        <f t="shared" si="110"/>
        <v/>
      </c>
      <c r="BH216" t="str">
        <f t="shared" si="111"/>
        <v/>
      </c>
      <c r="BI216" t="str">
        <f t="shared" si="111"/>
        <v/>
      </c>
      <c r="BJ216" t="str">
        <f t="shared" si="111"/>
        <v/>
      </c>
      <c r="BK216" t="str">
        <f t="shared" si="111"/>
        <v/>
      </c>
      <c r="BL216" t="str">
        <f t="shared" si="111"/>
        <v/>
      </c>
      <c r="BM216" t="str">
        <f t="shared" si="111"/>
        <v/>
      </c>
      <c r="BN216" t="str">
        <f t="shared" si="111"/>
        <v/>
      </c>
    </row>
    <row r="217" spans="1:66" ht="16">
      <c r="A217">
        <v>196</v>
      </c>
      <c r="B217">
        <v>4</v>
      </c>
      <c r="C217" t="s">
        <v>65</v>
      </c>
      <c r="D217" t="s">
        <v>3263</v>
      </c>
      <c r="E217" t="e">
        <f t="shared" si="108"/>
        <v>#REF!</v>
      </c>
      <c r="F217" t="s">
        <v>2046</v>
      </c>
      <c r="K217" s="231" t="s">
        <v>1019</v>
      </c>
      <c r="L217" s="230" t="str">
        <f>VLOOKUP(K217,keys_v1.7!O$2:P$792,2,FALSE)</f>
        <v xml:space="preserve">Definition from MARLO: </v>
      </c>
      <c r="M217" s="1">
        <v>0</v>
      </c>
      <c r="N217" s="1">
        <v>1</v>
      </c>
      <c r="R217" s="144">
        <v>0.2</v>
      </c>
      <c r="S217" s="144">
        <v>0.4</v>
      </c>
      <c r="T217" s="144"/>
      <c r="U217" s="144">
        <v>1</v>
      </c>
      <c r="V217" s="144">
        <v>0.8</v>
      </c>
      <c r="W217" s="144">
        <v>0.6</v>
      </c>
      <c r="X217" s="144">
        <v>0.2</v>
      </c>
      <c r="Y217" s="144">
        <v>0</v>
      </c>
      <c r="Z217" s="144">
        <v>0.4</v>
      </c>
      <c r="AA217" s="144">
        <v>0</v>
      </c>
      <c r="AB217" s="145">
        <v>0</v>
      </c>
      <c r="AC217" s="145">
        <v>0</v>
      </c>
      <c r="AE217" t="s">
        <v>2750</v>
      </c>
      <c r="AH217" t="str">
        <f>IFERROR(SEARCH(AH$1,$K217),"")</f>
        <v/>
      </c>
      <c r="AI217" t="str">
        <f t="shared" si="84"/>
        <v/>
      </c>
      <c r="AJ217" t="str">
        <f>IFERROR(SEARCH($AJ$1,K217),"")</f>
        <v/>
      </c>
      <c r="AK217" t="str">
        <f t="shared" si="104"/>
        <v/>
      </c>
      <c r="AL217" t="str">
        <f t="shared" si="103"/>
        <v/>
      </c>
      <c r="AM217" t="str">
        <f>IFERROR(SEARCH(AM$1,$K217),"")</f>
        <v/>
      </c>
      <c r="AN217" t="str">
        <f t="shared" si="109"/>
        <v/>
      </c>
      <c r="AO217" t="str">
        <f t="shared" si="109"/>
        <v/>
      </c>
      <c r="AP217" t="str">
        <f t="shared" si="109"/>
        <v/>
      </c>
      <c r="AQ217" t="str">
        <f t="shared" si="109"/>
        <v/>
      </c>
      <c r="AR217" t="str">
        <f t="shared" si="109"/>
        <v/>
      </c>
      <c r="AS217" t="str">
        <f t="shared" si="109"/>
        <v/>
      </c>
      <c r="AT217" t="str">
        <f t="shared" si="109"/>
        <v/>
      </c>
      <c r="AU217" t="str">
        <f t="shared" si="109"/>
        <v/>
      </c>
      <c r="AV217" t="str">
        <f t="shared" si="109"/>
        <v/>
      </c>
      <c r="AW217" t="str">
        <f t="shared" si="109"/>
        <v/>
      </c>
      <c r="AX217" t="str">
        <f t="shared" si="110"/>
        <v/>
      </c>
      <c r="AY217" t="str">
        <f t="shared" si="110"/>
        <v/>
      </c>
      <c r="AZ217" t="str">
        <f t="shared" si="110"/>
        <v/>
      </c>
      <c r="BA217" t="str">
        <f t="shared" si="110"/>
        <v/>
      </c>
      <c r="BB217" t="str">
        <f t="shared" si="110"/>
        <v/>
      </c>
      <c r="BC217" t="str">
        <f t="shared" si="110"/>
        <v/>
      </c>
      <c r="BD217" t="str">
        <f t="shared" si="110"/>
        <v/>
      </c>
      <c r="BE217" t="str">
        <f t="shared" si="110"/>
        <v/>
      </c>
      <c r="BF217" t="str">
        <f t="shared" si="110"/>
        <v/>
      </c>
      <c r="BG217">
        <f t="shared" si="110"/>
        <v>15</v>
      </c>
      <c r="BH217" t="str">
        <f t="shared" si="111"/>
        <v/>
      </c>
      <c r="BI217" t="str">
        <f t="shared" si="111"/>
        <v/>
      </c>
      <c r="BJ217" t="str">
        <f t="shared" si="111"/>
        <v/>
      </c>
      <c r="BK217" t="str">
        <f t="shared" si="111"/>
        <v/>
      </c>
      <c r="BL217" t="str">
        <f t="shared" si="111"/>
        <v/>
      </c>
      <c r="BM217" t="str">
        <f t="shared" si="111"/>
        <v/>
      </c>
      <c r="BN217" t="str">
        <f t="shared" si="111"/>
        <v/>
      </c>
    </row>
    <row r="218" spans="1:66" ht="32">
      <c r="A218">
        <v>339</v>
      </c>
      <c r="B218">
        <v>4</v>
      </c>
      <c r="C218" t="s">
        <v>65</v>
      </c>
      <c r="D218" t="s">
        <v>3263</v>
      </c>
      <c r="E218" t="e">
        <f t="shared" si="108"/>
        <v>#REF!</v>
      </c>
      <c r="F218" t="s">
        <v>2046</v>
      </c>
      <c r="K218" s="231" t="s">
        <v>1103</v>
      </c>
      <c r="L218" s="230" t="str">
        <f>VLOOKUP(K218,keys_v1.7!O$2:P$792,2,FALSE)</f>
        <v xml:space="preserve">Definition from FAO Learning resources MD application profile: Guidelines provide instructions and advice for performing a task and suggest possible approaches. Examples of guidelines include installation guides, planning guides, curriculum, syllabus, hand books etc. </v>
      </c>
      <c r="M218" s="1">
        <v>0</v>
      </c>
      <c r="N218" s="1">
        <v>-1</v>
      </c>
      <c r="O218" s="1">
        <v>1</v>
      </c>
      <c r="R218" s="144">
        <v>0.2</v>
      </c>
      <c r="S218" s="144">
        <v>0.8</v>
      </c>
      <c r="T218" s="144"/>
      <c r="U218" s="144">
        <v>1</v>
      </c>
      <c r="V218" s="144">
        <v>0.8</v>
      </c>
      <c r="W218" s="144">
        <v>1</v>
      </c>
      <c r="X218" s="144">
        <v>0.2</v>
      </c>
      <c r="Y218" s="144">
        <v>0</v>
      </c>
      <c r="Z218" s="144">
        <v>1</v>
      </c>
      <c r="AA218" s="144">
        <v>0.2</v>
      </c>
      <c r="AB218" s="146">
        <v>0.2</v>
      </c>
      <c r="AC218" s="144">
        <v>0</v>
      </c>
      <c r="AE218" t="s">
        <v>2750</v>
      </c>
      <c r="AH218" t="str">
        <f>IFERROR(SEARCH(AH$1,$K218),"")</f>
        <v/>
      </c>
      <c r="AI218" t="str">
        <f t="shared" si="84"/>
        <v/>
      </c>
      <c r="AJ218" t="str">
        <f>IFERROR(SEARCH($AJ$1,K218),"")</f>
        <v/>
      </c>
      <c r="AK218" t="str">
        <f t="shared" si="104"/>
        <v/>
      </c>
      <c r="AL218" t="str">
        <f t="shared" si="103"/>
        <v/>
      </c>
      <c r="AM218" t="str">
        <f>IFERROR(SEARCH(AM$1,$K218),"")</f>
        <v/>
      </c>
      <c r="AN218" t="str">
        <f t="shared" si="109"/>
        <v/>
      </c>
      <c r="AO218" t="str">
        <f t="shared" si="109"/>
        <v/>
      </c>
      <c r="AP218" t="str">
        <f t="shared" si="109"/>
        <v/>
      </c>
      <c r="AQ218" t="str">
        <f t="shared" si="109"/>
        <v/>
      </c>
      <c r="AR218" t="str">
        <f t="shared" si="109"/>
        <v/>
      </c>
      <c r="AS218" t="str">
        <f t="shared" si="109"/>
        <v/>
      </c>
      <c r="AT218" t="str">
        <f t="shared" si="109"/>
        <v/>
      </c>
      <c r="AU218" t="str">
        <f t="shared" si="109"/>
        <v/>
      </c>
      <c r="AV218" t="str">
        <f t="shared" si="109"/>
        <v/>
      </c>
      <c r="AW218" t="str">
        <f t="shared" si="109"/>
        <v/>
      </c>
      <c r="AX218" t="str">
        <f t="shared" si="110"/>
        <v/>
      </c>
      <c r="AY218" t="str">
        <f t="shared" si="110"/>
        <v/>
      </c>
      <c r="AZ218">
        <f t="shared" si="110"/>
        <v>1</v>
      </c>
      <c r="BA218" t="str">
        <f t="shared" si="110"/>
        <v/>
      </c>
      <c r="BB218" t="str">
        <f t="shared" si="110"/>
        <v/>
      </c>
      <c r="BC218" t="str">
        <f t="shared" si="110"/>
        <v/>
      </c>
      <c r="BD218" t="str">
        <f t="shared" si="110"/>
        <v/>
      </c>
      <c r="BE218" t="str">
        <f t="shared" si="110"/>
        <v/>
      </c>
      <c r="BF218" t="str">
        <f t="shared" si="110"/>
        <v/>
      </c>
      <c r="BG218" t="str">
        <f t="shared" si="110"/>
        <v/>
      </c>
      <c r="BH218" t="str">
        <f t="shared" si="111"/>
        <v/>
      </c>
      <c r="BI218" t="str">
        <f t="shared" si="111"/>
        <v/>
      </c>
      <c r="BJ218" t="str">
        <f t="shared" si="111"/>
        <v/>
      </c>
      <c r="BK218" t="str">
        <f t="shared" si="111"/>
        <v/>
      </c>
      <c r="BL218" t="str">
        <f t="shared" si="111"/>
        <v/>
      </c>
      <c r="BM218" t="str">
        <f t="shared" si="111"/>
        <v/>
      </c>
      <c r="BN218">
        <f t="shared" si="111"/>
        <v>11</v>
      </c>
    </row>
    <row r="219" spans="1:66">
      <c r="A219">
        <v>355</v>
      </c>
      <c r="B219">
        <v>4</v>
      </c>
      <c r="C219" t="s">
        <v>65</v>
      </c>
      <c r="D219" t="s">
        <v>3263</v>
      </c>
      <c r="E219" t="e">
        <f t="shared" si="108"/>
        <v>#REF!</v>
      </c>
      <c r="F219" t="s">
        <v>2046</v>
      </c>
      <c r="K219" s="231" t="s">
        <v>2747</v>
      </c>
      <c r="L219" s="230" t="e">
        <f>VLOOKUP(K219,keys_v1.7!O$2:P$792,2,FALSE)</f>
        <v>#N/A</v>
      </c>
      <c r="M219" s="1">
        <v>0</v>
      </c>
      <c r="N219" s="1">
        <v>-1</v>
      </c>
      <c r="R219" s="144">
        <v>0</v>
      </c>
      <c r="S219" s="147">
        <v>0.4</v>
      </c>
      <c r="T219" s="144">
        <v>0</v>
      </c>
      <c r="U219" s="144">
        <v>0.6</v>
      </c>
      <c r="V219" s="144">
        <v>0.6</v>
      </c>
      <c r="W219" s="144">
        <v>1</v>
      </c>
      <c r="X219" s="144">
        <v>0.2</v>
      </c>
      <c r="Y219" s="144">
        <v>0</v>
      </c>
      <c r="Z219" s="144">
        <v>0.8</v>
      </c>
      <c r="AA219" s="144">
        <v>0</v>
      </c>
      <c r="AB219" s="145">
        <v>0</v>
      </c>
      <c r="AC219" s="145">
        <v>0</v>
      </c>
      <c r="AE219" t="s">
        <v>2750</v>
      </c>
      <c r="AH219" t="str">
        <f>IFERROR(SEARCH(AH$1,$K219),"")</f>
        <v/>
      </c>
      <c r="AI219" t="str">
        <f t="shared" si="84"/>
        <v/>
      </c>
      <c r="AJ219" t="str">
        <f>IFERROR(SEARCH($AJ$1,K219),"")</f>
        <v/>
      </c>
      <c r="AK219" t="str">
        <f t="shared" si="104"/>
        <v/>
      </c>
      <c r="AL219" t="str">
        <f t="shared" si="103"/>
        <v/>
      </c>
      <c r="AM219" t="str">
        <f>IFERROR(SEARCH(AM$1,$K219),"")</f>
        <v/>
      </c>
      <c r="AN219" t="str">
        <f t="shared" si="109"/>
        <v/>
      </c>
      <c r="AO219" t="str">
        <f t="shared" si="109"/>
        <v/>
      </c>
      <c r="AP219" t="str">
        <f t="shared" si="109"/>
        <v/>
      </c>
      <c r="AQ219" t="str">
        <f t="shared" si="109"/>
        <v/>
      </c>
      <c r="AR219" t="str">
        <f t="shared" si="109"/>
        <v/>
      </c>
      <c r="AS219" t="str">
        <f t="shared" si="109"/>
        <v/>
      </c>
      <c r="AT219" t="str">
        <f t="shared" si="109"/>
        <v/>
      </c>
      <c r="AU219" t="str">
        <f t="shared" si="109"/>
        <v/>
      </c>
      <c r="AV219" t="str">
        <f t="shared" si="109"/>
        <v/>
      </c>
      <c r="AW219" t="str">
        <f t="shared" si="109"/>
        <v/>
      </c>
      <c r="AX219" t="str">
        <f t="shared" si="110"/>
        <v/>
      </c>
      <c r="AY219" t="str">
        <f t="shared" si="110"/>
        <v/>
      </c>
      <c r="AZ219" t="str">
        <f t="shared" si="110"/>
        <v/>
      </c>
      <c r="BA219" t="str">
        <f t="shared" si="110"/>
        <v/>
      </c>
      <c r="BB219" t="str">
        <f t="shared" si="110"/>
        <v/>
      </c>
      <c r="BC219" t="str">
        <f t="shared" si="110"/>
        <v/>
      </c>
      <c r="BD219" t="str">
        <f t="shared" si="110"/>
        <v/>
      </c>
      <c r="BE219" t="str">
        <f t="shared" si="110"/>
        <v/>
      </c>
      <c r="BF219" t="str">
        <f t="shared" si="110"/>
        <v/>
      </c>
      <c r="BG219" t="str">
        <f t="shared" si="110"/>
        <v/>
      </c>
      <c r="BH219" t="str">
        <f t="shared" si="111"/>
        <v/>
      </c>
      <c r="BI219" t="str">
        <f t="shared" si="111"/>
        <v/>
      </c>
      <c r="BJ219" t="str">
        <f t="shared" si="111"/>
        <v/>
      </c>
      <c r="BK219" t="str">
        <f t="shared" si="111"/>
        <v/>
      </c>
      <c r="BL219" t="str">
        <f t="shared" si="111"/>
        <v/>
      </c>
      <c r="BM219" t="str">
        <f t="shared" si="111"/>
        <v/>
      </c>
      <c r="BN219" t="str">
        <f t="shared" si="111"/>
        <v/>
      </c>
    </row>
    <row r="220" spans="1:66">
      <c r="A220">
        <v>359</v>
      </c>
      <c r="B220">
        <v>4</v>
      </c>
      <c r="C220" t="s">
        <v>65</v>
      </c>
      <c r="D220" t="s">
        <v>3263</v>
      </c>
      <c r="E220" t="e">
        <f t="shared" si="108"/>
        <v>#REF!</v>
      </c>
      <c r="F220" t="s">
        <v>1028</v>
      </c>
      <c r="K220" s="231" t="s">
        <v>3298</v>
      </c>
      <c r="L220" s="230" t="e">
        <f>VLOOKUP(K220,keys_v1.7!O$2:P$792,2,FALSE)</f>
        <v>#N/A</v>
      </c>
      <c r="M220" s="1">
        <v>0</v>
      </c>
      <c r="N220" s="1">
        <v>1</v>
      </c>
      <c r="O220" s="1" t="s">
        <v>609</v>
      </c>
      <c r="R220" s="144">
        <v>0.2</v>
      </c>
      <c r="S220" s="147">
        <v>0.2</v>
      </c>
      <c r="T220" s="144">
        <v>0.2</v>
      </c>
      <c r="U220" s="144">
        <v>0.2</v>
      </c>
      <c r="V220" s="144">
        <v>1</v>
      </c>
      <c r="W220" s="144">
        <v>0.8</v>
      </c>
      <c r="X220" s="144">
        <v>0.2</v>
      </c>
      <c r="Y220" s="144">
        <v>0</v>
      </c>
      <c r="Z220" s="144">
        <v>0.2</v>
      </c>
      <c r="AA220" s="144">
        <v>0</v>
      </c>
      <c r="AB220" s="145">
        <v>0</v>
      </c>
      <c r="AC220" s="145">
        <v>0</v>
      </c>
      <c r="AE220" t="s">
        <v>2746</v>
      </c>
      <c r="AI220" t="str">
        <f t="shared" si="84"/>
        <v/>
      </c>
      <c r="AK220" t="str">
        <f t="shared" si="104"/>
        <v/>
      </c>
      <c r="AL220" t="str">
        <f t="shared" si="103"/>
        <v/>
      </c>
      <c r="AN220" t="str">
        <f t="shared" si="109"/>
        <v/>
      </c>
      <c r="AO220" t="str">
        <f t="shared" si="109"/>
        <v/>
      </c>
      <c r="AP220" t="str">
        <f t="shared" si="109"/>
        <v/>
      </c>
      <c r="AQ220" t="str">
        <f t="shared" si="109"/>
        <v/>
      </c>
      <c r="AR220" t="str">
        <f t="shared" si="109"/>
        <v/>
      </c>
      <c r="AS220" t="str">
        <f t="shared" si="109"/>
        <v/>
      </c>
      <c r="AT220" t="str">
        <f t="shared" si="109"/>
        <v/>
      </c>
      <c r="AU220" t="str">
        <f t="shared" si="109"/>
        <v/>
      </c>
      <c r="AV220" t="str">
        <f t="shared" si="109"/>
        <v/>
      </c>
      <c r="AW220" t="str">
        <f t="shared" si="109"/>
        <v/>
      </c>
      <c r="AX220" t="str">
        <f t="shared" si="110"/>
        <v/>
      </c>
      <c r="AY220">
        <f t="shared" si="110"/>
        <v>1</v>
      </c>
      <c r="AZ220" t="str">
        <f t="shared" si="110"/>
        <v/>
      </c>
      <c r="BA220" t="str">
        <f t="shared" si="110"/>
        <v/>
      </c>
      <c r="BB220" t="str">
        <f t="shared" si="110"/>
        <v/>
      </c>
      <c r="BC220" t="str">
        <f t="shared" si="110"/>
        <v/>
      </c>
      <c r="BD220" t="str">
        <f t="shared" si="110"/>
        <v/>
      </c>
      <c r="BE220" t="str">
        <f t="shared" si="110"/>
        <v/>
      </c>
      <c r="BF220" t="str">
        <f t="shared" si="110"/>
        <v/>
      </c>
      <c r="BG220" t="str">
        <f t="shared" si="110"/>
        <v/>
      </c>
      <c r="BH220" t="str">
        <f t="shared" si="111"/>
        <v/>
      </c>
      <c r="BI220" t="str">
        <f t="shared" si="111"/>
        <v/>
      </c>
      <c r="BJ220" t="str">
        <f t="shared" si="111"/>
        <v/>
      </c>
      <c r="BK220" t="str">
        <f t="shared" si="111"/>
        <v/>
      </c>
      <c r="BL220" t="str">
        <f t="shared" si="111"/>
        <v/>
      </c>
      <c r="BM220" t="str">
        <f t="shared" si="111"/>
        <v/>
      </c>
      <c r="BN220" t="str">
        <f t="shared" si="111"/>
        <v/>
      </c>
    </row>
    <row r="221" spans="1:66">
      <c r="A221">
        <v>360</v>
      </c>
      <c r="B221">
        <v>4</v>
      </c>
      <c r="C221" t="s">
        <v>65</v>
      </c>
      <c r="D221" t="s">
        <v>3263</v>
      </c>
      <c r="E221" t="e">
        <f t="shared" si="108"/>
        <v>#REF!</v>
      </c>
      <c r="F221" t="s">
        <v>1028</v>
      </c>
      <c r="K221" s="231" t="s">
        <v>3297</v>
      </c>
      <c r="L221" s="230" t="e">
        <f>VLOOKUP(K221,keys_v1.7!O$2:P$792,2,FALSE)</f>
        <v>#N/A</v>
      </c>
      <c r="M221" s="1">
        <v>0</v>
      </c>
      <c r="N221" s="1">
        <v>1</v>
      </c>
      <c r="O221" s="1" t="s">
        <v>609</v>
      </c>
      <c r="R221" s="144">
        <v>0.4</v>
      </c>
      <c r="S221" s="147">
        <v>0.4</v>
      </c>
      <c r="T221" s="144">
        <v>0.2</v>
      </c>
      <c r="U221" s="144">
        <v>0.2</v>
      </c>
      <c r="V221" s="144">
        <v>1</v>
      </c>
      <c r="W221" s="144">
        <v>0.8</v>
      </c>
      <c r="X221" s="144">
        <v>0.2</v>
      </c>
      <c r="Y221" s="144">
        <v>0</v>
      </c>
      <c r="Z221" s="144">
        <v>0.2</v>
      </c>
      <c r="AA221" s="144">
        <v>0</v>
      </c>
      <c r="AB221" s="145">
        <v>0</v>
      </c>
      <c r="AC221" s="145">
        <v>0</v>
      </c>
      <c r="AE221" t="s">
        <v>2746</v>
      </c>
      <c r="AI221" t="str">
        <f t="shared" si="84"/>
        <v/>
      </c>
      <c r="AK221" t="str">
        <f t="shared" si="104"/>
        <v/>
      </c>
      <c r="AL221" t="str">
        <f t="shared" si="103"/>
        <v/>
      </c>
      <c r="AN221" t="str">
        <f t="shared" si="109"/>
        <v/>
      </c>
      <c r="AO221" t="str">
        <f t="shared" si="109"/>
        <v/>
      </c>
      <c r="AP221" t="str">
        <f t="shared" si="109"/>
        <v/>
      </c>
      <c r="AQ221" t="str">
        <f t="shared" si="109"/>
        <v/>
      </c>
      <c r="AR221" t="str">
        <f t="shared" si="109"/>
        <v/>
      </c>
      <c r="AS221" t="str">
        <f t="shared" si="109"/>
        <v/>
      </c>
      <c r="AT221" t="str">
        <f t="shared" si="109"/>
        <v/>
      </c>
      <c r="AU221" t="str">
        <f t="shared" si="109"/>
        <v/>
      </c>
      <c r="AV221" t="str">
        <f t="shared" si="109"/>
        <v/>
      </c>
      <c r="AW221" t="str">
        <f t="shared" si="109"/>
        <v/>
      </c>
      <c r="AX221" t="str">
        <f t="shared" si="110"/>
        <v/>
      </c>
      <c r="AY221">
        <f t="shared" si="110"/>
        <v>1</v>
      </c>
      <c r="AZ221" t="str">
        <f t="shared" si="110"/>
        <v/>
      </c>
      <c r="BA221" t="str">
        <f t="shared" si="110"/>
        <v/>
      </c>
      <c r="BB221" t="str">
        <f t="shared" si="110"/>
        <v/>
      </c>
      <c r="BC221" t="str">
        <f t="shared" si="110"/>
        <v/>
      </c>
      <c r="BD221" t="str">
        <f t="shared" si="110"/>
        <v/>
      </c>
      <c r="BE221" t="str">
        <f t="shared" si="110"/>
        <v/>
      </c>
      <c r="BF221" t="str">
        <f t="shared" si="110"/>
        <v/>
      </c>
      <c r="BG221" t="str">
        <f t="shared" si="110"/>
        <v/>
      </c>
      <c r="BH221" t="str">
        <f t="shared" si="111"/>
        <v/>
      </c>
      <c r="BI221" t="str">
        <f t="shared" si="111"/>
        <v/>
      </c>
      <c r="BJ221" t="str">
        <f t="shared" si="111"/>
        <v/>
      </c>
      <c r="BK221" t="str">
        <f t="shared" si="111"/>
        <v/>
      </c>
      <c r="BL221" t="str">
        <f t="shared" si="111"/>
        <v/>
      </c>
      <c r="BM221" t="str">
        <f t="shared" si="111"/>
        <v/>
      </c>
      <c r="BN221" t="str">
        <f t="shared" si="111"/>
        <v/>
      </c>
    </row>
    <row r="222" spans="1:66">
      <c r="A222">
        <v>358</v>
      </c>
      <c r="B222">
        <v>4</v>
      </c>
      <c r="C222" t="s">
        <v>65</v>
      </c>
      <c r="D222" t="s">
        <v>3263</v>
      </c>
      <c r="E222" t="e">
        <f t="shared" si="108"/>
        <v>#REF!</v>
      </c>
      <c r="F222" t="s">
        <v>2046</v>
      </c>
      <c r="K222" s="231" t="s">
        <v>2733</v>
      </c>
      <c r="L222" s="230" t="e">
        <f>VLOOKUP(K222,keys_v1.7!O$2:P$792,2,FALSE)</f>
        <v>#N/A</v>
      </c>
      <c r="M222" s="1">
        <v>0</v>
      </c>
      <c r="N222" s="1">
        <v>-1</v>
      </c>
      <c r="O222" s="1" t="s">
        <v>609</v>
      </c>
      <c r="P222" s="1" t="s">
        <v>609</v>
      </c>
      <c r="R222" s="146">
        <v>0.4</v>
      </c>
      <c r="S222" s="147">
        <v>0.4</v>
      </c>
      <c r="T222" s="146">
        <v>0.2</v>
      </c>
      <c r="U222" s="146">
        <v>1</v>
      </c>
      <c r="V222" s="146">
        <v>0.8</v>
      </c>
      <c r="W222" s="146">
        <v>1</v>
      </c>
      <c r="X222" s="146">
        <v>0.6</v>
      </c>
      <c r="Y222" s="144">
        <v>0</v>
      </c>
      <c r="Z222" s="146">
        <v>0.8</v>
      </c>
      <c r="AA222" s="146">
        <v>0</v>
      </c>
      <c r="AB222" s="145">
        <v>0</v>
      </c>
      <c r="AC222" s="145">
        <v>0</v>
      </c>
      <c r="AD222" s="8"/>
      <c r="AE222" t="s">
        <v>2682</v>
      </c>
      <c r="AI222" t="str">
        <f t="shared" si="84"/>
        <v/>
      </c>
      <c r="AK222" t="str">
        <f t="shared" si="104"/>
        <v/>
      </c>
      <c r="AL222" t="str">
        <f t="shared" si="103"/>
        <v/>
      </c>
      <c r="AN222" t="str">
        <f t="shared" si="109"/>
        <v/>
      </c>
      <c r="AO222" t="str">
        <f t="shared" si="109"/>
        <v/>
      </c>
      <c r="AP222" t="str">
        <f t="shared" si="109"/>
        <v/>
      </c>
      <c r="AQ222" t="str">
        <f t="shared" si="109"/>
        <v/>
      </c>
      <c r="AR222" t="str">
        <f t="shared" si="109"/>
        <v/>
      </c>
      <c r="AS222" t="str">
        <f t="shared" si="109"/>
        <v/>
      </c>
      <c r="AT222" t="str">
        <f t="shared" si="109"/>
        <v/>
      </c>
      <c r="AU222" t="str">
        <f t="shared" si="109"/>
        <v/>
      </c>
      <c r="AV222" t="str">
        <f t="shared" si="109"/>
        <v/>
      </c>
      <c r="AW222" t="str">
        <f t="shared" si="109"/>
        <v/>
      </c>
      <c r="AX222" t="str">
        <f t="shared" si="110"/>
        <v/>
      </c>
      <c r="AY222" t="str">
        <f t="shared" si="110"/>
        <v/>
      </c>
      <c r="AZ222" t="str">
        <f t="shared" si="110"/>
        <v/>
      </c>
      <c r="BA222" t="str">
        <f t="shared" si="110"/>
        <v/>
      </c>
      <c r="BB222" t="str">
        <f t="shared" si="110"/>
        <v/>
      </c>
      <c r="BC222" t="str">
        <f t="shared" si="110"/>
        <v/>
      </c>
      <c r="BD222" t="str">
        <f t="shared" si="110"/>
        <v/>
      </c>
      <c r="BE222" t="str">
        <f t="shared" si="110"/>
        <v/>
      </c>
      <c r="BF222" t="str">
        <f t="shared" si="110"/>
        <v/>
      </c>
      <c r="BG222" t="str">
        <f t="shared" si="110"/>
        <v/>
      </c>
      <c r="BH222" t="str">
        <f t="shared" si="111"/>
        <v/>
      </c>
      <c r="BI222" t="str">
        <f t="shared" si="111"/>
        <v/>
      </c>
      <c r="BJ222" t="str">
        <f t="shared" si="111"/>
        <v/>
      </c>
      <c r="BK222" t="str">
        <f t="shared" si="111"/>
        <v/>
      </c>
      <c r="BL222" t="str">
        <f t="shared" si="111"/>
        <v/>
      </c>
      <c r="BM222" t="str">
        <f t="shared" si="111"/>
        <v/>
      </c>
      <c r="BN222" t="str">
        <f t="shared" si="111"/>
        <v/>
      </c>
    </row>
    <row r="223" spans="1:66">
      <c r="A223">
        <v>178</v>
      </c>
      <c r="B223">
        <v>4</v>
      </c>
      <c r="C223" t="s">
        <v>65</v>
      </c>
      <c r="D223" t="s">
        <v>3263</v>
      </c>
      <c r="E223" t="e">
        <f t="shared" si="108"/>
        <v>#REF!</v>
      </c>
      <c r="F223" t="s">
        <v>2046</v>
      </c>
      <c r="K223" s="231" t="s">
        <v>2313</v>
      </c>
      <c r="L223" s="230" t="e">
        <f>VLOOKUP(K223,keys_v1.7!O$2:P$792,2,FALSE)</f>
        <v>#N/A</v>
      </c>
      <c r="M223" s="1">
        <v>0</v>
      </c>
      <c r="N223" s="1">
        <v>-1</v>
      </c>
      <c r="R223" s="144">
        <v>0</v>
      </c>
      <c r="S223" s="144">
        <v>0.6</v>
      </c>
      <c r="T223" s="144">
        <v>1</v>
      </c>
      <c r="U223" s="147">
        <v>0.2</v>
      </c>
      <c r="V223" s="144">
        <v>0</v>
      </c>
      <c r="W223" s="144">
        <v>0</v>
      </c>
      <c r="X223" s="144">
        <v>0</v>
      </c>
      <c r="Y223" s="144">
        <v>0</v>
      </c>
      <c r="Z223" s="144">
        <v>0.2</v>
      </c>
      <c r="AA223" s="144">
        <v>0.2</v>
      </c>
      <c r="AB223" s="145">
        <v>0</v>
      </c>
      <c r="AC223" s="144">
        <v>0</v>
      </c>
      <c r="AE223" t="s">
        <v>2692</v>
      </c>
      <c r="AH223" t="str">
        <f>IFERROR(SEARCH(AH$1,$K223),"")</f>
        <v/>
      </c>
      <c r="AI223" t="str">
        <f t="shared" si="84"/>
        <v/>
      </c>
      <c r="AJ223" t="str">
        <f>IFERROR(SEARCH($AJ$1,K223),"")</f>
        <v/>
      </c>
      <c r="AK223" t="str">
        <f t="shared" si="104"/>
        <v/>
      </c>
      <c r="AL223" t="str">
        <f t="shared" si="103"/>
        <v/>
      </c>
      <c r="AM223" t="str">
        <f>IFERROR(SEARCH(AM$1,$K223),"")</f>
        <v/>
      </c>
      <c r="AN223" t="str">
        <f t="shared" si="109"/>
        <v/>
      </c>
      <c r="AO223" t="str">
        <f t="shared" si="109"/>
        <v/>
      </c>
      <c r="AP223" t="str">
        <f t="shared" si="109"/>
        <v/>
      </c>
      <c r="AQ223" t="str">
        <f t="shared" si="109"/>
        <v/>
      </c>
      <c r="AR223" t="str">
        <f t="shared" si="109"/>
        <v/>
      </c>
      <c r="AS223" t="str">
        <f t="shared" si="109"/>
        <v/>
      </c>
      <c r="AT223">
        <f t="shared" si="109"/>
        <v>1</v>
      </c>
      <c r="AU223" t="str">
        <f t="shared" si="109"/>
        <v/>
      </c>
      <c r="AV223" t="str">
        <f t="shared" si="109"/>
        <v/>
      </c>
      <c r="AW223" t="str">
        <f t="shared" si="109"/>
        <v/>
      </c>
      <c r="AX223" t="str">
        <f t="shared" si="110"/>
        <v/>
      </c>
      <c r="AY223" t="str">
        <f t="shared" si="110"/>
        <v/>
      </c>
      <c r="AZ223" t="str">
        <f t="shared" si="110"/>
        <v/>
      </c>
      <c r="BA223" t="str">
        <f t="shared" si="110"/>
        <v/>
      </c>
      <c r="BB223" t="str">
        <f t="shared" si="110"/>
        <v/>
      </c>
      <c r="BC223" t="str">
        <f t="shared" si="110"/>
        <v/>
      </c>
      <c r="BD223" t="str">
        <f t="shared" si="110"/>
        <v/>
      </c>
      <c r="BE223" t="str">
        <f t="shared" si="110"/>
        <v/>
      </c>
      <c r="BF223" t="str">
        <f t="shared" si="110"/>
        <v/>
      </c>
      <c r="BG223" t="str">
        <f t="shared" si="110"/>
        <v/>
      </c>
      <c r="BH223" t="str">
        <f t="shared" si="111"/>
        <v/>
      </c>
      <c r="BI223" t="str">
        <f t="shared" si="111"/>
        <v/>
      </c>
      <c r="BJ223" t="str">
        <f t="shared" si="111"/>
        <v/>
      </c>
      <c r="BK223" t="str">
        <f t="shared" si="111"/>
        <v/>
      </c>
      <c r="BL223" t="str">
        <f t="shared" si="111"/>
        <v/>
      </c>
      <c r="BM223" t="str">
        <f t="shared" si="111"/>
        <v/>
      </c>
      <c r="BN223" t="str">
        <f t="shared" si="111"/>
        <v/>
      </c>
    </row>
    <row r="224" spans="1:66" ht="32">
      <c r="A224">
        <v>362</v>
      </c>
      <c r="B224">
        <v>4</v>
      </c>
      <c r="C224" t="s">
        <v>65</v>
      </c>
      <c r="D224" t="s">
        <v>3263</v>
      </c>
      <c r="E224" t="e">
        <f t="shared" si="108"/>
        <v>#REF!</v>
      </c>
      <c r="F224" t="s">
        <v>2046</v>
      </c>
      <c r="K224" s="231" t="s">
        <v>2737</v>
      </c>
      <c r="L224" s="230" t="str">
        <f>VLOOKUP(K224,keys_v1.7!O$2:P$792,2,FALSE)</f>
        <v xml:space="preserve">Definition from FAO Learning resources MD application profile: Monitoring and Evaluation techniques or tools provide a formal process for evaluating performance and impact using indicators that help measure progress towards the defined goals. </v>
      </c>
      <c r="M224" s="1">
        <v>0</v>
      </c>
      <c r="N224" s="1">
        <v>-1</v>
      </c>
      <c r="O224" s="1" t="s">
        <v>609</v>
      </c>
      <c r="R224" s="144">
        <v>0</v>
      </c>
      <c r="S224" s="147">
        <v>0.2</v>
      </c>
      <c r="T224" s="144">
        <v>0</v>
      </c>
      <c r="U224" s="144">
        <v>0</v>
      </c>
      <c r="V224" s="144">
        <v>0.6</v>
      </c>
      <c r="W224" s="144">
        <v>0.6</v>
      </c>
      <c r="X224" s="144">
        <v>0</v>
      </c>
      <c r="Y224" s="144">
        <v>0</v>
      </c>
      <c r="Z224" s="144">
        <v>1</v>
      </c>
      <c r="AA224" s="144">
        <v>0.2</v>
      </c>
      <c r="AB224" s="145">
        <v>0</v>
      </c>
      <c r="AC224" s="145">
        <v>0</v>
      </c>
      <c r="AE224" t="s">
        <v>2750</v>
      </c>
      <c r="AI224" t="str">
        <f t="shared" si="84"/>
        <v/>
      </c>
      <c r="AK224" t="str">
        <f t="shared" si="104"/>
        <v/>
      </c>
      <c r="AL224" t="str">
        <f t="shared" si="103"/>
        <v/>
      </c>
      <c r="AN224" t="str">
        <f t="shared" ref="AN224:AW233" si="112">IFERROR(SEARCH(AN$1,$K224),"")</f>
        <v/>
      </c>
      <c r="AO224" t="str">
        <f t="shared" si="112"/>
        <v/>
      </c>
      <c r="AP224" t="str">
        <f t="shared" si="112"/>
        <v/>
      </c>
      <c r="AQ224" t="str">
        <f t="shared" si="112"/>
        <v/>
      </c>
      <c r="AR224" t="str">
        <f t="shared" si="112"/>
        <v/>
      </c>
      <c r="AS224" t="str">
        <f t="shared" si="112"/>
        <v/>
      </c>
      <c r="AT224" t="str">
        <f t="shared" si="112"/>
        <v/>
      </c>
      <c r="AU224" t="str">
        <f t="shared" si="112"/>
        <v/>
      </c>
      <c r="AV224" t="str">
        <f t="shared" si="112"/>
        <v/>
      </c>
      <c r="AW224" t="str">
        <f t="shared" si="112"/>
        <v/>
      </c>
      <c r="AX224" t="str">
        <f t="shared" ref="AX224:BG233" si="113">IFERROR(SEARCH(AX$1,$K224),"")</f>
        <v/>
      </c>
      <c r="AY224" t="str">
        <f t="shared" si="113"/>
        <v/>
      </c>
      <c r="AZ224">
        <f t="shared" si="113"/>
        <v>24</v>
      </c>
      <c r="BA224" t="str">
        <f t="shared" si="113"/>
        <v/>
      </c>
      <c r="BB224" t="str">
        <f t="shared" si="113"/>
        <v/>
      </c>
      <c r="BC224" t="str">
        <f t="shared" si="113"/>
        <v/>
      </c>
      <c r="BD224" t="str">
        <f t="shared" si="113"/>
        <v/>
      </c>
      <c r="BE224" t="str">
        <f t="shared" si="113"/>
        <v/>
      </c>
      <c r="BF224" t="str">
        <f t="shared" si="113"/>
        <v/>
      </c>
      <c r="BG224" t="str">
        <f t="shared" si="113"/>
        <v/>
      </c>
      <c r="BH224" t="str">
        <f t="shared" ref="BH224:BN233" si="114">IFERROR(SEARCH(BH$1,$K224),"")</f>
        <v/>
      </c>
      <c r="BI224" t="str">
        <f t="shared" si="114"/>
        <v/>
      </c>
      <c r="BJ224" t="str">
        <f t="shared" si="114"/>
        <v/>
      </c>
      <c r="BK224" t="str">
        <f t="shared" si="114"/>
        <v/>
      </c>
      <c r="BL224" t="str">
        <f t="shared" si="114"/>
        <v/>
      </c>
      <c r="BM224" t="str">
        <f t="shared" si="114"/>
        <v/>
      </c>
      <c r="BN224" t="str">
        <f t="shared" si="114"/>
        <v/>
      </c>
    </row>
    <row r="225" spans="1:66">
      <c r="A225">
        <v>262</v>
      </c>
      <c r="B225">
        <v>4</v>
      </c>
      <c r="C225" t="s">
        <v>65</v>
      </c>
      <c r="D225" t="s">
        <v>3263</v>
      </c>
      <c r="E225" t="e">
        <f t="shared" si="108"/>
        <v>#REF!</v>
      </c>
      <c r="F225" t="s">
        <v>66</v>
      </c>
      <c r="K225" s="231" t="s">
        <v>968</v>
      </c>
      <c r="L225" s="230" t="e">
        <f>VLOOKUP(K225,keys_v1.7!O$2:P$792,2,FALSE)</f>
        <v>#N/A</v>
      </c>
      <c r="M225" s="140">
        <v>0</v>
      </c>
      <c r="N225" s="1">
        <v>-1</v>
      </c>
      <c r="R225" s="144">
        <v>0</v>
      </c>
      <c r="S225" s="147">
        <v>0.2</v>
      </c>
      <c r="T225" s="144">
        <v>0.2</v>
      </c>
      <c r="U225" s="147">
        <v>0.4</v>
      </c>
      <c r="V225" s="144">
        <v>0.2</v>
      </c>
      <c r="W225" s="144">
        <v>0.2</v>
      </c>
      <c r="X225" s="144">
        <v>0</v>
      </c>
      <c r="Y225" s="144">
        <v>0</v>
      </c>
      <c r="Z225" s="144">
        <v>1</v>
      </c>
      <c r="AA225" s="144">
        <v>0</v>
      </c>
      <c r="AB225" s="145">
        <v>0</v>
      </c>
      <c r="AC225" s="144">
        <v>0</v>
      </c>
      <c r="AE225" t="s">
        <v>2750</v>
      </c>
      <c r="AH225" t="str">
        <f>IFERROR(SEARCH(AH$1,$K225),"")</f>
        <v/>
      </c>
      <c r="AI225" t="str">
        <f t="shared" si="84"/>
        <v/>
      </c>
      <c r="AJ225" t="str">
        <f>IFERROR(SEARCH($AJ$1,K225),"")</f>
        <v/>
      </c>
      <c r="AK225" t="str">
        <f t="shared" si="104"/>
        <v/>
      </c>
      <c r="AL225" t="str">
        <f t="shared" si="103"/>
        <v/>
      </c>
      <c r="AM225" t="str">
        <f>IFERROR(SEARCH(AM$1,$K225),"")</f>
        <v/>
      </c>
      <c r="AN225" t="str">
        <f t="shared" si="112"/>
        <v/>
      </c>
      <c r="AO225" t="str">
        <f t="shared" si="112"/>
        <v/>
      </c>
      <c r="AP225" t="str">
        <f t="shared" si="112"/>
        <v/>
      </c>
      <c r="AQ225" t="str">
        <f t="shared" si="112"/>
        <v/>
      </c>
      <c r="AR225" t="str">
        <f t="shared" si="112"/>
        <v/>
      </c>
      <c r="AS225">
        <f t="shared" si="112"/>
        <v>1</v>
      </c>
      <c r="AT225" t="str">
        <f t="shared" si="112"/>
        <v/>
      </c>
      <c r="AU225" t="str">
        <f t="shared" si="112"/>
        <v/>
      </c>
      <c r="AV225" t="str">
        <f t="shared" si="112"/>
        <v/>
      </c>
      <c r="AW225" t="str">
        <f t="shared" si="112"/>
        <v/>
      </c>
      <c r="AX225" t="str">
        <f t="shared" si="113"/>
        <v/>
      </c>
      <c r="AY225" t="str">
        <f t="shared" si="113"/>
        <v/>
      </c>
      <c r="AZ225" t="str">
        <f t="shared" si="113"/>
        <v/>
      </c>
      <c r="BA225" t="str">
        <f t="shared" si="113"/>
        <v/>
      </c>
      <c r="BB225">
        <f t="shared" si="113"/>
        <v>7</v>
      </c>
      <c r="BC225" t="str">
        <f t="shared" si="113"/>
        <v/>
      </c>
      <c r="BD225" t="str">
        <f t="shared" si="113"/>
        <v/>
      </c>
      <c r="BE225" t="str">
        <f t="shared" si="113"/>
        <v/>
      </c>
      <c r="BF225" t="str">
        <f t="shared" si="113"/>
        <v/>
      </c>
      <c r="BG225" t="str">
        <f t="shared" si="113"/>
        <v/>
      </c>
      <c r="BH225" t="str">
        <f t="shared" si="114"/>
        <v/>
      </c>
      <c r="BI225" t="str">
        <f t="shared" si="114"/>
        <v/>
      </c>
      <c r="BJ225" t="str">
        <f t="shared" si="114"/>
        <v/>
      </c>
      <c r="BK225" t="str">
        <f t="shared" si="114"/>
        <v/>
      </c>
      <c r="BL225" t="str">
        <f t="shared" si="114"/>
        <v/>
      </c>
      <c r="BM225" t="str">
        <f t="shared" si="114"/>
        <v/>
      </c>
      <c r="BN225" t="str">
        <f t="shared" si="114"/>
        <v/>
      </c>
    </row>
    <row r="226" spans="1:66">
      <c r="A226">
        <v>253</v>
      </c>
      <c r="B226">
        <v>4</v>
      </c>
      <c r="C226" t="s">
        <v>65</v>
      </c>
      <c r="D226" t="s">
        <v>3263</v>
      </c>
      <c r="E226" t="e">
        <f t="shared" si="108"/>
        <v>#REF!</v>
      </c>
      <c r="F226" t="s">
        <v>66</v>
      </c>
      <c r="K226" s="231" t="s">
        <v>2304</v>
      </c>
      <c r="L226" s="230" t="e">
        <f>VLOOKUP(K226,keys_v1.7!O$2:P$792,2,FALSE)</f>
        <v>#N/A</v>
      </c>
      <c r="M226" s="1">
        <v>0</v>
      </c>
      <c r="N226" s="1">
        <v>-1</v>
      </c>
      <c r="R226" s="144">
        <v>0.6</v>
      </c>
      <c r="S226" s="144">
        <v>0</v>
      </c>
      <c r="T226" s="144"/>
      <c r="U226" s="144">
        <v>0.2</v>
      </c>
      <c r="V226" s="144">
        <v>1</v>
      </c>
      <c r="W226" s="144">
        <v>0.2</v>
      </c>
      <c r="X226" s="144">
        <v>0</v>
      </c>
      <c r="Y226" s="144">
        <v>0</v>
      </c>
      <c r="Z226" s="144">
        <v>0</v>
      </c>
      <c r="AA226" s="144">
        <v>0</v>
      </c>
      <c r="AB226" s="145">
        <v>0</v>
      </c>
      <c r="AC226" s="144">
        <v>0</v>
      </c>
      <c r="AE226" t="s">
        <v>2706</v>
      </c>
      <c r="AH226" t="str">
        <f>IFERROR(SEARCH(AH$1,$K226),"")</f>
        <v/>
      </c>
      <c r="AI226" t="str">
        <f t="shared" ref="AI226:AI289" si="115">IFERROR(SEARCH(AI$1,$K226),"")</f>
        <v/>
      </c>
      <c r="AJ226" t="str">
        <f>IFERROR(SEARCH($AJ$1,K226),"")</f>
        <v/>
      </c>
      <c r="AK226" t="str">
        <f t="shared" si="104"/>
        <v/>
      </c>
      <c r="AL226" t="str">
        <f t="shared" si="103"/>
        <v/>
      </c>
      <c r="AM226" t="str">
        <f>IFERROR(SEARCH(AM$1,$K226),"")</f>
        <v/>
      </c>
      <c r="AN226" t="str">
        <f t="shared" si="112"/>
        <v/>
      </c>
      <c r="AO226" t="str">
        <f t="shared" si="112"/>
        <v/>
      </c>
      <c r="AP226" t="str">
        <f t="shared" si="112"/>
        <v/>
      </c>
      <c r="AQ226" t="str">
        <f t="shared" si="112"/>
        <v/>
      </c>
      <c r="AR226" t="str">
        <f t="shared" si="112"/>
        <v/>
      </c>
      <c r="AS226" t="str">
        <f t="shared" si="112"/>
        <v/>
      </c>
      <c r="AT226" t="str">
        <f t="shared" si="112"/>
        <v/>
      </c>
      <c r="AU226" t="str">
        <f t="shared" si="112"/>
        <v/>
      </c>
      <c r="AV226" t="str">
        <f t="shared" si="112"/>
        <v/>
      </c>
      <c r="AW226" t="str">
        <f t="shared" si="112"/>
        <v/>
      </c>
      <c r="AX226" t="str">
        <f t="shared" si="113"/>
        <v/>
      </c>
      <c r="AY226" t="str">
        <f t="shared" si="113"/>
        <v/>
      </c>
      <c r="AZ226" t="str">
        <f t="shared" si="113"/>
        <v/>
      </c>
      <c r="BA226" t="str">
        <f t="shared" si="113"/>
        <v/>
      </c>
      <c r="BB226" t="str">
        <f t="shared" si="113"/>
        <v/>
      </c>
      <c r="BC226" t="str">
        <f t="shared" si="113"/>
        <v/>
      </c>
      <c r="BD226" t="str">
        <f t="shared" si="113"/>
        <v/>
      </c>
      <c r="BE226" t="str">
        <f t="shared" si="113"/>
        <v/>
      </c>
      <c r="BF226" t="str">
        <f t="shared" si="113"/>
        <v/>
      </c>
      <c r="BG226">
        <f t="shared" si="113"/>
        <v>1</v>
      </c>
      <c r="BH226" t="str">
        <f t="shared" si="114"/>
        <v/>
      </c>
      <c r="BI226" t="str">
        <f t="shared" si="114"/>
        <v/>
      </c>
      <c r="BJ226" t="str">
        <f t="shared" si="114"/>
        <v/>
      </c>
      <c r="BK226" t="str">
        <f t="shared" si="114"/>
        <v/>
      </c>
      <c r="BL226" t="str">
        <f t="shared" si="114"/>
        <v/>
      </c>
      <c r="BM226" t="str">
        <f t="shared" si="114"/>
        <v/>
      </c>
      <c r="BN226" t="str">
        <f t="shared" si="114"/>
        <v/>
      </c>
    </row>
    <row r="227" spans="1:66" ht="16">
      <c r="A227">
        <v>366</v>
      </c>
      <c r="B227">
        <v>4</v>
      </c>
      <c r="C227" t="s">
        <v>65</v>
      </c>
      <c r="D227" t="s">
        <v>2879</v>
      </c>
      <c r="E227" t="e">
        <f t="shared" si="108"/>
        <v>#REF!</v>
      </c>
      <c r="F227" t="s">
        <v>3273</v>
      </c>
      <c r="K227" s="231" t="s">
        <v>3126</v>
      </c>
      <c r="L227" s="230" t="s">
        <v>3278</v>
      </c>
      <c r="M227" s="1">
        <v>1</v>
      </c>
      <c r="N227" s="1">
        <v>0</v>
      </c>
      <c r="O227" s="1" t="s">
        <v>609</v>
      </c>
      <c r="R227" s="146">
        <v>0</v>
      </c>
      <c r="S227" s="147">
        <v>0</v>
      </c>
      <c r="T227" s="146">
        <v>0</v>
      </c>
      <c r="U227" s="146">
        <v>0</v>
      </c>
      <c r="V227" s="146">
        <v>0</v>
      </c>
      <c r="W227" s="146">
        <v>0</v>
      </c>
      <c r="X227" s="146">
        <v>0</v>
      </c>
      <c r="Y227" s="146">
        <v>1</v>
      </c>
      <c r="Z227" s="146">
        <v>1</v>
      </c>
      <c r="AA227" s="146">
        <v>1</v>
      </c>
      <c r="AB227" s="145">
        <v>0</v>
      </c>
      <c r="AC227" s="145">
        <v>0</v>
      </c>
      <c r="AD227" s="8"/>
      <c r="AI227" t="str">
        <f t="shared" si="115"/>
        <v/>
      </c>
      <c r="AK227" t="str">
        <f t="shared" si="104"/>
        <v/>
      </c>
      <c r="AL227" t="str">
        <f t="shared" si="103"/>
        <v/>
      </c>
      <c r="AN227" t="str">
        <f t="shared" si="112"/>
        <v/>
      </c>
      <c r="AO227" t="str">
        <f t="shared" si="112"/>
        <v/>
      </c>
      <c r="AP227" t="str">
        <f t="shared" si="112"/>
        <v/>
      </c>
      <c r="AQ227" t="str">
        <f t="shared" si="112"/>
        <v/>
      </c>
      <c r="AR227" t="str">
        <f t="shared" si="112"/>
        <v/>
      </c>
      <c r="AS227" t="str">
        <f t="shared" si="112"/>
        <v/>
      </c>
      <c r="AT227" t="str">
        <f t="shared" si="112"/>
        <v/>
      </c>
      <c r="AU227">
        <f t="shared" si="112"/>
        <v>11</v>
      </c>
      <c r="AV227" t="str">
        <f t="shared" si="112"/>
        <v/>
      </c>
      <c r="AW227" t="str">
        <f t="shared" si="112"/>
        <v/>
      </c>
      <c r="AX227" t="str">
        <f t="shared" si="113"/>
        <v/>
      </c>
      <c r="AY227" t="str">
        <f t="shared" si="113"/>
        <v/>
      </c>
      <c r="AZ227" t="str">
        <f t="shared" si="113"/>
        <v/>
      </c>
      <c r="BA227" t="str">
        <f t="shared" si="113"/>
        <v/>
      </c>
      <c r="BB227" t="str">
        <f t="shared" si="113"/>
        <v/>
      </c>
      <c r="BC227" t="str">
        <f t="shared" si="113"/>
        <v/>
      </c>
      <c r="BD227" t="str">
        <f t="shared" si="113"/>
        <v/>
      </c>
      <c r="BE227" t="str">
        <f t="shared" si="113"/>
        <v/>
      </c>
      <c r="BF227" t="str">
        <f t="shared" si="113"/>
        <v/>
      </c>
      <c r="BG227" t="str">
        <f t="shared" si="113"/>
        <v/>
      </c>
      <c r="BH227" t="str">
        <f t="shared" si="114"/>
        <v/>
      </c>
      <c r="BI227" t="str">
        <f t="shared" si="114"/>
        <v/>
      </c>
      <c r="BJ227" t="str">
        <f t="shared" si="114"/>
        <v/>
      </c>
      <c r="BK227" t="str">
        <f t="shared" si="114"/>
        <v/>
      </c>
      <c r="BL227" t="str">
        <f t="shared" si="114"/>
        <v/>
      </c>
      <c r="BM227" t="str">
        <f t="shared" si="114"/>
        <v/>
      </c>
      <c r="BN227" t="str">
        <f t="shared" si="114"/>
        <v/>
      </c>
    </row>
    <row r="228" spans="1:66" ht="16">
      <c r="A228">
        <v>310</v>
      </c>
      <c r="B228">
        <v>4</v>
      </c>
      <c r="C228" t="s">
        <v>65</v>
      </c>
      <c r="D228" t="s">
        <v>2879</v>
      </c>
      <c r="E228" t="e">
        <f t="shared" si="108"/>
        <v>#REF!</v>
      </c>
      <c r="F228" t="s">
        <v>2815</v>
      </c>
      <c r="K228" s="231" t="s">
        <v>976</v>
      </c>
      <c r="L228" s="230" t="str">
        <f>VLOOKUP(K228,keys_v1.7!O$2:P$792,2,FALSE)</f>
        <v>Definition from DataCite: Reports disseminating the outcomes and deliverables of a research contract.</v>
      </c>
      <c r="M228" s="1">
        <v>1</v>
      </c>
      <c r="N228" s="1">
        <v>0</v>
      </c>
      <c r="O228" s="1">
        <v>1</v>
      </c>
      <c r="R228" s="144">
        <v>0.4</v>
      </c>
      <c r="S228" s="144">
        <v>0</v>
      </c>
      <c r="T228" s="144"/>
      <c r="U228" s="144">
        <v>0.6</v>
      </c>
      <c r="V228" s="144">
        <v>0.2</v>
      </c>
      <c r="W228" s="144">
        <v>0</v>
      </c>
      <c r="X228" s="144">
        <v>0.2</v>
      </c>
      <c r="Y228" s="144">
        <v>1</v>
      </c>
      <c r="Z228" s="144">
        <v>1</v>
      </c>
      <c r="AA228" s="144">
        <v>0.5</v>
      </c>
      <c r="AB228" s="146">
        <v>0</v>
      </c>
      <c r="AC228" s="144">
        <v>0</v>
      </c>
      <c r="AE228" t="s">
        <v>2701</v>
      </c>
      <c r="AH228" t="str">
        <f t="shared" ref="AH228:AH259" si="116">IFERROR(SEARCH(AH$1,$K228),"")</f>
        <v/>
      </c>
      <c r="AI228" t="str">
        <f t="shared" si="115"/>
        <v/>
      </c>
      <c r="AJ228" t="str">
        <f t="shared" ref="AJ228:AJ268" si="117">IFERROR(SEARCH($AJ$1,K228),"")</f>
        <v/>
      </c>
      <c r="AK228" t="str">
        <f t="shared" si="104"/>
        <v/>
      </c>
      <c r="AL228" t="str">
        <f t="shared" si="103"/>
        <v/>
      </c>
      <c r="AM228" t="str">
        <f t="shared" ref="AM228:AM259" si="118">IFERROR(SEARCH(AM$1,$K228),"")</f>
        <v/>
      </c>
      <c r="AN228" t="str">
        <f t="shared" si="112"/>
        <v/>
      </c>
      <c r="AO228" t="str">
        <f t="shared" si="112"/>
        <v/>
      </c>
      <c r="AP228" t="str">
        <f t="shared" si="112"/>
        <v/>
      </c>
      <c r="AQ228" t="str">
        <f t="shared" si="112"/>
        <v/>
      </c>
      <c r="AR228" t="str">
        <f t="shared" si="112"/>
        <v/>
      </c>
      <c r="AS228" t="str">
        <f t="shared" si="112"/>
        <v/>
      </c>
      <c r="AT228" t="str">
        <f t="shared" si="112"/>
        <v/>
      </c>
      <c r="AU228">
        <f t="shared" si="112"/>
        <v>10</v>
      </c>
      <c r="AV228" t="str">
        <f t="shared" si="112"/>
        <v/>
      </c>
      <c r="AW228" t="str">
        <f t="shared" si="112"/>
        <v/>
      </c>
      <c r="AX228" t="str">
        <f t="shared" si="113"/>
        <v/>
      </c>
      <c r="AY228" t="str">
        <f t="shared" si="113"/>
        <v/>
      </c>
      <c r="AZ228" t="str">
        <f t="shared" si="113"/>
        <v/>
      </c>
      <c r="BA228" t="str">
        <f t="shared" si="113"/>
        <v/>
      </c>
      <c r="BB228" t="str">
        <f t="shared" si="113"/>
        <v/>
      </c>
      <c r="BC228" t="str">
        <f t="shared" si="113"/>
        <v/>
      </c>
      <c r="BD228" t="str">
        <f t="shared" si="113"/>
        <v/>
      </c>
      <c r="BE228" t="str">
        <f t="shared" si="113"/>
        <v/>
      </c>
      <c r="BF228" t="str">
        <f t="shared" si="113"/>
        <v/>
      </c>
      <c r="BG228" t="str">
        <f t="shared" si="113"/>
        <v/>
      </c>
      <c r="BH228" t="str">
        <f t="shared" si="114"/>
        <v/>
      </c>
      <c r="BI228" t="str">
        <f t="shared" si="114"/>
        <v/>
      </c>
      <c r="BJ228" t="str">
        <f t="shared" si="114"/>
        <v/>
      </c>
      <c r="BK228" t="str">
        <f t="shared" si="114"/>
        <v/>
      </c>
      <c r="BL228" t="str">
        <f t="shared" si="114"/>
        <v/>
      </c>
      <c r="BM228" t="str">
        <f t="shared" si="114"/>
        <v/>
      </c>
      <c r="BN228" t="str">
        <f t="shared" si="114"/>
        <v/>
      </c>
    </row>
    <row r="229" spans="1:66" ht="16">
      <c r="A229">
        <v>313</v>
      </c>
      <c r="B229">
        <v>4</v>
      </c>
      <c r="C229" t="s">
        <v>65</v>
      </c>
      <c r="D229" t="s">
        <v>2879</v>
      </c>
      <c r="E229" t="e">
        <f t="shared" si="108"/>
        <v>#REF!</v>
      </c>
      <c r="F229" t="s">
        <v>2826</v>
      </c>
      <c r="K229" s="231" t="s">
        <v>981</v>
      </c>
      <c r="L229" s="230" t="str">
        <f>VLOOKUP(K229,keys_v1.7!O$2:P$792,2,FALSE)</f>
        <v>Definition from FaBiO: A report of a technical nature.</v>
      </c>
      <c r="M229" s="1">
        <v>1</v>
      </c>
      <c r="N229" s="1">
        <v>0</v>
      </c>
      <c r="O229" s="1">
        <v>1</v>
      </c>
      <c r="R229" s="144">
        <v>0</v>
      </c>
      <c r="S229" s="144">
        <v>0</v>
      </c>
      <c r="T229" s="144"/>
      <c r="U229" s="147">
        <v>0.6</v>
      </c>
      <c r="V229" s="144">
        <v>0.4</v>
      </c>
      <c r="W229" s="147">
        <v>0.2</v>
      </c>
      <c r="X229" s="144">
        <v>0</v>
      </c>
      <c r="Y229" s="144">
        <v>1</v>
      </c>
      <c r="Z229" s="144">
        <v>1</v>
      </c>
      <c r="AA229" s="144">
        <v>1</v>
      </c>
      <c r="AB229" s="146">
        <v>0</v>
      </c>
      <c r="AC229" s="144">
        <v>0</v>
      </c>
      <c r="AE229" t="s">
        <v>2764</v>
      </c>
      <c r="AH229" t="str">
        <f t="shared" si="116"/>
        <v/>
      </c>
      <c r="AI229" t="str">
        <f t="shared" si="115"/>
        <v/>
      </c>
      <c r="AJ229" t="str">
        <f t="shared" si="117"/>
        <v/>
      </c>
      <c r="AK229" t="str">
        <f t="shared" si="104"/>
        <v/>
      </c>
      <c r="AL229" t="str">
        <f t="shared" si="103"/>
        <v/>
      </c>
      <c r="AM229" t="str">
        <f t="shared" si="118"/>
        <v/>
      </c>
      <c r="AN229" t="str">
        <f t="shared" si="112"/>
        <v/>
      </c>
      <c r="AO229" t="str">
        <f t="shared" si="112"/>
        <v/>
      </c>
      <c r="AP229" t="str">
        <f t="shared" si="112"/>
        <v/>
      </c>
      <c r="AQ229" t="str">
        <f t="shared" si="112"/>
        <v/>
      </c>
      <c r="AR229" t="str">
        <f t="shared" si="112"/>
        <v/>
      </c>
      <c r="AS229" t="str">
        <f t="shared" si="112"/>
        <v/>
      </c>
      <c r="AT229" t="str">
        <f t="shared" si="112"/>
        <v/>
      </c>
      <c r="AU229">
        <f t="shared" si="112"/>
        <v>11</v>
      </c>
      <c r="AV229" t="str">
        <f t="shared" si="112"/>
        <v/>
      </c>
      <c r="AW229" t="str">
        <f t="shared" si="112"/>
        <v/>
      </c>
      <c r="AX229" t="str">
        <f t="shared" si="113"/>
        <v/>
      </c>
      <c r="AY229" t="str">
        <f t="shared" si="113"/>
        <v/>
      </c>
      <c r="AZ229">
        <f t="shared" si="113"/>
        <v>1</v>
      </c>
      <c r="BA229" t="str">
        <f t="shared" si="113"/>
        <v/>
      </c>
      <c r="BB229" t="str">
        <f t="shared" si="113"/>
        <v/>
      </c>
      <c r="BC229" t="str">
        <f t="shared" si="113"/>
        <v/>
      </c>
      <c r="BD229" t="str">
        <f t="shared" si="113"/>
        <v/>
      </c>
      <c r="BE229" t="str">
        <f t="shared" si="113"/>
        <v/>
      </c>
      <c r="BF229" t="str">
        <f t="shared" si="113"/>
        <v/>
      </c>
      <c r="BG229" t="str">
        <f t="shared" si="113"/>
        <v/>
      </c>
      <c r="BH229" t="str">
        <f t="shared" si="114"/>
        <v/>
      </c>
      <c r="BI229" t="str">
        <f t="shared" si="114"/>
        <v/>
      </c>
      <c r="BJ229" t="str">
        <f t="shared" si="114"/>
        <v/>
      </c>
      <c r="BK229" t="str">
        <f t="shared" si="114"/>
        <v/>
      </c>
      <c r="BL229" t="str">
        <f t="shared" si="114"/>
        <v/>
      </c>
      <c r="BM229" t="str">
        <f t="shared" si="114"/>
        <v/>
      </c>
      <c r="BN229" t="str">
        <f t="shared" si="114"/>
        <v/>
      </c>
    </row>
    <row r="230" spans="1:66">
      <c r="A230">
        <v>302</v>
      </c>
      <c r="B230">
        <v>4</v>
      </c>
      <c r="C230" t="s">
        <v>65</v>
      </c>
      <c r="D230" t="s">
        <v>2879</v>
      </c>
      <c r="E230" t="e">
        <f t="shared" si="108"/>
        <v>#REF!</v>
      </c>
      <c r="F230" t="s">
        <v>3300</v>
      </c>
      <c r="K230" s="231" t="s">
        <v>2978</v>
      </c>
      <c r="L230" s="230" t="e">
        <f>VLOOKUP(K230,keys_v1.7!O$2:P$792,2,FALSE)</f>
        <v>#N/A</v>
      </c>
      <c r="M230" s="1">
        <v>0</v>
      </c>
      <c r="N230" s="1">
        <v>1</v>
      </c>
      <c r="O230" s="1">
        <v>1</v>
      </c>
      <c r="P230" s="1">
        <v>1</v>
      </c>
      <c r="R230" s="144">
        <v>0.6</v>
      </c>
      <c r="S230" s="144">
        <v>0</v>
      </c>
      <c r="T230" s="144"/>
      <c r="U230" s="144">
        <v>0.6</v>
      </c>
      <c r="V230" s="144">
        <v>0.2</v>
      </c>
      <c r="W230" s="144">
        <v>0.8</v>
      </c>
      <c r="X230" s="144">
        <v>0.2</v>
      </c>
      <c r="Y230" s="144">
        <v>1</v>
      </c>
      <c r="Z230" s="144">
        <v>1</v>
      </c>
      <c r="AA230" s="144">
        <v>0.6</v>
      </c>
      <c r="AB230" s="146">
        <v>0.4</v>
      </c>
      <c r="AC230" s="144">
        <v>0</v>
      </c>
      <c r="AE230" t="s">
        <v>2698</v>
      </c>
      <c r="AH230" t="str">
        <f t="shared" si="116"/>
        <v/>
      </c>
      <c r="AI230" t="str">
        <f t="shared" si="115"/>
        <v/>
      </c>
      <c r="AJ230" t="str">
        <f t="shared" si="117"/>
        <v/>
      </c>
      <c r="AK230" t="str">
        <f t="shared" si="104"/>
        <v/>
      </c>
      <c r="AL230" t="str">
        <f t="shared" si="103"/>
        <v/>
      </c>
      <c r="AM230" t="str">
        <f t="shared" si="118"/>
        <v/>
      </c>
      <c r="AN230" t="str">
        <f t="shared" si="112"/>
        <v/>
      </c>
      <c r="AO230" t="str">
        <f t="shared" si="112"/>
        <v/>
      </c>
      <c r="AP230" t="str">
        <f t="shared" si="112"/>
        <v/>
      </c>
      <c r="AQ230" t="str">
        <f t="shared" si="112"/>
        <v/>
      </c>
      <c r="AR230" t="str">
        <f t="shared" si="112"/>
        <v/>
      </c>
      <c r="AS230" t="str">
        <f t="shared" si="112"/>
        <v/>
      </c>
      <c r="AT230" t="str">
        <f t="shared" si="112"/>
        <v/>
      </c>
      <c r="AU230">
        <f t="shared" si="112"/>
        <v>1</v>
      </c>
      <c r="AV230" t="str">
        <f t="shared" si="112"/>
        <v/>
      </c>
      <c r="AW230" t="str">
        <f t="shared" si="112"/>
        <v/>
      </c>
      <c r="AX230" t="str">
        <f t="shared" si="113"/>
        <v/>
      </c>
      <c r="AY230" t="str">
        <f t="shared" si="113"/>
        <v/>
      </c>
      <c r="AZ230" t="str">
        <f t="shared" si="113"/>
        <v/>
      </c>
      <c r="BA230" t="str">
        <f t="shared" si="113"/>
        <v/>
      </c>
      <c r="BB230" t="str">
        <f t="shared" si="113"/>
        <v/>
      </c>
      <c r="BC230" t="str">
        <f t="shared" si="113"/>
        <v/>
      </c>
      <c r="BD230" t="str">
        <f t="shared" si="113"/>
        <v/>
      </c>
      <c r="BE230" t="str">
        <f t="shared" si="113"/>
        <v/>
      </c>
      <c r="BF230" t="str">
        <f t="shared" si="113"/>
        <v/>
      </c>
      <c r="BG230" t="str">
        <f t="shared" si="113"/>
        <v/>
      </c>
      <c r="BH230" t="str">
        <f t="shared" si="114"/>
        <v/>
      </c>
      <c r="BI230" t="str">
        <f t="shared" si="114"/>
        <v/>
      </c>
      <c r="BJ230" t="str">
        <f t="shared" si="114"/>
        <v/>
      </c>
      <c r="BK230" t="str">
        <f t="shared" si="114"/>
        <v/>
      </c>
      <c r="BL230" t="str">
        <f t="shared" si="114"/>
        <v/>
      </c>
      <c r="BM230" t="str">
        <f t="shared" si="114"/>
        <v/>
      </c>
      <c r="BN230" t="str">
        <f t="shared" si="114"/>
        <v/>
      </c>
    </row>
    <row r="231" spans="1:66">
      <c r="A231">
        <v>295</v>
      </c>
      <c r="B231">
        <v>4</v>
      </c>
      <c r="C231" t="s">
        <v>65</v>
      </c>
      <c r="D231" t="s">
        <v>2879</v>
      </c>
      <c r="E231" t="e">
        <f t="shared" si="108"/>
        <v>#REF!</v>
      </c>
      <c r="F231" t="s">
        <v>3287</v>
      </c>
      <c r="K231" s="231" t="s">
        <v>996</v>
      </c>
      <c r="L231" s="230" t="e">
        <f>VLOOKUP(K231,keys_v1.7!O$2:P$792,2,FALSE)</f>
        <v>#N/A</v>
      </c>
      <c r="M231" s="1">
        <v>0</v>
      </c>
      <c r="N231" s="1">
        <v>1</v>
      </c>
      <c r="O231" s="1">
        <v>1</v>
      </c>
      <c r="P231" s="1">
        <v>1</v>
      </c>
      <c r="R231" s="144">
        <v>0</v>
      </c>
      <c r="S231" s="147">
        <v>0</v>
      </c>
      <c r="T231" s="147">
        <v>0.6</v>
      </c>
      <c r="U231" s="147">
        <v>0.4</v>
      </c>
      <c r="V231" s="144">
        <v>0.2</v>
      </c>
      <c r="W231" s="147">
        <v>0.2</v>
      </c>
      <c r="X231" s="144">
        <v>1</v>
      </c>
      <c r="Y231" s="144">
        <v>1</v>
      </c>
      <c r="Z231" s="144">
        <v>1</v>
      </c>
      <c r="AA231" s="144">
        <v>0.8</v>
      </c>
      <c r="AB231" s="146">
        <v>0</v>
      </c>
      <c r="AC231" s="144">
        <v>0</v>
      </c>
      <c r="AE231" t="s">
        <v>2697</v>
      </c>
      <c r="AH231" t="str">
        <f t="shared" si="116"/>
        <v/>
      </c>
      <c r="AI231" t="str">
        <f t="shared" si="115"/>
        <v/>
      </c>
      <c r="AJ231" t="str">
        <f t="shared" si="117"/>
        <v/>
      </c>
      <c r="AK231" t="str">
        <f t="shared" si="104"/>
        <v/>
      </c>
      <c r="AL231" t="str">
        <f t="shared" si="103"/>
        <v/>
      </c>
      <c r="AM231" t="str">
        <f t="shared" si="118"/>
        <v/>
      </c>
      <c r="AN231" t="str">
        <f t="shared" si="112"/>
        <v/>
      </c>
      <c r="AO231" t="str">
        <f t="shared" si="112"/>
        <v/>
      </c>
      <c r="AP231" t="str">
        <f t="shared" si="112"/>
        <v/>
      </c>
      <c r="AQ231" t="str">
        <f t="shared" si="112"/>
        <v/>
      </c>
      <c r="AR231" t="str">
        <f t="shared" si="112"/>
        <v/>
      </c>
      <c r="AS231" t="str">
        <f t="shared" si="112"/>
        <v/>
      </c>
      <c r="AT231" t="str">
        <f t="shared" si="112"/>
        <v/>
      </c>
      <c r="AU231">
        <f t="shared" si="112"/>
        <v>1</v>
      </c>
      <c r="AV231" t="str">
        <f t="shared" si="112"/>
        <v/>
      </c>
      <c r="AW231" t="str">
        <f t="shared" si="112"/>
        <v/>
      </c>
      <c r="AX231" t="str">
        <f t="shared" si="113"/>
        <v/>
      </c>
      <c r="AY231" t="str">
        <f t="shared" si="113"/>
        <v/>
      </c>
      <c r="AZ231" t="str">
        <f t="shared" si="113"/>
        <v/>
      </c>
      <c r="BA231" t="str">
        <f t="shared" si="113"/>
        <v/>
      </c>
      <c r="BB231" t="str">
        <f t="shared" si="113"/>
        <v/>
      </c>
      <c r="BC231" t="str">
        <f t="shared" si="113"/>
        <v/>
      </c>
      <c r="BD231" t="str">
        <f t="shared" si="113"/>
        <v/>
      </c>
      <c r="BE231" t="str">
        <f t="shared" si="113"/>
        <v/>
      </c>
      <c r="BF231" t="str">
        <f t="shared" si="113"/>
        <v/>
      </c>
      <c r="BG231" t="str">
        <f t="shared" si="113"/>
        <v/>
      </c>
      <c r="BH231" t="str">
        <f t="shared" si="114"/>
        <v/>
      </c>
      <c r="BI231" t="str">
        <f t="shared" si="114"/>
        <v/>
      </c>
      <c r="BJ231" t="str">
        <f t="shared" si="114"/>
        <v/>
      </c>
      <c r="BK231" t="str">
        <f t="shared" si="114"/>
        <v/>
      </c>
      <c r="BL231" t="str">
        <f t="shared" si="114"/>
        <v/>
      </c>
      <c r="BM231" t="str">
        <f t="shared" si="114"/>
        <v/>
      </c>
      <c r="BN231" t="str">
        <f t="shared" si="114"/>
        <v/>
      </c>
    </row>
    <row r="232" spans="1:66">
      <c r="A232">
        <v>297</v>
      </c>
      <c r="B232">
        <v>4</v>
      </c>
      <c r="C232" t="s">
        <v>65</v>
      </c>
      <c r="D232" t="s">
        <v>2879</v>
      </c>
      <c r="E232" t="e">
        <f t="shared" si="108"/>
        <v>#REF!</v>
      </c>
      <c r="F232" t="s">
        <v>3300</v>
      </c>
      <c r="K232" s="231" t="s">
        <v>1781</v>
      </c>
      <c r="L232" s="230" t="e">
        <f>VLOOKUP(K232,keys_v1.7!O$2:P$792,2,FALSE)</f>
        <v>#N/A</v>
      </c>
      <c r="M232" s="1">
        <v>0</v>
      </c>
      <c r="N232" s="1">
        <v>-1</v>
      </c>
      <c r="O232" s="1">
        <v>1</v>
      </c>
      <c r="P232" s="1">
        <v>1</v>
      </c>
      <c r="R232" s="144">
        <v>0.8</v>
      </c>
      <c r="S232" s="147">
        <v>0</v>
      </c>
      <c r="T232" s="147">
        <v>0</v>
      </c>
      <c r="U232" s="144">
        <v>0.2</v>
      </c>
      <c r="V232" s="144">
        <v>0.2</v>
      </c>
      <c r="W232" s="147">
        <v>0</v>
      </c>
      <c r="X232" s="144">
        <v>0.6</v>
      </c>
      <c r="Y232" s="144">
        <v>1</v>
      </c>
      <c r="Z232" s="144">
        <v>1</v>
      </c>
      <c r="AA232" s="144">
        <v>0.6</v>
      </c>
      <c r="AB232" s="146">
        <v>0</v>
      </c>
      <c r="AC232" s="144">
        <v>0</v>
      </c>
      <c r="AE232" t="s">
        <v>2705</v>
      </c>
      <c r="AH232" t="str">
        <f t="shared" si="116"/>
        <v/>
      </c>
      <c r="AI232" t="str">
        <f t="shared" si="115"/>
        <v/>
      </c>
      <c r="AJ232" t="str">
        <f t="shared" si="117"/>
        <v/>
      </c>
      <c r="AK232" t="str">
        <f t="shared" si="104"/>
        <v/>
      </c>
      <c r="AL232" t="str">
        <f t="shared" si="103"/>
        <v/>
      </c>
      <c r="AM232" t="str">
        <f t="shared" si="118"/>
        <v/>
      </c>
      <c r="AN232" t="str">
        <f t="shared" si="112"/>
        <v/>
      </c>
      <c r="AO232" t="str">
        <f t="shared" si="112"/>
        <v/>
      </c>
      <c r="AP232" t="str">
        <f t="shared" si="112"/>
        <v/>
      </c>
      <c r="AQ232" t="str">
        <f t="shared" si="112"/>
        <v/>
      </c>
      <c r="AR232" t="str">
        <f t="shared" si="112"/>
        <v/>
      </c>
      <c r="AS232" t="str">
        <f t="shared" si="112"/>
        <v/>
      </c>
      <c r="AT232" t="str">
        <f t="shared" si="112"/>
        <v/>
      </c>
      <c r="AU232">
        <f t="shared" si="112"/>
        <v>1</v>
      </c>
      <c r="AV232" t="str">
        <f t="shared" si="112"/>
        <v/>
      </c>
      <c r="AW232" t="str">
        <f t="shared" si="112"/>
        <v/>
      </c>
      <c r="AX232">
        <f t="shared" si="113"/>
        <v>8</v>
      </c>
      <c r="AY232" t="str">
        <f t="shared" si="113"/>
        <v/>
      </c>
      <c r="AZ232" t="str">
        <f t="shared" si="113"/>
        <v/>
      </c>
      <c r="BA232" t="str">
        <f t="shared" si="113"/>
        <v/>
      </c>
      <c r="BB232" t="str">
        <f t="shared" si="113"/>
        <v/>
      </c>
      <c r="BC232" t="str">
        <f t="shared" si="113"/>
        <v/>
      </c>
      <c r="BD232" t="str">
        <f t="shared" si="113"/>
        <v/>
      </c>
      <c r="BE232" t="str">
        <f t="shared" si="113"/>
        <v/>
      </c>
      <c r="BF232" t="str">
        <f t="shared" si="113"/>
        <v/>
      </c>
      <c r="BG232" t="str">
        <f t="shared" si="113"/>
        <v/>
      </c>
      <c r="BH232" t="str">
        <f t="shared" si="114"/>
        <v/>
      </c>
      <c r="BI232" t="str">
        <f t="shared" si="114"/>
        <v/>
      </c>
      <c r="BJ232" t="str">
        <f t="shared" si="114"/>
        <v/>
      </c>
      <c r="BK232" t="str">
        <f t="shared" si="114"/>
        <v/>
      </c>
      <c r="BL232" t="str">
        <f t="shared" si="114"/>
        <v/>
      </c>
      <c r="BM232" t="str">
        <f t="shared" si="114"/>
        <v/>
      </c>
      <c r="BN232" t="str">
        <f t="shared" si="114"/>
        <v/>
      </c>
    </row>
    <row r="233" spans="1:66">
      <c r="A233">
        <v>299</v>
      </c>
      <c r="B233">
        <v>4</v>
      </c>
      <c r="C233" t="s">
        <v>65</v>
      </c>
      <c r="D233" t="s">
        <v>2879</v>
      </c>
      <c r="E233" t="e">
        <f t="shared" si="108"/>
        <v>#REF!</v>
      </c>
      <c r="F233" t="s">
        <v>3287</v>
      </c>
      <c r="K233" s="231" t="s">
        <v>993</v>
      </c>
      <c r="L233" s="230" t="e">
        <f>VLOOKUP(K233,keys_v1.7!O$2:P$792,2,FALSE)</f>
        <v>#N/A</v>
      </c>
      <c r="M233" s="1">
        <v>0</v>
      </c>
      <c r="N233" s="1">
        <v>1</v>
      </c>
      <c r="O233" s="1">
        <v>1</v>
      </c>
      <c r="R233" s="144">
        <v>0</v>
      </c>
      <c r="S233" s="144">
        <v>0</v>
      </c>
      <c r="T233" s="144"/>
      <c r="U233" s="147">
        <v>0.6</v>
      </c>
      <c r="V233" s="144">
        <v>0.2</v>
      </c>
      <c r="W233" s="144">
        <v>0.2</v>
      </c>
      <c r="X233" s="144">
        <v>0.2</v>
      </c>
      <c r="Y233" s="144">
        <v>1</v>
      </c>
      <c r="Z233" s="144">
        <v>1</v>
      </c>
      <c r="AA233" s="144">
        <v>1</v>
      </c>
      <c r="AB233" s="146">
        <v>0</v>
      </c>
      <c r="AC233" s="144">
        <v>0</v>
      </c>
      <c r="AE233" t="s">
        <v>2764</v>
      </c>
      <c r="AH233" t="str">
        <f t="shared" si="116"/>
        <v/>
      </c>
      <c r="AI233" t="str">
        <f t="shared" si="115"/>
        <v/>
      </c>
      <c r="AJ233" t="str">
        <f t="shared" si="117"/>
        <v/>
      </c>
      <c r="AK233" t="str">
        <f t="shared" si="104"/>
        <v/>
      </c>
      <c r="AL233" t="str">
        <f t="shared" si="103"/>
        <v/>
      </c>
      <c r="AM233" t="str">
        <f t="shared" si="118"/>
        <v/>
      </c>
      <c r="AN233" t="str">
        <f t="shared" si="112"/>
        <v/>
      </c>
      <c r="AO233" t="str">
        <f t="shared" si="112"/>
        <v/>
      </c>
      <c r="AP233" t="str">
        <f t="shared" si="112"/>
        <v/>
      </c>
      <c r="AQ233" t="str">
        <f t="shared" si="112"/>
        <v/>
      </c>
      <c r="AR233" t="str">
        <f t="shared" si="112"/>
        <v/>
      </c>
      <c r="AS233" t="str">
        <f t="shared" si="112"/>
        <v/>
      </c>
      <c r="AT233" t="str">
        <f t="shared" si="112"/>
        <v/>
      </c>
      <c r="AU233">
        <f t="shared" si="112"/>
        <v>1</v>
      </c>
      <c r="AV233" t="str">
        <f t="shared" si="112"/>
        <v/>
      </c>
      <c r="AW233" t="str">
        <f t="shared" si="112"/>
        <v/>
      </c>
      <c r="AX233" t="str">
        <f t="shared" si="113"/>
        <v/>
      </c>
      <c r="AY233" t="str">
        <f t="shared" si="113"/>
        <v/>
      </c>
      <c r="AZ233" t="str">
        <f t="shared" si="113"/>
        <v/>
      </c>
      <c r="BA233" t="str">
        <f t="shared" si="113"/>
        <v/>
      </c>
      <c r="BB233" t="str">
        <f t="shared" si="113"/>
        <v/>
      </c>
      <c r="BC233" t="str">
        <f t="shared" si="113"/>
        <v/>
      </c>
      <c r="BD233" t="str">
        <f t="shared" si="113"/>
        <v/>
      </c>
      <c r="BE233" t="str">
        <f t="shared" si="113"/>
        <v/>
      </c>
      <c r="BF233" t="str">
        <f t="shared" si="113"/>
        <v/>
      </c>
      <c r="BG233" t="str">
        <f t="shared" si="113"/>
        <v/>
      </c>
      <c r="BH233" t="str">
        <f t="shared" si="114"/>
        <v/>
      </c>
      <c r="BI233" t="str">
        <f t="shared" si="114"/>
        <v/>
      </c>
      <c r="BJ233" t="str">
        <f t="shared" si="114"/>
        <v/>
      </c>
      <c r="BK233" t="str">
        <f t="shared" si="114"/>
        <v/>
      </c>
      <c r="BL233" t="str">
        <f t="shared" si="114"/>
        <v/>
      </c>
      <c r="BM233" t="str">
        <f t="shared" si="114"/>
        <v/>
      </c>
      <c r="BN233" t="str">
        <f t="shared" si="114"/>
        <v/>
      </c>
    </row>
    <row r="234" spans="1:66">
      <c r="A234">
        <v>311</v>
      </c>
      <c r="B234">
        <v>4</v>
      </c>
      <c r="C234" t="s">
        <v>65</v>
      </c>
      <c r="D234" t="s">
        <v>2879</v>
      </c>
      <c r="E234" t="e">
        <f t="shared" si="108"/>
        <v>#REF!</v>
      </c>
      <c r="F234" t="s">
        <v>3300</v>
      </c>
      <c r="K234" s="231" t="s">
        <v>1079</v>
      </c>
      <c r="L234" s="230" t="e">
        <f>VLOOKUP(K234,keys_v1.7!O$2:P$792,2,FALSE)</f>
        <v>#N/A</v>
      </c>
      <c r="M234" s="1">
        <v>0</v>
      </c>
      <c r="N234" s="1">
        <v>-1</v>
      </c>
      <c r="O234" s="1">
        <v>1</v>
      </c>
      <c r="R234" s="144">
        <v>0</v>
      </c>
      <c r="S234" s="144">
        <v>0</v>
      </c>
      <c r="T234" s="144"/>
      <c r="U234" s="144">
        <v>1</v>
      </c>
      <c r="V234" s="144">
        <v>0.2</v>
      </c>
      <c r="W234" s="144">
        <v>0.4</v>
      </c>
      <c r="X234" s="144">
        <v>0.2</v>
      </c>
      <c r="Y234" s="144">
        <v>1</v>
      </c>
      <c r="Z234" s="144">
        <v>1</v>
      </c>
      <c r="AA234" s="144">
        <v>0.5</v>
      </c>
      <c r="AB234" s="146">
        <v>0</v>
      </c>
      <c r="AC234" s="144">
        <v>0</v>
      </c>
      <c r="AE234" t="s">
        <v>1084</v>
      </c>
      <c r="AH234" t="str">
        <f t="shared" si="116"/>
        <v/>
      </c>
      <c r="AI234" t="str">
        <f t="shared" si="115"/>
        <v/>
      </c>
      <c r="AJ234" t="str">
        <f t="shared" si="117"/>
        <v/>
      </c>
      <c r="AK234" t="str">
        <f t="shared" si="104"/>
        <v/>
      </c>
      <c r="AL234" t="str">
        <f t="shared" ref="AL234:AL265" si="119">IFERROR(SEARCH(AL$1,$K234),"")</f>
        <v/>
      </c>
      <c r="AM234" t="str">
        <f t="shared" si="118"/>
        <v/>
      </c>
      <c r="AN234" t="str">
        <f t="shared" ref="AN234:AW243" si="120">IFERROR(SEARCH(AN$1,$K234),"")</f>
        <v/>
      </c>
      <c r="AO234" t="str">
        <f t="shared" si="120"/>
        <v/>
      </c>
      <c r="AP234" t="str">
        <f t="shared" si="120"/>
        <v/>
      </c>
      <c r="AQ234" t="str">
        <f t="shared" si="120"/>
        <v/>
      </c>
      <c r="AR234" t="str">
        <f t="shared" si="120"/>
        <v/>
      </c>
      <c r="AS234" t="str">
        <f t="shared" si="120"/>
        <v/>
      </c>
      <c r="AT234" t="str">
        <f t="shared" si="120"/>
        <v/>
      </c>
      <c r="AU234">
        <f t="shared" si="120"/>
        <v>1</v>
      </c>
      <c r="AV234">
        <f t="shared" si="120"/>
        <v>17</v>
      </c>
      <c r="AW234" t="str">
        <f t="shared" si="120"/>
        <v/>
      </c>
      <c r="AX234" t="str">
        <f t="shared" ref="AX234:BG243" si="121">IFERROR(SEARCH(AX$1,$K234),"")</f>
        <v/>
      </c>
      <c r="AY234" t="str">
        <f t="shared" si="121"/>
        <v/>
      </c>
      <c r="AZ234" t="str">
        <f t="shared" si="121"/>
        <v/>
      </c>
      <c r="BA234" t="str">
        <f t="shared" si="121"/>
        <v/>
      </c>
      <c r="BB234" t="str">
        <f t="shared" si="121"/>
        <v/>
      </c>
      <c r="BC234" t="str">
        <f t="shared" si="121"/>
        <v/>
      </c>
      <c r="BD234" t="str">
        <f t="shared" si="121"/>
        <v/>
      </c>
      <c r="BE234" t="str">
        <f t="shared" si="121"/>
        <v/>
      </c>
      <c r="BF234" t="str">
        <f t="shared" si="121"/>
        <v/>
      </c>
      <c r="BG234" t="str">
        <f t="shared" si="121"/>
        <v/>
      </c>
      <c r="BH234" t="str">
        <f t="shared" ref="BH234:BN243" si="122">IFERROR(SEARCH(BH$1,$K234),"")</f>
        <v/>
      </c>
      <c r="BI234" t="str">
        <f t="shared" si="122"/>
        <v/>
      </c>
      <c r="BJ234" t="str">
        <f t="shared" si="122"/>
        <v/>
      </c>
      <c r="BK234" t="str">
        <f t="shared" si="122"/>
        <v/>
      </c>
      <c r="BL234" t="str">
        <f t="shared" si="122"/>
        <v/>
      </c>
      <c r="BM234" t="str">
        <f t="shared" si="122"/>
        <v/>
      </c>
      <c r="BN234" t="str">
        <f t="shared" si="122"/>
        <v/>
      </c>
    </row>
    <row r="235" spans="1:66">
      <c r="A235">
        <v>298</v>
      </c>
      <c r="B235">
        <v>4</v>
      </c>
      <c r="C235" t="s">
        <v>65</v>
      </c>
      <c r="D235" t="s">
        <v>2879</v>
      </c>
      <c r="E235" t="e">
        <f t="shared" si="108"/>
        <v>#REF!</v>
      </c>
      <c r="F235" t="s">
        <v>3300</v>
      </c>
      <c r="K235" s="231" t="s">
        <v>1075</v>
      </c>
      <c r="L235" s="230" t="e">
        <f>VLOOKUP(K235,keys_v1.7!O$2:P$792,2,FALSE)</f>
        <v>#N/A</v>
      </c>
      <c r="M235" s="1">
        <v>0</v>
      </c>
      <c r="N235" s="1">
        <v>-1</v>
      </c>
      <c r="O235" s="1">
        <v>1</v>
      </c>
      <c r="R235" s="144">
        <v>0</v>
      </c>
      <c r="S235" s="144">
        <v>0</v>
      </c>
      <c r="T235" s="144"/>
      <c r="U235" s="147">
        <v>0.6</v>
      </c>
      <c r="V235" s="144">
        <v>0.2</v>
      </c>
      <c r="W235" s="144">
        <v>0.6</v>
      </c>
      <c r="X235" s="144">
        <v>0.2</v>
      </c>
      <c r="Y235" s="144">
        <v>1</v>
      </c>
      <c r="Z235" s="144">
        <v>1</v>
      </c>
      <c r="AA235" s="144">
        <v>0.5</v>
      </c>
      <c r="AB235" s="146">
        <v>0</v>
      </c>
      <c r="AC235" s="144">
        <v>0.6</v>
      </c>
      <c r="AE235" t="s">
        <v>2685</v>
      </c>
      <c r="AH235" t="str">
        <f t="shared" si="116"/>
        <v/>
      </c>
      <c r="AI235" t="str">
        <f t="shared" si="115"/>
        <v/>
      </c>
      <c r="AJ235" t="str">
        <f t="shared" si="117"/>
        <v/>
      </c>
      <c r="AK235" t="str">
        <f t="shared" ref="AK235:AK266" si="123">IFERROR(SEARCH($AK$1,K235),"")</f>
        <v/>
      </c>
      <c r="AL235" t="str">
        <f t="shared" si="119"/>
        <v/>
      </c>
      <c r="AM235" t="str">
        <f t="shared" si="118"/>
        <v/>
      </c>
      <c r="AN235" t="str">
        <f t="shared" si="120"/>
        <v/>
      </c>
      <c r="AO235" t="str">
        <f t="shared" si="120"/>
        <v/>
      </c>
      <c r="AP235" t="str">
        <f t="shared" si="120"/>
        <v/>
      </c>
      <c r="AQ235" t="str">
        <f t="shared" si="120"/>
        <v/>
      </c>
      <c r="AR235" t="str">
        <f t="shared" si="120"/>
        <v/>
      </c>
      <c r="AS235" t="str">
        <f t="shared" si="120"/>
        <v/>
      </c>
      <c r="AT235" t="str">
        <f t="shared" si="120"/>
        <v/>
      </c>
      <c r="AU235">
        <f t="shared" si="120"/>
        <v>1</v>
      </c>
      <c r="AV235" t="str">
        <f t="shared" si="120"/>
        <v/>
      </c>
      <c r="AW235" t="str">
        <f t="shared" si="120"/>
        <v/>
      </c>
      <c r="AX235" t="str">
        <f t="shared" si="121"/>
        <v/>
      </c>
      <c r="AY235" t="str">
        <f t="shared" si="121"/>
        <v/>
      </c>
      <c r="AZ235" t="str">
        <f t="shared" si="121"/>
        <v/>
      </c>
      <c r="BA235" t="str">
        <f t="shared" si="121"/>
        <v/>
      </c>
      <c r="BB235" t="str">
        <f t="shared" si="121"/>
        <v/>
      </c>
      <c r="BC235" t="str">
        <f t="shared" si="121"/>
        <v/>
      </c>
      <c r="BD235" t="str">
        <f t="shared" si="121"/>
        <v/>
      </c>
      <c r="BE235" t="str">
        <f t="shared" si="121"/>
        <v/>
      </c>
      <c r="BF235" t="str">
        <f t="shared" si="121"/>
        <v/>
      </c>
      <c r="BG235" t="str">
        <f t="shared" si="121"/>
        <v/>
      </c>
      <c r="BH235" t="str">
        <f t="shared" si="122"/>
        <v/>
      </c>
      <c r="BI235" t="str">
        <f t="shared" si="122"/>
        <v/>
      </c>
      <c r="BJ235" t="str">
        <f t="shared" si="122"/>
        <v/>
      </c>
      <c r="BK235" t="str">
        <f t="shared" si="122"/>
        <v/>
      </c>
      <c r="BL235" t="str">
        <f t="shared" si="122"/>
        <v/>
      </c>
      <c r="BM235" t="str">
        <f t="shared" si="122"/>
        <v/>
      </c>
      <c r="BN235" t="str">
        <f t="shared" si="122"/>
        <v/>
      </c>
    </row>
    <row r="236" spans="1:66">
      <c r="A236">
        <v>306</v>
      </c>
      <c r="B236">
        <v>4</v>
      </c>
      <c r="C236" t="s">
        <v>65</v>
      </c>
      <c r="D236" t="s">
        <v>2879</v>
      </c>
      <c r="E236" t="e">
        <f t="shared" si="108"/>
        <v>#REF!</v>
      </c>
      <c r="F236" t="s">
        <v>3300</v>
      </c>
      <c r="K236" s="231" t="s">
        <v>1072</v>
      </c>
      <c r="L236" s="230" t="e">
        <f>VLOOKUP(K236,keys_v1.7!O$2:P$792,2,FALSE)</f>
        <v>#N/A</v>
      </c>
      <c r="M236" s="1">
        <v>0</v>
      </c>
      <c r="N236" s="1">
        <v>-1</v>
      </c>
      <c r="O236" s="1">
        <v>1</v>
      </c>
      <c r="R236" s="144">
        <v>0</v>
      </c>
      <c r="S236" s="144">
        <v>0</v>
      </c>
      <c r="T236" s="147">
        <v>0.2</v>
      </c>
      <c r="U236" s="144">
        <v>0.8</v>
      </c>
      <c r="V236" s="144">
        <v>0</v>
      </c>
      <c r="W236" s="144">
        <v>0.4</v>
      </c>
      <c r="X236" s="144">
        <v>0.2</v>
      </c>
      <c r="Y236" s="144">
        <v>1</v>
      </c>
      <c r="Z236" s="144">
        <v>1</v>
      </c>
      <c r="AA236" s="144">
        <v>0.5</v>
      </c>
      <c r="AB236" s="146">
        <v>0</v>
      </c>
      <c r="AC236" s="144">
        <v>0</v>
      </c>
      <c r="AE236" t="s">
        <v>1084</v>
      </c>
      <c r="AH236" t="str">
        <f t="shared" si="116"/>
        <v/>
      </c>
      <c r="AI236" t="str">
        <f t="shared" si="115"/>
        <v/>
      </c>
      <c r="AJ236" t="str">
        <f t="shared" si="117"/>
        <v/>
      </c>
      <c r="AK236" t="str">
        <f t="shared" si="123"/>
        <v/>
      </c>
      <c r="AL236" t="str">
        <f t="shared" si="119"/>
        <v/>
      </c>
      <c r="AM236" t="str">
        <f t="shared" si="118"/>
        <v/>
      </c>
      <c r="AN236" t="str">
        <f t="shared" si="120"/>
        <v/>
      </c>
      <c r="AO236" t="str">
        <f t="shared" si="120"/>
        <v/>
      </c>
      <c r="AP236" t="str">
        <f t="shared" si="120"/>
        <v/>
      </c>
      <c r="AQ236" t="str">
        <f t="shared" si="120"/>
        <v/>
      </c>
      <c r="AR236" t="str">
        <f t="shared" si="120"/>
        <v/>
      </c>
      <c r="AS236" t="str">
        <f t="shared" si="120"/>
        <v/>
      </c>
      <c r="AT236" t="str">
        <f t="shared" si="120"/>
        <v/>
      </c>
      <c r="AU236">
        <f t="shared" si="120"/>
        <v>1</v>
      </c>
      <c r="AV236">
        <f t="shared" si="120"/>
        <v>15</v>
      </c>
      <c r="AW236" t="str">
        <f t="shared" si="120"/>
        <v/>
      </c>
      <c r="AX236" t="str">
        <f t="shared" si="121"/>
        <v/>
      </c>
      <c r="AY236" t="str">
        <f t="shared" si="121"/>
        <v/>
      </c>
      <c r="AZ236" t="str">
        <f t="shared" si="121"/>
        <v/>
      </c>
      <c r="BA236" t="str">
        <f t="shared" si="121"/>
        <v/>
      </c>
      <c r="BB236">
        <f t="shared" si="121"/>
        <v>8</v>
      </c>
      <c r="BC236" t="str">
        <f t="shared" si="121"/>
        <v/>
      </c>
      <c r="BD236" t="str">
        <f t="shared" si="121"/>
        <v/>
      </c>
      <c r="BE236" t="str">
        <f t="shared" si="121"/>
        <v/>
      </c>
      <c r="BF236" t="str">
        <f t="shared" si="121"/>
        <v/>
      </c>
      <c r="BG236" t="str">
        <f t="shared" si="121"/>
        <v/>
      </c>
      <c r="BH236" t="str">
        <f t="shared" si="122"/>
        <v/>
      </c>
      <c r="BI236" t="str">
        <f t="shared" si="122"/>
        <v/>
      </c>
      <c r="BJ236" t="str">
        <f t="shared" si="122"/>
        <v/>
      </c>
      <c r="BK236" t="str">
        <f t="shared" si="122"/>
        <v/>
      </c>
      <c r="BL236" t="str">
        <f t="shared" si="122"/>
        <v/>
      </c>
      <c r="BM236" t="str">
        <f t="shared" si="122"/>
        <v/>
      </c>
      <c r="BN236" t="str">
        <f t="shared" si="122"/>
        <v/>
      </c>
    </row>
    <row r="237" spans="1:66">
      <c r="A237">
        <v>308</v>
      </c>
      <c r="B237">
        <v>4</v>
      </c>
      <c r="C237" t="s">
        <v>65</v>
      </c>
      <c r="D237" t="s">
        <v>2879</v>
      </c>
      <c r="E237" t="e">
        <f t="shared" si="108"/>
        <v>#REF!</v>
      </c>
      <c r="F237" t="s">
        <v>3287</v>
      </c>
      <c r="K237" s="231" t="s">
        <v>1002</v>
      </c>
      <c r="L237" s="230" t="e">
        <f>VLOOKUP(K237,keys_v1.7!O$2:P$792,2,FALSE)</f>
        <v>#N/A</v>
      </c>
      <c r="M237" s="1">
        <v>0</v>
      </c>
      <c r="N237" s="1">
        <v>1</v>
      </c>
      <c r="O237" s="1">
        <v>1</v>
      </c>
      <c r="R237" s="144">
        <v>0</v>
      </c>
      <c r="S237" s="144">
        <v>0</v>
      </c>
      <c r="T237" s="144"/>
      <c r="U237" s="147">
        <v>0.6</v>
      </c>
      <c r="V237" s="144">
        <v>0</v>
      </c>
      <c r="W237" s="144">
        <v>0.4</v>
      </c>
      <c r="X237" s="144">
        <v>0.2</v>
      </c>
      <c r="Y237" s="144">
        <v>1</v>
      </c>
      <c r="Z237" s="144">
        <v>1</v>
      </c>
      <c r="AA237" s="144">
        <v>1</v>
      </c>
      <c r="AB237" s="146">
        <v>0</v>
      </c>
      <c r="AC237" s="144">
        <v>0</v>
      </c>
      <c r="AE237" t="s">
        <v>2757</v>
      </c>
      <c r="AH237" t="str">
        <f t="shared" si="116"/>
        <v/>
      </c>
      <c r="AI237" t="str">
        <f t="shared" si="115"/>
        <v/>
      </c>
      <c r="AJ237" t="str">
        <f t="shared" si="117"/>
        <v/>
      </c>
      <c r="AK237" t="str">
        <f t="shared" si="123"/>
        <v/>
      </c>
      <c r="AL237" t="str">
        <f t="shared" si="119"/>
        <v/>
      </c>
      <c r="AM237" t="str">
        <f t="shared" si="118"/>
        <v/>
      </c>
      <c r="AN237" t="str">
        <f t="shared" si="120"/>
        <v/>
      </c>
      <c r="AO237" t="str">
        <f t="shared" si="120"/>
        <v/>
      </c>
      <c r="AP237" t="str">
        <f t="shared" si="120"/>
        <v/>
      </c>
      <c r="AQ237" t="str">
        <f t="shared" si="120"/>
        <v/>
      </c>
      <c r="AR237" t="str">
        <f t="shared" si="120"/>
        <v/>
      </c>
      <c r="AS237" t="str">
        <f t="shared" si="120"/>
        <v/>
      </c>
      <c r="AT237" t="str">
        <f t="shared" si="120"/>
        <v/>
      </c>
      <c r="AU237">
        <f t="shared" si="120"/>
        <v>1</v>
      </c>
      <c r="AV237" t="str">
        <f t="shared" si="120"/>
        <v/>
      </c>
      <c r="AW237" t="str">
        <f t="shared" si="120"/>
        <v/>
      </c>
      <c r="AX237" t="str">
        <f t="shared" si="121"/>
        <v/>
      </c>
      <c r="AY237" t="str">
        <f t="shared" si="121"/>
        <v/>
      </c>
      <c r="AZ237" t="str">
        <f t="shared" si="121"/>
        <v/>
      </c>
      <c r="BA237" t="str">
        <f t="shared" si="121"/>
        <v/>
      </c>
      <c r="BB237" t="str">
        <f t="shared" si="121"/>
        <v/>
      </c>
      <c r="BC237" t="str">
        <f t="shared" si="121"/>
        <v/>
      </c>
      <c r="BD237" t="str">
        <f t="shared" si="121"/>
        <v/>
      </c>
      <c r="BE237" t="str">
        <f t="shared" si="121"/>
        <v/>
      </c>
      <c r="BF237" t="str">
        <f t="shared" si="121"/>
        <v/>
      </c>
      <c r="BG237" t="str">
        <f t="shared" si="121"/>
        <v/>
      </c>
      <c r="BH237" t="str">
        <f t="shared" si="122"/>
        <v/>
      </c>
      <c r="BI237" t="str">
        <f t="shared" si="122"/>
        <v/>
      </c>
      <c r="BJ237" t="str">
        <f t="shared" si="122"/>
        <v/>
      </c>
      <c r="BK237" t="str">
        <f t="shared" si="122"/>
        <v/>
      </c>
      <c r="BL237" t="str">
        <f t="shared" si="122"/>
        <v/>
      </c>
      <c r="BM237" t="str">
        <f t="shared" si="122"/>
        <v/>
      </c>
      <c r="BN237" t="str">
        <f t="shared" si="122"/>
        <v/>
      </c>
    </row>
    <row r="238" spans="1:66">
      <c r="A238">
        <v>296</v>
      </c>
      <c r="B238">
        <v>4</v>
      </c>
      <c r="C238" t="s">
        <v>65</v>
      </c>
      <c r="D238" t="s">
        <v>2879</v>
      </c>
      <c r="E238" t="e">
        <f t="shared" ref="E238:E268" si="124">IF(F238=F237,E237,E237+1)</f>
        <v>#REF!</v>
      </c>
      <c r="F238" t="s">
        <v>3287</v>
      </c>
      <c r="K238" s="231" t="s">
        <v>990</v>
      </c>
      <c r="L238" s="230" t="e">
        <f>VLOOKUP(K238,keys_v1.7!O$2:P$792,2,FALSE)</f>
        <v>#N/A</v>
      </c>
      <c r="M238" s="1">
        <v>0</v>
      </c>
      <c r="N238" s="1">
        <v>-1</v>
      </c>
      <c r="O238" s="1">
        <v>1</v>
      </c>
      <c r="R238" s="144">
        <v>0</v>
      </c>
      <c r="S238" s="144">
        <v>0</v>
      </c>
      <c r="T238" s="144"/>
      <c r="U238" s="147">
        <v>0.6</v>
      </c>
      <c r="V238" s="144">
        <v>0.2</v>
      </c>
      <c r="W238" s="144">
        <v>0.4</v>
      </c>
      <c r="X238" s="144">
        <v>0.2</v>
      </c>
      <c r="Y238" s="144">
        <v>1</v>
      </c>
      <c r="Z238" s="144">
        <v>1</v>
      </c>
      <c r="AA238" s="144">
        <v>0.8</v>
      </c>
      <c r="AB238" s="146">
        <v>0</v>
      </c>
      <c r="AC238" s="144">
        <v>0</v>
      </c>
      <c r="AE238" t="s">
        <v>2750</v>
      </c>
      <c r="AH238" t="str">
        <f t="shared" si="116"/>
        <v/>
      </c>
      <c r="AI238" t="str">
        <f t="shared" si="115"/>
        <v/>
      </c>
      <c r="AJ238" t="str">
        <f t="shared" si="117"/>
        <v/>
      </c>
      <c r="AK238" t="str">
        <f t="shared" si="123"/>
        <v/>
      </c>
      <c r="AL238" t="str">
        <f t="shared" si="119"/>
        <v/>
      </c>
      <c r="AM238" t="str">
        <f t="shared" si="118"/>
        <v/>
      </c>
      <c r="AN238" t="str">
        <f t="shared" si="120"/>
        <v/>
      </c>
      <c r="AO238" t="str">
        <f t="shared" si="120"/>
        <v/>
      </c>
      <c r="AP238" t="str">
        <f t="shared" si="120"/>
        <v/>
      </c>
      <c r="AQ238" t="str">
        <f t="shared" si="120"/>
        <v/>
      </c>
      <c r="AR238" t="str">
        <f t="shared" si="120"/>
        <v/>
      </c>
      <c r="AS238" t="str">
        <f t="shared" si="120"/>
        <v/>
      </c>
      <c r="AT238" t="str">
        <f t="shared" si="120"/>
        <v/>
      </c>
      <c r="AU238">
        <f t="shared" si="120"/>
        <v>1</v>
      </c>
      <c r="AV238" t="str">
        <f t="shared" si="120"/>
        <v/>
      </c>
      <c r="AW238" t="str">
        <f t="shared" si="120"/>
        <v/>
      </c>
      <c r="AX238" t="str">
        <f t="shared" si="121"/>
        <v/>
      </c>
      <c r="AY238" t="str">
        <f t="shared" si="121"/>
        <v/>
      </c>
      <c r="AZ238" t="str">
        <f t="shared" si="121"/>
        <v/>
      </c>
      <c r="BA238" t="str">
        <f t="shared" si="121"/>
        <v/>
      </c>
      <c r="BB238" t="str">
        <f t="shared" si="121"/>
        <v/>
      </c>
      <c r="BC238" t="str">
        <f t="shared" si="121"/>
        <v/>
      </c>
      <c r="BD238" t="str">
        <f t="shared" si="121"/>
        <v/>
      </c>
      <c r="BE238" t="str">
        <f t="shared" si="121"/>
        <v/>
      </c>
      <c r="BF238" t="str">
        <f t="shared" si="121"/>
        <v/>
      </c>
      <c r="BG238" t="str">
        <f t="shared" si="121"/>
        <v/>
      </c>
      <c r="BH238" t="str">
        <f t="shared" si="122"/>
        <v/>
      </c>
      <c r="BI238" t="str">
        <f t="shared" si="122"/>
        <v/>
      </c>
      <c r="BJ238" t="str">
        <f t="shared" si="122"/>
        <v/>
      </c>
      <c r="BK238" t="str">
        <f t="shared" si="122"/>
        <v/>
      </c>
      <c r="BL238" t="str">
        <f t="shared" si="122"/>
        <v/>
      </c>
      <c r="BM238" t="str">
        <f t="shared" si="122"/>
        <v/>
      </c>
      <c r="BN238" t="str">
        <f t="shared" si="122"/>
        <v/>
      </c>
    </row>
    <row r="239" spans="1:66" ht="16">
      <c r="A239">
        <v>314</v>
      </c>
      <c r="B239">
        <v>4</v>
      </c>
      <c r="C239" t="s">
        <v>65</v>
      </c>
      <c r="D239" t="s">
        <v>2879</v>
      </c>
      <c r="E239" t="e">
        <f t="shared" si="124"/>
        <v>#REF!</v>
      </c>
      <c r="F239" t="s">
        <v>2815</v>
      </c>
      <c r="K239" s="231" t="s">
        <v>2275</v>
      </c>
      <c r="L239" s="230" t="str">
        <f>VLOOKUP(K239,keys_v1.7!O$2:P$792,2,FALSE)</f>
        <v>Definition from FaBiO: The report of a trial, for example an experimental trial or a legal trial.</v>
      </c>
      <c r="M239" s="1">
        <v>0</v>
      </c>
      <c r="N239" s="1">
        <v>-1</v>
      </c>
      <c r="O239" s="1">
        <v>1</v>
      </c>
      <c r="R239" s="144">
        <v>0.6</v>
      </c>
      <c r="S239" s="144">
        <v>0</v>
      </c>
      <c r="T239" s="144"/>
      <c r="U239" s="144">
        <v>1</v>
      </c>
      <c r="V239" s="144">
        <v>0</v>
      </c>
      <c r="W239" s="144">
        <v>0.4</v>
      </c>
      <c r="X239" s="144">
        <v>0</v>
      </c>
      <c r="Y239" s="144">
        <v>1</v>
      </c>
      <c r="Z239" s="144">
        <v>1</v>
      </c>
      <c r="AA239" s="144">
        <v>0.5</v>
      </c>
      <c r="AB239" s="146">
        <v>0</v>
      </c>
      <c r="AC239" s="144">
        <v>0</v>
      </c>
      <c r="AE239" t="s">
        <v>2699</v>
      </c>
      <c r="AH239" t="str">
        <f t="shared" si="116"/>
        <v/>
      </c>
      <c r="AI239" t="str">
        <f t="shared" si="115"/>
        <v/>
      </c>
      <c r="AJ239" t="str">
        <f t="shared" si="117"/>
        <v/>
      </c>
      <c r="AK239" t="str">
        <f t="shared" si="123"/>
        <v/>
      </c>
      <c r="AL239" t="str">
        <f t="shared" si="119"/>
        <v/>
      </c>
      <c r="AM239" t="str">
        <f t="shared" si="118"/>
        <v/>
      </c>
      <c r="AN239" t="str">
        <f t="shared" si="120"/>
        <v/>
      </c>
      <c r="AO239" t="str">
        <f t="shared" si="120"/>
        <v/>
      </c>
      <c r="AP239" t="str">
        <f t="shared" si="120"/>
        <v/>
      </c>
      <c r="AQ239" t="str">
        <f t="shared" si="120"/>
        <v/>
      </c>
      <c r="AR239" t="str">
        <f t="shared" si="120"/>
        <v/>
      </c>
      <c r="AS239" t="str">
        <f t="shared" si="120"/>
        <v/>
      </c>
      <c r="AT239" t="str">
        <f t="shared" si="120"/>
        <v/>
      </c>
      <c r="AU239">
        <f t="shared" si="120"/>
        <v>1</v>
      </c>
      <c r="AV239" t="str">
        <f t="shared" si="120"/>
        <v/>
      </c>
      <c r="AW239" t="str">
        <f t="shared" si="120"/>
        <v/>
      </c>
      <c r="AX239" t="str">
        <f t="shared" si="121"/>
        <v/>
      </c>
      <c r="AY239" t="str">
        <f t="shared" si="121"/>
        <v/>
      </c>
      <c r="AZ239" t="str">
        <f t="shared" si="121"/>
        <v/>
      </c>
      <c r="BA239" t="str">
        <f t="shared" si="121"/>
        <v/>
      </c>
      <c r="BB239" t="str">
        <f t="shared" si="121"/>
        <v/>
      </c>
      <c r="BC239" t="str">
        <f t="shared" si="121"/>
        <v/>
      </c>
      <c r="BD239" t="str">
        <f t="shared" si="121"/>
        <v/>
      </c>
      <c r="BE239" t="str">
        <f t="shared" si="121"/>
        <v/>
      </c>
      <c r="BF239" t="str">
        <f t="shared" si="121"/>
        <v/>
      </c>
      <c r="BG239" t="str">
        <f t="shared" si="121"/>
        <v/>
      </c>
      <c r="BH239" t="str">
        <f t="shared" si="122"/>
        <v/>
      </c>
      <c r="BI239" t="str">
        <f t="shared" si="122"/>
        <v/>
      </c>
      <c r="BJ239" t="str">
        <f t="shared" si="122"/>
        <v/>
      </c>
      <c r="BK239" t="str">
        <f t="shared" si="122"/>
        <v/>
      </c>
      <c r="BL239" t="str">
        <f t="shared" si="122"/>
        <v/>
      </c>
      <c r="BM239" t="str">
        <f t="shared" si="122"/>
        <v/>
      </c>
      <c r="BN239" t="str">
        <f t="shared" si="122"/>
        <v/>
      </c>
    </row>
    <row r="240" spans="1:66">
      <c r="A240">
        <v>305</v>
      </c>
      <c r="B240">
        <v>4</v>
      </c>
      <c r="C240" t="s">
        <v>65</v>
      </c>
      <c r="D240" t="s">
        <v>2879</v>
      </c>
      <c r="E240" t="e">
        <f t="shared" si="124"/>
        <v>#REF!</v>
      </c>
      <c r="F240" t="s">
        <v>3287</v>
      </c>
      <c r="K240" s="231" t="s">
        <v>1063</v>
      </c>
      <c r="L240" s="230" t="e">
        <f>VLOOKUP(K240,keys_v1.7!O$2:P$792,2,FALSE)</f>
        <v>#N/A</v>
      </c>
      <c r="M240" s="1">
        <v>0</v>
      </c>
      <c r="N240" s="1">
        <v>-1</v>
      </c>
      <c r="O240" s="1">
        <v>1</v>
      </c>
      <c r="R240" s="144">
        <v>0</v>
      </c>
      <c r="S240" s="144">
        <v>0</v>
      </c>
      <c r="T240" s="147">
        <v>0.4</v>
      </c>
      <c r="U240" s="147">
        <v>0.6</v>
      </c>
      <c r="V240" s="144">
        <v>0</v>
      </c>
      <c r="W240" s="144">
        <v>0.2</v>
      </c>
      <c r="X240" s="144">
        <v>0.2</v>
      </c>
      <c r="Y240" s="144">
        <v>1</v>
      </c>
      <c r="Z240" s="144">
        <v>1</v>
      </c>
      <c r="AA240" s="144">
        <v>0.6</v>
      </c>
      <c r="AB240" s="146">
        <v>0</v>
      </c>
      <c r="AC240" s="144">
        <v>0</v>
      </c>
      <c r="AE240" t="s">
        <v>2750</v>
      </c>
      <c r="AH240" t="str">
        <f t="shared" si="116"/>
        <v/>
      </c>
      <c r="AI240" t="str">
        <f t="shared" si="115"/>
        <v/>
      </c>
      <c r="AJ240" t="str">
        <f t="shared" si="117"/>
        <v/>
      </c>
      <c r="AK240" t="str">
        <f t="shared" si="123"/>
        <v/>
      </c>
      <c r="AL240" t="str">
        <f t="shared" si="119"/>
        <v/>
      </c>
      <c r="AM240" t="str">
        <f t="shared" si="118"/>
        <v/>
      </c>
      <c r="AN240" t="str">
        <f t="shared" si="120"/>
        <v/>
      </c>
      <c r="AO240" t="str">
        <f t="shared" si="120"/>
        <v/>
      </c>
      <c r="AP240" t="str">
        <f t="shared" si="120"/>
        <v/>
      </c>
      <c r="AQ240" t="str">
        <f t="shared" si="120"/>
        <v/>
      </c>
      <c r="AR240" t="str">
        <f t="shared" si="120"/>
        <v/>
      </c>
      <c r="AS240" t="str">
        <f t="shared" si="120"/>
        <v/>
      </c>
      <c r="AT240" t="str">
        <f t="shared" si="120"/>
        <v/>
      </c>
      <c r="AU240">
        <f t="shared" si="120"/>
        <v>1</v>
      </c>
      <c r="AV240" t="str">
        <f t="shared" si="120"/>
        <v/>
      </c>
      <c r="AW240" t="str">
        <f t="shared" si="120"/>
        <v/>
      </c>
      <c r="AX240" t="str">
        <f t="shared" si="121"/>
        <v/>
      </c>
      <c r="AY240" t="str">
        <f t="shared" si="121"/>
        <v/>
      </c>
      <c r="AZ240" t="str">
        <f t="shared" si="121"/>
        <v/>
      </c>
      <c r="BA240" t="str">
        <f t="shared" si="121"/>
        <v/>
      </c>
      <c r="BB240">
        <f t="shared" si="121"/>
        <v>8</v>
      </c>
      <c r="BC240" t="str">
        <f t="shared" si="121"/>
        <v/>
      </c>
      <c r="BD240" t="str">
        <f t="shared" si="121"/>
        <v/>
      </c>
      <c r="BE240" t="str">
        <f t="shared" si="121"/>
        <v/>
      </c>
      <c r="BF240" t="str">
        <f t="shared" si="121"/>
        <v/>
      </c>
      <c r="BG240" t="str">
        <f t="shared" si="121"/>
        <v/>
      </c>
      <c r="BH240" t="str">
        <f t="shared" si="122"/>
        <v/>
      </c>
      <c r="BI240" t="str">
        <f t="shared" si="122"/>
        <v/>
      </c>
      <c r="BJ240" t="str">
        <f t="shared" si="122"/>
        <v/>
      </c>
      <c r="BK240" t="str">
        <f t="shared" si="122"/>
        <v/>
      </c>
      <c r="BL240" t="str">
        <f t="shared" si="122"/>
        <v/>
      </c>
      <c r="BM240" t="str">
        <f t="shared" si="122"/>
        <v/>
      </c>
      <c r="BN240" t="str">
        <f t="shared" si="122"/>
        <v/>
      </c>
    </row>
    <row r="241" spans="1:66">
      <c r="A241">
        <v>307</v>
      </c>
      <c r="B241">
        <v>4</v>
      </c>
      <c r="C241" t="s">
        <v>65</v>
      </c>
      <c r="D241" t="s">
        <v>2879</v>
      </c>
      <c r="E241" t="e">
        <f t="shared" si="124"/>
        <v>#REF!</v>
      </c>
      <c r="F241" t="s">
        <v>3287</v>
      </c>
      <c r="K241" s="231" t="s">
        <v>971</v>
      </c>
      <c r="L241" s="230" t="e">
        <f>VLOOKUP(K241,keys_v1.7!O$2:P$792,2,FALSE)</f>
        <v>#N/A</v>
      </c>
      <c r="M241" s="1">
        <v>0</v>
      </c>
      <c r="N241" s="1">
        <v>-1</v>
      </c>
      <c r="O241" s="1">
        <v>1</v>
      </c>
      <c r="R241" s="144">
        <v>0</v>
      </c>
      <c r="S241" s="144">
        <v>0</v>
      </c>
      <c r="T241" s="144"/>
      <c r="U241" s="144">
        <v>0.6</v>
      </c>
      <c r="V241" s="144">
        <v>0.4</v>
      </c>
      <c r="W241" s="144">
        <v>0.4</v>
      </c>
      <c r="X241" s="144">
        <v>0.4</v>
      </c>
      <c r="Y241" s="144">
        <v>1</v>
      </c>
      <c r="Z241" s="144">
        <v>1</v>
      </c>
      <c r="AA241" s="144">
        <v>1</v>
      </c>
      <c r="AB241" s="146">
        <v>0</v>
      </c>
      <c r="AC241" s="144">
        <v>0</v>
      </c>
      <c r="AE241" t="s">
        <v>2700</v>
      </c>
      <c r="AH241" t="str">
        <f t="shared" si="116"/>
        <v/>
      </c>
      <c r="AI241" t="str">
        <f t="shared" si="115"/>
        <v/>
      </c>
      <c r="AJ241" t="str">
        <f t="shared" si="117"/>
        <v/>
      </c>
      <c r="AK241" t="str">
        <f t="shared" si="123"/>
        <v/>
      </c>
      <c r="AL241" t="str">
        <f t="shared" si="119"/>
        <v/>
      </c>
      <c r="AM241" t="str">
        <f t="shared" si="118"/>
        <v/>
      </c>
      <c r="AN241" t="str">
        <f t="shared" si="120"/>
        <v/>
      </c>
      <c r="AO241" t="str">
        <f t="shared" si="120"/>
        <v/>
      </c>
      <c r="AP241" t="str">
        <f t="shared" si="120"/>
        <v/>
      </c>
      <c r="AQ241" t="str">
        <f t="shared" si="120"/>
        <v/>
      </c>
      <c r="AR241" t="str">
        <f t="shared" si="120"/>
        <v/>
      </c>
      <c r="AS241" t="str">
        <f t="shared" si="120"/>
        <v/>
      </c>
      <c r="AT241" t="str">
        <f t="shared" si="120"/>
        <v/>
      </c>
      <c r="AU241">
        <f t="shared" si="120"/>
        <v>1</v>
      </c>
      <c r="AV241" t="str">
        <f t="shared" si="120"/>
        <v/>
      </c>
      <c r="AW241" t="str">
        <f t="shared" si="120"/>
        <v/>
      </c>
      <c r="AX241" t="str">
        <f t="shared" si="121"/>
        <v/>
      </c>
      <c r="AY241" t="str">
        <f t="shared" si="121"/>
        <v/>
      </c>
      <c r="AZ241" t="str">
        <f t="shared" si="121"/>
        <v/>
      </c>
      <c r="BA241" t="str">
        <f t="shared" si="121"/>
        <v/>
      </c>
      <c r="BB241" t="str">
        <f t="shared" si="121"/>
        <v/>
      </c>
      <c r="BC241" t="str">
        <f t="shared" si="121"/>
        <v/>
      </c>
      <c r="BD241" t="str">
        <f t="shared" si="121"/>
        <v/>
      </c>
      <c r="BE241" t="str">
        <f t="shared" si="121"/>
        <v/>
      </c>
      <c r="BF241" t="str">
        <f t="shared" si="121"/>
        <v/>
      </c>
      <c r="BG241" t="str">
        <f t="shared" si="121"/>
        <v/>
      </c>
      <c r="BH241" t="str">
        <f t="shared" si="122"/>
        <v/>
      </c>
      <c r="BI241" t="str">
        <f t="shared" si="122"/>
        <v/>
      </c>
      <c r="BJ241" t="str">
        <f t="shared" si="122"/>
        <v/>
      </c>
      <c r="BK241" t="str">
        <f t="shared" si="122"/>
        <v/>
      </c>
      <c r="BL241" t="str">
        <f t="shared" si="122"/>
        <v/>
      </c>
      <c r="BM241" t="str">
        <f t="shared" si="122"/>
        <v/>
      </c>
      <c r="BN241" t="str">
        <f t="shared" si="122"/>
        <v/>
      </c>
    </row>
    <row r="242" spans="1:66" ht="32">
      <c r="A242">
        <v>155</v>
      </c>
      <c r="B242">
        <v>4</v>
      </c>
      <c r="C242" t="s">
        <v>65</v>
      </c>
      <c r="D242" t="s">
        <v>2879</v>
      </c>
      <c r="E242" t="e">
        <f t="shared" si="124"/>
        <v>#REF!</v>
      </c>
      <c r="F242" t="s">
        <v>2815</v>
      </c>
      <c r="K242" s="231" t="s">
        <v>374</v>
      </c>
      <c r="L242" s="230" t="str">
        <f>VLOOKUP(K242,keys_v1.7!O$2:P$792,2,FALSE)</f>
        <v xml:space="preserve">Definition from FAO Learning resources MD application profile: A detailed description and analysis of a single project in a specific location or region. It may contain lessons learned which are likely to help modify and improve future activities. </v>
      </c>
      <c r="M242" s="1">
        <v>0</v>
      </c>
      <c r="N242" s="1">
        <v>1</v>
      </c>
      <c r="R242" s="144">
        <v>0.6</v>
      </c>
      <c r="S242" s="147">
        <v>0</v>
      </c>
      <c r="T242" s="147">
        <v>0</v>
      </c>
      <c r="U242" s="144">
        <v>0.6</v>
      </c>
      <c r="V242" s="144">
        <v>0.4</v>
      </c>
      <c r="W242" s="144">
        <v>0.4</v>
      </c>
      <c r="X242" s="144">
        <v>0.2</v>
      </c>
      <c r="Y242" s="144">
        <v>0</v>
      </c>
      <c r="Z242" s="144">
        <v>0</v>
      </c>
      <c r="AA242" s="144">
        <v>0.2</v>
      </c>
      <c r="AB242" s="145">
        <v>0</v>
      </c>
      <c r="AC242" s="144">
        <v>0</v>
      </c>
      <c r="AE242" t="s">
        <v>2684</v>
      </c>
      <c r="AH242" t="str">
        <f t="shared" si="116"/>
        <v/>
      </c>
      <c r="AI242" t="str">
        <f t="shared" si="115"/>
        <v/>
      </c>
      <c r="AJ242" t="str">
        <f t="shared" si="117"/>
        <v/>
      </c>
      <c r="AK242" t="str">
        <f t="shared" si="123"/>
        <v/>
      </c>
      <c r="AL242" t="str">
        <f t="shared" si="119"/>
        <v/>
      </c>
      <c r="AM242" t="str">
        <f t="shared" si="118"/>
        <v/>
      </c>
      <c r="AN242" t="str">
        <f t="shared" si="120"/>
        <v/>
      </c>
      <c r="AO242" t="str">
        <f t="shared" si="120"/>
        <v/>
      </c>
      <c r="AP242" t="str">
        <f t="shared" si="120"/>
        <v/>
      </c>
      <c r="AQ242" t="str">
        <f t="shared" si="120"/>
        <v/>
      </c>
      <c r="AR242" t="str">
        <f t="shared" si="120"/>
        <v/>
      </c>
      <c r="AS242" t="str">
        <f t="shared" si="120"/>
        <v/>
      </c>
      <c r="AT242" t="str">
        <f t="shared" si="120"/>
        <v/>
      </c>
      <c r="AU242" t="str">
        <f t="shared" si="120"/>
        <v/>
      </c>
      <c r="AV242" t="str">
        <f t="shared" si="120"/>
        <v/>
      </c>
      <c r="AW242" t="str">
        <f t="shared" si="120"/>
        <v/>
      </c>
      <c r="AX242" t="str">
        <f t="shared" si="121"/>
        <v/>
      </c>
      <c r="AY242" t="str">
        <f t="shared" si="121"/>
        <v/>
      </c>
      <c r="AZ242" t="str">
        <f t="shared" si="121"/>
        <v/>
      </c>
      <c r="BA242" t="str">
        <f t="shared" si="121"/>
        <v/>
      </c>
      <c r="BB242" t="str">
        <f t="shared" si="121"/>
        <v/>
      </c>
      <c r="BC242" t="str">
        <f t="shared" si="121"/>
        <v/>
      </c>
      <c r="BD242" t="str">
        <f t="shared" si="121"/>
        <v/>
      </c>
      <c r="BE242" t="str">
        <f t="shared" si="121"/>
        <v/>
      </c>
      <c r="BF242" t="str">
        <f t="shared" si="121"/>
        <v/>
      </c>
      <c r="BG242" t="str">
        <f t="shared" si="121"/>
        <v/>
      </c>
      <c r="BH242" t="str">
        <f t="shared" si="122"/>
        <v/>
      </c>
      <c r="BI242" t="str">
        <f t="shared" si="122"/>
        <v/>
      </c>
      <c r="BJ242" t="str">
        <f t="shared" si="122"/>
        <v/>
      </c>
      <c r="BK242">
        <f t="shared" si="122"/>
        <v>1</v>
      </c>
      <c r="BL242" t="str">
        <f t="shared" si="122"/>
        <v/>
      </c>
      <c r="BM242">
        <f t="shared" si="122"/>
        <v>6</v>
      </c>
      <c r="BN242" t="str">
        <f t="shared" si="122"/>
        <v/>
      </c>
    </row>
    <row r="243" spans="1:66" ht="32">
      <c r="A243">
        <v>294</v>
      </c>
      <c r="B243">
        <v>4</v>
      </c>
      <c r="C243" t="s">
        <v>65</v>
      </c>
      <c r="D243" t="s">
        <v>2879</v>
      </c>
      <c r="E243" t="e">
        <f t="shared" si="124"/>
        <v>#REF!</v>
      </c>
      <c r="F243" t="s">
        <v>3287</v>
      </c>
      <c r="K243" s="231" t="s">
        <v>144</v>
      </c>
      <c r="L243" s="230" t="str">
        <f>VLOOKUP(K243,keys_v1.7!O$2:P$792,2,FALSE)</f>
        <v>Definition from FaBiO: A formal factual, methodological, statistical, technical or research report issued by an individual, group, agency, government body or other institution.</v>
      </c>
      <c r="M243" s="1">
        <v>0</v>
      </c>
      <c r="N243" s="1">
        <v>-2</v>
      </c>
      <c r="O243" s="1">
        <v>1</v>
      </c>
      <c r="P243" s="1">
        <v>1</v>
      </c>
      <c r="R243" s="144">
        <v>0</v>
      </c>
      <c r="S243" s="144">
        <v>0</v>
      </c>
      <c r="T243" s="144"/>
      <c r="U243" s="144">
        <v>0.4</v>
      </c>
      <c r="V243" s="144">
        <v>0.4</v>
      </c>
      <c r="W243" s="144">
        <v>0.4</v>
      </c>
      <c r="X243" s="144">
        <v>0.4</v>
      </c>
      <c r="Y243" s="144">
        <v>1</v>
      </c>
      <c r="Z243" s="144">
        <v>1</v>
      </c>
      <c r="AA243" s="144">
        <v>0.6</v>
      </c>
      <c r="AB243" s="146">
        <v>0</v>
      </c>
      <c r="AC243" s="144">
        <v>0</v>
      </c>
      <c r="AE243" s="21" t="s">
        <v>2696</v>
      </c>
      <c r="AH243" t="str">
        <f t="shared" si="116"/>
        <v/>
      </c>
      <c r="AI243" t="str">
        <f t="shared" si="115"/>
        <v/>
      </c>
      <c r="AJ243" t="str">
        <f t="shared" si="117"/>
        <v/>
      </c>
      <c r="AK243" t="str">
        <f t="shared" si="123"/>
        <v/>
      </c>
      <c r="AL243" t="str">
        <f t="shared" si="119"/>
        <v/>
      </c>
      <c r="AM243" t="str">
        <f t="shared" si="118"/>
        <v/>
      </c>
      <c r="AN243" t="str">
        <f t="shared" si="120"/>
        <v/>
      </c>
      <c r="AO243" t="str">
        <f t="shared" si="120"/>
        <v/>
      </c>
      <c r="AP243" t="str">
        <f t="shared" si="120"/>
        <v/>
      </c>
      <c r="AQ243" t="str">
        <f t="shared" si="120"/>
        <v/>
      </c>
      <c r="AR243" t="str">
        <f t="shared" si="120"/>
        <v/>
      </c>
      <c r="AS243" t="str">
        <f t="shared" si="120"/>
        <v/>
      </c>
      <c r="AT243" t="str">
        <f t="shared" si="120"/>
        <v/>
      </c>
      <c r="AU243">
        <f t="shared" si="120"/>
        <v>1</v>
      </c>
      <c r="AV243" t="str">
        <f t="shared" si="120"/>
        <v/>
      </c>
      <c r="AW243" t="str">
        <f t="shared" si="120"/>
        <v/>
      </c>
      <c r="AX243" t="str">
        <f t="shared" si="121"/>
        <v/>
      </c>
      <c r="AY243" t="str">
        <f t="shared" si="121"/>
        <v/>
      </c>
      <c r="AZ243" t="str">
        <f t="shared" si="121"/>
        <v/>
      </c>
      <c r="BA243" t="str">
        <f t="shared" si="121"/>
        <v/>
      </c>
      <c r="BB243" t="str">
        <f t="shared" si="121"/>
        <v/>
      </c>
      <c r="BC243" t="str">
        <f t="shared" si="121"/>
        <v/>
      </c>
      <c r="BD243" t="str">
        <f t="shared" si="121"/>
        <v/>
      </c>
      <c r="BE243" t="str">
        <f t="shared" si="121"/>
        <v/>
      </c>
      <c r="BF243" t="str">
        <f t="shared" si="121"/>
        <v/>
      </c>
      <c r="BG243" t="str">
        <f t="shared" si="121"/>
        <v/>
      </c>
      <c r="BH243" t="str">
        <f t="shared" si="122"/>
        <v/>
      </c>
      <c r="BI243" t="str">
        <f t="shared" si="122"/>
        <v/>
      </c>
      <c r="BJ243" t="str">
        <f t="shared" si="122"/>
        <v/>
      </c>
      <c r="BK243" t="str">
        <f t="shared" si="122"/>
        <v/>
      </c>
      <c r="BL243" t="str">
        <f t="shared" si="122"/>
        <v/>
      </c>
      <c r="BM243" t="str">
        <f t="shared" si="122"/>
        <v/>
      </c>
      <c r="BN243" t="str">
        <f t="shared" si="122"/>
        <v/>
      </c>
    </row>
    <row r="244" spans="1:66">
      <c r="A244">
        <v>300</v>
      </c>
      <c r="B244">
        <v>4</v>
      </c>
      <c r="C244" t="s">
        <v>65</v>
      </c>
      <c r="D244" t="s">
        <v>2879</v>
      </c>
      <c r="E244" t="e">
        <f t="shared" si="124"/>
        <v>#REF!</v>
      </c>
      <c r="F244" t="s">
        <v>3287</v>
      </c>
      <c r="K244" s="231" t="s">
        <v>2394</v>
      </c>
      <c r="L244" s="230" t="e">
        <f>VLOOKUP(K244,keys_v1.7!O$2:P$792,2,FALSE)</f>
        <v>#N/A</v>
      </c>
      <c r="M244" s="1">
        <v>0</v>
      </c>
      <c r="N244" s="1">
        <v>-1</v>
      </c>
      <c r="O244" s="1">
        <v>1</v>
      </c>
      <c r="R244" s="144">
        <v>0</v>
      </c>
      <c r="S244" s="144">
        <v>0</v>
      </c>
      <c r="T244" s="144"/>
      <c r="U244" s="147">
        <v>0.6</v>
      </c>
      <c r="V244" s="144">
        <v>0.4</v>
      </c>
      <c r="W244" s="144">
        <v>0.2</v>
      </c>
      <c r="X244" s="144">
        <v>0.4</v>
      </c>
      <c r="Y244" s="144">
        <v>1</v>
      </c>
      <c r="Z244" s="144">
        <v>1</v>
      </c>
      <c r="AA244" s="144">
        <v>0.4</v>
      </c>
      <c r="AB244" s="146">
        <v>0</v>
      </c>
      <c r="AC244" s="144">
        <v>0</v>
      </c>
      <c r="AE244" t="s">
        <v>2764</v>
      </c>
      <c r="AH244" t="str">
        <f t="shared" si="116"/>
        <v/>
      </c>
      <c r="AI244" t="str">
        <f t="shared" si="115"/>
        <v/>
      </c>
      <c r="AJ244" t="str">
        <f t="shared" si="117"/>
        <v/>
      </c>
      <c r="AK244" t="str">
        <f t="shared" si="123"/>
        <v/>
      </c>
      <c r="AL244" t="str">
        <f t="shared" si="119"/>
        <v/>
      </c>
      <c r="AM244" t="str">
        <f t="shared" si="118"/>
        <v/>
      </c>
      <c r="AN244" t="str">
        <f t="shared" ref="AN244:AW253" si="125">IFERROR(SEARCH(AN$1,$K244),"")</f>
        <v/>
      </c>
      <c r="AO244" t="str">
        <f t="shared" si="125"/>
        <v/>
      </c>
      <c r="AP244" t="str">
        <f t="shared" si="125"/>
        <v/>
      </c>
      <c r="AQ244" t="str">
        <f t="shared" si="125"/>
        <v/>
      </c>
      <c r="AR244" t="str">
        <f t="shared" si="125"/>
        <v/>
      </c>
      <c r="AS244" t="str">
        <f t="shared" si="125"/>
        <v/>
      </c>
      <c r="AT244" t="str">
        <f t="shared" si="125"/>
        <v/>
      </c>
      <c r="AU244">
        <f t="shared" si="125"/>
        <v>1</v>
      </c>
      <c r="AV244" t="str">
        <f t="shared" si="125"/>
        <v/>
      </c>
      <c r="AW244" t="str">
        <f t="shared" si="125"/>
        <v/>
      </c>
      <c r="AX244" t="str">
        <f t="shared" ref="AX244:BG253" si="126">IFERROR(SEARCH(AX$1,$K244),"")</f>
        <v/>
      </c>
      <c r="AY244" t="str">
        <f t="shared" si="126"/>
        <v/>
      </c>
      <c r="AZ244" t="str">
        <f t="shared" si="126"/>
        <v/>
      </c>
      <c r="BA244" t="str">
        <f t="shared" si="126"/>
        <v/>
      </c>
      <c r="BB244" t="str">
        <f t="shared" si="126"/>
        <v/>
      </c>
      <c r="BC244" t="str">
        <f t="shared" si="126"/>
        <v/>
      </c>
      <c r="BD244" t="str">
        <f t="shared" si="126"/>
        <v/>
      </c>
      <c r="BE244">
        <f t="shared" si="126"/>
        <v>8</v>
      </c>
      <c r="BF244" t="str">
        <f t="shared" si="126"/>
        <v/>
      </c>
      <c r="BG244" t="str">
        <f t="shared" si="126"/>
        <v/>
      </c>
      <c r="BH244" t="str">
        <f t="shared" ref="BH244:BN253" si="127">IFERROR(SEARCH(BH$1,$K244),"")</f>
        <v/>
      </c>
      <c r="BI244" t="str">
        <f t="shared" si="127"/>
        <v/>
      </c>
      <c r="BJ244" t="str">
        <f t="shared" si="127"/>
        <v/>
      </c>
      <c r="BK244" t="str">
        <f t="shared" si="127"/>
        <v/>
      </c>
      <c r="BL244" t="str">
        <f t="shared" si="127"/>
        <v/>
      </c>
      <c r="BM244" t="str">
        <f t="shared" si="127"/>
        <v/>
      </c>
      <c r="BN244" t="str">
        <f t="shared" si="127"/>
        <v/>
      </c>
    </row>
    <row r="245" spans="1:66">
      <c r="A245">
        <v>301</v>
      </c>
      <c r="B245">
        <v>4</v>
      </c>
      <c r="C245" t="s">
        <v>65</v>
      </c>
      <c r="D245" t="s">
        <v>2879</v>
      </c>
      <c r="E245" t="e">
        <f t="shared" si="124"/>
        <v>#REF!</v>
      </c>
      <c r="F245" t="s">
        <v>3287</v>
      </c>
      <c r="K245" s="231" t="s">
        <v>3115</v>
      </c>
      <c r="L245" s="230" t="e">
        <f>VLOOKUP(K245,keys_v1.7!O$2:P$792,2,FALSE)</f>
        <v>#N/A</v>
      </c>
      <c r="M245" s="1">
        <v>0</v>
      </c>
      <c r="N245" s="1">
        <v>-1</v>
      </c>
      <c r="O245" s="1">
        <v>1</v>
      </c>
      <c r="R245" s="144">
        <v>0</v>
      </c>
      <c r="S245" s="144">
        <v>0</v>
      </c>
      <c r="T245" s="144"/>
      <c r="U245" s="147">
        <v>0.6</v>
      </c>
      <c r="V245" s="144">
        <v>0.2</v>
      </c>
      <c r="W245" s="144">
        <v>0.2</v>
      </c>
      <c r="X245" s="144">
        <v>0.2</v>
      </c>
      <c r="Y245" s="144">
        <v>1</v>
      </c>
      <c r="Z245" s="144">
        <v>1</v>
      </c>
      <c r="AA245" s="144">
        <v>0.2</v>
      </c>
      <c r="AB245" s="146">
        <v>0</v>
      </c>
      <c r="AC245" s="144">
        <v>0</v>
      </c>
      <c r="AE245" t="s">
        <v>2750</v>
      </c>
      <c r="AH245" t="str">
        <f t="shared" si="116"/>
        <v/>
      </c>
      <c r="AI245" t="str">
        <f t="shared" si="115"/>
        <v/>
      </c>
      <c r="AJ245" t="str">
        <f t="shared" si="117"/>
        <v/>
      </c>
      <c r="AK245" t="str">
        <f t="shared" si="123"/>
        <v/>
      </c>
      <c r="AL245" t="str">
        <f t="shared" si="119"/>
        <v/>
      </c>
      <c r="AM245" t="str">
        <f t="shared" si="118"/>
        <v/>
      </c>
      <c r="AN245" t="str">
        <f t="shared" si="125"/>
        <v/>
      </c>
      <c r="AO245" t="str">
        <f t="shared" si="125"/>
        <v/>
      </c>
      <c r="AP245" t="str">
        <f t="shared" si="125"/>
        <v/>
      </c>
      <c r="AQ245" t="str">
        <f t="shared" si="125"/>
        <v/>
      </c>
      <c r="AR245" t="str">
        <f t="shared" si="125"/>
        <v/>
      </c>
      <c r="AS245">
        <f t="shared" si="125"/>
        <v>15</v>
      </c>
      <c r="AT245" t="str">
        <f t="shared" si="125"/>
        <v/>
      </c>
      <c r="AU245">
        <f t="shared" si="125"/>
        <v>1</v>
      </c>
      <c r="AV245" t="str">
        <f t="shared" si="125"/>
        <v/>
      </c>
      <c r="AW245" t="str">
        <f t="shared" si="125"/>
        <v/>
      </c>
      <c r="AX245" t="str">
        <f t="shared" si="126"/>
        <v/>
      </c>
      <c r="AY245" t="str">
        <f t="shared" si="126"/>
        <v/>
      </c>
      <c r="AZ245" t="str">
        <f t="shared" si="126"/>
        <v/>
      </c>
      <c r="BA245" t="str">
        <f t="shared" si="126"/>
        <v/>
      </c>
      <c r="BB245" t="str">
        <f t="shared" si="126"/>
        <v/>
      </c>
      <c r="BC245" t="str">
        <f t="shared" si="126"/>
        <v/>
      </c>
      <c r="BD245" t="str">
        <f t="shared" si="126"/>
        <v/>
      </c>
      <c r="BE245" t="str">
        <f t="shared" si="126"/>
        <v/>
      </c>
      <c r="BF245" t="str">
        <f t="shared" si="126"/>
        <v/>
      </c>
      <c r="BG245" t="str">
        <f t="shared" si="126"/>
        <v/>
      </c>
      <c r="BH245" t="str">
        <f t="shared" si="127"/>
        <v/>
      </c>
      <c r="BI245" t="str">
        <f t="shared" si="127"/>
        <v/>
      </c>
      <c r="BJ245" t="str">
        <f t="shared" si="127"/>
        <v/>
      </c>
      <c r="BK245" t="str">
        <f t="shared" si="127"/>
        <v/>
      </c>
      <c r="BL245" t="str">
        <f t="shared" si="127"/>
        <v/>
      </c>
      <c r="BM245" t="str">
        <f t="shared" si="127"/>
        <v/>
      </c>
      <c r="BN245" t="str">
        <f t="shared" si="127"/>
        <v/>
      </c>
    </row>
    <row r="246" spans="1:66">
      <c r="A246">
        <v>304</v>
      </c>
      <c r="B246">
        <v>4</v>
      </c>
      <c r="C246" t="s">
        <v>65</v>
      </c>
      <c r="D246" t="s">
        <v>2879</v>
      </c>
      <c r="E246" t="e">
        <f t="shared" si="124"/>
        <v>#REF!</v>
      </c>
      <c r="F246" t="s">
        <v>3287</v>
      </c>
      <c r="K246" s="231" t="s">
        <v>740</v>
      </c>
      <c r="L246" s="230" t="e">
        <f>VLOOKUP(K246,keys_v1.7!O$2:P$792,2,FALSE)</f>
        <v>#N/A</v>
      </c>
      <c r="M246" s="1">
        <v>0</v>
      </c>
      <c r="N246" s="1">
        <v>-1</v>
      </c>
      <c r="O246" s="1">
        <v>1</v>
      </c>
      <c r="R246" s="144">
        <v>0</v>
      </c>
      <c r="S246" s="144">
        <v>0</v>
      </c>
      <c r="T246" s="144"/>
      <c r="U246" s="147">
        <v>0.4</v>
      </c>
      <c r="V246" s="144">
        <v>0.2</v>
      </c>
      <c r="W246" s="144">
        <v>0.6</v>
      </c>
      <c r="X246" s="144">
        <v>0.6</v>
      </c>
      <c r="Y246" s="144">
        <v>1</v>
      </c>
      <c r="Z246" s="144">
        <v>1</v>
      </c>
      <c r="AA246" s="144">
        <v>0.6</v>
      </c>
      <c r="AB246" s="146">
        <v>0</v>
      </c>
      <c r="AC246" s="144">
        <v>0</v>
      </c>
      <c r="AE246" t="s">
        <v>2682</v>
      </c>
      <c r="AH246" t="str">
        <f t="shared" si="116"/>
        <v/>
      </c>
      <c r="AI246" t="str">
        <f t="shared" si="115"/>
        <v/>
      </c>
      <c r="AJ246" t="str">
        <f t="shared" si="117"/>
        <v/>
      </c>
      <c r="AK246" t="str">
        <f t="shared" si="123"/>
        <v/>
      </c>
      <c r="AL246" t="str">
        <f t="shared" si="119"/>
        <v/>
      </c>
      <c r="AM246" t="str">
        <f t="shared" si="118"/>
        <v/>
      </c>
      <c r="AN246" t="str">
        <f t="shared" si="125"/>
        <v/>
      </c>
      <c r="AO246" t="str">
        <f t="shared" si="125"/>
        <v/>
      </c>
      <c r="AP246" t="str">
        <f t="shared" si="125"/>
        <v/>
      </c>
      <c r="AQ246" t="str">
        <f t="shared" si="125"/>
        <v/>
      </c>
      <c r="AR246" t="str">
        <f t="shared" si="125"/>
        <v/>
      </c>
      <c r="AS246" t="str">
        <f t="shared" si="125"/>
        <v/>
      </c>
      <c r="AT246" t="str">
        <f t="shared" si="125"/>
        <v/>
      </c>
      <c r="AU246">
        <f t="shared" si="125"/>
        <v>1</v>
      </c>
      <c r="AV246" t="str">
        <f t="shared" si="125"/>
        <v/>
      </c>
      <c r="AW246" t="str">
        <f t="shared" si="125"/>
        <v/>
      </c>
      <c r="AX246" t="str">
        <f t="shared" si="126"/>
        <v/>
      </c>
      <c r="AY246" t="str">
        <f t="shared" si="126"/>
        <v/>
      </c>
      <c r="AZ246" t="str">
        <f t="shared" si="126"/>
        <v/>
      </c>
      <c r="BA246" t="str">
        <f t="shared" si="126"/>
        <v/>
      </c>
      <c r="BB246" t="str">
        <f t="shared" si="126"/>
        <v/>
      </c>
      <c r="BC246" t="str">
        <f t="shared" si="126"/>
        <v/>
      </c>
      <c r="BD246" t="str">
        <f t="shared" si="126"/>
        <v/>
      </c>
      <c r="BE246" t="str">
        <f t="shared" si="126"/>
        <v/>
      </c>
      <c r="BF246" t="str">
        <f t="shared" si="126"/>
        <v/>
      </c>
      <c r="BG246" t="str">
        <f t="shared" si="126"/>
        <v/>
      </c>
      <c r="BH246" t="str">
        <f t="shared" si="127"/>
        <v/>
      </c>
      <c r="BI246" t="str">
        <f t="shared" si="127"/>
        <v/>
      </c>
      <c r="BJ246" t="str">
        <f t="shared" si="127"/>
        <v/>
      </c>
      <c r="BK246" t="str">
        <f t="shared" si="127"/>
        <v/>
      </c>
      <c r="BL246" t="str">
        <f t="shared" si="127"/>
        <v/>
      </c>
      <c r="BM246" t="str">
        <f t="shared" si="127"/>
        <v/>
      </c>
      <c r="BN246" t="str">
        <f t="shared" si="127"/>
        <v/>
      </c>
    </row>
    <row r="247" spans="1:66">
      <c r="A247">
        <v>309</v>
      </c>
      <c r="B247">
        <v>4</v>
      </c>
      <c r="C247" t="s">
        <v>65</v>
      </c>
      <c r="D247" t="s">
        <v>2879</v>
      </c>
      <c r="E247" t="e">
        <f t="shared" si="124"/>
        <v>#REF!</v>
      </c>
      <c r="F247" t="s">
        <v>3287</v>
      </c>
      <c r="K247" s="231" t="s">
        <v>2395</v>
      </c>
      <c r="L247" s="230" t="e">
        <f>VLOOKUP(K247,keys_v1.7!O$2:P$792,2,FALSE)</f>
        <v>#N/A</v>
      </c>
      <c r="M247" s="1">
        <v>0</v>
      </c>
      <c r="N247" s="1">
        <v>-1</v>
      </c>
      <c r="O247" s="1">
        <v>1</v>
      </c>
      <c r="R247" s="144">
        <v>0</v>
      </c>
      <c r="S247" s="144">
        <v>0</v>
      </c>
      <c r="T247" s="144"/>
      <c r="U247" s="147">
        <v>0.6</v>
      </c>
      <c r="V247" s="144">
        <v>0</v>
      </c>
      <c r="W247" s="144">
        <v>0.2</v>
      </c>
      <c r="X247" s="144">
        <v>0.4</v>
      </c>
      <c r="Y247" s="144">
        <v>1</v>
      </c>
      <c r="Z247" s="144">
        <v>1</v>
      </c>
      <c r="AA247" s="144">
        <v>1</v>
      </c>
      <c r="AB247" s="146">
        <v>0.2</v>
      </c>
      <c r="AC247" s="144">
        <v>0</v>
      </c>
      <c r="AE247" t="s">
        <v>2750</v>
      </c>
      <c r="AH247" t="str">
        <f t="shared" si="116"/>
        <v/>
      </c>
      <c r="AI247" t="str">
        <f t="shared" si="115"/>
        <v/>
      </c>
      <c r="AJ247" t="str">
        <f t="shared" si="117"/>
        <v/>
      </c>
      <c r="AK247" t="str">
        <f t="shared" si="123"/>
        <v/>
      </c>
      <c r="AL247" t="str">
        <f t="shared" si="119"/>
        <v/>
      </c>
      <c r="AM247" t="str">
        <f t="shared" si="118"/>
        <v/>
      </c>
      <c r="AN247" t="str">
        <f t="shared" si="125"/>
        <v/>
      </c>
      <c r="AO247" t="str">
        <f t="shared" si="125"/>
        <v/>
      </c>
      <c r="AP247" t="str">
        <f t="shared" si="125"/>
        <v/>
      </c>
      <c r="AQ247" t="str">
        <f t="shared" si="125"/>
        <v/>
      </c>
      <c r="AR247" t="str">
        <f t="shared" si="125"/>
        <v/>
      </c>
      <c r="AS247" t="str">
        <f t="shared" si="125"/>
        <v/>
      </c>
      <c r="AT247" t="str">
        <f t="shared" si="125"/>
        <v/>
      </c>
      <c r="AU247">
        <f t="shared" si="125"/>
        <v>1</v>
      </c>
      <c r="AV247" t="str">
        <f t="shared" si="125"/>
        <v/>
      </c>
      <c r="AW247" t="str">
        <f t="shared" si="125"/>
        <v/>
      </c>
      <c r="AX247" t="str">
        <f t="shared" si="126"/>
        <v/>
      </c>
      <c r="AY247" t="str">
        <f t="shared" si="126"/>
        <v/>
      </c>
      <c r="AZ247" t="str">
        <f t="shared" si="126"/>
        <v/>
      </c>
      <c r="BA247" t="str">
        <f t="shared" si="126"/>
        <v/>
      </c>
      <c r="BB247" t="str">
        <f t="shared" si="126"/>
        <v/>
      </c>
      <c r="BC247" t="str">
        <f t="shared" si="126"/>
        <v/>
      </c>
      <c r="BD247" t="str">
        <f t="shared" si="126"/>
        <v/>
      </c>
      <c r="BE247" t="str">
        <f t="shared" si="126"/>
        <v/>
      </c>
      <c r="BF247" t="str">
        <f t="shared" si="126"/>
        <v/>
      </c>
      <c r="BG247" t="str">
        <f t="shared" si="126"/>
        <v/>
      </c>
      <c r="BH247" t="str">
        <f t="shared" si="127"/>
        <v/>
      </c>
      <c r="BI247" t="str">
        <f t="shared" si="127"/>
        <v/>
      </c>
      <c r="BJ247" t="str">
        <f t="shared" si="127"/>
        <v/>
      </c>
      <c r="BK247" t="str">
        <f t="shared" si="127"/>
        <v/>
      </c>
      <c r="BL247" t="str">
        <f t="shared" si="127"/>
        <v/>
      </c>
      <c r="BM247" t="str">
        <f t="shared" si="127"/>
        <v/>
      </c>
      <c r="BN247" t="str">
        <f t="shared" si="127"/>
        <v/>
      </c>
    </row>
    <row r="248" spans="1:66" ht="16">
      <c r="A248">
        <v>312</v>
      </c>
      <c r="B248">
        <v>4</v>
      </c>
      <c r="C248" t="s">
        <v>65</v>
      </c>
      <c r="D248" t="s">
        <v>2879</v>
      </c>
      <c r="E248" t="e">
        <f t="shared" si="124"/>
        <v>#REF!</v>
      </c>
      <c r="F248" t="s">
        <v>3287</v>
      </c>
      <c r="K248" s="231" t="s">
        <v>108</v>
      </c>
      <c r="L248" s="230" t="str">
        <f>VLOOKUP(K248,keys_v1.7!O$2:P$792,2,FALSE)</f>
        <v xml:space="preserve">Definition from CGIAR OA Policy: </v>
      </c>
      <c r="M248" s="1">
        <v>0</v>
      </c>
      <c r="N248" s="1">
        <v>-2</v>
      </c>
      <c r="O248" s="1">
        <v>1</v>
      </c>
      <c r="R248" s="144">
        <v>0</v>
      </c>
      <c r="S248" s="144">
        <v>0</v>
      </c>
      <c r="T248" s="144"/>
      <c r="U248" s="147">
        <v>0.6</v>
      </c>
      <c r="V248" s="144">
        <v>0.2</v>
      </c>
      <c r="W248" s="144">
        <v>0.6</v>
      </c>
      <c r="X248" s="144">
        <v>0.6</v>
      </c>
      <c r="Y248" s="144">
        <v>1</v>
      </c>
      <c r="Z248" s="144">
        <v>0.8</v>
      </c>
      <c r="AA248" s="144">
        <v>1</v>
      </c>
      <c r="AB248" s="146">
        <v>0.2</v>
      </c>
      <c r="AC248" s="144">
        <v>0</v>
      </c>
      <c r="AE248" t="s">
        <v>2682</v>
      </c>
      <c r="AH248" t="str">
        <f t="shared" si="116"/>
        <v/>
      </c>
      <c r="AI248" t="str">
        <f t="shared" si="115"/>
        <v/>
      </c>
      <c r="AJ248" t="str">
        <f t="shared" si="117"/>
        <v/>
      </c>
      <c r="AK248" t="str">
        <f t="shared" si="123"/>
        <v/>
      </c>
      <c r="AL248" t="str">
        <f t="shared" si="119"/>
        <v/>
      </c>
      <c r="AM248" t="str">
        <f t="shared" si="118"/>
        <v/>
      </c>
      <c r="AN248" t="str">
        <f t="shared" si="125"/>
        <v/>
      </c>
      <c r="AO248" t="str">
        <f t="shared" si="125"/>
        <v/>
      </c>
      <c r="AP248" t="str">
        <f t="shared" si="125"/>
        <v/>
      </c>
      <c r="AQ248" t="str">
        <f t="shared" si="125"/>
        <v/>
      </c>
      <c r="AR248" t="str">
        <f t="shared" si="125"/>
        <v/>
      </c>
      <c r="AS248">
        <f t="shared" si="125"/>
        <v>19</v>
      </c>
      <c r="AT248" t="str">
        <f t="shared" si="125"/>
        <v/>
      </c>
      <c r="AU248">
        <f t="shared" si="125"/>
        <v>1</v>
      </c>
      <c r="AV248" t="str">
        <f t="shared" si="125"/>
        <v/>
      </c>
      <c r="AW248" t="str">
        <f t="shared" si="125"/>
        <v/>
      </c>
      <c r="AX248" t="str">
        <f t="shared" si="126"/>
        <v/>
      </c>
      <c r="AY248" t="str">
        <f t="shared" si="126"/>
        <v/>
      </c>
      <c r="AZ248" t="str">
        <f t="shared" si="126"/>
        <v/>
      </c>
      <c r="BA248" t="str">
        <f t="shared" si="126"/>
        <v/>
      </c>
      <c r="BB248" t="str">
        <f t="shared" si="126"/>
        <v/>
      </c>
      <c r="BC248" t="str">
        <f t="shared" si="126"/>
        <v/>
      </c>
      <c r="BD248" t="str">
        <f t="shared" si="126"/>
        <v/>
      </c>
      <c r="BE248" t="str">
        <f t="shared" si="126"/>
        <v/>
      </c>
      <c r="BF248" t="str">
        <f t="shared" si="126"/>
        <v/>
      </c>
      <c r="BG248" t="str">
        <f t="shared" si="126"/>
        <v/>
      </c>
      <c r="BH248" t="str">
        <f t="shared" si="127"/>
        <v/>
      </c>
      <c r="BI248" t="str">
        <f t="shared" si="127"/>
        <v/>
      </c>
      <c r="BJ248" t="str">
        <f t="shared" si="127"/>
        <v/>
      </c>
      <c r="BK248" t="str">
        <f t="shared" si="127"/>
        <v/>
      </c>
      <c r="BL248" t="str">
        <f t="shared" si="127"/>
        <v/>
      </c>
      <c r="BM248" t="str">
        <f t="shared" si="127"/>
        <v/>
      </c>
      <c r="BN248" t="str">
        <f t="shared" si="127"/>
        <v/>
      </c>
    </row>
    <row r="249" spans="1:66" ht="16">
      <c r="A249">
        <v>144</v>
      </c>
      <c r="B249">
        <v>4</v>
      </c>
      <c r="C249" t="s">
        <v>65</v>
      </c>
      <c r="D249" t="s">
        <v>62</v>
      </c>
      <c r="E249" t="e">
        <f t="shared" si="124"/>
        <v>#REF!</v>
      </c>
      <c r="F249" t="s">
        <v>3283</v>
      </c>
      <c r="K249" s="231" t="s">
        <v>71</v>
      </c>
      <c r="L249" s="230" t="str">
        <f>VLOOKUP(K249,keys_v1.7!O$2:P$792,2,FALSE)</f>
        <v>Definition from COAR: A defined chapter or section of a book, usually with a separate title or number.</v>
      </c>
      <c r="M249" s="1">
        <v>1</v>
      </c>
      <c r="N249" s="1">
        <v>0</v>
      </c>
      <c r="R249" s="144">
        <v>1</v>
      </c>
      <c r="S249" s="144">
        <v>0</v>
      </c>
      <c r="T249" s="144">
        <v>1</v>
      </c>
      <c r="U249" s="147">
        <v>0.4</v>
      </c>
      <c r="V249" s="144">
        <v>0.2</v>
      </c>
      <c r="W249" s="144">
        <v>0.2</v>
      </c>
      <c r="X249" s="144">
        <v>0</v>
      </c>
      <c r="Y249" s="144">
        <v>0</v>
      </c>
      <c r="Z249" s="144">
        <v>0</v>
      </c>
      <c r="AA249" s="144">
        <v>0</v>
      </c>
      <c r="AB249" s="145">
        <v>0</v>
      </c>
      <c r="AC249" s="144">
        <v>0</v>
      </c>
      <c r="AE249" t="s">
        <v>2750</v>
      </c>
      <c r="AH249" t="str">
        <f t="shared" si="116"/>
        <v/>
      </c>
      <c r="AI249" t="str">
        <f t="shared" si="115"/>
        <v/>
      </c>
      <c r="AJ249" t="str">
        <f t="shared" si="117"/>
        <v/>
      </c>
      <c r="AK249" t="str">
        <f t="shared" si="123"/>
        <v/>
      </c>
      <c r="AL249" t="str">
        <f t="shared" si="119"/>
        <v/>
      </c>
      <c r="AM249" t="str">
        <f t="shared" si="118"/>
        <v/>
      </c>
      <c r="AN249" t="str">
        <f t="shared" si="125"/>
        <v/>
      </c>
      <c r="AO249" t="str">
        <f t="shared" si="125"/>
        <v/>
      </c>
      <c r="AP249" t="str">
        <f t="shared" si="125"/>
        <v/>
      </c>
      <c r="AQ249" t="str">
        <f t="shared" si="125"/>
        <v/>
      </c>
      <c r="AR249" t="str">
        <f t="shared" si="125"/>
        <v/>
      </c>
      <c r="AS249" t="str">
        <f t="shared" si="125"/>
        <v/>
      </c>
      <c r="AT249" t="str">
        <f t="shared" si="125"/>
        <v/>
      </c>
      <c r="AU249" t="str">
        <f t="shared" si="125"/>
        <v/>
      </c>
      <c r="AV249" t="str">
        <f t="shared" si="125"/>
        <v/>
      </c>
      <c r="AW249" t="str">
        <f t="shared" si="125"/>
        <v/>
      </c>
      <c r="AX249" t="str">
        <f t="shared" si="126"/>
        <v/>
      </c>
      <c r="AY249" t="str">
        <f t="shared" si="126"/>
        <v/>
      </c>
      <c r="AZ249" t="str">
        <f t="shared" si="126"/>
        <v/>
      </c>
      <c r="BA249" t="str">
        <f t="shared" si="126"/>
        <v/>
      </c>
      <c r="BB249" t="str">
        <f t="shared" si="126"/>
        <v/>
      </c>
      <c r="BC249" t="str">
        <f t="shared" si="126"/>
        <v/>
      </c>
      <c r="BD249" t="str">
        <f t="shared" si="126"/>
        <v/>
      </c>
      <c r="BE249" t="str">
        <f t="shared" si="126"/>
        <v/>
      </c>
      <c r="BF249" t="str">
        <f t="shared" si="126"/>
        <v/>
      </c>
      <c r="BG249" t="str">
        <f t="shared" si="126"/>
        <v/>
      </c>
      <c r="BH249">
        <f t="shared" si="127"/>
        <v>1</v>
      </c>
      <c r="BI249" t="str">
        <f t="shared" si="127"/>
        <v/>
      </c>
      <c r="BJ249" t="str">
        <f t="shared" si="127"/>
        <v/>
      </c>
      <c r="BK249" t="str">
        <f t="shared" si="127"/>
        <v/>
      </c>
      <c r="BL249" t="str">
        <f t="shared" si="127"/>
        <v/>
      </c>
      <c r="BM249" t="str">
        <f t="shared" si="127"/>
        <v/>
      </c>
      <c r="BN249" t="str">
        <f t="shared" si="127"/>
        <v/>
      </c>
    </row>
    <row r="250" spans="1:66" ht="48">
      <c r="A250">
        <v>143</v>
      </c>
      <c r="B250">
        <v>4</v>
      </c>
      <c r="C250" t="s">
        <v>65</v>
      </c>
      <c r="D250" t="s">
        <v>62</v>
      </c>
      <c r="E250" t="e">
        <f t="shared" si="124"/>
        <v>#REF!</v>
      </c>
      <c r="F250" t="s">
        <v>3283</v>
      </c>
      <c r="K250" s="231" t="s">
        <v>97</v>
      </c>
      <c r="L250" s="230" t="str">
        <f>VLOOKUP(K250,keys_v1.7!O$2:P$792,2,FALSE)</f>
        <v>Definition from FaBiO: A non-serial document that is complete in one volume or a designated finite number of volumes. A book published by a publisher is usually identified by an International Standard Book Number (ISBN), and may be manifested as a physical printed publication on paper bound in a hard or soft cover, or in electronic format as an 'e-book'.</v>
      </c>
      <c r="M250" s="1">
        <v>1</v>
      </c>
      <c r="N250" s="1">
        <v>0</v>
      </c>
      <c r="R250" s="144">
        <v>1</v>
      </c>
      <c r="S250" s="144">
        <v>0.2</v>
      </c>
      <c r="T250" s="144">
        <v>1</v>
      </c>
      <c r="U250" s="147">
        <v>0.4</v>
      </c>
      <c r="V250" s="144">
        <v>0.4</v>
      </c>
      <c r="W250" s="144">
        <v>0.2</v>
      </c>
      <c r="X250" s="144">
        <v>0</v>
      </c>
      <c r="Y250" s="144">
        <v>0</v>
      </c>
      <c r="Z250" s="144">
        <v>0</v>
      </c>
      <c r="AA250" s="144">
        <v>0</v>
      </c>
      <c r="AB250" s="145">
        <v>0</v>
      </c>
      <c r="AC250" s="144">
        <v>0</v>
      </c>
      <c r="AE250" t="s">
        <v>2750</v>
      </c>
      <c r="AH250" t="str">
        <f t="shared" si="116"/>
        <v/>
      </c>
      <c r="AI250" t="str">
        <f t="shared" si="115"/>
        <v/>
      </c>
      <c r="AJ250" t="str">
        <f t="shared" si="117"/>
        <v/>
      </c>
      <c r="AK250" t="str">
        <f t="shared" si="123"/>
        <v/>
      </c>
      <c r="AL250" t="str">
        <f t="shared" si="119"/>
        <v/>
      </c>
      <c r="AM250" t="str">
        <f t="shared" si="118"/>
        <v/>
      </c>
      <c r="AN250" t="str">
        <f t="shared" si="125"/>
        <v/>
      </c>
      <c r="AO250" t="str">
        <f t="shared" si="125"/>
        <v/>
      </c>
      <c r="AP250" t="str">
        <f t="shared" si="125"/>
        <v/>
      </c>
      <c r="AQ250" t="str">
        <f t="shared" si="125"/>
        <v/>
      </c>
      <c r="AR250" t="str">
        <f t="shared" si="125"/>
        <v/>
      </c>
      <c r="AS250" t="str">
        <f t="shared" si="125"/>
        <v/>
      </c>
      <c r="AT250" t="str">
        <f t="shared" si="125"/>
        <v/>
      </c>
      <c r="AU250" t="str">
        <f t="shared" si="125"/>
        <v/>
      </c>
      <c r="AV250" t="str">
        <f t="shared" si="125"/>
        <v/>
      </c>
      <c r="AW250" t="str">
        <f t="shared" si="125"/>
        <v/>
      </c>
      <c r="AX250" t="str">
        <f t="shared" si="126"/>
        <v/>
      </c>
      <c r="AY250" t="str">
        <f t="shared" si="126"/>
        <v/>
      </c>
      <c r="AZ250" t="str">
        <f t="shared" si="126"/>
        <v/>
      </c>
      <c r="BA250" t="str">
        <f t="shared" si="126"/>
        <v/>
      </c>
      <c r="BB250" t="str">
        <f t="shared" si="126"/>
        <v/>
      </c>
      <c r="BC250" t="str">
        <f t="shared" si="126"/>
        <v/>
      </c>
      <c r="BD250" t="str">
        <f t="shared" si="126"/>
        <v/>
      </c>
      <c r="BE250" t="str">
        <f t="shared" si="126"/>
        <v/>
      </c>
      <c r="BF250" t="str">
        <f t="shared" si="126"/>
        <v/>
      </c>
      <c r="BG250" t="str">
        <f t="shared" si="126"/>
        <v/>
      </c>
      <c r="BH250">
        <f t="shared" si="127"/>
        <v>1</v>
      </c>
      <c r="BI250" t="str">
        <f t="shared" si="127"/>
        <v/>
      </c>
      <c r="BJ250" t="str">
        <f t="shared" si="127"/>
        <v/>
      </c>
      <c r="BK250" t="str">
        <f t="shared" si="127"/>
        <v/>
      </c>
      <c r="BL250" t="str">
        <f t="shared" si="127"/>
        <v/>
      </c>
      <c r="BM250" t="str">
        <f t="shared" si="127"/>
        <v/>
      </c>
      <c r="BN250" t="str">
        <f t="shared" si="127"/>
        <v/>
      </c>
    </row>
    <row r="251" spans="1:66" ht="32">
      <c r="A251">
        <v>160</v>
      </c>
      <c r="B251">
        <v>4</v>
      </c>
      <c r="C251" t="s">
        <v>65</v>
      </c>
      <c r="D251" t="s">
        <v>62</v>
      </c>
      <c r="E251" t="e">
        <f t="shared" si="124"/>
        <v>#REF!</v>
      </c>
      <c r="F251" t="s">
        <v>3267</v>
      </c>
      <c r="K251" s="231" t="s">
        <v>123</v>
      </c>
      <c r="L251" s="230" t="str">
        <f>VLOOKUP(K251,keys_v1.7!O$2:P$792,2,FALSE)</f>
        <v>Definition from FaBiO: A paper, typically the realization of a research paper reporting original research findings, usually published within a conference proceedings volume.</v>
      </c>
      <c r="M251" s="1">
        <v>1</v>
      </c>
      <c r="N251" s="1">
        <v>0</v>
      </c>
      <c r="O251" s="1">
        <v>1</v>
      </c>
      <c r="P251" s="1">
        <v>1</v>
      </c>
      <c r="R251" s="144">
        <v>1</v>
      </c>
      <c r="S251" s="147">
        <v>0</v>
      </c>
      <c r="T251" s="147">
        <v>0</v>
      </c>
      <c r="U251" s="144">
        <v>0</v>
      </c>
      <c r="V251" s="144">
        <v>0</v>
      </c>
      <c r="W251" s="147">
        <v>0</v>
      </c>
      <c r="X251" s="144">
        <v>0</v>
      </c>
      <c r="Y251" s="144">
        <v>0</v>
      </c>
      <c r="Z251" s="144">
        <v>0</v>
      </c>
      <c r="AA251" s="144">
        <v>0</v>
      </c>
      <c r="AB251" s="145">
        <v>0</v>
      </c>
      <c r="AC251" s="144">
        <v>0</v>
      </c>
      <c r="AE251" t="s">
        <v>2705</v>
      </c>
      <c r="AH251" t="str">
        <f t="shared" si="116"/>
        <v/>
      </c>
      <c r="AI251" t="str">
        <f t="shared" si="115"/>
        <v/>
      </c>
      <c r="AJ251" t="str">
        <f t="shared" si="117"/>
        <v/>
      </c>
      <c r="AK251" t="str">
        <f t="shared" si="123"/>
        <v/>
      </c>
      <c r="AL251" t="str">
        <f t="shared" si="119"/>
        <v/>
      </c>
      <c r="AM251" t="str">
        <f t="shared" si="118"/>
        <v/>
      </c>
      <c r="AN251" t="str">
        <f t="shared" si="125"/>
        <v/>
      </c>
      <c r="AO251" t="str">
        <f t="shared" si="125"/>
        <v/>
      </c>
      <c r="AP251" t="str">
        <f t="shared" si="125"/>
        <v/>
      </c>
      <c r="AQ251" t="str">
        <f t="shared" si="125"/>
        <v/>
      </c>
      <c r="AR251" t="str">
        <f t="shared" si="125"/>
        <v/>
      </c>
      <c r="AS251">
        <f t="shared" si="125"/>
        <v>12</v>
      </c>
      <c r="AT251" t="str">
        <f t="shared" si="125"/>
        <v/>
      </c>
      <c r="AU251" t="str">
        <f t="shared" si="125"/>
        <v/>
      </c>
      <c r="AV251" t="str">
        <f t="shared" si="125"/>
        <v/>
      </c>
      <c r="AW251" t="str">
        <f t="shared" si="125"/>
        <v/>
      </c>
      <c r="AX251">
        <f t="shared" si="126"/>
        <v>1</v>
      </c>
      <c r="AY251" t="str">
        <f t="shared" si="126"/>
        <v/>
      </c>
      <c r="AZ251" t="str">
        <f t="shared" si="126"/>
        <v/>
      </c>
      <c r="BA251" t="str">
        <f t="shared" si="126"/>
        <v/>
      </c>
      <c r="BB251" t="str">
        <f t="shared" si="126"/>
        <v/>
      </c>
      <c r="BC251" t="str">
        <f t="shared" si="126"/>
        <v/>
      </c>
      <c r="BD251" t="str">
        <f t="shared" si="126"/>
        <v/>
      </c>
      <c r="BE251" t="str">
        <f t="shared" si="126"/>
        <v/>
      </c>
      <c r="BF251" t="str">
        <f t="shared" si="126"/>
        <v/>
      </c>
      <c r="BG251" t="str">
        <f t="shared" si="126"/>
        <v/>
      </c>
      <c r="BH251" t="str">
        <f t="shared" si="127"/>
        <v/>
      </c>
      <c r="BI251" t="str">
        <f t="shared" si="127"/>
        <v/>
      </c>
      <c r="BJ251" t="str">
        <f t="shared" si="127"/>
        <v/>
      </c>
      <c r="BK251" t="str">
        <f t="shared" si="127"/>
        <v/>
      </c>
      <c r="BL251" t="str">
        <f t="shared" si="127"/>
        <v/>
      </c>
      <c r="BM251" t="str">
        <f t="shared" si="127"/>
        <v/>
      </c>
      <c r="BN251" t="str">
        <f t="shared" si="127"/>
        <v/>
      </c>
    </row>
    <row r="252" spans="1:66" ht="32">
      <c r="A252">
        <v>165</v>
      </c>
      <c r="B252">
        <v>4</v>
      </c>
      <c r="C252" t="s">
        <v>65</v>
      </c>
      <c r="D252" t="s">
        <v>62</v>
      </c>
      <c r="E252" t="e">
        <f t="shared" si="124"/>
        <v>#REF!</v>
      </c>
      <c r="F252" t="s">
        <v>1386</v>
      </c>
      <c r="K252" s="231" t="s">
        <v>149</v>
      </c>
      <c r="L252" s="230" t="str">
        <f>VLOOKUP(K252,keys_v1.7!O$2:P$792,2,FALSE)</f>
        <v>Definition from FaBiO: A document containing the programme and collected conference papers, or their abstracts, presented at a conference, seminar, symposium or similar event.</v>
      </c>
      <c r="M252" s="1">
        <v>1</v>
      </c>
      <c r="N252" s="1">
        <v>0</v>
      </c>
      <c r="O252" s="1">
        <v>1</v>
      </c>
      <c r="P252" s="1">
        <v>1</v>
      </c>
      <c r="R252" s="144">
        <v>1</v>
      </c>
      <c r="S252" s="147">
        <v>0</v>
      </c>
      <c r="T252" s="147">
        <v>0</v>
      </c>
      <c r="U252" s="144">
        <v>0</v>
      </c>
      <c r="V252" s="144">
        <v>0</v>
      </c>
      <c r="W252" s="147">
        <v>0</v>
      </c>
      <c r="X252" s="144">
        <v>0</v>
      </c>
      <c r="Y252" s="144">
        <v>0</v>
      </c>
      <c r="Z252" s="144">
        <v>0</v>
      </c>
      <c r="AA252" s="144">
        <v>0</v>
      </c>
      <c r="AB252" s="145">
        <v>0</v>
      </c>
      <c r="AC252" s="144">
        <v>0</v>
      </c>
      <c r="AE252" t="s">
        <v>2705</v>
      </c>
      <c r="AH252" t="str">
        <f t="shared" si="116"/>
        <v/>
      </c>
      <c r="AI252" t="str">
        <f t="shared" si="115"/>
        <v/>
      </c>
      <c r="AJ252" t="str">
        <f t="shared" si="117"/>
        <v/>
      </c>
      <c r="AK252" t="str">
        <f t="shared" si="123"/>
        <v/>
      </c>
      <c r="AL252" t="str">
        <f t="shared" si="119"/>
        <v/>
      </c>
      <c r="AM252" t="str">
        <f t="shared" si="118"/>
        <v/>
      </c>
      <c r="AN252" t="str">
        <f t="shared" si="125"/>
        <v/>
      </c>
      <c r="AO252" t="str">
        <f t="shared" si="125"/>
        <v/>
      </c>
      <c r="AP252" t="str">
        <f t="shared" si="125"/>
        <v/>
      </c>
      <c r="AQ252" t="str">
        <f t="shared" si="125"/>
        <v/>
      </c>
      <c r="AR252" t="str">
        <f t="shared" si="125"/>
        <v/>
      </c>
      <c r="AS252" t="str">
        <f t="shared" si="125"/>
        <v/>
      </c>
      <c r="AT252" t="str">
        <f t="shared" si="125"/>
        <v/>
      </c>
      <c r="AU252" t="str">
        <f t="shared" si="125"/>
        <v/>
      </c>
      <c r="AV252" t="str">
        <f t="shared" si="125"/>
        <v/>
      </c>
      <c r="AW252" t="str">
        <f t="shared" si="125"/>
        <v/>
      </c>
      <c r="AX252">
        <f t="shared" si="126"/>
        <v>1</v>
      </c>
      <c r="AY252" t="str">
        <f t="shared" si="126"/>
        <v/>
      </c>
      <c r="AZ252" t="str">
        <f t="shared" si="126"/>
        <v/>
      </c>
      <c r="BA252" t="str">
        <f t="shared" si="126"/>
        <v/>
      </c>
      <c r="BB252" t="str">
        <f t="shared" si="126"/>
        <v/>
      </c>
      <c r="BC252" t="str">
        <f t="shared" si="126"/>
        <v/>
      </c>
      <c r="BD252" t="str">
        <f t="shared" si="126"/>
        <v/>
      </c>
      <c r="BE252" t="str">
        <f t="shared" si="126"/>
        <v/>
      </c>
      <c r="BF252" t="str">
        <f t="shared" si="126"/>
        <v/>
      </c>
      <c r="BG252" t="str">
        <f t="shared" si="126"/>
        <v/>
      </c>
      <c r="BH252" t="str">
        <f t="shared" si="127"/>
        <v/>
      </c>
      <c r="BI252" t="str">
        <f t="shared" si="127"/>
        <v/>
      </c>
      <c r="BJ252" t="str">
        <f t="shared" si="127"/>
        <v/>
      </c>
      <c r="BK252" t="str">
        <f t="shared" si="127"/>
        <v/>
      </c>
      <c r="BL252" t="str">
        <f t="shared" si="127"/>
        <v/>
      </c>
      <c r="BM252" t="str">
        <f t="shared" si="127"/>
        <v/>
      </c>
      <c r="BN252" t="str">
        <f t="shared" si="127"/>
        <v/>
      </c>
    </row>
    <row r="253" spans="1:66" ht="48">
      <c r="A253">
        <v>115</v>
      </c>
      <c r="B253">
        <v>4</v>
      </c>
      <c r="C253" t="s">
        <v>65</v>
      </c>
      <c r="D253" t="s">
        <v>62</v>
      </c>
      <c r="E253" t="e">
        <f t="shared" si="124"/>
        <v>#REF!</v>
      </c>
      <c r="F253" t="s">
        <v>3284</v>
      </c>
      <c r="K253" s="231" t="s">
        <v>1020</v>
      </c>
      <c r="L253" s="230" t="str">
        <f>VLOOKUP(K253,keys_v1.7!O$2:P$792,2,FALSE)</f>
        <v>Definition from MARLO: Infographics (a clipped compound of "information" and "graphics") are graphic visual representations of information, data or knowledge intended to present information quickly and clearly.[1][2] They can improve cognition by utilizing graphics to enhance the human visual system’s ability to see patterns and trends.</v>
      </c>
      <c r="M253" s="1">
        <v>1</v>
      </c>
      <c r="N253" s="1">
        <v>0</v>
      </c>
      <c r="R253" s="144">
        <v>0.2</v>
      </c>
      <c r="S253" s="144">
        <v>0.6</v>
      </c>
      <c r="T253" s="144"/>
      <c r="U253" s="144">
        <v>0.4</v>
      </c>
      <c r="V253" s="144">
        <v>0.8</v>
      </c>
      <c r="W253" s="144">
        <v>0.8</v>
      </c>
      <c r="X253" s="144">
        <v>1</v>
      </c>
      <c r="Y253" s="144">
        <v>0</v>
      </c>
      <c r="Z253" s="145">
        <v>0.4</v>
      </c>
      <c r="AA253" s="144">
        <v>0</v>
      </c>
      <c r="AB253" s="145">
        <v>0</v>
      </c>
      <c r="AC253" s="144">
        <v>0</v>
      </c>
      <c r="AE253" t="s">
        <v>2750</v>
      </c>
      <c r="AH253" t="str">
        <f t="shared" si="116"/>
        <v/>
      </c>
      <c r="AI253" t="str">
        <f t="shared" si="115"/>
        <v/>
      </c>
      <c r="AJ253" t="str">
        <f t="shared" si="117"/>
        <v/>
      </c>
      <c r="AK253" t="str">
        <f t="shared" si="123"/>
        <v/>
      </c>
      <c r="AL253" t="str">
        <f t="shared" si="119"/>
        <v/>
      </c>
      <c r="AM253" t="str">
        <f t="shared" si="118"/>
        <v/>
      </c>
      <c r="AN253" t="str">
        <f t="shared" si="125"/>
        <v/>
      </c>
      <c r="AO253" t="str">
        <f t="shared" si="125"/>
        <v/>
      </c>
      <c r="AP253" t="str">
        <f t="shared" si="125"/>
        <v/>
      </c>
      <c r="AQ253" t="str">
        <f t="shared" si="125"/>
        <v/>
      </c>
      <c r="AR253" t="str">
        <f t="shared" si="125"/>
        <v/>
      </c>
      <c r="AS253" t="str">
        <f t="shared" si="125"/>
        <v/>
      </c>
      <c r="AT253" t="str">
        <f t="shared" si="125"/>
        <v/>
      </c>
      <c r="AU253" t="str">
        <f t="shared" si="125"/>
        <v/>
      </c>
      <c r="AV253" t="str">
        <f t="shared" si="125"/>
        <v/>
      </c>
      <c r="AW253" t="str">
        <f t="shared" si="125"/>
        <v/>
      </c>
      <c r="AX253" t="str">
        <f t="shared" si="126"/>
        <v/>
      </c>
      <c r="AY253" t="str">
        <f t="shared" si="126"/>
        <v/>
      </c>
      <c r="AZ253" t="str">
        <f t="shared" si="126"/>
        <v/>
      </c>
      <c r="BA253" t="str">
        <f t="shared" si="126"/>
        <v/>
      </c>
      <c r="BB253" t="str">
        <f t="shared" si="126"/>
        <v/>
      </c>
      <c r="BC253" t="str">
        <f t="shared" si="126"/>
        <v/>
      </c>
      <c r="BD253" t="str">
        <f t="shared" si="126"/>
        <v/>
      </c>
      <c r="BE253" t="str">
        <f t="shared" si="126"/>
        <v/>
      </c>
      <c r="BF253" t="str">
        <f t="shared" si="126"/>
        <v/>
      </c>
      <c r="BG253" t="str">
        <f t="shared" si="126"/>
        <v/>
      </c>
      <c r="BH253" t="str">
        <f t="shared" si="127"/>
        <v/>
      </c>
      <c r="BI253" t="str">
        <f t="shared" si="127"/>
        <v/>
      </c>
      <c r="BJ253" t="str">
        <f t="shared" si="127"/>
        <v/>
      </c>
      <c r="BK253" t="str">
        <f t="shared" si="127"/>
        <v/>
      </c>
      <c r="BL253" t="str">
        <f t="shared" si="127"/>
        <v/>
      </c>
      <c r="BM253" t="str">
        <f t="shared" si="127"/>
        <v/>
      </c>
      <c r="BN253" t="str">
        <f t="shared" si="127"/>
        <v/>
      </c>
    </row>
    <row r="254" spans="1:66" ht="48">
      <c r="A254">
        <v>221</v>
      </c>
      <c r="B254">
        <v>4</v>
      </c>
      <c r="C254" t="s">
        <v>65</v>
      </c>
      <c r="D254" t="s">
        <v>62</v>
      </c>
      <c r="E254" t="e">
        <f t="shared" si="124"/>
        <v>#REF!</v>
      </c>
      <c r="F254" t="s">
        <v>3281</v>
      </c>
      <c r="K254" s="231" t="s">
        <v>402</v>
      </c>
      <c r="L254" s="230" t="str">
        <f>VLOOKUP(K254,keys_v1.7!O$2:P$792,2,FALSE)</f>
        <v>Definition from FaBiO: A scholarly periodical primarily devoted to the publication of original research papers. [Printed and electronic manifestations of the same journal are usually identified by separate print and electronic International Standard Serial Numbers (ISSN or eISSN, respectively), that identifies the journal as a whole, not to individual issues of it.]</v>
      </c>
      <c r="M254" s="1">
        <v>1</v>
      </c>
      <c r="N254" s="1">
        <v>0</v>
      </c>
      <c r="R254" s="144">
        <v>1</v>
      </c>
      <c r="S254" s="144">
        <v>0.2</v>
      </c>
      <c r="T254" s="144"/>
      <c r="U254" s="144">
        <v>0.2</v>
      </c>
      <c r="V254" s="144">
        <v>0.2</v>
      </c>
      <c r="W254" s="144">
        <v>0.2</v>
      </c>
      <c r="X254" s="144">
        <v>0.2</v>
      </c>
      <c r="Y254" s="144">
        <v>0</v>
      </c>
      <c r="Z254" s="144">
        <v>0</v>
      </c>
      <c r="AA254" s="144">
        <v>0</v>
      </c>
      <c r="AB254" s="145">
        <v>0</v>
      </c>
      <c r="AC254" s="145">
        <v>0</v>
      </c>
      <c r="AE254" t="s">
        <v>2750</v>
      </c>
      <c r="AH254" t="str">
        <f t="shared" si="116"/>
        <v/>
      </c>
      <c r="AI254" t="str">
        <f t="shared" si="115"/>
        <v/>
      </c>
      <c r="AJ254" t="str">
        <f t="shared" si="117"/>
        <v/>
      </c>
      <c r="AK254" t="str">
        <f t="shared" si="123"/>
        <v/>
      </c>
      <c r="AL254" t="str">
        <f t="shared" si="119"/>
        <v/>
      </c>
      <c r="AM254" t="str">
        <f t="shared" si="118"/>
        <v/>
      </c>
      <c r="AN254" t="str">
        <f t="shared" ref="AN254:AW263" si="128">IFERROR(SEARCH(AN$1,$K254),"")</f>
        <v/>
      </c>
      <c r="AO254" t="str">
        <f t="shared" si="128"/>
        <v/>
      </c>
      <c r="AP254" t="str">
        <f t="shared" si="128"/>
        <v/>
      </c>
      <c r="AQ254" t="str">
        <f t="shared" si="128"/>
        <v/>
      </c>
      <c r="AR254" t="str">
        <f t="shared" si="128"/>
        <v/>
      </c>
      <c r="AS254" t="str">
        <f t="shared" si="128"/>
        <v/>
      </c>
      <c r="AT254" t="str">
        <f t="shared" si="128"/>
        <v/>
      </c>
      <c r="AU254" t="str">
        <f t="shared" si="128"/>
        <v/>
      </c>
      <c r="AV254" t="str">
        <f t="shared" si="128"/>
        <v/>
      </c>
      <c r="AW254" t="str">
        <f t="shared" si="128"/>
        <v/>
      </c>
      <c r="AX254" t="str">
        <f t="shared" ref="AX254:BG263" si="129">IFERROR(SEARCH(AX$1,$K254),"")</f>
        <v/>
      </c>
      <c r="AY254" t="str">
        <f t="shared" si="129"/>
        <v/>
      </c>
      <c r="AZ254" t="str">
        <f t="shared" si="129"/>
        <v/>
      </c>
      <c r="BA254" t="str">
        <f t="shared" si="129"/>
        <v/>
      </c>
      <c r="BB254" t="str">
        <f t="shared" si="129"/>
        <v/>
      </c>
      <c r="BC254" t="str">
        <f t="shared" si="129"/>
        <v/>
      </c>
      <c r="BD254" t="str">
        <f t="shared" si="129"/>
        <v/>
      </c>
      <c r="BE254" t="str">
        <f t="shared" si="129"/>
        <v/>
      </c>
      <c r="BF254" t="str">
        <f t="shared" si="129"/>
        <v/>
      </c>
      <c r="BG254" t="str">
        <f t="shared" si="129"/>
        <v/>
      </c>
      <c r="BH254" t="str">
        <f t="shared" ref="BH254:BN263" si="130">IFERROR(SEARCH(BH$1,$K254),"")</f>
        <v/>
      </c>
      <c r="BI254" t="str">
        <f t="shared" si="130"/>
        <v/>
      </c>
      <c r="BJ254" t="str">
        <f t="shared" si="130"/>
        <v/>
      </c>
      <c r="BK254" t="str">
        <f t="shared" si="130"/>
        <v/>
      </c>
      <c r="BL254" t="str">
        <f t="shared" si="130"/>
        <v/>
      </c>
      <c r="BM254" t="str">
        <f t="shared" si="130"/>
        <v/>
      </c>
      <c r="BN254" t="str">
        <f t="shared" si="130"/>
        <v/>
      </c>
    </row>
    <row r="255" spans="1:66" ht="16">
      <c r="A255">
        <v>222</v>
      </c>
      <c r="B255">
        <v>4</v>
      </c>
      <c r="C255" t="s">
        <v>65</v>
      </c>
      <c r="D255" t="s">
        <v>62</v>
      </c>
      <c r="E255" t="e">
        <f t="shared" si="124"/>
        <v>#REF!</v>
      </c>
      <c r="F255" t="s">
        <v>3281</v>
      </c>
      <c r="K255" s="231" t="s">
        <v>87</v>
      </c>
      <c r="L255" s="230" t="str">
        <f>VLOOKUP(K255,keys_v1.7!O$2:P$792,2,FALSE)</f>
        <v>Definition from FaBiO: An article, typically the realization of a research paper reporting original research findings, published in a journal issue.</v>
      </c>
      <c r="M255" s="1">
        <v>1</v>
      </c>
      <c r="N255" s="1">
        <v>0</v>
      </c>
      <c r="R255" s="144">
        <v>1</v>
      </c>
      <c r="S255" s="144">
        <v>0.4</v>
      </c>
      <c r="T255" s="144"/>
      <c r="U255" s="144">
        <v>0.2</v>
      </c>
      <c r="V255" s="144">
        <v>0.2</v>
      </c>
      <c r="W255" s="144">
        <v>0.4</v>
      </c>
      <c r="X255" s="144">
        <v>0.2</v>
      </c>
      <c r="Y255" s="144">
        <v>0</v>
      </c>
      <c r="Z255" s="144">
        <v>0</v>
      </c>
      <c r="AA255" s="144">
        <v>0</v>
      </c>
      <c r="AB255" s="145">
        <v>0</v>
      </c>
      <c r="AC255" s="145">
        <v>0</v>
      </c>
      <c r="AE255" t="s">
        <v>2750</v>
      </c>
      <c r="AH255" t="str">
        <f t="shared" si="116"/>
        <v/>
      </c>
      <c r="AI255" t="str">
        <f t="shared" si="115"/>
        <v/>
      </c>
      <c r="AJ255" t="str">
        <f t="shared" si="117"/>
        <v/>
      </c>
      <c r="AK255" t="str">
        <f t="shared" si="123"/>
        <v/>
      </c>
      <c r="AL255" t="str">
        <f t="shared" si="119"/>
        <v/>
      </c>
      <c r="AM255" t="str">
        <f t="shared" si="118"/>
        <v/>
      </c>
      <c r="AN255" t="str">
        <f t="shared" si="128"/>
        <v/>
      </c>
      <c r="AO255" t="str">
        <f t="shared" si="128"/>
        <v/>
      </c>
      <c r="AP255" t="str">
        <f t="shared" si="128"/>
        <v/>
      </c>
      <c r="AQ255" t="str">
        <f t="shared" si="128"/>
        <v/>
      </c>
      <c r="AR255" t="str">
        <f t="shared" si="128"/>
        <v/>
      </c>
      <c r="AS255" t="str">
        <f t="shared" si="128"/>
        <v/>
      </c>
      <c r="AT255" t="str">
        <f t="shared" si="128"/>
        <v/>
      </c>
      <c r="AU255" t="str">
        <f t="shared" si="128"/>
        <v/>
      </c>
      <c r="AV255" t="str">
        <f t="shared" si="128"/>
        <v/>
      </c>
      <c r="AW255" t="str">
        <f t="shared" si="128"/>
        <v/>
      </c>
      <c r="AX255" t="str">
        <f t="shared" si="129"/>
        <v/>
      </c>
      <c r="AY255" t="str">
        <f t="shared" si="129"/>
        <v/>
      </c>
      <c r="AZ255" t="str">
        <f t="shared" si="129"/>
        <v/>
      </c>
      <c r="BA255" t="str">
        <f t="shared" si="129"/>
        <v/>
      </c>
      <c r="BB255" t="str">
        <f t="shared" si="129"/>
        <v/>
      </c>
      <c r="BC255" t="str">
        <f t="shared" si="129"/>
        <v/>
      </c>
      <c r="BD255" t="str">
        <f t="shared" si="129"/>
        <v/>
      </c>
      <c r="BE255" t="str">
        <f t="shared" si="129"/>
        <v/>
      </c>
      <c r="BF255" t="str">
        <f t="shared" si="129"/>
        <v/>
      </c>
      <c r="BG255" t="str">
        <f t="shared" si="129"/>
        <v/>
      </c>
      <c r="BH255" t="str">
        <f t="shared" si="130"/>
        <v/>
      </c>
      <c r="BI255" t="str">
        <f t="shared" si="130"/>
        <v/>
      </c>
      <c r="BJ255" t="str">
        <f t="shared" si="130"/>
        <v/>
      </c>
      <c r="BK255" t="str">
        <f t="shared" si="130"/>
        <v/>
      </c>
      <c r="BL255" t="str">
        <f t="shared" si="130"/>
        <v/>
      </c>
      <c r="BM255" t="str">
        <f t="shared" si="130"/>
        <v/>
      </c>
      <c r="BN255" t="str">
        <f t="shared" si="130"/>
        <v/>
      </c>
    </row>
    <row r="256" spans="1:66" ht="32">
      <c r="A256">
        <v>279</v>
      </c>
      <c r="B256">
        <v>4</v>
      </c>
      <c r="C256" t="s">
        <v>65</v>
      </c>
      <c r="D256" t="s">
        <v>62</v>
      </c>
      <c r="E256" t="e">
        <f t="shared" si="124"/>
        <v>#REF!</v>
      </c>
      <c r="F256" t="s">
        <v>3269</v>
      </c>
      <c r="K256" s="231" t="s">
        <v>254</v>
      </c>
      <c r="L256" s="230" t="str">
        <f>VLOOKUP(K256,keys_v1.7!O$2:P$792,2,FALSE)</f>
        <v>Definition from NISO: Opaque (e.g., two-dimensional) art originals and reproductions, charts, photographs or materials intended to be projected or viewed without sound, e.g., filmstrips, transparencies, photographs, posters, pictures, radiographs, slides, and collections of such materials.</v>
      </c>
      <c r="M256" s="1">
        <v>1</v>
      </c>
      <c r="N256" s="1">
        <v>0</v>
      </c>
      <c r="R256" s="144">
        <v>1</v>
      </c>
      <c r="S256" s="144">
        <v>0.6</v>
      </c>
      <c r="T256" s="144">
        <v>0.6</v>
      </c>
      <c r="U256" s="144">
        <v>0</v>
      </c>
      <c r="V256" s="144">
        <v>0.2</v>
      </c>
      <c r="W256" s="144">
        <v>0.8</v>
      </c>
      <c r="X256" s="144">
        <v>0.2</v>
      </c>
      <c r="Y256" s="144">
        <v>0</v>
      </c>
      <c r="Z256" s="144">
        <v>0.4</v>
      </c>
      <c r="AA256" s="144">
        <v>0.2</v>
      </c>
      <c r="AB256" s="146">
        <v>0</v>
      </c>
      <c r="AC256" s="144">
        <v>0</v>
      </c>
      <c r="AE256" s="21" t="s">
        <v>2707</v>
      </c>
      <c r="AH256" t="str">
        <f t="shared" si="116"/>
        <v/>
      </c>
      <c r="AI256" t="str">
        <f t="shared" si="115"/>
        <v/>
      </c>
      <c r="AJ256" t="str">
        <f t="shared" si="117"/>
        <v/>
      </c>
      <c r="AK256" t="str">
        <f t="shared" si="123"/>
        <v/>
      </c>
      <c r="AL256" t="str">
        <f t="shared" si="119"/>
        <v/>
      </c>
      <c r="AM256" t="str">
        <f t="shared" si="118"/>
        <v/>
      </c>
      <c r="AN256" t="str">
        <f t="shared" si="128"/>
        <v/>
      </c>
      <c r="AO256" t="str">
        <f t="shared" si="128"/>
        <v/>
      </c>
      <c r="AP256" t="str">
        <f t="shared" si="128"/>
        <v/>
      </c>
      <c r="AQ256" t="str">
        <f t="shared" si="128"/>
        <v/>
      </c>
      <c r="AR256" t="str">
        <f t="shared" si="128"/>
        <v/>
      </c>
      <c r="AS256" t="str">
        <f t="shared" si="128"/>
        <v/>
      </c>
      <c r="AT256" t="str">
        <f t="shared" si="128"/>
        <v/>
      </c>
      <c r="AU256" t="str">
        <f t="shared" si="128"/>
        <v/>
      </c>
      <c r="AV256" t="str">
        <f t="shared" si="128"/>
        <v/>
      </c>
      <c r="AW256" t="str">
        <f t="shared" si="128"/>
        <v/>
      </c>
      <c r="AX256" t="str">
        <f t="shared" si="129"/>
        <v/>
      </c>
      <c r="AY256" t="str">
        <f t="shared" si="129"/>
        <v/>
      </c>
      <c r="AZ256" t="str">
        <f t="shared" si="129"/>
        <v/>
      </c>
      <c r="BA256" t="str">
        <f t="shared" si="129"/>
        <v/>
      </c>
      <c r="BB256" t="str">
        <f t="shared" si="129"/>
        <v/>
      </c>
      <c r="BC256" t="str">
        <f t="shared" si="129"/>
        <v/>
      </c>
      <c r="BD256" t="str">
        <f t="shared" si="129"/>
        <v/>
      </c>
      <c r="BE256" t="str">
        <f t="shared" si="129"/>
        <v/>
      </c>
      <c r="BF256" t="str">
        <f t="shared" si="129"/>
        <v/>
      </c>
      <c r="BG256" t="str">
        <f t="shared" si="129"/>
        <v/>
      </c>
      <c r="BH256" t="str">
        <f t="shared" si="130"/>
        <v/>
      </c>
      <c r="BI256" t="str">
        <f t="shared" si="130"/>
        <v/>
      </c>
      <c r="BJ256" t="str">
        <f t="shared" si="130"/>
        <v/>
      </c>
      <c r="BK256" t="str">
        <f t="shared" si="130"/>
        <v/>
      </c>
      <c r="BL256">
        <f t="shared" si="130"/>
        <v>1</v>
      </c>
      <c r="BM256" t="str">
        <f t="shared" si="130"/>
        <v/>
      </c>
      <c r="BN256" t="str">
        <f t="shared" si="130"/>
        <v/>
      </c>
    </row>
    <row r="257" spans="1:66" ht="16">
      <c r="A257">
        <v>159</v>
      </c>
      <c r="B257">
        <v>4</v>
      </c>
      <c r="C257" t="s">
        <v>65</v>
      </c>
      <c r="D257" t="s">
        <v>62</v>
      </c>
      <c r="E257" t="e">
        <f t="shared" si="124"/>
        <v>#REF!</v>
      </c>
      <c r="F257" t="s">
        <v>1703</v>
      </c>
      <c r="K257" s="231" t="s">
        <v>313</v>
      </c>
      <c r="L257" s="230" t="str">
        <f>VLOOKUP(K257,keys_v1.7!O$2:P$792,2,FALSE)</f>
        <v>Definition from DataCite: Texts of a specified length that states the issue to be discussed in a proposed conference paper.</v>
      </c>
      <c r="M257" s="1">
        <v>0</v>
      </c>
      <c r="N257" s="1">
        <v>1</v>
      </c>
      <c r="O257" s="1">
        <v>1</v>
      </c>
      <c r="P257" s="1">
        <v>1</v>
      </c>
      <c r="R257" s="144">
        <v>1</v>
      </c>
      <c r="S257" s="147">
        <v>0</v>
      </c>
      <c r="T257" s="147">
        <v>0</v>
      </c>
      <c r="U257" s="144">
        <v>0</v>
      </c>
      <c r="V257" s="144">
        <v>0</v>
      </c>
      <c r="W257" s="147">
        <v>0</v>
      </c>
      <c r="X257" s="144">
        <v>0.2</v>
      </c>
      <c r="Y257" s="144">
        <v>0</v>
      </c>
      <c r="Z257" s="144">
        <v>0</v>
      </c>
      <c r="AA257" s="144">
        <v>0.2</v>
      </c>
      <c r="AB257" s="145">
        <v>0</v>
      </c>
      <c r="AC257" s="144">
        <v>0</v>
      </c>
      <c r="AE257" t="s">
        <v>2705</v>
      </c>
      <c r="AH257" t="str">
        <f t="shared" si="116"/>
        <v/>
      </c>
      <c r="AI257" t="str">
        <f t="shared" si="115"/>
        <v/>
      </c>
      <c r="AJ257" t="str">
        <f t="shared" si="117"/>
        <v/>
      </c>
      <c r="AK257" t="str">
        <f t="shared" si="123"/>
        <v/>
      </c>
      <c r="AL257" t="str">
        <f t="shared" si="119"/>
        <v/>
      </c>
      <c r="AM257" t="str">
        <f t="shared" si="118"/>
        <v/>
      </c>
      <c r="AN257" t="str">
        <f t="shared" si="128"/>
        <v/>
      </c>
      <c r="AO257" t="str">
        <f t="shared" si="128"/>
        <v/>
      </c>
      <c r="AP257" t="str">
        <f t="shared" si="128"/>
        <v/>
      </c>
      <c r="AQ257" t="str">
        <f t="shared" si="128"/>
        <v/>
      </c>
      <c r="AR257" t="str">
        <f t="shared" si="128"/>
        <v/>
      </c>
      <c r="AS257" t="str">
        <f t="shared" si="128"/>
        <v/>
      </c>
      <c r="AT257" t="str">
        <f t="shared" si="128"/>
        <v/>
      </c>
      <c r="AU257" t="str">
        <f t="shared" si="128"/>
        <v/>
      </c>
      <c r="AV257" t="str">
        <f t="shared" si="128"/>
        <v/>
      </c>
      <c r="AW257" t="str">
        <f t="shared" si="128"/>
        <v/>
      </c>
      <c r="AX257">
        <f t="shared" si="129"/>
        <v>1</v>
      </c>
      <c r="AY257" t="str">
        <f t="shared" si="129"/>
        <v/>
      </c>
      <c r="AZ257" t="str">
        <f t="shared" si="129"/>
        <v/>
      </c>
      <c r="BA257" t="str">
        <f t="shared" si="129"/>
        <v/>
      </c>
      <c r="BB257" t="str">
        <f t="shared" si="129"/>
        <v/>
      </c>
      <c r="BC257" t="str">
        <f t="shared" si="129"/>
        <v/>
      </c>
      <c r="BD257" t="str">
        <f t="shared" si="129"/>
        <v/>
      </c>
      <c r="BE257" t="str">
        <f t="shared" si="129"/>
        <v/>
      </c>
      <c r="BF257" t="str">
        <f t="shared" si="129"/>
        <v/>
      </c>
      <c r="BG257" t="str">
        <f t="shared" si="129"/>
        <v/>
      </c>
      <c r="BH257" t="str">
        <f t="shared" si="130"/>
        <v/>
      </c>
      <c r="BI257" t="str">
        <f t="shared" si="130"/>
        <v/>
      </c>
      <c r="BJ257" t="str">
        <f t="shared" si="130"/>
        <v/>
      </c>
      <c r="BK257" t="str">
        <f t="shared" si="130"/>
        <v/>
      </c>
      <c r="BL257" t="str">
        <f t="shared" si="130"/>
        <v/>
      </c>
      <c r="BM257" t="str">
        <f t="shared" si="130"/>
        <v/>
      </c>
      <c r="BN257" t="str">
        <f t="shared" si="130"/>
        <v/>
      </c>
    </row>
    <row r="258" spans="1:66">
      <c r="A258">
        <v>266</v>
      </c>
      <c r="B258">
        <v>4</v>
      </c>
      <c r="C258" t="s">
        <v>65</v>
      </c>
      <c r="D258" t="s">
        <v>62</v>
      </c>
      <c r="E258" t="e">
        <f t="shared" si="124"/>
        <v>#REF!</v>
      </c>
      <c r="F258" t="s">
        <v>1703</v>
      </c>
      <c r="K258" s="231" t="s">
        <v>935</v>
      </c>
      <c r="L258" s="230" t="e">
        <f>VLOOKUP(K258,keys_v1.7!O$2:P$792,2,FALSE)</f>
        <v>#N/A</v>
      </c>
      <c r="M258" s="1">
        <v>0</v>
      </c>
      <c r="N258" s="1">
        <v>0</v>
      </c>
      <c r="R258" s="144">
        <v>0.4</v>
      </c>
      <c r="S258" s="144">
        <v>0</v>
      </c>
      <c r="T258" s="144"/>
      <c r="U258" s="144">
        <v>0.2</v>
      </c>
      <c r="V258" s="144">
        <v>0.8</v>
      </c>
      <c r="W258" s="144">
        <v>0.6</v>
      </c>
      <c r="X258" s="144">
        <v>0</v>
      </c>
      <c r="Y258" s="144">
        <v>0</v>
      </c>
      <c r="Z258" s="144">
        <v>0.2</v>
      </c>
      <c r="AA258" s="144">
        <v>0</v>
      </c>
      <c r="AB258" s="146">
        <v>0</v>
      </c>
      <c r="AC258" s="144">
        <v>0</v>
      </c>
      <c r="AE258" t="s">
        <v>2693</v>
      </c>
      <c r="AH258" t="str">
        <f t="shared" si="116"/>
        <v/>
      </c>
      <c r="AI258" t="str">
        <f t="shared" si="115"/>
        <v/>
      </c>
      <c r="AJ258" t="str">
        <f t="shared" si="117"/>
        <v/>
      </c>
      <c r="AK258" t="str">
        <f t="shared" si="123"/>
        <v/>
      </c>
      <c r="AL258" t="str">
        <f t="shared" si="119"/>
        <v/>
      </c>
      <c r="AM258" t="str">
        <f t="shared" si="118"/>
        <v/>
      </c>
      <c r="AN258" t="str">
        <f t="shared" si="128"/>
        <v/>
      </c>
      <c r="AO258" t="str">
        <f t="shared" si="128"/>
        <v/>
      </c>
      <c r="AP258" t="str">
        <f t="shared" si="128"/>
        <v/>
      </c>
      <c r="AQ258" t="str">
        <f t="shared" si="128"/>
        <v/>
      </c>
      <c r="AR258" t="str">
        <f t="shared" si="128"/>
        <v/>
      </c>
      <c r="AS258">
        <f t="shared" si="128"/>
        <v>1</v>
      </c>
      <c r="AT258" t="str">
        <f t="shared" si="128"/>
        <v/>
      </c>
      <c r="AU258" t="str">
        <f t="shared" si="128"/>
        <v/>
      </c>
      <c r="AV258" t="str">
        <f t="shared" si="128"/>
        <v/>
      </c>
      <c r="AW258">
        <f t="shared" si="128"/>
        <v>7</v>
      </c>
      <c r="AX258" t="str">
        <f t="shared" si="129"/>
        <v/>
      </c>
      <c r="AY258" t="str">
        <f t="shared" si="129"/>
        <v/>
      </c>
      <c r="AZ258" t="str">
        <f t="shared" si="129"/>
        <v/>
      </c>
      <c r="BA258" t="str">
        <f t="shared" si="129"/>
        <v/>
      </c>
      <c r="BB258" t="str">
        <f t="shared" si="129"/>
        <v/>
      </c>
      <c r="BC258" t="str">
        <f t="shared" si="129"/>
        <v/>
      </c>
      <c r="BD258" t="str">
        <f t="shared" si="129"/>
        <v/>
      </c>
      <c r="BE258" t="str">
        <f t="shared" si="129"/>
        <v/>
      </c>
      <c r="BF258" t="str">
        <f t="shared" si="129"/>
        <v/>
      </c>
      <c r="BG258" t="str">
        <f t="shared" si="129"/>
        <v/>
      </c>
      <c r="BH258" t="str">
        <f t="shared" si="130"/>
        <v/>
      </c>
      <c r="BI258" t="str">
        <f t="shared" si="130"/>
        <v/>
      </c>
      <c r="BJ258" t="str">
        <f t="shared" si="130"/>
        <v/>
      </c>
      <c r="BK258" t="str">
        <f t="shared" si="130"/>
        <v/>
      </c>
      <c r="BL258" t="str">
        <f t="shared" si="130"/>
        <v/>
      </c>
      <c r="BM258" t="str">
        <f t="shared" si="130"/>
        <v/>
      </c>
      <c r="BN258" t="str">
        <f t="shared" si="130"/>
        <v/>
      </c>
    </row>
    <row r="259" spans="1:66" ht="48">
      <c r="A259">
        <v>284</v>
      </c>
      <c r="B259">
        <v>4</v>
      </c>
      <c r="C259" t="s">
        <v>65</v>
      </c>
      <c r="D259" t="s">
        <v>62</v>
      </c>
      <c r="E259" t="e">
        <f t="shared" si="124"/>
        <v>#REF!</v>
      </c>
      <c r="F259" t="s">
        <v>3270</v>
      </c>
      <c r="K259" s="231" t="s">
        <v>244</v>
      </c>
      <c r="L259" s="230" t="str">
        <f>VLOOKUP(K259,keys_v1.7!O$2:P$792,2,FALSE)</f>
        <v>Definition from FaBiO: A set of slides containing text, tables or figures, designed to communicate ideas or research results, for projection and viewing by an audience at a conference, symposium, seminar, lecture, workshop or other gatherings, typically embodied in a particular manifestation format such as a SlideShare or PowerPoint slideshow.</v>
      </c>
      <c r="M259" s="1">
        <v>1</v>
      </c>
      <c r="N259" s="1">
        <v>-1</v>
      </c>
      <c r="R259" s="144">
        <v>1</v>
      </c>
      <c r="S259" s="144">
        <v>0.6</v>
      </c>
      <c r="T259" s="147">
        <v>0.6</v>
      </c>
      <c r="U259" s="144">
        <v>0</v>
      </c>
      <c r="V259" s="144">
        <v>0.8</v>
      </c>
      <c r="W259" s="144">
        <v>0.8</v>
      </c>
      <c r="X259" s="144">
        <v>0.4</v>
      </c>
      <c r="Y259" s="144">
        <v>0</v>
      </c>
      <c r="Z259" s="144">
        <v>0.6</v>
      </c>
      <c r="AA259" s="144">
        <v>0.2</v>
      </c>
      <c r="AB259" s="145">
        <v>0</v>
      </c>
      <c r="AC259" s="144">
        <v>0</v>
      </c>
      <c r="AE259" s="21" t="s">
        <v>2707</v>
      </c>
      <c r="AH259" t="str">
        <f t="shared" si="116"/>
        <v/>
      </c>
      <c r="AI259" t="str">
        <f t="shared" si="115"/>
        <v/>
      </c>
      <c r="AJ259" t="str">
        <f t="shared" si="117"/>
        <v/>
      </c>
      <c r="AK259" t="str">
        <f t="shared" si="123"/>
        <v/>
      </c>
      <c r="AL259" t="str">
        <f t="shared" si="119"/>
        <v/>
      </c>
      <c r="AM259" t="str">
        <f t="shared" si="118"/>
        <v/>
      </c>
      <c r="AN259" t="str">
        <f t="shared" si="128"/>
        <v/>
      </c>
      <c r="AO259" t="str">
        <f t="shared" si="128"/>
        <v/>
      </c>
      <c r="AP259" t="str">
        <f t="shared" si="128"/>
        <v/>
      </c>
      <c r="AQ259" t="str">
        <f t="shared" si="128"/>
        <v/>
      </c>
      <c r="AR259" t="str">
        <f t="shared" si="128"/>
        <v/>
      </c>
      <c r="AS259" t="str">
        <f t="shared" si="128"/>
        <v/>
      </c>
      <c r="AT259" t="str">
        <f t="shared" si="128"/>
        <v/>
      </c>
      <c r="AU259" t="str">
        <f t="shared" si="128"/>
        <v/>
      </c>
      <c r="AV259" t="str">
        <f t="shared" si="128"/>
        <v/>
      </c>
      <c r="AW259" t="str">
        <f t="shared" si="128"/>
        <v/>
      </c>
      <c r="AX259" t="str">
        <f t="shared" si="129"/>
        <v/>
      </c>
      <c r="AY259" t="str">
        <f t="shared" si="129"/>
        <v/>
      </c>
      <c r="AZ259" t="str">
        <f t="shared" si="129"/>
        <v/>
      </c>
      <c r="BA259" t="str">
        <f t="shared" si="129"/>
        <v/>
      </c>
      <c r="BB259" t="str">
        <f t="shared" si="129"/>
        <v/>
      </c>
      <c r="BC259" t="str">
        <f t="shared" si="129"/>
        <v/>
      </c>
      <c r="BD259" t="str">
        <f t="shared" si="129"/>
        <v/>
      </c>
      <c r="BE259" t="str">
        <f t="shared" si="129"/>
        <v/>
      </c>
      <c r="BF259" t="str">
        <f t="shared" si="129"/>
        <v/>
      </c>
      <c r="BG259" t="str">
        <f t="shared" si="129"/>
        <v/>
      </c>
      <c r="BH259" t="str">
        <f t="shared" si="130"/>
        <v/>
      </c>
      <c r="BI259" t="str">
        <f t="shared" si="130"/>
        <v/>
      </c>
      <c r="BJ259" t="str">
        <f t="shared" si="130"/>
        <v/>
      </c>
      <c r="BK259" t="str">
        <f t="shared" si="130"/>
        <v/>
      </c>
      <c r="BL259" t="str">
        <f t="shared" si="130"/>
        <v/>
      </c>
      <c r="BM259" t="str">
        <f t="shared" si="130"/>
        <v/>
      </c>
      <c r="BN259" t="str">
        <f t="shared" si="130"/>
        <v/>
      </c>
    </row>
    <row r="260" spans="1:66" ht="32">
      <c r="A260">
        <v>347</v>
      </c>
      <c r="B260">
        <v>4</v>
      </c>
      <c r="C260" t="s">
        <v>65</v>
      </c>
      <c r="D260" t="s">
        <v>62</v>
      </c>
      <c r="E260" t="e">
        <f t="shared" si="124"/>
        <v>#REF!</v>
      </c>
      <c r="F260" t="s">
        <v>112</v>
      </c>
      <c r="K260" s="231" t="s">
        <v>107</v>
      </c>
      <c r="L260" s="230" t="str">
        <f>VLOOKUP(K260,keys_v1.7!O$2:P$792,2,FALSE)</f>
        <v>Definition from COAR: A thesis or dissertation is a document submitted in support of candidature for an academic degree or professional qualification presenting the author's research and findings.</v>
      </c>
      <c r="M260" s="1">
        <v>1</v>
      </c>
      <c r="N260" s="1">
        <v>-2</v>
      </c>
      <c r="R260" s="144">
        <v>1</v>
      </c>
      <c r="S260" s="144">
        <v>0.2</v>
      </c>
      <c r="T260" s="144">
        <v>1</v>
      </c>
      <c r="U260" s="144">
        <v>0.2</v>
      </c>
      <c r="V260" s="144">
        <v>0</v>
      </c>
      <c r="W260" s="144">
        <v>0</v>
      </c>
      <c r="X260" s="144">
        <v>0</v>
      </c>
      <c r="Y260" s="144">
        <v>0</v>
      </c>
      <c r="Z260" s="144">
        <v>0.4</v>
      </c>
      <c r="AA260" s="144">
        <v>0.2</v>
      </c>
      <c r="AB260" s="146">
        <v>0</v>
      </c>
      <c r="AC260" s="144">
        <v>0</v>
      </c>
      <c r="AE260" t="s">
        <v>2702</v>
      </c>
      <c r="AH260" t="str">
        <f t="shared" ref="AH260:AH291" si="131">IFERROR(SEARCH(AH$1,$K260),"")</f>
        <v/>
      </c>
      <c r="AI260" t="str">
        <f t="shared" si="115"/>
        <v/>
      </c>
      <c r="AJ260" t="str">
        <f t="shared" si="117"/>
        <v/>
      </c>
      <c r="AK260" t="str">
        <f t="shared" si="123"/>
        <v/>
      </c>
      <c r="AL260" t="str">
        <f t="shared" si="119"/>
        <v/>
      </c>
      <c r="AM260" t="str">
        <f t="shared" ref="AM260:AM291" si="132">IFERROR(SEARCH(AM$1,$K260),"")</f>
        <v/>
      </c>
      <c r="AN260" t="str">
        <f t="shared" si="128"/>
        <v/>
      </c>
      <c r="AO260" t="str">
        <f t="shared" si="128"/>
        <v/>
      </c>
      <c r="AP260" t="str">
        <f t="shared" si="128"/>
        <v/>
      </c>
      <c r="AQ260" t="str">
        <f t="shared" si="128"/>
        <v/>
      </c>
      <c r="AR260" t="str">
        <f t="shared" si="128"/>
        <v/>
      </c>
      <c r="AS260" t="str">
        <f t="shared" si="128"/>
        <v/>
      </c>
      <c r="AT260" t="str">
        <f t="shared" si="128"/>
        <v/>
      </c>
      <c r="AU260" t="str">
        <f t="shared" si="128"/>
        <v/>
      </c>
      <c r="AV260" t="str">
        <f t="shared" si="128"/>
        <v/>
      </c>
      <c r="AW260" t="str">
        <f t="shared" si="128"/>
        <v/>
      </c>
      <c r="AX260" t="str">
        <f t="shared" si="129"/>
        <v/>
      </c>
      <c r="AY260" t="str">
        <f t="shared" si="129"/>
        <v/>
      </c>
      <c r="AZ260" t="str">
        <f t="shared" si="129"/>
        <v/>
      </c>
      <c r="BA260" t="str">
        <f t="shared" si="129"/>
        <v/>
      </c>
      <c r="BB260" t="str">
        <f t="shared" si="129"/>
        <v/>
      </c>
      <c r="BC260" t="str">
        <f t="shared" si="129"/>
        <v/>
      </c>
      <c r="BD260" t="str">
        <f t="shared" si="129"/>
        <v/>
      </c>
      <c r="BE260" t="str">
        <f t="shared" si="129"/>
        <v/>
      </c>
      <c r="BF260" t="str">
        <f t="shared" si="129"/>
        <v/>
      </c>
      <c r="BG260" t="str">
        <f t="shared" si="129"/>
        <v/>
      </c>
      <c r="BH260" t="str">
        <f t="shared" si="130"/>
        <v/>
      </c>
      <c r="BI260" t="str">
        <f t="shared" si="130"/>
        <v/>
      </c>
      <c r="BJ260" t="str">
        <f t="shared" si="130"/>
        <v/>
      </c>
      <c r="BK260" t="str">
        <f t="shared" si="130"/>
        <v/>
      </c>
      <c r="BL260" t="str">
        <f t="shared" si="130"/>
        <v/>
      </c>
      <c r="BM260" t="str">
        <f t="shared" si="130"/>
        <v/>
      </c>
      <c r="BN260" t="str">
        <f t="shared" si="130"/>
        <v/>
      </c>
    </row>
    <row r="261" spans="1:66">
      <c r="A261">
        <v>139</v>
      </c>
      <c r="B261">
        <v>4</v>
      </c>
      <c r="C261" t="s">
        <v>65</v>
      </c>
      <c r="D261" t="s">
        <v>62</v>
      </c>
      <c r="E261" t="e">
        <f t="shared" si="124"/>
        <v>#REF!</v>
      </c>
      <c r="F261" t="s">
        <v>368</v>
      </c>
      <c r="K261" s="231" t="s">
        <v>1899</v>
      </c>
      <c r="L261" s="230" t="e">
        <f>VLOOKUP(K261,keys_v1.7!O$2:P$792,2,FALSE)</f>
        <v>#N/A</v>
      </c>
      <c r="M261" s="1">
        <v>0</v>
      </c>
      <c r="N261" s="1">
        <v>-1</v>
      </c>
      <c r="R261" s="144">
        <v>1</v>
      </c>
      <c r="S261" s="144">
        <v>0</v>
      </c>
      <c r="T261" s="144"/>
      <c r="U261" s="147">
        <v>0.2</v>
      </c>
      <c r="V261" s="144">
        <v>0.2</v>
      </c>
      <c r="W261" s="144">
        <v>0.2</v>
      </c>
      <c r="X261" s="144">
        <v>0.2</v>
      </c>
      <c r="Y261" s="144">
        <v>0</v>
      </c>
      <c r="Z261" s="144">
        <v>0.2</v>
      </c>
      <c r="AA261" s="144">
        <v>0</v>
      </c>
      <c r="AB261" s="145">
        <v>0</v>
      </c>
      <c r="AC261" s="144">
        <v>0</v>
      </c>
      <c r="AE261" t="s">
        <v>2750</v>
      </c>
      <c r="AH261" t="str">
        <f t="shared" si="131"/>
        <v/>
      </c>
      <c r="AI261" t="str">
        <f t="shared" si="115"/>
        <v/>
      </c>
      <c r="AJ261" t="str">
        <f t="shared" si="117"/>
        <v/>
      </c>
      <c r="AK261" t="str">
        <f t="shared" si="123"/>
        <v/>
      </c>
      <c r="AL261" t="str">
        <f t="shared" si="119"/>
        <v/>
      </c>
      <c r="AM261" t="str">
        <f t="shared" si="132"/>
        <v/>
      </c>
      <c r="AN261" t="str">
        <f t="shared" si="128"/>
        <v/>
      </c>
      <c r="AO261" t="str">
        <f t="shared" si="128"/>
        <v/>
      </c>
      <c r="AP261" t="str">
        <f t="shared" si="128"/>
        <v/>
      </c>
      <c r="AQ261" t="str">
        <f t="shared" si="128"/>
        <v/>
      </c>
      <c r="AR261" t="str">
        <f t="shared" si="128"/>
        <v/>
      </c>
      <c r="AS261" t="str">
        <f t="shared" si="128"/>
        <v/>
      </c>
      <c r="AT261" t="str">
        <f t="shared" si="128"/>
        <v/>
      </c>
      <c r="AU261" t="str">
        <f t="shared" si="128"/>
        <v/>
      </c>
      <c r="AV261" t="str">
        <f t="shared" si="128"/>
        <v/>
      </c>
      <c r="AW261" t="str">
        <f t="shared" si="128"/>
        <v/>
      </c>
      <c r="AX261" t="str">
        <f t="shared" si="129"/>
        <v/>
      </c>
      <c r="AY261" t="str">
        <f t="shared" si="129"/>
        <v/>
      </c>
      <c r="AZ261" t="str">
        <f t="shared" si="129"/>
        <v/>
      </c>
      <c r="BA261" t="str">
        <f t="shared" si="129"/>
        <v/>
      </c>
      <c r="BB261" t="str">
        <f t="shared" si="129"/>
        <v/>
      </c>
      <c r="BC261" t="str">
        <f t="shared" si="129"/>
        <v/>
      </c>
      <c r="BD261" t="str">
        <f t="shared" si="129"/>
        <v/>
      </c>
      <c r="BE261" t="str">
        <f t="shared" si="129"/>
        <v/>
      </c>
      <c r="BF261" t="str">
        <f t="shared" si="129"/>
        <v/>
      </c>
      <c r="BG261" t="str">
        <f t="shared" si="129"/>
        <v/>
      </c>
      <c r="BH261" t="str">
        <f t="shared" si="130"/>
        <v/>
      </c>
      <c r="BI261" t="str">
        <f t="shared" si="130"/>
        <v/>
      </c>
      <c r="BJ261" t="str">
        <f t="shared" si="130"/>
        <v/>
      </c>
      <c r="BK261" t="str">
        <f t="shared" si="130"/>
        <v/>
      </c>
      <c r="BL261" t="str">
        <f t="shared" si="130"/>
        <v/>
      </c>
      <c r="BM261" t="str">
        <f t="shared" si="130"/>
        <v/>
      </c>
      <c r="BN261" t="str">
        <f t="shared" si="130"/>
        <v/>
      </c>
    </row>
    <row r="262" spans="1:66" ht="16">
      <c r="A262">
        <v>166</v>
      </c>
      <c r="B262">
        <v>4</v>
      </c>
      <c r="C262" t="s">
        <v>65</v>
      </c>
      <c r="D262" t="s">
        <v>62</v>
      </c>
      <c r="E262" t="e">
        <f t="shared" si="124"/>
        <v>#REF!</v>
      </c>
      <c r="F262" t="s">
        <v>3267</v>
      </c>
      <c r="K262" s="231" t="s">
        <v>344</v>
      </c>
      <c r="L262" s="230" t="str">
        <f>VLOOKUP(K262,keys_v1.7!O$2:P$792,2,FALSE)</f>
        <v>Definition from CASRAI: Document giving details of papers to be presented at an academic conference, compiled from the accepted submissions.</v>
      </c>
      <c r="M262" s="1">
        <v>0</v>
      </c>
      <c r="N262" s="1">
        <v>-1</v>
      </c>
      <c r="O262" s="1">
        <v>1</v>
      </c>
      <c r="P262" s="1">
        <v>1</v>
      </c>
      <c r="R262" s="144">
        <v>0.8</v>
      </c>
      <c r="S262" s="147">
        <v>0</v>
      </c>
      <c r="T262" s="147">
        <v>0</v>
      </c>
      <c r="U262" s="144">
        <v>0.2</v>
      </c>
      <c r="V262" s="144">
        <v>0</v>
      </c>
      <c r="W262" s="147">
        <v>0</v>
      </c>
      <c r="X262" s="144">
        <v>0.6</v>
      </c>
      <c r="Y262" s="144">
        <v>0</v>
      </c>
      <c r="Z262" s="144">
        <v>0</v>
      </c>
      <c r="AA262" s="144">
        <v>0.2</v>
      </c>
      <c r="AB262" s="145">
        <v>0</v>
      </c>
      <c r="AC262" s="144">
        <v>0</v>
      </c>
      <c r="AE262" t="s">
        <v>2705</v>
      </c>
      <c r="AH262" t="str">
        <f t="shared" si="131"/>
        <v/>
      </c>
      <c r="AI262" t="str">
        <f t="shared" si="115"/>
        <v/>
      </c>
      <c r="AJ262" t="str">
        <f t="shared" si="117"/>
        <v/>
      </c>
      <c r="AK262" t="str">
        <f t="shared" si="123"/>
        <v/>
      </c>
      <c r="AL262" t="str">
        <f t="shared" si="119"/>
        <v/>
      </c>
      <c r="AM262" t="str">
        <f t="shared" si="132"/>
        <v/>
      </c>
      <c r="AN262" t="str">
        <f t="shared" si="128"/>
        <v/>
      </c>
      <c r="AO262" t="str">
        <f t="shared" si="128"/>
        <v/>
      </c>
      <c r="AP262" t="str">
        <f t="shared" si="128"/>
        <v/>
      </c>
      <c r="AQ262" t="str">
        <f t="shared" si="128"/>
        <v/>
      </c>
      <c r="AR262" t="str">
        <f t="shared" si="128"/>
        <v/>
      </c>
      <c r="AS262" t="str">
        <f t="shared" si="128"/>
        <v/>
      </c>
      <c r="AT262" t="str">
        <f t="shared" si="128"/>
        <v/>
      </c>
      <c r="AU262" t="str">
        <f t="shared" si="128"/>
        <v/>
      </c>
      <c r="AV262" t="str">
        <f t="shared" si="128"/>
        <v/>
      </c>
      <c r="AW262" t="str">
        <f t="shared" si="128"/>
        <v/>
      </c>
      <c r="AX262">
        <f t="shared" si="129"/>
        <v>1</v>
      </c>
      <c r="AY262" t="str">
        <f t="shared" si="129"/>
        <v/>
      </c>
      <c r="AZ262" t="str">
        <f t="shared" si="129"/>
        <v/>
      </c>
      <c r="BA262" t="str">
        <f t="shared" si="129"/>
        <v/>
      </c>
      <c r="BB262" t="str">
        <f t="shared" si="129"/>
        <v/>
      </c>
      <c r="BC262" t="str">
        <f t="shared" si="129"/>
        <v/>
      </c>
      <c r="BD262" t="str">
        <f t="shared" si="129"/>
        <v/>
      </c>
      <c r="BE262" t="str">
        <f t="shared" si="129"/>
        <v/>
      </c>
      <c r="BF262" t="str">
        <f t="shared" si="129"/>
        <v/>
      </c>
      <c r="BG262" t="str">
        <f t="shared" si="129"/>
        <v/>
      </c>
      <c r="BH262" t="str">
        <f t="shared" si="130"/>
        <v/>
      </c>
      <c r="BI262" t="str">
        <f t="shared" si="130"/>
        <v/>
      </c>
      <c r="BJ262" t="str">
        <f t="shared" si="130"/>
        <v/>
      </c>
      <c r="BK262" t="str">
        <f t="shared" si="130"/>
        <v/>
      </c>
      <c r="BL262" t="str">
        <f t="shared" si="130"/>
        <v/>
      </c>
      <c r="BM262" t="str">
        <f t="shared" si="130"/>
        <v/>
      </c>
      <c r="BN262" t="str">
        <f t="shared" si="130"/>
        <v/>
      </c>
    </row>
    <row r="263" spans="1:66">
      <c r="A263">
        <v>268</v>
      </c>
      <c r="B263">
        <v>4</v>
      </c>
      <c r="C263" t="s">
        <v>65</v>
      </c>
      <c r="D263" t="s">
        <v>62</v>
      </c>
      <c r="E263" t="e">
        <f t="shared" si="124"/>
        <v>#REF!</v>
      </c>
      <c r="F263" t="s">
        <v>1703</v>
      </c>
      <c r="K263" s="231" t="s">
        <v>2273</v>
      </c>
      <c r="L263" s="230" t="e">
        <f>VLOOKUP(K263,keys_v1.7!O$2:P$792,2,FALSE)</f>
        <v>#N/A</v>
      </c>
      <c r="M263" s="1">
        <v>0</v>
      </c>
      <c r="N263" s="1">
        <v>0</v>
      </c>
      <c r="R263" s="144">
        <v>0.5</v>
      </c>
      <c r="S263" s="144">
        <v>0.5</v>
      </c>
      <c r="T263" s="144">
        <v>0.6</v>
      </c>
      <c r="U263" s="144">
        <v>1</v>
      </c>
      <c r="V263" s="144">
        <v>0.8</v>
      </c>
      <c r="W263" s="144">
        <v>0.8</v>
      </c>
      <c r="X263" s="144">
        <v>0.5</v>
      </c>
      <c r="Y263" s="144">
        <v>0</v>
      </c>
      <c r="Z263" s="144">
        <v>0.8</v>
      </c>
      <c r="AA263" s="144">
        <v>0</v>
      </c>
      <c r="AB263" s="146">
        <v>0</v>
      </c>
      <c r="AC263" s="144">
        <v>0</v>
      </c>
      <c r="AE263" t="s">
        <v>1084</v>
      </c>
      <c r="AH263" t="str">
        <f t="shared" si="131"/>
        <v/>
      </c>
      <c r="AI263" t="str">
        <f t="shared" si="115"/>
        <v/>
      </c>
      <c r="AJ263" t="str">
        <f t="shared" si="117"/>
        <v/>
      </c>
      <c r="AK263" t="str">
        <f t="shared" si="123"/>
        <v/>
      </c>
      <c r="AL263" t="str">
        <f t="shared" si="119"/>
        <v/>
      </c>
      <c r="AM263" t="str">
        <f t="shared" si="132"/>
        <v/>
      </c>
      <c r="AN263" t="str">
        <f t="shared" si="128"/>
        <v/>
      </c>
      <c r="AO263" t="str">
        <f t="shared" si="128"/>
        <v/>
      </c>
      <c r="AP263" t="str">
        <f t="shared" si="128"/>
        <v/>
      </c>
      <c r="AQ263" t="str">
        <f t="shared" si="128"/>
        <v/>
      </c>
      <c r="AR263" t="str">
        <f t="shared" si="128"/>
        <v/>
      </c>
      <c r="AS263">
        <f t="shared" si="128"/>
        <v>1</v>
      </c>
      <c r="AT263" t="str">
        <f t="shared" si="128"/>
        <v/>
      </c>
      <c r="AU263" t="str">
        <f t="shared" si="128"/>
        <v/>
      </c>
      <c r="AV263">
        <f t="shared" si="128"/>
        <v>7</v>
      </c>
      <c r="AW263" t="str">
        <f t="shared" si="128"/>
        <v/>
      </c>
      <c r="AX263" t="str">
        <f t="shared" si="129"/>
        <v/>
      </c>
      <c r="AY263" t="str">
        <f t="shared" si="129"/>
        <v/>
      </c>
      <c r="AZ263" t="str">
        <f t="shared" si="129"/>
        <v/>
      </c>
      <c r="BA263" t="str">
        <f t="shared" si="129"/>
        <v/>
      </c>
      <c r="BB263" t="str">
        <f t="shared" si="129"/>
        <v/>
      </c>
      <c r="BC263" t="str">
        <f t="shared" si="129"/>
        <v/>
      </c>
      <c r="BD263" t="str">
        <f t="shared" si="129"/>
        <v/>
      </c>
      <c r="BE263" t="str">
        <f t="shared" si="129"/>
        <v/>
      </c>
      <c r="BF263" t="str">
        <f t="shared" si="129"/>
        <v/>
      </c>
      <c r="BG263" t="str">
        <f t="shared" si="129"/>
        <v/>
      </c>
      <c r="BH263" t="str">
        <f t="shared" si="130"/>
        <v/>
      </c>
      <c r="BI263" t="str">
        <f t="shared" si="130"/>
        <v/>
      </c>
      <c r="BJ263" t="str">
        <f t="shared" si="130"/>
        <v/>
      </c>
      <c r="BK263" t="str">
        <f t="shared" si="130"/>
        <v/>
      </c>
      <c r="BL263" t="str">
        <f t="shared" si="130"/>
        <v/>
      </c>
      <c r="BM263" t="str">
        <f t="shared" si="130"/>
        <v/>
      </c>
      <c r="BN263" t="str">
        <f t="shared" si="130"/>
        <v/>
      </c>
    </row>
    <row r="264" spans="1:66" ht="32">
      <c r="A264">
        <v>161</v>
      </c>
      <c r="B264">
        <v>4</v>
      </c>
      <c r="C264" t="s">
        <v>65</v>
      </c>
      <c r="D264" t="s">
        <v>62</v>
      </c>
      <c r="E264" t="e">
        <f t="shared" si="124"/>
        <v>#REF!</v>
      </c>
      <c r="F264" t="s">
        <v>1703</v>
      </c>
      <c r="K264" s="231" t="s">
        <v>2650</v>
      </c>
      <c r="L264" s="230" t="str">
        <f>VLOOKUP(K264,keys_v1.7!O$2:P$792,2,FALSE)</f>
        <v>Definition from COAR: A conference paper that is submitted to a conference and presented to the audience. The conference paper is not published in proceedings.</v>
      </c>
      <c r="M264" s="1">
        <v>0</v>
      </c>
      <c r="N264" s="1">
        <v>1</v>
      </c>
      <c r="O264" s="1">
        <v>1</v>
      </c>
      <c r="P264" s="1">
        <v>1</v>
      </c>
      <c r="R264" s="144">
        <v>1</v>
      </c>
      <c r="S264" s="147">
        <v>0</v>
      </c>
      <c r="T264" s="147">
        <v>0</v>
      </c>
      <c r="U264" s="144">
        <v>0</v>
      </c>
      <c r="V264" s="144">
        <v>0</v>
      </c>
      <c r="W264" s="147">
        <v>0</v>
      </c>
      <c r="X264" s="144">
        <v>0</v>
      </c>
      <c r="Y264" s="144">
        <v>0</v>
      </c>
      <c r="Z264" s="144">
        <v>0</v>
      </c>
      <c r="AA264" s="144">
        <v>0</v>
      </c>
      <c r="AB264" s="145">
        <v>0</v>
      </c>
      <c r="AC264" s="144">
        <v>0</v>
      </c>
      <c r="AE264" t="s">
        <v>2705</v>
      </c>
      <c r="AH264" t="str">
        <f t="shared" si="131"/>
        <v/>
      </c>
      <c r="AI264" t="str">
        <f t="shared" si="115"/>
        <v/>
      </c>
      <c r="AJ264" t="str">
        <f t="shared" si="117"/>
        <v/>
      </c>
      <c r="AK264" t="str">
        <f t="shared" si="123"/>
        <v/>
      </c>
      <c r="AL264" t="str">
        <f t="shared" si="119"/>
        <v/>
      </c>
      <c r="AM264" t="str">
        <f t="shared" si="132"/>
        <v/>
      </c>
      <c r="AN264" t="str">
        <f t="shared" ref="AN264:AW273" si="133">IFERROR(SEARCH(AN$1,$K264),"")</f>
        <v/>
      </c>
      <c r="AO264" t="str">
        <f t="shared" si="133"/>
        <v/>
      </c>
      <c r="AP264" t="str">
        <f t="shared" si="133"/>
        <v/>
      </c>
      <c r="AQ264" t="str">
        <f t="shared" si="133"/>
        <v/>
      </c>
      <c r="AR264" t="str">
        <f t="shared" si="133"/>
        <v/>
      </c>
      <c r="AS264">
        <f t="shared" si="133"/>
        <v>12</v>
      </c>
      <c r="AT264" t="str">
        <f t="shared" si="133"/>
        <v/>
      </c>
      <c r="AU264" t="str">
        <f t="shared" si="133"/>
        <v/>
      </c>
      <c r="AV264" t="str">
        <f t="shared" si="133"/>
        <v/>
      </c>
      <c r="AW264" t="str">
        <f t="shared" si="133"/>
        <v/>
      </c>
      <c r="AX264">
        <f t="shared" ref="AX264:BG273" si="134">IFERROR(SEARCH(AX$1,$K264),"")</f>
        <v>1</v>
      </c>
      <c r="AY264" t="str">
        <f t="shared" si="134"/>
        <v/>
      </c>
      <c r="AZ264" t="str">
        <f t="shared" si="134"/>
        <v/>
      </c>
      <c r="BA264" t="str">
        <f t="shared" si="134"/>
        <v/>
      </c>
      <c r="BB264" t="str">
        <f t="shared" si="134"/>
        <v/>
      </c>
      <c r="BC264" t="str">
        <f t="shared" si="134"/>
        <v/>
      </c>
      <c r="BD264" t="str">
        <f t="shared" si="134"/>
        <v/>
      </c>
      <c r="BE264" t="str">
        <f t="shared" si="134"/>
        <v/>
      </c>
      <c r="BF264" t="str">
        <f t="shared" si="134"/>
        <v/>
      </c>
      <c r="BG264" t="str">
        <f t="shared" si="134"/>
        <v/>
      </c>
      <c r="BH264" t="str">
        <f t="shared" ref="BH264:BN273" si="135">IFERROR(SEARCH(BH$1,$K264),"")</f>
        <v/>
      </c>
      <c r="BI264" t="str">
        <f t="shared" si="135"/>
        <v/>
      </c>
      <c r="BJ264" t="str">
        <f t="shared" si="135"/>
        <v/>
      </c>
      <c r="BK264" t="str">
        <f t="shared" si="135"/>
        <v/>
      </c>
      <c r="BL264" t="str">
        <f t="shared" si="135"/>
        <v/>
      </c>
      <c r="BM264" t="str">
        <f t="shared" si="135"/>
        <v/>
      </c>
      <c r="BN264" t="str">
        <f t="shared" si="135"/>
        <v/>
      </c>
    </row>
    <row r="265" spans="1:66" ht="16">
      <c r="A265">
        <v>224</v>
      </c>
      <c r="B265">
        <v>4</v>
      </c>
      <c r="C265" t="s">
        <v>65</v>
      </c>
      <c r="D265" t="s">
        <v>62</v>
      </c>
      <c r="E265" t="e">
        <f t="shared" si="124"/>
        <v>#REF!</v>
      </c>
      <c r="F265" t="s">
        <v>3281</v>
      </c>
      <c r="K265" s="231" t="s">
        <v>2053</v>
      </c>
      <c r="L265" s="230" t="str">
        <f>VLOOKUP(K265,keys_v1.7!O$2:P$792,2,FALSE)</f>
        <v>Definition from FaBiO: A particular published issue of a journal, one or more of which will constitute a volume of the journal.</v>
      </c>
      <c r="M265" s="1">
        <v>0</v>
      </c>
      <c r="N265" s="1">
        <v>-1</v>
      </c>
      <c r="R265" s="144">
        <v>1</v>
      </c>
      <c r="S265" s="144">
        <v>0</v>
      </c>
      <c r="T265" s="144"/>
      <c r="U265" s="144">
        <v>0</v>
      </c>
      <c r="V265" s="144">
        <v>0</v>
      </c>
      <c r="W265" s="144">
        <v>0.4</v>
      </c>
      <c r="X265" s="144">
        <v>0.2</v>
      </c>
      <c r="Y265" s="144">
        <v>0</v>
      </c>
      <c r="Z265" s="144">
        <v>0</v>
      </c>
      <c r="AA265" s="144">
        <v>0</v>
      </c>
      <c r="AB265" s="145">
        <v>0</v>
      </c>
      <c r="AC265" s="144">
        <v>0</v>
      </c>
      <c r="AE265" t="s">
        <v>2692</v>
      </c>
      <c r="AH265" t="str">
        <f t="shared" si="131"/>
        <v/>
      </c>
      <c r="AI265" t="str">
        <f t="shared" si="115"/>
        <v/>
      </c>
      <c r="AJ265" t="str">
        <f t="shared" si="117"/>
        <v/>
      </c>
      <c r="AK265" t="str">
        <f t="shared" si="123"/>
        <v/>
      </c>
      <c r="AL265" t="str">
        <f t="shared" si="119"/>
        <v/>
      </c>
      <c r="AM265" t="str">
        <f t="shared" si="132"/>
        <v/>
      </c>
      <c r="AN265" t="str">
        <f t="shared" si="133"/>
        <v/>
      </c>
      <c r="AO265" t="str">
        <f t="shared" si="133"/>
        <v/>
      </c>
      <c r="AP265" t="str">
        <f t="shared" si="133"/>
        <v/>
      </c>
      <c r="AQ265" t="str">
        <f t="shared" si="133"/>
        <v/>
      </c>
      <c r="AR265" t="str">
        <f t="shared" si="133"/>
        <v/>
      </c>
      <c r="AS265" t="str">
        <f t="shared" si="133"/>
        <v/>
      </c>
      <c r="AT265" t="str">
        <f t="shared" si="133"/>
        <v/>
      </c>
      <c r="AU265" t="str">
        <f t="shared" si="133"/>
        <v/>
      </c>
      <c r="AV265" t="str">
        <f t="shared" si="133"/>
        <v/>
      </c>
      <c r="AW265" t="str">
        <f t="shared" si="133"/>
        <v/>
      </c>
      <c r="AX265" t="str">
        <f t="shared" si="134"/>
        <v/>
      </c>
      <c r="AY265" t="str">
        <f t="shared" si="134"/>
        <v/>
      </c>
      <c r="AZ265" t="str">
        <f t="shared" si="134"/>
        <v/>
      </c>
      <c r="BA265" t="str">
        <f t="shared" si="134"/>
        <v/>
      </c>
      <c r="BB265" t="str">
        <f t="shared" si="134"/>
        <v/>
      </c>
      <c r="BC265" t="str">
        <f t="shared" si="134"/>
        <v/>
      </c>
      <c r="BD265" t="str">
        <f t="shared" si="134"/>
        <v/>
      </c>
      <c r="BE265" t="str">
        <f t="shared" si="134"/>
        <v/>
      </c>
      <c r="BF265" t="str">
        <f t="shared" si="134"/>
        <v/>
      </c>
      <c r="BG265" t="str">
        <f t="shared" si="134"/>
        <v/>
      </c>
      <c r="BH265" t="str">
        <f t="shared" si="135"/>
        <v/>
      </c>
      <c r="BI265" t="str">
        <f t="shared" si="135"/>
        <v/>
      </c>
      <c r="BJ265" t="str">
        <f t="shared" si="135"/>
        <v/>
      </c>
      <c r="BK265" t="str">
        <f t="shared" si="135"/>
        <v/>
      </c>
      <c r="BL265" t="str">
        <f t="shared" si="135"/>
        <v/>
      </c>
      <c r="BM265" t="str">
        <f t="shared" si="135"/>
        <v/>
      </c>
      <c r="BN265" t="str">
        <f t="shared" si="135"/>
        <v/>
      </c>
    </row>
    <row r="266" spans="1:66" ht="48">
      <c r="A266">
        <v>53</v>
      </c>
      <c r="B266">
        <v>4</v>
      </c>
      <c r="C266" t="s">
        <v>65</v>
      </c>
      <c r="D266" t="s">
        <v>62</v>
      </c>
      <c r="E266" t="e">
        <f t="shared" si="124"/>
        <v>#REF!</v>
      </c>
      <c r="F266" t="s">
        <v>3200</v>
      </c>
      <c r="K266" s="231" t="s">
        <v>1965</v>
      </c>
      <c r="L266" s="230" t="str">
        <f>VLOOKUP(K266,keys_v1.7!O$2:P$792,2,FALSE)</f>
        <v>Definition from FaBiO: A SKOS concept scheme can be viewed as an aggregation of one or more SKOS concepts. Semantic relationships (links) between those concepts may also be viewed as part of a concept scheme. This definition is, however, meant to be suggestive rather than restrictive, and there is some flexibility in the formal data model stated below.</v>
      </c>
      <c r="M266" s="1">
        <v>0</v>
      </c>
      <c r="N266" s="1">
        <v>-1</v>
      </c>
      <c r="R266" s="144">
        <v>0.2</v>
      </c>
      <c r="S266" s="144">
        <v>0.2</v>
      </c>
      <c r="T266" s="144">
        <v>1</v>
      </c>
      <c r="U266" s="147">
        <v>0.4</v>
      </c>
      <c r="V266" s="144">
        <v>0</v>
      </c>
      <c r="W266" s="144"/>
      <c r="X266" s="144">
        <v>0.2</v>
      </c>
      <c r="Y266" s="144">
        <v>0</v>
      </c>
      <c r="Z266" s="144">
        <v>0.2</v>
      </c>
      <c r="AA266" s="144">
        <v>0</v>
      </c>
      <c r="AB266" s="145">
        <v>0</v>
      </c>
      <c r="AC266" s="144">
        <v>0</v>
      </c>
      <c r="AE266" t="s">
        <v>2750</v>
      </c>
      <c r="AH266" t="str">
        <f t="shared" si="131"/>
        <v/>
      </c>
      <c r="AI266" t="str">
        <f t="shared" si="115"/>
        <v/>
      </c>
      <c r="AJ266" t="str">
        <f t="shared" si="117"/>
        <v/>
      </c>
      <c r="AK266" t="str">
        <f t="shared" si="123"/>
        <v/>
      </c>
      <c r="AL266" t="str">
        <f t="shared" ref="AL266:AL291" si="136">IFERROR(SEARCH(AL$1,$K266),"")</f>
        <v/>
      </c>
      <c r="AM266" t="str">
        <f t="shared" si="132"/>
        <v/>
      </c>
      <c r="AN266" t="str">
        <f t="shared" si="133"/>
        <v/>
      </c>
      <c r="AO266" t="str">
        <f t="shared" si="133"/>
        <v/>
      </c>
      <c r="AP266" t="str">
        <f t="shared" si="133"/>
        <v/>
      </c>
      <c r="AQ266" t="str">
        <f t="shared" si="133"/>
        <v/>
      </c>
      <c r="AR266" t="str">
        <f t="shared" si="133"/>
        <v/>
      </c>
      <c r="AS266" t="str">
        <f t="shared" si="133"/>
        <v/>
      </c>
      <c r="AT266" t="str">
        <f t="shared" si="133"/>
        <v/>
      </c>
      <c r="AU266" t="str">
        <f t="shared" si="133"/>
        <v/>
      </c>
      <c r="AV266" t="str">
        <f t="shared" si="133"/>
        <v/>
      </c>
      <c r="AW266" t="str">
        <f t="shared" si="133"/>
        <v/>
      </c>
      <c r="AX266" t="str">
        <f t="shared" si="134"/>
        <v/>
      </c>
      <c r="AY266" t="str">
        <f t="shared" si="134"/>
        <v/>
      </c>
      <c r="AZ266" t="str">
        <f t="shared" si="134"/>
        <v/>
      </c>
      <c r="BA266" t="str">
        <f t="shared" si="134"/>
        <v/>
      </c>
      <c r="BB266" t="str">
        <f t="shared" si="134"/>
        <v/>
      </c>
      <c r="BC266" t="str">
        <f t="shared" si="134"/>
        <v/>
      </c>
      <c r="BD266" t="str">
        <f t="shared" si="134"/>
        <v/>
      </c>
      <c r="BE266" t="str">
        <f t="shared" si="134"/>
        <v/>
      </c>
      <c r="BF266" t="str">
        <f t="shared" si="134"/>
        <v/>
      </c>
      <c r="BG266" t="str">
        <f t="shared" si="134"/>
        <v/>
      </c>
      <c r="BH266" t="str">
        <f t="shared" si="135"/>
        <v/>
      </c>
      <c r="BI266" t="str">
        <f t="shared" si="135"/>
        <v/>
      </c>
      <c r="BJ266" t="str">
        <f t="shared" si="135"/>
        <v/>
      </c>
      <c r="BK266" t="str">
        <f t="shared" si="135"/>
        <v/>
      </c>
      <c r="BL266" t="str">
        <f t="shared" si="135"/>
        <v/>
      </c>
      <c r="BM266" t="str">
        <f t="shared" si="135"/>
        <v/>
      </c>
      <c r="BN266" t="str">
        <f t="shared" si="135"/>
        <v/>
      </c>
    </row>
    <row r="267" spans="1:66" ht="32">
      <c r="A267">
        <v>52</v>
      </c>
      <c r="B267">
        <v>4</v>
      </c>
      <c r="C267" t="s">
        <v>65</v>
      </c>
      <c r="D267" t="s">
        <v>62</v>
      </c>
      <c r="E267" t="e">
        <f t="shared" si="124"/>
        <v>#REF!</v>
      </c>
      <c r="F267" t="s">
        <v>3200</v>
      </c>
      <c r="K267" s="231" t="s">
        <v>1963</v>
      </c>
      <c r="L267" s="230" t="str">
        <f>VLOOKUP(K267,keys_v1.7!O$2:P$792,2,FALSE)</f>
        <v>Definition from FaBiO: A SKOS concept can be viewed as an idea or notion; a unit of thought. However, what constitutes a unit of thought is subjective, and this definition is meant to be suggestive, rather than restrictive.</v>
      </c>
      <c r="M267" s="134">
        <v>0</v>
      </c>
      <c r="N267" s="1">
        <v>-1</v>
      </c>
      <c r="R267" s="144">
        <v>0</v>
      </c>
      <c r="S267" s="144">
        <v>0</v>
      </c>
      <c r="T267" s="144">
        <v>0</v>
      </c>
      <c r="U267" s="144">
        <v>0</v>
      </c>
      <c r="V267" s="144">
        <v>0</v>
      </c>
      <c r="W267" s="144">
        <v>0</v>
      </c>
      <c r="X267" s="144">
        <v>0</v>
      </c>
      <c r="Y267" s="144">
        <v>0</v>
      </c>
      <c r="Z267" s="144">
        <v>0</v>
      </c>
      <c r="AA267" s="144">
        <v>0</v>
      </c>
      <c r="AB267" s="144">
        <v>0</v>
      </c>
      <c r="AC267" s="144">
        <v>0</v>
      </c>
      <c r="AE267" t="s">
        <v>2750</v>
      </c>
      <c r="AH267" t="str">
        <f t="shared" si="131"/>
        <v/>
      </c>
      <c r="AI267" t="str">
        <f t="shared" si="115"/>
        <v/>
      </c>
      <c r="AJ267" t="str">
        <f t="shared" si="117"/>
        <v/>
      </c>
      <c r="AK267" t="str">
        <f t="shared" ref="AK267:AK291" si="137">IFERROR(SEARCH($AK$1,K267),"")</f>
        <v/>
      </c>
      <c r="AL267" t="str">
        <f t="shared" si="136"/>
        <v/>
      </c>
      <c r="AM267" t="str">
        <f t="shared" si="132"/>
        <v/>
      </c>
      <c r="AN267" t="str">
        <f t="shared" si="133"/>
        <v/>
      </c>
      <c r="AO267" t="str">
        <f t="shared" si="133"/>
        <v/>
      </c>
      <c r="AP267" t="str">
        <f t="shared" si="133"/>
        <v/>
      </c>
      <c r="AQ267" t="str">
        <f t="shared" si="133"/>
        <v/>
      </c>
      <c r="AR267" t="str">
        <f t="shared" si="133"/>
        <v/>
      </c>
      <c r="AS267" t="str">
        <f t="shared" si="133"/>
        <v/>
      </c>
      <c r="AT267" t="str">
        <f t="shared" si="133"/>
        <v/>
      </c>
      <c r="AU267" t="str">
        <f t="shared" si="133"/>
        <v/>
      </c>
      <c r="AV267" t="str">
        <f t="shared" si="133"/>
        <v/>
      </c>
      <c r="AW267" t="str">
        <f t="shared" si="133"/>
        <v/>
      </c>
      <c r="AX267" t="str">
        <f t="shared" si="134"/>
        <v/>
      </c>
      <c r="AY267" t="str">
        <f t="shared" si="134"/>
        <v/>
      </c>
      <c r="AZ267" t="str">
        <f t="shared" si="134"/>
        <v/>
      </c>
      <c r="BA267" t="str">
        <f t="shared" si="134"/>
        <v/>
      </c>
      <c r="BB267" t="str">
        <f t="shared" si="134"/>
        <v/>
      </c>
      <c r="BC267" t="str">
        <f t="shared" si="134"/>
        <v/>
      </c>
      <c r="BD267" t="str">
        <f t="shared" si="134"/>
        <v/>
      </c>
      <c r="BE267" t="str">
        <f t="shared" si="134"/>
        <v/>
      </c>
      <c r="BF267" t="str">
        <f t="shared" si="134"/>
        <v/>
      </c>
      <c r="BG267" t="str">
        <f t="shared" si="134"/>
        <v/>
      </c>
      <c r="BH267" t="str">
        <f t="shared" si="135"/>
        <v/>
      </c>
      <c r="BI267" t="str">
        <f t="shared" si="135"/>
        <v/>
      </c>
      <c r="BJ267" t="str">
        <f t="shared" si="135"/>
        <v/>
      </c>
      <c r="BK267" t="str">
        <f t="shared" si="135"/>
        <v/>
      </c>
      <c r="BL267" t="str">
        <f t="shared" si="135"/>
        <v/>
      </c>
      <c r="BM267" t="str">
        <f t="shared" si="135"/>
        <v/>
      </c>
      <c r="BN267" t="str">
        <f t="shared" si="135"/>
        <v/>
      </c>
    </row>
    <row r="268" spans="1:66">
      <c r="A268">
        <v>25</v>
      </c>
      <c r="B268">
        <v>4</v>
      </c>
      <c r="C268" t="s">
        <v>65</v>
      </c>
      <c r="D268" t="s">
        <v>62</v>
      </c>
      <c r="E268" t="e">
        <f t="shared" si="124"/>
        <v>#REF!</v>
      </c>
      <c r="F268" t="s">
        <v>3200</v>
      </c>
      <c r="K268" s="231" t="s">
        <v>2584</v>
      </c>
      <c r="L268" s="230" t="e">
        <f>VLOOKUP(K268,keys_v1.7!O$2:P$792,2,FALSE)</f>
        <v>#N/A</v>
      </c>
      <c r="M268" s="1">
        <v>0</v>
      </c>
      <c r="N268" s="1">
        <v>-1</v>
      </c>
      <c r="R268" s="144">
        <v>0.8</v>
      </c>
      <c r="S268" s="144">
        <v>0.6</v>
      </c>
      <c r="T268" s="144">
        <v>1</v>
      </c>
      <c r="U268" s="147">
        <v>0.4</v>
      </c>
      <c r="V268" s="144">
        <v>0</v>
      </c>
      <c r="W268" s="144"/>
      <c r="X268" s="144">
        <v>0.8</v>
      </c>
      <c r="Y268" s="144">
        <v>0</v>
      </c>
      <c r="Z268" s="145">
        <v>0.8</v>
      </c>
      <c r="AA268" s="144">
        <v>0</v>
      </c>
      <c r="AB268" s="145">
        <v>0</v>
      </c>
      <c r="AC268" s="144">
        <v>0</v>
      </c>
      <c r="AE268" t="s">
        <v>2750</v>
      </c>
      <c r="AH268" t="str">
        <f t="shared" si="131"/>
        <v/>
      </c>
      <c r="AI268" t="str">
        <f t="shared" si="115"/>
        <v/>
      </c>
      <c r="AJ268" t="str">
        <f t="shared" si="117"/>
        <v/>
      </c>
      <c r="AK268" t="str">
        <f t="shared" si="137"/>
        <v/>
      </c>
      <c r="AL268" t="str">
        <f t="shared" si="136"/>
        <v/>
      </c>
      <c r="AM268" t="str">
        <f t="shared" si="132"/>
        <v/>
      </c>
      <c r="AN268" t="str">
        <f t="shared" si="133"/>
        <v/>
      </c>
      <c r="AO268" t="str">
        <f t="shared" si="133"/>
        <v/>
      </c>
      <c r="AP268" t="str">
        <f t="shared" si="133"/>
        <v/>
      </c>
      <c r="AQ268" t="str">
        <f t="shared" si="133"/>
        <v/>
      </c>
      <c r="AR268" t="str">
        <f t="shared" si="133"/>
        <v/>
      </c>
      <c r="AS268" t="str">
        <f t="shared" si="133"/>
        <v/>
      </c>
      <c r="AT268" t="str">
        <f t="shared" si="133"/>
        <v/>
      </c>
      <c r="AU268" t="str">
        <f t="shared" si="133"/>
        <v/>
      </c>
      <c r="AV268" t="str">
        <f t="shared" si="133"/>
        <v/>
      </c>
      <c r="AW268" t="str">
        <f t="shared" si="133"/>
        <v/>
      </c>
      <c r="AX268" t="str">
        <f t="shared" si="134"/>
        <v/>
      </c>
      <c r="AY268" t="str">
        <f t="shared" si="134"/>
        <v/>
      </c>
      <c r="AZ268" t="str">
        <f t="shared" si="134"/>
        <v/>
      </c>
      <c r="BA268" t="str">
        <f t="shared" si="134"/>
        <v/>
      </c>
      <c r="BB268" t="str">
        <f t="shared" si="134"/>
        <v/>
      </c>
      <c r="BC268" t="str">
        <f t="shared" si="134"/>
        <v/>
      </c>
      <c r="BD268" t="str">
        <f t="shared" si="134"/>
        <v/>
      </c>
      <c r="BE268" t="str">
        <f t="shared" si="134"/>
        <v/>
      </c>
      <c r="BF268" t="str">
        <f t="shared" si="134"/>
        <v/>
      </c>
      <c r="BG268" t="str">
        <f t="shared" si="134"/>
        <v/>
      </c>
      <c r="BH268" t="str">
        <f t="shared" si="135"/>
        <v/>
      </c>
      <c r="BI268" t="str">
        <f t="shared" si="135"/>
        <v/>
      </c>
      <c r="BJ268" t="str">
        <f t="shared" si="135"/>
        <v/>
      </c>
      <c r="BK268" t="str">
        <f t="shared" si="135"/>
        <v/>
      </c>
      <c r="BL268" t="str">
        <f t="shared" si="135"/>
        <v/>
      </c>
      <c r="BM268" t="str">
        <f t="shared" si="135"/>
        <v/>
      </c>
      <c r="BN268" t="str">
        <f t="shared" si="135"/>
        <v/>
      </c>
    </row>
    <row r="269" spans="1:66" ht="32">
      <c r="A269">
        <v>1</v>
      </c>
      <c r="B269">
        <v>4</v>
      </c>
      <c r="C269" t="s">
        <v>65</v>
      </c>
      <c r="D269" t="s">
        <v>62</v>
      </c>
      <c r="E269">
        <v>1</v>
      </c>
      <c r="F269" t="s">
        <v>3200</v>
      </c>
      <c r="K269" s="231" t="s">
        <v>3272</v>
      </c>
      <c r="L269" s="230" t="str">
        <f>VLOOKUP(K269,keys_v1.7!O$2:P$792,2,FALSE)</f>
        <v>Definition from FaBiO: A classification arranged in a hierarchical structure of classes and subclasses, showing parent-child isA relationships, or broader_than - narrower_than relationships.</v>
      </c>
      <c r="M269" s="1">
        <v>0</v>
      </c>
      <c r="N269" s="1">
        <v>1</v>
      </c>
      <c r="O269" s="1">
        <v>1</v>
      </c>
      <c r="R269" s="144">
        <v>1</v>
      </c>
      <c r="S269" s="144">
        <v>0</v>
      </c>
      <c r="T269" s="144">
        <v>1</v>
      </c>
      <c r="U269" s="144">
        <v>1</v>
      </c>
      <c r="V269" s="144">
        <v>0.2</v>
      </c>
      <c r="W269" s="144">
        <v>0.2</v>
      </c>
      <c r="X269" s="144">
        <v>0</v>
      </c>
      <c r="Y269" s="144">
        <v>0</v>
      </c>
      <c r="Z269" s="144">
        <v>0.1</v>
      </c>
      <c r="AA269" s="144">
        <v>0</v>
      </c>
      <c r="AB269" s="146">
        <v>0</v>
      </c>
      <c r="AC269" s="144">
        <v>0</v>
      </c>
      <c r="AE269" t="s">
        <v>2750</v>
      </c>
      <c r="AH269" t="str">
        <f t="shared" si="131"/>
        <v/>
      </c>
      <c r="AI269" t="str">
        <f t="shared" si="115"/>
        <v/>
      </c>
      <c r="AJ269" t="str">
        <f>IFERROR(SEARCH(AJ$1,$K269),"")</f>
        <v/>
      </c>
      <c r="AK269" t="str">
        <f t="shared" si="137"/>
        <v/>
      </c>
      <c r="AL269" t="str">
        <f t="shared" si="136"/>
        <v/>
      </c>
      <c r="AM269" t="str">
        <f t="shared" si="132"/>
        <v/>
      </c>
      <c r="AN269" t="str">
        <f t="shared" si="133"/>
        <v/>
      </c>
      <c r="AO269" t="str">
        <f t="shared" si="133"/>
        <v/>
      </c>
      <c r="AP269" t="str">
        <f t="shared" si="133"/>
        <v/>
      </c>
      <c r="AQ269" t="str">
        <f t="shared" si="133"/>
        <v/>
      </c>
      <c r="AR269" t="str">
        <f t="shared" si="133"/>
        <v/>
      </c>
      <c r="AS269" t="str">
        <f t="shared" si="133"/>
        <v/>
      </c>
      <c r="AT269" t="str">
        <f t="shared" si="133"/>
        <v/>
      </c>
      <c r="AU269" t="str">
        <f t="shared" si="133"/>
        <v/>
      </c>
      <c r="AV269" t="str">
        <f t="shared" si="133"/>
        <v/>
      </c>
      <c r="AW269" t="str">
        <f t="shared" si="133"/>
        <v/>
      </c>
      <c r="AX269" t="str">
        <f t="shared" si="134"/>
        <v/>
      </c>
      <c r="AY269" t="str">
        <f t="shared" si="134"/>
        <v/>
      </c>
      <c r="AZ269" t="str">
        <f t="shared" si="134"/>
        <v/>
      </c>
      <c r="BA269" t="str">
        <f t="shared" si="134"/>
        <v/>
      </c>
      <c r="BB269" t="str">
        <f t="shared" si="134"/>
        <v/>
      </c>
      <c r="BC269" t="str">
        <f t="shared" si="134"/>
        <v/>
      </c>
      <c r="BD269" t="str">
        <f t="shared" si="134"/>
        <v/>
      </c>
      <c r="BE269" t="str">
        <f t="shared" si="134"/>
        <v/>
      </c>
      <c r="BF269" t="str">
        <f t="shared" si="134"/>
        <v/>
      </c>
      <c r="BG269" t="str">
        <f t="shared" si="134"/>
        <v/>
      </c>
      <c r="BH269" t="str">
        <f t="shared" si="135"/>
        <v/>
      </c>
      <c r="BI269" t="str">
        <f t="shared" si="135"/>
        <v/>
      </c>
      <c r="BJ269" t="str">
        <f t="shared" si="135"/>
        <v/>
      </c>
      <c r="BK269" t="str">
        <f t="shared" si="135"/>
        <v/>
      </c>
      <c r="BL269" t="str">
        <f t="shared" si="135"/>
        <v/>
      </c>
      <c r="BM269" t="str">
        <f t="shared" si="135"/>
        <v/>
      </c>
      <c r="BN269" t="str">
        <f t="shared" si="135"/>
        <v/>
      </c>
    </row>
    <row r="270" spans="1:66">
      <c r="A270">
        <v>113</v>
      </c>
      <c r="B270">
        <v>4</v>
      </c>
      <c r="C270" t="s">
        <v>65</v>
      </c>
      <c r="D270" t="s">
        <v>62</v>
      </c>
      <c r="E270">
        <f t="shared" ref="E270:E301" si="138">IF(F270=F269,E269,E269+1)</f>
        <v>1</v>
      </c>
      <c r="F270" t="s">
        <v>3200</v>
      </c>
      <c r="K270" s="231" t="s">
        <v>3271</v>
      </c>
      <c r="L270" s="230" t="e">
        <f>VLOOKUP(K270,keys_v1.7!O$2:P$792,2,FALSE)</f>
        <v>#N/A</v>
      </c>
      <c r="M270" s="1">
        <v>0</v>
      </c>
      <c r="N270" s="1">
        <v>-1</v>
      </c>
      <c r="R270" s="144">
        <v>0.2</v>
      </c>
      <c r="S270" s="144">
        <v>0.2</v>
      </c>
      <c r="T270" s="144">
        <v>1</v>
      </c>
      <c r="U270" s="147">
        <v>0.4</v>
      </c>
      <c r="V270" s="144">
        <v>0</v>
      </c>
      <c r="W270" s="144">
        <v>0.2</v>
      </c>
      <c r="X270" s="144">
        <v>0</v>
      </c>
      <c r="Y270" s="144">
        <v>0</v>
      </c>
      <c r="Z270" s="144">
        <v>0.2</v>
      </c>
      <c r="AA270" s="144">
        <v>0.2</v>
      </c>
      <c r="AB270" s="145">
        <v>0</v>
      </c>
      <c r="AC270" s="144">
        <v>0</v>
      </c>
      <c r="AE270" t="s">
        <v>2750</v>
      </c>
      <c r="AH270" t="str">
        <f t="shared" si="131"/>
        <v/>
      </c>
      <c r="AI270" t="str">
        <f t="shared" si="115"/>
        <v/>
      </c>
      <c r="AJ270" t="str">
        <f t="shared" ref="AJ270:AJ291" si="139">IFERROR(SEARCH($AJ$1,K270),"")</f>
        <v/>
      </c>
      <c r="AK270" t="str">
        <f t="shared" si="137"/>
        <v/>
      </c>
      <c r="AL270" t="str">
        <f t="shared" si="136"/>
        <v/>
      </c>
      <c r="AM270" t="str">
        <f t="shared" si="132"/>
        <v/>
      </c>
      <c r="AN270" t="str">
        <f t="shared" si="133"/>
        <v/>
      </c>
      <c r="AO270" t="str">
        <f t="shared" si="133"/>
        <v/>
      </c>
      <c r="AP270" t="str">
        <f t="shared" si="133"/>
        <v/>
      </c>
      <c r="AQ270" t="str">
        <f t="shared" si="133"/>
        <v/>
      </c>
      <c r="AR270" t="str">
        <f t="shared" si="133"/>
        <v/>
      </c>
      <c r="AS270" t="str">
        <f t="shared" si="133"/>
        <v/>
      </c>
      <c r="AT270" t="str">
        <f t="shared" si="133"/>
        <v/>
      </c>
      <c r="AU270" t="str">
        <f t="shared" si="133"/>
        <v/>
      </c>
      <c r="AV270" t="str">
        <f t="shared" si="133"/>
        <v/>
      </c>
      <c r="AW270" t="str">
        <f t="shared" si="133"/>
        <v/>
      </c>
      <c r="AX270" t="str">
        <f t="shared" si="134"/>
        <v/>
      </c>
      <c r="AY270" t="str">
        <f t="shared" si="134"/>
        <v/>
      </c>
      <c r="AZ270" t="str">
        <f t="shared" si="134"/>
        <v/>
      </c>
      <c r="BA270" t="str">
        <f t="shared" si="134"/>
        <v/>
      </c>
      <c r="BB270" t="str">
        <f t="shared" si="134"/>
        <v/>
      </c>
      <c r="BC270" t="str">
        <f t="shared" si="134"/>
        <v/>
      </c>
      <c r="BD270" t="str">
        <f t="shared" si="134"/>
        <v/>
      </c>
      <c r="BE270" t="str">
        <f t="shared" si="134"/>
        <v/>
      </c>
      <c r="BF270" t="str">
        <f t="shared" si="134"/>
        <v/>
      </c>
      <c r="BG270" t="str">
        <f t="shared" si="134"/>
        <v/>
      </c>
      <c r="BH270" t="str">
        <f t="shared" si="135"/>
        <v/>
      </c>
      <c r="BI270" t="str">
        <f t="shared" si="135"/>
        <v/>
      </c>
      <c r="BJ270" t="str">
        <f t="shared" si="135"/>
        <v/>
      </c>
      <c r="BK270" t="str">
        <f t="shared" si="135"/>
        <v/>
      </c>
      <c r="BL270" t="str">
        <f t="shared" si="135"/>
        <v/>
      </c>
      <c r="BM270" t="str">
        <f t="shared" si="135"/>
        <v/>
      </c>
      <c r="BN270" t="str">
        <f t="shared" si="135"/>
        <v/>
      </c>
    </row>
    <row r="271" spans="1:66">
      <c r="A271">
        <v>22</v>
      </c>
      <c r="B271">
        <v>4</v>
      </c>
      <c r="C271" t="s">
        <v>65</v>
      </c>
      <c r="D271" t="s">
        <v>62</v>
      </c>
      <c r="E271">
        <f t="shared" si="138"/>
        <v>1</v>
      </c>
      <c r="F271" t="s">
        <v>3200</v>
      </c>
      <c r="G271">
        <v>4</v>
      </c>
      <c r="K271" s="231" t="s">
        <v>2378</v>
      </c>
      <c r="L271" s="230" t="e">
        <f>VLOOKUP(K271,keys_v1.7!O$2:P$792,2,FALSE)</f>
        <v>#N/A</v>
      </c>
      <c r="M271" s="1">
        <v>0</v>
      </c>
      <c r="N271" s="1">
        <v>-1</v>
      </c>
      <c r="R271" s="144">
        <v>0</v>
      </c>
      <c r="S271" s="144">
        <v>0.2</v>
      </c>
      <c r="T271" s="144">
        <v>1</v>
      </c>
      <c r="U271" s="147">
        <v>0.2</v>
      </c>
      <c r="V271" s="144">
        <v>0</v>
      </c>
      <c r="W271" s="144"/>
      <c r="X271" s="144">
        <v>0</v>
      </c>
      <c r="Y271" s="144">
        <v>0</v>
      </c>
      <c r="Z271" s="144">
        <v>0.2</v>
      </c>
      <c r="AA271" s="144">
        <v>0.2</v>
      </c>
      <c r="AB271" s="145">
        <v>0</v>
      </c>
      <c r="AC271" s="144">
        <v>0</v>
      </c>
      <c r="AE271" t="s">
        <v>2750</v>
      </c>
      <c r="AH271" t="str">
        <f t="shared" si="131"/>
        <v/>
      </c>
      <c r="AI271" t="str">
        <f t="shared" si="115"/>
        <v/>
      </c>
      <c r="AJ271" t="str">
        <f t="shared" si="139"/>
        <v/>
      </c>
      <c r="AK271" t="str">
        <f t="shared" si="137"/>
        <v/>
      </c>
      <c r="AL271" t="str">
        <f t="shared" si="136"/>
        <v/>
      </c>
      <c r="AM271" t="str">
        <f t="shared" si="132"/>
        <v/>
      </c>
      <c r="AN271" t="str">
        <f t="shared" si="133"/>
        <v/>
      </c>
      <c r="AO271" t="str">
        <f t="shared" si="133"/>
        <v/>
      </c>
      <c r="AP271" t="str">
        <f t="shared" si="133"/>
        <v/>
      </c>
      <c r="AQ271" t="str">
        <f t="shared" si="133"/>
        <v/>
      </c>
      <c r="AR271" t="str">
        <f t="shared" si="133"/>
        <v/>
      </c>
      <c r="AS271" t="str">
        <f t="shared" si="133"/>
        <v/>
      </c>
      <c r="AT271" t="str">
        <f t="shared" si="133"/>
        <v/>
      </c>
      <c r="AU271" t="str">
        <f t="shared" si="133"/>
        <v/>
      </c>
      <c r="AV271" t="str">
        <f t="shared" si="133"/>
        <v/>
      </c>
      <c r="AW271" t="str">
        <f t="shared" si="133"/>
        <v/>
      </c>
      <c r="AX271" t="str">
        <f t="shared" si="134"/>
        <v/>
      </c>
      <c r="AY271" t="str">
        <f t="shared" si="134"/>
        <v/>
      </c>
      <c r="AZ271" t="str">
        <f t="shared" si="134"/>
        <v/>
      </c>
      <c r="BA271" t="str">
        <f t="shared" si="134"/>
        <v/>
      </c>
      <c r="BB271" t="str">
        <f t="shared" si="134"/>
        <v/>
      </c>
      <c r="BC271" t="str">
        <f t="shared" si="134"/>
        <v/>
      </c>
      <c r="BD271" t="str">
        <f t="shared" si="134"/>
        <v/>
      </c>
      <c r="BE271" t="str">
        <f t="shared" si="134"/>
        <v/>
      </c>
      <c r="BF271" t="str">
        <f t="shared" si="134"/>
        <v/>
      </c>
      <c r="BG271" t="str">
        <f t="shared" si="134"/>
        <v/>
      </c>
      <c r="BH271" t="str">
        <f t="shared" si="135"/>
        <v/>
      </c>
      <c r="BI271" t="str">
        <f t="shared" si="135"/>
        <v/>
      </c>
      <c r="BJ271" t="str">
        <f t="shared" si="135"/>
        <v/>
      </c>
      <c r="BK271" t="str">
        <f t="shared" si="135"/>
        <v/>
      </c>
      <c r="BL271" t="str">
        <f t="shared" si="135"/>
        <v/>
      </c>
      <c r="BM271" t="str">
        <f t="shared" si="135"/>
        <v/>
      </c>
      <c r="BN271" t="str">
        <f t="shared" si="135"/>
        <v/>
      </c>
    </row>
    <row r="272" spans="1:66" ht="64">
      <c r="A272">
        <v>108</v>
      </c>
      <c r="B272">
        <v>4</v>
      </c>
      <c r="C272" t="s">
        <v>65</v>
      </c>
      <c r="D272" t="s">
        <v>62</v>
      </c>
      <c r="E272">
        <f t="shared" si="138"/>
        <v>1</v>
      </c>
      <c r="F272" t="s">
        <v>3200</v>
      </c>
      <c r="K272" s="231" t="s">
        <v>2224</v>
      </c>
      <c r="L272" s="230" t="str">
        <f>VLOOKUP(K272,keys_v1.7!O$2:P$792,2,FALSE)</f>
        <v>Definition from FaBiO: A type of controlled vocabulary used in information retrieval applications for indexing or tagging purposes, in which relationships between terms are made explicit. These are normally hierarchical relationships (is-a, subsumption; e.g. a cow is a mammal), equivalency relationships relating non-preferred terms to preferred terms (e.g. pitch and frequency), or associative relationships, in which the relationship that exists is neither one of hierarchy or equivalence, but rather one of similarity (e.g. sports and leisure pursuits).</v>
      </c>
      <c r="M272" s="1">
        <v>0</v>
      </c>
      <c r="N272" s="1">
        <v>-1</v>
      </c>
      <c r="R272" s="144">
        <v>0.4</v>
      </c>
      <c r="S272" s="144">
        <v>0</v>
      </c>
      <c r="T272" s="144">
        <v>1</v>
      </c>
      <c r="U272" s="144">
        <v>1</v>
      </c>
      <c r="V272" s="144">
        <v>0</v>
      </c>
      <c r="W272" s="144">
        <v>0.4</v>
      </c>
      <c r="X272" s="144">
        <v>0.2</v>
      </c>
      <c r="Y272" s="144">
        <v>0</v>
      </c>
      <c r="Z272" s="144">
        <v>0.2</v>
      </c>
      <c r="AA272" s="144">
        <v>0</v>
      </c>
      <c r="AB272" s="145">
        <v>0</v>
      </c>
      <c r="AC272" s="144">
        <v>0</v>
      </c>
      <c r="AE272" t="s">
        <v>2750</v>
      </c>
      <c r="AH272" t="str">
        <f t="shared" si="131"/>
        <v/>
      </c>
      <c r="AI272" t="str">
        <f t="shared" si="115"/>
        <v/>
      </c>
      <c r="AJ272" t="str">
        <f t="shared" si="139"/>
        <v/>
      </c>
      <c r="AK272" t="str">
        <f t="shared" si="137"/>
        <v/>
      </c>
      <c r="AL272" t="str">
        <f t="shared" si="136"/>
        <v/>
      </c>
      <c r="AM272" t="str">
        <f t="shared" si="132"/>
        <v/>
      </c>
      <c r="AN272" t="str">
        <f t="shared" si="133"/>
        <v/>
      </c>
      <c r="AO272" t="str">
        <f t="shared" si="133"/>
        <v/>
      </c>
      <c r="AP272" t="str">
        <f t="shared" si="133"/>
        <v/>
      </c>
      <c r="AQ272" t="str">
        <f t="shared" si="133"/>
        <v/>
      </c>
      <c r="AR272" t="str">
        <f t="shared" si="133"/>
        <v/>
      </c>
      <c r="AS272" t="str">
        <f t="shared" si="133"/>
        <v/>
      </c>
      <c r="AT272" t="str">
        <f t="shared" si="133"/>
        <v/>
      </c>
      <c r="AU272" t="str">
        <f t="shared" si="133"/>
        <v/>
      </c>
      <c r="AV272" t="str">
        <f t="shared" si="133"/>
        <v/>
      </c>
      <c r="AW272" t="str">
        <f t="shared" si="133"/>
        <v/>
      </c>
      <c r="AX272" t="str">
        <f t="shared" si="134"/>
        <v/>
      </c>
      <c r="AY272" t="str">
        <f t="shared" si="134"/>
        <v/>
      </c>
      <c r="AZ272" t="str">
        <f t="shared" si="134"/>
        <v/>
      </c>
      <c r="BA272" t="str">
        <f t="shared" si="134"/>
        <v/>
      </c>
      <c r="BB272" t="str">
        <f t="shared" si="134"/>
        <v/>
      </c>
      <c r="BC272" t="str">
        <f t="shared" si="134"/>
        <v/>
      </c>
      <c r="BD272" t="str">
        <f t="shared" si="134"/>
        <v/>
      </c>
      <c r="BE272" t="str">
        <f t="shared" si="134"/>
        <v/>
      </c>
      <c r="BF272" t="str">
        <f t="shared" si="134"/>
        <v/>
      </c>
      <c r="BG272" t="str">
        <f t="shared" si="134"/>
        <v/>
      </c>
      <c r="BH272" t="str">
        <f t="shared" si="135"/>
        <v/>
      </c>
      <c r="BI272" t="str">
        <f t="shared" si="135"/>
        <v/>
      </c>
      <c r="BJ272" t="str">
        <f t="shared" si="135"/>
        <v/>
      </c>
      <c r="BK272" t="str">
        <f t="shared" si="135"/>
        <v/>
      </c>
      <c r="BL272" t="str">
        <f t="shared" si="135"/>
        <v/>
      </c>
      <c r="BM272" t="str">
        <f t="shared" si="135"/>
        <v/>
      </c>
      <c r="BN272" t="str">
        <f t="shared" si="135"/>
        <v/>
      </c>
    </row>
    <row r="273" spans="1:66" ht="16">
      <c r="A273">
        <v>109</v>
      </c>
      <c r="B273">
        <v>4</v>
      </c>
      <c r="C273" t="s">
        <v>65</v>
      </c>
      <c r="D273" t="s">
        <v>62</v>
      </c>
      <c r="E273">
        <f t="shared" si="138"/>
        <v>1</v>
      </c>
      <c r="F273" t="s">
        <v>3200</v>
      </c>
      <c r="K273" s="231" t="s">
        <v>2360</v>
      </c>
      <c r="L273" s="230" t="str">
        <f>VLOOKUP(K273,keys_v1.7!O$2:P$792,2,FALSE)</f>
        <v>Definition from FaBiO: A set of words, either constituting a language, or more specifically used to describe a particular domain of knowledge.</v>
      </c>
      <c r="M273" s="1">
        <v>0</v>
      </c>
      <c r="N273" s="1">
        <v>1</v>
      </c>
      <c r="R273" s="144">
        <v>0.4</v>
      </c>
      <c r="S273" s="144">
        <v>0</v>
      </c>
      <c r="T273" s="144">
        <v>1</v>
      </c>
      <c r="U273" s="144">
        <v>1</v>
      </c>
      <c r="V273" s="144">
        <v>0</v>
      </c>
      <c r="W273" s="144">
        <v>0.4</v>
      </c>
      <c r="X273" s="144">
        <v>0.2</v>
      </c>
      <c r="Y273" s="144">
        <v>0</v>
      </c>
      <c r="Z273" s="144">
        <v>0.2</v>
      </c>
      <c r="AA273" s="144">
        <v>0</v>
      </c>
      <c r="AB273" s="145">
        <v>0</v>
      </c>
      <c r="AC273" s="144">
        <v>0</v>
      </c>
      <c r="AE273" t="s">
        <v>2750</v>
      </c>
      <c r="AH273" t="str">
        <f t="shared" si="131"/>
        <v/>
      </c>
      <c r="AI273" t="str">
        <f t="shared" si="115"/>
        <v/>
      </c>
      <c r="AJ273" t="str">
        <f t="shared" si="139"/>
        <v/>
      </c>
      <c r="AK273" t="str">
        <f t="shared" si="137"/>
        <v/>
      </c>
      <c r="AL273" t="str">
        <f t="shared" si="136"/>
        <v/>
      </c>
      <c r="AM273" t="str">
        <f t="shared" si="132"/>
        <v/>
      </c>
      <c r="AN273" t="str">
        <f t="shared" si="133"/>
        <v/>
      </c>
      <c r="AO273" t="str">
        <f t="shared" si="133"/>
        <v/>
      </c>
      <c r="AP273" t="str">
        <f t="shared" si="133"/>
        <v/>
      </c>
      <c r="AQ273" t="str">
        <f t="shared" si="133"/>
        <v/>
      </c>
      <c r="AR273" t="str">
        <f t="shared" si="133"/>
        <v/>
      </c>
      <c r="AS273" t="str">
        <f t="shared" si="133"/>
        <v/>
      </c>
      <c r="AT273" t="str">
        <f t="shared" si="133"/>
        <v/>
      </c>
      <c r="AU273" t="str">
        <f t="shared" si="133"/>
        <v/>
      </c>
      <c r="AV273" t="str">
        <f t="shared" si="133"/>
        <v/>
      </c>
      <c r="AW273" t="str">
        <f t="shared" si="133"/>
        <v/>
      </c>
      <c r="AX273" t="str">
        <f t="shared" si="134"/>
        <v/>
      </c>
      <c r="AY273" t="str">
        <f t="shared" si="134"/>
        <v/>
      </c>
      <c r="AZ273" t="str">
        <f t="shared" si="134"/>
        <v/>
      </c>
      <c r="BA273" t="str">
        <f t="shared" si="134"/>
        <v/>
      </c>
      <c r="BB273" t="str">
        <f t="shared" si="134"/>
        <v/>
      </c>
      <c r="BC273" t="str">
        <f t="shared" si="134"/>
        <v/>
      </c>
      <c r="BD273" t="str">
        <f t="shared" si="134"/>
        <v/>
      </c>
      <c r="BE273" t="str">
        <f t="shared" si="134"/>
        <v/>
      </c>
      <c r="BF273" t="str">
        <f t="shared" si="134"/>
        <v/>
      </c>
      <c r="BG273" t="str">
        <f t="shared" si="134"/>
        <v/>
      </c>
      <c r="BH273" t="str">
        <f t="shared" si="135"/>
        <v/>
      </c>
      <c r="BI273" t="str">
        <f t="shared" si="135"/>
        <v/>
      </c>
      <c r="BJ273" t="str">
        <f t="shared" si="135"/>
        <v/>
      </c>
      <c r="BK273" t="str">
        <f t="shared" si="135"/>
        <v/>
      </c>
      <c r="BL273" t="str">
        <f t="shared" si="135"/>
        <v/>
      </c>
      <c r="BM273" t="str">
        <f t="shared" si="135"/>
        <v/>
      </c>
      <c r="BN273" t="str">
        <f t="shared" si="135"/>
        <v/>
      </c>
    </row>
    <row r="274" spans="1:66">
      <c r="A274">
        <v>110</v>
      </c>
      <c r="B274">
        <v>4</v>
      </c>
      <c r="C274" t="s">
        <v>65</v>
      </c>
      <c r="D274" t="s">
        <v>62</v>
      </c>
      <c r="E274">
        <f t="shared" si="138"/>
        <v>1</v>
      </c>
      <c r="F274" t="s">
        <v>3200</v>
      </c>
      <c r="K274" s="231" t="s">
        <v>2330</v>
      </c>
      <c r="L274" s="230" t="e">
        <f>VLOOKUP(K274,keys_v1.7!O$2:P$792,2,FALSE)</f>
        <v>#N/A</v>
      </c>
      <c r="M274" s="1">
        <v>0</v>
      </c>
      <c r="N274" s="1">
        <v>-1</v>
      </c>
      <c r="R274" s="144">
        <v>0.4</v>
      </c>
      <c r="S274" s="144">
        <v>0</v>
      </c>
      <c r="T274" s="144">
        <v>1</v>
      </c>
      <c r="U274" s="144">
        <v>1</v>
      </c>
      <c r="V274" s="144">
        <v>0</v>
      </c>
      <c r="W274" s="144">
        <v>0.4</v>
      </c>
      <c r="X274" s="144">
        <v>0.2</v>
      </c>
      <c r="Y274" s="144">
        <v>0</v>
      </c>
      <c r="Z274" s="144">
        <v>0.2</v>
      </c>
      <c r="AA274" s="144">
        <v>0.2</v>
      </c>
      <c r="AB274" s="145">
        <v>0</v>
      </c>
      <c r="AC274" s="144">
        <v>0</v>
      </c>
      <c r="AE274" t="s">
        <v>2750</v>
      </c>
      <c r="AH274" t="str">
        <f t="shared" si="131"/>
        <v/>
      </c>
      <c r="AI274" t="str">
        <f t="shared" si="115"/>
        <v/>
      </c>
      <c r="AJ274" t="str">
        <f t="shared" si="139"/>
        <v/>
      </c>
      <c r="AK274" t="str">
        <f t="shared" si="137"/>
        <v/>
      </c>
      <c r="AL274" t="str">
        <f t="shared" si="136"/>
        <v/>
      </c>
      <c r="AM274" t="str">
        <f t="shared" si="132"/>
        <v/>
      </c>
      <c r="AN274" t="str">
        <f t="shared" ref="AN274:AW283" si="140">IFERROR(SEARCH(AN$1,$K274),"")</f>
        <v/>
      </c>
      <c r="AO274" t="str">
        <f t="shared" si="140"/>
        <v/>
      </c>
      <c r="AP274" t="str">
        <f t="shared" si="140"/>
        <v/>
      </c>
      <c r="AQ274" t="str">
        <f t="shared" si="140"/>
        <v/>
      </c>
      <c r="AR274" t="str">
        <f t="shared" si="140"/>
        <v/>
      </c>
      <c r="AS274" t="str">
        <f t="shared" si="140"/>
        <v/>
      </c>
      <c r="AT274" t="str">
        <f t="shared" si="140"/>
        <v/>
      </c>
      <c r="AU274" t="str">
        <f t="shared" si="140"/>
        <v/>
      </c>
      <c r="AV274" t="str">
        <f t="shared" si="140"/>
        <v/>
      </c>
      <c r="AW274" t="str">
        <f t="shared" si="140"/>
        <v/>
      </c>
      <c r="AX274" t="str">
        <f t="shared" ref="AX274:BG283" si="141">IFERROR(SEARCH(AX$1,$K274),"")</f>
        <v/>
      </c>
      <c r="AY274" t="str">
        <f t="shared" si="141"/>
        <v/>
      </c>
      <c r="AZ274" t="str">
        <f t="shared" si="141"/>
        <v/>
      </c>
      <c r="BA274" t="str">
        <f t="shared" si="141"/>
        <v/>
      </c>
      <c r="BB274" t="str">
        <f t="shared" si="141"/>
        <v/>
      </c>
      <c r="BC274" t="str">
        <f t="shared" si="141"/>
        <v/>
      </c>
      <c r="BD274" t="str">
        <f t="shared" si="141"/>
        <v/>
      </c>
      <c r="BE274" t="str">
        <f t="shared" si="141"/>
        <v/>
      </c>
      <c r="BF274" t="str">
        <f t="shared" si="141"/>
        <v/>
      </c>
      <c r="BG274" t="str">
        <f t="shared" si="141"/>
        <v/>
      </c>
      <c r="BH274" t="str">
        <f t="shared" ref="BH274:BN283" si="142">IFERROR(SEARCH(BH$1,$K274),"")</f>
        <v/>
      </c>
      <c r="BI274" t="str">
        <f t="shared" si="142"/>
        <v/>
      </c>
      <c r="BJ274" t="str">
        <f t="shared" si="142"/>
        <v/>
      </c>
      <c r="BK274" t="str">
        <f t="shared" si="142"/>
        <v/>
      </c>
      <c r="BL274" t="str">
        <f t="shared" si="142"/>
        <v/>
      </c>
      <c r="BM274" t="str">
        <f t="shared" si="142"/>
        <v/>
      </c>
      <c r="BN274" t="str">
        <f t="shared" si="142"/>
        <v/>
      </c>
    </row>
    <row r="275" spans="1:66">
      <c r="A275">
        <v>111</v>
      </c>
      <c r="B275">
        <v>4</v>
      </c>
      <c r="C275" t="s">
        <v>65</v>
      </c>
      <c r="D275" t="s">
        <v>62</v>
      </c>
      <c r="E275">
        <f t="shared" si="138"/>
        <v>1</v>
      </c>
      <c r="F275" t="s">
        <v>3200</v>
      </c>
      <c r="K275" s="231" t="s">
        <v>2324</v>
      </c>
      <c r="L275" s="230" t="e">
        <f>VLOOKUP(K275,keys_v1.7!O$2:P$792,2,FALSE)</f>
        <v>#N/A</v>
      </c>
      <c r="M275" s="1">
        <v>0</v>
      </c>
      <c r="N275" s="1">
        <v>-1</v>
      </c>
      <c r="R275" s="144">
        <v>0.4</v>
      </c>
      <c r="S275" s="144">
        <v>0</v>
      </c>
      <c r="T275" s="144">
        <v>1</v>
      </c>
      <c r="U275" s="144">
        <v>1</v>
      </c>
      <c r="V275" s="144">
        <v>0</v>
      </c>
      <c r="W275" s="144">
        <v>0.4</v>
      </c>
      <c r="X275" s="144">
        <v>0.2</v>
      </c>
      <c r="Y275" s="144">
        <v>0</v>
      </c>
      <c r="Z275" s="144">
        <v>0.2</v>
      </c>
      <c r="AA275" s="144">
        <v>0.2</v>
      </c>
      <c r="AB275" s="145">
        <v>0</v>
      </c>
      <c r="AC275" s="144">
        <v>0</v>
      </c>
      <c r="AE275" t="s">
        <v>2750</v>
      </c>
      <c r="AH275" t="str">
        <f t="shared" si="131"/>
        <v/>
      </c>
      <c r="AI275" t="str">
        <f t="shared" si="115"/>
        <v/>
      </c>
      <c r="AJ275" t="str">
        <f t="shared" si="139"/>
        <v/>
      </c>
      <c r="AK275" t="str">
        <f t="shared" si="137"/>
        <v/>
      </c>
      <c r="AL275" t="str">
        <f t="shared" si="136"/>
        <v/>
      </c>
      <c r="AM275" t="str">
        <f t="shared" si="132"/>
        <v/>
      </c>
      <c r="AN275" t="str">
        <f t="shared" si="140"/>
        <v/>
      </c>
      <c r="AO275" t="str">
        <f t="shared" si="140"/>
        <v/>
      </c>
      <c r="AP275" t="str">
        <f t="shared" si="140"/>
        <v/>
      </c>
      <c r="AQ275" t="str">
        <f t="shared" si="140"/>
        <v/>
      </c>
      <c r="AR275" t="str">
        <f t="shared" si="140"/>
        <v/>
      </c>
      <c r="AS275" t="str">
        <f t="shared" si="140"/>
        <v/>
      </c>
      <c r="AT275" t="str">
        <f t="shared" si="140"/>
        <v/>
      </c>
      <c r="AU275" t="str">
        <f t="shared" si="140"/>
        <v/>
      </c>
      <c r="AV275" t="str">
        <f t="shared" si="140"/>
        <v/>
      </c>
      <c r="AW275" t="str">
        <f t="shared" si="140"/>
        <v/>
      </c>
      <c r="AX275" t="str">
        <f t="shared" si="141"/>
        <v/>
      </c>
      <c r="AY275" t="str">
        <f t="shared" si="141"/>
        <v/>
      </c>
      <c r="AZ275" t="str">
        <f t="shared" si="141"/>
        <v/>
      </c>
      <c r="BA275" t="str">
        <f t="shared" si="141"/>
        <v/>
      </c>
      <c r="BB275" t="str">
        <f t="shared" si="141"/>
        <v/>
      </c>
      <c r="BC275" t="str">
        <f t="shared" si="141"/>
        <v/>
      </c>
      <c r="BD275" t="str">
        <f t="shared" si="141"/>
        <v/>
      </c>
      <c r="BE275" t="str">
        <f t="shared" si="141"/>
        <v/>
      </c>
      <c r="BF275" t="str">
        <f t="shared" si="141"/>
        <v/>
      </c>
      <c r="BG275" t="str">
        <f t="shared" si="141"/>
        <v/>
      </c>
      <c r="BH275" t="str">
        <f t="shared" si="142"/>
        <v/>
      </c>
      <c r="BI275" t="str">
        <f t="shared" si="142"/>
        <v/>
      </c>
      <c r="BJ275" t="str">
        <f t="shared" si="142"/>
        <v/>
      </c>
      <c r="BK275" t="str">
        <f t="shared" si="142"/>
        <v/>
      </c>
      <c r="BL275" t="str">
        <f t="shared" si="142"/>
        <v/>
      </c>
      <c r="BM275" t="str">
        <f t="shared" si="142"/>
        <v/>
      </c>
      <c r="BN275" t="str">
        <f t="shared" si="142"/>
        <v/>
      </c>
    </row>
    <row r="276" spans="1:66" ht="32">
      <c r="A276">
        <v>342</v>
      </c>
      <c r="B276">
        <v>4</v>
      </c>
      <c r="C276" t="s">
        <v>65</v>
      </c>
      <c r="D276" t="s">
        <v>62</v>
      </c>
      <c r="E276">
        <f t="shared" si="138"/>
        <v>1</v>
      </c>
      <c r="F276" t="s">
        <v>3200</v>
      </c>
      <c r="K276" s="231" t="s">
        <v>2221</v>
      </c>
      <c r="L276" s="230" t="str">
        <f>VLOOKUP(K276,keys_v1.7!O$2:P$792,2,FALSE)</f>
        <v>Definition from FaBiO: A controlled vocabulary, usually referring to terms within a particular classification system, such as the ACM Computing Classification System or MeSH, the Medical Subject Headings, or a controlled vocabulary of disciplines.</v>
      </c>
      <c r="M276" s="1">
        <v>0</v>
      </c>
      <c r="N276" s="1">
        <v>-1</v>
      </c>
      <c r="R276" s="144">
        <v>0.4</v>
      </c>
      <c r="S276" s="144">
        <v>0.4</v>
      </c>
      <c r="T276" s="144">
        <v>1</v>
      </c>
      <c r="U276" s="144">
        <v>0.6</v>
      </c>
      <c r="V276" s="144">
        <v>0</v>
      </c>
      <c r="W276" s="144">
        <v>0.6</v>
      </c>
      <c r="X276" s="144">
        <v>0.2</v>
      </c>
      <c r="Y276" s="144">
        <v>0</v>
      </c>
      <c r="Z276" s="144">
        <v>0.2</v>
      </c>
      <c r="AA276" s="144">
        <v>0</v>
      </c>
      <c r="AB276" s="145">
        <v>0</v>
      </c>
      <c r="AC276" s="144">
        <v>0</v>
      </c>
      <c r="AE276" t="s">
        <v>2750</v>
      </c>
      <c r="AH276" t="str">
        <f t="shared" si="131"/>
        <v/>
      </c>
      <c r="AI276" t="str">
        <f t="shared" si="115"/>
        <v/>
      </c>
      <c r="AJ276" t="str">
        <f t="shared" si="139"/>
        <v/>
      </c>
      <c r="AK276" t="str">
        <f t="shared" si="137"/>
        <v/>
      </c>
      <c r="AL276" t="str">
        <f t="shared" si="136"/>
        <v/>
      </c>
      <c r="AM276" t="str">
        <f t="shared" si="132"/>
        <v/>
      </c>
      <c r="AN276" t="str">
        <f t="shared" si="140"/>
        <v/>
      </c>
      <c r="AO276" t="str">
        <f t="shared" si="140"/>
        <v/>
      </c>
      <c r="AP276" t="str">
        <f t="shared" si="140"/>
        <v/>
      </c>
      <c r="AQ276" t="str">
        <f t="shared" si="140"/>
        <v/>
      </c>
      <c r="AR276" t="str">
        <f t="shared" si="140"/>
        <v/>
      </c>
      <c r="AS276" t="str">
        <f t="shared" si="140"/>
        <v/>
      </c>
      <c r="AT276" t="str">
        <f t="shared" si="140"/>
        <v/>
      </c>
      <c r="AU276" t="str">
        <f t="shared" si="140"/>
        <v/>
      </c>
      <c r="AV276" t="str">
        <f t="shared" si="140"/>
        <v/>
      </c>
      <c r="AW276" t="str">
        <f t="shared" si="140"/>
        <v/>
      </c>
      <c r="AX276" t="str">
        <f t="shared" si="141"/>
        <v/>
      </c>
      <c r="AY276" t="str">
        <f t="shared" si="141"/>
        <v/>
      </c>
      <c r="AZ276" t="str">
        <f t="shared" si="141"/>
        <v/>
      </c>
      <c r="BA276" t="str">
        <f t="shared" si="141"/>
        <v/>
      </c>
      <c r="BB276" t="str">
        <f t="shared" si="141"/>
        <v/>
      </c>
      <c r="BC276" t="str">
        <f t="shared" si="141"/>
        <v/>
      </c>
      <c r="BD276" t="str">
        <f t="shared" si="141"/>
        <v/>
      </c>
      <c r="BE276" t="str">
        <f t="shared" si="141"/>
        <v/>
      </c>
      <c r="BF276" t="str">
        <f t="shared" si="141"/>
        <v/>
      </c>
      <c r="BG276" t="str">
        <f t="shared" si="141"/>
        <v/>
      </c>
      <c r="BH276" t="str">
        <f t="shared" si="142"/>
        <v/>
      </c>
      <c r="BI276" t="str">
        <f t="shared" si="142"/>
        <v/>
      </c>
      <c r="BJ276" t="str">
        <f t="shared" si="142"/>
        <v/>
      </c>
      <c r="BK276" t="str">
        <f t="shared" si="142"/>
        <v/>
      </c>
      <c r="BL276" t="str">
        <f t="shared" si="142"/>
        <v/>
      </c>
      <c r="BM276" t="str">
        <f t="shared" si="142"/>
        <v/>
      </c>
      <c r="BN276" t="str">
        <f t="shared" si="142"/>
        <v/>
      </c>
    </row>
    <row r="277" spans="1:66" ht="32">
      <c r="A277">
        <v>236</v>
      </c>
      <c r="B277">
        <v>4</v>
      </c>
      <c r="C277" t="s">
        <v>65</v>
      </c>
      <c r="D277" t="s">
        <v>62</v>
      </c>
      <c r="E277">
        <f t="shared" si="138"/>
        <v>2</v>
      </c>
      <c r="F277" t="s">
        <v>738</v>
      </c>
      <c r="K277" s="231" t="s">
        <v>738</v>
      </c>
      <c r="L277" s="230" t="str">
        <f>VLOOKUP(K277,keys_v1.7!O$2:P$792,2,FALSE)</f>
        <v>Definition from VIVO: Works prepared by hand including handwritten or typescript drafts of pre-publication papers or works not otherwise reproduced in multiple copies. An unpublished Document, which may also be submitted to a publisher for publication.</v>
      </c>
      <c r="M277" s="1">
        <v>0</v>
      </c>
      <c r="N277" s="1">
        <v>0</v>
      </c>
      <c r="R277" s="144">
        <v>1</v>
      </c>
      <c r="S277" s="144">
        <v>0.2</v>
      </c>
      <c r="T277" s="144"/>
      <c r="U277" s="144">
        <v>0.2</v>
      </c>
      <c r="V277" s="144">
        <v>0.4</v>
      </c>
      <c r="W277" s="144">
        <v>0.2</v>
      </c>
      <c r="X277" s="144">
        <v>0.8</v>
      </c>
      <c r="Y277" s="144">
        <v>0</v>
      </c>
      <c r="Z277" s="144">
        <v>0</v>
      </c>
      <c r="AA277" s="144">
        <v>0</v>
      </c>
      <c r="AB277" s="145">
        <v>0</v>
      </c>
      <c r="AC277" s="144">
        <v>0</v>
      </c>
      <c r="AE277" t="s">
        <v>2750</v>
      </c>
      <c r="AH277" t="str">
        <f t="shared" si="131"/>
        <v/>
      </c>
      <c r="AI277" t="str">
        <f t="shared" si="115"/>
        <v/>
      </c>
      <c r="AJ277" t="str">
        <f t="shared" si="139"/>
        <v/>
      </c>
      <c r="AK277" t="str">
        <f t="shared" si="137"/>
        <v/>
      </c>
      <c r="AL277" t="str">
        <f t="shared" si="136"/>
        <v/>
      </c>
      <c r="AM277" t="str">
        <f t="shared" si="132"/>
        <v/>
      </c>
      <c r="AN277" t="str">
        <f t="shared" si="140"/>
        <v/>
      </c>
      <c r="AO277" t="str">
        <f t="shared" si="140"/>
        <v/>
      </c>
      <c r="AP277" t="str">
        <f t="shared" si="140"/>
        <v/>
      </c>
      <c r="AQ277" t="str">
        <f t="shared" si="140"/>
        <v/>
      </c>
      <c r="AR277" t="str">
        <f t="shared" si="140"/>
        <v/>
      </c>
      <c r="AS277" t="str">
        <f t="shared" si="140"/>
        <v/>
      </c>
      <c r="AT277" t="str">
        <f t="shared" si="140"/>
        <v/>
      </c>
      <c r="AU277" t="str">
        <f t="shared" si="140"/>
        <v/>
      </c>
      <c r="AV277" t="str">
        <f t="shared" si="140"/>
        <v/>
      </c>
      <c r="AW277" t="str">
        <f t="shared" si="140"/>
        <v/>
      </c>
      <c r="AX277" t="str">
        <f t="shared" si="141"/>
        <v/>
      </c>
      <c r="AY277" t="str">
        <f t="shared" si="141"/>
        <v/>
      </c>
      <c r="AZ277" t="str">
        <f t="shared" si="141"/>
        <v/>
      </c>
      <c r="BA277" t="str">
        <f t="shared" si="141"/>
        <v/>
      </c>
      <c r="BB277" t="str">
        <f t="shared" si="141"/>
        <v/>
      </c>
      <c r="BC277" t="str">
        <f t="shared" si="141"/>
        <v/>
      </c>
      <c r="BD277" t="str">
        <f t="shared" si="141"/>
        <v/>
      </c>
      <c r="BE277" t="str">
        <f t="shared" si="141"/>
        <v/>
      </c>
      <c r="BF277" t="str">
        <f t="shared" si="141"/>
        <v/>
      </c>
      <c r="BG277" t="str">
        <f t="shared" si="141"/>
        <v/>
      </c>
      <c r="BH277" t="str">
        <f t="shared" si="142"/>
        <v/>
      </c>
      <c r="BI277" t="str">
        <f t="shared" si="142"/>
        <v/>
      </c>
      <c r="BJ277" t="str">
        <f t="shared" si="142"/>
        <v/>
      </c>
      <c r="BK277" t="str">
        <f t="shared" si="142"/>
        <v/>
      </c>
      <c r="BL277" t="str">
        <f t="shared" si="142"/>
        <v/>
      </c>
      <c r="BM277" t="str">
        <f t="shared" si="142"/>
        <v/>
      </c>
      <c r="BN277" t="str">
        <f t="shared" si="142"/>
        <v/>
      </c>
    </row>
    <row r="278" spans="1:66" ht="32">
      <c r="A278">
        <v>163</v>
      </c>
      <c r="B278">
        <v>4</v>
      </c>
      <c r="C278" t="s">
        <v>65</v>
      </c>
      <c r="D278" t="s">
        <v>62</v>
      </c>
      <c r="E278">
        <f t="shared" si="138"/>
        <v>3</v>
      </c>
      <c r="F278" t="s">
        <v>3268</v>
      </c>
      <c r="K278" s="231" t="s">
        <v>256</v>
      </c>
      <c r="L278" s="230" t="str">
        <f>VLOOKUP(K278,keys_v1.7!O$2:P$792,2,FALSE)</f>
        <v>Definition from FaBiO: A display poster, typically containing text with illustrative figures and/or tables, usually reporting research results or proposing hypotheses, submitted for acceptance to and/or presented at a conference, seminar, symposium, workshop or similar event.</v>
      </c>
      <c r="M278" s="1">
        <v>0</v>
      </c>
      <c r="N278" s="1">
        <v>-1</v>
      </c>
      <c r="O278" s="1">
        <v>1</v>
      </c>
      <c r="P278" s="1">
        <v>1</v>
      </c>
      <c r="R278" s="144">
        <v>1</v>
      </c>
      <c r="S278" s="147">
        <v>0</v>
      </c>
      <c r="T278" s="147">
        <v>0</v>
      </c>
      <c r="U278" s="144">
        <v>0</v>
      </c>
      <c r="V278" s="144">
        <v>0</v>
      </c>
      <c r="W278" s="147">
        <v>0</v>
      </c>
      <c r="X278" s="144">
        <v>0.2</v>
      </c>
      <c r="Y278" s="144">
        <v>0</v>
      </c>
      <c r="Z278" s="144">
        <v>0</v>
      </c>
      <c r="AA278" s="144">
        <v>0</v>
      </c>
      <c r="AB278" s="145">
        <v>0</v>
      </c>
      <c r="AC278" s="144">
        <v>0</v>
      </c>
      <c r="AE278" t="s">
        <v>2705</v>
      </c>
      <c r="AH278" t="str">
        <f t="shared" si="131"/>
        <v/>
      </c>
      <c r="AI278" t="str">
        <f t="shared" si="115"/>
        <v/>
      </c>
      <c r="AJ278" t="str">
        <f t="shared" si="139"/>
        <v/>
      </c>
      <c r="AK278" t="str">
        <f t="shared" si="137"/>
        <v/>
      </c>
      <c r="AL278" t="str">
        <f t="shared" si="136"/>
        <v/>
      </c>
      <c r="AM278" t="str">
        <f t="shared" si="132"/>
        <v/>
      </c>
      <c r="AN278" t="str">
        <f t="shared" si="140"/>
        <v/>
      </c>
      <c r="AO278" t="str">
        <f t="shared" si="140"/>
        <v/>
      </c>
      <c r="AP278" t="str">
        <f t="shared" si="140"/>
        <v/>
      </c>
      <c r="AQ278" t="str">
        <f t="shared" si="140"/>
        <v/>
      </c>
      <c r="AR278" t="str">
        <f t="shared" si="140"/>
        <v/>
      </c>
      <c r="AS278" t="str">
        <f t="shared" si="140"/>
        <v/>
      </c>
      <c r="AT278" t="str">
        <f t="shared" si="140"/>
        <v/>
      </c>
      <c r="AU278" t="str">
        <f t="shared" si="140"/>
        <v/>
      </c>
      <c r="AV278" t="str">
        <f t="shared" si="140"/>
        <v/>
      </c>
      <c r="AW278" t="str">
        <f t="shared" si="140"/>
        <v/>
      </c>
      <c r="AX278">
        <f t="shared" si="141"/>
        <v>1</v>
      </c>
      <c r="AY278" t="str">
        <f t="shared" si="141"/>
        <v/>
      </c>
      <c r="AZ278" t="str">
        <f t="shared" si="141"/>
        <v/>
      </c>
      <c r="BA278" t="str">
        <f t="shared" si="141"/>
        <v/>
      </c>
      <c r="BB278" t="str">
        <f t="shared" si="141"/>
        <v/>
      </c>
      <c r="BC278" t="str">
        <f t="shared" si="141"/>
        <v/>
      </c>
      <c r="BD278" t="str">
        <f t="shared" si="141"/>
        <v/>
      </c>
      <c r="BE278" t="str">
        <f t="shared" si="141"/>
        <v/>
      </c>
      <c r="BF278" t="str">
        <f t="shared" si="141"/>
        <v/>
      </c>
      <c r="BG278" t="str">
        <f t="shared" si="141"/>
        <v/>
      </c>
      <c r="BH278" t="str">
        <f t="shared" si="142"/>
        <v/>
      </c>
      <c r="BI278" t="str">
        <f t="shared" si="142"/>
        <v/>
      </c>
      <c r="BJ278" t="str">
        <f t="shared" si="142"/>
        <v/>
      </c>
      <c r="BK278" t="str">
        <f t="shared" si="142"/>
        <v/>
      </c>
      <c r="BL278">
        <f t="shared" si="142"/>
        <v>12</v>
      </c>
      <c r="BM278" t="str">
        <f t="shared" si="142"/>
        <v/>
      </c>
      <c r="BN278" t="str">
        <f t="shared" si="142"/>
        <v/>
      </c>
    </row>
    <row r="279" spans="1:66">
      <c r="A279">
        <v>263</v>
      </c>
      <c r="B279">
        <v>4</v>
      </c>
      <c r="C279" t="s">
        <v>65</v>
      </c>
      <c r="D279" t="s">
        <v>62</v>
      </c>
      <c r="E279">
        <f t="shared" si="138"/>
        <v>3</v>
      </c>
      <c r="F279" t="s">
        <v>3268</v>
      </c>
      <c r="K279" s="231" t="s">
        <v>2283</v>
      </c>
      <c r="L279" s="230" t="e">
        <f>VLOOKUP(K279,keys_v1.7!O$2:P$792,2,FALSE)</f>
        <v>#N/A</v>
      </c>
      <c r="M279" s="1">
        <v>0</v>
      </c>
      <c r="N279" s="1">
        <v>1</v>
      </c>
      <c r="R279" s="144">
        <v>1</v>
      </c>
      <c r="S279" s="144">
        <v>0</v>
      </c>
      <c r="T279" s="144"/>
      <c r="U279" s="144">
        <v>0</v>
      </c>
      <c r="V279" s="144">
        <v>0</v>
      </c>
      <c r="W279" s="144">
        <v>0.2</v>
      </c>
      <c r="X279" s="144">
        <v>0.2</v>
      </c>
      <c r="Y279" s="144">
        <v>0</v>
      </c>
      <c r="Z279" s="144">
        <v>0</v>
      </c>
      <c r="AA279" s="144">
        <v>0.2</v>
      </c>
      <c r="AB279" s="146">
        <v>0</v>
      </c>
      <c r="AC279" s="144">
        <v>0</v>
      </c>
      <c r="AE279" s="21" t="s">
        <v>2707</v>
      </c>
      <c r="AH279" t="str">
        <f t="shared" si="131"/>
        <v/>
      </c>
      <c r="AI279" t="str">
        <f t="shared" si="115"/>
        <v/>
      </c>
      <c r="AJ279" t="str">
        <f t="shared" si="139"/>
        <v/>
      </c>
      <c r="AK279" t="str">
        <f t="shared" si="137"/>
        <v/>
      </c>
      <c r="AL279" t="str">
        <f t="shared" si="136"/>
        <v/>
      </c>
      <c r="AM279" t="str">
        <f t="shared" si="132"/>
        <v/>
      </c>
      <c r="AN279" t="str">
        <f t="shared" si="140"/>
        <v/>
      </c>
      <c r="AO279" t="str">
        <f t="shared" si="140"/>
        <v/>
      </c>
      <c r="AP279" t="str">
        <f t="shared" si="140"/>
        <v/>
      </c>
      <c r="AQ279" t="str">
        <f t="shared" si="140"/>
        <v/>
      </c>
      <c r="AR279" t="str">
        <f t="shared" si="140"/>
        <v/>
      </c>
      <c r="AS279">
        <f t="shared" si="140"/>
        <v>1</v>
      </c>
      <c r="AT279" t="str">
        <f t="shared" si="140"/>
        <v/>
      </c>
      <c r="AU279" t="str">
        <f t="shared" si="140"/>
        <v/>
      </c>
      <c r="AV279" t="str">
        <f t="shared" si="140"/>
        <v/>
      </c>
      <c r="AW279" t="str">
        <f t="shared" si="140"/>
        <v/>
      </c>
      <c r="AX279" t="str">
        <f t="shared" si="141"/>
        <v/>
      </c>
      <c r="AY279" t="str">
        <f t="shared" si="141"/>
        <v/>
      </c>
      <c r="AZ279" t="str">
        <f t="shared" si="141"/>
        <v/>
      </c>
      <c r="BA279" t="str">
        <f t="shared" si="141"/>
        <v/>
      </c>
      <c r="BB279" t="str">
        <f t="shared" si="141"/>
        <v/>
      </c>
      <c r="BC279" t="str">
        <f t="shared" si="141"/>
        <v/>
      </c>
      <c r="BD279" t="str">
        <f t="shared" si="141"/>
        <v/>
      </c>
      <c r="BE279" t="str">
        <f t="shared" si="141"/>
        <v/>
      </c>
      <c r="BF279" t="str">
        <f t="shared" si="141"/>
        <v/>
      </c>
      <c r="BG279" t="str">
        <f t="shared" si="141"/>
        <v/>
      </c>
      <c r="BH279" t="str">
        <f t="shared" si="142"/>
        <v/>
      </c>
      <c r="BI279" t="str">
        <f t="shared" si="142"/>
        <v/>
      </c>
      <c r="BJ279" t="str">
        <f t="shared" si="142"/>
        <v/>
      </c>
      <c r="BK279" t="str">
        <f t="shared" si="142"/>
        <v/>
      </c>
      <c r="BL279">
        <f t="shared" si="142"/>
        <v>7</v>
      </c>
      <c r="BM279" t="str">
        <f t="shared" si="142"/>
        <v/>
      </c>
      <c r="BN279" t="str">
        <f t="shared" si="142"/>
        <v/>
      </c>
    </row>
    <row r="280" spans="1:66" ht="16">
      <c r="A280">
        <v>226</v>
      </c>
      <c r="B280">
        <v>4</v>
      </c>
      <c r="C280" t="s">
        <v>65</v>
      </c>
      <c r="D280" t="s">
        <v>62</v>
      </c>
      <c r="E280">
        <f t="shared" si="138"/>
        <v>4</v>
      </c>
      <c r="F280" t="s">
        <v>3270</v>
      </c>
      <c r="K280" s="231" t="s">
        <v>769</v>
      </c>
      <c r="L280" s="230" t="str">
        <f>VLOOKUP(K280,keys_v1.7!O$2:P$792,2,FALSE)</f>
        <v>Definition from COAR: A transcription of a talk delivered during an academic event.</v>
      </c>
      <c r="M280" s="1">
        <v>0</v>
      </c>
      <c r="N280" s="1">
        <v>-1</v>
      </c>
      <c r="R280" s="144">
        <v>0.6</v>
      </c>
      <c r="S280" s="144">
        <v>0</v>
      </c>
      <c r="T280" s="144"/>
      <c r="U280" s="144">
        <v>0.2</v>
      </c>
      <c r="V280" s="144">
        <v>0.4</v>
      </c>
      <c r="W280" s="144">
        <v>0.2</v>
      </c>
      <c r="X280" s="144">
        <v>0</v>
      </c>
      <c r="Y280" s="144">
        <v>0</v>
      </c>
      <c r="Z280" s="144">
        <v>0.2</v>
      </c>
      <c r="AA280" s="144">
        <v>0</v>
      </c>
      <c r="AB280" s="145">
        <v>0</v>
      </c>
      <c r="AC280" s="144">
        <v>0</v>
      </c>
      <c r="AE280" t="s">
        <v>2706</v>
      </c>
      <c r="AH280" t="str">
        <f t="shared" si="131"/>
        <v/>
      </c>
      <c r="AI280" t="str">
        <f t="shared" si="115"/>
        <v/>
      </c>
      <c r="AJ280" t="str">
        <f t="shared" si="139"/>
        <v/>
      </c>
      <c r="AK280" t="str">
        <f t="shared" si="137"/>
        <v/>
      </c>
      <c r="AL280" t="str">
        <f t="shared" si="136"/>
        <v/>
      </c>
      <c r="AM280" t="str">
        <f t="shared" si="132"/>
        <v/>
      </c>
      <c r="AN280" t="str">
        <f t="shared" si="140"/>
        <v/>
      </c>
      <c r="AO280" t="str">
        <f t="shared" si="140"/>
        <v/>
      </c>
      <c r="AP280" t="str">
        <f t="shared" si="140"/>
        <v/>
      </c>
      <c r="AQ280" t="str">
        <f t="shared" si="140"/>
        <v/>
      </c>
      <c r="AR280" t="str">
        <f t="shared" si="140"/>
        <v/>
      </c>
      <c r="AS280" t="str">
        <f t="shared" si="140"/>
        <v/>
      </c>
      <c r="AT280" t="str">
        <f t="shared" si="140"/>
        <v/>
      </c>
      <c r="AU280" t="str">
        <f t="shared" si="140"/>
        <v/>
      </c>
      <c r="AV280" t="str">
        <f t="shared" si="140"/>
        <v/>
      </c>
      <c r="AW280" t="str">
        <f t="shared" si="140"/>
        <v/>
      </c>
      <c r="AX280" t="str">
        <f t="shared" si="141"/>
        <v/>
      </c>
      <c r="AY280" t="str">
        <f t="shared" si="141"/>
        <v/>
      </c>
      <c r="AZ280" t="str">
        <f t="shared" si="141"/>
        <v/>
      </c>
      <c r="BA280" t="str">
        <f t="shared" si="141"/>
        <v/>
      </c>
      <c r="BB280" t="str">
        <f t="shared" si="141"/>
        <v/>
      </c>
      <c r="BC280" t="str">
        <f t="shared" si="141"/>
        <v/>
      </c>
      <c r="BD280" t="str">
        <f t="shared" si="141"/>
        <v/>
      </c>
      <c r="BE280" t="str">
        <f t="shared" si="141"/>
        <v/>
      </c>
      <c r="BF280" t="str">
        <f t="shared" si="141"/>
        <v/>
      </c>
      <c r="BG280" t="str">
        <f t="shared" si="141"/>
        <v/>
      </c>
      <c r="BH280" t="str">
        <f t="shared" si="142"/>
        <v/>
      </c>
      <c r="BI280" t="str">
        <f t="shared" si="142"/>
        <v/>
      </c>
      <c r="BJ280" t="str">
        <f t="shared" si="142"/>
        <v/>
      </c>
      <c r="BK280" t="str">
        <f t="shared" si="142"/>
        <v/>
      </c>
      <c r="BL280" t="str">
        <f t="shared" si="142"/>
        <v/>
      </c>
      <c r="BM280" t="str">
        <f t="shared" si="142"/>
        <v/>
      </c>
      <c r="BN280" t="str">
        <f t="shared" si="142"/>
        <v/>
      </c>
    </row>
    <row r="281" spans="1:66" ht="16">
      <c r="A281">
        <v>59</v>
      </c>
      <c r="B281">
        <v>4</v>
      </c>
      <c r="C281" t="s">
        <v>65</v>
      </c>
      <c r="D281" t="s">
        <v>62</v>
      </c>
      <c r="E281">
        <f t="shared" si="138"/>
        <v>4</v>
      </c>
      <c r="F281" t="s">
        <v>3270</v>
      </c>
      <c r="K281" s="231" t="s">
        <v>2349</v>
      </c>
      <c r="L281" s="230" t="str">
        <f>VLOOKUP(K281,keys_v1.7!O$2:P$792,2,FALSE)</f>
        <v>Definition from VIVO: Text of a speech written in preparation for delivery of the speech.</v>
      </c>
      <c r="M281" s="1">
        <v>0</v>
      </c>
      <c r="N281" s="1">
        <v>1</v>
      </c>
      <c r="O281" s="1">
        <v>1</v>
      </c>
      <c r="R281" s="144">
        <v>0.4</v>
      </c>
      <c r="S281" s="144">
        <v>0</v>
      </c>
      <c r="T281" s="144"/>
      <c r="U281" s="144">
        <v>0.4</v>
      </c>
      <c r="V281" s="144">
        <v>0.4</v>
      </c>
      <c r="W281" s="144">
        <v>0.4</v>
      </c>
      <c r="X281" s="144">
        <v>0.6</v>
      </c>
      <c r="Y281" s="144">
        <v>0</v>
      </c>
      <c r="Z281" s="144">
        <v>0.6</v>
      </c>
      <c r="AA281" s="144">
        <v>0.2</v>
      </c>
      <c r="AB281" s="146">
        <v>0</v>
      </c>
      <c r="AC281" s="144">
        <v>0</v>
      </c>
      <c r="AE281" s="21" t="s">
        <v>2672</v>
      </c>
      <c r="AH281" t="str">
        <f t="shared" si="131"/>
        <v/>
      </c>
      <c r="AI281" t="str">
        <f t="shared" si="115"/>
        <v/>
      </c>
      <c r="AJ281" t="str">
        <f t="shared" si="139"/>
        <v/>
      </c>
      <c r="AK281" t="str">
        <f t="shared" si="137"/>
        <v/>
      </c>
      <c r="AL281" t="str">
        <f t="shared" si="136"/>
        <v/>
      </c>
      <c r="AM281" t="str">
        <f t="shared" si="132"/>
        <v/>
      </c>
      <c r="AN281" t="str">
        <f t="shared" si="140"/>
        <v/>
      </c>
      <c r="AO281" t="str">
        <f t="shared" si="140"/>
        <v/>
      </c>
      <c r="AP281" t="str">
        <f t="shared" si="140"/>
        <v/>
      </c>
      <c r="AQ281" t="str">
        <f t="shared" si="140"/>
        <v/>
      </c>
      <c r="AR281" t="str">
        <f t="shared" si="140"/>
        <v/>
      </c>
      <c r="AS281" t="str">
        <f t="shared" si="140"/>
        <v/>
      </c>
      <c r="AT281" t="str">
        <f t="shared" si="140"/>
        <v/>
      </c>
      <c r="AU281" t="str">
        <f t="shared" si="140"/>
        <v/>
      </c>
      <c r="AV281" t="str">
        <f t="shared" si="140"/>
        <v/>
      </c>
      <c r="AW281" t="str">
        <f t="shared" si="140"/>
        <v/>
      </c>
      <c r="AX281" t="str">
        <f t="shared" si="141"/>
        <v/>
      </c>
      <c r="AY281" t="str">
        <f t="shared" si="141"/>
        <v/>
      </c>
      <c r="AZ281" t="str">
        <f t="shared" si="141"/>
        <v/>
      </c>
      <c r="BA281" t="str">
        <f t="shared" si="141"/>
        <v/>
      </c>
      <c r="BB281" t="str">
        <f t="shared" si="141"/>
        <v/>
      </c>
      <c r="BC281" t="str">
        <f t="shared" si="141"/>
        <v/>
      </c>
      <c r="BD281" t="str">
        <f t="shared" si="141"/>
        <v/>
      </c>
      <c r="BE281" t="str">
        <f t="shared" si="141"/>
        <v/>
      </c>
      <c r="BF281" t="str">
        <f t="shared" si="141"/>
        <v/>
      </c>
      <c r="BG281" t="str">
        <f t="shared" si="141"/>
        <v/>
      </c>
      <c r="BH281" t="str">
        <f t="shared" si="142"/>
        <v/>
      </c>
      <c r="BI281" t="str">
        <f t="shared" si="142"/>
        <v/>
      </c>
      <c r="BJ281" t="str">
        <f t="shared" si="142"/>
        <v/>
      </c>
      <c r="BK281" t="str">
        <f t="shared" si="142"/>
        <v/>
      </c>
      <c r="BL281" t="str">
        <f t="shared" si="142"/>
        <v/>
      </c>
      <c r="BM281" t="str">
        <f t="shared" si="142"/>
        <v/>
      </c>
      <c r="BN281" t="str">
        <f t="shared" si="142"/>
        <v/>
      </c>
    </row>
    <row r="282" spans="1:66">
      <c r="A282">
        <v>265</v>
      </c>
      <c r="B282">
        <v>4</v>
      </c>
      <c r="C282" t="s">
        <v>65</v>
      </c>
      <c r="D282" t="s">
        <v>62</v>
      </c>
      <c r="E282">
        <f t="shared" si="138"/>
        <v>5</v>
      </c>
      <c r="F282" t="s">
        <v>66</v>
      </c>
      <c r="K282" s="231" t="s">
        <v>974</v>
      </c>
      <c r="L282" s="230" t="e">
        <f>VLOOKUP(K282,keys_v1.7!O$2:P$792,2,FALSE)</f>
        <v>#N/A</v>
      </c>
      <c r="M282" s="1">
        <v>0</v>
      </c>
      <c r="N282" s="1">
        <v>-1</v>
      </c>
      <c r="R282" s="144">
        <v>1</v>
      </c>
      <c r="S282" s="147">
        <v>0.2</v>
      </c>
      <c r="T282" s="144"/>
      <c r="U282" s="147">
        <v>0.4</v>
      </c>
      <c r="V282" s="144">
        <v>0.2</v>
      </c>
      <c r="W282" s="144">
        <v>0.2</v>
      </c>
      <c r="X282" s="144">
        <v>0</v>
      </c>
      <c r="Y282" s="144">
        <v>0</v>
      </c>
      <c r="Z282" s="144">
        <v>0</v>
      </c>
      <c r="AA282" s="144">
        <v>0</v>
      </c>
      <c r="AB282" s="145">
        <v>0</v>
      </c>
      <c r="AC282" s="144">
        <v>0</v>
      </c>
      <c r="AE282" t="s">
        <v>2750</v>
      </c>
      <c r="AH282" t="str">
        <f t="shared" si="131"/>
        <v/>
      </c>
      <c r="AI282" t="str">
        <f t="shared" si="115"/>
        <v/>
      </c>
      <c r="AJ282" t="str">
        <f t="shared" si="139"/>
        <v/>
      </c>
      <c r="AK282" t="str">
        <f t="shared" si="137"/>
        <v/>
      </c>
      <c r="AL282" t="str">
        <f t="shared" si="136"/>
        <v/>
      </c>
      <c r="AM282" t="str">
        <f t="shared" si="132"/>
        <v/>
      </c>
      <c r="AN282" t="str">
        <f t="shared" si="140"/>
        <v/>
      </c>
      <c r="AO282" t="str">
        <f t="shared" si="140"/>
        <v/>
      </c>
      <c r="AP282" t="str">
        <f t="shared" si="140"/>
        <v/>
      </c>
      <c r="AQ282" t="str">
        <f t="shared" si="140"/>
        <v/>
      </c>
      <c r="AR282" t="str">
        <f t="shared" si="140"/>
        <v/>
      </c>
      <c r="AS282">
        <f t="shared" si="140"/>
        <v>1</v>
      </c>
      <c r="AT282" t="str">
        <f t="shared" si="140"/>
        <v/>
      </c>
      <c r="AU282" t="str">
        <f t="shared" si="140"/>
        <v/>
      </c>
      <c r="AV282" t="str">
        <f t="shared" si="140"/>
        <v/>
      </c>
      <c r="AW282" t="str">
        <f t="shared" si="140"/>
        <v/>
      </c>
      <c r="AX282" t="str">
        <f t="shared" si="141"/>
        <v/>
      </c>
      <c r="AY282" t="str">
        <f t="shared" si="141"/>
        <v/>
      </c>
      <c r="AZ282" t="str">
        <f t="shared" si="141"/>
        <v/>
      </c>
      <c r="BA282" t="str">
        <f t="shared" si="141"/>
        <v/>
      </c>
      <c r="BB282" t="str">
        <f t="shared" si="141"/>
        <v/>
      </c>
      <c r="BC282" t="str">
        <f t="shared" si="141"/>
        <v/>
      </c>
      <c r="BD282" t="str">
        <f t="shared" si="141"/>
        <v/>
      </c>
      <c r="BE282" t="str">
        <f t="shared" si="141"/>
        <v/>
      </c>
      <c r="BF282" t="str">
        <f t="shared" si="141"/>
        <v/>
      </c>
      <c r="BG282" t="str">
        <f t="shared" si="141"/>
        <v/>
      </c>
      <c r="BH282" t="str">
        <f t="shared" si="142"/>
        <v/>
      </c>
      <c r="BI282" t="str">
        <f t="shared" si="142"/>
        <v/>
      </c>
      <c r="BJ282" t="str">
        <f t="shared" si="142"/>
        <v/>
      </c>
      <c r="BK282" t="str">
        <f t="shared" si="142"/>
        <v/>
      </c>
      <c r="BL282" t="str">
        <f t="shared" si="142"/>
        <v/>
      </c>
      <c r="BM282" t="str">
        <f t="shared" si="142"/>
        <v/>
      </c>
      <c r="BN282" t="str">
        <f t="shared" si="142"/>
        <v/>
      </c>
    </row>
    <row r="283" spans="1:66">
      <c r="A283">
        <v>348</v>
      </c>
      <c r="B283">
        <v>4</v>
      </c>
      <c r="C283" t="s">
        <v>65</v>
      </c>
      <c r="D283" t="s">
        <v>62</v>
      </c>
      <c r="E283">
        <f t="shared" si="138"/>
        <v>6</v>
      </c>
      <c r="F283" t="s">
        <v>112</v>
      </c>
      <c r="K283" s="231" t="s">
        <v>1896</v>
      </c>
      <c r="L283" s="230" t="e">
        <f>VLOOKUP(K283,keys_v1.7!O$2:P$792,2,FALSE)</f>
        <v>#N/A</v>
      </c>
      <c r="M283" s="1">
        <v>0</v>
      </c>
      <c r="N283" s="1">
        <v>1</v>
      </c>
      <c r="R283" s="144">
        <v>1</v>
      </c>
      <c r="S283" s="144">
        <v>0.2</v>
      </c>
      <c r="T283" s="144">
        <v>1</v>
      </c>
      <c r="U283" s="144">
        <v>0.2</v>
      </c>
      <c r="V283" s="144">
        <v>0</v>
      </c>
      <c r="W283" s="144">
        <v>0</v>
      </c>
      <c r="X283" s="144">
        <v>0</v>
      </c>
      <c r="Y283" s="144">
        <v>0</v>
      </c>
      <c r="Z283" s="144">
        <v>0.4</v>
      </c>
      <c r="AA283" s="144">
        <v>0.2</v>
      </c>
      <c r="AB283" s="146">
        <v>0</v>
      </c>
      <c r="AC283" s="144">
        <v>0</v>
      </c>
      <c r="AE283" t="s">
        <v>2702</v>
      </c>
      <c r="AH283" t="str">
        <f t="shared" si="131"/>
        <v/>
      </c>
      <c r="AI283" t="str">
        <f t="shared" si="115"/>
        <v/>
      </c>
      <c r="AJ283" t="str">
        <f t="shared" si="139"/>
        <v/>
      </c>
      <c r="AK283" t="str">
        <f t="shared" si="137"/>
        <v/>
      </c>
      <c r="AL283" t="str">
        <f t="shared" si="136"/>
        <v/>
      </c>
      <c r="AM283" t="str">
        <f t="shared" si="132"/>
        <v/>
      </c>
      <c r="AN283" t="str">
        <f t="shared" si="140"/>
        <v/>
      </c>
      <c r="AO283" t="str">
        <f t="shared" si="140"/>
        <v/>
      </c>
      <c r="AP283" t="str">
        <f t="shared" si="140"/>
        <v/>
      </c>
      <c r="AQ283" t="str">
        <f t="shared" si="140"/>
        <v/>
      </c>
      <c r="AR283" t="str">
        <f t="shared" si="140"/>
        <v/>
      </c>
      <c r="AS283" t="str">
        <f t="shared" si="140"/>
        <v/>
      </c>
      <c r="AT283" t="str">
        <f t="shared" si="140"/>
        <v/>
      </c>
      <c r="AU283" t="str">
        <f t="shared" si="140"/>
        <v/>
      </c>
      <c r="AV283" t="str">
        <f t="shared" si="140"/>
        <v/>
      </c>
      <c r="AW283" t="str">
        <f t="shared" si="140"/>
        <v/>
      </c>
      <c r="AX283" t="str">
        <f t="shared" si="141"/>
        <v/>
      </c>
      <c r="AY283" t="str">
        <f t="shared" si="141"/>
        <v/>
      </c>
      <c r="AZ283" t="str">
        <f t="shared" si="141"/>
        <v/>
      </c>
      <c r="BA283" t="str">
        <f t="shared" si="141"/>
        <v/>
      </c>
      <c r="BB283" t="str">
        <f t="shared" si="141"/>
        <v/>
      </c>
      <c r="BC283" t="str">
        <f t="shared" si="141"/>
        <v/>
      </c>
      <c r="BD283" t="str">
        <f t="shared" si="141"/>
        <v/>
      </c>
      <c r="BE283" t="str">
        <f t="shared" si="141"/>
        <v/>
      </c>
      <c r="BF283" t="str">
        <f t="shared" si="141"/>
        <v/>
      </c>
      <c r="BG283" t="str">
        <f t="shared" si="141"/>
        <v/>
      </c>
      <c r="BH283" t="str">
        <f t="shared" si="142"/>
        <v/>
      </c>
      <c r="BI283" t="str">
        <f t="shared" si="142"/>
        <v/>
      </c>
      <c r="BJ283" t="str">
        <f t="shared" si="142"/>
        <v/>
      </c>
      <c r="BK283" t="str">
        <f t="shared" si="142"/>
        <v/>
      </c>
      <c r="BL283" t="str">
        <f t="shared" si="142"/>
        <v/>
      </c>
      <c r="BM283" t="str">
        <f t="shared" si="142"/>
        <v/>
      </c>
      <c r="BN283" t="str">
        <f t="shared" si="142"/>
        <v/>
      </c>
    </row>
    <row r="284" spans="1:66">
      <c r="A284">
        <v>349</v>
      </c>
      <c r="B284">
        <v>4</v>
      </c>
      <c r="C284" t="s">
        <v>65</v>
      </c>
      <c r="D284" t="s">
        <v>62</v>
      </c>
      <c r="E284">
        <f t="shared" si="138"/>
        <v>6</v>
      </c>
      <c r="F284" t="s">
        <v>112</v>
      </c>
      <c r="K284" s="231" t="s">
        <v>623</v>
      </c>
      <c r="L284" s="230" t="e">
        <f>VLOOKUP(K284,keys_v1.7!O$2:P$792,2,FALSE)</f>
        <v>#N/A</v>
      </c>
      <c r="M284" s="1">
        <v>0</v>
      </c>
      <c r="N284" s="1">
        <v>1</v>
      </c>
      <c r="R284" s="144">
        <v>1</v>
      </c>
      <c r="S284" s="144">
        <v>0.2</v>
      </c>
      <c r="T284" s="144">
        <v>1</v>
      </c>
      <c r="U284" s="144">
        <v>0.2</v>
      </c>
      <c r="V284" s="144">
        <v>0</v>
      </c>
      <c r="W284" s="144">
        <v>0</v>
      </c>
      <c r="X284" s="144">
        <v>0</v>
      </c>
      <c r="Y284" s="144">
        <v>0</v>
      </c>
      <c r="Z284" s="144">
        <v>0.4</v>
      </c>
      <c r="AA284" s="144">
        <v>0.2</v>
      </c>
      <c r="AB284" s="146">
        <v>0</v>
      </c>
      <c r="AC284" s="144">
        <v>0</v>
      </c>
      <c r="AE284" t="s">
        <v>2702</v>
      </c>
      <c r="AH284" t="str">
        <f t="shared" si="131"/>
        <v/>
      </c>
      <c r="AI284" t="str">
        <f t="shared" si="115"/>
        <v/>
      </c>
      <c r="AJ284" t="str">
        <f t="shared" si="139"/>
        <v/>
      </c>
      <c r="AK284" t="str">
        <f t="shared" si="137"/>
        <v/>
      </c>
      <c r="AL284" t="str">
        <f t="shared" si="136"/>
        <v/>
      </c>
      <c r="AM284" t="str">
        <f t="shared" si="132"/>
        <v/>
      </c>
      <c r="AN284" t="str">
        <f t="shared" ref="AN284:AW293" si="143">IFERROR(SEARCH(AN$1,$K284),"")</f>
        <v/>
      </c>
      <c r="AO284" t="str">
        <f t="shared" si="143"/>
        <v/>
      </c>
      <c r="AP284" t="str">
        <f t="shared" si="143"/>
        <v/>
      </c>
      <c r="AQ284" t="str">
        <f t="shared" si="143"/>
        <v/>
      </c>
      <c r="AR284" t="str">
        <f t="shared" si="143"/>
        <v/>
      </c>
      <c r="AS284" t="str">
        <f t="shared" si="143"/>
        <v/>
      </c>
      <c r="AT284" t="str">
        <f t="shared" si="143"/>
        <v/>
      </c>
      <c r="AU284" t="str">
        <f t="shared" si="143"/>
        <v/>
      </c>
      <c r="AV284" t="str">
        <f t="shared" si="143"/>
        <v/>
      </c>
      <c r="AW284" t="str">
        <f t="shared" si="143"/>
        <v/>
      </c>
      <c r="AX284" t="str">
        <f t="shared" ref="AX284:BG293" si="144">IFERROR(SEARCH(AX$1,$K284),"")</f>
        <v/>
      </c>
      <c r="AY284" t="str">
        <f t="shared" si="144"/>
        <v/>
      </c>
      <c r="AZ284" t="str">
        <f t="shared" si="144"/>
        <v/>
      </c>
      <c r="BA284" t="str">
        <f t="shared" si="144"/>
        <v/>
      </c>
      <c r="BB284" t="str">
        <f t="shared" si="144"/>
        <v/>
      </c>
      <c r="BC284" t="str">
        <f t="shared" si="144"/>
        <v/>
      </c>
      <c r="BD284" t="str">
        <f t="shared" si="144"/>
        <v/>
      </c>
      <c r="BE284" t="str">
        <f t="shared" si="144"/>
        <v/>
      </c>
      <c r="BF284" t="str">
        <f t="shared" si="144"/>
        <v/>
      </c>
      <c r="BG284" t="str">
        <f t="shared" si="144"/>
        <v/>
      </c>
      <c r="BH284" t="str">
        <f t="shared" ref="BH284:BN293" si="145">IFERROR(SEARCH(BH$1,$K284),"")</f>
        <v/>
      </c>
      <c r="BI284" t="str">
        <f t="shared" si="145"/>
        <v/>
      </c>
      <c r="BJ284" t="str">
        <f t="shared" si="145"/>
        <v/>
      </c>
      <c r="BK284" t="str">
        <f t="shared" si="145"/>
        <v/>
      </c>
      <c r="BL284" t="str">
        <f t="shared" si="145"/>
        <v/>
      </c>
      <c r="BM284" t="str">
        <f t="shared" si="145"/>
        <v/>
      </c>
      <c r="BN284" t="str">
        <f t="shared" si="145"/>
        <v/>
      </c>
    </row>
    <row r="285" spans="1:66">
      <c r="A285">
        <v>350</v>
      </c>
      <c r="B285">
        <v>4</v>
      </c>
      <c r="C285" t="s">
        <v>65</v>
      </c>
      <c r="D285" t="s">
        <v>62</v>
      </c>
      <c r="E285">
        <f t="shared" si="138"/>
        <v>6</v>
      </c>
      <c r="F285" t="s">
        <v>112</v>
      </c>
      <c r="K285" s="231" t="s">
        <v>620</v>
      </c>
      <c r="L285" s="230" t="e">
        <f>VLOOKUP(K285,keys_v1.7!O$2:P$792,2,FALSE)</f>
        <v>#N/A</v>
      </c>
      <c r="M285" s="1">
        <v>0</v>
      </c>
      <c r="N285" s="1">
        <v>1</v>
      </c>
      <c r="R285" s="144">
        <v>1</v>
      </c>
      <c r="S285" s="144">
        <v>0.2</v>
      </c>
      <c r="T285" s="144">
        <v>1</v>
      </c>
      <c r="U285" s="144">
        <v>0.2</v>
      </c>
      <c r="V285" s="144">
        <v>0</v>
      </c>
      <c r="W285" s="144">
        <v>0</v>
      </c>
      <c r="X285" s="144">
        <v>0</v>
      </c>
      <c r="Y285" s="144">
        <v>0</v>
      </c>
      <c r="Z285" s="144">
        <v>0.4</v>
      </c>
      <c r="AA285" s="144">
        <v>0.2</v>
      </c>
      <c r="AB285" s="146">
        <v>0</v>
      </c>
      <c r="AC285" s="144">
        <v>0</v>
      </c>
      <c r="AE285" t="s">
        <v>2702</v>
      </c>
      <c r="AH285" t="str">
        <f t="shared" si="131"/>
        <v/>
      </c>
      <c r="AI285" t="str">
        <f t="shared" si="115"/>
        <v/>
      </c>
      <c r="AJ285" t="str">
        <f t="shared" si="139"/>
        <v/>
      </c>
      <c r="AK285" t="str">
        <f t="shared" si="137"/>
        <v/>
      </c>
      <c r="AL285" t="str">
        <f t="shared" si="136"/>
        <v/>
      </c>
      <c r="AM285" t="str">
        <f t="shared" si="132"/>
        <v/>
      </c>
      <c r="AN285" t="str">
        <f t="shared" si="143"/>
        <v/>
      </c>
      <c r="AO285" t="str">
        <f t="shared" si="143"/>
        <v/>
      </c>
      <c r="AP285" t="str">
        <f t="shared" si="143"/>
        <v/>
      </c>
      <c r="AQ285" t="str">
        <f t="shared" si="143"/>
        <v/>
      </c>
      <c r="AR285" t="str">
        <f t="shared" si="143"/>
        <v/>
      </c>
      <c r="AS285" t="str">
        <f t="shared" si="143"/>
        <v/>
      </c>
      <c r="AT285" t="str">
        <f t="shared" si="143"/>
        <v/>
      </c>
      <c r="AU285" t="str">
        <f t="shared" si="143"/>
        <v/>
      </c>
      <c r="AV285" t="str">
        <f t="shared" si="143"/>
        <v/>
      </c>
      <c r="AW285" t="str">
        <f t="shared" si="143"/>
        <v/>
      </c>
      <c r="AX285" t="str">
        <f t="shared" si="144"/>
        <v/>
      </c>
      <c r="AY285" t="str">
        <f t="shared" si="144"/>
        <v/>
      </c>
      <c r="AZ285" t="str">
        <f t="shared" si="144"/>
        <v/>
      </c>
      <c r="BA285" t="str">
        <f t="shared" si="144"/>
        <v/>
      </c>
      <c r="BB285" t="str">
        <f t="shared" si="144"/>
        <v/>
      </c>
      <c r="BC285" t="str">
        <f t="shared" si="144"/>
        <v/>
      </c>
      <c r="BD285" t="str">
        <f t="shared" si="144"/>
        <v/>
      </c>
      <c r="BE285" t="str">
        <f t="shared" si="144"/>
        <v/>
      </c>
      <c r="BF285" t="str">
        <f t="shared" si="144"/>
        <v/>
      </c>
      <c r="BG285" t="str">
        <f t="shared" si="144"/>
        <v/>
      </c>
      <c r="BH285" t="str">
        <f t="shared" si="145"/>
        <v/>
      </c>
      <c r="BI285" t="str">
        <f t="shared" si="145"/>
        <v/>
      </c>
      <c r="BJ285" t="str">
        <f t="shared" si="145"/>
        <v/>
      </c>
      <c r="BK285" t="str">
        <f t="shared" si="145"/>
        <v/>
      </c>
      <c r="BL285" t="str">
        <f t="shared" si="145"/>
        <v/>
      </c>
      <c r="BM285" t="str">
        <f t="shared" si="145"/>
        <v/>
      </c>
      <c r="BN285" t="str">
        <f t="shared" si="145"/>
        <v/>
      </c>
    </row>
    <row r="286" spans="1:66">
      <c r="A286">
        <v>188</v>
      </c>
      <c r="B286">
        <v>4</v>
      </c>
      <c r="C286" t="s">
        <v>65</v>
      </c>
      <c r="D286" t="s">
        <v>66</v>
      </c>
      <c r="E286">
        <f t="shared" si="138"/>
        <v>7</v>
      </c>
      <c r="F286" t="s">
        <v>3283</v>
      </c>
      <c r="K286" s="231" t="s">
        <v>656</v>
      </c>
      <c r="L286" s="230" t="e">
        <f>VLOOKUP(K286,keys_v1.7!O$2:P$792,2,FALSE)</f>
        <v>#N/A</v>
      </c>
      <c r="M286" s="1">
        <v>0</v>
      </c>
      <c r="N286" s="1">
        <v>1</v>
      </c>
      <c r="R286" s="144">
        <v>0.6</v>
      </c>
      <c r="S286" s="144">
        <v>0.2</v>
      </c>
      <c r="T286" s="144"/>
      <c r="U286" s="144">
        <v>1</v>
      </c>
      <c r="V286" s="144">
        <v>0.2</v>
      </c>
      <c r="W286" s="144">
        <v>0.4</v>
      </c>
      <c r="X286" s="144">
        <v>0</v>
      </c>
      <c r="Y286" s="144">
        <v>0</v>
      </c>
      <c r="Z286" s="144">
        <v>0.2</v>
      </c>
      <c r="AA286" s="144">
        <v>0</v>
      </c>
      <c r="AB286" s="145">
        <v>0</v>
      </c>
      <c r="AC286" s="145">
        <v>0</v>
      </c>
      <c r="AE286" t="s">
        <v>2761</v>
      </c>
      <c r="AH286" t="str">
        <f t="shared" si="131"/>
        <v/>
      </c>
      <c r="AI286" t="str">
        <f t="shared" si="115"/>
        <v/>
      </c>
      <c r="AJ286" t="str">
        <f t="shared" si="139"/>
        <v/>
      </c>
      <c r="AK286" t="str">
        <f t="shared" si="137"/>
        <v/>
      </c>
      <c r="AL286" t="str">
        <f t="shared" si="136"/>
        <v/>
      </c>
      <c r="AM286" t="str">
        <f t="shared" si="132"/>
        <v/>
      </c>
      <c r="AN286" t="str">
        <f t="shared" si="143"/>
        <v/>
      </c>
      <c r="AO286" t="str">
        <f t="shared" si="143"/>
        <v/>
      </c>
      <c r="AP286" t="str">
        <f t="shared" si="143"/>
        <v/>
      </c>
      <c r="AQ286" t="str">
        <f t="shared" si="143"/>
        <v/>
      </c>
      <c r="AR286" t="str">
        <f t="shared" si="143"/>
        <v/>
      </c>
      <c r="AS286" t="str">
        <f t="shared" si="143"/>
        <v/>
      </c>
      <c r="AT286" t="str">
        <f t="shared" si="143"/>
        <v/>
      </c>
      <c r="AU286" t="str">
        <f t="shared" si="143"/>
        <v/>
      </c>
      <c r="AV286" t="str">
        <f t="shared" si="143"/>
        <v/>
      </c>
      <c r="AW286" t="str">
        <f t="shared" si="143"/>
        <v/>
      </c>
      <c r="AX286" t="str">
        <f t="shared" si="144"/>
        <v/>
      </c>
      <c r="AY286" t="str">
        <f t="shared" si="144"/>
        <v/>
      </c>
      <c r="AZ286" t="str">
        <f t="shared" si="144"/>
        <v/>
      </c>
      <c r="BA286" t="str">
        <f t="shared" si="144"/>
        <v/>
      </c>
      <c r="BB286" t="str">
        <f t="shared" si="144"/>
        <v/>
      </c>
      <c r="BC286" t="str">
        <f t="shared" si="144"/>
        <v/>
      </c>
      <c r="BD286" t="str">
        <f t="shared" si="144"/>
        <v/>
      </c>
      <c r="BE286" t="str">
        <f t="shared" si="144"/>
        <v/>
      </c>
      <c r="BF286" t="str">
        <f t="shared" si="144"/>
        <v/>
      </c>
      <c r="BG286" t="str">
        <f t="shared" si="144"/>
        <v/>
      </c>
      <c r="BH286" t="str">
        <f t="shared" si="145"/>
        <v/>
      </c>
      <c r="BI286" t="str">
        <f t="shared" si="145"/>
        <v/>
      </c>
      <c r="BJ286" t="str">
        <f t="shared" si="145"/>
        <v/>
      </c>
      <c r="BK286" t="str">
        <f t="shared" si="145"/>
        <v/>
      </c>
      <c r="BL286" t="str">
        <f t="shared" si="145"/>
        <v/>
      </c>
      <c r="BM286" t="str">
        <f t="shared" si="145"/>
        <v/>
      </c>
      <c r="BN286" t="str">
        <f t="shared" si="145"/>
        <v/>
      </c>
    </row>
    <row r="287" spans="1:66">
      <c r="A287">
        <v>189</v>
      </c>
      <c r="B287">
        <v>4</v>
      </c>
      <c r="C287" t="s">
        <v>65</v>
      </c>
      <c r="D287" t="s">
        <v>66</v>
      </c>
      <c r="E287">
        <f t="shared" si="138"/>
        <v>7</v>
      </c>
      <c r="F287" t="s">
        <v>3283</v>
      </c>
      <c r="K287" s="231" t="s">
        <v>666</v>
      </c>
      <c r="L287" s="230" t="e">
        <f>VLOOKUP(K287,keys_v1.7!O$2:P$792,2,FALSE)</f>
        <v>#N/A</v>
      </c>
      <c r="M287" s="1">
        <v>0</v>
      </c>
      <c r="N287" s="1">
        <v>1</v>
      </c>
      <c r="R287" s="144">
        <v>0.6</v>
      </c>
      <c r="S287" s="144">
        <v>0.2</v>
      </c>
      <c r="T287" s="144"/>
      <c r="U287" s="144">
        <v>1</v>
      </c>
      <c r="V287" s="144">
        <v>0.2</v>
      </c>
      <c r="W287" s="144">
        <v>0.2</v>
      </c>
      <c r="X287" s="144">
        <v>0</v>
      </c>
      <c r="Y287" s="144">
        <v>0</v>
      </c>
      <c r="Z287" s="144">
        <v>0.2</v>
      </c>
      <c r="AA287" s="144">
        <v>0</v>
      </c>
      <c r="AB287" s="145">
        <v>0</v>
      </c>
      <c r="AC287" s="145">
        <v>0</v>
      </c>
      <c r="AE287" t="s">
        <v>2761</v>
      </c>
      <c r="AH287" t="str">
        <f t="shared" si="131"/>
        <v/>
      </c>
      <c r="AI287" t="str">
        <f t="shared" si="115"/>
        <v/>
      </c>
      <c r="AJ287" t="str">
        <f t="shared" si="139"/>
        <v/>
      </c>
      <c r="AK287" t="str">
        <f t="shared" si="137"/>
        <v/>
      </c>
      <c r="AL287" t="str">
        <f t="shared" si="136"/>
        <v/>
      </c>
      <c r="AM287" t="str">
        <f t="shared" si="132"/>
        <v/>
      </c>
      <c r="AN287" t="str">
        <f t="shared" si="143"/>
        <v/>
      </c>
      <c r="AO287" t="str">
        <f t="shared" si="143"/>
        <v/>
      </c>
      <c r="AP287" t="str">
        <f t="shared" si="143"/>
        <v/>
      </c>
      <c r="AQ287" t="str">
        <f t="shared" si="143"/>
        <v/>
      </c>
      <c r="AR287" t="str">
        <f t="shared" si="143"/>
        <v/>
      </c>
      <c r="AS287" t="str">
        <f t="shared" si="143"/>
        <v/>
      </c>
      <c r="AT287" t="str">
        <f t="shared" si="143"/>
        <v/>
      </c>
      <c r="AU287" t="str">
        <f t="shared" si="143"/>
        <v/>
      </c>
      <c r="AV287" t="str">
        <f t="shared" si="143"/>
        <v/>
      </c>
      <c r="AW287" t="str">
        <f t="shared" si="143"/>
        <v/>
      </c>
      <c r="AX287" t="str">
        <f t="shared" si="144"/>
        <v/>
      </c>
      <c r="AY287" t="str">
        <f t="shared" si="144"/>
        <v/>
      </c>
      <c r="AZ287" t="str">
        <f t="shared" si="144"/>
        <v/>
      </c>
      <c r="BA287" t="str">
        <f t="shared" si="144"/>
        <v/>
      </c>
      <c r="BB287" t="str">
        <f t="shared" si="144"/>
        <v/>
      </c>
      <c r="BC287" t="str">
        <f t="shared" si="144"/>
        <v/>
      </c>
      <c r="BD287" t="str">
        <f t="shared" si="144"/>
        <v/>
      </c>
      <c r="BE287" t="str">
        <f t="shared" si="144"/>
        <v/>
      </c>
      <c r="BF287" t="str">
        <f t="shared" si="144"/>
        <v/>
      </c>
      <c r="BG287" t="str">
        <f t="shared" si="144"/>
        <v/>
      </c>
      <c r="BH287" t="str">
        <f t="shared" si="145"/>
        <v/>
      </c>
      <c r="BI287" t="str">
        <f t="shared" si="145"/>
        <v/>
      </c>
      <c r="BJ287" t="str">
        <f t="shared" si="145"/>
        <v/>
      </c>
      <c r="BK287" t="str">
        <f t="shared" si="145"/>
        <v/>
      </c>
      <c r="BL287" t="str">
        <f t="shared" si="145"/>
        <v/>
      </c>
      <c r="BM287" t="str">
        <f t="shared" si="145"/>
        <v/>
      </c>
      <c r="BN287" t="str">
        <f t="shared" si="145"/>
        <v/>
      </c>
    </row>
    <row r="288" spans="1:66" ht="16">
      <c r="A288">
        <v>344</v>
      </c>
      <c r="B288">
        <v>4</v>
      </c>
      <c r="C288" t="s">
        <v>65</v>
      </c>
      <c r="D288" t="s">
        <v>66</v>
      </c>
      <c r="E288">
        <f t="shared" si="138"/>
        <v>8</v>
      </c>
      <c r="F288" t="s">
        <v>66</v>
      </c>
      <c r="K288" s="231" t="s">
        <v>66</v>
      </c>
      <c r="L288" s="230" t="str">
        <f>VLOOKUP(K288,keys_v1.7!O$2:P$792,2,FALSE)</f>
        <v xml:space="preserve">Definition from DataCite: A resource consisting primarily of words for reading. </v>
      </c>
      <c r="M288" s="1">
        <v>0</v>
      </c>
      <c r="N288" s="1">
        <v>0</v>
      </c>
      <c r="R288" s="144">
        <v>1</v>
      </c>
      <c r="S288" s="144">
        <v>1</v>
      </c>
      <c r="T288" s="144">
        <v>1</v>
      </c>
      <c r="U288" s="144">
        <v>1</v>
      </c>
      <c r="V288" s="144">
        <v>1</v>
      </c>
      <c r="W288" s="144">
        <v>1</v>
      </c>
      <c r="X288" s="144">
        <v>1</v>
      </c>
      <c r="Y288" s="144">
        <v>0</v>
      </c>
      <c r="Z288" s="144">
        <v>1</v>
      </c>
      <c r="AA288" s="144">
        <v>1</v>
      </c>
      <c r="AB288" s="146">
        <v>1</v>
      </c>
      <c r="AC288" s="145">
        <v>1</v>
      </c>
      <c r="AE288" t="s">
        <v>2750</v>
      </c>
      <c r="AH288" t="str">
        <f t="shared" si="131"/>
        <v/>
      </c>
      <c r="AI288" t="str">
        <f t="shared" si="115"/>
        <v/>
      </c>
      <c r="AJ288" t="str">
        <f t="shared" si="139"/>
        <v/>
      </c>
      <c r="AK288" t="str">
        <f t="shared" si="137"/>
        <v/>
      </c>
      <c r="AL288" t="str">
        <f t="shared" si="136"/>
        <v/>
      </c>
      <c r="AM288" t="str">
        <f t="shared" si="132"/>
        <v/>
      </c>
      <c r="AN288" t="str">
        <f t="shared" si="143"/>
        <v/>
      </c>
      <c r="AO288" t="str">
        <f t="shared" si="143"/>
        <v/>
      </c>
      <c r="AP288" t="str">
        <f t="shared" si="143"/>
        <v/>
      </c>
      <c r="AQ288" t="str">
        <f t="shared" si="143"/>
        <v/>
      </c>
      <c r="AR288" t="str">
        <f t="shared" si="143"/>
        <v/>
      </c>
      <c r="AS288" t="str">
        <f t="shared" si="143"/>
        <v/>
      </c>
      <c r="AT288" t="str">
        <f t="shared" si="143"/>
        <v/>
      </c>
      <c r="AU288" t="str">
        <f t="shared" si="143"/>
        <v/>
      </c>
      <c r="AV288" t="str">
        <f t="shared" si="143"/>
        <v/>
      </c>
      <c r="AW288" t="str">
        <f t="shared" si="143"/>
        <v/>
      </c>
      <c r="AX288" t="str">
        <f t="shared" si="144"/>
        <v/>
      </c>
      <c r="AY288" t="str">
        <f t="shared" si="144"/>
        <v/>
      </c>
      <c r="AZ288" t="str">
        <f t="shared" si="144"/>
        <v/>
      </c>
      <c r="BA288" t="str">
        <f t="shared" si="144"/>
        <v/>
      </c>
      <c r="BB288" t="str">
        <f t="shared" si="144"/>
        <v/>
      </c>
      <c r="BC288" t="str">
        <f t="shared" si="144"/>
        <v/>
      </c>
      <c r="BD288" t="str">
        <f t="shared" si="144"/>
        <v/>
      </c>
      <c r="BE288" t="str">
        <f t="shared" si="144"/>
        <v/>
      </c>
      <c r="BF288" t="str">
        <f t="shared" si="144"/>
        <v/>
      </c>
      <c r="BG288" t="str">
        <f t="shared" si="144"/>
        <v/>
      </c>
      <c r="BH288" t="str">
        <f t="shared" si="145"/>
        <v/>
      </c>
      <c r="BI288" t="str">
        <f t="shared" si="145"/>
        <v/>
      </c>
      <c r="BJ288" t="str">
        <f t="shared" si="145"/>
        <v/>
      </c>
      <c r="BK288" t="str">
        <f t="shared" si="145"/>
        <v/>
      </c>
      <c r="BL288" t="str">
        <f t="shared" si="145"/>
        <v/>
      </c>
      <c r="BM288" t="str">
        <f t="shared" si="145"/>
        <v/>
      </c>
      <c r="BN288" t="str">
        <f t="shared" si="145"/>
        <v/>
      </c>
    </row>
    <row r="289" spans="1:66" ht="32">
      <c r="A289">
        <v>170</v>
      </c>
      <c r="B289">
        <v>4</v>
      </c>
      <c r="C289" t="s">
        <v>65</v>
      </c>
      <c r="D289" t="s">
        <v>66</v>
      </c>
      <c r="E289">
        <f t="shared" si="138"/>
        <v>8</v>
      </c>
      <c r="F289" t="s">
        <v>65</v>
      </c>
      <c r="K289" s="231" t="s">
        <v>1197</v>
      </c>
      <c r="L289" s="230" t="str">
        <f>VLOOKUP(K289,keys_v1.7!O$2:P$792,2,FALSE)</f>
        <v>Definition from VIVO: A bounded physical representation of a body of information designed with the capacity (and usually intent) to communicate. A document may manifest symbolic, diagrammatic or sensory-representational information.</v>
      </c>
      <c r="M289" s="1">
        <v>0</v>
      </c>
      <c r="N289" s="1">
        <v>0</v>
      </c>
      <c r="P289" s="1">
        <v>1</v>
      </c>
      <c r="Q289" s="138">
        <v>1</v>
      </c>
      <c r="R289" s="144">
        <v>1</v>
      </c>
      <c r="S289" s="144">
        <v>1</v>
      </c>
      <c r="T289" s="144">
        <v>1</v>
      </c>
      <c r="U289" s="144">
        <v>1</v>
      </c>
      <c r="V289" s="144">
        <v>1</v>
      </c>
      <c r="W289" s="144">
        <v>1</v>
      </c>
      <c r="X289" s="144">
        <v>1</v>
      </c>
      <c r="Y289" s="144">
        <v>0</v>
      </c>
      <c r="Z289" s="144">
        <v>1</v>
      </c>
      <c r="AA289" s="144">
        <v>1</v>
      </c>
      <c r="AB289" s="146">
        <v>1</v>
      </c>
      <c r="AC289" s="144">
        <v>1</v>
      </c>
      <c r="AD289">
        <v>1</v>
      </c>
      <c r="AE289" t="s">
        <v>2750</v>
      </c>
      <c r="AH289" t="str">
        <f t="shared" si="131"/>
        <v/>
      </c>
      <c r="AI289" t="str">
        <f t="shared" si="115"/>
        <v/>
      </c>
      <c r="AJ289" t="str">
        <f t="shared" si="139"/>
        <v/>
      </c>
      <c r="AK289" t="str">
        <f t="shared" si="137"/>
        <v/>
      </c>
      <c r="AL289" t="str">
        <f t="shared" si="136"/>
        <v/>
      </c>
      <c r="AM289" t="str">
        <f t="shared" si="132"/>
        <v/>
      </c>
      <c r="AN289" t="str">
        <f t="shared" si="143"/>
        <v/>
      </c>
      <c r="AO289" t="str">
        <f t="shared" si="143"/>
        <v/>
      </c>
      <c r="AP289" t="str">
        <f t="shared" si="143"/>
        <v/>
      </c>
      <c r="AQ289" t="str">
        <f t="shared" si="143"/>
        <v/>
      </c>
      <c r="AR289" t="str">
        <f t="shared" si="143"/>
        <v/>
      </c>
      <c r="AS289" t="str">
        <f t="shared" si="143"/>
        <v/>
      </c>
      <c r="AT289">
        <f t="shared" si="143"/>
        <v>1</v>
      </c>
      <c r="AU289" t="str">
        <f t="shared" si="143"/>
        <v/>
      </c>
      <c r="AV289" t="str">
        <f t="shared" si="143"/>
        <v/>
      </c>
      <c r="AW289" t="str">
        <f t="shared" si="143"/>
        <v/>
      </c>
      <c r="AX289" t="str">
        <f t="shared" si="144"/>
        <v/>
      </c>
      <c r="AY289" t="str">
        <f t="shared" si="144"/>
        <v/>
      </c>
      <c r="AZ289" t="str">
        <f t="shared" si="144"/>
        <v/>
      </c>
      <c r="BA289" t="str">
        <f t="shared" si="144"/>
        <v/>
      </c>
      <c r="BB289" t="str">
        <f t="shared" si="144"/>
        <v/>
      </c>
      <c r="BC289" t="str">
        <f t="shared" si="144"/>
        <v/>
      </c>
      <c r="BD289" t="str">
        <f t="shared" si="144"/>
        <v/>
      </c>
      <c r="BE289" t="str">
        <f t="shared" si="144"/>
        <v/>
      </c>
      <c r="BF289" t="str">
        <f t="shared" si="144"/>
        <v/>
      </c>
      <c r="BG289" t="str">
        <f t="shared" si="144"/>
        <v/>
      </c>
      <c r="BH289" t="str">
        <f t="shared" si="145"/>
        <v/>
      </c>
      <c r="BI289" t="str">
        <f t="shared" si="145"/>
        <v/>
      </c>
      <c r="BJ289" t="str">
        <f t="shared" si="145"/>
        <v/>
      </c>
      <c r="BK289" t="str">
        <f t="shared" si="145"/>
        <v/>
      </c>
      <c r="BL289" t="str">
        <f t="shared" si="145"/>
        <v/>
      </c>
      <c r="BM289" t="str">
        <f t="shared" si="145"/>
        <v/>
      </c>
      <c r="BN289" t="str">
        <f t="shared" si="145"/>
        <v/>
      </c>
    </row>
    <row r="290" spans="1:66">
      <c r="A290">
        <v>182</v>
      </c>
      <c r="B290">
        <v>4</v>
      </c>
      <c r="C290" t="s">
        <v>65</v>
      </c>
      <c r="D290" t="s">
        <v>66</v>
      </c>
      <c r="E290">
        <f t="shared" si="138"/>
        <v>8</v>
      </c>
      <c r="F290" t="s">
        <v>66</v>
      </c>
      <c r="K290" s="231" t="s">
        <v>2329</v>
      </c>
      <c r="L290" s="230" t="e">
        <f>VLOOKUP(K290,keys_v1.7!O$2:P$792,2,FALSE)</f>
        <v>#N/A</v>
      </c>
      <c r="M290" s="1">
        <v>0</v>
      </c>
      <c r="N290" s="1">
        <v>-1</v>
      </c>
      <c r="R290" s="144">
        <v>0</v>
      </c>
      <c r="S290" s="144">
        <v>0.6</v>
      </c>
      <c r="T290" s="144"/>
      <c r="U290" s="147">
        <v>0.6</v>
      </c>
      <c r="V290" s="144">
        <v>0</v>
      </c>
      <c r="W290" s="144">
        <v>0.2</v>
      </c>
      <c r="X290" s="144">
        <v>0</v>
      </c>
      <c r="Y290" s="144">
        <v>0</v>
      </c>
      <c r="Z290" s="144">
        <v>0.4</v>
      </c>
      <c r="AA290" s="144">
        <v>1</v>
      </c>
      <c r="AB290" s="145">
        <v>0.2</v>
      </c>
      <c r="AC290" s="145">
        <v>0</v>
      </c>
      <c r="AE290" t="s">
        <v>2750</v>
      </c>
      <c r="AH290" t="str">
        <f t="shared" si="131"/>
        <v/>
      </c>
      <c r="AI290" t="str">
        <f t="shared" ref="AI290:AI351" si="146">IFERROR(SEARCH(AI$1,$K290),"")</f>
        <v/>
      </c>
      <c r="AJ290" t="str">
        <f t="shared" si="139"/>
        <v/>
      </c>
      <c r="AK290" t="str">
        <f t="shared" si="137"/>
        <v/>
      </c>
      <c r="AL290" t="str">
        <f t="shared" si="136"/>
        <v/>
      </c>
      <c r="AM290" t="str">
        <f t="shared" si="132"/>
        <v/>
      </c>
      <c r="AN290" t="str">
        <f t="shared" si="143"/>
        <v/>
      </c>
      <c r="AO290" t="str">
        <f t="shared" si="143"/>
        <v/>
      </c>
      <c r="AP290" t="str">
        <f t="shared" si="143"/>
        <v/>
      </c>
      <c r="AQ290" t="str">
        <f t="shared" si="143"/>
        <v/>
      </c>
      <c r="AR290" t="str">
        <f t="shared" si="143"/>
        <v/>
      </c>
      <c r="AS290" t="str">
        <f t="shared" si="143"/>
        <v/>
      </c>
      <c r="AT290">
        <f t="shared" si="143"/>
        <v>1</v>
      </c>
      <c r="AU290" t="str">
        <f t="shared" si="143"/>
        <v/>
      </c>
      <c r="AV290" t="str">
        <f t="shared" si="143"/>
        <v/>
      </c>
      <c r="AW290" t="str">
        <f t="shared" si="143"/>
        <v/>
      </c>
      <c r="AX290" t="str">
        <f t="shared" si="144"/>
        <v/>
      </c>
      <c r="AY290" t="str">
        <f t="shared" si="144"/>
        <v/>
      </c>
      <c r="AZ290" t="str">
        <f t="shared" si="144"/>
        <v/>
      </c>
      <c r="BA290" t="str">
        <f t="shared" si="144"/>
        <v/>
      </c>
      <c r="BB290" t="str">
        <f t="shared" si="144"/>
        <v/>
      </c>
      <c r="BC290">
        <f t="shared" si="144"/>
        <v>10</v>
      </c>
      <c r="BD290" t="str">
        <f t="shared" si="144"/>
        <v/>
      </c>
      <c r="BE290" t="str">
        <f t="shared" si="144"/>
        <v/>
      </c>
      <c r="BF290" t="str">
        <f t="shared" si="144"/>
        <v/>
      </c>
      <c r="BG290" t="str">
        <f t="shared" si="144"/>
        <v/>
      </c>
      <c r="BH290" t="str">
        <f t="shared" si="145"/>
        <v/>
      </c>
      <c r="BI290" t="str">
        <f t="shared" si="145"/>
        <v/>
      </c>
      <c r="BJ290" t="str">
        <f t="shared" si="145"/>
        <v/>
      </c>
      <c r="BK290" t="str">
        <f t="shared" si="145"/>
        <v/>
      </c>
      <c r="BL290" t="str">
        <f t="shared" si="145"/>
        <v/>
      </c>
      <c r="BM290" t="str">
        <f t="shared" si="145"/>
        <v/>
      </c>
      <c r="BN290" t="str">
        <f t="shared" si="145"/>
        <v/>
      </c>
    </row>
    <row r="291" spans="1:66">
      <c r="A291">
        <v>183</v>
      </c>
      <c r="B291">
        <v>4</v>
      </c>
      <c r="C291" t="s">
        <v>65</v>
      </c>
      <c r="D291" t="s">
        <v>66</v>
      </c>
      <c r="E291">
        <f t="shared" si="138"/>
        <v>8</v>
      </c>
      <c r="F291" t="s">
        <v>66</v>
      </c>
      <c r="K291" s="231" t="s">
        <v>2337</v>
      </c>
      <c r="L291" s="230" t="e">
        <f>VLOOKUP(K291,keys_v1.7!O$2:P$792,2,FALSE)</f>
        <v>#N/A</v>
      </c>
      <c r="M291" s="1">
        <v>0</v>
      </c>
      <c r="N291" s="1">
        <v>-1</v>
      </c>
      <c r="R291" s="144">
        <v>0</v>
      </c>
      <c r="S291" s="144">
        <v>0.8</v>
      </c>
      <c r="T291" s="144"/>
      <c r="U291" s="147">
        <v>0.6</v>
      </c>
      <c r="V291" s="144">
        <v>0.4</v>
      </c>
      <c r="W291" s="144">
        <v>0.6</v>
      </c>
      <c r="X291" s="144">
        <v>0</v>
      </c>
      <c r="Y291" s="144">
        <v>0</v>
      </c>
      <c r="Z291" s="144">
        <v>0.4</v>
      </c>
      <c r="AA291" s="144">
        <v>1</v>
      </c>
      <c r="AB291" s="145">
        <v>0.2</v>
      </c>
      <c r="AC291" s="145">
        <v>0</v>
      </c>
      <c r="AE291" t="s">
        <v>2750</v>
      </c>
      <c r="AH291" t="str">
        <f t="shared" si="131"/>
        <v/>
      </c>
      <c r="AI291" t="str">
        <f t="shared" si="146"/>
        <v/>
      </c>
      <c r="AJ291" t="str">
        <f t="shared" si="139"/>
        <v/>
      </c>
      <c r="AK291" t="str">
        <f t="shared" si="137"/>
        <v/>
      </c>
      <c r="AL291" t="str">
        <f t="shared" si="136"/>
        <v/>
      </c>
      <c r="AM291" t="str">
        <f t="shared" si="132"/>
        <v/>
      </c>
      <c r="AN291" t="str">
        <f t="shared" si="143"/>
        <v/>
      </c>
      <c r="AO291" t="str">
        <f t="shared" si="143"/>
        <v/>
      </c>
      <c r="AP291" t="str">
        <f t="shared" si="143"/>
        <v/>
      </c>
      <c r="AQ291" t="str">
        <f t="shared" si="143"/>
        <v/>
      </c>
      <c r="AR291" t="str">
        <f t="shared" si="143"/>
        <v/>
      </c>
      <c r="AS291" t="str">
        <f t="shared" si="143"/>
        <v/>
      </c>
      <c r="AT291">
        <f t="shared" si="143"/>
        <v>1</v>
      </c>
      <c r="AU291" t="str">
        <f t="shared" si="143"/>
        <v/>
      </c>
      <c r="AV291" t="str">
        <f t="shared" si="143"/>
        <v/>
      </c>
      <c r="AW291" t="str">
        <f t="shared" si="143"/>
        <v/>
      </c>
      <c r="AX291" t="str">
        <f t="shared" si="144"/>
        <v/>
      </c>
      <c r="AY291" t="str">
        <f t="shared" si="144"/>
        <v/>
      </c>
      <c r="AZ291">
        <f t="shared" si="144"/>
        <v>10</v>
      </c>
      <c r="BA291" t="str">
        <f t="shared" si="144"/>
        <v/>
      </c>
      <c r="BB291" t="str">
        <f t="shared" si="144"/>
        <v/>
      </c>
      <c r="BC291" t="str">
        <f t="shared" si="144"/>
        <v/>
      </c>
      <c r="BD291" t="str">
        <f t="shared" si="144"/>
        <v/>
      </c>
      <c r="BE291" t="str">
        <f t="shared" si="144"/>
        <v/>
      </c>
      <c r="BF291" t="str">
        <f t="shared" si="144"/>
        <v/>
      </c>
      <c r="BG291" t="str">
        <f t="shared" si="144"/>
        <v/>
      </c>
      <c r="BH291" t="str">
        <f t="shared" si="145"/>
        <v/>
      </c>
      <c r="BI291" t="str">
        <f t="shared" si="145"/>
        <v/>
      </c>
      <c r="BJ291" t="str">
        <f t="shared" si="145"/>
        <v/>
      </c>
      <c r="BK291" t="str">
        <f t="shared" si="145"/>
        <v/>
      </c>
      <c r="BL291" t="str">
        <f t="shared" si="145"/>
        <v/>
      </c>
      <c r="BM291" t="str">
        <f t="shared" si="145"/>
        <v/>
      </c>
      <c r="BN291" t="str">
        <f t="shared" si="145"/>
        <v/>
      </c>
    </row>
    <row r="292" spans="1:66">
      <c r="A292">
        <v>190</v>
      </c>
      <c r="B292">
        <v>4</v>
      </c>
      <c r="C292" t="s">
        <v>65</v>
      </c>
      <c r="D292" t="s">
        <v>66</v>
      </c>
      <c r="E292">
        <f t="shared" si="138"/>
        <v>8</v>
      </c>
      <c r="F292" t="s">
        <v>66</v>
      </c>
      <c r="K292" s="231" t="s">
        <v>2364</v>
      </c>
      <c r="L292" s="230" t="e">
        <f>VLOOKUP(K292,keys_v1.7!O$2:P$792,2,FALSE)</f>
        <v>#N/A</v>
      </c>
      <c r="M292" s="1">
        <v>0</v>
      </c>
      <c r="N292" s="1">
        <v>-1</v>
      </c>
      <c r="R292" s="144">
        <v>0.6</v>
      </c>
      <c r="S292" s="144">
        <v>0.2</v>
      </c>
      <c r="T292" s="144"/>
      <c r="U292" s="144">
        <v>1</v>
      </c>
      <c r="V292" s="144">
        <v>0.2</v>
      </c>
      <c r="W292" s="144">
        <v>0.2</v>
      </c>
      <c r="X292" s="144">
        <v>0</v>
      </c>
      <c r="Y292" s="144">
        <v>0</v>
      </c>
      <c r="Z292" s="144">
        <v>0.2</v>
      </c>
      <c r="AA292" s="144">
        <v>0</v>
      </c>
      <c r="AB292" s="145">
        <v>0</v>
      </c>
      <c r="AC292" s="145">
        <v>0</v>
      </c>
      <c r="AE292" t="s">
        <v>2761</v>
      </c>
      <c r="AH292" t="str">
        <f t="shared" ref="AH292:AH323" si="147">IFERROR(SEARCH(AH$1,$K292),"")</f>
        <v/>
      </c>
      <c r="AI292" t="str">
        <f t="shared" si="146"/>
        <v/>
      </c>
      <c r="AJ292">
        <v>0</v>
      </c>
      <c r="AK292">
        <v>0</v>
      </c>
      <c r="AL292">
        <v>0</v>
      </c>
      <c r="AM292" t="str">
        <f t="shared" ref="AM292:AM323" si="148">IFERROR(SEARCH(AM$1,$K292),"")</f>
        <v/>
      </c>
      <c r="AN292" t="str">
        <f t="shared" si="143"/>
        <v/>
      </c>
      <c r="AO292" t="str">
        <f t="shared" si="143"/>
        <v/>
      </c>
      <c r="AP292" t="str">
        <f t="shared" si="143"/>
        <v/>
      </c>
      <c r="AQ292" t="str">
        <f t="shared" si="143"/>
        <v/>
      </c>
      <c r="AR292" t="str">
        <f t="shared" si="143"/>
        <v/>
      </c>
      <c r="AS292" t="str">
        <f t="shared" si="143"/>
        <v/>
      </c>
      <c r="AT292" t="str">
        <f t="shared" si="143"/>
        <v/>
      </c>
      <c r="AU292" t="str">
        <f t="shared" si="143"/>
        <v/>
      </c>
      <c r="AV292" t="str">
        <f t="shared" si="143"/>
        <v/>
      </c>
      <c r="AW292" t="str">
        <f t="shared" si="143"/>
        <v/>
      </c>
      <c r="AX292" t="str">
        <f t="shared" si="144"/>
        <v/>
      </c>
      <c r="AY292" t="str">
        <f t="shared" si="144"/>
        <v/>
      </c>
      <c r="AZ292" t="str">
        <f t="shared" si="144"/>
        <v/>
      </c>
      <c r="BA292" t="str">
        <f t="shared" si="144"/>
        <v/>
      </c>
      <c r="BB292" t="str">
        <f t="shared" si="144"/>
        <v/>
      </c>
      <c r="BC292" t="str">
        <f t="shared" si="144"/>
        <v/>
      </c>
      <c r="BD292" t="str">
        <f t="shared" si="144"/>
        <v/>
      </c>
      <c r="BE292" t="str">
        <f t="shared" si="144"/>
        <v/>
      </c>
      <c r="BF292" t="str">
        <f t="shared" si="144"/>
        <v/>
      </c>
      <c r="BG292" t="str">
        <f t="shared" si="144"/>
        <v/>
      </c>
      <c r="BH292" t="str">
        <f t="shared" si="145"/>
        <v/>
      </c>
      <c r="BI292" t="str">
        <f t="shared" si="145"/>
        <v/>
      </c>
      <c r="BJ292" t="str">
        <f t="shared" si="145"/>
        <v/>
      </c>
      <c r="BK292" t="str">
        <f t="shared" si="145"/>
        <v/>
      </c>
      <c r="BL292" t="str">
        <f t="shared" si="145"/>
        <v/>
      </c>
      <c r="BM292" t="str">
        <f t="shared" si="145"/>
        <v/>
      </c>
      <c r="BN292" t="str">
        <f t="shared" si="145"/>
        <v/>
      </c>
    </row>
    <row r="293" spans="1:66">
      <c r="A293">
        <v>191</v>
      </c>
      <c r="B293">
        <v>4</v>
      </c>
      <c r="C293" t="s">
        <v>65</v>
      </c>
      <c r="D293" t="s">
        <v>66</v>
      </c>
      <c r="E293">
        <f t="shared" si="138"/>
        <v>8</v>
      </c>
      <c r="F293" t="s">
        <v>66</v>
      </c>
      <c r="K293" s="231" t="s">
        <v>2282</v>
      </c>
      <c r="L293" s="230" t="e">
        <f>VLOOKUP(K293,keys_v1.7!O$2:P$792,2,FALSE)</f>
        <v>#N/A</v>
      </c>
      <c r="M293" s="1">
        <v>0</v>
      </c>
      <c r="N293" s="1">
        <v>-1</v>
      </c>
      <c r="R293" s="144">
        <v>0.6</v>
      </c>
      <c r="S293" s="144">
        <v>0.2</v>
      </c>
      <c r="T293" s="144"/>
      <c r="U293" s="144">
        <v>1</v>
      </c>
      <c r="V293" s="144">
        <v>0.2</v>
      </c>
      <c r="W293" s="144">
        <v>0.2</v>
      </c>
      <c r="X293" s="144">
        <v>0</v>
      </c>
      <c r="Y293" s="144">
        <v>0</v>
      </c>
      <c r="Z293" s="144">
        <v>0.2</v>
      </c>
      <c r="AA293" s="144">
        <v>0</v>
      </c>
      <c r="AB293" s="145">
        <v>0</v>
      </c>
      <c r="AC293" s="145">
        <v>0</v>
      </c>
      <c r="AE293" t="s">
        <v>2761</v>
      </c>
      <c r="AH293" t="str">
        <f t="shared" si="147"/>
        <v/>
      </c>
      <c r="AI293" t="str">
        <f t="shared" si="146"/>
        <v/>
      </c>
      <c r="AJ293" t="str">
        <f>IFERROR(SEARCH($AJ$1,K293),"")</f>
        <v/>
      </c>
      <c r="AK293" t="str">
        <f>IFERROR(SEARCH($AK$1,K293),"")</f>
        <v/>
      </c>
      <c r="AL293" t="str">
        <f>IFERROR(SEARCH(AL$1,$K293),"")</f>
        <v/>
      </c>
      <c r="AM293" t="str">
        <f t="shared" si="148"/>
        <v/>
      </c>
      <c r="AN293" t="str">
        <f t="shared" si="143"/>
        <v/>
      </c>
      <c r="AO293" t="str">
        <f t="shared" si="143"/>
        <v/>
      </c>
      <c r="AP293" t="str">
        <f t="shared" si="143"/>
        <v/>
      </c>
      <c r="AQ293" t="str">
        <f t="shared" si="143"/>
        <v/>
      </c>
      <c r="AR293" t="str">
        <f t="shared" si="143"/>
        <v/>
      </c>
      <c r="AS293" t="str">
        <f t="shared" si="143"/>
        <v/>
      </c>
      <c r="AT293" t="str">
        <f t="shared" si="143"/>
        <v/>
      </c>
      <c r="AU293" t="str">
        <f t="shared" si="143"/>
        <v/>
      </c>
      <c r="AV293" t="str">
        <f t="shared" si="143"/>
        <v/>
      </c>
      <c r="AW293" t="str">
        <f t="shared" si="143"/>
        <v/>
      </c>
      <c r="AX293" t="str">
        <f t="shared" si="144"/>
        <v/>
      </c>
      <c r="AY293" t="str">
        <f t="shared" si="144"/>
        <v/>
      </c>
      <c r="AZ293" t="str">
        <f t="shared" si="144"/>
        <v/>
      </c>
      <c r="BA293" t="str">
        <f t="shared" si="144"/>
        <v/>
      </c>
      <c r="BB293" t="str">
        <f t="shared" si="144"/>
        <v/>
      </c>
      <c r="BC293" t="str">
        <f t="shared" si="144"/>
        <v/>
      </c>
      <c r="BD293" t="str">
        <f t="shared" si="144"/>
        <v/>
      </c>
      <c r="BE293" t="str">
        <f t="shared" si="144"/>
        <v/>
      </c>
      <c r="BF293" t="str">
        <f t="shared" si="144"/>
        <v/>
      </c>
      <c r="BG293" t="str">
        <f t="shared" si="144"/>
        <v/>
      </c>
      <c r="BH293" t="str">
        <f t="shared" si="145"/>
        <v/>
      </c>
      <c r="BI293" t="str">
        <f t="shared" si="145"/>
        <v/>
      </c>
      <c r="BJ293" t="str">
        <f t="shared" si="145"/>
        <v/>
      </c>
      <c r="BK293" t="str">
        <f t="shared" si="145"/>
        <v/>
      </c>
      <c r="BL293" t="str">
        <f t="shared" si="145"/>
        <v/>
      </c>
      <c r="BM293" t="str">
        <f t="shared" si="145"/>
        <v/>
      </c>
      <c r="BN293" t="str">
        <f t="shared" si="145"/>
        <v/>
      </c>
    </row>
    <row r="294" spans="1:66" ht="16">
      <c r="A294">
        <v>193</v>
      </c>
      <c r="B294">
        <v>4</v>
      </c>
      <c r="C294" t="s">
        <v>65</v>
      </c>
      <c r="D294" t="s">
        <v>66</v>
      </c>
      <c r="E294">
        <f t="shared" si="138"/>
        <v>8</v>
      </c>
      <c r="F294" t="s">
        <v>66</v>
      </c>
      <c r="K294" s="231" t="s">
        <v>2014</v>
      </c>
      <c r="L294" s="230" t="str">
        <f>VLOOKUP(K294,keys_v1.7!O$2:P$792,2,FALSE)</f>
        <v>Definition from FaBiO: A piece of non-fiction writing on a particular subject, usually of moderate length and without chapters.</v>
      </c>
      <c r="M294" s="1">
        <v>0</v>
      </c>
      <c r="N294" s="1">
        <v>-1</v>
      </c>
      <c r="O294" s="1">
        <v>1</v>
      </c>
      <c r="P294" s="1">
        <v>1</v>
      </c>
      <c r="R294" s="144">
        <v>0.8</v>
      </c>
      <c r="S294" s="147">
        <v>0.2</v>
      </c>
      <c r="T294" s="144"/>
      <c r="U294" s="147">
        <v>0.6</v>
      </c>
      <c r="V294" s="144">
        <v>0.4</v>
      </c>
      <c r="W294" s="147">
        <v>0.2</v>
      </c>
      <c r="X294" s="144">
        <v>0.6</v>
      </c>
      <c r="Y294" s="144">
        <v>0</v>
      </c>
      <c r="Z294" s="144">
        <v>0</v>
      </c>
      <c r="AA294" s="144">
        <v>0</v>
      </c>
      <c r="AB294" s="145">
        <v>0</v>
      </c>
      <c r="AC294" s="145">
        <v>0</v>
      </c>
      <c r="AE294" t="s">
        <v>2750</v>
      </c>
      <c r="AH294" t="str">
        <f t="shared" si="147"/>
        <v/>
      </c>
      <c r="AI294" t="str">
        <f t="shared" si="146"/>
        <v/>
      </c>
      <c r="AJ294" t="str">
        <f>IFERROR(SEARCH($AJ$1,K294),"")</f>
        <v/>
      </c>
      <c r="AK294" t="str">
        <f>IFERROR(SEARCH($AK$1,K294),"")</f>
        <v/>
      </c>
      <c r="AL294" t="str">
        <f>IFERROR(SEARCH(AL$1,$K294),"")</f>
        <v/>
      </c>
      <c r="AM294" t="str">
        <f t="shared" si="148"/>
        <v/>
      </c>
      <c r="AN294" t="str">
        <f t="shared" ref="AN294:AW303" si="149">IFERROR(SEARCH(AN$1,$K294),"")</f>
        <v/>
      </c>
      <c r="AO294" t="str">
        <f t="shared" si="149"/>
        <v/>
      </c>
      <c r="AP294" t="str">
        <f t="shared" si="149"/>
        <v/>
      </c>
      <c r="AQ294" t="str">
        <f t="shared" si="149"/>
        <v/>
      </c>
      <c r="AR294" t="str">
        <f t="shared" si="149"/>
        <v/>
      </c>
      <c r="AS294" t="str">
        <f t="shared" si="149"/>
        <v/>
      </c>
      <c r="AT294" t="str">
        <f t="shared" si="149"/>
        <v/>
      </c>
      <c r="AU294" t="str">
        <f t="shared" si="149"/>
        <v/>
      </c>
      <c r="AV294" t="str">
        <f t="shared" si="149"/>
        <v/>
      </c>
      <c r="AW294" t="str">
        <f t="shared" si="149"/>
        <v/>
      </c>
      <c r="AX294" t="str">
        <f t="shared" ref="AX294:BG303" si="150">IFERROR(SEARCH(AX$1,$K294),"")</f>
        <v/>
      </c>
      <c r="AY294" t="str">
        <f t="shared" si="150"/>
        <v/>
      </c>
      <c r="AZ294" t="str">
        <f t="shared" si="150"/>
        <v/>
      </c>
      <c r="BA294" t="str">
        <f t="shared" si="150"/>
        <v/>
      </c>
      <c r="BB294" t="str">
        <f t="shared" si="150"/>
        <v/>
      </c>
      <c r="BC294" t="str">
        <f t="shared" si="150"/>
        <v/>
      </c>
      <c r="BD294" t="str">
        <f t="shared" si="150"/>
        <v/>
      </c>
      <c r="BE294" t="str">
        <f t="shared" si="150"/>
        <v/>
      </c>
      <c r="BF294" t="str">
        <f t="shared" si="150"/>
        <v/>
      </c>
      <c r="BG294" t="str">
        <f t="shared" si="150"/>
        <v/>
      </c>
      <c r="BH294" t="str">
        <f t="shared" ref="BH294:BN303" si="151">IFERROR(SEARCH(BH$1,$K294),"")</f>
        <v/>
      </c>
      <c r="BI294" t="str">
        <f t="shared" si="151"/>
        <v/>
      </c>
      <c r="BJ294" t="str">
        <f t="shared" si="151"/>
        <v/>
      </c>
      <c r="BK294" t="str">
        <f t="shared" si="151"/>
        <v/>
      </c>
      <c r="BL294" t="str">
        <f t="shared" si="151"/>
        <v/>
      </c>
      <c r="BM294" t="str">
        <f t="shared" si="151"/>
        <v/>
      </c>
      <c r="BN294" t="str">
        <f t="shared" si="151"/>
        <v/>
      </c>
    </row>
    <row r="295" spans="1:66" ht="32">
      <c r="A295">
        <v>197</v>
      </c>
      <c r="B295">
        <v>4</v>
      </c>
      <c r="C295" t="s">
        <v>65</v>
      </c>
      <c r="D295" t="s">
        <v>66</v>
      </c>
      <c r="E295">
        <f t="shared" si="138"/>
        <v>8</v>
      </c>
      <c r="F295" t="s">
        <v>66</v>
      </c>
      <c r="K295" s="231" t="s">
        <v>671</v>
      </c>
      <c r="L295" s="230" t="str">
        <f>VLOOKUP(K295,keys_v1.7!O$2:P$792,2,FALSE)</f>
        <v>Definition from CASRAI: Services contributed, in conjunction with the awarding of a graduate degree, to examine something, formulate a judgement, and a statement of that judgement.</v>
      </c>
      <c r="M295" s="1">
        <v>0</v>
      </c>
      <c r="N295" s="1">
        <v>-1</v>
      </c>
      <c r="R295" s="144">
        <v>0</v>
      </c>
      <c r="S295" s="144">
        <v>0.4</v>
      </c>
      <c r="T295" s="144"/>
      <c r="U295" s="144">
        <v>0.4</v>
      </c>
      <c r="V295" s="144">
        <v>1</v>
      </c>
      <c r="W295" s="144">
        <v>0</v>
      </c>
      <c r="X295" s="144">
        <v>0</v>
      </c>
      <c r="Y295" s="144">
        <v>0</v>
      </c>
      <c r="Z295" s="144">
        <v>0</v>
      </c>
      <c r="AA295" s="144">
        <v>0</v>
      </c>
      <c r="AB295" s="145">
        <v>0</v>
      </c>
      <c r="AC295" s="145">
        <v>0</v>
      </c>
      <c r="AE295" t="s">
        <v>2750</v>
      </c>
      <c r="AH295" t="str">
        <f t="shared" si="147"/>
        <v/>
      </c>
      <c r="AI295" t="str">
        <f t="shared" si="146"/>
        <v/>
      </c>
      <c r="AJ295" t="str">
        <f>IFERROR(SEARCH($AJ$1,K295),"")</f>
        <v/>
      </c>
      <c r="AK295" t="str">
        <f>IFERROR(SEARCH($AK$1,K295),"")</f>
        <v/>
      </c>
      <c r="AL295" t="str">
        <f>IFERROR(SEARCH(AL$1,$K295),"")</f>
        <v/>
      </c>
      <c r="AM295" t="str">
        <f t="shared" si="148"/>
        <v/>
      </c>
      <c r="AN295" t="str">
        <f t="shared" si="149"/>
        <v/>
      </c>
      <c r="AO295" t="str">
        <f t="shared" si="149"/>
        <v/>
      </c>
      <c r="AP295" t="str">
        <f t="shared" si="149"/>
        <v/>
      </c>
      <c r="AQ295" t="str">
        <f t="shared" si="149"/>
        <v/>
      </c>
      <c r="AR295" t="str">
        <f t="shared" si="149"/>
        <v/>
      </c>
      <c r="AS295" t="str">
        <f t="shared" si="149"/>
        <v/>
      </c>
      <c r="AT295" t="str">
        <f t="shared" si="149"/>
        <v/>
      </c>
      <c r="AU295" t="str">
        <f t="shared" si="149"/>
        <v/>
      </c>
      <c r="AV295" t="str">
        <f t="shared" si="149"/>
        <v/>
      </c>
      <c r="AW295" t="str">
        <f t="shared" si="149"/>
        <v/>
      </c>
      <c r="AX295" t="str">
        <f t="shared" si="150"/>
        <v/>
      </c>
      <c r="AY295" t="str">
        <f t="shared" si="150"/>
        <v/>
      </c>
      <c r="AZ295" t="str">
        <f t="shared" si="150"/>
        <v/>
      </c>
      <c r="BA295" t="str">
        <f t="shared" si="150"/>
        <v/>
      </c>
      <c r="BB295" t="str">
        <f t="shared" si="150"/>
        <v/>
      </c>
      <c r="BC295" t="str">
        <f t="shared" si="150"/>
        <v/>
      </c>
      <c r="BD295" t="str">
        <f t="shared" si="150"/>
        <v/>
      </c>
      <c r="BE295" t="str">
        <f t="shared" si="150"/>
        <v/>
      </c>
      <c r="BF295" t="str">
        <f t="shared" si="150"/>
        <v/>
      </c>
      <c r="BG295" t="str">
        <f t="shared" si="150"/>
        <v/>
      </c>
      <c r="BH295" t="str">
        <f t="shared" si="151"/>
        <v/>
      </c>
      <c r="BI295" t="str">
        <f t="shared" si="151"/>
        <v/>
      </c>
      <c r="BJ295" t="str">
        <f t="shared" si="151"/>
        <v/>
      </c>
      <c r="BK295" t="str">
        <f t="shared" si="151"/>
        <v/>
      </c>
      <c r="BL295" t="str">
        <f t="shared" si="151"/>
        <v/>
      </c>
      <c r="BM295" t="str">
        <f t="shared" si="151"/>
        <v/>
      </c>
      <c r="BN295" t="str">
        <f t="shared" si="151"/>
        <v/>
      </c>
    </row>
    <row r="296" spans="1:66">
      <c r="A296">
        <v>200</v>
      </c>
      <c r="B296">
        <v>4</v>
      </c>
      <c r="C296" t="s">
        <v>65</v>
      </c>
      <c r="D296" t="s">
        <v>66</v>
      </c>
      <c r="E296">
        <f t="shared" si="138"/>
        <v>8</v>
      </c>
      <c r="F296" t="s">
        <v>66</v>
      </c>
      <c r="K296" s="231" t="s">
        <v>2327</v>
      </c>
      <c r="L296" s="230" t="e">
        <f>VLOOKUP(K296,keys_v1.7!O$2:P$792,2,FALSE)</f>
        <v>#N/A</v>
      </c>
      <c r="M296" s="1">
        <v>0</v>
      </c>
      <c r="N296" s="1">
        <v>-1</v>
      </c>
      <c r="O296" s="1">
        <v>1</v>
      </c>
      <c r="R296" s="144">
        <v>0</v>
      </c>
      <c r="S296" s="144">
        <v>0</v>
      </c>
      <c r="T296" s="147">
        <v>0</v>
      </c>
      <c r="U296" s="147">
        <v>0.8</v>
      </c>
      <c r="V296" s="144">
        <v>0</v>
      </c>
      <c r="W296" s="144">
        <v>0</v>
      </c>
      <c r="X296" s="144">
        <v>0</v>
      </c>
      <c r="Y296" s="144">
        <v>0</v>
      </c>
      <c r="Z296" s="144">
        <v>1</v>
      </c>
      <c r="AA296" s="144">
        <v>1</v>
      </c>
      <c r="AB296" s="145">
        <v>0</v>
      </c>
      <c r="AC296" s="144">
        <v>0</v>
      </c>
      <c r="AE296" t="s">
        <v>2689</v>
      </c>
      <c r="AH296" t="str">
        <f t="shared" si="147"/>
        <v/>
      </c>
      <c r="AI296" t="str">
        <f t="shared" si="146"/>
        <v/>
      </c>
      <c r="AJ296" t="str">
        <f>IFERROR(SEARCH($AJ$1,K296),"")</f>
        <v/>
      </c>
      <c r="AK296" t="str">
        <f>IFERROR(SEARCH($AK$1,K296),"")</f>
        <v/>
      </c>
      <c r="AL296" t="str">
        <f>IFERROR(SEARCH(AL$1,$K296),"")</f>
        <v/>
      </c>
      <c r="AM296" t="str">
        <f t="shared" si="148"/>
        <v/>
      </c>
      <c r="AN296" t="str">
        <f t="shared" si="149"/>
        <v/>
      </c>
      <c r="AO296" t="str">
        <f t="shared" si="149"/>
        <v/>
      </c>
      <c r="AP296" t="str">
        <f t="shared" si="149"/>
        <v/>
      </c>
      <c r="AQ296" t="str">
        <f t="shared" si="149"/>
        <v/>
      </c>
      <c r="AR296" t="str">
        <f t="shared" si="149"/>
        <v/>
      </c>
      <c r="AS296" t="str">
        <f t="shared" si="149"/>
        <v/>
      </c>
      <c r="AT296" t="str">
        <f t="shared" si="149"/>
        <v/>
      </c>
      <c r="AU296" t="str">
        <f t="shared" si="149"/>
        <v/>
      </c>
      <c r="AV296" t="str">
        <f t="shared" si="149"/>
        <v/>
      </c>
      <c r="AW296" t="str">
        <f t="shared" si="149"/>
        <v/>
      </c>
      <c r="AX296" t="str">
        <f t="shared" si="150"/>
        <v/>
      </c>
      <c r="AY296" t="str">
        <f t="shared" si="150"/>
        <v/>
      </c>
      <c r="AZ296" t="str">
        <f t="shared" si="150"/>
        <v/>
      </c>
      <c r="BA296" t="str">
        <f t="shared" si="150"/>
        <v/>
      </c>
      <c r="BB296" t="str">
        <f t="shared" si="150"/>
        <v/>
      </c>
      <c r="BC296" t="str">
        <f t="shared" si="150"/>
        <v/>
      </c>
      <c r="BD296" t="str">
        <f t="shared" si="150"/>
        <v/>
      </c>
      <c r="BE296" t="str">
        <f t="shared" si="150"/>
        <v/>
      </c>
      <c r="BF296" t="str">
        <f t="shared" si="150"/>
        <v/>
      </c>
      <c r="BG296" t="str">
        <f t="shared" si="150"/>
        <v/>
      </c>
      <c r="BH296" t="str">
        <f t="shared" si="151"/>
        <v/>
      </c>
      <c r="BI296" t="str">
        <f t="shared" si="151"/>
        <v/>
      </c>
      <c r="BJ296" t="str">
        <f t="shared" si="151"/>
        <v/>
      </c>
      <c r="BK296" t="str">
        <f t="shared" si="151"/>
        <v/>
      </c>
      <c r="BL296" t="str">
        <f t="shared" si="151"/>
        <v/>
      </c>
      <c r="BM296" t="str">
        <f t="shared" si="151"/>
        <v/>
      </c>
      <c r="BN296" t="str">
        <f t="shared" si="151"/>
        <v/>
      </c>
    </row>
    <row r="297" spans="1:66" ht="16">
      <c r="A297">
        <v>206</v>
      </c>
      <c r="B297">
        <v>4</v>
      </c>
      <c r="C297" t="s">
        <v>65</v>
      </c>
      <c r="D297" t="s">
        <v>66</v>
      </c>
      <c r="E297">
        <f t="shared" si="138"/>
        <v>8</v>
      </c>
      <c r="F297" t="s">
        <v>66</v>
      </c>
      <c r="K297" s="231" t="s">
        <v>238</v>
      </c>
      <c r="L297" s="230" t="str">
        <f>VLOOKUP(K297,keys_v1.7!O$2:P$792,2,FALSE)</f>
        <v>Definition from BibTex: A part of a book having its own title.</v>
      </c>
      <c r="M297" s="1">
        <v>0</v>
      </c>
      <c r="N297" s="1">
        <v>0</v>
      </c>
      <c r="R297" s="144">
        <v>1</v>
      </c>
      <c r="S297" s="144">
        <v>0.2</v>
      </c>
      <c r="T297" s="144"/>
      <c r="U297" s="144">
        <v>0.2</v>
      </c>
      <c r="V297" s="144">
        <v>0.4</v>
      </c>
      <c r="W297" s="144">
        <v>0.2</v>
      </c>
      <c r="X297" s="144">
        <v>0</v>
      </c>
      <c r="Y297" s="144">
        <v>0</v>
      </c>
      <c r="Z297" s="144">
        <v>0.2</v>
      </c>
      <c r="AA297" s="144">
        <v>0</v>
      </c>
      <c r="AB297" s="145">
        <v>0</v>
      </c>
      <c r="AC297" s="144">
        <v>0</v>
      </c>
      <c r="AE297" t="s">
        <v>2750</v>
      </c>
      <c r="AH297" t="str">
        <f t="shared" si="147"/>
        <v/>
      </c>
      <c r="AI297" t="str">
        <f t="shared" si="146"/>
        <v/>
      </c>
      <c r="AJ297" t="str">
        <f>IFERROR(SEARCH($AJ$1,K297),"")</f>
        <v/>
      </c>
      <c r="AK297" t="str">
        <f>IFERROR(SEARCH($AK$1,K297),"")</f>
        <v/>
      </c>
      <c r="AL297" t="str">
        <f>IFERROR(SEARCH(AL$1,$K297),"")</f>
        <v/>
      </c>
      <c r="AM297" t="str">
        <f t="shared" si="148"/>
        <v/>
      </c>
      <c r="AN297" t="str">
        <f t="shared" si="149"/>
        <v/>
      </c>
      <c r="AO297" t="str">
        <f t="shared" si="149"/>
        <v/>
      </c>
      <c r="AP297" t="str">
        <f t="shared" si="149"/>
        <v/>
      </c>
      <c r="AQ297" t="str">
        <f t="shared" si="149"/>
        <v/>
      </c>
      <c r="AR297" t="str">
        <f t="shared" si="149"/>
        <v/>
      </c>
      <c r="AS297" t="str">
        <f t="shared" si="149"/>
        <v/>
      </c>
      <c r="AT297" t="str">
        <f t="shared" si="149"/>
        <v/>
      </c>
      <c r="AU297" t="str">
        <f t="shared" si="149"/>
        <v/>
      </c>
      <c r="AV297" t="str">
        <f t="shared" si="149"/>
        <v/>
      </c>
      <c r="AW297" t="str">
        <f t="shared" si="149"/>
        <v/>
      </c>
      <c r="AX297" t="str">
        <f t="shared" si="150"/>
        <v/>
      </c>
      <c r="AY297" t="str">
        <f t="shared" si="150"/>
        <v/>
      </c>
      <c r="AZ297" t="str">
        <f t="shared" si="150"/>
        <v/>
      </c>
      <c r="BA297" t="str">
        <f t="shared" si="150"/>
        <v/>
      </c>
      <c r="BB297" t="str">
        <f t="shared" si="150"/>
        <v/>
      </c>
      <c r="BC297" t="str">
        <f t="shared" si="150"/>
        <v/>
      </c>
      <c r="BD297" t="str">
        <f t="shared" si="150"/>
        <v/>
      </c>
      <c r="BE297" t="str">
        <f t="shared" si="150"/>
        <v/>
      </c>
      <c r="BF297" t="str">
        <f t="shared" si="150"/>
        <v/>
      </c>
      <c r="BG297" t="str">
        <f t="shared" si="150"/>
        <v/>
      </c>
      <c r="BH297" t="str">
        <f t="shared" si="151"/>
        <v/>
      </c>
      <c r="BI297" t="str">
        <f t="shared" si="151"/>
        <v/>
      </c>
      <c r="BJ297" t="str">
        <f t="shared" si="151"/>
        <v/>
      </c>
      <c r="BK297" t="str">
        <f t="shared" si="151"/>
        <v/>
      </c>
      <c r="BL297" t="str">
        <f t="shared" si="151"/>
        <v/>
      </c>
      <c r="BM297" t="str">
        <f t="shared" si="151"/>
        <v/>
      </c>
      <c r="BN297" t="str">
        <f t="shared" si="151"/>
        <v/>
      </c>
    </row>
    <row r="298" spans="1:66">
      <c r="A298">
        <v>209</v>
      </c>
      <c r="B298">
        <v>4</v>
      </c>
      <c r="C298" t="s">
        <v>65</v>
      </c>
      <c r="D298" t="s">
        <v>66</v>
      </c>
      <c r="E298">
        <f t="shared" si="138"/>
        <v>8</v>
      </c>
      <c r="F298" t="s">
        <v>66</v>
      </c>
      <c r="K298" s="231" t="s">
        <v>1093</v>
      </c>
      <c r="L298" s="230" t="e">
        <f>VLOOKUP(K298,keys_v1.7!O$2:P$792,2,FALSE)</f>
        <v>#N/A</v>
      </c>
      <c r="M298" s="1">
        <v>0</v>
      </c>
      <c r="N298" s="1">
        <v>-1</v>
      </c>
      <c r="R298" s="144">
        <v>0</v>
      </c>
      <c r="S298" s="144">
        <v>0</v>
      </c>
      <c r="T298" s="144"/>
      <c r="U298" s="144">
        <v>0.2</v>
      </c>
      <c r="V298" s="144">
        <v>0</v>
      </c>
      <c r="W298" s="144">
        <v>0.4</v>
      </c>
      <c r="X298" s="144">
        <v>0.8</v>
      </c>
      <c r="Y298" s="144">
        <v>0</v>
      </c>
      <c r="Z298" s="144">
        <v>0.2</v>
      </c>
      <c r="AA298" s="144">
        <v>0</v>
      </c>
      <c r="AB298" s="145">
        <v>0</v>
      </c>
      <c r="AC298" s="144">
        <v>1</v>
      </c>
      <c r="AE298" t="s">
        <v>2688</v>
      </c>
      <c r="AH298" t="str">
        <f t="shared" si="147"/>
        <v/>
      </c>
      <c r="AI298" t="str">
        <f t="shared" si="146"/>
        <v/>
      </c>
      <c r="AJ298">
        <v>0</v>
      </c>
      <c r="AK298">
        <v>0</v>
      </c>
      <c r="AL298">
        <v>0</v>
      </c>
      <c r="AM298" t="str">
        <f t="shared" si="148"/>
        <v/>
      </c>
      <c r="AN298" t="str">
        <f t="shared" si="149"/>
        <v/>
      </c>
      <c r="AO298" t="str">
        <f t="shared" si="149"/>
        <v/>
      </c>
      <c r="AP298" t="str">
        <f t="shared" si="149"/>
        <v/>
      </c>
      <c r="AQ298" t="str">
        <f t="shared" si="149"/>
        <v/>
      </c>
      <c r="AR298" t="str">
        <f t="shared" si="149"/>
        <v/>
      </c>
      <c r="AS298" t="str">
        <f t="shared" si="149"/>
        <v/>
      </c>
      <c r="AT298" t="str">
        <f t="shared" si="149"/>
        <v/>
      </c>
      <c r="AU298" t="str">
        <f t="shared" si="149"/>
        <v/>
      </c>
      <c r="AV298" t="str">
        <f t="shared" si="149"/>
        <v/>
      </c>
      <c r="AW298" t="str">
        <f t="shared" si="149"/>
        <v/>
      </c>
      <c r="AX298" t="str">
        <f t="shared" si="150"/>
        <v/>
      </c>
      <c r="AY298" t="str">
        <f t="shared" si="150"/>
        <v/>
      </c>
      <c r="AZ298" t="str">
        <f t="shared" si="150"/>
        <v/>
      </c>
      <c r="BA298" t="str">
        <f t="shared" si="150"/>
        <v/>
      </c>
      <c r="BB298" t="str">
        <f t="shared" si="150"/>
        <v/>
      </c>
      <c r="BC298" t="str">
        <f t="shared" si="150"/>
        <v/>
      </c>
      <c r="BD298" t="str">
        <f t="shared" si="150"/>
        <v/>
      </c>
      <c r="BE298" t="str">
        <f t="shared" si="150"/>
        <v/>
      </c>
      <c r="BF298" t="str">
        <f t="shared" si="150"/>
        <v/>
      </c>
      <c r="BG298" t="str">
        <f t="shared" si="150"/>
        <v/>
      </c>
      <c r="BH298" t="str">
        <f t="shared" si="151"/>
        <v/>
      </c>
      <c r="BI298" t="str">
        <f t="shared" si="151"/>
        <v/>
      </c>
      <c r="BJ298" t="str">
        <f t="shared" si="151"/>
        <v/>
      </c>
      <c r="BK298" t="str">
        <f t="shared" si="151"/>
        <v/>
      </c>
      <c r="BL298" t="str">
        <f t="shared" si="151"/>
        <v/>
      </c>
      <c r="BM298" t="str">
        <f t="shared" si="151"/>
        <v/>
      </c>
      <c r="BN298" t="str">
        <f t="shared" si="151"/>
        <v/>
      </c>
    </row>
    <row r="299" spans="1:66">
      <c r="A299">
        <v>213</v>
      </c>
      <c r="B299">
        <v>4</v>
      </c>
      <c r="C299" t="s">
        <v>65</v>
      </c>
      <c r="D299" t="s">
        <v>66</v>
      </c>
      <c r="E299">
        <f t="shared" si="138"/>
        <v>8</v>
      </c>
      <c r="F299" t="s">
        <v>66</v>
      </c>
      <c r="K299" s="231" t="s">
        <v>2297</v>
      </c>
      <c r="L299" s="230" t="e">
        <f>VLOOKUP(K299,keys_v1.7!O$2:P$792,2,FALSE)</f>
        <v>#N/A</v>
      </c>
      <c r="M299" s="1">
        <v>0</v>
      </c>
      <c r="N299" s="1">
        <v>-1</v>
      </c>
      <c r="R299" s="144">
        <v>0</v>
      </c>
      <c r="S299" s="144">
        <v>0.4</v>
      </c>
      <c r="T299" s="144"/>
      <c r="U299" s="144">
        <v>1</v>
      </c>
      <c r="V299" s="144">
        <v>0.2</v>
      </c>
      <c r="W299" s="144">
        <v>0.2</v>
      </c>
      <c r="X299" s="144">
        <v>0</v>
      </c>
      <c r="Y299" s="144">
        <v>0</v>
      </c>
      <c r="Z299" s="144">
        <v>0.6</v>
      </c>
      <c r="AA299" s="144">
        <v>0.8</v>
      </c>
      <c r="AB299" s="145">
        <v>0</v>
      </c>
      <c r="AC299" s="144">
        <v>0</v>
      </c>
      <c r="AE299" t="s">
        <v>2750</v>
      </c>
      <c r="AH299" t="str">
        <f t="shared" si="147"/>
        <v/>
      </c>
      <c r="AI299" t="str">
        <f t="shared" si="146"/>
        <v/>
      </c>
      <c r="AJ299" t="str">
        <f>IFERROR(SEARCH($AJ$1,K299),"")</f>
        <v/>
      </c>
      <c r="AK299" t="str">
        <f t="shared" ref="AK299:AK311" si="152">IFERROR(SEARCH($AK$1,K299),"")</f>
        <v/>
      </c>
      <c r="AL299" t="str">
        <f t="shared" ref="AL299:AL311" si="153">IFERROR(SEARCH(AL$1,$K299),"")</f>
        <v/>
      </c>
      <c r="AM299" t="str">
        <f t="shared" si="148"/>
        <v/>
      </c>
      <c r="AN299" t="str">
        <f t="shared" si="149"/>
        <v/>
      </c>
      <c r="AO299" t="str">
        <f t="shared" si="149"/>
        <v/>
      </c>
      <c r="AP299" t="str">
        <f t="shared" si="149"/>
        <v/>
      </c>
      <c r="AQ299" t="str">
        <f t="shared" si="149"/>
        <v/>
      </c>
      <c r="AR299" t="str">
        <f t="shared" si="149"/>
        <v/>
      </c>
      <c r="AS299" t="str">
        <f t="shared" si="149"/>
        <v/>
      </c>
      <c r="AT299">
        <f t="shared" si="149"/>
        <v>10</v>
      </c>
      <c r="AU299" t="str">
        <f t="shared" si="149"/>
        <v/>
      </c>
      <c r="AV299" t="str">
        <f t="shared" si="149"/>
        <v/>
      </c>
      <c r="AW299" t="str">
        <f t="shared" si="149"/>
        <v/>
      </c>
      <c r="AX299" t="str">
        <f t="shared" si="150"/>
        <v/>
      </c>
      <c r="AY299" t="str">
        <f t="shared" si="150"/>
        <v/>
      </c>
      <c r="AZ299" t="str">
        <f t="shared" si="150"/>
        <v/>
      </c>
      <c r="BA299" t="str">
        <f t="shared" si="150"/>
        <v/>
      </c>
      <c r="BB299" t="str">
        <f t="shared" si="150"/>
        <v/>
      </c>
      <c r="BC299" t="str">
        <f t="shared" si="150"/>
        <v/>
      </c>
      <c r="BD299" t="str">
        <f t="shared" si="150"/>
        <v/>
      </c>
      <c r="BE299">
        <f t="shared" si="150"/>
        <v>1</v>
      </c>
      <c r="BF299" t="str">
        <f t="shared" si="150"/>
        <v/>
      </c>
      <c r="BG299" t="str">
        <f t="shared" si="150"/>
        <v/>
      </c>
      <c r="BH299" t="str">
        <f t="shared" si="151"/>
        <v/>
      </c>
      <c r="BI299" t="str">
        <f t="shared" si="151"/>
        <v/>
      </c>
      <c r="BJ299" t="str">
        <f t="shared" si="151"/>
        <v/>
      </c>
      <c r="BK299" t="str">
        <f t="shared" si="151"/>
        <v/>
      </c>
      <c r="BL299" t="str">
        <f t="shared" si="151"/>
        <v/>
      </c>
      <c r="BM299" t="str">
        <f t="shared" si="151"/>
        <v/>
      </c>
      <c r="BN299" t="str">
        <f t="shared" si="151"/>
        <v/>
      </c>
    </row>
    <row r="300" spans="1:66" ht="16">
      <c r="A300">
        <v>215</v>
      </c>
      <c r="B300">
        <v>4</v>
      </c>
      <c r="C300" t="s">
        <v>65</v>
      </c>
      <c r="D300" t="s">
        <v>66</v>
      </c>
      <c r="E300">
        <f t="shared" si="138"/>
        <v>8</v>
      </c>
      <c r="F300" t="s">
        <v>66</v>
      </c>
      <c r="K300" s="231" t="s">
        <v>442</v>
      </c>
      <c r="L300" s="230" t="str">
        <f>VLOOKUP(K300,keys_v1.7!O$2:P$792,2,FALSE)</f>
        <v xml:space="preserve">Definition from RIS: </v>
      </c>
      <c r="M300" s="1">
        <v>0</v>
      </c>
      <c r="N300" s="1">
        <v>-2</v>
      </c>
      <c r="R300" s="144">
        <v>0</v>
      </c>
      <c r="S300" s="144">
        <v>0.2</v>
      </c>
      <c r="T300" s="144"/>
      <c r="U300" s="144">
        <v>0.8</v>
      </c>
      <c r="V300" s="144">
        <v>0.2</v>
      </c>
      <c r="W300" s="144">
        <v>0.8</v>
      </c>
      <c r="X300" s="144">
        <v>0.6</v>
      </c>
      <c r="Y300" s="144">
        <v>0</v>
      </c>
      <c r="Z300" s="144">
        <v>0</v>
      </c>
      <c r="AA300" s="144">
        <v>0</v>
      </c>
      <c r="AB300" s="145">
        <v>0</v>
      </c>
      <c r="AC300" s="144">
        <v>1</v>
      </c>
      <c r="AE300" t="s">
        <v>2750</v>
      </c>
      <c r="AH300" t="str">
        <f t="shared" si="147"/>
        <v/>
      </c>
      <c r="AI300" t="str">
        <f t="shared" si="146"/>
        <v/>
      </c>
      <c r="AJ300">
        <v>0</v>
      </c>
      <c r="AK300">
        <f t="shared" si="152"/>
        <v>1</v>
      </c>
      <c r="AL300" t="str">
        <f t="shared" si="153"/>
        <v/>
      </c>
      <c r="AM300" t="str">
        <f t="shared" si="148"/>
        <v/>
      </c>
      <c r="AN300" t="str">
        <f t="shared" si="149"/>
        <v/>
      </c>
      <c r="AO300" t="str">
        <f t="shared" si="149"/>
        <v/>
      </c>
      <c r="AP300" t="str">
        <f t="shared" si="149"/>
        <v/>
      </c>
      <c r="AQ300" t="str">
        <f t="shared" si="149"/>
        <v/>
      </c>
      <c r="AR300" t="str">
        <f t="shared" si="149"/>
        <v/>
      </c>
      <c r="AS300" t="str">
        <f t="shared" si="149"/>
        <v/>
      </c>
      <c r="AT300" t="str">
        <f t="shared" si="149"/>
        <v/>
      </c>
      <c r="AU300" t="str">
        <f t="shared" si="149"/>
        <v/>
      </c>
      <c r="AV300" t="str">
        <f t="shared" si="149"/>
        <v/>
      </c>
      <c r="AW300" t="str">
        <f t="shared" si="149"/>
        <v/>
      </c>
      <c r="AX300" t="str">
        <f t="shared" si="150"/>
        <v/>
      </c>
      <c r="AY300" t="str">
        <f t="shared" si="150"/>
        <v/>
      </c>
      <c r="AZ300" t="str">
        <f t="shared" si="150"/>
        <v/>
      </c>
      <c r="BA300" t="str">
        <f t="shared" si="150"/>
        <v/>
      </c>
      <c r="BB300" t="str">
        <f t="shared" si="150"/>
        <v/>
      </c>
      <c r="BC300" t="str">
        <f t="shared" si="150"/>
        <v/>
      </c>
      <c r="BD300" t="str">
        <f t="shared" si="150"/>
        <v/>
      </c>
      <c r="BE300" t="str">
        <f t="shared" si="150"/>
        <v/>
      </c>
      <c r="BF300" t="str">
        <f t="shared" si="150"/>
        <v/>
      </c>
      <c r="BG300" t="str">
        <f t="shared" si="150"/>
        <v/>
      </c>
      <c r="BH300" t="str">
        <f t="shared" si="151"/>
        <v/>
      </c>
      <c r="BI300" t="str">
        <f t="shared" si="151"/>
        <v/>
      </c>
      <c r="BJ300" t="str">
        <f t="shared" si="151"/>
        <v/>
      </c>
      <c r="BK300" t="str">
        <f t="shared" si="151"/>
        <v/>
      </c>
      <c r="BL300" t="str">
        <f t="shared" si="151"/>
        <v/>
      </c>
      <c r="BM300" t="str">
        <f t="shared" si="151"/>
        <v/>
      </c>
      <c r="BN300" t="str">
        <f t="shared" si="151"/>
        <v/>
      </c>
    </row>
    <row r="301" spans="1:66" ht="16">
      <c r="A301">
        <v>223</v>
      </c>
      <c r="B301">
        <v>4</v>
      </c>
      <c r="C301" t="s">
        <v>65</v>
      </c>
      <c r="D301" t="s">
        <v>66</v>
      </c>
      <c r="E301">
        <f t="shared" si="138"/>
        <v>8</v>
      </c>
      <c r="F301" t="s">
        <v>66</v>
      </c>
      <c r="K301" s="231" t="s">
        <v>2343</v>
      </c>
      <c r="L301" s="230" t="str">
        <f>VLOOKUP(K301,keys_v1.7!O$2:P$792,2,FALSE)</f>
        <v>Definition from COAR: A contribution to a journal denotes a work published in a journal. If applicable sub-terms should be chosen.</v>
      </c>
      <c r="M301" s="1">
        <v>0</v>
      </c>
      <c r="N301" s="1">
        <v>0</v>
      </c>
      <c r="R301" s="144">
        <v>1</v>
      </c>
      <c r="S301" s="144">
        <v>0.4</v>
      </c>
      <c r="T301" s="144">
        <v>0.8</v>
      </c>
      <c r="U301" s="144">
        <v>0.2</v>
      </c>
      <c r="V301" s="144">
        <v>0.2</v>
      </c>
      <c r="W301" s="144">
        <v>0.4</v>
      </c>
      <c r="X301" s="144">
        <v>0.4</v>
      </c>
      <c r="Y301" s="144">
        <v>0</v>
      </c>
      <c r="Z301" s="144">
        <v>0</v>
      </c>
      <c r="AA301" s="144">
        <v>0</v>
      </c>
      <c r="AB301" s="145">
        <v>0</v>
      </c>
      <c r="AC301" s="145">
        <v>0</v>
      </c>
      <c r="AE301" t="s">
        <v>2750</v>
      </c>
      <c r="AH301" t="str">
        <f t="shared" si="147"/>
        <v/>
      </c>
      <c r="AI301" t="str">
        <f t="shared" si="146"/>
        <v/>
      </c>
      <c r="AJ301" t="str">
        <f t="shared" ref="AJ301:AJ311" si="154">IFERROR(SEARCH($AJ$1,K301),"")</f>
        <v/>
      </c>
      <c r="AK301" t="str">
        <f t="shared" si="152"/>
        <v/>
      </c>
      <c r="AL301" t="str">
        <f t="shared" si="153"/>
        <v/>
      </c>
      <c r="AM301" t="str">
        <f t="shared" si="148"/>
        <v/>
      </c>
      <c r="AN301" t="str">
        <f t="shared" si="149"/>
        <v/>
      </c>
      <c r="AO301" t="str">
        <f t="shared" si="149"/>
        <v/>
      </c>
      <c r="AP301" t="str">
        <f t="shared" si="149"/>
        <v/>
      </c>
      <c r="AQ301" t="str">
        <f t="shared" si="149"/>
        <v/>
      </c>
      <c r="AR301" t="str">
        <f t="shared" si="149"/>
        <v/>
      </c>
      <c r="AS301" t="str">
        <f t="shared" si="149"/>
        <v/>
      </c>
      <c r="AT301" t="str">
        <f t="shared" si="149"/>
        <v/>
      </c>
      <c r="AU301" t="str">
        <f t="shared" si="149"/>
        <v/>
      </c>
      <c r="AV301" t="str">
        <f t="shared" si="149"/>
        <v/>
      </c>
      <c r="AW301" t="str">
        <f t="shared" si="149"/>
        <v/>
      </c>
      <c r="AX301" t="str">
        <f t="shared" si="150"/>
        <v/>
      </c>
      <c r="AY301" t="str">
        <f t="shared" si="150"/>
        <v/>
      </c>
      <c r="AZ301" t="str">
        <f t="shared" si="150"/>
        <v/>
      </c>
      <c r="BA301" t="str">
        <f t="shared" si="150"/>
        <v/>
      </c>
      <c r="BB301" t="str">
        <f t="shared" si="150"/>
        <v/>
      </c>
      <c r="BC301" t="str">
        <f t="shared" si="150"/>
        <v/>
      </c>
      <c r="BD301" t="str">
        <f t="shared" si="150"/>
        <v/>
      </c>
      <c r="BE301" t="str">
        <f t="shared" si="150"/>
        <v/>
      </c>
      <c r="BF301" t="str">
        <f t="shared" si="150"/>
        <v/>
      </c>
      <c r="BG301" t="str">
        <f t="shared" si="150"/>
        <v/>
      </c>
      <c r="BH301" t="str">
        <f t="shared" si="151"/>
        <v/>
      </c>
      <c r="BI301" t="str">
        <f t="shared" si="151"/>
        <v/>
      </c>
      <c r="BJ301" t="str">
        <f t="shared" si="151"/>
        <v/>
      </c>
      <c r="BK301" t="str">
        <f t="shared" si="151"/>
        <v/>
      </c>
      <c r="BL301" t="str">
        <f t="shared" si="151"/>
        <v/>
      </c>
      <c r="BM301" t="str">
        <f t="shared" si="151"/>
        <v/>
      </c>
      <c r="BN301" t="str">
        <f t="shared" si="151"/>
        <v/>
      </c>
    </row>
    <row r="302" spans="1:66" ht="16">
      <c r="A302">
        <v>225</v>
      </c>
      <c r="B302">
        <v>4</v>
      </c>
      <c r="C302" t="s">
        <v>65</v>
      </c>
      <c r="D302" t="s">
        <v>66</v>
      </c>
      <c r="E302">
        <f t="shared" ref="E302:E333" si="155">IF(F302=F301,E301,E301+1)</f>
        <v>8</v>
      </c>
      <c r="F302" t="s">
        <v>66</v>
      </c>
      <c r="K302" s="231" t="s">
        <v>2057</v>
      </c>
      <c r="L302" s="230" t="str">
        <f>VLOOKUP(K302,keys_v1.7!O$2:P$792,2,FALSE)</f>
        <v>Definition from FaBiO: A particular published volume of a journal, comprising one or more journal issues.</v>
      </c>
      <c r="M302" s="1">
        <v>0</v>
      </c>
      <c r="N302" s="1">
        <v>-1</v>
      </c>
      <c r="R302" s="144">
        <v>1</v>
      </c>
      <c r="S302" s="144">
        <v>0.2</v>
      </c>
      <c r="T302" s="144"/>
      <c r="U302" s="144">
        <v>0.2</v>
      </c>
      <c r="V302" s="144">
        <v>0</v>
      </c>
      <c r="W302" s="144">
        <v>0.2</v>
      </c>
      <c r="X302" s="144">
        <v>0.2</v>
      </c>
      <c r="Y302" s="144">
        <v>0</v>
      </c>
      <c r="Z302" s="144">
        <v>0</v>
      </c>
      <c r="AA302" s="144">
        <v>0</v>
      </c>
      <c r="AB302" s="145">
        <v>0</v>
      </c>
      <c r="AC302" s="145">
        <v>0</v>
      </c>
      <c r="AE302" t="s">
        <v>2750</v>
      </c>
      <c r="AH302" t="str">
        <f t="shared" si="147"/>
        <v/>
      </c>
      <c r="AI302" t="str">
        <f t="shared" si="146"/>
        <v/>
      </c>
      <c r="AJ302" t="str">
        <f t="shared" si="154"/>
        <v/>
      </c>
      <c r="AK302" t="str">
        <f t="shared" si="152"/>
        <v/>
      </c>
      <c r="AL302" t="str">
        <f t="shared" si="153"/>
        <v/>
      </c>
      <c r="AM302" t="str">
        <f t="shared" si="148"/>
        <v/>
      </c>
      <c r="AN302" t="str">
        <f t="shared" si="149"/>
        <v/>
      </c>
      <c r="AO302" t="str">
        <f t="shared" si="149"/>
        <v/>
      </c>
      <c r="AP302" t="str">
        <f t="shared" si="149"/>
        <v/>
      </c>
      <c r="AQ302" t="str">
        <f t="shared" si="149"/>
        <v/>
      </c>
      <c r="AR302" t="str">
        <f t="shared" si="149"/>
        <v/>
      </c>
      <c r="AS302" t="str">
        <f t="shared" si="149"/>
        <v/>
      </c>
      <c r="AT302" t="str">
        <f t="shared" si="149"/>
        <v/>
      </c>
      <c r="AU302" t="str">
        <f t="shared" si="149"/>
        <v/>
      </c>
      <c r="AV302" t="str">
        <f t="shared" si="149"/>
        <v/>
      </c>
      <c r="AW302" t="str">
        <f t="shared" si="149"/>
        <v/>
      </c>
      <c r="AX302" t="str">
        <f t="shared" si="150"/>
        <v/>
      </c>
      <c r="AY302" t="str">
        <f t="shared" si="150"/>
        <v/>
      </c>
      <c r="AZ302" t="str">
        <f t="shared" si="150"/>
        <v/>
      </c>
      <c r="BA302" t="str">
        <f t="shared" si="150"/>
        <v/>
      </c>
      <c r="BB302" t="str">
        <f t="shared" si="150"/>
        <v/>
      </c>
      <c r="BC302" t="str">
        <f t="shared" si="150"/>
        <v/>
      </c>
      <c r="BD302" t="str">
        <f t="shared" si="150"/>
        <v/>
      </c>
      <c r="BE302" t="str">
        <f t="shared" si="150"/>
        <v/>
      </c>
      <c r="BF302" t="str">
        <f t="shared" si="150"/>
        <v/>
      </c>
      <c r="BG302" t="str">
        <f t="shared" si="150"/>
        <v/>
      </c>
      <c r="BH302" t="str">
        <f t="shared" si="151"/>
        <v/>
      </c>
      <c r="BI302" t="str">
        <f t="shared" si="151"/>
        <v/>
      </c>
      <c r="BJ302" t="str">
        <f t="shared" si="151"/>
        <v/>
      </c>
      <c r="BK302" t="str">
        <f t="shared" si="151"/>
        <v/>
      </c>
      <c r="BL302" t="str">
        <f t="shared" si="151"/>
        <v/>
      </c>
      <c r="BM302" t="str">
        <f t="shared" si="151"/>
        <v/>
      </c>
      <c r="BN302" t="str">
        <f t="shared" si="151"/>
        <v/>
      </c>
    </row>
    <row r="303" spans="1:66" ht="32">
      <c r="A303">
        <v>238</v>
      </c>
      <c r="B303">
        <v>4</v>
      </c>
      <c r="C303" t="s">
        <v>65</v>
      </c>
      <c r="D303" t="s">
        <v>66</v>
      </c>
      <c r="E303">
        <f t="shared" si="155"/>
        <v>8</v>
      </c>
      <c r="F303" t="s">
        <v>66</v>
      </c>
      <c r="K303" s="231" t="s">
        <v>2096</v>
      </c>
      <c r="L303" s="230" t="str">
        <f>VLOOKUP(K303,keys_v1.7!O$2:P$792,2,FALSE)</f>
        <v>Definition from FaBiO: A single, attributable and machine-readable factual assertion - the smallest unit of publishable information that can be uniquely identified and attributed to its author – typically expressed in RDF. The minimal components of a nanopublication are as follows:</v>
      </c>
      <c r="M303" s="1">
        <v>0</v>
      </c>
      <c r="N303" s="1">
        <v>-1</v>
      </c>
      <c r="R303" s="144">
        <v>0.2</v>
      </c>
      <c r="S303" s="144">
        <v>0.2</v>
      </c>
      <c r="T303" s="144"/>
      <c r="U303" s="144">
        <v>0.2</v>
      </c>
      <c r="V303" s="144">
        <v>0.2</v>
      </c>
      <c r="W303" s="144">
        <v>0</v>
      </c>
      <c r="X303" s="144">
        <v>0.2</v>
      </c>
      <c r="Y303" s="144">
        <v>0</v>
      </c>
      <c r="Z303" s="144">
        <v>0</v>
      </c>
      <c r="AA303" s="144">
        <v>0</v>
      </c>
      <c r="AB303" s="145">
        <v>0</v>
      </c>
      <c r="AC303" s="144">
        <v>0</v>
      </c>
      <c r="AE303" t="s">
        <v>2750</v>
      </c>
      <c r="AH303" t="str">
        <f t="shared" si="147"/>
        <v/>
      </c>
      <c r="AI303" t="str">
        <f t="shared" si="146"/>
        <v/>
      </c>
      <c r="AJ303" t="str">
        <f t="shared" si="154"/>
        <v/>
      </c>
      <c r="AK303" t="str">
        <f t="shared" si="152"/>
        <v/>
      </c>
      <c r="AL303" t="str">
        <f t="shared" si="153"/>
        <v/>
      </c>
      <c r="AM303" t="str">
        <f t="shared" si="148"/>
        <v/>
      </c>
      <c r="AN303" t="str">
        <f t="shared" si="149"/>
        <v/>
      </c>
      <c r="AO303" t="str">
        <f t="shared" si="149"/>
        <v/>
      </c>
      <c r="AP303" t="str">
        <f t="shared" si="149"/>
        <v/>
      </c>
      <c r="AQ303" t="str">
        <f t="shared" si="149"/>
        <v/>
      </c>
      <c r="AR303" t="str">
        <f t="shared" si="149"/>
        <v/>
      </c>
      <c r="AS303" t="str">
        <f t="shared" si="149"/>
        <v/>
      </c>
      <c r="AT303" t="str">
        <f t="shared" si="149"/>
        <v/>
      </c>
      <c r="AU303" t="str">
        <f t="shared" si="149"/>
        <v/>
      </c>
      <c r="AV303" t="str">
        <f t="shared" si="149"/>
        <v/>
      </c>
      <c r="AW303" t="str">
        <f t="shared" si="149"/>
        <v/>
      </c>
      <c r="AX303" t="str">
        <f t="shared" si="150"/>
        <v/>
      </c>
      <c r="AY303" t="str">
        <f t="shared" si="150"/>
        <v/>
      </c>
      <c r="AZ303" t="str">
        <f t="shared" si="150"/>
        <v/>
      </c>
      <c r="BA303" t="str">
        <f t="shared" si="150"/>
        <v/>
      </c>
      <c r="BB303" t="str">
        <f t="shared" si="150"/>
        <v/>
      </c>
      <c r="BC303" t="str">
        <f t="shared" si="150"/>
        <v/>
      </c>
      <c r="BD303" t="str">
        <f t="shared" si="150"/>
        <v/>
      </c>
      <c r="BE303" t="str">
        <f t="shared" si="150"/>
        <v/>
      </c>
      <c r="BF303" t="str">
        <f t="shared" si="150"/>
        <v/>
      </c>
      <c r="BG303" t="str">
        <f t="shared" si="150"/>
        <v/>
      </c>
      <c r="BH303" t="str">
        <f t="shared" si="151"/>
        <v/>
      </c>
      <c r="BI303" t="str">
        <f t="shared" si="151"/>
        <v/>
      </c>
      <c r="BJ303" t="str">
        <f t="shared" si="151"/>
        <v/>
      </c>
      <c r="BK303" t="str">
        <f t="shared" si="151"/>
        <v/>
      </c>
      <c r="BL303" t="str">
        <f t="shared" si="151"/>
        <v/>
      </c>
      <c r="BM303" t="str">
        <f t="shared" si="151"/>
        <v/>
      </c>
      <c r="BN303" t="str">
        <f t="shared" si="151"/>
        <v/>
      </c>
    </row>
    <row r="304" spans="1:66">
      <c r="A304">
        <v>254</v>
      </c>
      <c r="B304">
        <v>4</v>
      </c>
      <c r="C304" t="s">
        <v>65</v>
      </c>
      <c r="D304" t="s">
        <v>66</v>
      </c>
      <c r="E304">
        <f t="shared" si="155"/>
        <v>8</v>
      </c>
      <c r="F304" t="s">
        <v>66</v>
      </c>
      <c r="K304" s="231" t="s">
        <v>2307</v>
      </c>
      <c r="L304" s="230" t="e">
        <f>VLOOKUP(K304,keys_v1.7!O$2:P$792,2,FALSE)</f>
        <v>#N/A</v>
      </c>
      <c r="M304" s="1">
        <v>0</v>
      </c>
      <c r="N304" s="1">
        <v>-1</v>
      </c>
      <c r="R304" s="144">
        <v>0.2</v>
      </c>
      <c r="S304" s="147">
        <v>0.2</v>
      </c>
      <c r="T304" s="147">
        <v>0.2</v>
      </c>
      <c r="U304" s="147">
        <v>0.2</v>
      </c>
      <c r="V304" s="144">
        <v>0.2</v>
      </c>
      <c r="W304" s="144">
        <v>0.2</v>
      </c>
      <c r="X304" s="144">
        <v>0</v>
      </c>
      <c r="Y304" s="144">
        <v>0</v>
      </c>
      <c r="Z304" s="144">
        <v>0.6</v>
      </c>
      <c r="AA304" s="144">
        <v>0.2</v>
      </c>
      <c r="AB304" s="145">
        <v>0.4</v>
      </c>
      <c r="AC304" s="144">
        <v>0</v>
      </c>
      <c r="AE304" t="s">
        <v>2750</v>
      </c>
      <c r="AH304" t="str">
        <f t="shared" si="147"/>
        <v/>
      </c>
      <c r="AI304" t="str">
        <f t="shared" si="146"/>
        <v/>
      </c>
      <c r="AJ304" t="str">
        <f t="shared" si="154"/>
        <v/>
      </c>
      <c r="AK304" t="str">
        <f t="shared" si="152"/>
        <v/>
      </c>
      <c r="AL304" t="str">
        <f t="shared" si="153"/>
        <v/>
      </c>
      <c r="AM304" t="str">
        <f t="shared" si="148"/>
        <v/>
      </c>
      <c r="AN304" t="str">
        <f t="shared" ref="AN304:AW313" si="156">IFERROR(SEARCH(AN$1,$K304),"")</f>
        <v/>
      </c>
      <c r="AO304" t="str">
        <f t="shared" si="156"/>
        <v/>
      </c>
      <c r="AP304" t="str">
        <f t="shared" si="156"/>
        <v/>
      </c>
      <c r="AQ304" t="str">
        <f t="shared" si="156"/>
        <v/>
      </c>
      <c r="AR304" t="str">
        <f t="shared" si="156"/>
        <v/>
      </c>
      <c r="AS304" t="str">
        <f t="shared" si="156"/>
        <v/>
      </c>
      <c r="AT304" t="str">
        <f t="shared" si="156"/>
        <v/>
      </c>
      <c r="AU304" t="str">
        <f t="shared" si="156"/>
        <v/>
      </c>
      <c r="AV304" t="str">
        <f t="shared" si="156"/>
        <v/>
      </c>
      <c r="AW304" t="str">
        <f t="shared" si="156"/>
        <v/>
      </c>
      <c r="AX304" t="str">
        <f t="shared" ref="AX304:BG313" si="157">IFERROR(SEARCH(AX$1,$K304),"")</f>
        <v/>
      </c>
      <c r="AY304" t="str">
        <f t="shared" si="157"/>
        <v/>
      </c>
      <c r="AZ304" t="str">
        <f t="shared" si="157"/>
        <v/>
      </c>
      <c r="BA304" t="str">
        <f t="shared" si="157"/>
        <v/>
      </c>
      <c r="BB304" t="str">
        <f t="shared" si="157"/>
        <v/>
      </c>
      <c r="BC304" t="str">
        <f t="shared" si="157"/>
        <v/>
      </c>
      <c r="BD304" t="str">
        <f t="shared" si="157"/>
        <v/>
      </c>
      <c r="BE304" t="str">
        <f t="shared" si="157"/>
        <v/>
      </c>
      <c r="BF304" t="str">
        <f t="shared" si="157"/>
        <v/>
      </c>
      <c r="BG304">
        <f t="shared" si="157"/>
        <v>1</v>
      </c>
      <c r="BH304" t="str">
        <f t="shared" ref="BH304:BN313" si="158">IFERROR(SEARCH(BH$1,$K304),"")</f>
        <v/>
      </c>
      <c r="BI304" t="str">
        <f t="shared" si="158"/>
        <v/>
      </c>
      <c r="BJ304" t="str">
        <f t="shared" si="158"/>
        <v/>
      </c>
      <c r="BK304" t="str">
        <f t="shared" si="158"/>
        <v/>
      </c>
      <c r="BL304" t="str">
        <f t="shared" si="158"/>
        <v/>
      </c>
      <c r="BM304" t="str">
        <f t="shared" si="158"/>
        <v/>
      </c>
      <c r="BN304" t="str">
        <f t="shared" si="158"/>
        <v/>
      </c>
    </row>
    <row r="305" spans="1:66">
      <c r="A305">
        <v>255</v>
      </c>
      <c r="B305">
        <v>4</v>
      </c>
      <c r="C305" t="s">
        <v>65</v>
      </c>
      <c r="D305" t="s">
        <v>66</v>
      </c>
      <c r="E305">
        <f t="shared" si="155"/>
        <v>8</v>
      </c>
      <c r="F305" t="s">
        <v>66</v>
      </c>
      <c r="K305" s="231" t="s">
        <v>2319</v>
      </c>
      <c r="L305" s="230" t="e">
        <f>VLOOKUP(K305,keys_v1.7!O$2:P$792,2,FALSE)</f>
        <v>#N/A</v>
      </c>
      <c r="M305" s="1">
        <v>0</v>
      </c>
      <c r="N305" s="1">
        <v>-1</v>
      </c>
      <c r="R305" s="144">
        <v>0.6</v>
      </c>
      <c r="S305" s="147">
        <v>0.2</v>
      </c>
      <c r="T305" s="147">
        <v>0.2</v>
      </c>
      <c r="U305" s="147">
        <v>0.2</v>
      </c>
      <c r="V305" s="144">
        <v>0.2</v>
      </c>
      <c r="W305" s="144">
        <v>0.2</v>
      </c>
      <c r="X305" s="144">
        <v>0.4</v>
      </c>
      <c r="Y305" s="144">
        <v>0</v>
      </c>
      <c r="Z305" s="144">
        <v>0.2</v>
      </c>
      <c r="AA305" s="144">
        <v>0</v>
      </c>
      <c r="AB305" s="145">
        <v>0</v>
      </c>
      <c r="AC305" s="144">
        <v>0</v>
      </c>
      <c r="AE305" t="s">
        <v>2750</v>
      </c>
      <c r="AH305" t="str">
        <f t="shared" si="147"/>
        <v/>
      </c>
      <c r="AI305" t="str">
        <f t="shared" si="146"/>
        <v/>
      </c>
      <c r="AJ305" t="str">
        <f t="shared" si="154"/>
        <v/>
      </c>
      <c r="AK305" t="str">
        <f t="shared" si="152"/>
        <v/>
      </c>
      <c r="AL305" t="str">
        <f t="shared" si="153"/>
        <v/>
      </c>
      <c r="AM305" t="str">
        <f t="shared" si="148"/>
        <v/>
      </c>
      <c r="AN305" t="str">
        <f t="shared" si="156"/>
        <v/>
      </c>
      <c r="AO305" t="str">
        <f t="shared" si="156"/>
        <v/>
      </c>
      <c r="AP305" t="str">
        <f t="shared" si="156"/>
        <v/>
      </c>
      <c r="AQ305" t="str">
        <f t="shared" si="156"/>
        <v/>
      </c>
      <c r="AR305" t="str">
        <f t="shared" si="156"/>
        <v/>
      </c>
      <c r="AS305" t="str">
        <f t="shared" si="156"/>
        <v/>
      </c>
      <c r="AT305" t="str">
        <f t="shared" si="156"/>
        <v/>
      </c>
      <c r="AU305" t="str">
        <f t="shared" si="156"/>
        <v/>
      </c>
      <c r="AV305" t="str">
        <f t="shared" si="156"/>
        <v/>
      </c>
      <c r="AW305" t="str">
        <f t="shared" si="156"/>
        <v/>
      </c>
      <c r="AX305" t="str">
        <f t="shared" si="157"/>
        <v/>
      </c>
      <c r="AY305" t="str">
        <f t="shared" si="157"/>
        <v/>
      </c>
      <c r="AZ305" t="str">
        <f t="shared" si="157"/>
        <v/>
      </c>
      <c r="BA305" t="str">
        <f t="shared" si="157"/>
        <v/>
      </c>
      <c r="BB305" t="str">
        <f t="shared" si="157"/>
        <v/>
      </c>
      <c r="BC305" t="str">
        <f t="shared" si="157"/>
        <v/>
      </c>
      <c r="BD305" t="str">
        <f t="shared" si="157"/>
        <v/>
      </c>
      <c r="BE305" t="str">
        <f t="shared" si="157"/>
        <v/>
      </c>
      <c r="BF305" t="str">
        <f t="shared" si="157"/>
        <v/>
      </c>
      <c r="BG305">
        <f t="shared" si="157"/>
        <v>1</v>
      </c>
      <c r="BH305" t="str">
        <f t="shared" si="158"/>
        <v/>
      </c>
      <c r="BI305" t="str">
        <f t="shared" si="158"/>
        <v/>
      </c>
      <c r="BJ305" t="str">
        <f t="shared" si="158"/>
        <v/>
      </c>
      <c r="BK305" t="str">
        <f t="shared" si="158"/>
        <v/>
      </c>
      <c r="BL305" t="str">
        <f t="shared" si="158"/>
        <v/>
      </c>
      <c r="BM305" t="str">
        <f t="shared" si="158"/>
        <v/>
      </c>
      <c r="BN305" t="str">
        <f t="shared" si="158"/>
        <v/>
      </c>
    </row>
    <row r="306" spans="1:66">
      <c r="A306">
        <v>256</v>
      </c>
      <c r="B306">
        <v>4</v>
      </c>
      <c r="C306" t="s">
        <v>65</v>
      </c>
      <c r="D306" t="s">
        <v>66</v>
      </c>
      <c r="E306">
        <f t="shared" si="155"/>
        <v>8</v>
      </c>
      <c r="F306" t="s">
        <v>66</v>
      </c>
      <c r="K306" s="231" t="s">
        <v>2909</v>
      </c>
      <c r="L306" s="230" t="e">
        <f>VLOOKUP(K306,keys_v1.7!O$2:P$792,2,FALSE)</f>
        <v>#N/A</v>
      </c>
      <c r="M306" s="1">
        <v>0</v>
      </c>
      <c r="N306" s="1">
        <v>-1</v>
      </c>
      <c r="R306" s="144">
        <v>0.8</v>
      </c>
      <c r="S306" s="147">
        <v>0</v>
      </c>
      <c r="T306" s="147">
        <v>0</v>
      </c>
      <c r="U306" s="144">
        <v>0.6</v>
      </c>
      <c r="V306" s="144">
        <v>0</v>
      </c>
      <c r="W306" s="147">
        <v>0.4</v>
      </c>
      <c r="X306" s="144">
        <v>0.4</v>
      </c>
      <c r="Y306" s="144">
        <v>0</v>
      </c>
      <c r="Z306" s="144">
        <v>0</v>
      </c>
      <c r="AA306" s="144">
        <v>0.6</v>
      </c>
      <c r="AB306" s="145">
        <v>0</v>
      </c>
      <c r="AC306" s="144">
        <v>0</v>
      </c>
      <c r="AE306" t="s">
        <v>2694</v>
      </c>
      <c r="AH306" t="str">
        <f t="shared" si="147"/>
        <v/>
      </c>
      <c r="AI306" t="str">
        <f t="shared" si="146"/>
        <v/>
      </c>
      <c r="AJ306" t="str">
        <f t="shared" si="154"/>
        <v/>
      </c>
      <c r="AK306" t="str">
        <f t="shared" si="152"/>
        <v/>
      </c>
      <c r="AL306" t="str">
        <f t="shared" si="153"/>
        <v/>
      </c>
      <c r="AM306" t="str">
        <f t="shared" si="148"/>
        <v/>
      </c>
      <c r="AN306" t="str">
        <f t="shared" si="156"/>
        <v/>
      </c>
      <c r="AO306" t="str">
        <f t="shared" si="156"/>
        <v/>
      </c>
      <c r="AP306" t="str">
        <f t="shared" si="156"/>
        <v/>
      </c>
      <c r="AQ306" t="str">
        <f t="shared" si="156"/>
        <v/>
      </c>
      <c r="AR306" t="str">
        <f t="shared" si="156"/>
        <v/>
      </c>
      <c r="AS306" t="str">
        <f t="shared" si="156"/>
        <v/>
      </c>
      <c r="AT306" t="str">
        <f t="shared" si="156"/>
        <v/>
      </c>
      <c r="AU306" t="str">
        <f t="shared" si="156"/>
        <v/>
      </c>
      <c r="AV306" t="str">
        <f t="shared" si="156"/>
        <v/>
      </c>
      <c r="AW306" t="str">
        <f t="shared" si="156"/>
        <v/>
      </c>
      <c r="AX306" t="str">
        <f t="shared" si="157"/>
        <v/>
      </c>
      <c r="AY306" t="str">
        <f t="shared" si="157"/>
        <v/>
      </c>
      <c r="AZ306" t="str">
        <f t="shared" si="157"/>
        <v/>
      </c>
      <c r="BA306" t="str">
        <f t="shared" si="157"/>
        <v/>
      </c>
      <c r="BB306" t="str">
        <f t="shared" si="157"/>
        <v/>
      </c>
      <c r="BC306" t="str">
        <f t="shared" si="157"/>
        <v/>
      </c>
      <c r="BD306" t="str">
        <f t="shared" si="157"/>
        <v/>
      </c>
      <c r="BE306" t="str">
        <f t="shared" si="157"/>
        <v/>
      </c>
      <c r="BF306" t="str">
        <f t="shared" si="157"/>
        <v/>
      </c>
      <c r="BG306" t="str">
        <f t="shared" si="157"/>
        <v/>
      </c>
      <c r="BH306" t="str">
        <f t="shared" si="158"/>
        <v/>
      </c>
      <c r="BI306" t="str">
        <f t="shared" si="158"/>
        <v/>
      </c>
      <c r="BJ306" t="str">
        <f t="shared" si="158"/>
        <v/>
      </c>
      <c r="BK306">
        <f t="shared" si="158"/>
        <v>1</v>
      </c>
      <c r="BL306" t="str">
        <f t="shared" si="158"/>
        <v/>
      </c>
      <c r="BM306">
        <f t="shared" si="158"/>
        <v>6</v>
      </c>
      <c r="BN306" t="str">
        <f t="shared" si="158"/>
        <v/>
      </c>
    </row>
    <row r="307" spans="1:66">
      <c r="A307">
        <v>257</v>
      </c>
      <c r="B307">
        <v>4</v>
      </c>
      <c r="C307" t="s">
        <v>65</v>
      </c>
      <c r="D307" t="s">
        <v>66</v>
      </c>
      <c r="E307">
        <f t="shared" si="155"/>
        <v>8</v>
      </c>
      <c r="F307" t="s">
        <v>66</v>
      </c>
      <c r="K307" s="231" t="s">
        <v>2911</v>
      </c>
      <c r="L307" s="230" t="e">
        <f>VLOOKUP(K307,keys_v1.7!O$2:P$792,2,FALSE)</f>
        <v>#N/A</v>
      </c>
      <c r="M307" s="1">
        <v>0</v>
      </c>
      <c r="N307" s="1">
        <v>-1</v>
      </c>
      <c r="R307" s="144">
        <v>0.2</v>
      </c>
      <c r="S307" s="147">
        <v>0.4</v>
      </c>
      <c r="T307" s="147">
        <v>0.2</v>
      </c>
      <c r="U307" s="147">
        <v>0.2</v>
      </c>
      <c r="V307" s="144">
        <v>0</v>
      </c>
      <c r="W307" s="144">
        <v>0.4</v>
      </c>
      <c r="X307" s="144">
        <v>0.2</v>
      </c>
      <c r="Y307" s="144">
        <v>0</v>
      </c>
      <c r="Z307" s="144">
        <v>0.2</v>
      </c>
      <c r="AA307" s="144">
        <v>0</v>
      </c>
      <c r="AB307" s="145">
        <v>0</v>
      </c>
      <c r="AC307" s="144">
        <v>0</v>
      </c>
      <c r="AE307" t="s">
        <v>2750</v>
      </c>
      <c r="AH307" t="str">
        <f t="shared" si="147"/>
        <v/>
      </c>
      <c r="AI307" t="str">
        <f t="shared" si="146"/>
        <v/>
      </c>
      <c r="AJ307" t="str">
        <f t="shared" si="154"/>
        <v/>
      </c>
      <c r="AK307" t="str">
        <f t="shared" si="152"/>
        <v/>
      </c>
      <c r="AL307" t="str">
        <f t="shared" si="153"/>
        <v/>
      </c>
      <c r="AM307" t="str">
        <f t="shared" si="148"/>
        <v/>
      </c>
      <c r="AN307" t="str">
        <f t="shared" si="156"/>
        <v/>
      </c>
      <c r="AO307" t="str">
        <f t="shared" si="156"/>
        <v/>
      </c>
      <c r="AP307" t="str">
        <f t="shared" si="156"/>
        <v/>
      </c>
      <c r="AQ307" t="str">
        <f t="shared" si="156"/>
        <v/>
      </c>
      <c r="AR307" t="str">
        <f t="shared" si="156"/>
        <v/>
      </c>
      <c r="AS307" t="str">
        <f t="shared" si="156"/>
        <v/>
      </c>
      <c r="AT307" t="str">
        <f t="shared" si="156"/>
        <v/>
      </c>
      <c r="AU307" t="str">
        <f t="shared" si="156"/>
        <v/>
      </c>
      <c r="AV307" t="str">
        <f t="shared" si="156"/>
        <v/>
      </c>
      <c r="AW307" t="str">
        <f t="shared" si="156"/>
        <v/>
      </c>
      <c r="AX307" t="str">
        <f t="shared" si="157"/>
        <v/>
      </c>
      <c r="AY307" t="str">
        <f t="shared" si="157"/>
        <v/>
      </c>
      <c r="AZ307" t="str">
        <f t="shared" si="157"/>
        <v/>
      </c>
      <c r="BA307" t="str">
        <f t="shared" si="157"/>
        <v/>
      </c>
      <c r="BB307" t="str">
        <f t="shared" si="157"/>
        <v/>
      </c>
      <c r="BC307" t="str">
        <f t="shared" si="157"/>
        <v/>
      </c>
      <c r="BD307" t="str">
        <f t="shared" si="157"/>
        <v/>
      </c>
      <c r="BE307" t="str">
        <f t="shared" si="157"/>
        <v/>
      </c>
      <c r="BF307" t="str">
        <f t="shared" si="157"/>
        <v/>
      </c>
      <c r="BG307">
        <f t="shared" si="157"/>
        <v>1</v>
      </c>
      <c r="BH307" t="str">
        <f t="shared" si="158"/>
        <v/>
      </c>
      <c r="BI307" t="str">
        <f t="shared" si="158"/>
        <v/>
      </c>
      <c r="BJ307" t="str">
        <f t="shared" si="158"/>
        <v/>
      </c>
      <c r="BK307" t="str">
        <f t="shared" si="158"/>
        <v/>
      </c>
      <c r="BL307" t="str">
        <f t="shared" si="158"/>
        <v/>
      </c>
      <c r="BM307" t="str">
        <f t="shared" si="158"/>
        <v/>
      </c>
      <c r="BN307" t="str">
        <f t="shared" si="158"/>
        <v/>
      </c>
    </row>
    <row r="308" spans="1:66" ht="16">
      <c r="A308">
        <v>275</v>
      </c>
      <c r="B308">
        <v>4</v>
      </c>
      <c r="C308" t="s">
        <v>65</v>
      </c>
      <c r="D308" t="s">
        <v>66</v>
      </c>
      <c r="E308">
        <f t="shared" si="155"/>
        <v>8</v>
      </c>
      <c r="F308" t="s">
        <v>66</v>
      </c>
      <c r="K308" s="231" t="s">
        <v>1047</v>
      </c>
      <c r="L308" s="230" t="str">
        <f>VLOOKUP(K308,keys_v1.7!O$2:P$792,2,FALSE)</f>
        <v xml:space="preserve">Definition from MARLO: </v>
      </c>
      <c r="M308" s="140">
        <v>0</v>
      </c>
      <c r="N308" s="1">
        <v>-1</v>
      </c>
      <c r="R308" s="144">
        <v>0</v>
      </c>
      <c r="S308" s="147">
        <v>0.2</v>
      </c>
      <c r="T308" s="144">
        <v>0.2</v>
      </c>
      <c r="U308" s="147">
        <v>0.4</v>
      </c>
      <c r="V308" s="144">
        <v>0</v>
      </c>
      <c r="W308" s="144">
        <v>0.2</v>
      </c>
      <c r="X308" s="144">
        <v>0</v>
      </c>
      <c r="Y308" s="144">
        <v>0</v>
      </c>
      <c r="Z308" s="144">
        <v>1</v>
      </c>
      <c r="AA308" s="144">
        <v>0.6</v>
      </c>
      <c r="AB308" s="145">
        <v>0</v>
      </c>
      <c r="AC308" s="144">
        <v>0</v>
      </c>
      <c r="AE308" t="s">
        <v>2750</v>
      </c>
      <c r="AH308" t="str">
        <f t="shared" si="147"/>
        <v/>
      </c>
      <c r="AI308" t="str">
        <f t="shared" si="146"/>
        <v/>
      </c>
      <c r="AJ308" t="str">
        <f t="shared" si="154"/>
        <v/>
      </c>
      <c r="AK308" t="str">
        <f t="shared" si="152"/>
        <v/>
      </c>
      <c r="AL308" t="str">
        <f t="shared" si="153"/>
        <v/>
      </c>
      <c r="AM308" t="str">
        <f t="shared" si="148"/>
        <v/>
      </c>
      <c r="AN308" t="str">
        <f t="shared" si="156"/>
        <v/>
      </c>
      <c r="AO308" t="str">
        <f t="shared" si="156"/>
        <v/>
      </c>
      <c r="AP308" t="str">
        <f t="shared" si="156"/>
        <v/>
      </c>
      <c r="AQ308" t="str">
        <f t="shared" si="156"/>
        <v/>
      </c>
      <c r="AR308" t="str">
        <f t="shared" si="156"/>
        <v/>
      </c>
      <c r="AS308" t="str">
        <f t="shared" si="156"/>
        <v/>
      </c>
      <c r="AT308" t="str">
        <f t="shared" si="156"/>
        <v/>
      </c>
      <c r="AU308" t="str">
        <f t="shared" si="156"/>
        <v/>
      </c>
      <c r="AV308" t="str">
        <f t="shared" si="156"/>
        <v/>
      </c>
      <c r="AW308" t="str">
        <f t="shared" si="156"/>
        <v/>
      </c>
      <c r="AX308" t="str">
        <f t="shared" si="157"/>
        <v/>
      </c>
      <c r="AY308" t="str">
        <f t="shared" si="157"/>
        <v/>
      </c>
      <c r="AZ308" t="str">
        <f t="shared" si="157"/>
        <v/>
      </c>
      <c r="BA308" t="str">
        <f t="shared" si="157"/>
        <v/>
      </c>
      <c r="BB308">
        <f t="shared" si="157"/>
        <v>1</v>
      </c>
      <c r="BC308" t="str">
        <f t="shared" si="157"/>
        <v/>
      </c>
      <c r="BD308" t="str">
        <f t="shared" si="157"/>
        <v/>
      </c>
      <c r="BE308" t="str">
        <f t="shared" si="157"/>
        <v/>
      </c>
      <c r="BF308" t="str">
        <f t="shared" si="157"/>
        <v/>
      </c>
      <c r="BG308">
        <f t="shared" si="157"/>
        <v>8</v>
      </c>
      <c r="BH308" t="str">
        <f t="shared" si="158"/>
        <v/>
      </c>
      <c r="BI308" t="str">
        <f t="shared" si="158"/>
        <v/>
      </c>
      <c r="BJ308" t="str">
        <f t="shared" si="158"/>
        <v/>
      </c>
      <c r="BK308" t="str">
        <f t="shared" si="158"/>
        <v/>
      </c>
      <c r="BL308" t="str">
        <f t="shared" si="158"/>
        <v/>
      </c>
      <c r="BM308" t="str">
        <f t="shared" si="158"/>
        <v/>
      </c>
      <c r="BN308" t="str">
        <f t="shared" si="158"/>
        <v/>
      </c>
    </row>
    <row r="309" spans="1:66" ht="16">
      <c r="A309">
        <v>276</v>
      </c>
      <c r="B309">
        <v>4</v>
      </c>
      <c r="C309" t="s">
        <v>65</v>
      </c>
      <c r="D309" t="s">
        <v>66</v>
      </c>
      <c r="E309">
        <f t="shared" si="155"/>
        <v>8</v>
      </c>
      <c r="F309" t="s">
        <v>66</v>
      </c>
      <c r="K309" s="231" t="s">
        <v>1068</v>
      </c>
      <c r="L309" s="230" t="str">
        <f>VLOOKUP(K309,keys_v1.7!O$2:P$792,2,FALSE)</f>
        <v xml:space="preserve">Definition from MARLO: </v>
      </c>
      <c r="M309" s="140">
        <v>0</v>
      </c>
      <c r="N309" s="1">
        <v>-1</v>
      </c>
      <c r="R309" s="144">
        <v>0</v>
      </c>
      <c r="S309" s="147">
        <v>0.2</v>
      </c>
      <c r="T309" s="144">
        <v>0.4</v>
      </c>
      <c r="U309" s="147">
        <v>0.4</v>
      </c>
      <c r="V309" s="144">
        <v>0</v>
      </c>
      <c r="W309" s="144">
        <v>0.2</v>
      </c>
      <c r="X309" s="144">
        <v>0</v>
      </c>
      <c r="Y309" s="144">
        <v>0</v>
      </c>
      <c r="Z309" s="144">
        <v>1</v>
      </c>
      <c r="AA309" s="144">
        <v>0.6</v>
      </c>
      <c r="AB309" s="145">
        <v>0</v>
      </c>
      <c r="AC309" s="144">
        <v>0</v>
      </c>
      <c r="AE309" t="s">
        <v>2750</v>
      </c>
      <c r="AH309" t="str">
        <f t="shared" si="147"/>
        <v/>
      </c>
      <c r="AI309" t="str">
        <f t="shared" si="146"/>
        <v/>
      </c>
      <c r="AJ309" t="str">
        <f t="shared" si="154"/>
        <v/>
      </c>
      <c r="AK309" t="str">
        <f t="shared" si="152"/>
        <v/>
      </c>
      <c r="AL309" t="str">
        <f t="shared" si="153"/>
        <v/>
      </c>
      <c r="AM309" t="str">
        <f t="shared" si="148"/>
        <v/>
      </c>
      <c r="AN309" t="str">
        <f t="shared" si="156"/>
        <v/>
      </c>
      <c r="AO309" t="str">
        <f t="shared" si="156"/>
        <v/>
      </c>
      <c r="AP309" t="str">
        <f t="shared" si="156"/>
        <v/>
      </c>
      <c r="AQ309" t="str">
        <f t="shared" si="156"/>
        <v/>
      </c>
      <c r="AR309" t="str">
        <f t="shared" si="156"/>
        <v/>
      </c>
      <c r="AS309" t="str">
        <f t="shared" si="156"/>
        <v/>
      </c>
      <c r="AT309" t="str">
        <f t="shared" si="156"/>
        <v/>
      </c>
      <c r="AU309" t="str">
        <f t="shared" si="156"/>
        <v/>
      </c>
      <c r="AV309" t="str">
        <f t="shared" si="156"/>
        <v/>
      </c>
      <c r="AW309" t="str">
        <f t="shared" si="156"/>
        <v/>
      </c>
      <c r="AX309" t="str">
        <f t="shared" si="157"/>
        <v/>
      </c>
      <c r="AY309" t="str">
        <f t="shared" si="157"/>
        <v/>
      </c>
      <c r="AZ309" t="str">
        <f t="shared" si="157"/>
        <v/>
      </c>
      <c r="BA309" t="str">
        <f t="shared" si="157"/>
        <v/>
      </c>
      <c r="BB309">
        <f t="shared" si="157"/>
        <v>1</v>
      </c>
      <c r="BC309" t="str">
        <f t="shared" si="157"/>
        <v/>
      </c>
      <c r="BD309" t="str">
        <f t="shared" si="157"/>
        <v/>
      </c>
      <c r="BE309" t="str">
        <f t="shared" si="157"/>
        <v/>
      </c>
      <c r="BF309" t="str">
        <f t="shared" si="157"/>
        <v/>
      </c>
      <c r="BG309" t="str">
        <f t="shared" si="157"/>
        <v/>
      </c>
      <c r="BH309" t="str">
        <f t="shared" si="158"/>
        <v/>
      </c>
      <c r="BI309" t="str">
        <f t="shared" si="158"/>
        <v/>
      </c>
      <c r="BJ309" t="str">
        <f t="shared" si="158"/>
        <v/>
      </c>
      <c r="BK309" t="str">
        <f t="shared" si="158"/>
        <v/>
      </c>
      <c r="BL309" t="str">
        <f t="shared" si="158"/>
        <v/>
      </c>
      <c r="BM309" t="str">
        <f t="shared" si="158"/>
        <v/>
      </c>
      <c r="BN309" t="str">
        <f t="shared" si="158"/>
        <v/>
      </c>
    </row>
    <row r="310" spans="1:66">
      <c r="A310">
        <v>277</v>
      </c>
      <c r="B310">
        <v>4</v>
      </c>
      <c r="C310" t="s">
        <v>65</v>
      </c>
      <c r="D310" t="s">
        <v>66</v>
      </c>
      <c r="E310">
        <f t="shared" si="155"/>
        <v>8</v>
      </c>
      <c r="F310" t="s">
        <v>66</v>
      </c>
      <c r="K310" s="231" t="s">
        <v>2355</v>
      </c>
      <c r="L310" s="230" t="e">
        <f>VLOOKUP(K310,keys_v1.7!O$2:P$792,2,FALSE)</f>
        <v>#N/A</v>
      </c>
      <c r="M310" s="140">
        <v>0</v>
      </c>
      <c r="N310" s="1">
        <v>-1</v>
      </c>
      <c r="R310" s="144">
        <v>0.6</v>
      </c>
      <c r="S310" s="147">
        <v>0.4</v>
      </c>
      <c r="T310" s="144">
        <v>1</v>
      </c>
      <c r="U310" s="147">
        <v>0.8</v>
      </c>
      <c r="V310" s="144">
        <v>0</v>
      </c>
      <c r="W310" s="144">
        <v>0.2</v>
      </c>
      <c r="X310" s="144">
        <v>0</v>
      </c>
      <c r="Y310" s="144">
        <v>0</v>
      </c>
      <c r="Z310" s="144">
        <v>1</v>
      </c>
      <c r="AA310" s="144">
        <v>0.8</v>
      </c>
      <c r="AB310" s="145">
        <v>0</v>
      </c>
      <c r="AC310" s="144">
        <v>0</v>
      </c>
      <c r="AE310" t="s">
        <v>2750</v>
      </c>
      <c r="AH310" t="str">
        <f t="shared" si="147"/>
        <v/>
      </c>
      <c r="AI310" t="str">
        <f t="shared" si="146"/>
        <v/>
      </c>
      <c r="AJ310" t="str">
        <f t="shared" si="154"/>
        <v/>
      </c>
      <c r="AK310" t="str">
        <f t="shared" si="152"/>
        <v/>
      </c>
      <c r="AL310" t="str">
        <f t="shared" si="153"/>
        <v/>
      </c>
      <c r="AM310" t="str">
        <f t="shared" si="148"/>
        <v/>
      </c>
      <c r="AN310" t="str">
        <f t="shared" si="156"/>
        <v/>
      </c>
      <c r="AO310" t="str">
        <f t="shared" si="156"/>
        <v/>
      </c>
      <c r="AP310" t="str">
        <f t="shared" si="156"/>
        <v/>
      </c>
      <c r="AQ310" t="str">
        <f t="shared" si="156"/>
        <v/>
      </c>
      <c r="AR310" t="str">
        <f t="shared" si="156"/>
        <v/>
      </c>
      <c r="AS310" t="str">
        <f t="shared" si="156"/>
        <v/>
      </c>
      <c r="AT310" t="str">
        <f t="shared" si="156"/>
        <v/>
      </c>
      <c r="AU310" t="str">
        <f t="shared" si="156"/>
        <v/>
      </c>
      <c r="AV310" t="str">
        <f t="shared" si="156"/>
        <v/>
      </c>
      <c r="AW310" t="str">
        <f t="shared" si="156"/>
        <v/>
      </c>
      <c r="AX310" t="str">
        <f t="shared" si="157"/>
        <v/>
      </c>
      <c r="AY310" t="str">
        <f t="shared" si="157"/>
        <v/>
      </c>
      <c r="AZ310" t="str">
        <f t="shared" si="157"/>
        <v/>
      </c>
      <c r="BA310" t="str">
        <f t="shared" si="157"/>
        <v/>
      </c>
      <c r="BB310">
        <f t="shared" si="157"/>
        <v>1</v>
      </c>
      <c r="BC310" t="str">
        <f t="shared" si="157"/>
        <v/>
      </c>
      <c r="BD310" t="str">
        <f t="shared" si="157"/>
        <v/>
      </c>
      <c r="BE310" t="str">
        <f t="shared" si="157"/>
        <v/>
      </c>
      <c r="BF310" t="str">
        <f t="shared" si="157"/>
        <v/>
      </c>
      <c r="BG310" t="str">
        <f t="shared" si="157"/>
        <v/>
      </c>
      <c r="BH310" t="str">
        <f t="shared" si="158"/>
        <v/>
      </c>
      <c r="BI310" t="str">
        <f t="shared" si="158"/>
        <v/>
      </c>
      <c r="BJ310" t="str">
        <f t="shared" si="158"/>
        <v/>
      </c>
      <c r="BK310" t="str">
        <f t="shared" si="158"/>
        <v/>
      </c>
      <c r="BL310" t="str">
        <f t="shared" si="158"/>
        <v/>
      </c>
      <c r="BM310" t="str">
        <f t="shared" si="158"/>
        <v/>
      </c>
      <c r="BN310" t="str">
        <f t="shared" si="158"/>
        <v/>
      </c>
    </row>
    <row r="311" spans="1:66" ht="48">
      <c r="A311">
        <v>281</v>
      </c>
      <c r="B311">
        <v>4</v>
      </c>
      <c r="C311" t="s">
        <v>65</v>
      </c>
      <c r="D311" t="s">
        <v>66</v>
      </c>
      <c r="E311">
        <f t="shared" si="155"/>
        <v>8</v>
      </c>
      <c r="F311" t="s">
        <v>66</v>
      </c>
      <c r="K311" s="231" t="s">
        <v>2148</v>
      </c>
      <c r="L311" s="230" t="str">
        <f>VLOOKUP(K311,keys_v1.7!O$2:P$792,2,FALSE)</f>
        <v>Definition from FaBiO: The version of an author's original scholarly work, such as a research paper or a review, re-submitted for publication after revision by the author in the light of comments from reviewers. [Note: For the version before peer review, use fabio:Preprint. For the final piblished version, use fabio:DefinitiveVersion.]</v>
      </c>
      <c r="M311" s="1">
        <v>0</v>
      </c>
      <c r="N311" s="1">
        <v>-1</v>
      </c>
      <c r="R311" s="144">
        <v>0.6</v>
      </c>
      <c r="S311" s="144">
        <v>0</v>
      </c>
      <c r="T311" s="144"/>
      <c r="U311" s="144">
        <v>0.2</v>
      </c>
      <c r="V311" s="144">
        <v>0</v>
      </c>
      <c r="W311" s="144">
        <v>0</v>
      </c>
      <c r="X311" s="144">
        <v>0</v>
      </c>
      <c r="Y311" s="144">
        <v>0</v>
      </c>
      <c r="Z311" s="144">
        <v>0.2</v>
      </c>
      <c r="AA311" s="144">
        <v>0</v>
      </c>
      <c r="AB311" s="146">
        <v>0</v>
      </c>
      <c r="AC311" s="144">
        <v>0</v>
      </c>
      <c r="AE311" t="s">
        <v>2692</v>
      </c>
      <c r="AH311" t="str">
        <f t="shared" si="147"/>
        <v/>
      </c>
      <c r="AI311" t="str">
        <f t="shared" si="146"/>
        <v/>
      </c>
      <c r="AJ311" t="str">
        <f t="shared" si="154"/>
        <v/>
      </c>
      <c r="AK311" t="str">
        <f t="shared" si="152"/>
        <v/>
      </c>
      <c r="AL311" t="str">
        <f t="shared" si="153"/>
        <v/>
      </c>
      <c r="AM311" t="str">
        <f t="shared" si="148"/>
        <v/>
      </c>
      <c r="AN311" t="str">
        <f t="shared" si="156"/>
        <v/>
      </c>
      <c r="AO311" t="str">
        <f t="shared" si="156"/>
        <v/>
      </c>
      <c r="AP311" t="str">
        <f t="shared" si="156"/>
        <v/>
      </c>
      <c r="AQ311" t="str">
        <f t="shared" si="156"/>
        <v/>
      </c>
      <c r="AR311" t="str">
        <f t="shared" si="156"/>
        <v/>
      </c>
      <c r="AS311" t="str">
        <f t="shared" si="156"/>
        <v/>
      </c>
      <c r="AT311" t="str">
        <f t="shared" si="156"/>
        <v/>
      </c>
      <c r="AU311" t="str">
        <f t="shared" si="156"/>
        <v/>
      </c>
      <c r="AV311" t="str">
        <f t="shared" si="156"/>
        <v/>
      </c>
      <c r="AW311" t="str">
        <f t="shared" si="156"/>
        <v/>
      </c>
      <c r="AX311" t="str">
        <f t="shared" si="157"/>
        <v/>
      </c>
      <c r="AY311" t="str">
        <f t="shared" si="157"/>
        <v/>
      </c>
      <c r="AZ311" t="str">
        <f t="shared" si="157"/>
        <v/>
      </c>
      <c r="BA311" t="str">
        <f t="shared" si="157"/>
        <v/>
      </c>
      <c r="BB311" t="str">
        <f t="shared" si="157"/>
        <v/>
      </c>
      <c r="BC311" t="str">
        <f t="shared" si="157"/>
        <v/>
      </c>
      <c r="BD311" t="str">
        <f t="shared" si="157"/>
        <v/>
      </c>
      <c r="BE311" t="str">
        <f t="shared" si="157"/>
        <v/>
      </c>
      <c r="BF311" t="str">
        <f t="shared" si="157"/>
        <v/>
      </c>
      <c r="BG311" t="str">
        <f t="shared" si="157"/>
        <v/>
      </c>
      <c r="BH311" t="str">
        <f t="shared" si="158"/>
        <v/>
      </c>
      <c r="BI311" t="str">
        <f t="shared" si="158"/>
        <v/>
      </c>
      <c r="BJ311" t="str">
        <f t="shared" si="158"/>
        <v/>
      </c>
      <c r="BK311" t="str">
        <f t="shared" si="158"/>
        <v/>
      </c>
      <c r="BL311">
        <f t="shared" si="158"/>
        <v>1</v>
      </c>
      <c r="BM311" t="str">
        <f t="shared" si="158"/>
        <v/>
      </c>
      <c r="BN311" t="str">
        <f t="shared" si="158"/>
        <v/>
      </c>
    </row>
    <row r="312" spans="1:66">
      <c r="A312">
        <v>283</v>
      </c>
      <c r="B312">
        <v>4</v>
      </c>
      <c r="C312" t="s">
        <v>65</v>
      </c>
      <c r="D312" t="s">
        <v>66</v>
      </c>
      <c r="E312">
        <f t="shared" si="155"/>
        <v>8</v>
      </c>
      <c r="F312" t="s">
        <v>66</v>
      </c>
      <c r="K312" s="231" t="s">
        <v>2326</v>
      </c>
      <c r="L312" s="230" t="e">
        <f>VLOOKUP(K312,keys_v1.7!O$2:P$792,2,FALSE)</f>
        <v>#N/A</v>
      </c>
      <c r="M312" s="1">
        <v>0</v>
      </c>
      <c r="N312" s="1">
        <v>-1</v>
      </c>
      <c r="R312" s="144">
        <v>0.2</v>
      </c>
      <c r="S312" s="144">
        <v>0</v>
      </c>
      <c r="T312" s="144"/>
      <c r="U312" s="144">
        <v>0.8</v>
      </c>
      <c r="V312" s="144">
        <v>0.4</v>
      </c>
      <c r="W312" s="144">
        <v>0.4</v>
      </c>
      <c r="X312" s="144">
        <v>0.8</v>
      </c>
      <c r="Y312" s="144">
        <v>0</v>
      </c>
      <c r="Z312" s="144">
        <v>0.4</v>
      </c>
      <c r="AA312" s="144">
        <v>0</v>
      </c>
      <c r="AB312" s="146">
        <v>0</v>
      </c>
      <c r="AC312" s="144">
        <v>0.6</v>
      </c>
      <c r="AE312" t="s">
        <v>2762</v>
      </c>
      <c r="AH312" t="str">
        <f t="shared" si="147"/>
        <v/>
      </c>
      <c r="AI312" t="str">
        <f t="shared" si="146"/>
        <v/>
      </c>
      <c r="AJ312">
        <v>0</v>
      </c>
      <c r="AK312">
        <v>0</v>
      </c>
      <c r="AL312">
        <v>0</v>
      </c>
      <c r="AM312" t="str">
        <f t="shared" si="148"/>
        <v/>
      </c>
      <c r="AN312" t="str">
        <f t="shared" si="156"/>
        <v/>
      </c>
      <c r="AO312" t="str">
        <f t="shared" si="156"/>
        <v/>
      </c>
      <c r="AP312" t="str">
        <f t="shared" si="156"/>
        <v/>
      </c>
      <c r="AQ312" t="str">
        <f t="shared" si="156"/>
        <v/>
      </c>
      <c r="AR312" t="str">
        <f t="shared" si="156"/>
        <v/>
      </c>
      <c r="AS312" t="str">
        <f t="shared" si="156"/>
        <v/>
      </c>
      <c r="AT312" t="str">
        <f t="shared" si="156"/>
        <v/>
      </c>
      <c r="AU312" t="str">
        <f t="shared" si="156"/>
        <v/>
      </c>
      <c r="AV312" t="str">
        <f t="shared" si="156"/>
        <v/>
      </c>
      <c r="AW312" t="str">
        <f t="shared" si="156"/>
        <v/>
      </c>
      <c r="AX312" t="str">
        <f t="shared" si="157"/>
        <v/>
      </c>
      <c r="AY312" t="str">
        <f t="shared" si="157"/>
        <v/>
      </c>
      <c r="AZ312" t="str">
        <f t="shared" si="157"/>
        <v/>
      </c>
      <c r="BA312" t="str">
        <f t="shared" si="157"/>
        <v/>
      </c>
      <c r="BB312" t="str">
        <f t="shared" si="157"/>
        <v/>
      </c>
      <c r="BC312" t="str">
        <f t="shared" si="157"/>
        <v/>
      </c>
      <c r="BD312" t="str">
        <f t="shared" si="157"/>
        <v/>
      </c>
      <c r="BE312" t="str">
        <f t="shared" si="157"/>
        <v/>
      </c>
      <c r="BF312" t="str">
        <f t="shared" si="157"/>
        <v/>
      </c>
      <c r="BG312" t="str">
        <f t="shared" si="157"/>
        <v/>
      </c>
      <c r="BH312" t="str">
        <f t="shared" si="158"/>
        <v/>
      </c>
      <c r="BI312" t="str">
        <f t="shared" si="158"/>
        <v/>
      </c>
      <c r="BJ312" t="str">
        <f t="shared" si="158"/>
        <v/>
      </c>
      <c r="BK312" t="str">
        <f t="shared" si="158"/>
        <v/>
      </c>
      <c r="BL312">
        <f t="shared" si="158"/>
        <v>1</v>
      </c>
      <c r="BM312" t="str">
        <f t="shared" si="158"/>
        <v/>
      </c>
      <c r="BN312" t="str">
        <f t="shared" si="158"/>
        <v/>
      </c>
    </row>
    <row r="313" spans="1:66" ht="16">
      <c r="A313">
        <v>287</v>
      </c>
      <c r="B313">
        <v>4</v>
      </c>
      <c r="C313" t="s">
        <v>65</v>
      </c>
      <c r="D313" t="s">
        <v>66</v>
      </c>
      <c r="E313">
        <f t="shared" si="155"/>
        <v>8</v>
      </c>
      <c r="F313" t="s">
        <v>66</v>
      </c>
      <c r="K313" s="231" t="s">
        <v>152</v>
      </c>
      <c r="L313" s="230" t="str">
        <f>VLOOKUP(K313,keys_v1.7!O$2:P$792,2,FALSE)</f>
        <v>Definition from VIVO: A compilation of documents published from an event, such as a conference.</v>
      </c>
      <c r="M313" s="1">
        <v>0</v>
      </c>
      <c r="N313" s="1">
        <v>-2</v>
      </c>
      <c r="R313" s="144">
        <v>1</v>
      </c>
      <c r="S313" s="147">
        <v>0</v>
      </c>
      <c r="T313" s="147">
        <v>0</v>
      </c>
      <c r="U313" s="144">
        <v>0</v>
      </c>
      <c r="V313" s="144">
        <v>0</v>
      </c>
      <c r="W313" s="147">
        <v>0</v>
      </c>
      <c r="X313" s="144">
        <v>0</v>
      </c>
      <c r="Y313" s="144">
        <v>0</v>
      </c>
      <c r="Z313" s="144">
        <v>0</v>
      </c>
      <c r="AA313" s="144">
        <v>0</v>
      </c>
      <c r="AB313" s="146">
        <v>0</v>
      </c>
      <c r="AC313" s="144">
        <v>0</v>
      </c>
      <c r="AE313" t="s">
        <v>2705</v>
      </c>
      <c r="AH313" t="str">
        <f t="shared" si="147"/>
        <v/>
      </c>
      <c r="AI313" t="str">
        <f t="shared" si="146"/>
        <v/>
      </c>
      <c r="AJ313" t="str">
        <f t="shared" ref="AJ313:AJ328" si="159">IFERROR(SEARCH($AJ$1,K313),"")</f>
        <v/>
      </c>
      <c r="AK313" t="str">
        <f t="shared" ref="AK313:AK336" si="160">IFERROR(SEARCH($AK$1,K313),"")</f>
        <v/>
      </c>
      <c r="AL313" t="str">
        <f t="shared" ref="AL313:AL328" si="161">IFERROR(SEARCH(AL$1,$K313),"")</f>
        <v/>
      </c>
      <c r="AM313" t="str">
        <f t="shared" si="148"/>
        <v/>
      </c>
      <c r="AN313" t="str">
        <f t="shared" si="156"/>
        <v/>
      </c>
      <c r="AO313" t="str">
        <f t="shared" si="156"/>
        <v/>
      </c>
      <c r="AP313" t="str">
        <f t="shared" si="156"/>
        <v/>
      </c>
      <c r="AQ313" t="str">
        <f t="shared" si="156"/>
        <v/>
      </c>
      <c r="AR313" t="str">
        <f t="shared" si="156"/>
        <v/>
      </c>
      <c r="AS313" t="str">
        <f t="shared" si="156"/>
        <v/>
      </c>
      <c r="AT313" t="str">
        <f t="shared" si="156"/>
        <v/>
      </c>
      <c r="AU313" t="str">
        <f t="shared" si="156"/>
        <v/>
      </c>
      <c r="AV313" t="str">
        <f t="shared" si="156"/>
        <v/>
      </c>
      <c r="AW313" t="str">
        <f t="shared" si="156"/>
        <v/>
      </c>
      <c r="AX313" t="str">
        <f t="shared" si="157"/>
        <v/>
      </c>
      <c r="AY313" t="str">
        <f t="shared" si="157"/>
        <v/>
      </c>
      <c r="AZ313" t="str">
        <f t="shared" si="157"/>
        <v/>
      </c>
      <c r="BA313" t="str">
        <f t="shared" si="157"/>
        <v/>
      </c>
      <c r="BB313" t="str">
        <f t="shared" si="157"/>
        <v/>
      </c>
      <c r="BC313" t="str">
        <f t="shared" si="157"/>
        <v/>
      </c>
      <c r="BD313" t="str">
        <f t="shared" si="157"/>
        <v/>
      </c>
      <c r="BE313" t="str">
        <f t="shared" si="157"/>
        <v/>
      </c>
      <c r="BF313" t="str">
        <f t="shared" si="157"/>
        <v/>
      </c>
      <c r="BG313" t="str">
        <f t="shared" si="157"/>
        <v/>
      </c>
      <c r="BH313" t="str">
        <f t="shared" si="158"/>
        <v/>
      </c>
      <c r="BI313" t="str">
        <f t="shared" si="158"/>
        <v/>
      </c>
      <c r="BJ313" t="str">
        <f t="shared" si="158"/>
        <v/>
      </c>
      <c r="BK313" t="str">
        <f t="shared" si="158"/>
        <v/>
      </c>
      <c r="BL313" t="str">
        <f t="shared" si="158"/>
        <v/>
      </c>
      <c r="BM313" t="str">
        <f t="shared" si="158"/>
        <v/>
      </c>
      <c r="BN313" t="str">
        <f t="shared" si="158"/>
        <v/>
      </c>
    </row>
    <row r="314" spans="1:66" ht="32">
      <c r="A314">
        <v>292</v>
      </c>
      <c r="B314">
        <v>4</v>
      </c>
      <c r="C314" t="s">
        <v>65</v>
      </c>
      <c r="D314" t="s">
        <v>66</v>
      </c>
      <c r="E314">
        <f t="shared" si="155"/>
        <v>8</v>
      </c>
      <c r="F314" t="s">
        <v>66</v>
      </c>
      <c r="K314" s="231" t="s">
        <v>2172</v>
      </c>
      <c r="L314" s="230" t="str">
        <f>VLOOKUP(K314,keys_v1.7!O$2:P$792,2,FALSE)</f>
        <v>Definition from FaBiO: A work to which people refer for authoritative factual information, such as a dictionary, encyclopaedia, entry, handbook or field guide, or an informative web page such as an institutional, research group or project home page.</v>
      </c>
      <c r="M314" s="1">
        <v>0</v>
      </c>
      <c r="N314" s="1">
        <v>-2</v>
      </c>
      <c r="O314" s="1">
        <v>1</v>
      </c>
      <c r="P314" s="1">
        <v>1</v>
      </c>
      <c r="R314" s="144">
        <v>0.6</v>
      </c>
      <c r="S314" s="147">
        <v>0.2</v>
      </c>
      <c r="T314" s="144">
        <v>0.8</v>
      </c>
      <c r="U314" s="147">
        <v>0.6</v>
      </c>
      <c r="V314" s="144">
        <v>0.2</v>
      </c>
      <c r="W314" s="147">
        <v>0.6</v>
      </c>
      <c r="X314" s="144">
        <v>0</v>
      </c>
      <c r="Y314" s="144">
        <v>0</v>
      </c>
      <c r="Z314" s="144">
        <v>0.2</v>
      </c>
      <c r="AA314" s="144">
        <v>0.4</v>
      </c>
      <c r="AB314" s="145">
        <v>0</v>
      </c>
      <c r="AC314" s="144">
        <v>0</v>
      </c>
      <c r="AE314" t="s">
        <v>2750</v>
      </c>
      <c r="AH314" t="str">
        <f t="shared" si="147"/>
        <v/>
      </c>
      <c r="AI314" t="str">
        <f t="shared" si="146"/>
        <v/>
      </c>
      <c r="AJ314" t="str">
        <f t="shared" si="159"/>
        <v/>
      </c>
      <c r="AK314" t="str">
        <f t="shared" si="160"/>
        <v/>
      </c>
      <c r="AL314" t="str">
        <f t="shared" si="161"/>
        <v/>
      </c>
      <c r="AM314" t="str">
        <f t="shared" si="148"/>
        <v/>
      </c>
      <c r="AN314" t="str">
        <f t="shared" ref="AN314:AW323" si="162">IFERROR(SEARCH(AN$1,$K314),"")</f>
        <v/>
      </c>
      <c r="AO314" t="str">
        <f t="shared" si="162"/>
        <v/>
      </c>
      <c r="AP314" t="str">
        <f t="shared" si="162"/>
        <v/>
      </c>
      <c r="AQ314" t="str">
        <f t="shared" si="162"/>
        <v/>
      </c>
      <c r="AR314" t="str">
        <f t="shared" si="162"/>
        <v/>
      </c>
      <c r="AS314" t="str">
        <f t="shared" si="162"/>
        <v/>
      </c>
      <c r="AT314" t="str">
        <f t="shared" si="162"/>
        <v/>
      </c>
      <c r="AU314" t="str">
        <f t="shared" si="162"/>
        <v/>
      </c>
      <c r="AV314" t="str">
        <f t="shared" si="162"/>
        <v/>
      </c>
      <c r="AW314" t="str">
        <f t="shared" si="162"/>
        <v/>
      </c>
      <c r="AX314" t="str">
        <f t="shared" ref="AX314:BG323" si="163">IFERROR(SEARCH(AX$1,$K314),"")</f>
        <v/>
      </c>
      <c r="AY314" t="str">
        <f t="shared" si="163"/>
        <v/>
      </c>
      <c r="AZ314" t="str">
        <f t="shared" si="163"/>
        <v/>
      </c>
      <c r="BA314" t="str">
        <f t="shared" si="163"/>
        <v/>
      </c>
      <c r="BB314" t="str">
        <f t="shared" si="163"/>
        <v/>
      </c>
      <c r="BC314" t="str">
        <f t="shared" si="163"/>
        <v/>
      </c>
      <c r="BD314" t="str">
        <f t="shared" si="163"/>
        <v/>
      </c>
      <c r="BE314" t="str">
        <f t="shared" si="163"/>
        <v/>
      </c>
      <c r="BF314" t="str">
        <f t="shared" si="163"/>
        <v/>
      </c>
      <c r="BG314" t="str">
        <f t="shared" si="163"/>
        <v/>
      </c>
      <c r="BH314" t="str">
        <f t="shared" ref="BH314:BN323" si="164">IFERROR(SEARCH(BH$1,$K314),"")</f>
        <v/>
      </c>
      <c r="BI314" t="str">
        <f t="shared" si="164"/>
        <v/>
      </c>
      <c r="BJ314" t="str">
        <f t="shared" si="164"/>
        <v/>
      </c>
      <c r="BK314" t="str">
        <f t="shared" si="164"/>
        <v/>
      </c>
      <c r="BL314" t="str">
        <f t="shared" si="164"/>
        <v/>
      </c>
      <c r="BM314" t="str">
        <f t="shared" si="164"/>
        <v/>
      </c>
      <c r="BN314" t="str">
        <f t="shared" si="164"/>
        <v/>
      </c>
    </row>
    <row r="315" spans="1:66" ht="16">
      <c r="A315">
        <v>317</v>
      </c>
      <c r="B315">
        <v>4</v>
      </c>
      <c r="C315" t="s">
        <v>65</v>
      </c>
      <c r="D315" t="s">
        <v>66</v>
      </c>
      <c r="E315">
        <f t="shared" si="155"/>
        <v>8</v>
      </c>
      <c r="F315" t="s">
        <v>66</v>
      </c>
      <c r="K315" s="231" t="s">
        <v>702</v>
      </c>
      <c r="L315" s="230" t="str">
        <f>VLOOKUP(K315,keys_v1.7!O$2:P$792,2,FALSE)</f>
        <v>Definition from FaBiO: A review of others' work.</v>
      </c>
      <c r="M315" s="1">
        <v>0</v>
      </c>
      <c r="N315" s="1">
        <v>-1</v>
      </c>
      <c r="R315" s="144">
        <v>0.6</v>
      </c>
      <c r="S315" s="144">
        <v>0.2</v>
      </c>
      <c r="T315" s="144"/>
      <c r="U315" s="147">
        <v>0.6</v>
      </c>
      <c r="V315" s="144">
        <v>0</v>
      </c>
      <c r="W315" s="144">
        <v>0</v>
      </c>
      <c r="X315" s="144">
        <v>0.6</v>
      </c>
      <c r="Y315" s="144">
        <v>0</v>
      </c>
      <c r="Z315" s="144">
        <v>0</v>
      </c>
      <c r="AA315" s="144">
        <v>0</v>
      </c>
      <c r="AB315" s="146">
        <v>0</v>
      </c>
      <c r="AC315" s="144">
        <v>0</v>
      </c>
      <c r="AE315" t="s">
        <v>2760</v>
      </c>
      <c r="AH315" t="str">
        <f t="shared" si="147"/>
        <v/>
      </c>
      <c r="AI315" t="str">
        <f t="shared" si="146"/>
        <v/>
      </c>
      <c r="AJ315" t="str">
        <f t="shared" si="159"/>
        <v/>
      </c>
      <c r="AK315" t="str">
        <f t="shared" si="160"/>
        <v/>
      </c>
      <c r="AL315" t="str">
        <f t="shared" si="161"/>
        <v/>
      </c>
      <c r="AM315" t="str">
        <f t="shared" si="148"/>
        <v/>
      </c>
      <c r="AN315">
        <f t="shared" si="162"/>
        <v>1</v>
      </c>
      <c r="AO315" t="str">
        <f t="shared" si="162"/>
        <v/>
      </c>
      <c r="AP315" t="str">
        <f t="shared" si="162"/>
        <v/>
      </c>
      <c r="AQ315" t="str">
        <f t="shared" si="162"/>
        <v/>
      </c>
      <c r="AR315" t="str">
        <f t="shared" si="162"/>
        <v/>
      </c>
      <c r="AS315" t="str">
        <f t="shared" si="162"/>
        <v/>
      </c>
      <c r="AT315" t="str">
        <f t="shared" si="162"/>
        <v/>
      </c>
      <c r="AU315" t="str">
        <f t="shared" si="162"/>
        <v/>
      </c>
      <c r="AV315" t="str">
        <f t="shared" si="162"/>
        <v/>
      </c>
      <c r="AW315" t="str">
        <f t="shared" si="162"/>
        <v/>
      </c>
      <c r="AX315" t="str">
        <f t="shared" si="163"/>
        <v/>
      </c>
      <c r="AY315" t="str">
        <f t="shared" si="163"/>
        <v/>
      </c>
      <c r="AZ315" t="str">
        <f t="shared" si="163"/>
        <v/>
      </c>
      <c r="BA315" t="str">
        <f t="shared" si="163"/>
        <v/>
      </c>
      <c r="BB315" t="str">
        <f t="shared" si="163"/>
        <v/>
      </c>
      <c r="BC315" t="str">
        <f t="shared" si="163"/>
        <v/>
      </c>
      <c r="BD315" t="str">
        <f t="shared" si="163"/>
        <v/>
      </c>
      <c r="BE315" t="str">
        <f t="shared" si="163"/>
        <v/>
      </c>
      <c r="BF315" t="str">
        <f t="shared" si="163"/>
        <v/>
      </c>
      <c r="BG315" t="str">
        <f t="shared" si="163"/>
        <v/>
      </c>
      <c r="BH315" t="str">
        <f t="shared" si="164"/>
        <v/>
      </c>
      <c r="BI315" t="str">
        <f t="shared" si="164"/>
        <v/>
      </c>
      <c r="BJ315" t="str">
        <f t="shared" si="164"/>
        <v/>
      </c>
      <c r="BK315" t="str">
        <f t="shared" si="164"/>
        <v/>
      </c>
      <c r="BL315" t="str">
        <f t="shared" si="164"/>
        <v/>
      </c>
      <c r="BM315" t="str">
        <f t="shared" si="164"/>
        <v/>
      </c>
      <c r="BN315" t="str">
        <f t="shared" si="164"/>
        <v/>
      </c>
    </row>
    <row r="316" spans="1:66">
      <c r="A316">
        <v>318</v>
      </c>
      <c r="B316">
        <v>4</v>
      </c>
      <c r="C316" t="s">
        <v>65</v>
      </c>
      <c r="D316" t="s">
        <v>66</v>
      </c>
      <c r="E316">
        <f t="shared" si="155"/>
        <v>8</v>
      </c>
      <c r="F316" t="s">
        <v>66</v>
      </c>
      <c r="K316" s="231" t="s">
        <v>2835</v>
      </c>
      <c r="L316" s="230" t="e">
        <f>VLOOKUP(K316,keys_v1.7!O$2:P$792,2,FALSE)</f>
        <v>#N/A</v>
      </c>
      <c r="M316" s="1">
        <v>0</v>
      </c>
      <c r="N316" s="1">
        <v>-1</v>
      </c>
      <c r="R316" s="144">
        <v>0.6</v>
      </c>
      <c r="S316" s="147">
        <v>0.2</v>
      </c>
      <c r="T316" s="144"/>
      <c r="U316" s="147">
        <v>0.4</v>
      </c>
      <c r="V316" s="144">
        <v>0</v>
      </c>
      <c r="W316" s="144">
        <v>0</v>
      </c>
      <c r="X316" s="144">
        <v>0.6</v>
      </c>
      <c r="Y316" s="144">
        <v>0</v>
      </c>
      <c r="Z316" s="144">
        <v>0</v>
      </c>
      <c r="AA316" s="144">
        <v>0</v>
      </c>
      <c r="AB316" s="146">
        <v>0</v>
      </c>
      <c r="AC316" s="144">
        <v>0</v>
      </c>
      <c r="AE316" t="s">
        <v>2760</v>
      </c>
      <c r="AH316" t="str">
        <f t="shared" si="147"/>
        <v/>
      </c>
      <c r="AI316" t="str">
        <f t="shared" si="146"/>
        <v/>
      </c>
      <c r="AJ316" t="str">
        <f t="shared" si="159"/>
        <v/>
      </c>
      <c r="AK316" t="str">
        <f t="shared" si="160"/>
        <v/>
      </c>
      <c r="AL316" t="str">
        <f t="shared" si="161"/>
        <v/>
      </c>
      <c r="AM316" t="str">
        <f t="shared" si="148"/>
        <v/>
      </c>
      <c r="AN316">
        <f t="shared" si="162"/>
        <v>1</v>
      </c>
      <c r="AO316" t="str">
        <f t="shared" si="162"/>
        <v/>
      </c>
      <c r="AP316" t="str">
        <f t="shared" si="162"/>
        <v/>
      </c>
      <c r="AQ316" t="str">
        <f t="shared" si="162"/>
        <v/>
      </c>
      <c r="AR316" t="str">
        <f t="shared" si="162"/>
        <v/>
      </c>
      <c r="AS316" t="str">
        <f t="shared" si="162"/>
        <v/>
      </c>
      <c r="AT316" t="str">
        <f t="shared" si="162"/>
        <v/>
      </c>
      <c r="AU316" t="str">
        <f t="shared" si="162"/>
        <v/>
      </c>
      <c r="AV316" t="str">
        <f t="shared" si="162"/>
        <v/>
      </c>
      <c r="AW316" t="str">
        <f t="shared" si="162"/>
        <v/>
      </c>
      <c r="AX316" t="str">
        <f t="shared" si="163"/>
        <v/>
      </c>
      <c r="AY316" t="str">
        <f t="shared" si="163"/>
        <v/>
      </c>
      <c r="AZ316" t="str">
        <f t="shared" si="163"/>
        <v/>
      </c>
      <c r="BA316" t="str">
        <f t="shared" si="163"/>
        <v/>
      </c>
      <c r="BB316" t="str">
        <f t="shared" si="163"/>
        <v/>
      </c>
      <c r="BC316" t="str">
        <f t="shared" si="163"/>
        <v/>
      </c>
      <c r="BD316" t="str">
        <f t="shared" si="163"/>
        <v/>
      </c>
      <c r="BE316" t="str">
        <f t="shared" si="163"/>
        <v/>
      </c>
      <c r="BF316" t="str">
        <f t="shared" si="163"/>
        <v/>
      </c>
      <c r="BG316" t="str">
        <f t="shared" si="163"/>
        <v/>
      </c>
      <c r="BH316">
        <f t="shared" si="164"/>
        <v>8</v>
      </c>
      <c r="BI316" t="str">
        <f t="shared" si="164"/>
        <v/>
      </c>
      <c r="BJ316" t="str">
        <f t="shared" si="164"/>
        <v/>
      </c>
      <c r="BK316" t="str">
        <f t="shared" si="164"/>
        <v/>
      </c>
      <c r="BL316" t="str">
        <f t="shared" si="164"/>
        <v/>
      </c>
      <c r="BM316" t="str">
        <f t="shared" si="164"/>
        <v/>
      </c>
      <c r="BN316" t="str">
        <f t="shared" si="164"/>
        <v/>
      </c>
    </row>
    <row r="317" spans="1:66">
      <c r="A317">
        <v>319</v>
      </c>
      <c r="B317">
        <v>4</v>
      </c>
      <c r="C317" t="s">
        <v>65</v>
      </c>
      <c r="D317" t="s">
        <v>66</v>
      </c>
      <c r="E317">
        <f t="shared" si="155"/>
        <v>8</v>
      </c>
      <c r="F317" t="s">
        <v>66</v>
      </c>
      <c r="K317" s="231" t="s">
        <v>2836</v>
      </c>
      <c r="L317" s="230" t="e">
        <f>VLOOKUP(K317,keys_v1.7!O$2:P$792,2,FALSE)</f>
        <v>#N/A</v>
      </c>
      <c r="M317" s="1">
        <v>0</v>
      </c>
      <c r="N317" s="1">
        <v>-1</v>
      </c>
      <c r="R317" s="144">
        <v>0</v>
      </c>
      <c r="S317" s="147">
        <v>0.2</v>
      </c>
      <c r="T317" s="144">
        <v>0.2</v>
      </c>
      <c r="U317" s="147">
        <v>0.2</v>
      </c>
      <c r="V317" s="144">
        <v>0</v>
      </c>
      <c r="W317" s="144">
        <v>0.4</v>
      </c>
      <c r="X317" s="144">
        <v>0.2</v>
      </c>
      <c r="Y317" s="144">
        <v>0</v>
      </c>
      <c r="Z317" s="144">
        <v>1</v>
      </c>
      <c r="AA317" s="144">
        <v>0</v>
      </c>
      <c r="AB317" s="146">
        <v>0</v>
      </c>
      <c r="AC317" s="144">
        <v>0</v>
      </c>
      <c r="AE317" t="s">
        <v>2760</v>
      </c>
      <c r="AH317" t="str">
        <f t="shared" si="147"/>
        <v/>
      </c>
      <c r="AI317" t="str">
        <f t="shared" si="146"/>
        <v/>
      </c>
      <c r="AJ317" t="str">
        <f t="shared" si="159"/>
        <v/>
      </c>
      <c r="AK317" t="str">
        <f t="shared" si="160"/>
        <v/>
      </c>
      <c r="AL317" t="str">
        <f t="shared" si="161"/>
        <v/>
      </c>
      <c r="AM317" t="str">
        <f t="shared" si="148"/>
        <v/>
      </c>
      <c r="AN317">
        <f t="shared" si="162"/>
        <v>1</v>
      </c>
      <c r="AO317" t="str">
        <f t="shared" si="162"/>
        <v/>
      </c>
      <c r="AP317" t="str">
        <f t="shared" si="162"/>
        <v/>
      </c>
      <c r="AQ317" t="str">
        <f t="shared" si="162"/>
        <v/>
      </c>
      <c r="AR317" t="str">
        <f t="shared" si="162"/>
        <v/>
      </c>
      <c r="AS317" t="str">
        <f t="shared" si="162"/>
        <v/>
      </c>
      <c r="AT317" t="str">
        <f t="shared" si="162"/>
        <v/>
      </c>
      <c r="AU317" t="str">
        <f t="shared" si="162"/>
        <v/>
      </c>
      <c r="AV317" t="str">
        <f t="shared" si="162"/>
        <v/>
      </c>
      <c r="AW317" t="str">
        <f t="shared" si="162"/>
        <v/>
      </c>
      <c r="AX317" t="str">
        <f t="shared" si="163"/>
        <v/>
      </c>
      <c r="AY317" t="str">
        <f t="shared" si="163"/>
        <v/>
      </c>
      <c r="AZ317" t="str">
        <f t="shared" si="163"/>
        <v/>
      </c>
      <c r="BA317" t="str">
        <f t="shared" si="163"/>
        <v/>
      </c>
      <c r="BB317">
        <f t="shared" si="163"/>
        <v>8</v>
      </c>
      <c r="BC317" t="str">
        <f t="shared" si="163"/>
        <v/>
      </c>
      <c r="BD317" t="str">
        <f t="shared" si="163"/>
        <v/>
      </c>
      <c r="BE317" t="str">
        <f t="shared" si="163"/>
        <v/>
      </c>
      <c r="BF317" t="str">
        <f t="shared" si="163"/>
        <v/>
      </c>
      <c r="BG317" t="str">
        <f t="shared" si="163"/>
        <v/>
      </c>
      <c r="BH317" t="str">
        <f t="shared" si="164"/>
        <v/>
      </c>
      <c r="BI317" t="str">
        <f t="shared" si="164"/>
        <v/>
      </c>
      <c r="BJ317" t="str">
        <f t="shared" si="164"/>
        <v/>
      </c>
      <c r="BK317" t="str">
        <f t="shared" si="164"/>
        <v/>
      </c>
      <c r="BL317" t="str">
        <f t="shared" si="164"/>
        <v/>
      </c>
      <c r="BM317" t="str">
        <f t="shared" si="164"/>
        <v/>
      </c>
      <c r="BN317" t="str">
        <f t="shared" si="164"/>
        <v/>
      </c>
    </row>
    <row r="318" spans="1:66">
      <c r="A318">
        <v>320</v>
      </c>
      <c r="B318">
        <v>4</v>
      </c>
      <c r="C318" t="s">
        <v>65</v>
      </c>
      <c r="D318" t="s">
        <v>66</v>
      </c>
      <c r="E318">
        <f t="shared" si="155"/>
        <v>8</v>
      </c>
      <c r="F318" t="s">
        <v>66</v>
      </c>
      <c r="K318" s="231" t="s">
        <v>2345</v>
      </c>
      <c r="L318" s="230" t="e">
        <f>VLOOKUP(K318,keys_v1.7!O$2:P$792,2,FALSE)</f>
        <v>#N/A</v>
      </c>
      <c r="M318" s="1">
        <v>0</v>
      </c>
      <c r="N318" s="1">
        <v>-1</v>
      </c>
      <c r="R318" s="144">
        <v>0</v>
      </c>
      <c r="S318" s="147">
        <v>0.2</v>
      </c>
      <c r="T318" s="144"/>
      <c r="U318" s="147">
        <v>0.2</v>
      </c>
      <c r="V318" s="144">
        <v>0</v>
      </c>
      <c r="W318" s="144">
        <v>0</v>
      </c>
      <c r="X318" s="144">
        <v>0.2</v>
      </c>
      <c r="Y318" s="144">
        <v>0</v>
      </c>
      <c r="Z318" s="144">
        <v>0</v>
      </c>
      <c r="AA318" s="144">
        <v>0</v>
      </c>
      <c r="AB318" s="146">
        <v>0</v>
      </c>
      <c r="AC318" s="144">
        <v>0</v>
      </c>
      <c r="AE318" t="s">
        <v>2760</v>
      </c>
      <c r="AH318" t="str">
        <f t="shared" si="147"/>
        <v/>
      </c>
      <c r="AI318" t="str">
        <f t="shared" si="146"/>
        <v/>
      </c>
      <c r="AJ318" t="str">
        <f t="shared" si="159"/>
        <v/>
      </c>
      <c r="AK318" t="str">
        <f t="shared" si="160"/>
        <v/>
      </c>
      <c r="AL318" t="str">
        <f t="shared" si="161"/>
        <v/>
      </c>
      <c r="AM318" t="str">
        <f t="shared" si="148"/>
        <v/>
      </c>
      <c r="AN318">
        <f t="shared" si="162"/>
        <v>1</v>
      </c>
      <c r="AO318" t="str">
        <f t="shared" si="162"/>
        <v/>
      </c>
      <c r="AP318" t="str">
        <f t="shared" si="162"/>
        <v/>
      </c>
      <c r="AQ318" t="str">
        <f t="shared" si="162"/>
        <v/>
      </c>
      <c r="AR318" t="str">
        <f t="shared" si="162"/>
        <v/>
      </c>
      <c r="AS318" t="str">
        <f t="shared" si="162"/>
        <v/>
      </c>
      <c r="AT318" t="str">
        <f t="shared" si="162"/>
        <v/>
      </c>
      <c r="AU318" t="str">
        <f t="shared" si="162"/>
        <v/>
      </c>
      <c r="AV318" t="str">
        <f t="shared" si="162"/>
        <v/>
      </c>
      <c r="AW318" t="str">
        <f t="shared" si="162"/>
        <v/>
      </c>
      <c r="AX318" t="str">
        <f t="shared" si="163"/>
        <v/>
      </c>
      <c r="AY318" t="str">
        <f t="shared" si="163"/>
        <v/>
      </c>
      <c r="AZ318" t="str">
        <f t="shared" si="163"/>
        <v/>
      </c>
      <c r="BA318" t="str">
        <f t="shared" si="163"/>
        <v/>
      </c>
      <c r="BB318" t="str">
        <f t="shared" si="163"/>
        <v/>
      </c>
      <c r="BC318" t="str">
        <f t="shared" si="163"/>
        <v/>
      </c>
      <c r="BD318" t="str">
        <f t="shared" si="163"/>
        <v/>
      </c>
      <c r="BE318" t="str">
        <f t="shared" si="163"/>
        <v/>
      </c>
      <c r="BF318" t="str">
        <f t="shared" si="163"/>
        <v/>
      </c>
      <c r="BG318" t="str">
        <f t="shared" si="163"/>
        <v/>
      </c>
      <c r="BH318" t="str">
        <f t="shared" si="164"/>
        <v/>
      </c>
      <c r="BI318" t="str">
        <f t="shared" si="164"/>
        <v/>
      </c>
      <c r="BJ318" t="str">
        <f t="shared" si="164"/>
        <v/>
      </c>
      <c r="BK318" t="str">
        <f t="shared" si="164"/>
        <v/>
      </c>
      <c r="BL318" t="str">
        <f t="shared" si="164"/>
        <v/>
      </c>
      <c r="BM318" t="str">
        <f t="shared" si="164"/>
        <v/>
      </c>
      <c r="BN318" t="str">
        <f t="shared" si="164"/>
        <v/>
      </c>
    </row>
    <row r="319" spans="1:66" ht="16">
      <c r="A319">
        <v>327</v>
      </c>
      <c r="B319">
        <v>4</v>
      </c>
      <c r="C319" t="s">
        <v>65</v>
      </c>
      <c r="D319" t="s">
        <v>66</v>
      </c>
      <c r="E319">
        <f t="shared" si="155"/>
        <v>8</v>
      </c>
      <c r="F319" t="s">
        <v>66</v>
      </c>
      <c r="K319" s="231" t="s">
        <v>786</v>
      </c>
      <c r="L319" s="230" t="str">
        <f>VLOOKUP(K319,keys_v1.7!O$2:P$792,2,FALSE)</f>
        <v>Definition from Citavi: An issue of a periodical published in addition to the regular issues, with its own editor, and typically devoted to a specific topic.</v>
      </c>
      <c r="M319" s="1">
        <v>0</v>
      </c>
      <c r="N319" s="1">
        <v>-2</v>
      </c>
      <c r="R319" s="144">
        <v>0.8</v>
      </c>
      <c r="S319" s="147">
        <v>0.2</v>
      </c>
      <c r="T319" s="144">
        <v>0.8</v>
      </c>
      <c r="U319" s="144">
        <v>0.6</v>
      </c>
      <c r="V319" s="144">
        <v>0.2</v>
      </c>
      <c r="W319" s="144">
        <v>0</v>
      </c>
      <c r="X319" s="144">
        <v>0.4</v>
      </c>
      <c r="Y319" s="144">
        <v>0</v>
      </c>
      <c r="Z319" s="144">
        <v>0</v>
      </c>
      <c r="AA319" s="144">
        <v>0</v>
      </c>
      <c r="AB319" s="146">
        <v>0</v>
      </c>
      <c r="AC319" s="144">
        <v>0</v>
      </c>
      <c r="AE319" t="s">
        <v>2750</v>
      </c>
      <c r="AH319" t="str">
        <f t="shared" si="147"/>
        <v/>
      </c>
      <c r="AI319" t="str">
        <f t="shared" si="146"/>
        <v/>
      </c>
      <c r="AJ319" t="str">
        <f t="shared" si="159"/>
        <v/>
      </c>
      <c r="AK319" t="str">
        <f t="shared" si="160"/>
        <v/>
      </c>
      <c r="AL319" t="str">
        <f t="shared" si="161"/>
        <v/>
      </c>
      <c r="AM319" t="str">
        <f t="shared" si="148"/>
        <v/>
      </c>
      <c r="AN319" t="str">
        <f t="shared" si="162"/>
        <v/>
      </c>
      <c r="AO319" t="str">
        <f t="shared" si="162"/>
        <v/>
      </c>
      <c r="AP319" t="str">
        <f t="shared" si="162"/>
        <v/>
      </c>
      <c r="AQ319" t="str">
        <f t="shared" si="162"/>
        <v/>
      </c>
      <c r="AR319" t="str">
        <f t="shared" si="162"/>
        <v/>
      </c>
      <c r="AS319" t="str">
        <f t="shared" si="162"/>
        <v/>
      </c>
      <c r="AT319" t="str">
        <f t="shared" si="162"/>
        <v/>
      </c>
      <c r="AU319" t="str">
        <f t="shared" si="162"/>
        <v/>
      </c>
      <c r="AV319" t="str">
        <f t="shared" si="162"/>
        <v/>
      </c>
      <c r="AW319" t="str">
        <f t="shared" si="162"/>
        <v/>
      </c>
      <c r="AX319" t="str">
        <f t="shared" si="163"/>
        <v/>
      </c>
      <c r="AY319" t="str">
        <f t="shared" si="163"/>
        <v/>
      </c>
      <c r="AZ319" t="str">
        <f t="shared" si="163"/>
        <v/>
      </c>
      <c r="BA319" t="str">
        <f t="shared" si="163"/>
        <v/>
      </c>
      <c r="BB319" t="str">
        <f t="shared" si="163"/>
        <v/>
      </c>
      <c r="BC319" t="str">
        <f t="shared" si="163"/>
        <v/>
      </c>
      <c r="BD319" t="str">
        <f t="shared" si="163"/>
        <v/>
      </c>
      <c r="BE319" t="str">
        <f t="shared" si="163"/>
        <v/>
      </c>
      <c r="BF319" t="str">
        <f t="shared" si="163"/>
        <v/>
      </c>
      <c r="BG319" t="str">
        <f t="shared" si="163"/>
        <v/>
      </c>
      <c r="BH319" t="str">
        <f t="shared" si="164"/>
        <v/>
      </c>
      <c r="BI319" t="str">
        <f t="shared" si="164"/>
        <v/>
      </c>
      <c r="BJ319" t="str">
        <f t="shared" si="164"/>
        <v/>
      </c>
      <c r="BK319" t="str">
        <f t="shared" si="164"/>
        <v/>
      </c>
      <c r="BL319" t="str">
        <f t="shared" si="164"/>
        <v/>
      </c>
      <c r="BM319" t="str">
        <f t="shared" si="164"/>
        <v/>
      </c>
      <c r="BN319" t="str">
        <f t="shared" si="164"/>
        <v/>
      </c>
    </row>
    <row r="320" spans="1:66" ht="16">
      <c r="A320">
        <v>333</v>
      </c>
      <c r="B320">
        <v>4</v>
      </c>
      <c r="C320" t="s">
        <v>65</v>
      </c>
      <c r="D320" t="s">
        <v>66</v>
      </c>
      <c r="E320">
        <f t="shared" si="155"/>
        <v>8</v>
      </c>
      <c r="F320" t="s">
        <v>66</v>
      </c>
      <c r="K320" s="231" t="s">
        <v>791</v>
      </c>
      <c r="L320" s="230" t="str">
        <f>VLOOKUP(K320,keys_v1.7!O$2:P$792,2,FALSE)</f>
        <v>Definition from Citavi: An edict such as a law, ordinance, or regulation from a national or international legislative or administrative body.</v>
      </c>
      <c r="M320" s="1">
        <v>0</v>
      </c>
      <c r="N320" s="1">
        <v>-1</v>
      </c>
      <c r="R320" s="144">
        <v>0</v>
      </c>
      <c r="S320" s="147">
        <v>0.2</v>
      </c>
      <c r="T320" s="144"/>
      <c r="U320" s="147">
        <v>0.4</v>
      </c>
      <c r="V320" s="144">
        <v>0.2</v>
      </c>
      <c r="W320" s="144">
        <v>0.6</v>
      </c>
      <c r="X320" s="144">
        <v>0</v>
      </c>
      <c r="Y320" s="144">
        <v>0</v>
      </c>
      <c r="Z320" s="144">
        <v>0.6</v>
      </c>
      <c r="AA320" s="144">
        <v>0.2</v>
      </c>
      <c r="AB320" s="146">
        <v>1</v>
      </c>
      <c r="AC320" s="144">
        <v>0</v>
      </c>
      <c r="AE320" t="s">
        <v>2750</v>
      </c>
      <c r="AH320" t="str">
        <f t="shared" si="147"/>
        <v/>
      </c>
      <c r="AI320" t="str">
        <f t="shared" si="146"/>
        <v/>
      </c>
      <c r="AJ320" t="str">
        <f t="shared" si="159"/>
        <v/>
      </c>
      <c r="AK320" t="str">
        <f t="shared" si="160"/>
        <v/>
      </c>
      <c r="AL320" t="str">
        <f t="shared" si="161"/>
        <v/>
      </c>
      <c r="AM320" t="str">
        <f t="shared" si="148"/>
        <v/>
      </c>
      <c r="AN320" t="str">
        <f t="shared" si="162"/>
        <v/>
      </c>
      <c r="AO320" t="str">
        <f t="shared" si="162"/>
        <v/>
      </c>
      <c r="AP320" t="str">
        <f t="shared" si="162"/>
        <v/>
      </c>
      <c r="AQ320" t="str">
        <f t="shared" si="162"/>
        <v/>
      </c>
      <c r="AR320" t="str">
        <f t="shared" si="162"/>
        <v/>
      </c>
      <c r="AS320" t="str">
        <f t="shared" si="162"/>
        <v/>
      </c>
      <c r="AT320" t="str">
        <f t="shared" si="162"/>
        <v/>
      </c>
      <c r="AU320" t="str">
        <f t="shared" si="162"/>
        <v/>
      </c>
      <c r="AV320" t="str">
        <f t="shared" si="162"/>
        <v/>
      </c>
      <c r="AW320" t="str">
        <f t="shared" si="162"/>
        <v/>
      </c>
      <c r="AX320" t="str">
        <f t="shared" si="163"/>
        <v/>
      </c>
      <c r="AY320" t="str">
        <f t="shared" si="163"/>
        <v/>
      </c>
      <c r="AZ320" t="str">
        <f t="shared" si="163"/>
        <v/>
      </c>
      <c r="BA320" t="str">
        <f t="shared" si="163"/>
        <v/>
      </c>
      <c r="BB320" t="str">
        <f t="shared" si="163"/>
        <v/>
      </c>
      <c r="BC320" t="str">
        <f t="shared" si="163"/>
        <v/>
      </c>
      <c r="BD320" t="str">
        <f t="shared" si="163"/>
        <v/>
      </c>
      <c r="BE320" t="str">
        <f t="shared" si="163"/>
        <v/>
      </c>
      <c r="BF320" t="str">
        <f t="shared" si="163"/>
        <v/>
      </c>
      <c r="BG320" t="str">
        <f t="shared" si="163"/>
        <v/>
      </c>
      <c r="BH320" t="str">
        <f t="shared" si="164"/>
        <v/>
      </c>
      <c r="BI320" t="str">
        <f t="shared" si="164"/>
        <v/>
      </c>
      <c r="BJ320" t="str">
        <f t="shared" si="164"/>
        <v/>
      </c>
      <c r="BK320" t="str">
        <f t="shared" si="164"/>
        <v/>
      </c>
      <c r="BL320" t="str">
        <f t="shared" si="164"/>
        <v/>
      </c>
      <c r="BM320" t="str">
        <f t="shared" si="164"/>
        <v/>
      </c>
      <c r="BN320" t="str">
        <f t="shared" si="164"/>
        <v/>
      </c>
    </row>
    <row r="321" spans="1:66" ht="16">
      <c r="A321">
        <v>334</v>
      </c>
      <c r="B321">
        <v>4</v>
      </c>
      <c r="C321" t="s">
        <v>65</v>
      </c>
      <c r="D321" t="s">
        <v>66</v>
      </c>
      <c r="E321">
        <f t="shared" si="155"/>
        <v>8</v>
      </c>
      <c r="F321" t="s">
        <v>66</v>
      </c>
      <c r="K321" s="231" t="s">
        <v>2580</v>
      </c>
      <c r="L321" s="230" t="str">
        <f>VLOOKUP(K321,keys_v1.7!O$2:P$792,2,FALSE)</f>
        <v>Definition from VIVO: A bill enacted into law.</v>
      </c>
      <c r="M321" s="1">
        <v>0</v>
      </c>
      <c r="N321" s="1">
        <v>-1</v>
      </c>
      <c r="R321" s="144">
        <v>0</v>
      </c>
      <c r="S321" s="147">
        <v>0.2</v>
      </c>
      <c r="T321" s="144"/>
      <c r="U321" s="147">
        <v>0.4</v>
      </c>
      <c r="V321" s="144">
        <v>0.2</v>
      </c>
      <c r="W321" s="144">
        <v>0.6</v>
      </c>
      <c r="X321" s="144">
        <v>0</v>
      </c>
      <c r="Y321" s="144">
        <v>0</v>
      </c>
      <c r="Z321" s="144">
        <v>0.4</v>
      </c>
      <c r="AA321" s="144">
        <v>0</v>
      </c>
      <c r="AB321" s="146">
        <v>1</v>
      </c>
      <c r="AC321" s="144">
        <v>0</v>
      </c>
      <c r="AE321" t="s">
        <v>2750</v>
      </c>
      <c r="AH321" t="str">
        <f t="shared" si="147"/>
        <v/>
      </c>
      <c r="AI321" t="str">
        <f t="shared" si="146"/>
        <v/>
      </c>
      <c r="AJ321" t="str">
        <f t="shared" si="159"/>
        <v/>
      </c>
      <c r="AK321" t="str">
        <f t="shared" si="160"/>
        <v/>
      </c>
      <c r="AL321" t="str">
        <f t="shared" si="161"/>
        <v/>
      </c>
      <c r="AM321" t="str">
        <f t="shared" si="148"/>
        <v/>
      </c>
      <c r="AN321" t="str">
        <f t="shared" si="162"/>
        <v/>
      </c>
      <c r="AO321" t="str">
        <f t="shared" si="162"/>
        <v/>
      </c>
      <c r="AP321" t="str">
        <f t="shared" si="162"/>
        <v/>
      </c>
      <c r="AQ321" t="str">
        <f t="shared" si="162"/>
        <v/>
      </c>
      <c r="AR321" t="str">
        <f t="shared" si="162"/>
        <v/>
      </c>
      <c r="AS321" t="str">
        <f t="shared" si="162"/>
        <v/>
      </c>
      <c r="AT321" t="str">
        <f t="shared" si="162"/>
        <v/>
      </c>
      <c r="AU321" t="str">
        <f t="shared" si="162"/>
        <v/>
      </c>
      <c r="AV321" t="str">
        <f t="shared" si="162"/>
        <v/>
      </c>
      <c r="AW321" t="str">
        <f t="shared" si="162"/>
        <v/>
      </c>
      <c r="AX321" t="str">
        <f t="shared" si="163"/>
        <v/>
      </c>
      <c r="AY321" t="str">
        <f t="shared" si="163"/>
        <v/>
      </c>
      <c r="AZ321" t="str">
        <f t="shared" si="163"/>
        <v/>
      </c>
      <c r="BA321" t="str">
        <f t="shared" si="163"/>
        <v/>
      </c>
      <c r="BB321" t="str">
        <f t="shared" si="163"/>
        <v/>
      </c>
      <c r="BC321" t="str">
        <f t="shared" si="163"/>
        <v/>
      </c>
      <c r="BD321" t="str">
        <f t="shared" si="163"/>
        <v/>
      </c>
      <c r="BE321" t="str">
        <f t="shared" si="163"/>
        <v/>
      </c>
      <c r="BF321" t="str">
        <f t="shared" si="163"/>
        <v/>
      </c>
      <c r="BG321" t="str">
        <f t="shared" si="163"/>
        <v/>
      </c>
      <c r="BH321" t="str">
        <f t="shared" si="164"/>
        <v/>
      </c>
      <c r="BI321" t="str">
        <f t="shared" si="164"/>
        <v/>
      </c>
      <c r="BJ321" t="str">
        <f t="shared" si="164"/>
        <v/>
      </c>
      <c r="BK321" t="str">
        <f t="shared" si="164"/>
        <v/>
      </c>
      <c r="BL321" t="str">
        <f t="shared" si="164"/>
        <v/>
      </c>
      <c r="BM321" t="str">
        <f t="shared" si="164"/>
        <v/>
      </c>
      <c r="BN321" t="str">
        <f t="shared" si="164"/>
        <v/>
      </c>
    </row>
    <row r="322" spans="1:66" ht="16">
      <c r="A322">
        <v>335</v>
      </c>
      <c r="B322">
        <v>4</v>
      </c>
      <c r="C322" t="s">
        <v>65</v>
      </c>
      <c r="D322" t="s">
        <v>66</v>
      </c>
      <c r="E322">
        <f t="shared" si="155"/>
        <v>8</v>
      </c>
      <c r="F322" t="s">
        <v>66</v>
      </c>
      <c r="K322" s="231" t="s">
        <v>2582</v>
      </c>
      <c r="L322" s="230" t="str">
        <f>VLOOKUP(K322,keys_v1.7!O$2:P$792,2,FALSE)</f>
        <v>Definition from VIVO: Draft legislation presented for discussion to a legal body|Draft legislation presented for discussion to a legal body.</v>
      </c>
      <c r="M322" s="1">
        <v>0</v>
      </c>
      <c r="N322" s="1">
        <v>-1</v>
      </c>
      <c r="R322" s="144">
        <v>0</v>
      </c>
      <c r="S322" s="147">
        <v>0.2</v>
      </c>
      <c r="T322" s="144"/>
      <c r="U322" s="147">
        <v>0.4</v>
      </c>
      <c r="V322" s="144">
        <v>0</v>
      </c>
      <c r="W322" s="144">
        <v>0.2</v>
      </c>
      <c r="X322" s="144">
        <v>0</v>
      </c>
      <c r="Y322" s="144">
        <v>0</v>
      </c>
      <c r="Z322" s="144">
        <v>0.2</v>
      </c>
      <c r="AA322" s="144">
        <v>0</v>
      </c>
      <c r="AB322" s="146">
        <v>1</v>
      </c>
      <c r="AC322" s="144">
        <v>0</v>
      </c>
      <c r="AE322" t="s">
        <v>2750</v>
      </c>
      <c r="AH322" t="str">
        <f t="shared" si="147"/>
        <v/>
      </c>
      <c r="AI322" t="str">
        <f t="shared" si="146"/>
        <v/>
      </c>
      <c r="AJ322" t="str">
        <f t="shared" si="159"/>
        <v/>
      </c>
      <c r="AK322" t="str">
        <f t="shared" si="160"/>
        <v/>
      </c>
      <c r="AL322" t="str">
        <f t="shared" si="161"/>
        <v/>
      </c>
      <c r="AM322" t="str">
        <f t="shared" si="148"/>
        <v/>
      </c>
      <c r="AN322" t="str">
        <f t="shared" si="162"/>
        <v/>
      </c>
      <c r="AO322" t="str">
        <f t="shared" si="162"/>
        <v/>
      </c>
      <c r="AP322" t="str">
        <f t="shared" si="162"/>
        <v/>
      </c>
      <c r="AQ322" t="str">
        <f t="shared" si="162"/>
        <v/>
      </c>
      <c r="AR322" t="str">
        <f t="shared" si="162"/>
        <v/>
      </c>
      <c r="AS322" t="str">
        <f t="shared" si="162"/>
        <v/>
      </c>
      <c r="AT322" t="str">
        <f t="shared" si="162"/>
        <v/>
      </c>
      <c r="AU322" t="str">
        <f t="shared" si="162"/>
        <v/>
      </c>
      <c r="AV322" t="str">
        <f t="shared" si="162"/>
        <v/>
      </c>
      <c r="AW322" t="str">
        <f t="shared" si="162"/>
        <v/>
      </c>
      <c r="AX322" t="str">
        <f t="shared" si="163"/>
        <v/>
      </c>
      <c r="AY322" t="str">
        <f t="shared" si="163"/>
        <v/>
      </c>
      <c r="AZ322" t="str">
        <f t="shared" si="163"/>
        <v/>
      </c>
      <c r="BA322" t="str">
        <f t="shared" si="163"/>
        <v/>
      </c>
      <c r="BB322" t="str">
        <f t="shared" si="163"/>
        <v/>
      </c>
      <c r="BC322" t="str">
        <f t="shared" si="163"/>
        <v/>
      </c>
      <c r="BD322" t="str">
        <f t="shared" si="163"/>
        <v/>
      </c>
      <c r="BE322" t="str">
        <f t="shared" si="163"/>
        <v/>
      </c>
      <c r="BF322" t="str">
        <f t="shared" si="163"/>
        <v/>
      </c>
      <c r="BG322" t="str">
        <f t="shared" si="163"/>
        <v/>
      </c>
      <c r="BH322" t="str">
        <f t="shared" si="164"/>
        <v/>
      </c>
      <c r="BI322" t="str">
        <f t="shared" si="164"/>
        <v/>
      </c>
      <c r="BJ322" t="str">
        <f t="shared" si="164"/>
        <v/>
      </c>
      <c r="BK322" t="str">
        <f t="shared" si="164"/>
        <v/>
      </c>
      <c r="BL322" t="str">
        <f t="shared" si="164"/>
        <v/>
      </c>
      <c r="BM322" t="str">
        <f t="shared" si="164"/>
        <v/>
      </c>
      <c r="BN322" t="str">
        <f t="shared" si="164"/>
        <v/>
      </c>
    </row>
    <row r="323" spans="1:66" ht="32">
      <c r="A323">
        <v>336</v>
      </c>
      <c r="B323">
        <v>4</v>
      </c>
      <c r="C323" t="s">
        <v>65</v>
      </c>
      <c r="D323" t="s">
        <v>66</v>
      </c>
      <c r="E323">
        <f t="shared" si="155"/>
        <v>8</v>
      </c>
      <c r="F323" t="s">
        <v>66</v>
      </c>
      <c r="K323" s="231" t="s">
        <v>110</v>
      </c>
      <c r="L323" s="230" t="str">
        <f>VLOOKUP(K323,keys_v1.7!O$2:P$792,2,FALSE)</f>
        <v>Definition from CASRAI: Articles on research findings published jointly with or supervised by the thesis advisor. The findings relate to research undertaken by the student or the supervisor’s program of research.</v>
      </c>
      <c r="M323" s="1">
        <v>0</v>
      </c>
      <c r="N323" s="1">
        <v>-1</v>
      </c>
      <c r="R323" s="144">
        <v>1</v>
      </c>
      <c r="S323" s="144">
        <v>0.5</v>
      </c>
      <c r="T323" s="144">
        <v>1</v>
      </c>
      <c r="U323" s="144">
        <v>0.2</v>
      </c>
      <c r="V323" s="144">
        <v>0.6</v>
      </c>
      <c r="W323" s="144">
        <v>0.2</v>
      </c>
      <c r="X323" s="144">
        <v>0</v>
      </c>
      <c r="Y323" s="144">
        <v>0</v>
      </c>
      <c r="Z323" s="144">
        <v>0</v>
      </c>
      <c r="AA323" s="144">
        <v>0</v>
      </c>
      <c r="AB323" s="146">
        <v>0</v>
      </c>
      <c r="AC323" s="144">
        <v>0</v>
      </c>
      <c r="AE323" t="s">
        <v>2702</v>
      </c>
      <c r="AH323" t="str">
        <f t="shared" si="147"/>
        <v/>
      </c>
      <c r="AI323" t="str">
        <f t="shared" si="146"/>
        <v/>
      </c>
      <c r="AJ323" t="str">
        <f t="shared" si="159"/>
        <v/>
      </c>
      <c r="AK323" t="str">
        <f t="shared" si="160"/>
        <v/>
      </c>
      <c r="AL323" t="str">
        <f t="shared" si="161"/>
        <v/>
      </c>
      <c r="AM323" t="str">
        <f t="shared" si="148"/>
        <v/>
      </c>
      <c r="AN323" t="str">
        <f t="shared" si="162"/>
        <v/>
      </c>
      <c r="AO323" t="str">
        <f t="shared" si="162"/>
        <v/>
      </c>
      <c r="AP323" t="str">
        <f t="shared" si="162"/>
        <v/>
      </c>
      <c r="AQ323" t="str">
        <f t="shared" si="162"/>
        <v/>
      </c>
      <c r="AR323" t="str">
        <f t="shared" si="162"/>
        <v/>
      </c>
      <c r="AS323" t="str">
        <f t="shared" si="162"/>
        <v/>
      </c>
      <c r="AT323" t="str">
        <f t="shared" si="162"/>
        <v/>
      </c>
      <c r="AU323" t="str">
        <f t="shared" si="162"/>
        <v/>
      </c>
      <c r="AV323" t="str">
        <f t="shared" si="162"/>
        <v/>
      </c>
      <c r="AW323" t="str">
        <f t="shared" si="162"/>
        <v/>
      </c>
      <c r="AX323" t="str">
        <f t="shared" si="163"/>
        <v/>
      </c>
      <c r="AY323" t="str">
        <f t="shared" si="163"/>
        <v/>
      </c>
      <c r="AZ323" t="str">
        <f t="shared" si="163"/>
        <v/>
      </c>
      <c r="BA323" t="str">
        <f t="shared" si="163"/>
        <v/>
      </c>
      <c r="BB323" t="str">
        <f t="shared" si="163"/>
        <v/>
      </c>
      <c r="BC323" t="str">
        <f t="shared" si="163"/>
        <v/>
      </c>
      <c r="BD323" t="str">
        <f t="shared" si="163"/>
        <v/>
      </c>
      <c r="BE323" t="str">
        <f t="shared" si="163"/>
        <v/>
      </c>
      <c r="BF323" t="str">
        <f t="shared" si="163"/>
        <v/>
      </c>
      <c r="BG323" t="str">
        <f t="shared" si="163"/>
        <v/>
      </c>
      <c r="BH323" t="str">
        <f t="shared" si="164"/>
        <v/>
      </c>
      <c r="BI323" t="str">
        <f t="shared" si="164"/>
        <v/>
      </c>
      <c r="BJ323" t="str">
        <f t="shared" si="164"/>
        <v/>
      </c>
      <c r="BK323" t="str">
        <f t="shared" si="164"/>
        <v/>
      </c>
      <c r="BL323" t="str">
        <f t="shared" si="164"/>
        <v/>
      </c>
      <c r="BM323" t="str">
        <f t="shared" si="164"/>
        <v/>
      </c>
      <c r="BN323" t="str">
        <f t="shared" si="164"/>
        <v/>
      </c>
    </row>
    <row r="324" spans="1:66" ht="16">
      <c r="A324">
        <v>337</v>
      </c>
      <c r="B324">
        <v>4</v>
      </c>
      <c r="C324" t="s">
        <v>65</v>
      </c>
      <c r="D324" t="s">
        <v>66</v>
      </c>
      <c r="E324">
        <f t="shared" si="155"/>
        <v>8</v>
      </c>
      <c r="F324" t="s">
        <v>66</v>
      </c>
      <c r="K324" s="231" t="s">
        <v>1053</v>
      </c>
      <c r="L324" s="230" t="str">
        <f>VLOOKUP(K324,keys_v1.7!O$2:P$792,2,FALSE)</f>
        <v xml:space="preserve">Definition from MARLO: </v>
      </c>
      <c r="M324" s="1">
        <v>0</v>
      </c>
      <c r="N324" s="1">
        <v>-1</v>
      </c>
      <c r="O324" s="1">
        <v>1</v>
      </c>
      <c r="R324" s="144">
        <v>0.4</v>
      </c>
      <c r="S324" s="147">
        <v>0.2</v>
      </c>
      <c r="T324" s="144">
        <v>0.8</v>
      </c>
      <c r="U324" s="147">
        <v>0.4</v>
      </c>
      <c r="V324" s="144">
        <v>0.2</v>
      </c>
      <c r="W324" s="144">
        <v>0.6</v>
      </c>
      <c r="X324" s="144">
        <v>0.2</v>
      </c>
      <c r="Y324" s="144">
        <v>0</v>
      </c>
      <c r="Z324" s="144">
        <v>0.2</v>
      </c>
      <c r="AA324" s="144">
        <v>0</v>
      </c>
      <c r="AB324" s="145">
        <v>0.2</v>
      </c>
      <c r="AC324" s="144">
        <v>0</v>
      </c>
      <c r="AE324" t="s">
        <v>2750</v>
      </c>
      <c r="AH324" t="str">
        <f t="shared" ref="AH324:AH345" si="165">IFERROR(SEARCH(AH$1,$K324),"")</f>
        <v/>
      </c>
      <c r="AI324" t="str">
        <f t="shared" si="146"/>
        <v/>
      </c>
      <c r="AJ324" t="str">
        <f t="shared" si="159"/>
        <v/>
      </c>
      <c r="AK324" t="str">
        <f t="shared" si="160"/>
        <v/>
      </c>
      <c r="AL324" t="str">
        <f t="shared" si="161"/>
        <v/>
      </c>
      <c r="AM324" t="str">
        <f t="shared" ref="AM324:AM345" si="166">IFERROR(SEARCH(AM$1,$K324),"")</f>
        <v/>
      </c>
      <c r="AN324" t="str">
        <f t="shared" ref="AN324:AW333" si="167">IFERROR(SEARCH(AN$1,$K324),"")</f>
        <v/>
      </c>
      <c r="AO324" t="str">
        <f t="shared" si="167"/>
        <v/>
      </c>
      <c r="AP324" t="str">
        <f t="shared" si="167"/>
        <v/>
      </c>
      <c r="AQ324" t="str">
        <f t="shared" si="167"/>
        <v/>
      </c>
      <c r="AR324" t="str">
        <f t="shared" si="167"/>
        <v/>
      </c>
      <c r="AS324" t="str">
        <f t="shared" si="167"/>
        <v/>
      </c>
      <c r="AT324" t="str">
        <f t="shared" si="167"/>
        <v/>
      </c>
      <c r="AU324" t="str">
        <f t="shared" si="167"/>
        <v/>
      </c>
      <c r="AV324" t="str">
        <f t="shared" si="167"/>
        <v/>
      </c>
      <c r="AW324" t="str">
        <f t="shared" si="167"/>
        <v/>
      </c>
      <c r="AX324" t="str">
        <f t="shared" ref="AX324:BG333" si="168">IFERROR(SEARCH(AX$1,$K324),"")</f>
        <v/>
      </c>
      <c r="AY324" t="str">
        <f t="shared" si="168"/>
        <v/>
      </c>
      <c r="AZ324" t="str">
        <f t="shared" si="168"/>
        <v/>
      </c>
      <c r="BA324" t="str">
        <f t="shared" si="168"/>
        <v/>
      </c>
      <c r="BB324" t="str">
        <f t="shared" si="168"/>
        <v/>
      </c>
      <c r="BC324" t="str">
        <f t="shared" si="168"/>
        <v/>
      </c>
      <c r="BD324" t="str">
        <f t="shared" si="168"/>
        <v/>
      </c>
      <c r="BE324" t="str">
        <f t="shared" si="168"/>
        <v/>
      </c>
      <c r="BF324" t="str">
        <f t="shared" si="168"/>
        <v/>
      </c>
      <c r="BG324" t="str">
        <f t="shared" si="168"/>
        <v/>
      </c>
      <c r="BH324" t="str">
        <f t="shared" ref="BH324:BN333" si="169">IFERROR(SEARCH(BH$1,$K324),"")</f>
        <v/>
      </c>
      <c r="BI324" t="str">
        <f t="shared" si="169"/>
        <v/>
      </c>
      <c r="BJ324" t="str">
        <f t="shared" si="169"/>
        <v/>
      </c>
      <c r="BK324" t="str">
        <f t="shared" si="169"/>
        <v/>
      </c>
      <c r="BL324" t="str">
        <f t="shared" si="169"/>
        <v/>
      </c>
      <c r="BM324" t="str">
        <f t="shared" si="169"/>
        <v/>
      </c>
      <c r="BN324" t="str">
        <f t="shared" si="169"/>
        <v/>
      </c>
    </row>
    <row r="325" spans="1:66" ht="16">
      <c r="A325">
        <v>346</v>
      </c>
      <c r="B325">
        <v>4</v>
      </c>
      <c r="C325" t="s">
        <v>65</v>
      </c>
      <c r="D325" t="s">
        <v>66</v>
      </c>
      <c r="E325">
        <f t="shared" si="155"/>
        <v>8</v>
      </c>
      <c r="F325" t="s">
        <v>66</v>
      </c>
      <c r="K325" s="231" t="s">
        <v>710</v>
      </c>
      <c r="L325" s="230" t="str">
        <f>VLOOKUP(K325,keys_v1.7!O$2:P$792,2,FALSE)</f>
        <v>Definition from CASRAI: Services contributed in the form of interview(s) with the person with a member of the print or online media.</v>
      </c>
      <c r="M325" s="1">
        <v>0</v>
      </c>
      <c r="N325" s="1">
        <v>-1</v>
      </c>
      <c r="R325" s="144">
        <v>0.4</v>
      </c>
      <c r="S325" s="144">
        <v>0</v>
      </c>
      <c r="T325" s="144"/>
      <c r="U325" s="144">
        <v>0.2</v>
      </c>
      <c r="V325" s="144">
        <v>0</v>
      </c>
      <c r="W325" s="144">
        <v>0.6</v>
      </c>
      <c r="X325" s="144">
        <v>1</v>
      </c>
      <c r="Y325" s="144">
        <v>0</v>
      </c>
      <c r="Z325" s="144">
        <v>0</v>
      </c>
      <c r="AA325" s="144">
        <v>0.2</v>
      </c>
      <c r="AB325" s="145">
        <v>0.2</v>
      </c>
      <c r="AC325" s="145">
        <v>0</v>
      </c>
      <c r="AE325" t="s">
        <v>2750</v>
      </c>
      <c r="AH325" t="str">
        <f t="shared" si="165"/>
        <v/>
      </c>
      <c r="AI325" t="str">
        <f t="shared" si="146"/>
        <v/>
      </c>
      <c r="AJ325" t="str">
        <f t="shared" si="159"/>
        <v/>
      </c>
      <c r="AK325" t="str">
        <f t="shared" si="160"/>
        <v/>
      </c>
      <c r="AL325" t="str">
        <f t="shared" si="161"/>
        <v/>
      </c>
      <c r="AM325" t="str">
        <f t="shared" si="166"/>
        <v/>
      </c>
      <c r="AN325" t="str">
        <f t="shared" si="167"/>
        <v/>
      </c>
      <c r="AO325" t="str">
        <f t="shared" si="167"/>
        <v/>
      </c>
      <c r="AP325" t="str">
        <f t="shared" si="167"/>
        <v/>
      </c>
      <c r="AQ325" t="str">
        <f t="shared" si="167"/>
        <v/>
      </c>
      <c r="AR325" t="str">
        <f t="shared" si="167"/>
        <v/>
      </c>
      <c r="AS325" t="str">
        <f t="shared" si="167"/>
        <v/>
      </c>
      <c r="AT325" t="str">
        <f t="shared" si="167"/>
        <v/>
      </c>
      <c r="AU325" t="str">
        <f t="shared" si="167"/>
        <v/>
      </c>
      <c r="AV325" t="str">
        <f t="shared" si="167"/>
        <v/>
      </c>
      <c r="AW325" t="str">
        <f t="shared" si="167"/>
        <v/>
      </c>
      <c r="AX325" t="str">
        <f t="shared" si="168"/>
        <v/>
      </c>
      <c r="AY325" t="str">
        <f t="shared" si="168"/>
        <v/>
      </c>
      <c r="AZ325" t="str">
        <f t="shared" si="168"/>
        <v/>
      </c>
      <c r="BA325" t="str">
        <f t="shared" si="168"/>
        <v/>
      </c>
      <c r="BB325" t="str">
        <f t="shared" si="168"/>
        <v/>
      </c>
      <c r="BC325" t="str">
        <f t="shared" si="168"/>
        <v/>
      </c>
      <c r="BD325" t="str">
        <f t="shared" si="168"/>
        <v/>
      </c>
      <c r="BE325" t="str">
        <f t="shared" si="168"/>
        <v/>
      </c>
      <c r="BF325" t="str">
        <f t="shared" si="168"/>
        <v/>
      </c>
      <c r="BG325" t="str">
        <f t="shared" si="168"/>
        <v/>
      </c>
      <c r="BH325" t="str">
        <f t="shared" si="169"/>
        <v/>
      </c>
      <c r="BI325" t="str">
        <f t="shared" si="169"/>
        <v/>
      </c>
      <c r="BJ325" t="str">
        <f t="shared" si="169"/>
        <v/>
      </c>
      <c r="BK325" t="str">
        <f t="shared" si="169"/>
        <v/>
      </c>
      <c r="BL325" t="str">
        <f t="shared" si="169"/>
        <v/>
      </c>
      <c r="BM325" t="str">
        <f t="shared" si="169"/>
        <v/>
      </c>
      <c r="BN325" t="str">
        <f t="shared" si="169"/>
        <v/>
      </c>
    </row>
    <row r="326" spans="1:66" ht="16">
      <c r="A326">
        <v>352</v>
      </c>
      <c r="B326">
        <v>4</v>
      </c>
      <c r="C326" t="s">
        <v>65</v>
      </c>
      <c r="D326" t="s">
        <v>66</v>
      </c>
      <c r="E326">
        <f t="shared" si="155"/>
        <v>8</v>
      </c>
      <c r="F326" t="s">
        <v>66</v>
      </c>
      <c r="K326" s="231" t="s">
        <v>526</v>
      </c>
      <c r="L326" s="230" t="str">
        <f>VLOOKUP(K326,keys_v1.7!O$2:P$792,2,FALSE)</f>
        <v>Definition from CASRAI: Translations of books and articles that identify modifications to the original edition, such as a new or revised preface.</v>
      </c>
      <c r="M326" s="1">
        <v>0</v>
      </c>
      <c r="N326" s="1">
        <v>-2</v>
      </c>
      <c r="R326" s="144">
        <v>0.2</v>
      </c>
      <c r="S326" s="144">
        <v>0</v>
      </c>
      <c r="T326" s="144"/>
      <c r="U326" s="144">
        <v>0.4</v>
      </c>
      <c r="V326" s="144">
        <v>0.2</v>
      </c>
      <c r="W326" s="144">
        <v>0.6</v>
      </c>
      <c r="X326" s="144">
        <v>1</v>
      </c>
      <c r="Y326" s="144">
        <v>0</v>
      </c>
      <c r="Z326" s="144">
        <v>0.2</v>
      </c>
      <c r="AA326" s="144">
        <v>0</v>
      </c>
      <c r="AB326" s="145">
        <v>0</v>
      </c>
      <c r="AC326" s="144">
        <v>0</v>
      </c>
      <c r="AE326" t="s">
        <v>2704</v>
      </c>
      <c r="AH326" t="str">
        <f t="shared" si="165"/>
        <v/>
      </c>
      <c r="AI326" t="str">
        <f t="shared" si="146"/>
        <v/>
      </c>
      <c r="AJ326" t="str">
        <f t="shared" si="159"/>
        <v/>
      </c>
      <c r="AK326" t="str">
        <f t="shared" si="160"/>
        <v/>
      </c>
      <c r="AL326" t="str">
        <f t="shared" si="161"/>
        <v/>
      </c>
      <c r="AM326" t="str">
        <f t="shared" si="166"/>
        <v/>
      </c>
      <c r="AN326" t="str">
        <f t="shared" si="167"/>
        <v/>
      </c>
      <c r="AO326" t="str">
        <f t="shared" si="167"/>
        <v/>
      </c>
      <c r="AP326" t="str">
        <f t="shared" si="167"/>
        <v/>
      </c>
      <c r="AQ326" t="str">
        <f t="shared" si="167"/>
        <v/>
      </c>
      <c r="AR326" t="str">
        <f t="shared" si="167"/>
        <v/>
      </c>
      <c r="AS326" t="str">
        <f t="shared" si="167"/>
        <v/>
      </c>
      <c r="AT326" t="str">
        <f t="shared" si="167"/>
        <v/>
      </c>
      <c r="AU326" t="str">
        <f t="shared" si="167"/>
        <v/>
      </c>
      <c r="AV326" t="str">
        <f t="shared" si="167"/>
        <v/>
      </c>
      <c r="AW326" t="str">
        <f t="shared" si="167"/>
        <v/>
      </c>
      <c r="AX326" t="str">
        <f t="shared" si="168"/>
        <v/>
      </c>
      <c r="AY326" t="str">
        <f t="shared" si="168"/>
        <v/>
      </c>
      <c r="AZ326" t="str">
        <f t="shared" si="168"/>
        <v/>
      </c>
      <c r="BA326" t="str">
        <f t="shared" si="168"/>
        <v/>
      </c>
      <c r="BB326" t="str">
        <f t="shared" si="168"/>
        <v/>
      </c>
      <c r="BC326" t="str">
        <f t="shared" si="168"/>
        <v/>
      </c>
      <c r="BD326" t="str">
        <f t="shared" si="168"/>
        <v/>
      </c>
      <c r="BE326" t="str">
        <f t="shared" si="168"/>
        <v/>
      </c>
      <c r="BF326" t="str">
        <f t="shared" si="168"/>
        <v/>
      </c>
      <c r="BG326" t="str">
        <f t="shared" si="168"/>
        <v/>
      </c>
      <c r="BH326" t="str">
        <f t="shared" si="169"/>
        <v/>
      </c>
      <c r="BI326" t="str">
        <f t="shared" si="169"/>
        <v/>
      </c>
      <c r="BJ326" t="str">
        <f t="shared" si="169"/>
        <v/>
      </c>
      <c r="BK326" t="str">
        <f t="shared" si="169"/>
        <v/>
      </c>
      <c r="BL326" t="str">
        <f t="shared" si="169"/>
        <v/>
      </c>
      <c r="BM326" t="str">
        <f t="shared" si="169"/>
        <v/>
      </c>
      <c r="BN326" t="str">
        <f t="shared" si="169"/>
        <v/>
      </c>
    </row>
    <row r="327" spans="1:66" ht="16">
      <c r="A327">
        <v>353</v>
      </c>
      <c r="B327">
        <v>4</v>
      </c>
      <c r="C327" t="s">
        <v>65</v>
      </c>
      <c r="D327" t="s">
        <v>66</v>
      </c>
      <c r="E327">
        <f t="shared" si="155"/>
        <v>8</v>
      </c>
      <c r="F327" t="s">
        <v>66</v>
      </c>
      <c r="K327" s="231" t="s">
        <v>451</v>
      </c>
      <c r="L327" s="230" t="str">
        <f>VLOOKUP(K327,keys_v1.7!O$2:P$792,2,FALSE)</f>
        <v xml:space="preserve">Definition from RIS: </v>
      </c>
      <c r="M327" s="1">
        <v>0</v>
      </c>
      <c r="N327" s="1">
        <v>-1</v>
      </c>
      <c r="O327" s="1">
        <v>1</v>
      </c>
      <c r="R327" s="144">
        <v>0</v>
      </c>
      <c r="S327" s="144">
        <v>0</v>
      </c>
      <c r="T327" s="144">
        <v>0.5</v>
      </c>
      <c r="U327" s="144">
        <v>0.8</v>
      </c>
      <c r="V327" s="144">
        <v>0.4</v>
      </c>
      <c r="W327" s="144">
        <v>0.6</v>
      </c>
      <c r="X327" s="144">
        <v>0</v>
      </c>
      <c r="Y327" s="144">
        <v>0</v>
      </c>
      <c r="Z327" s="144">
        <v>0.4</v>
      </c>
      <c r="AA327" s="144">
        <v>0.4</v>
      </c>
      <c r="AB327" s="146">
        <v>1</v>
      </c>
      <c r="AC327" s="145">
        <v>0</v>
      </c>
      <c r="AE327" t="s">
        <v>2750</v>
      </c>
      <c r="AH327" t="str">
        <f t="shared" si="165"/>
        <v/>
      </c>
      <c r="AI327" t="str">
        <f t="shared" si="146"/>
        <v/>
      </c>
      <c r="AJ327" t="str">
        <f t="shared" si="159"/>
        <v/>
      </c>
      <c r="AK327" t="str">
        <f t="shared" si="160"/>
        <v/>
      </c>
      <c r="AL327" t="str">
        <f t="shared" si="161"/>
        <v/>
      </c>
      <c r="AM327" t="str">
        <f t="shared" si="166"/>
        <v/>
      </c>
      <c r="AN327" t="str">
        <f t="shared" si="167"/>
        <v/>
      </c>
      <c r="AO327" t="str">
        <f t="shared" si="167"/>
        <v/>
      </c>
      <c r="AP327" t="str">
        <f t="shared" si="167"/>
        <v/>
      </c>
      <c r="AQ327" t="str">
        <f t="shared" si="167"/>
        <v/>
      </c>
      <c r="AR327" t="str">
        <f t="shared" si="167"/>
        <v/>
      </c>
      <c r="AS327" t="str">
        <f t="shared" si="167"/>
        <v/>
      </c>
      <c r="AT327" t="str">
        <f t="shared" si="167"/>
        <v/>
      </c>
      <c r="AU327" t="str">
        <f t="shared" si="167"/>
        <v/>
      </c>
      <c r="AV327" t="str">
        <f t="shared" si="167"/>
        <v/>
      </c>
      <c r="AW327" t="str">
        <f t="shared" si="167"/>
        <v/>
      </c>
      <c r="AX327" t="str">
        <f t="shared" si="168"/>
        <v/>
      </c>
      <c r="AY327" t="str">
        <f t="shared" si="168"/>
        <v/>
      </c>
      <c r="AZ327" t="str">
        <f t="shared" si="168"/>
        <v/>
      </c>
      <c r="BA327" t="str">
        <f t="shared" si="168"/>
        <v/>
      </c>
      <c r="BB327" t="str">
        <f t="shared" si="168"/>
        <v/>
      </c>
      <c r="BC327" t="str">
        <f t="shared" si="168"/>
        <v/>
      </c>
      <c r="BD327" t="str">
        <f t="shared" si="168"/>
        <v/>
      </c>
      <c r="BE327" t="str">
        <f t="shared" si="168"/>
        <v/>
      </c>
      <c r="BF327" t="str">
        <f t="shared" si="168"/>
        <v/>
      </c>
      <c r="BG327" t="str">
        <f t="shared" si="168"/>
        <v/>
      </c>
      <c r="BH327" t="str">
        <f t="shared" si="169"/>
        <v/>
      </c>
      <c r="BI327" t="str">
        <f t="shared" si="169"/>
        <v/>
      </c>
      <c r="BJ327" t="str">
        <f t="shared" si="169"/>
        <v/>
      </c>
      <c r="BK327" t="str">
        <f t="shared" si="169"/>
        <v/>
      </c>
      <c r="BL327" t="str">
        <f t="shared" si="169"/>
        <v/>
      </c>
      <c r="BM327" t="str">
        <f t="shared" si="169"/>
        <v/>
      </c>
      <c r="BN327" t="str">
        <f t="shared" si="169"/>
        <v/>
      </c>
    </row>
    <row r="328" spans="1:66" ht="32">
      <c r="A328">
        <v>354</v>
      </c>
      <c r="B328">
        <v>4</v>
      </c>
      <c r="C328" t="s">
        <v>65</v>
      </c>
      <c r="D328" t="s">
        <v>66</v>
      </c>
      <c r="E328">
        <f t="shared" si="155"/>
        <v>8</v>
      </c>
      <c r="F328" t="s">
        <v>66</v>
      </c>
      <c r="K328" s="231" t="s">
        <v>627</v>
      </c>
      <c r="L328" s="230" t="str">
        <f>VLOOKUP(K328,keys_v1.7!O$2:P$792,2,FALSE)</f>
        <v xml:space="preserve">Definition from Citavi: Printed matter not published by a commercial publisher and not available from a bookseller, but instead published and distributed by the authors or editors themselves. </v>
      </c>
      <c r="M328" s="1">
        <v>0</v>
      </c>
      <c r="N328" s="1">
        <v>-2</v>
      </c>
      <c r="R328" s="144">
        <v>1</v>
      </c>
      <c r="S328" s="147">
        <v>0.2</v>
      </c>
      <c r="T328" s="144">
        <v>1</v>
      </c>
      <c r="U328" s="144">
        <v>1</v>
      </c>
      <c r="V328" s="144">
        <v>0.2</v>
      </c>
      <c r="W328" s="144">
        <v>0</v>
      </c>
      <c r="X328" s="144">
        <v>0.4</v>
      </c>
      <c r="Y328" s="144">
        <v>0</v>
      </c>
      <c r="Z328" s="144">
        <v>0.2</v>
      </c>
      <c r="AA328" s="144">
        <v>0</v>
      </c>
      <c r="AB328" s="145">
        <v>0.4</v>
      </c>
      <c r="AC328" s="145">
        <v>0</v>
      </c>
      <c r="AE328" t="s">
        <v>2750</v>
      </c>
      <c r="AH328" t="str">
        <f t="shared" si="165"/>
        <v/>
      </c>
      <c r="AI328" t="str">
        <f t="shared" si="146"/>
        <v/>
      </c>
      <c r="AJ328" t="str">
        <f t="shared" si="159"/>
        <v/>
      </c>
      <c r="AK328" t="str">
        <f t="shared" si="160"/>
        <v/>
      </c>
      <c r="AL328" t="str">
        <f t="shared" si="161"/>
        <v/>
      </c>
      <c r="AM328" t="str">
        <f t="shared" si="166"/>
        <v/>
      </c>
      <c r="AN328" t="str">
        <f t="shared" si="167"/>
        <v/>
      </c>
      <c r="AO328">
        <f t="shared" si="167"/>
        <v>3</v>
      </c>
      <c r="AP328" t="str">
        <f t="shared" si="167"/>
        <v/>
      </c>
      <c r="AQ328" t="str">
        <f t="shared" si="167"/>
        <v/>
      </c>
      <c r="AR328" t="str">
        <f t="shared" si="167"/>
        <v/>
      </c>
      <c r="AS328" t="str">
        <f t="shared" si="167"/>
        <v/>
      </c>
      <c r="AT328" t="str">
        <f t="shared" si="167"/>
        <v/>
      </c>
      <c r="AU328" t="str">
        <f t="shared" si="167"/>
        <v/>
      </c>
      <c r="AV328" t="str">
        <f t="shared" si="167"/>
        <v/>
      </c>
      <c r="AW328" t="str">
        <f t="shared" si="167"/>
        <v/>
      </c>
      <c r="AX328" t="str">
        <f t="shared" si="168"/>
        <v/>
      </c>
      <c r="AY328" t="str">
        <f t="shared" si="168"/>
        <v/>
      </c>
      <c r="AZ328" t="str">
        <f t="shared" si="168"/>
        <v/>
      </c>
      <c r="BA328" t="str">
        <f t="shared" si="168"/>
        <v/>
      </c>
      <c r="BB328" t="str">
        <f t="shared" si="168"/>
        <v/>
      </c>
      <c r="BC328" t="str">
        <f t="shared" si="168"/>
        <v/>
      </c>
      <c r="BD328" t="str">
        <f t="shared" si="168"/>
        <v/>
      </c>
      <c r="BE328" t="str">
        <f t="shared" si="168"/>
        <v/>
      </c>
      <c r="BF328" t="str">
        <f t="shared" si="168"/>
        <v/>
      </c>
      <c r="BG328" t="str">
        <f t="shared" si="168"/>
        <v/>
      </c>
      <c r="BH328" t="str">
        <f t="shared" si="169"/>
        <v/>
      </c>
      <c r="BI328" t="str">
        <f t="shared" si="169"/>
        <v/>
      </c>
      <c r="BJ328" t="str">
        <f t="shared" si="169"/>
        <v/>
      </c>
      <c r="BK328" t="str">
        <f t="shared" si="169"/>
        <v/>
      </c>
      <c r="BL328" t="str">
        <f t="shared" si="169"/>
        <v/>
      </c>
      <c r="BM328" t="str">
        <f t="shared" si="169"/>
        <v/>
      </c>
      <c r="BN328" t="str">
        <f t="shared" si="169"/>
        <v/>
      </c>
    </row>
    <row r="329" spans="1:66" ht="16">
      <c r="A329">
        <v>122</v>
      </c>
      <c r="B329">
        <v>4</v>
      </c>
      <c r="C329" t="s">
        <v>65</v>
      </c>
      <c r="D329" t="s">
        <v>66</v>
      </c>
      <c r="E329">
        <f t="shared" si="155"/>
        <v>8</v>
      </c>
      <c r="F329" t="s">
        <v>65</v>
      </c>
      <c r="K329" s="231" t="s">
        <v>765</v>
      </c>
      <c r="L329" s="230" t="str">
        <f>VLOOKUP(K329,keys_v1.7!O$2:P$792,2,FALSE)</f>
        <v xml:space="preserve">Definition from Citavi: A text, image, or multimedia document (Web page, Office or PDF file, etc.) offered primarily on the Internet. </v>
      </c>
      <c r="M329" s="1">
        <v>0</v>
      </c>
      <c r="N329" s="1">
        <v>-1</v>
      </c>
      <c r="R329" s="144">
        <v>0.4</v>
      </c>
      <c r="S329" s="144">
        <v>0.6</v>
      </c>
      <c r="T329" s="144"/>
      <c r="U329" s="147">
        <v>0.8</v>
      </c>
      <c r="V329" s="144">
        <v>0.4</v>
      </c>
      <c r="W329" s="144">
        <v>0.6</v>
      </c>
      <c r="X329" s="144">
        <v>1</v>
      </c>
      <c r="Y329" s="144">
        <v>0</v>
      </c>
      <c r="Z329" s="145">
        <v>0.4</v>
      </c>
      <c r="AA329" s="144">
        <v>0</v>
      </c>
      <c r="AB329" s="145">
        <v>0</v>
      </c>
      <c r="AC329" s="144">
        <v>0</v>
      </c>
      <c r="AE329" t="s">
        <v>2692</v>
      </c>
      <c r="AH329" t="str">
        <f t="shared" si="165"/>
        <v/>
      </c>
      <c r="AI329" t="str">
        <f t="shared" si="146"/>
        <v/>
      </c>
      <c r="AJ329">
        <v>0</v>
      </c>
      <c r="AK329">
        <f t="shared" si="160"/>
        <v>1</v>
      </c>
      <c r="AL329">
        <v>0</v>
      </c>
      <c r="AM329" t="str">
        <f t="shared" si="166"/>
        <v/>
      </c>
      <c r="AN329" t="str">
        <f t="shared" si="167"/>
        <v/>
      </c>
      <c r="AO329" t="str">
        <f t="shared" si="167"/>
        <v/>
      </c>
      <c r="AP329" t="str">
        <f t="shared" si="167"/>
        <v/>
      </c>
      <c r="AQ329" t="str">
        <f t="shared" si="167"/>
        <v/>
      </c>
      <c r="AR329" t="str">
        <f t="shared" si="167"/>
        <v/>
      </c>
      <c r="AS329" t="str">
        <f t="shared" si="167"/>
        <v/>
      </c>
      <c r="AT329">
        <f t="shared" si="167"/>
        <v>10</v>
      </c>
      <c r="AU329" t="str">
        <f t="shared" si="167"/>
        <v/>
      </c>
      <c r="AV329" t="str">
        <f t="shared" si="167"/>
        <v/>
      </c>
      <c r="AW329" t="str">
        <f t="shared" si="167"/>
        <v/>
      </c>
      <c r="AX329" t="str">
        <f t="shared" si="168"/>
        <v/>
      </c>
      <c r="AY329" t="str">
        <f t="shared" si="168"/>
        <v/>
      </c>
      <c r="AZ329" t="str">
        <f t="shared" si="168"/>
        <v/>
      </c>
      <c r="BA329" t="str">
        <f t="shared" si="168"/>
        <v/>
      </c>
      <c r="BB329" t="str">
        <f t="shared" si="168"/>
        <v/>
      </c>
      <c r="BC329" t="str">
        <f t="shared" si="168"/>
        <v/>
      </c>
      <c r="BD329" t="str">
        <f t="shared" si="168"/>
        <v/>
      </c>
      <c r="BE329" t="str">
        <f t="shared" si="168"/>
        <v/>
      </c>
      <c r="BF329" t="str">
        <f t="shared" si="168"/>
        <v/>
      </c>
      <c r="BG329" t="str">
        <f t="shared" si="168"/>
        <v/>
      </c>
      <c r="BH329" t="str">
        <f t="shared" si="169"/>
        <v/>
      </c>
      <c r="BI329" t="str">
        <f t="shared" si="169"/>
        <v/>
      </c>
      <c r="BJ329" t="str">
        <f t="shared" si="169"/>
        <v/>
      </c>
      <c r="BK329" t="str">
        <f t="shared" si="169"/>
        <v/>
      </c>
      <c r="BL329" t="str">
        <f t="shared" si="169"/>
        <v/>
      </c>
      <c r="BM329" t="str">
        <f t="shared" si="169"/>
        <v/>
      </c>
      <c r="BN329" t="str">
        <f t="shared" si="169"/>
        <v/>
      </c>
    </row>
    <row r="330" spans="1:66" ht="16">
      <c r="A330">
        <v>125</v>
      </c>
      <c r="B330">
        <v>4</v>
      </c>
      <c r="C330" t="s">
        <v>65</v>
      </c>
      <c r="D330" t="s">
        <v>66</v>
      </c>
      <c r="E330">
        <f t="shared" si="155"/>
        <v>8</v>
      </c>
      <c r="F330" t="s">
        <v>66</v>
      </c>
      <c r="K330" s="231" t="s">
        <v>171</v>
      </c>
      <c r="L330" s="230" t="str">
        <f>VLOOKUP(K330,keys_v1.7!O$2:P$792,2,FALSE)</f>
        <v>Definition from BibTex: For use when nothing else fits.</v>
      </c>
      <c r="M330" s="1">
        <v>0</v>
      </c>
      <c r="N330" s="1">
        <v>0</v>
      </c>
      <c r="R330" s="144">
        <v>1</v>
      </c>
      <c r="S330" s="144">
        <v>1</v>
      </c>
      <c r="T330" s="144"/>
      <c r="U330" s="147">
        <v>1</v>
      </c>
      <c r="V330" s="144">
        <v>0.4</v>
      </c>
      <c r="W330" s="144">
        <v>1</v>
      </c>
      <c r="X330" s="144">
        <v>1</v>
      </c>
      <c r="Y330" s="144">
        <v>0</v>
      </c>
      <c r="Z330" s="145">
        <v>1</v>
      </c>
      <c r="AA330" s="144">
        <v>0</v>
      </c>
      <c r="AB330" s="145">
        <v>0</v>
      </c>
      <c r="AC330" s="144">
        <v>0.2</v>
      </c>
      <c r="AE330" t="s">
        <v>2750</v>
      </c>
      <c r="AH330" t="str">
        <f t="shared" si="165"/>
        <v/>
      </c>
      <c r="AI330" t="str">
        <f t="shared" si="146"/>
        <v/>
      </c>
      <c r="AJ330" t="str">
        <f t="shared" ref="AJ330:AJ336" si="170">IFERROR(SEARCH($AJ$1,K330),"")</f>
        <v/>
      </c>
      <c r="AK330" t="str">
        <f t="shared" si="160"/>
        <v/>
      </c>
      <c r="AL330" t="str">
        <f t="shared" ref="AL330:AL351" si="171">IFERROR(SEARCH(AL$1,$K330),"")</f>
        <v/>
      </c>
      <c r="AM330" t="str">
        <f t="shared" si="166"/>
        <v/>
      </c>
      <c r="AN330" t="str">
        <f t="shared" si="167"/>
        <v/>
      </c>
      <c r="AO330" t="str">
        <f t="shared" si="167"/>
        <v/>
      </c>
      <c r="AP330" t="str">
        <f t="shared" si="167"/>
        <v/>
      </c>
      <c r="AQ330" t="str">
        <f t="shared" si="167"/>
        <v/>
      </c>
      <c r="AR330" t="str">
        <f t="shared" si="167"/>
        <v/>
      </c>
      <c r="AS330" t="str">
        <f t="shared" si="167"/>
        <v/>
      </c>
      <c r="AT330" t="str">
        <f t="shared" si="167"/>
        <v/>
      </c>
      <c r="AU330" t="str">
        <f t="shared" si="167"/>
        <v/>
      </c>
      <c r="AV330" t="str">
        <f t="shared" si="167"/>
        <v/>
      </c>
      <c r="AW330" t="str">
        <f t="shared" si="167"/>
        <v/>
      </c>
      <c r="AX330" t="str">
        <f t="shared" si="168"/>
        <v/>
      </c>
      <c r="AY330" t="str">
        <f t="shared" si="168"/>
        <v/>
      </c>
      <c r="AZ330" t="str">
        <f t="shared" si="168"/>
        <v/>
      </c>
      <c r="BA330" t="str">
        <f t="shared" si="168"/>
        <v/>
      </c>
      <c r="BB330" t="str">
        <f t="shared" si="168"/>
        <v/>
      </c>
      <c r="BC330" t="str">
        <f t="shared" si="168"/>
        <v/>
      </c>
      <c r="BD330" t="str">
        <f t="shared" si="168"/>
        <v/>
      </c>
      <c r="BE330" t="str">
        <f t="shared" si="168"/>
        <v/>
      </c>
      <c r="BF330" t="str">
        <f t="shared" si="168"/>
        <v/>
      </c>
      <c r="BG330" t="str">
        <f t="shared" si="168"/>
        <v/>
      </c>
      <c r="BH330" t="str">
        <f t="shared" si="169"/>
        <v/>
      </c>
      <c r="BI330" t="str">
        <f t="shared" si="169"/>
        <v/>
      </c>
      <c r="BJ330" t="str">
        <f t="shared" si="169"/>
        <v/>
      </c>
      <c r="BK330" t="str">
        <f t="shared" si="169"/>
        <v/>
      </c>
      <c r="BL330" t="str">
        <f t="shared" si="169"/>
        <v/>
      </c>
      <c r="BM330" t="str">
        <f t="shared" si="169"/>
        <v/>
      </c>
      <c r="BN330" t="str">
        <f t="shared" si="169"/>
        <v/>
      </c>
    </row>
    <row r="331" spans="1:66" ht="16">
      <c r="A331">
        <v>132</v>
      </c>
      <c r="B331">
        <v>5</v>
      </c>
      <c r="C331" t="s">
        <v>188</v>
      </c>
      <c r="D331" t="s">
        <v>182</v>
      </c>
      <c r="E331">
        <f t="shared" si="155"/>
        <v>9</v>
      </c>
      <c r="F331" t="s">
        <v>182</v>
      </c>
      <c r="K331" s="231" t="s">
        <v>182</v>
      </c>
      <c r="L331" s="230" t="str">
        <f>VLOOKUP(K331,keys_v1.7!O$2:P$792,2,FALSE)</f>
        <v xml:space="preserve">Definition from DataCite: A computer program in source code (text) or compiled form. </v>
      </c>
      <c r="M331" s="1">
        <v>1</v>
      </c>
      <c r="N331" s="1">
        <v>0</v>
      </c>
      <c r="R331" s="144">
        <v>0</v>
      </c>
      <c r="S331" s="144">
        <v>0.4</v>
      </c>
      <c r="T331" s="144"/>
      <c r="U331" s="147">
        <v>0.2</v>
      </c>
      <c r="V331" s="144">
        <v>0.2</v>
      </c>
      <c r="W331" s="144">
        <v>0.6</v>
      </c>
      <c r="X331" s="144">
        <v>0</v>
      </c>
      <c r="Y331" s="144">
        <v>0</v>
      </c>
      <c r="Z331" s="145">
        <v>0.2</v>
      </c>
      <c r="AA331" s="144">
        <v>0</v>
      </c>
      <c r="AB331" s="145">
        <v>0</v>
      </c>
      <c r="AC331" s="144">
        <v>0</v>
      </c>
      <c r="AE331" t="s">
        <v>2750</v>
      </c>
      <c r="AH331" t="str">
        <f t="shared" si="165"/>
        <v/>
      </c>
      <c r="AI331" t="str">
        <f t="shared" si="146"/>
        <v/>
      </c>
      <c r="AJ331" t="str">
        <f t="shared" si="170"/>
        <v/>
      </c>
      <c r="AK331" t="str">
        <f t="shared" si="160"/>
        <v/>
      </c>
      <c r="AL331" t="str">
        <f t="shared" si="171"/>
        <v/>
      </c>
      <c r="AM331" t="str">
        <f t="shared" si="166"/>
        <v/>
      </c>
      <c r="AN331" t="str">
        <f t="shared" si="167"/>
        <v/>
      </c>
      <c r="AO331" t="str">
        <f t="shared" si="167"/>
        <v/>
      </c>
      <c r="AP331" t="str">
        <f t="shared" si="167"/>
        <v/>
      </c>
      <c r="AQ331" t="str">
        <f t="shared" si="167"/>
        <v/>
      </c>
      <c r="AR331" t="str">
        <f t="shared" si="167"/>
        <v/>
      </c>
      <c r="AS331" t="str">
        <f t="shared" si="167"/>
        <v/>
      </c>
      <c r="AT331" t="str">
        <f t="shared" si="167"/>
        <v/>
      </c>
      <c r="AU331" t="str">
        <f t="shared" si="167"/>
        <v/>
      </c>
      <c r="AV331" t="str">
        <f t="shared" si="167"/>
        <v/>
      </c>
      <c r="AW331" t="str">
        <f t="shared" si="167"/>
        <v/>
      </c>
      <c r="AX331" t="str">
        <f t="shared" si="168"/>
        <v/>
      </c>
      <c r="AY331" t="str">
        <f t="shared" si="168"/>
        <v/>
      </c>
      <c r="AZ331" t="str">
        <f t="shared" si="168"/>
        <v/>
      </c>
      <c r="BA331" t="str">
        <f t="shared" si="168"/>
        <v/>
      </c>
      <c r="BB331" t="str">
        <f t="shared" si="168"/>
        <v/>
      </c>
      <c r="BC331" t="str">
        <f t="shared" si="168"/>
        <v/>
      </c>
      <c r="BD331" t="str">
        <f t="shared" si="168"/>
        <v/>
      </c>
      <c r="BE331" t="str">
        <f t="shared" si="168"/>
        <v/>
      </c>
      <c r="BF331" t="str">
        <f t="shared" si="168"/>
        <v/>
      </c>
      <c r="BG331" t="str">
        <f t="shared" si="168"/>
        <v/>
      </c>
      <c r="BH331" t="str">
        <f t="shared" si="169"/>
        <v/>
      </c>
      <c r="BI331" t="str">
        <f t="shared" si="169"/>
        <v/>
      </c>
      <c r="BJ331" t="str">
        <f t="shared" si="169"/>
        <v/>
      </c>
      <c r="BK331" t="str">
        <f t="shared" si="169"/>
        <v/>
      </c>
      <c r="BL331" t="str">
        <f t="shared" si="169"/>
        <v/>
      </c>
      <c r="BM331" t="str">
        <f t="shared" si="169"/>
        <v/>
      </c>
      <c r="BN331" t="str">
        <f t="shared" si="169"/>
        <v/>
      </c>
    </row>
    <row r="332" spans="1:66">
      <c r="A332">
        <v>23</v>
      </c>
      <c r="B332">
        <v>5</v>
      </c>
      <c r="C332" t="s">
        <v>188</v>
      </c>
      <c r="D332" t="s">
        <v>182</v>
      </c>
      <c r="E332">
        <f t="shared" si="155"/>
        <v>9</v>
      </c>
      <c r="F332" t="s">
        <v>182</v>
      </c>
      <c r="K332" s="231" t="s">
        <v>2388</v>
      </c>
      <c r="L332" s="230" t="e">
        <f>VLOOKUP(K332,keys_v1.7!O$2:P$792,2,FALSE)</f>
        <v>#N/A</v>
      </c>
      <c r="M332" s="1">
        <v>0</v>
      </c>
      <c r="N332" s="1">
        <v>-1</v>
      </c>
      <c r="R332" s="144">
        <v>0</v>
      </c>
      <c r="S332" s="144">
        <v>0.4</v>
      </c>
      <c r="T332" s="144"/>
      <c r="U332" s="147">
        <v>0.6</v>
      </c>
      <c r="V332" s="144">
        <v>0.2</v>
      </c>
      <c r="W332" s="144"/>
      <c r="X332" s="144">
        <v>0</v>
      </c>
      <c r="Y332" s="144">
        <v>0</v>
      </c>
      <c r="Z332" s="145">
        <v>0.2</v>
      </c>
      <c r="AA332" s="144">
        <v>0</v>
      </c>
      <c r="AB332" s="145">
        <v>0</v>
      </c>
      <c r="AC332" s="144">
        <v>0</v>
      </c>
      <c r="AE332" t="s">
        <v>2750</v>
      </c>
      <c r="AH332" t="str">
        <f t="shared" si="165"/>
        <v/>
      </c>
      <c r="AI332" t="str">
        <f t="shared" si="146"/>
        <v/>
      </c>
      <c r="AJ332" t="str">
        <f t="shared" si="170"/>
        <v/>
      </c>
      <c r="AK332" t="str">
        <f t="shared" si="160"/>
        <v/>
      </c>
      <c r="AL332" t="str">
        <f t="shared" si="171"/>
        <v/>
      </c>
      <c r="AM332" t="str">
        <f t="shared" si="166"/>
        <v/>
      </c>
      <c r="AN332" t="str">
        <f t="shared" si="167"/>
        <v/>
      </c>
      <c r="AO332" t="str">
        <f t="shared" si="167"/>
        <v/>
      </c>
      <c r="AP332" t="str">
        <f t="shared" si="167"/>
        <v/>
      </c>
      <c r="AQ332" t="str">
        <f t="shared" si="167"/>
        <v/>
      </c>
      <c r="AR332" t="str">
        <f t="shared" si="167"/>
        <v/>
      </c>
      <c r="AS332" t="str">
        <f t="shared" si="167"/>
        <v/>
      </c>
      <c r="AT332" t="str">
        <f t="shared" si="167"/>
        <v/>
      </c>
      <c r="AU332" t="str">
        <f t="shared" si="167"/>
        <v/>
      </c>
      <c r="AV332" t="str">
        <f t="shared" si="167"/>
        <v/>
      </c>
      <c r="AW332" t="str">
        <f t="shared" si="167"/>
        <v/>
      </c>
      <c r="AX332" t="str">
        <f t="shared" si="168"/>
        <v/>
      </c>
      <c r="AY332" t="str">
        <f t="shared" si="168"/>
        <v/>
      </c>
      <c r="AZ332" t="str">
        <f t="shared" si="168"/>
        <v/>
      </c>
      <c r="BA332" t="str">
        <f t="shared" si="168"/>
        <v/>
      </c>
      <c r="BB332" t="str">
        <f t="shared" si="168"/>
        <v/>
      </c>
      <c r="BC332" t="str">
        <f t="shared" si="168"/>
        <v/>
      </c>
      <c r="BD332" t="str">
        <f t="shared" si="168"/>
        <v/>
      </c>
      <c r="BE332" t="str">
        <f t="shared" si="168"/>
        <v/>
      </c>
      <c r="BF332" t="str">
        <f t="shared" si="168"/>
        <v/>
      </c>
      <c r="BG332" t="str">
        <f t="shared" si="168"/>
        <v/>
      </c>
      <c r="BH332" t="str">
        <f t="shared" si="169"/>
        <v/>
      </c>
      <c r="BI332" t="str">
        <f t="shared" si="169"/>
        <v/>
      </c>
      <c r="BJ332" t="str">
        <f t="shared" si="169"/>
        <v/>
      </c>
      <c r="BK332" t="str">
        <f t="shared" si="169"/>
        <v/>
      </c>
      <c r="BL332" t="str">
        <f t="shared" si="169"/>
        <v/>
      </c>
      <c r="BM332" t="str">
        <f t="shared" si="169"/>
        <v/>
      </c>
      <c r="BN332" t="str">
        <f t="shared" si="169"/>
        <v/>
      </c>
    </row>
    <row r="333" spans="1:66">
      <c r="A333">
        <v>24</v>
      </c>
      <c r="B333">
        <v>5</v>
      </c>
      <c r="C333" t="s">
        <v>188</v>
      </c>
      <c r="D333" t="s">
        <v>182</v>
      </c>
      <c r="E333">
        <f t="shared" si="155"/>
        <v>9</v>
      </c>
      <c r="F333" t="s">
        <v>182</v>
      </c>
      <c r="K333" s="231" t="s">
        <v>2389</v>
      </c>
      <c r="L333" s="230" t="e">
        <f>VLOOKUP(K333,keys_v1.7!O$2:P$792,2,FALSE)</f>
        <v>#N/A</v>
      </c>
      <c r="M333" s="1">
        <v>0</v>
      </c>
      <c r="N333" s="1">
        <v>-1</v>
      </c>
      <c r="R333" s="144">
        <v>0</v>
      </c>
      <c r="S333" s="144">
        <v>0.4</v>
      </c>
      <c r="T333" s="144"/>
      <c r="U333" s="147">
        <v>0.6</v>
      </c>
      <c r="V333" s="144">
        <v>0.2</v>
      </c>
      <c r="W333" s="144"/>
      <c r="X333" s="144">
        <v>0</v>
      </c>
      <c r="Y333" s="144">
        <v>0</v>
      </c>
      <c r="Z333" s="145">
        <v>0.2</v>
      </c>
      <c r="AA333" s="144">
        <v>0</v>
      </c>
      <c r="AB333" s="145">
        <v>0</v>
      </c>
      <c r="AC333" s="144">
        <v>0</v>
      </c>
      <c r="AE333" t="s">
        <v>2750</v>
      </c>
      <c r="AH333" t="str">
        <f t="shared" si="165"/>
        <v/>
      </c>
      <c r="AI333" t="str">
        <f t="shared" si="146"/>
        <v/>
      </c>
      <c r="AJ333" t="str">
        <f t="shared" si="170"/>
        <v/>
      </c>
      <c r="AK333" t="str">
        <f t="shared" si="160"/>
        <v/>
      </c>
      <c r="AL333" t="str">
        <f t="shared" si="171"/>
        <v/>
      </c>
      <c r="AM333" t="str">
        <f t="shared" si="166"/>
        <v/>
      </c>
      <c r="AN333" t="str">
        <f t="shared" si="167"/>
        <v/>
      </c>
      <c r="AO333" t="str">
        <f t="shared" si="167"/>
        <v/>
      </c>
      <c r="AP333" t="str">
        <f t="shared" si="167"/>
        <v/>
      </c>
      <c r="AQ333" t="str">
        <f t="shared" si="167"/>
        <v/>
      </c>
      <c r="AR333" t="str">
        <f t="shared" si="167"/>
        <v/>
      </c>
      <c r="AS333" t="str">
        <f t="shared" si="167"/>
        <v/>
      </c>
      <c r="AT333" t="str">
        <f t="shared" si="167"/>
        <v/>
      </c>
      <c r="AU333" t="str">
        <f t="shared" si="167"/>
        <v/>
      </c>
      <c r="AV333" t="str">
        <f t="shared" si="167"/>
        <v/>
      </c>
      <c r="AW333" t="str">
        <f t="shared" si="167"/>
        <v/>
      </c>
      <c r="AX333" t="str">
        <f t="shared" si="168"/>
        <v/>
      </c>
      <c r="AY333" t="str">
        <f t="shared" si="168"/>
        <v/>
      </c>
      <c r="AZ333" t="str">
        <f t="shared" si="168"/>
        <v/>
      </c>
      <c r="BA333" t="str">
        <f t="shared" si="168"/>
        <v/>
      </c>
      <c r="BB333" t="str">
        <f t="shared" si="168"/>
        <v/>
      </c>
      <c r="BC333" t="str">
        <f t="shared" si="168"/>
        <v/>
      </c>
      <c r="BD333" t="str">
        <f t="shared" si="168"/>
        <v/>
      </c>
      <c r="BE333" t="str">
        <f t="shared" si="168"/>
        <v/>
      </c>
      <c r="BF333" t="str">
        <f t="shared" si="168"/>
        <v/>
      </c>
      <c r="BG333" t="str">
        <f t="shared" si="168"/>
        <v/>
      </c>
      <c r="BH333" t="str">
        <f t="shared" si="169"/>
        <v/>
      </c>
      <c r="BI333" t="str">
        <f t="shared" si="169"/>
        <v/>
      </c>
      <c r="BJ333" t="str">
        <f t="shared" si="169"/>
        <v/>
      </c>
      <c r="BK333" t="str">
        <f t="shared" si="169"/>
        <v/>
      </c>
      <c r="BL333" t="str">
        <f t="shared" si="169"/>
        <v/>
      </c>
      <c r="BM333" t="str">
        <f t="shared" si="169"/>
        <v/>
      </c>
      <c r="BN333" t="str">
        <f t="shared" si="169"/>
        <v/>
      </c>
    </row>
    <row r="334" spans="1:66" ht="16">
      <c r="A334">
        <v>131</v>
      </c>
      <c r="B334">
        <v>5</v>
      </c>
      <c r="C334" t="s">
        <v>188</v>
      </c>
      <c r="D334" t="s">
        <v>182</v>
      </c>
      <c r="E334">
        <f t="shared" ref="E334:E351" si="172">IF(F334=F333,E333,E333+1)</f>
        <v>9</v>
      </c>
      <c r="F334" t="s">
        <v>182</v>
      </c>
      <c r="K334" s="231" t="s">
        <v>950</v>
      </c>
      <c r="L334" s="230" t="str">
        <f>VLOOKUP(K334,keys_v1.7!O$2:P$792,2,FALSE)</f>
        <v xml:space="preserve">Definition from MARLO: </v>
      </c>
      <c r="M334" s="1">
        <v>0</v>
      </c>
      <c r="N334" s="1">
        <v>-1</v>
      </c>
      <c r="R334" s="144">
        <v>0</v>
      </c>
      <c r="S334" s="144">
        <v>0.4</v>
      </c>
      <c r="T334" s="144"/>
      <c r="U334" s="147">
        <v>0.6</v>
      </c>
      <c r="V334" s="144">
        <v>0.2</v>
      </c>
      <c r="W334" s="144">
        <v>0.6</v>
      </c>
      <c r="X334" s="144">
        <v>0</v>
      </c>
      <c r="Y334" s="144">
        <v>0</v>
      </c>
      <c r="Z334" s="145">
        <v>0.2</v>
      </c>
      <c r="AA334" s="144">
        <v>0.2</v>
      </c>
      <c r="AB334" s="145">
        <v>0</v>
      </c>
      <c r="AC334" s="144">
        <v>0</v>
      </c>
      <c r="AE334" t="s">
        <v>2758</v>
      </c>
      <c r="AH334" t="str">
        <f t="shared" si="165"/>
        <v/>
      </c>
      <c r="AI334" t="str">
        <f t="shared" si="146"/>
        <v/>
      </c>
      <c r="AJ334" t="str">
        <f t="shared" si="170"/>
        <v/>
      </c>
      <c r="AK334" t="str">
        <f t="shared" si="160"/>
        <v/>
      </c>
      <c r="AL334" t="str">
        <f t="shared" si="171"/>
        <v/>
      </c>
      <c r="AM334" t="str">
        <f t="shared" si="166"/>
        <v/>
      </c>
      <c r="AN334" t="str">
        <f t="shared" ref="AN334:AW343" si="173">IFERROR(SEARCH(AN$1,$K334),"")</f>
        <v/>
      </c>
      <c r="AO334" t="str">
        <f t="shared" si="173"/>
        <v/>
      </c>
      <c r="AP334" t="str">
        <f t="shared" si="173"/>
        <v/>
      </c>
      <c r="AQ334" t="str">
        <f t="shared" si="173"/>
        <v/>
      </c>
      <c r="AR334" t="str">
        <f t="shared" si="173"/>
        <v/>
      </c>
      <c r="AS334" t="str">
        <f t="shared" si="173"/>
        <v/>
      </c>
      <c r="AT334" t="str">
        <f t="shared" si="173"/>
        <v/>
      </c>
      <c r="AU334" t="str">
        <f t="shared" si="173"/>
        <v/>
      </c>
      <c r="AV334" t="str">
        <f t="shared" si="173"/>
        <v/>
      </c>
      <c r="AW334" t="str">
        <f t="shared" si="173"/>
        <v/>
      </c>
      <c r="AX334" t="str">
        <f t="shared" ref="AX334:BG343" si="174">IFERROR(SEARCH(AX$1,$K334),"")</f>
        <v/>
      </c>
      <c r="AY334" t="str">
        <f t="shared" si="174"/>
        <v/>
      </c>
      <c r="AZ334" t="str">
        <f t="shared" si="174"/>
        <v/>
      </c>
      <c r="BA334" t="str">
        <f t="shared" si="174"/>
        <v/>
      </c>
      <c r="BB334" t="str">
        <f t="shared" si="174"/>
        <v/>
      </c>
      <c r="BC334" t="str">
        <f t="shared" si="174"/>
        <v/>
      </c>
      <c r="BD334" t="str">
        <f t="shared" si="174"/>
        <v/>
      </c>
      <c r="BE334" t="str">
        <f t="shared" si="174"/>
        <v/>
      </c>
      <c r="BF334" t="str">
        <f t="shared" si="174"/>
        <v/>
      </c>
      <c r="BG334" t="str">
        <f t="shared" si="174"/>
        <v/>
      </c>
      <c r="BH334" t="str">
        <f t="shared" ref="BH334:BN343" si="175">IFERROR(SEARCH(BH$1,$K334),"")</f>
        <v/>
      </c>
      <c r="BI334" t="str">
        <f t="shared" si="175"/>
        <v/>
      </c>
      <c r="BJ334" t="str">
        <f t="shared" si="175"/>
        <v/>
      </c>
      <c r="BK334" t="str">
        <f t="shared" si="175"/>
        <v/>
      </c>
      <c r="BL334" t="str">
        <f t="shared" si="175"/>
        <v/>
      </c>
      <c r="BM334" t="str">
        <f t="shared" si="175"/>
        <v/>
      </c>
      <c r="BN334" t="str">
        <f t="shared" si="175"/>
        <v/>
      </c>
    </row>
    <row r="335" spans="1:66">
      <c r="A335">
        <v>133</v>
      </c>
      <c r="B335">
        <v>5</v>
      </c>
      <c r="C335" t="s">
        <v>188</v>
      </c>
      <c r="D335" t="s">
        <v>182</v>
      </c>
      <c r="E335">
        <f t="shared" si="172"/>
        <v>9</v>
      </c>
      <c r="F335" t="s">
        <v>182</v>
      </c>
      <c r="K335" s="231" t="s">
        <v>2312</v>
      </c>
      <c r="L335" s="230" t="e">
        <f>VLOOKUP(K335,keys_v1.7!O$2:P$792,2,FALSE)</f>
        <v>#N/A</v>
      </c>
      <c r="M335" s="1">
        <v>0</v>
      </c>
      <c r="N335" s="1">
        <v>-1</v>
      </c>
      <c r="R335" s="144">
        <v>0</v>
      </c>
      <c r="S335" s="144">
        <v>0.4</v>
      </c>
      <c r="T335" s="144"/>
      <c r="U335" s="147">
        <v>0.2</v>
      </c>
      <c r="V335" s="144">
        <v>0</v>
      </c>
      <c r="W335" s="144">
        <v>0.2</v>
      </c>
      <c r="X335" s="144">
        <v>0</v>
      </c>
      <c r="Y335" s="144">
        <v>0</v>
      </c>
      <c r="Z335" s="145">
        <v>0.2</v>
      </c>
      <c r="AA335" s="144">
        <v>0</v>
      </c>
      <c r="AB335" s="145">
        <v>0</v>
      </c>
      <c r="AC335" s="144">
        <v>0</v>
      </c>
      <c r="AE335" t="s">
        <v>2750</v>
      </c>
      <c r="AH335" t="str">
        <f t="shared" si="165"/>
        <v/>
      </c>
      <c r="AI335" t="str">
        <f t="shared" si="146"/>
        <v/>
      </c>
      <c r="AJ335" t="str">
        <f t="shared" si="170"/>
        <v/>
      </c>
      <c r="AK335" t="str">
        <f t="shared" si="160"/>
        <v/>
      </c>
      <c r="AL335" t="str">
        <f t="shared" si="171"/>
        <v/>
      </c>
      <c r="AM335" t="str">
        <f t="shared" si="166"/>
        <v/>
      </c>
      <c r="AN335" t="str">
        <f t="shared" si="173"/>
        <v/>
      </c>
      <c r="AO335" t="str">
        <f t="shared" si="173"/>
        <v/>
      </c>
      <c r="AP335" t="str">
        <f t="shared" si="173"/>
        <v/>
      </c>
      <c r="AQ335" t="str">
        <f t="shared" si="173"/>
        <v/>
      </c>
      <c r="AR335" t="str">
        <f t="shared" si="173"/>
        <v/>
      </c>
      <c r="AS335" t="str">
        <f t="shared" si="173"/>
        <v/>
      </c>
      <c r="AT335" t="str">
        <f t="shared" si="173"/>
        <v/>
      </c>
      <c r="AU335" t="str">
        <f t="shared" si="173"/>
        <v/>
      </c>
      <c r="AV335" t="str">
        <f t="shared" si="173"/>
        <v/>
      </c>
      <c r="AW335" t="str">
        <f t="shared" si="173"/>
        <v/>
      </c>
      <c r="AX335" t="str">
        <f t="shared" si="174"/>
        <v/>
      </c>
      <c r="AY335" t="str">
        <f t="shared" si="174"/>
        <v/>
      </c>
      <c r="AZ335" t="str">
        <f t="shared" si="174"/>
        <v/>
      </c>
      <c r="BA335" t="str">
        <f t="shared" si="174"/>
        <v/>
      </c>
      <c r="BB335" t="str">
        <f t="shared" si="174"/>
        <v/>
      </c>
      <c r="BC335" t="str">
        <f t="shared" si="174"/>
        <v/>
      </c>
      <c r="BD335" t="str">
        <f t="shared" si="174"/>
        <v/>
      </c>
      <c r="BE335" t="str">
        <f t="shared" si="174"/>
        <v/>
      </c>
      <c r="BF335" t="str">
        <f t="shared" si="174"/>
        <v/>
      </c>
      <c r="BG335" t="str">
        <f t="shared" si="174"/>
        <v/>
      </c>
      <c r="BH335" t="str">
        <f t="shared" si="175"/>
        <v/>
      </c>
      <c r="BI335" t="str">
        <f t="shared" si="175"/>
        <v/>
      </c>
      <c r="BJ335" t="str">
        <f t="shared" si="175"/>
        <v/>
      </c>
      <c r="BK335" t="str">
        <f t="shared" si="175"/>
        <v/>
      </c>
      <c r="BL335" t="str">
        <f t="shared" si="175"/>
        <v/>
      </c>
      <c r="BM335" t="str">
        <f t="shared" si="175"/>
        <v/>
      </c>
      <c r="BN335" t="str">
        <f t="shared" si="175"/>
        <v/>
      </c>
    </row>
    <row r="336" spans="1:66">
      <c r="A336">
        <v>134</v>
      </c>
      <c r="B336">
        <v>5</v>
      </c>
      <c r="C336" t="s">
        <v>188</v>
      </c>
      <c r="D336" t="s">
        <v>182</v>
      </c>
      <c r="E336">
        <f t="shared" si="172"/>
        <v>9</v>
      </c>
      <c r="F336" t="s">
        <v>182</v>
      </c>
      <c r="K336" s="231" t="s">
        <v>2386</v>
      </c>
      <c r="L336" s="230" t="e">
        <f>VLOOKUP(K336,keys_v1.7!O$2:P$792,2,FALSE)</f>
        <v>#N/A</v>
      </c>
      <c r="M336" s="1">
        <v>0</v>
      </c>
      <c r="N336" s="1">
        <v>-1</v>
      </c>
      <c r="R336" s="144">
        <v>0</v>
      </c>
      <c r="S336" s="144">
        <v>0.4</v>
      </c>
      <c r="T336" s="144"/>
      <c r="U336" s="147">
        <v>0.4</v>
      </c>
      <c r="V336" s="144">
        <v>0.2</v>
      </c>
      <c r="W336" s="144">
        <v>0.8</v>
      </c>
      <c r="X336" s="144">
        <v>0</v>
      </c>
      <c r="Y336" s="144">
        <v>0</v>
      </c>
      <c r="Z336" s="145">
        <v>0.2</v>
      </c>
      <c r="AA336" s="144">
        <v>0</v>
      </c>
      <c r="AB336" s="145">
        <v>0</v>
      </c>
      <c r="AC336" s="144">
        <v>0</v>
      </c>
      <c r="AE336" t="s">
        <v>2750</v>
      </c>
      <c r="AH336" t="str">
        <f t="shared" si="165"/>
        <v/>
      </c>
      <c r="AI336" t="str">
        <f t="shared" si="146"/>
        <v/>
      </c>
      <c r="AJ336" t="str">
        <f t="shared" si="170"/>
        <v/>
      </c>
      <c r="AK336" t="str">
        <f t="shared" si="160"/>
        <v/>
      </c>
      <c r="AL336" t="str">
        <f t="shared" si="171"/>
        <v/>
      </c>
      <c r="AM336" t="str">
        <f t="shared" si="166"/>
        <v/>
      </c>
      <c r="AN336" t="str">
        <f t="shared" si="173"/>
        <v/>
      </c>
      <c r="AO336" t="str">
        <f t="shared" si="173"/>
        <v/>
      </c>
      <c r="AP336" t="str">
        <f t="shared" si="173"/>
        <v/>
      </c>
      <c r="AQ336" t="str">
        <f t="shared" si="173"/>
        <v/>
      </c>
      <c r="AR336" t="str">
        <f t="shared" si="173"/>
        <v/>
      </c>
      <c r="AS336" t="str">
        <f t="shared" si="173"/>
        <v/>
      </c>
      <c r="AT336" t="str">
        <f t="shared" si="173"/>
        <v/>
      </c>
      <c r="AU336" t="str">
        <f t="shared" si="173"/>
        <v/>
      </c>
      <c r="AV336" t="str">
        <f t="shared" si="173"/>
        <v/>
      </c>
      <c r="AW336" t="str">
        <f t="shared" si="173"/>
        <v/>
      </c>
      <c r="AX336" t="str">
        <f t="shared" si="174"/>
        <v/>
      </c>
      <c r="AY336" t="str">
        <f t="shared" si="174"/>
        <v/>
      </c>
      <c r="AZ336" t="str">
        <f t="shared" si="174"/>
        <v/>
      </c>
      <c r="BA336" t="str">
        <f t="shared" si="174"/>
        <v/>
      </c>
      <c r="BB336" t="str">
        <f t="shared" si="174"/>
        <v/>
      </c>
      <c r="BC336" t="str">
        <f t="shared" si="174"/>
        <v/>
      </c>
      <c r="BD336" t="str">
        <f t="shared" si="174"/>
        <v/>
      </c>
      <c r="BE336" t="str">
        <f t="shared" si="174"/>
        <v/>
      </c>
      <c r="BF336" t="str">
        <f t="shared" si="174"/>
        <v/>
      </c>
      <c r="BG336" t="str">
        <f t="shared" si="174"/>
        <v/>
      </c>
      <c r="BH336" t="str">
        <f t="shared" si="175"/>
        <v/>
      </c>
      <c r="BI336" t="str">
        <f t="shared" si="175"/>
        <v/>
      </c>
      <c r="BJ336" t="str">
        <f t="shared" si="175"/>
        <v/>
      </c>
      <c r="BK336" t="str">
        <f t="shared" si="175"/>
        <v/>
      </c>
      <c r="BL336" t="str">
        <f t="shared" si="175"/>
        <v/>
      </c>
      <c r="BM336" t="str">
        <f t="shared" si="175"/>
        <v/>
      </c>
      <c r="BN336" t="str">
        <f t="shared" si="175"/>
        <v/>
      </c>
    </row>
    <row r="337" spans="1:66">
      <c r="A337">
        <v>47</v>
      </c>
      <c r="B337">
        <v>5</v>
      </c>
      <c r="C337" t="s">
        <v>188</v>
      </c>
      <c r="D337" t="s">
        <v>182</v>
      </c>
      <c r="E337">
        <f t="shared" si="172"/>
        <v>10</v>
      </c>
      <c r="F337" t="s">
        <v>220</v>
      </c>
      <c r="K337" s="231" t="s">
        <v>2325</v>
      </c>
      <c r="L337" s="230" t="e">
        <f>VLOOKUP(K337,keys_v1.7!O$2:P$792,2,FALSE)</f>
        <v>#N/A</v>
      </c>
      <c r="M337" s="1">
        <v>0</v>
      </c>
      <c r="N337" s="1">
        <v>-2</v>
      </c>
      <c r="O337" s="1">
        <v>0</v>
      </c>
      <c r="P337" s="1">
        <v>0</v>
      </c>
      <c r="Q337" s="138">
        <v>1</v>
      </c>
      <c r="R337" s="147">
        <v>0.2</v>
      </c>
      <c r="S337" s="147">
        <v>0.6</v>
      </c>
      <c r="T337" s="147">
        <v>0.8</v>
      </c>
      <c r="U337" s="147">
        <v>0.6</v>
      </c>
      <c r="V337" s="144">
        <v>0.4</v>
      </c>
      <c r="W337" s="147">
        <v>0.6</v>
      </c>
      <c r="X337" s="144">
        <v>0.4</v>
      </c>
      <c r="Y337" s="144">
        <v>0</v>
      </c>
      <c r="Z337" s="144">
        <v>0.4</v>
      </c>
      <c r="AA337" s="144">
        <v>0</v>
      </c>
      <c r="AB337" s="145">
        <v>0</v>
      </c>
      <c r="AC337" s="144">
        <v>0.2</v>
      </c>
      <c r="AE337" t="s">
        <v>2750</v>
      </c>
      <c r="AH337" t="str">
        <f t="shared" si="165"/>
        <v/>
      </c>
      <c r="AI337" t="str">
        <f t="shared" si="146"/>
        <v/>
      </c>
      <c r="AJ337">
        <v>0</v>
      </c>
      <c r="AK337">
        <v>0</v>
      </c>
      <c r="AL337">
        <f t="shared" si="171"/>
        <v>10</v>
      </c>
      <c r="AM337" t="str">
        <f t="shared" si="166"/>
        <v/>
      </c>
      <c r="AN337" t="str">
        <f t="shared" si="173"/>
        <v/>
      </c>
      <c r="AO337" t="str">
        <f t="shared" si="173"/>
        <v/>
      </c>
      <c r="AP337" t="str">
        <f t="shared" si="173"/>
        <v/>
      </c>
      <c r="AQ337" t="str">
        <f t="shared" si="173"/>
        <v/>
      </c>
      <c r="AR337" t="str">
        <f t="shared" si="173"/>
        <v/>
      </c>
      <c r="AS337" t="str">
        <f t="shared" si="173"/>
        <v/>
      </c>
      <c r="AT337" t="str">
        <f t="shared" si="173"/>
        <v/>
      </c>
      <c r="AU337" t="str">
        <f t="shared" si="173"/>
        <v/>
      </c>
      <c r="AV337" t="str">
        <f t="shared" si="173"/>
        <v/>
      </c>
      <c r="AW337" t="str">
        <f t="shared" si="173"/>
        <v/>
      </c>
      <c r="AX337" t="str">
        <f t="shared" si="174"/>
        <v/>
      </c>
      <c r="AY337" t="str">
        <f t="shared" si="174"/>
        <v/>
      </c>
      <c r="AZ337" t="str">
        <f t="shared" si="174"/>
        <v/>
      </c>
      <c r="BA337" t="str">
        <f t="shared" si="174"/>
        <v/>
      </c>
      <c r="BB337" t="str">
        <f t="shared" si="174"/>
        <v/>
      </c>
      <c r="BC337" t="str">
        <f t="shared" si="174"/>
        <v/>
      </c>
      <c r="BD337">
        <f t="shared" si="174"/>
        <v>14</v>
      </c>
      <c r="BE337" t="str">
        <f t="shared" si="174"/>
        <v/>
      </c>
      <c r="BF337" t="str">
        <f t="shared" si="174"/>
        <v/>
      </c>
      <c r="BG337" t="str">
        <f t="shared" si="174"/>
        <v/>
      </c>
      <c r="BH337" t="str">
        <f t="shared" si="175"/>
        <v/>
      </c>
      <c r="BI337" t="str">
        <f t="shared" si="175"/>
        <v/>
      </c>
      <c r="BJ337" t="str">
        <f t="shared" si="175"/>
        <v/>
      </c>
      <c r="BK337" t="str">
        <f t="shared" si="175"/>
        <v/>
      </c>
      <c r="BL337" t="str">
        <f t="shared" si="175"/>
        <v/>
      </c>
      <c r="BM337" t="str">
        <f t="shared" si="175"/>
        <v/>
      </c>
      <c r="BN337" t="str">
        <f t="shared" si="175"/>
        <v/>
      </c>
    </row>
    <row r="338" spans="1:66" ht="32">
      <c r="A338">
        <v>324</v>
      </c>
      <c r="B338">
        <v>5</v>
      </c>
      <c r="C338" t="s">
        <v>188</v>
      </c>
      <c r="D338" t="s">
        <v>3073</v>
      </c>
      <c r="E338">
        <f t="shared" si="172"/>
        <v>11</v>
      </c>
      <c r="F338" t="s">
        <v>66</v>
      </c>
      <c r="K338" s="231" t="s">
        <v>223</v>
      </c>
      <c r="L338" s="230" t="str">
        <f>VLOOKUP(K338,keys_v1.7!O$2:P$792,2,FALSE)</f>
        <v>Definition from MEL: Original sets of executable commands, code strings or text commands, constituting an executable computer program or to be compiled or assembled into an executable computer program.</v>
      </c>
      <c r="M338" s="1">
        <v>1</v>
      </c>
      <c r="N338" s="1">
        <v>0</v>
      </c>
      <c r="R338" s="144">
        <v>0.4</v>
      </c>
      <c r="S338" s="144">
        <v>0.6</v>
      </c>
      <c r="T338" s="144"/>
      <c r="U338" s="147">
        <v>0.6</v>
      </c>
      <c r="V338" s="144">
        <v>0</v>
      </c>
      <c r="W338" s="144">
        <v>0</v>
      </c>
      <c r="X338" s="144">
        <v>0</v>
      </c>
      <c r="Y338" s="144">
        <v>0</v>
      </c>
      <c r="Z338" s="144">
        <v>0</v>
      </c>
      <c r="AA338" s="144">
        <v>0</v>
      </c>
      <c r="AB338" s="146">
        <v>0</v>
      </c>
      <c r="AC338" s="144">
        <v>0</v>
      </c>
      <c r="AE338" t="s">
        <v>2750</v>
      </c>
      <c r="AH338" t="str">
        <f t="shared" si="165"/>
        <v/>
      </c>
      <c r="AI338" t="str">
        <f t="shared" si="146"/>
        <v/>
      </c>
      <c r="AJ338" t="str">
        <f>IFERROR(SEARCH($AJ$1,K338),"")</f>
        <v/>
      </c>
      <c r="AK338" t="str">
        <f>IFERROR(SEARCH($AK$1,K338),"")</f>
        <v/>
      </c>
      <c r="AL338" t="str">
        <f t="shared" si="171"/>
        <v/>
      </c>
      <c r="AM338" t="str">
        <f t="shared" si="166"/>
        <v/>
      </c>
      <c r="AN338" t="str">
        <f t="shared" si="173"/>
        <v/>
      </c>
      <c r="AO338" t="str">
        <f t="shared" si="173"/>
        <v/>
      </c>
      <c r="AP338" t="str">
        <f t="shared" si="173"/>
        <v/>
      </c>
      <c r="AQ338" t="str">
        <f t="shared" si="173"/>
        <v/>
      </c>
      <c r="AR338" t="str">
        <f t="shared" si="173"/>
        <v/>
      </c>
      <c r="AS338" t="str">
        <f t="shared" si="173"/>
        <v/>
      </c>
      <c r="AT338" t="str">
        <f t="shared" si="173"/>
        <v/>
      </c>
      <c r="AU338" t="str">
        <f t="shared" si="173"/>
        <v/>
      </c>
      <c r="AV338" t="str">
        <f t="shared" si="173"/>
        <v/>
      </c>
      <c r="AW338" t="str">
        <f t="shared" si="173"/>
        <v/>
      </c>
      <c r="AX338" t="str">
        <f t="shared" si="174"/>
        <v/>
      </c>
      <c r="AY338" t="str">
        <f t="shared" si="174"/>
        <v/>
      </c>
      <c r="AZ338" t="str">
        <f t="shared" si="174"/>
        <v/>
      </c>
      <c r="BA338" t="str">
        <f t="shared" si="174"/>
        <v/>
      </c>
      <c r="BB338" t="str">
        <f t="shared" si="174"/>
        <v/>
      </c>
      <c r="BC338" t="str">
        <f t="shared" si="174"/>
        <v/>
      </c>
      <c r="BD338" t="str">
        <f t="shared" si="174"/>
        <v/>
      </c>
      <c r="BE338" t="str">
        <f t="shared" si="174"/>
        <v/>
      </c>
      <c r="BF338" t="str">
        <f t="shared" si="174"/>
        <v/>
      </c>
      <c r="BG338" t="str">
        <f t="shared" si="174"/>
        <v/>
      </c>
      <c r="BH338" t="str">
        <f t="shared" si="175"/>
        <v/>
      </c>
      <c r="BI338" t="str">
        <f t="shared" si="175"/>
        <v/>
      </c>
      <c r="BJ338" t="str">
        <f t="shared" si="175"/>
        <v/>
      </c>
      <c r="BK338" t="str">
        <f t="shared" si="175"/>
        <v/>
      </c>
      <c r="BL338" t="str">
        <f t="shared" si="175"/>
        <v/>
      </c>
      <c r="BM338" t="str">
        <f t="shared" si="175"/>
        <v/>
      </c>
      <c r="BN338" t="str">
        <f t="shared" si="175"/>
        <v/>
      </c>
    </row>
    <row r="339" spans="1:66" ht="16">
      <c r="A339">
        <v>121</v>
      </c>
      <c r="B339">
        <v>5</v>
      </c>
      <c r="C339" t="s">
        <v>188</v>
      </c>
      <c r="D339" t="s">
        <v>3073</v>
      </c>
      <c r="E339">
        <f t="shared" si="172"/>
        <v>12</v>
      </c>
      <c r="F339" t="s">
        <v>825</v>
      </c>
      <c r="K339" s="231" t="s">
        <v>3045</v>
      </c>
      <c r="L339" s="230" t="str">
        <f>VLOOKUP(K339,keys_v1.7!O$2:P$792,2,FALSE)</f>
        <v xml:space="preserve">Definition from MARLO: </v>
      </c>
      <c r="M339" s="1">
        <v>0</v>
      </c>
      <c r="N339" s="1">
        <v>-1</v>
      </c>
      <c r="R339" s="147">
        <v>0.2</v>
      </c>
      <c r="S339" s="147">
        <v>0.8</v>
      </c>
      <c r="T339" s="144"/>
      <c r="U339" s="147">
        <v>0.6</v>
      </c>
      <c r="V339" s="144">
        <v>0</v>
      </c>
      <c r="W339" s="144">
        <v>0.2</v>
      </c>
      <c r="X339" s="144">
        <v>0</v>
      </c>
      <c r="Y339" s="144">
        <v>0</v>
      </c>
      <c r="Z339" s="144">
        <v>0.2</v>
      </c>
      <c r="AA339" s="144">
        <v>0</v>
      </c>
      <c r="AB339" s="145">
        <v>0</v>
      </c>
      <c r="AC339" s="144">
        <v>0</v>
      </c>
      <c r="AE339" t="s">
        <v>2750</v>
      </c>
      <c r="AH339" t="str">
        <f t="shared" si="165"/>
        <v/>
      </c>
      <c r="AI339" t="str">
        <f t="shared" si="146"/>
        <v/>
      </c>
      <c r="AJ339" t="str">
        <f>IFERROR(SEARCH($AJ$1,K339),"")</f>
        <v/>
      </c>
      <c r="AK339" t="str">
        <f>IFERROR(SEARCH($AK$1,K339),"")</f>
        <v/>
      </c>
      <c r="AL339" t="str">
        <f t="shared" si="171"/>
        <v/>
      </c>
      <c r="AM339" t="str">
        <f t="shared" si="166"/>
        <v/>
      </c>
      <c r="AN339" t="str">
        <f t="shared" si="173"/>
        <v/>
      </c>
      <c r="AO339" t="str">
        <f t="shared" si="173"/>
        <v/>
      </c>
      <c r="AP339" t="str">
        <f t="shared" si="173"/>
        <v/>
      </c>
      <c r="AQ339" t="str">
        <f t="shared" si="173"/>
        <v/>
      </c>
      <c r="AR339" t="str">
        <f t="shared" si="173"/>
        <v/>
      </c>
      <c r="AS339" t="str">
        <f t="shared" si="173"/>
        <v/>
      </c>
      <c r="AT339" t="str">
        <f t="shared" si="173"/>
        <v/>
      </c>
      <c r="AU339" t="str">
        <f t="shared" si="173"/>
        <v/>
      </c>
      <c r="AV339" t="str">
        <f t="shared" si="173"/>
        <v/>
      </c>
      <c r="AW339" t="str">
        <f t="shared" si="173"/>
        <v/>
      </c>
      <c r="AX339" t="str">
        <f t="shared" si="174"/>
        <v/>
      </c>
      <c r="AY339" t="str">
        <f t="shared" si="174"/>
        <v/>
      </c>
      <c r="AZ339" t="str">
        <f t="shared" si="174"/>
        <v/>
      </c>
      <c r="BA339" t="str">
        <f t="shared" si="174"/>
        <v/>
      </c>
      <c r="BB339" t="str">
        <f t="shared" si="174"/>
        <v/>
      </c>
      <c r="BC339" t="str">
        <f t="shared" si="174"/>
        <v/>
      </c>
      <c r="BD339" t="str">
        <f t="shared" si="174"/>
        <v/>
      </c>
      <c r="BE339" t="str">
        <f t="shared" si="174"/>
        <v/>
      </c>
      <c r="BF339" t="str">
        <f t="shared" si="174"/>
        <v/>
      </c>
      <c r="BG339" t="str">
        <f t="shared" si="174"/>
        <v/>
      </c>
      <c r="BH339" t="str">
        <f t="shared" si="175"/>
        <v/>
      </c>
      <c r="BI339" t="str">
        <f t="shared" si="175"/>
        <v/>
      </c>
      <c r="BJ339" t="str">
        <f t="shared" si="175"/>
        <v/>
      </c>
      <c r="BK339" t="str">
        <f t="shared" si="175"/>
        <v/>
      </c>
      <c r="BL339" t="str">
        <f t="shared" si="175"/>
        <v/>
      </c>
      <c r="BM339" t="str">
        <f t="shared" si="175"/>
        <v/>
      </c>
      <c r="BN339" t="str">
        <f t="shared" si="175"/>
        <v/>
      </c>
    </row>
    <row r="340" spans="1:66">
      <c r="A340">
        <v>325</v>
      </c>
      <c r="B340">
        <v>5</v>
      </c>
      <c r="C340" t="s">
        <v>188</v>
      </c>
      <c r="D340" t="s">
        <v>3073</v>
      </c>
      <c r="E340">
        <f t="shared" si="172"/>
        <v>13</v>
      </c>
      <c r="F340" t="s">
        <v>3073</v>
      </c>
      <c r="K340" s="231" t="s">
        <v>2314</v>
      </c>
      <c r="L340" s="230" t="e">
        <f>VLOOKUP(K340,keys_v1.7!O$2:P$792,2,FALSE)</f>
        <v>#N/A</v>
      </c>
      <c r="M340" s="1">
        <v>0</v>
      </c>
      <c r="N340" s="1">
        <v>1</v>
      </c>
      <c r="R340" s="144">
        <v>0.4</v>
      </c>
      <c r="S340" s="144">
        <v>0.6</v>
      </c>
      <c r="T340" s="144"/>
      <c r="U340" s="147">
        <v>0.6</v>
      </c>
      <c r="V340" s="144">
        <v>0</v>
      </c>
      <c r="W340" s="144">
        <v>0</v>
      </c>
      <c r="X340" s="144">
        <v>0</v>
      </c>
      <c r="Y340" s="144">
        <v>0</v>
      </c>
      <c r="Z340" s="144">
        <v>0</v>
      </c>
      <c r="AA340" s="144">
        <v>0</v>
      </c>
      <c r="AB340" s="146">
        <v>0</v>
      </c>
      <c r="AC340" s="144">
        <v>0</v>
      </c>
      <c r="AE340" t="s">
        <v>2750</v>
      </c>
      <c r="AH340" t="str">
        <f t="shared" si="165"/>
        <v/>
      </c>
      <c r="AI340" t="str">
        <f t="shared" si="146"/>
        <v/>
      </c>
      <c r="AJ340" t="str">
        <f>IFERROR(SEARCH($AJ$1,K340),"")</f>
        <v/>
      </c>
      <c r="AK340" t="str">
        <f>IFERROR(SEARCH($AK$1,K340),"")</f>
        <v/>
      </c>
      <c r="AL340" t="str">
        <f t="shared" si="171"/>
        <v/>
      </c>
      <c r="AM340" t="str">
        <f t="shared" si="166"/>
        <v/>
      </c>
      <c r="AN340" t="str">
        <f t="shared" si="173"/>
        <v/>
      </c>
      <c r="AO340" t="str">
        <f t="shared" si="173"/>
        <v/>
      </c>
      <c r="AP340" t="str">
        <f t="shared" si="173"/>
        <v/>
      </c>
      <c r="AQ340" t="str">
        <f t="shared" si="173"/>
        <v/>
      </c>
      <c r="AR340" t="str">
        <f t="shared" si="173"/>
        <v/>
      </c>
      <c r="AS340" t="str">
        <f t="shared" si="173"/>
        <v/>
      </c>
      <c r="AT340" t="str">
        <f t="shared" si="173"/>
        <v/>
      </c>
      <c r="AU340" t="str">
        <f t="shared" si="173"/>
        <v/>
      </c>
      <c r="AV340" t="str">
        <f t="shared" si="173"/>
        <v/>
      </c>
      <c r="AW340" t="str">
        <f t="shared" si="173"/>
        <v/>
      </c>
      <c r="AX340" t="str">
        <f t="shared" si="174"/>
        <v/>
      </c>
      <c r="AY340" t="str">
        <f t="shared" si="174"/>
        <v/>
      </c>
      <c r="AZ340" t="str">
        <f t="shared" si="174"/>
        <v/>
      </c>
      <c r="BA340" t="str">
        <f t="shared" si="174"/>
        <v/>
      </c>
      <c r="BB340" t="str">
        <f t="shared" si="174"/>
        <v/>
      </c>
      <c r="BC340" t="str">
        <f t="shared" si="174"/>
        <v/>
      </c>
      <c r="BD340" t="str">
        <f t="shared" si="174"/>
        <v/>
      </c>
      <c r="BE340" t="str">
        <f t="shared" si="174"/>
        <v/>
      </c>
      <c r="BF340" t="str">
        <f t="shared" si="174"/>
        <v/>
      </c>
      <c r="BG340" t="str">
        <f t="shared" si="174"/>
        <v/>
      </c>
      <c r="BH340" t="str">
        <f t="shared" si="175"/>
        <v/>
      </c>
      <c r="BI340" t="str">
        <f t="shared" si="175"/>
        <v/>
      </c>
      <c r="BJ340" t="str">
        <f t="shared" si="175"/>
        <v/>
      </c>
      <c r="BK340" t="str">
        <f t="shared" si="175"/>
        <v/>
      </c>
      <c r="BL340" t="str">
        <f t="shared" si="175"/>
        <v/>
      </c>
      <c r="BM340" t="str">
        <f t="shared" si="175"/>
        <v/>
      </c>
      <c r="BN340" t="str">
        <f t="shared" si="175"/>
        <v/>
      </c>
    </row>
    <row r="341" spans="1:66">
      <c r="A341">
        <v>326</v>
      </c>
      <c r="B341">
        <v>5</v>
      </c>
      <c r="C341" t="s">
        <v>188</v>
      </c>
      <c r="D341" t="s">
        <v>3073</v>
      </c>
      <c r="E341">
        <f t="shared" si="172"/>
        <v>13</v>
      </c>
      <c r="F341" t="s">
        <v>3073</v>
      </c>
      <c r="K341" s="231" t="s">
        <v>2280</v>
      </c>
      <c r="L341" s="230" t="e">
        <f>VLOOKUP(K341,keys_v1.7!O$2:P$792,2,FALSE)</f>
        <v>#N/A</v>
      </c>
      <c r="M341" s="1">
        <v>0</v>
      </c>
      <c r="N341" s="1">
        <v>1</v>
      </c>
      <c r="R341" s="144">
        <v>0.2</v>
      </c>
      <c r="S341" s="144">
        <v>0.8</v>
      </c>
      <c r="T341" s="144"/>
      <c r="U341" s="147">
        <v>0.6</v>
      </c>
      <c r="V341" s="144">
        <v>0</v>
      </c>
      <c r="W341" s="144">
        <v>0</v>
      </c>
      <c r="X341" s="144">
        <v>0</v>
      </c>
      <c r="Y341" s="144">
        <v>0</v>
      </c>
      <c r="Z341" s="144">
        <v>0</v>
      </c>
      <c r="AA341" s="144">
        <v>0</v>
      </c>
      <c r="AB341" s="146">
        <v>0</v>
      </c>
      <c r="AC341" s="144">
        <v>0</v>
      </c>
      <c r="AE341" t="s">
        <v>2750</v>
      </c>
      <c r="AH341" t="str">
        <f t="shared" si="165"/>
        <v/>
      </c>
      <c r="AI341" t="str">
        <f t="shared" si="146"/>
        <v/>
      </c>
      <c r="AJ341" t="str">
        <f>IFERROR(SEARCH($AJ$1,K341),"")</f>
        <v/>
      </c>
      <c r="AK341" t="str">
        <f>IFERROR(SEARCH($AK$1,K341),"")</f>
        <v/>
      </c>
      <c r="AL341" t="str">
        <f t="shared" si="171"/>
        <v/>
      </c>
      <c r="AM341" t="str">
        <f t="shared" si="166"/>
        <v/>
      </c>
      <c r="AN341" t="str">
        <f t="shared" si="173"/>
        <v/>
      </c>
      <c r="AO341" t="str">
        <f t="shared" si="173"/>
        <v/>
      </c>
      <c r="AP341" t="str">
        <f t="shared" si="173"/>
        <v/>
      </c>
      <c r="AQ341" t="str">
        <f t="shared" si="173"/>
        <v/>
      </c>
      <c r="AR341" t="str">
        <f t="shared" si="173"/>
        <v/>
      </c>
      <c r="AS341" t="str">
        <f t="shared" si="173"/>
        <v/>
      </c>
      <c r="AT341" t="str">
        <f t="shared" si="173"/>
        <v/>
      </c>
      <c r="AU341" t="str">
        <f t="shared" si="173"/>
        <v/>
      </c>
      <c r="AV341" t="str">
        <f t="shared" si="173"/>
        <v/>
      </c>
      <c r="AW341" t="str">
        <f t="shared" si="173"/>
        <v/>
      </c>
      <c r="AX341" t="str">
        <f t="shared" si="174"/>
        <v/>
      </c>
      <c r="AY341" t="str">
        <f t="shared" si="174"/>
        <v/>
      </c>
      <c r="AZ341" t="str">
        <f t="shared" si="174"/>
        <v/>
      </c>
      <c r="BA341" t="str">
        <f t="shared" si="174"/>
        <v/>
      </c>
      <c r="BB341" t="str">
        <f t="shared" si="174"/>
        <v/>
      </c>
      <c r="BC341" t="str">
        <f t="shared" si="174"/>
        <v/>
      </c>
      <c r="BD341" t="str">
        <f t="shared" si="174"/>
        <v/>
      </c>
      <c r="BE341" t="str">
        <f t="shared" si="174"/>
        <v/>
      </c>
      <c r="BF341" t="str">
        <f t="shared" si="174"/>
        <v/>
      </c>
      <c r="BG341" t="str">
        <f t="shared" si="174"/>
        <v/>
      </c>
      <c r="BH341" t="str">
        <f t="shared" si="175"/>
        <v/>
      </c>
      <c r="BI341" t="str">
        <f t="shared" si="175"/>
        <v/>
      </c>
      <c r="BJ341" t="str">
        <f t="shared" si="175"/>
        <v/>
      </c>
      <c r="BK341" t="str">
        <f t="shared" si="175"/>
        <v/>
      </c>
      <c r="BL341" t="str">
        <f t="shared" si="175"/>
        <v/>
      </c>
      <c r="BM341" t="str">
        <f t="shared" si="175"/>
        <v/>
      </c>
      <c r="BN341" t="str">
        <f t="shared" si="175"/>
        <v/>
      </c>
    </row>
    <row r="342" spans="1:66" ht="32">
      <c r="A342">
        <v>117</v>
      </c>
      <c r="B342">
        <v>5</v>
      </c>
      <c r="C342" t="s">
        <v>188</v>
      </c>
      <c r="D342" t="s">
        <v>220</v>
      </c>
      <c r="E342">
        <f t="shared" si="172"/>
        <v>14</v>
      </c>
      <c r="F342" t="s">
        <v>418</v>
      </c>
      <c r="K342" s="231" t="s">
        <v>222</v>
      </c>
      <c r="L342" s="230" t="str">
        <f>VLOOKUP(K342,keys_v1.7!O$2:P$792,2,FALSE)</f>
        <v>Definition from FaBiO: A collection of related web pages containing text, images, videos and/or other digital assets that are addressed relative to a common Uniform Resource Locator (URL). A web site is hosted on at least one web server, accessible via a network such as the Internet or a private local area network.</v>
      </c>
      <c r="M342" s="1">
        <v>1</v>
      </c>
      <c r="N342" s="1">
        <v>0</v>
      </c>
      <c r="O342" s="1">
        <v>0</v>
      </c>
      <c r="P342" s="1">
        <v>1</v>
      </c>
      <c r="Q342" s="138">
        <v>1</v>
      </c>
      <c r="R342" s="147">
        <v>0.4</v>
      </c>
      <c r="S342" s="147">
        <v>0.6</v>
      </c>
      <c r="T342" s="144"/>
      <c r="U342" s="147">
        <v>0.8</v>
      </c>
      <c r="V342" s="144">
        <v>0.4</v>
      </c>
      <c r="W342" s="147">
        <v>0.6</v>
      </c>
      <c r="X342" s="144">
        <v>1</v>
      </c>
      <c r="Y342" s="144">
        <v>0</v>
      </c>
      <c r="Z342" s="144">
        <v>0.6</v>
      </c>
      <c r="AA342" s="144">
        <v>0</v>
      </c>
      <c r="AB342" s="145">
        <v>0</v>
      </c>
      <c r="AC342" s="144">
        <v>0</v>
      </c>
      <c r="AE342" t="s">
        <v>2750</v>
      </c>
      <c r="AH342" t="str">
        <f t="shared" si="165"/>
        <v/>
      </c>
      <c r="AI342" t="str">
        <f t="shared" si="146"/>
        <v/>
      </c>
      <c r="AJ342">
        <v>0</v>
      </c>
      <c r="AK342">
        <v>0</v>
      </c>
      <c r="AL342">
        <f t="shared" si="171"/>
        <v>1</v>
      </c>
      <c r="AM342" t="str">
        <f t="shared" si="166"/>
        <v/>
      </c>
      <c r="AN342" t="str">
        <f t="shared" si="173"/>
        <v/>
      </c>
      <c r="AO342" t="str">
        <f t="shared" si="173"/>
        <v/>
      </c>
      <c r="AP342" t="str">
        <f t="shared" si="173"/>
        <v/>
      </c>
      <c r="AQ342" t="str">
        <f t="shared" si="173"/>
        <v/>
      </c>
      <c r="AR342" t="str">
        <f t="shared" si="173"/>
        <v/>
      </c>
      <c r="AS342" t="str">
        <f t="shared" si="173"/>
        <v/>
      </c>
      <c r="AT342" t="str">
        <f t="shared" si="173"/>
        <v/>
      </c>
      <c r="AU342" t="str">
        <f t="shared" si="173"/>
        <v/>
      </c>
      <c r="AV342" t="str">
        <f t="shared" si="173"/>
        <v/>
      </c>
      <c r="AW342" t="str">
        <f t="shared" si="173"/>
        <v/>
      </c>
      <c r="AX342" t="str">
        <f t="shared" si="174"/>
        <v/>
      </c>
      <c r="AY342" t="str">
        <f t="shared" si="174"/>
        <v/>
      </c>
      <c r="AZ342" t="str">
        <f t="shared" si="174"/>
        <v/>
      </c>
      <c r="BA342" t="str">
        <f t="shared" si="174"/>
        <v/>
      </c>
      <c r="BB342" t="str">
        <f t="shared" si="174"/>
        <v/>
      </c>
      <c r="BC342" t="str">
        <f t="shared" si="174"/>
        <v/>
      </c>
      <c r="BD342" t="str">
        <f t="shared" si="174"/>
        <v/>
      </c>
      <c r="BE342" t="str">
        <f t="shared" si="174"/>
        <v/>
      </c>
      <c r="BF342" t="str">
        <f t="shared" si="174"/>
        <v/>
      </c>
      <c r="BG342" t="str">
        <f t="shared" si="174"/>
        <v/>
      </c>
      <c r="BH342" t="str">
        <f t="shared" si="175"/>
        <v/>
      </c>
      <c r="BI342" t="str">
        <f t="shared" si="175"/>
        <v/>
      </c>
      <c r="BJ342" t="str">
        <f t="shared" si="175"/>
        <v/>
      </c>
      <c r="BK342" t="str">
        <f t="shared" si="175"/>
        <v/>
      </c>
      <c r="BL342" t="str">
        <f t="shared" si="175"/>
        <v/>
      </c>
      <c r="BM342" t="str">
        <f t="shared" si="175"/>
        <v/>
      </c>
      <c r="BN342" t="str">
        <f t="shared" si="175"/>
        <v/>
      </c>
    </row>
    <row r="343" spans="1:66">
      <c r="A343">
        <v>40</v>
      </c>
      <c r="B343">
        <v>5</v>
      </c>
      <c r="C343" t="s">
        <v>188</v>
      </c>
      <c r="D343" t="s">
        <v>220</v>
      </c>
      <c r="E343">
        <f t="shared" si="172"/>
        <v>14</v>
      </c>
      <c r="F343" t="s">
        <v>418</v>
      </c>
      <c r="K343" s="231" t="s">
        <v>2361</v>
      </c>
      <c r="L343" s="230" t="e">
        <f>VLOOKUP(K343,keys_v1.7!O$2:P$792,2,FALSE)</f>
        <v>#N/A</v>
      </c>
      <c r="M343" s="1">
        <v>0</v>
      </c>
      <c r="N343" s="1">
        <v>-1</v>
      </c>
      <c r="O343" s="1">
        <v>1</v>
      </c>
      <c r="P343" s="1">
        <v>1</v>
      </c>
      <c r="Q343" s="138">
        <v>1</v>
      </c>
      <c r="R343" s="147">
        <v>0.4</v>
      </c>
      <c r="S343" s="147">
        <v>0.8</v>
      </c>
      <c r="T343" s="144"/>
      <c r="U343" s="147">
        <v>0.8</v>
      </c>
      <c r="V343" s="144">
        <v>0.2</v>
      </c>
      <c r="W343" s="144"/>
      <c r="X343" s="144">
        <v>0.2</v>
      </c>
      <c r="Y343" s="144">
        <v>0</v>
      </c>
      <c r="Z343" s="145">
        <v>0.4</v>
      </c>
      <c r="AA343" s="144">
        <v>0</v>
      </c>
      <c r="AB343" s="145">
        <v>0</v>
      </c>
      <c r="AC343" s="144">
        <v>0</v>
      </c>
      <c r="AE343" t="s">
        <v>2750</v>
      </c>
      <c r="AH343" t="str">
        <f t="shared" si="165"/>
        <v/>
      </c>
      <c r="AI343" t="str">
        <f t="shared" si="146"/>
        <v/>
      </c>
      <c r="AJ343">
        <v>0</v>
      </c>
      <c r="AK343">
        <v>0</v>
      </c>
      <c r="AL343">
        <f t="shared" si="171"/>
        <v>1</v>
      </c>
      <c r="AM343" t="str">
        <f t="shared" si="166"/>
        <v/>
      </c>
      <c r="AN343" t="str">
        <f t="shared" si="173"/>
        <v/>
      </c>
      <c r="AO343" t="str">
        <f t="shared" si="173"/>
        <v/>
      </c>
      <c r="AP343" t="str">
        <f t="shared" si="173"/>
        <v/>
      </c>
      <c r="AQ343" t="str">
        <f t="shared" si="173"/>
        <v/>
      </c>
      <c r="AR343" t="str">
        <f t="shared" si="173"/>
        <v/>
      </c>
      <c r="AS343" t="str">
        <f t="shared" si="173"/>
        <v/>
      </c>
      <c r="AT343" t="str">
        <f t="shared" si="173"/>
        <v/>
      </c>
      <c r="AU343" t="str">
        <f t="shared" si="173"/>
        <v/>
      </c>
      <c r="AV343" t="str">
        <f t="shared" si="173"/>
        <v/>
      </c>
      <c r="AW343" t="str">
        <f t="shared" si="173"/>
        <v/>
      </c>
      <c r="AX343" t="str">
        <f t="shared" si="174"/>
        <v/>
      </c>
      <c r="AY343" t="str">
        <f t="shared" si="174"/>
        <v/>
      </c>
      <c r="AZ343" t="str">
        <f t="shared" si="174"/>
        <v/>
      </c>
      <c r="BA343" t="str">
        <f t="shared" si="174"/>
        <v/>
      </c>
      <c r="BB343" t="str">
        <f t="shared" si="174"/>
        <v/>
      </c>
      <c r="BC343" t="str">
        <f t="shared" si="174"/>
        <v/>
      </c>
      <c r="BD343" t="str">
        <f t="shared" si="174"/>
        <v/>
      </c>
      <c r="BE343" t="str">
        <f t="shared" si="174"/>
        <v/>
      </c>
      <c r="BF343" t="str">
        <f t="shared" si="174"/>
        <v/>
      </c>
      <c r="BG343" t="str">
        <f t="shared" si="174"/>
        <v/>
      </c>
      <c r="BH343" t="str">
        <f t="shared" si="175"/>
        <v/>
      </c>
      <c r="BI343" t="str">
        <f t="shared" si="175"/>
        <v/>
      </c>
      <c r="BJ343" t="str">
        <f t="shared" si="175"/>
        <v/>
      </c>
      <c r="BK343" t="str">
        <f t="shared" si="175"/>
        <v/>
      </c>
      <c r="BL343" t="str">
        <f t="shared" si="175"/>
        <v/>
      </c>
      <c r="BM343" t="str">
        <f t="shared" si="175"/>
        <v/>
      </c>
      <c r="BN343" t="str">
        <f t="shared" si="175"/>
        <v/>
      </c>
    </row>
    <row r="344" spans="1:66">
      <c r="A344">
        <v>118</v>
      </c>
      <c r="B344">
        <v>5</v>
      </c>
      <c r="C344" t="s">
        <v>188</v>
      </c>
      <c r="D344" t="s">
        <v>220</v>
      </c>
      <c r="E344">
        <f t="shared" si="172"/>
        <v>14</v>
      </c>
      <c r="F344" t="s">
        <v>418</v>
      </c>
      <c r="K344" s="231" t="s">
        <v>2581</v>
      </c>
      <c r="L344" s="230" t="e">
        <f>VLOOKUP(K344,keys_v1.7!O$2:P$792,2,FALSE)</f>
        <v>#N/A</v>
      </c>
      <c r="M344" s="1">
        <v>0</v>
      </c>
      <c r="N344" s="1">
        <v>1</v>
      </c>
      <c r="O344" s="1">
        <v>0</v>
      </c>
      <c r="P344" s="1">
        <v>1</v>
      </c>
      <c r="Q344" s="138">
        <v>1</v>
      </c>
      <c r="R344" s="147">
        <v>0.4</v>
      </c>
      <c r="S344" s="147">
        <v>0.6</v>
      </c>
      <c r="T344" s="146"/>
      <c r="U344" s="147">
        <v>0.8</v>
      </c>
      <c r="V344" s="146">
        <v>0.4</v>
      </c>
      <c r="W344" s="147">
        <v>0.6</v>
      </c>
      <c r="X344" s="146">
        <v>1</v>
      </c>
      <c r="Y344" s="144">
        <v>0</v>
      </c>
      <c r="Z344" s="146">
        <v>0.6</v>
      </c>
      <c r="AA344" s="146">
        <v>0</v>
      </c>
      <c r="AB344" s="145">
        <v>0</v>
      </c>
      <c r="AC344" s="146">
        <v>0</v>
      </c>
      <c r="AD344" s="8"/>
      <c r="AE344" t="s">
        <v>2750</v>
      </c>
      <c r="AH344" t="str">
        <f t="shared" si="165"/>
        <v/>
      </c>
      <c r="AI344" t="str">
        <f t="shared" si="146"/>
        <v/>
      </c>
      <c r="AJ344">
        <v>0</v>
      </c>
      <c r="AK344">
        <v>0</v>
      </c>
      <c r="AL344">
        <f t="shared" si="171"/>
        <v>1</v>
      </c>
      <c r="AM344" t="str">
        <f t="shared" si="166"/>
        <v/>
      </c>
      <c r="AN344" t="str">
        <f t="shared" ref="AN344:AW351" si="176">IFERROR(SEARCH(AN$1,$K344),"")</f>
        <v/>
      </c>
      <c r="AO344" t="str">
        <f t="shared" si="176"/>
        <v/>
      </c>
      <c r="AP344" t="str">
        <f t="shared" si="176"/>
        <v/>
      </c>
      <c r="AQ344" t="str">
        <f t="shared" si="176"/>
        <v/>
      </c>
      <c r="AR344" t="str">
        <f t="shared" si="176"/>
        <v/>
      </c>
      <c r="AS344" t="str">
        <f t="shared" si="176"/>
        <v/>
      </c>
      <c r="AT344" t="str">
        <f t="shared" si="176"/>
        <v/>
      </c>
      <c r="AU344" t="str">
        <f t="shared" si="176"/>
        <v/>
      </c>
      <c r="AV344" t="str">
        <f t="shared" si="176"/>
        <v/>
      </c>
      <c r="AW344" t="str">
        <f t="shared" si="176"/>
        <v/>
      </c>
      <c r="AX344" t="str">
        <f t="shared" ref="AX344:BG351" si="177">IFERROR(SEARCH(AX$1,$K344),"")</f>
        <v/>
      </c>
      <c r="AY344" t="str">
        <f t="shared" si="177"/>
        <v/>
      </c>
      <c r="AZ344" t="str">
        <f t="shared" si="177"/>
        <v/>
      </c>
      <c r="BA344" t="str">
        <f t="shared" si="177"/>
        <v/>
      </c>
      <c r="BB344" t="str">
        <f t="shared" si="177"/>
        <v/>
      </c>
      <c r="BC344" t="str">
        <f t="shared" si="177"/>
        <v/>
      </c>
      <c r="BD344" t="str">
        <f t="shared" si="177"/>
        <v/>
      </c>
      <c r="BE344" t="str">
        <f t="shared" si="177"/>
        <v/>
      </c>
      <c r="BF344" t="str">
        <f t="shared" si="177"/>
        <v/>
      </c>
      <c r="BG344" t="str">
        <f t="shared" si="177"/>
        <v/>
      </c>
      <c r="BH344" t="str">
        <f t="shared" ref="BH344:BN351" si="178">IFERROR(SEARCH(BH$1,$K344),"")</f>
        <v/>
      </c>
      <c r="BI344" t="str">
        <f t="shared" si="178"/>
        <v/>
      </c>
      <c r="BJ344" t="str">
        <f t="shared" si="178"/>
        <v/>
      </c>
      <c r="BK344" t="str">
        <f t="shared" si="178"/>
        <v/>
      </c>
      <c r="BL344" t="str">
        <f t="shared" si="178"/>
        <v/>
      </c>
      <c r="BM344" t="str">
        <f t="shared" si="178"/>
        <v/>
      </c>
      <c r="BN344" t="str">
        <f t="shared" si="178"/>
        <v/>
      </c>
    </row>
    <row r="345" spans="1:66">
      <c r="A345">
        <v>119</v>
      </c>
      <c r="B345">
        <v>5</v>
      </c>
      <c r="C345" t="s">
        <v>188</v>
      </c>
      <c r="D345" t="s">
        <v>220</v>
      </c>
      <c r="E345">
        <f t="shared" si="172"/>
        <v>14</v>
      </c>
      <c r="F345" t="s">
        <v>418</v>
      </c>
      <c r="K345" s="231" t="s">
        <v>742</v>
      </c>
      <c r="L345" s="230" t="e">
        <f>VLOOKUP(K345,keys_v1.7!O$2:P$792,2,FALSE)</f>
        <v>#N/A</v>
      </c>
      <c r="M345" s="1">
        <v>0</v>
      </c>
      <c r="N345" s="1">
        <v>1</v>
      </c>
      <c r="O345" s="1">
        <v>1</v>
      </c>
      <c r="P345" s="1">
        <v>1</v>
      </c>
      <c r="Q345" s="138">
        <v>1</v>
      </c>
      <c r="R345" s="147">
        <v>0.4</v>
      </c>
      <c r="S345" s="147">
        <v>0.4</v>
      </c>
      <c r="T345" s="144"/>
      <c r="U345" s="147">
        <v>0.8</v>
      </c>
      <c r="V345" s="144">
        <v>0.4</v>
      </c>
      <c r="W345" s="147">
        <v>0.8</v>
      </c>
      <c r="X345" s="144">
        <v>0.8</v>
      </c>
      <c r="Y345" s="144">
        <v>0</v>
      </c>
      <c r="Z345" s="144">
        <v>0.6</v>
      </c>
      <c r="AA345" s="144">
        <v>0</v>
      </c>
      <c r="AB345" s="145">
        <v>0</v>
      </c>
      <c r="AC345" s="144">
        <v>0</v>
      </c>
      <c r="AE345" t="s">
        <v>2750</v>
      </c>
      <c r="AH345" t="str">
        <f t="shared" si="165"/>
        <v/>
      </c>
      <c r="AI345" t="str">
        <f t="shared" si="146"/>
        <v/>
      </c>
      <c r="AJ345">
        <v>0</v>
      </c>
      <c r="AK345">
        <v>0</v>
      </c>
      <c r="AL345">
        <f t="shared" si="171"/>
        <v>1</v>
      </c>
      <c r="AM345" t="str">
        <f t="shared" si="166"/>
        <v/>
      </c>
      <c r="AN345" t="str">
        <f t="shared" si="176"/>
        <v/>
      </c>
      <c r="AO345" t="str">
        <f t="shared" si="176"/>
        <v/>
      </c>
      <c r="AP345" t="str">
        <f t="shared" si="176"/>
        <v/>
      </c>
      <c r="AQ345" t="str">
        <f t="shared" si="176"/>
        <v/>
      </c>
      <c r="AR345" t="str">
        <f t="shared" si="176"/>
        <v/>
      </c>
      <c r="AS345" t="str">
        <f t="shared" si="176"/>
        <v/>
      </c>
      <c r="AT345" t="str">
        <f t="shared" si="176"/>
        <v/>
      </c>
      <c r="AU345" t="str">
        <f t="shared" si="176"/>
        <v/>
      </c>
      <c r="AV345" t="str">
        <f t="shared" si="176"/>
        <v/>
      </c>
      <c r="AW345" t="str">
        <f t="shared" si="176"/>
        <v/>
      </c>
      <c r="AX345" t="str">
        <f t="shared" si="177"/>
        <v/>
      </c>
      <c r="AY345" t="str">
        <f t="shared" si="177"/>
        <v/>
      </c>
      <c r="AZ345" t="str">
        <f t="shared" si="177"/>
        <v/>
      </c>
      <c r="BA345" t="str">
        <f t="shared" si="177"/>
        <v/>
      </c>
      <c r="BB345" t="str">
        <f t="shared" si="177"/>
        <v/>
      </c>
      <c r="BC345" t="str">
        <f t="shared" si="177"/>
        <v/>
      </c>
      <c r="BD345" t="str">
        <f t="shared" si="177"/>
        <v/>
      </c>
      <c r="BE345" t="str">
        <f t="shared" si="177"/>
        <v/>
      </c>
      <c r="BF345" t="str">
        <f t="shared" si="177"/>
        <v/>
      </c>
      <c r="BG345" t="str">
        <f t="shared" si="177"/>
        <v/>
      </c>
      <c r="BH345" t="str">
        <f t="shared" si="178"/>
        <v/>
      </c>
      <c r="BI345" t="str">
        <f t="shared" si="178"/>
        <v/>
      </c>
      <c r="BJ345" t="str">
        <f t="shared" si="178"/>
        <v/>
      </c>
      <c r="BK345" t="str">
        <f t="shared" si="178"/>
        <v/>
      </c>
      <c r="BL345" t="str">
        <f t="shared" si="178"/>
        <v/>
      </c>
      <c r="BM345" t="str">
        <f t="shared" si="178"/>
        <v/>
      </c>
      <c r="BN345" t="str">
        <f t="shared" si="178"/>
        <v/>
      </c>
    </row>
    <row r="346" spans="1:66">
      <c r="A346">
        <v>363</v>
      </c>
      <c r="B346">
        <v>5</v>
      </c>
      <c r="C346" t="s">
        <v>188</v>
      </c>
      <c r="D346" t="s">
        <v>220</v>
      </c>
      <c r="E346">
        <f t="shared" si="172"/>
        <v>14</v>
      </c>
      <c r="F346" t="s">
        <v>418</v>
      </c>
      <c r="K346" s="231" t="s">
        <v>2738</v>
      </c>
      <c r="L346" s="230" t="e">
        <f>VLOOKUP(K346,keys_v1.7!O$2:P$792,2,FALSE)</f>
        <v>#N/A</v>
      </c>
      <c r="M346" s="1">
        <v>0</v>
      </c>
      <c r="N346" s="1">
        <v>-1</v>
      </c>
      <c r="O346" s="1" t="s">
        <v>609</v>
      </c>
      <c r="P346" s="1" t="s">
        <v>609</v>
      </c>
      <c r="Q346" s="138" t="s">
        <v>609</v>
      </c>
      <c r="R346" s="144">
        <v>0.4</v>
      </c>
      <c r="S346" s="147">
        <v>0.4</v>
      </c>
      <c r="T346" s="144">
        <v>0.6</v>
      </c>
      <c r="U346" s="144">
        <v>0.4</v>
      </c>
      <c r="V346" s="144">
        <v>1</v>
      </c>
      <c r="W346" s="144">
        <v>1</v>
      </c>
      <c r="X346" s="144">
        <v>0.6</v>
      </c>
      <c r="Y346" s="144">
        <v>0</v>
      </c>
      <c r="Z346" s="144">
        <v>0.4</v>
      </c>
      <c r="AA346" s="144">
        <v>0</v>
      </c>
      <c r="AB346" s="145">
        <v>0</v>
      </c>
      <c r="AC346" s="145">
        <v>0</v>
      </c>
      <c r="AE346" t="s">
        <v>2750</v>
      </c>
      <c r="AH346" t="s">
        <v>609</v>
      </c>
      <c r="AI346" t="str">
        <f t="shared" si="146"/>
        <v/>
      </c>
      <c r="AJ346">
        <v>0</v>
      </c>
      <c r="AK346">
        <v>0</v>
      </c>
      <c r="AL346">
        <f t="shared" si="171"/>
        <v>1</v>
      </c>
      <c r="AN346" t="str">
        <f t="shared" si="176"/>
        <v/>
      </c>
      <c r="AO346" t="str">
        <f t="shared" si="176"/>
        <v/>
      </c>
      <c r="AP346" t="str">
        <f t="shared" si="176"/>
        <v/>
      </c>
      <c r="AQ346" t="str">
        <f t="shared" si="176"/>
        <v/>
      </c>
      <c r="AR346" t="str">
        <f t="shared" si="176"/>
        <v/>
      </c>
      <c r="AS346" t="str">
        <f t="shared" si="176"/>
        <v/>
      </c>
      <c r="AT346" t="str">
        <f t="shared" si="176"/>
        <v/>
      </c>
      <c r="AU346" t="str">
        <f t="shared" si="176"/>
        <v/>
      </c>
      <c r="AV346" t="str">
        <f t="shared" si="176"/>
        <v/>
      </c>
      <c r="AW346" t="str">
        <f t="shared" si="176"/>
        <v/>
      </c>
      <c r="AX346" t="str">
        <f t="shared" si="177"/>
        <v/>
      </c>
      <c r="AY346">
        <f t="shared" si="177"/>
        <v>11</v>
      </c>
      <c r="AZ346" t="str">
        <f t="shared" si="177"/>
        <v/>
      </c>
      <c r="BA346" t="str">
        <f t="shared" si="177"/>
        <v/>
      </c>
      <c r="BB346" t="str">
        <f t="shared" si="177"/>
        <v/>
      </c>
      <c r="BC346" t="str">
        <f t="shared" si="177"/>
        <v/>
      </c>
      <c r="BD346" t="str">
        <f t="shared" si="177"/>
        <v/>
      </c>
      <c r="BE346" t="str">
        <f t="shared" si="177"/>
        <v/>
      </c>
      <c r="BF346" t="str">
        <f t="shared" si="177"/>
        <v/>
      </c>
      <c r="BG346" t="str">
        <f t="shared" si="177"/>
        <v/>
      </c>
      <c r="BH346" t="str">
        <f t="shared" si="178"/>
        <v/>
      </c>
      <c r="BI346" t="str">
        <f t="shared" si="178"/>
        <v/>
      </c>
      <c r="BJ346" t="str">
        <f t="shared" si="178"/>
        <v/>
      </c>
      <c r="BK346" t="str">
        <f t="shared" si="178"/>
        <v/>
      </c>
      <c r="BL346" t="str">
        <f t="shared" si="178"/>
        <v/>
      </c>
      <c r="BM346" t="str">
        <f t="shared" si="178"/>
        <v/>
      </c>
      <c r="BN346" t="str">
        <f t="shared" si="178"/>
        <v/>
      </c>
    </row>
    <row r="347" spans="1:66" ht="16">
      <c r="A347">
        <v>96</v>
      </c>
      <c r="B347">
        <v>9</v>
      </c>
      <c r="C347" t="s">
        <v>248</v>
      </c>
      <c r="D347" t="s">
        <v>2604</v>
      </c>
      <c r="E347">
        <f t="shared" si="172"/>
        <v>15</v>
      </c>
      <c r="F347" t="s">
        <v>3301</v>
      </c>
      <c r="K347" s="231" t="s">
        <v>2574</v>
      </c>
      <c r="L347" s="230" t="str">
        <f>VLOOKUP(K347,keys_v1.7!O$2:P$792,2,FALSE)</f>
        <v>Definition from VIVO: A document stating the facts and points of law of a client's case|A written argument submitted to a court.</v>
      </c>
      <c r="M347" s="1">
        <v>0</v>
      </c>
      <c r="N347" s="1">
        <v>-1</v>
      </c>
      <c r="O347" s="1">
        <v>1</v>
      </c>
      <c r="R347" s="144">
        <v>0</v>
      </c>
      <c r="S347" s="144">
        <v>0</v>
      </c>
      <c r="T347" s="144">
        <v>0</v>
      </c>
      <c r="U347" s="144">
        <v>0</v>
      </c>
      <c r="V347" s="144">
        <v>0</v>
      </c>
      <c r="W347" s="144">
        <v>0</v>
      </c>
      <c r="X347" s="144">
        <v>0</v>
      </c>
      <c r="Y347" s="144">
        <v>0</v>
      </c>
      <c r="Z347" s="144">
        <v>0.4</v>
      </c>
      <c r="AA347" s="144">
        <v>0</v>
      </c>
      <c r="AB347" s="146">
        <v>1</v>
      </c>
      <c r="AC347" s="145">
        <v>0</v>
      </c>
      <c r="AD347">
        <v>0</v>
      </c>
      <c r="AE347" t="s">
        <v>2759</v>
      </c>
      <c r="AH347" t="str">
        <f>IFERROR(SEARCH(AH$1,$K347),"")</f>
        <v/>
      </c>
      <c r="AI347" t="str">
        <f t="shared" si="146"/>
        <v/>
      </c>
      <c r="AJ347" t="str">
        <f>IFERROR(SEARCH($AJ$1,K347),"")</f>
        <v/>
      </c>
      <c r="AK347" t="str">
        <f>IFERROR(SEARCH($AK$1,K347),"")</f>
        <v/>
      </c>
      <c r="AL347" t="str">
        <f t="shared" si="171"/>
        <v/>
      </c>
      <c r="AM347" t="str">
        <f>IFERROR(SEARCH(AM$1,$K347),"")</f>
        <v/>
      </c>
      <c r="AN347" t="str">
        <f t="shared" si="176"/>
        <v/>
      </c>
      <c r="AO347" t="str">
        <f t="shared" si="176"/>
        <v/>
      </c>
      <c r="AP347" t="str">
        <f t="shared" si="176"/>
        <v/>
      </c>
      <c r="AQ347" t="str">
        <f t="shared" si="176"/>
        <v/>
      </c>
      <c r="AR347" t="str">
        <f t="shared" si="176"/>
        <v/>
      </c>
      <c r="AS347" t="str">
        <f t="shared" si="176"/>
        <v/>
      </c>
      <c r="AT347" t="str">
        <f t="shared" si="176"/>
        <v/>
      </c>
      <c r="AU347" t="str">
        <f t="shared" si="176"/>
        <v/>
      </c>
      <c r="AV347" t="str">
        <f t="shared" si="176"/>
        <v/>
      </c>
      <c r="AW347" t="str">
        <f t="shared" si="176"/>
        <v/>
      </c>
      <c r="AX347" t="str">
        <f t="shared" si="177"/>
        <v/>
      </c>
      <c r="AY347" t="str">
        <f t="shared" si="177"/>
        <v/>
      </c>
      <c r="AZ347" t="str">
        <f t="shared" si="177"/>
        <v/>
      </c>
      <c r="BA347" t="str">
        <f t="shared" si="177"/>
        <v/>
      </c>
      <c r="BB347" t="str">
        <f t="shared" si="177"/>
        <v/>
      </c>
      <c r="BC347" t="str">
        <f t="shared" si="177"/>
        <v/>
      </c>
      <c r="BD347" t="str">
        <f t="shared" si="177"/>
        <v/>
      </c>
      <c r="BE347" t="str">
        <f t="shared" si="177"/>
        <v/>
      </c>
      <c r="BF347">
        <f t="shared" si="177"/>
        <v>7</v>
      </c>
      <c r="BG347" t="str">
        <f t="shared" si="177"/>
        <v/>
      </c>
      <c r="BH347" t="str">
        <f t="shared" si="178"/>
        <v/>
      </c>
      <c r="BI347" t="str">
        <f t="shared" si="178"/>
        <v/>
      </c>
      <c r="BJ347" t="str">
        <f t="shared" si="178"/>
        <v/>
      </c>
      <c r="BK347" t="str">
        <f t="shared" si="178"/>
        <v/>
      </c>
      <c r="BL347" t="str">
        <f t="shared" si="178"/>
        <v/>
      </c>
      <c r="BM347" t="str">
        <f t="shared" si="178"/>
        <v/>
      </c>
      <c r="BN347" t="str">
        <f t="shared" si="178"/>
        <v/>
      </c>
    </row>
    <row r="348" spans="1:66" ht="32">
      <c r="A348">
        <v>97</v>
      </c>
      <c r="B348">
        <v>9</v>
      </c>
      <c r="C348" t="s">
        <v>248</v>
      </c>
      <c r="D348" t="s">
        <v>2604</v>
      </c>
      <c r="E348">
        <f t="shared" si="172"/>
        <v>15</v>
      </c>
      <c r="F348" t="s">
        <v>3301</v>
      </c>
      <c r="K348" s="231" t="s">
        <v>2577</v>
      </c>
      <c r="L348" s="230" t="str">
        <f>VLOOKUP(K348,keys_v1.7!O$2:P$792,2,FALSE)</f>
        <v>Definition from VIVO: The written determination of a case, motion or claim by a court or tribunal|A document containing an authoritative determination (as a decree or judgment) made after consideration of facts or law.</v>
      </c>
      <c r="M348" s="1">
        <v>0</v>
      </c>
      <c r="N348" s="1">
        <v>-1</v>
      </c>
      <c r="O348" s="1">
        <v>1</v>
      </c>
      <c r="R348" s="144">
        <v>0</v>
      </c>
      <c r="S348" s="147">
        <v>0</v>
      </c>
      <c r="T348" s="147">
        <v>0</v>
      </c>
      <c r="U348" s="144">
        <v>0</v>
      </c>
      <c r="V348" s="144">
        <v>0</v>
      </c>
      <c r="W348" s="144">
        <v>0</v>
      </c>
      <c r="X348" s="144">
        <v>0</v>
      </c>
      <c r="Y348" s="144">
        <v>0</v>
      </c>
      <c r="Z348" s="144">
        <v>0.6</v>
      </c>
      <c r="AA348" s="144">
        <v>0.2</v>
      </c>
      <c r="AB348" s="146">
        <v>1</v>
      </c>
      <c r="AC348" s="144">
        <v>0</v>
      </c>
      <c r="AE348" t="s">
        <v>2680</v>
      </c>
      <c r="AH348" t="str">
        <f>IFERROR(SEARCH(AH$1,$K348),"")</f>
        <v/>
      </c>
      <c r="AI348" t="str">
        <f t="shared" si="146"/>
        <v/>
      </c>
      <c r="AJ348" t="str">
        <f>IFERROR(SEARCH($AJ$1,K348),"")</f>
        <v/>
      </c>
      <c r="AK348" t="str">
        <f>IFERROR(SEARCH($AK$1,K348),"")</f>
        <v/>
      </c>
      <c r="AL348" t="str">
        <f t="shared" si="171"/>
        <v/>
      </c>
      <c r="AM348" t="str">
        <f>IFERROR(SEARCH(AM$1,$K348),"")</f>
        <v/>
      </c>
      <c r="AN348" t="str">
        <f t="shared" si="176"/>
        <v/>
      </c>
      <c r="AO348" t="str">
        <f t="shared" si="176"/>
        <v/>
      </c>
      <c r="AP348" t="str">
        <f t="shared" si="176"/>
        <v/>
      </c>
      <c r="AQ348" t="str">
        <f t="shared" si="176"/>
        <v/>
      </c>
      <c r="AR348" t="str">
        <f t="shared" si="176"/>
        <v/>
      </c>
      <c r="AS348" t="str">
        <f t="shared" si="176"/>
        <v/>
      </c>
      <c r="AT348" t="str">
        <f t="shared" si="176"/>
        <v/>
      </c>
      <c r="AU348" t="str">
        <f t="shared" si="176"/>
        <v/>
      </c>
      <c r="AV348" t="str">
        <f t="shared" si="176"/>
        <v/>
      </c>
      <c r="AW348" t="str">
        <f t="shared" si="176"/>
        <v/>
      </c>
      <c r="AX348" t="str">
        <f t="shared" si="177"/>
        <v/>
      </c>
      <c r="AY348" t="str">
        <f t="shared" si="177"/>
        <v/>
      </c>
      <c r="AZ348" t="str">
        <f t="shared" si="177"/>
        <v/>
      </c>
      <c r="BA348" t="str">
        <f t="shared" si="177"/>
        <v/>
      </c>
      <c r="BB348" t="str">
        <f t="shared" si="177"/>
        <v/>
      </c>
      <c r="BC348" t="str">
        <f t="shared" si="177"/>
        <v/>
      </c>
      <c r="BD348" t="str">
        <f t="shared" si="177"/>
        <v/>
      </c>
      <c r="BE348" t="str">
        <f t="shared" si="177"/>
        <v/>
      </c>
      <c r="BF348" t="str">
        <f t="shared" si="177"/>
        <v/>
      </c>
      <c r="BG348" t="str">
        <f t="shared" si="177"/>
        <v/>
      </c>
      <c r="BH348" t="str">
        <f t="shared" si="178"/>
        <v/>
      </c>
      <c r="BI348" t="str">
        <f t="shared" si="178"/>
        <v/>
      </c>
      <c r="BJ348" t="str">
        <f t="shared" si="178"/>
        <v/>
      </c>
      <c r="BK348" t="str">
        <f t="shared" si="178"/>
        <v/>
      </c>
      <c r="BL348" t="str">
        <f t="shared" si="178"/>
        <v/>
      </c>
      <c r="BM348" t="str">
        <f t="shared" si="178"/>
        <v/>
      </c>
      <c r="BN348" t="str">
        <f t="shared" si="178"/>
        <v/>
      </c>
    </row>
    <row r="349" spans="1:66">
      <c r="A349">
        <v>98</v>
      </c>
      <c r="B349">
        <v>9</v>
      </c>
      <c r="C349" t="s">
        <v>248</v>
      </c>
      <c r="D349" t="s">
        <v>66</v>
      </c>
      <c r="E349">
        <f t="shared" si="172"/>
        <v>16</v>
      </c>
      <c r="F349" t="s">
        <v>66</v>
      </c>
      <c r="K349" s="231" t="s">
        <v>1900</v>
      </c>
      <c r="L349" s="230" t="e">
        <f>VLOOKUP(K349,keys_v1.7!O$2:P$792,2,FALSE)</f>
        <v>#N/A</v>
      </c>
      <c r="M349" s="1">
        <v>0</v>
      </c>
      <c r="N349" s="1">
        <v>-1</v>
      </c>
      <c r="Q349" s="198"/>
      <c r="R349" s="144">
        <v>0.4</v>
      </c>
      <c r="S349" s="144">
        <v>0</v>
      </c>
      <c r="T349" s="144">
        <v>0.4</v>
      </c>
      <c r="U349" s="144">
        <v>0.2</v>
      </c>
      <c r="V349" s="144">
        <v>0</v>
      </c>
      <c r="W349" s="144">
        <v>0</v>
      </c>
      <c r="X349" s="144">
        <v>0</v>
      </c>
      <c r="Y349" s="144">
        <v>0</v>
      </c>
      <c r="Z349" s="144">
        <v>0.2</v>
      </c>
      <c r="AA349" s="144">
        <v>0</v>
      </c>
      <c r="AB349" s="145">
        <v>0</v>
      </c>
      <c r="AC349" s="144">
        <v>1</v>
      </c>
      <c r="AE349" t="s">
        <v>2750</v>
      </c>
      <c r="AH349" t="str">
        <f>IFERROR(SEARCH(AH$1,$K349),"")</f>
        <v/>
      </c>
      <c r="AI349" t="str">
        <f t="shared" si="146"/>
        <v/>
      </c>
      <c r="AJ349" t="str">
        <f>IFERROR(SEARCH($AJ$1,K349),"")</f>
        <v/>
      </c>
      <c r="AK349" t="str">
        <f>IFERROR(SEARCH($AK$1,K349),"")</f>
        <v/>
      </c>
      <c r="AL349" t="str">
        <f t="shared" si="171"/>
        <v/>
      </c>
      <c r="AM349" t="str">
        <f>IFERROR(SEARCH(AM$1,$K349),"")</f>
        <v/>
      </c>
      <c r="AN349" t="str">
        <f t="shared" si="176"/>
        <v/>
      </c>
      <c r="AO349" t="str">
        <f t="shared" si="176"/>
        <v/>
      </c>
      <c r="AP349" t="str">
        <f t="shared" si="176"/>
        <v/>
      </c>
      <c r="AQ349" t="str">
        <f t="shared" si="176"/>
        <v/>
      </c>
      <c r="AR349" t="str">
        <f t="shared" si="176"/>
        <v/>
      </c>
      <c r="AS349" t="str">
        <f t="shared" si="176"/>
        <v/>
      </c>
      <c r="AT349" t="str">
        <f t="shared" si="176"/>
        <v/>
      </c>
      <c r="AU349" t="str">
        <f t="shared" si="176"/>
        <v/>
      </c>
      <c r="AV349" t="str">
        <f t="shared" si="176"/>
        <v/>
      </c>
      <c r="AW349" t="str">
        <f t="shared" si="176"/>
        <v/>
      </c>
      <c r="AX349" t="str">
        <f t="shared" si="177"/>
        <v/>
      </c>
      <c r="AY349" t="str">
        <f t="shared" si="177"/>
        <v/>
      </c>
      <c r="AZ349" t="str">
        <f t="shared" si="177"/>
        <v/>
      </c>
      <c r="BA349" t="str">
        <f t="shared" si="177"/>
        <v/>
      </c>
      <c r="BB349" t="str">
        <f t="shared" si="177"/>
        <v/>
      </c>
      <c r="BC349" t="str">
        <f t="shared" si="177"/>
        <v/>
      </c>
      <c r="BD349" t="str">
        <f t="shared" si="177"/>
        <v/>
      </c>
      <c r="BE349" t="str">
        <f t="shared" si="177"/>
        <v/>
      </c>
      <c r="BF349" t="str">
        <f t="shared" si="177"/>
        <v/>
      </c>
      <c r="BG349" t="str">
        <f t="shared" si="177"/>
        <v/>
      </c>
      <c r="BH349" t="str">
        <f t="shared" si="178"/>
        <v/>
      </c>
      <c r="BI349" t="str">
        <f t="shared" si="178"/>
        <v/>
      </c>
      <c r="BJ349" t="str">
        <f t="shared" si="178"/>
        <v/>
      </c>
      <c r="BK349" t="str">
        <f t="shared" si="178"/>
        <v/>
      </c>
      <c r="BL349" t="str">
        <f t="shared" si="178"/>
        <v/>
      </c>
      <c r="BM349" t="str">
        <f t="shared" si="178"/>
        <v/>
      </c>
      <c r="BN349" t="str">
        <f t="shared" si="178"/>
        <v/>
      </c>
    </row>
    <row r="350" spans="1:66" ht="16">
      <c r="A350">
        <v>367</v>
      </c>
      <c r="C350" t="s">
        <v>3309</v>
      </c>
      <c r="D350" t="s">
        <v>269</v>
      </c>
      <c r="E350">
        <f t="shared" si="172"/>
        <v>17</v>
      </c>
      <c r="K350" s="231" t="s">
        <v>3310</v>
      </c>
      <c r="L350" s="230" t="s">
        <v>3312</v>
      </c>
      <c r="M350" s="1">
        <v>1</v>
      </c>
      <c r="N350" s="1">
        <v>0</v>
      </c>
      <c r="O350" s="1">
        <v>0</v>
      </c>
      <c r="P350" s="1">
        <v>1</v>
      </c>
      <c r="Q350" s="1">
        <v>0</v>
      </c>
      <c r="R350" s="144"/>
      <c r="S350" s="144"/>
      <c r="T350" s="144"/>
      <c r="U350" s="144"/>
      <c r="V350" s="144"/>
      <c r="W350" s="144"/>
      <c r="X350" s="144"/>
      <c r="Y350" s="144"/>
      <c r="Z350" s="144"/>
      <c r="AA350" s="144"/>
      <c r="AB350" s="145"/>
      <c r="AC350" s="144"/>
      <c r="AH350" t="str">
        <f>IFERROR(SEARCH(AH$1,$K350),"")</f>
        <v/>
      </c>
      <c r="AI350" t="str">
        <f t="shared" si="146"/>
        <v/>
      </c>
      <c r="AL350" t="str">
        <f t="shared" si="171"/>
        <v/>
      </c>
      <c r="AM350" t="str">
        <f>IFERROR(SEARCH(AM$1,$K350),"")</f>
        <v/>
      </c>
      <c r="AN350" t="str">
        <f t="shared" si="176"/>
        <v/>
      </c>
      <c r="AO350" t="str">
        <f t="shared" si="176"/>
        <v/>
      </c>
      <c r="AP350" t="str">
        <f t="shared" si="176"/>
        <v/>
      </c>
      <c r="AQ350" t="str">
        <f t="shared" si="176"/>
        <v/>
      </c>
      <c r="AR350" t="str">
        <f t="shared" si="176"/>
        <v/>
      </c>
      <c r="AS350" t="str">
        <f t="shared" si="176"/>
        <v/>
      </c>
      <c r="AT350" t="str">
        <f t="shared" si="176"/>
        <v/>
      </c>
      <c r="AU350" t="str">
        <f t="shared" si="176"/>
        <v/>
      </c>
      <c r="AV350" t="str">
        <f t="shared" si="176"/>
        <v/>
      </c>
      <c r="AW350" t="str">
        <f t="shared" si="176"/>
        <v/>
      </c>
      <c r="AX350" t="str">
        <f t="shared" si="177"/>
        <v/>
      </c>
      <c r="AY350" t="str">
        <f t="shared" si="177"/>
        <v/>
      </c>
      <c r="AZ350" t="str">
        <f t="shared" si="177"/>
        <v/>
      </c>
      <c r="BA350" t="str">
        <f t="shared" si="177"/>
        <v/>
      </c>
      <c r="BB350" t="str">
        <f t="shared" si="177"/>
        <v/>
      </c>
      <c r="BC350" t="str">
        <f t="shared" si="177"/>
        <v/>
      </c>
      <c r="BD350" t="str">
        <f t="shared" si="177"/>
        <v/>
      </c>
      <c r="BE350" t="str">
        <f t="shared" si="177"/>
        <v/>
      </c>
      <c r="BF350" t="str">
        <f t="shared" si="177"/>
        <v/>
      </c>
      <c r="BG350" t="str">
        <f t="shared" si="177"/>
        <v/>
      </c>
      <c r="BH350" t="str">
        <f t="shared" si="178"/>
        <v/>
      </c>
      <c r="BI350" t="str">
        <f t="shared" si="178"/>
        <v/>
      </c>
      <c r="BJ350" t="str">
        <f t="shared" si="178"/>
        <v/>
      </c>
      <c r="BK350" t="str">
        <f t="shared" si="178"/>
        <v/>
      </c>
      <c r="BL350" t="str">
        <f t="shared" si="178"/>
        <v/>
      </c>
      <c r="BM350" t="str">
        <f t="shared" si="178"/>
        <v/>
      </c>
      <c r="BN350" t="str">
        <f t="shared" si="178"/>
        <v/>
      </c>
    </row>
    <row r="351" spans="1:66" ht="16">
      <c r="A351">
        <v>368</v>
      </c>
      <c r="C351" t="s">
        <v>3309</v>
      </c>
      <c r="D351" t="s">
        <v>269</v>
      </c>
      <c r="E351">
        <f t="shared" si="172"/>
        <v>17</v>
      </c>
      <c r="K351" s="231" t="s">
        <v>3311</v>
      </c>
      <c r="L351" s="230" t="s">
        <v>3313</v>
      </c>
      <c r="M351" s="1">
        <v>1</v>
      </c>
      <c r="N351" s="1">
        <v>0</v>
      </c>
      <c r="O351" s="1">
        <v>0</v>
      </c>
      <c r="P351" s="1">
        <v>1</v>
      </c>
      <c r="Q351" s="1">
        <v>0</v>
      </c>
      <c r="R351" s="144"/>
      <c r="S351" s="144"/>
      <c r="T351" s="144"/>
      <c r="U351" s="144"/>
      <c r="V351" s="144"/>
      <c r="W351" s="144"/>
      <c r="X351" s="144"/>
      <c r="Y351" s="144"/>
      <c r="Z351" s="144"/>
      <c r="AA351" s="144"/>
      <c r="AB351" s="145"/>
      <c r="AC351" s="144"/>
      <c r="AH351" t="str">
        <f>IFERROR(SEARCH(AH$1,$K351),"")</f>
        <v/>
      </c>
      <c r="AI351" t="str">
        <f t="shared" si="146"/>
        <v/>
      </c>
      <c r="AL351" t="str">
        <f t="shared" si="171"/>
        <v/>
      </c>
      <c r="AM351" t="str">
        <f>IFERROR(SEARCH(AM$1,$K351),"")</f>
        <v/>
      </c>
      <c r="AN351" t="str">
        <f t="shared" si="176"/>
        <v/>
      </c>
      <c r="AO351" t="str">
        <f t="shared" si="176"/>
        <v/>
      </c>
      <c r="AP351" t="str">
        <f t="shared" si="176"/>
        <v/>
      </c>
      <c r="AQ351" t="str">
        <f t="shared" si="176"/>
        <v/>
      </c>
      <c r="AR351" t="str">
        <f t="shared" si="176"/>
        <v/>
      </c>
      <c r="AS351" t="str">
        <f t="shared" si="176"/>
        <v/>
      </c>
      <c r="AT351" t="str">
        <f t="shared" si="176"/>
        <v/>
      </c>
      <c r="AU351" t="str">
        <f t="shared" si="176"/>
        <v/>
      </c>
      <c r="AV351" t="str">
        <f t="shared" si="176"/>
        <v/>
      </c>
      <c r="AW351" t="str">
        <f t="shared" si="176"/>
        <v/>
      </c>
      <c r="AX351" t="str">
        <f t="shared" si="177"/>
        <v/>
      </c>
      <c r="AY351" t="str">
        <f t="shared" si="177"/>
        <v/>
      </c>
      <c r="AZ351" t="str">
        <f t="shared" si="177"/>
        <v/>
      </c>
      <c r="BA351" t="str">
        <f t="shared" si="177"/>
        <v/>
      </c>
      <c r="BB351" t="str">
        <f t="shared" si="177"/>
        <v/>
      </c>
      <c r="BC351" t="str">
        <f t="shared" si="177"/>
        <v/>
      </c>
      <c r="BD351" t="str">
        <f t="shared" si="177"/>
        <v/>
      </c>
      <c r="BE351" t="str">
        <f t="shared" si="177"/>
        <v/>
      </c>
      <c r="BF351" t="str">
        <f t="shared" si="177"/>
        <v/>
      </c>
      <c r="BG351" t="str">
        <f t="shared" si="177"/>
        <v/>
      </c>
      <c r="BH351" t="str">
        <f t="shared" si="178"/>
        <v/>
      </c>
      <c r="BI351" t="str">
        <f t="shared" si="178"/>
        <v/>
      </c>
      <c r="BJ351" t="str">
        <f t="shared" si="178"/>
        <v/>
      </c>
      <c r="BK351" t="str">
        <f t="shared" si="178"/>
        <v/>
      </c>
      <c r="BL351" t="str">
        <f t="shared" si="178"/>
        <v/>
      </c>
      <c r="BM351" t="str">
        <f t="shared" si="178"/>
        <v/>
      </c>
      <c r="BN351" t="str">
        <f t="shared" si="178"/>
        <v/>
      </c>
    </row>
    <row r="352" spans="1:66" s="82" customFormat="1">
      <c r="A352" s="82">
        <v>500</v>
      </c>
      <c r="K352" s="231" t="s">
        <v>2772</v>
      </c>
      <c r="L352" s="230"/>
      <c r="M352" s="199"/>
      <c r="N352" s="200">
        <v>-1</v>
      </c>
      <c r="O352" s="200"/>
      <c r="P352" s="200"/>
      <c r="Q352" s="201"/>
      <c r="R352" s="202">
        <f t="shared" ref="R352:X352" si="179">COUNTBLANK(R299:R349)</f>
        <v>0</v>
      </c>
      <c r="S352" s="202">
        <f t="shared" si="179"/>
        <v>0</v>
      </c>
      <c r="T352" s="202">
        <f t="shared" si="179"/>
        <v>30</v>
      </c>
      <c r="U352" s="202">
        <f t="shared" si="179"/>
        <v>0</v>
      </c>
      <c r="V352" s="202">
        <f t="shared" si="179"/>
        <v>0</v>
      </c>
      <c r="W352" s="202">
        <f t="shared" si="179"/>
        <v>3</v>
      </c>
      <c r="X352" s="202">
        <f t="shared" si="179"/>
        <v>0</v>
      </c>
      <c r="Y352" s="203">
        <v>0</v>
      </c>
      <c r="Z352" s="202">
        <f>COUNTBLANK(Z299:Z349)</f>
        <v>0</v>
      </c>
      <c r="AA352" s="202">
        <f>COUNTBLANK(AA299:AA349)</f>
        <v>0</v>
      </c>
      <c r="AB352" s="202">
        <f>COUNTBLANK(AB299:AB349)</f>
        <v>0</v>
      </c>
      <c r="AC352" s="202">
        <f>COUNTBLANK(AC299:AC349)</f>
        <v>0</v>
      </c>
      <c r="AD352" s="202">
        <f>COUNTBLANK(AD299:AD349)</f>
        <v>50</v>
      </c>
      <c r="AE352" s="204">
        <f>SUM(R352:AD352)</f>
        <v>83</v>
      </c>
      <c r="BB352" s="82" t="str">
        <f t="shared" ref="BB352:BN352" si="180">IFERROR(SEARCH(BB$1,$K352),"")</f>
        <v/>
      </c>
      <c r="BC352" s="82" t="str">
        <f t="shared" si="180"/>
        <v/>
      </c>
      <c r="BD352" s="82" t="str">
        <f t="shared" si="180"/>
        <v/>
      </c>
      <c r="BE352" s="82" t="str">
        <f t="shared" si="180"/>
        <v/>
      </c>
      <c r="BF352" s="82" t="str">
        <f t="shared" si="180"/>
        <v/>
      </c>
      <c r="BG352" s="82" t="str">
        <f t="shared" si="180"/>
        <v/>
      </c>
      <c r="BH352" s="82" t="str">
        <f t="shared" si="180"/>
        <v/>
      </c>
      <c r="BI352" s="82" t="str">
        <f t="shared" si="180"/>
        <v/>
      </c>
      <c r="BJ352" s="82" t="str">
        <f t="shared" si="180"/>
        <v/>
      </c>
      <c r="BK352" s="82" t="str">
        <f t="shared" si="180"/>
        <v/>
      </c>
      <c r="BL352" s="82" t="str">
        <f t="shared" si="180"/>
        <v/>
      </c>
      <c r="BM352" s="82" t="str">
        <f t="shared" si="180"/>
        <v/>
      </c>
      <c r="BN352" s="82" t="str">
        <f t="shared" si="180"/>
        <v/>
      </c>
    </row>
  </sheetData>
  <autoFilter ref="A1:BN352" xr:uid="{00000000-0009-0000-0000-00000B000000}"/>
  <sortState ref="A2:BN348">
    <sortCondition ref="B2:B352"/>
    <sortCondition ref="D2:D352"/>
    <sortCondition descending="1" ref="M2:M352"/>
    <sortCondition ref="F2:F352"/>
  </sortState>
  <conditionalFormatting sqref="K1:K1048576">
    <cfRule type="expression" dxfId="38" priority="6">
      <formula>M1=0</formula>
    </cfRule>
  </conditionalFormatting>
  <conditionalFormatting sqref="R2:AD24 R26:AD351">
    <cfRule type="colorScale" priority="1655">
      <colorScale>
        <cfvo type="min"/>
        <cfvo type="max"/>
        <color rgb="FFFCFCFF"/>
        <color theme="7" tint="0.59999389629810485"/>
      </colorScale>
    </cfRule>
  </conditionalFormatting>
  <conditionalFormatting sqref="K1:K1048576">
    <cfRule type="expression" dxfId="37" priority="3">
      <formula>N1=1</formula>
    </cfRule>
  </conditionalFormatting>
  <conditionalFormatting sqref="R25:AD25">
    <cfRule type="colorScale" priority="1">
      <colorScale>
        <cfvo type="min"/>
        <cfvo type="max"/>
        <color rgb="FFFCFCFF"/>
        <color theme="7" tint="0.59999389629810485"/>
      </colorScale>
    </cfRule>
  </conditionalFormatting>
  <pageMargins left="0.7" right="0.7" top="0.75" bottom="0.75" header="0.3" footer="0.3"/>
  <pageSetup orientation="portrait" horizontalDpi="4294967293" verticalDpi="4294967293"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47"/>
  <sheetViews>
    <sheetView zoomScaleNormal="100" workbookViewId="0">
      <pane ySplit="1" topLeftCell="A22" activePane="bottomLeft" state="frozen"/>
      <selection pane="bottomLeft" activeCell="C22" sqref="C22"/>
    </sheetView>
  </sheetViews>
  <sheetFormatPr baseColWidth="10" defaultColWidth="9.1640625" defaultRowHeight="15"/>
  <cols>
    <col min="1" max="1" width="3" bestFit="1" customWidth="1"/>
    <col min="2" max="2" width="3" customWidth="1"/>
    <col min="3" max="3" width="27.6640625" bestFit="1" customWidth="1"/>
    <col min="4" max="5" width="20.83203125" customWidth="1"/>
    <col min="6" max="6" width="26.33203125" bestFit="1" customWidth="1"/>
    <col min="7" max="7" width="20" style="89" bestFit="1" customWidth="1"/>
    <col min="8" max="8" width="20.83203125" customWidth="1"/>
    <col min="9" max="9" width="20.83203125" style="80" customWidth="1"/>
    <col min="10" max="10" width="13.33203125" style="99" customWidth="1"/>
    <col min="11" max="14" width="3.1640625" customWidth="1"/>
  </cols>
  <sheetData>
    <row r="1" spans="1:16">
      <c r="A1" t="s">
        <v>578</v>
      </c>
      <c r="B1" t="s">
        <v>3113</v>
      </c>
      <c r="C1" s="102" t="s">
        <v>1734</v>
      </c>
      <c r="D1" s="66" t="s">
        <v>885</v>
      </c>
      <c r="E1" s="105" t="s">
        <v>853</v>
      </c>
      <c r="F1" s="150" t="s">
        <v>1249</v>
      </c>
      <c r="G1" s="7" t="s">
        <v>1731</v>
      </c>
      <c r="H1" s="87" t="s">
        <v>1250</v>
      </c>
      <c r="I1" s="7" t="s">
        <v>1251</v>
      </c>
      <c r="J1" s="98" t="s">
        <v>1252</v>
      </c>
      <c r="P1" t="s">
        <v>2</v>
      </c>
    </row>
    <row r="2" spans="1:16">
      <c r="A2">
        <v>1</v>
      </c>
      <c r="B2">
        <v>4</v>
      </c>
      <c r="C2" s="102" t="s">
        <v>65</v>
      </c>
      <c r="E2" s="106"/>
      <c r="F2" s="151" t="s">
        <v>825</v>
      </c>
      <c r="G2" s="90"/>
      <c r="H2" s="94"/>
      <c r="I2" s="81"/>
      <c r="J2" s="99" t="s">
        <v>825</v>
      </c>
    </row>
    <row r="3" spans="1:16">
      <c r="A3">
        <v>2</v>
      </c>
      <c r="B3">
        <v>4</v>
      </c>
      <c r="C3" s="102" t="s">
        <v>65</v>
      </c>
      <c r="D3" s="76" t="s">
        <v>182</v>
      </c>
      <c r="E3" s="107" t="s">
        <v>182</v>
      </c>
      <c r="F3" s="151" t="s">
        <v>182</v>
      </c>
      <c r="G3" s="90" t="s">
        <v>188</v>
      </c>
      <c r="H3" s="94"/>
      <c r="I3" s="80" t="s">
        <v>180</v>
      </c>
      <c r="J3" s="99" t="s">
        <v>182</v>
      </c>
    </row>
    <row r="4" spans="1:16">
      <c r="A4">
        <v>3</v>
      </c>
      <c r="B4">
        <v>4</v>
      </c>
      <c r="C4" s="102" t="s">
        <v>65</v>
      </c>
      <c r="D4" s="76" t="s">
        <v>66</v>
      </c>
      <c r="E4" s="107" t="s">
        <v>66</v>
      </c>
      <c r="F4" s="151" t="s">
        <v>66</v>
      </c>
      <c r="G4" s="90" t="s">
        <v>65</v>
      </c>
      <c r="H4" s="94"/>
      <c r="I4" s="80" t="s">
        <v>66</v>
      </c>
      <c r="J4" s="99" t="s">
        <v>66</v>
      </c>
    </row>
    <row r="5" spans="1:16" s="82" customFormat="1">
      <c r="A5" s="82">
        <v>4</v>
      </c>
      <c r="B5" s="82">
        <v>1</v>
      </c>
      <c r="C5" s="103" t="s">
        <v>263</v>
      </c>
      <c r="E5" s="108" t="s">
        <v>266</v>
      </c>
      <c r="F5" s="152" t="s">
        <v>266</v>
      </c>
      <c r="G5" s="91" t="s">
        <v>269</v>
      </c>
      <c r="H5" s="95" t="s">
        <v>269</v>
      </c>
      <c r="I5" s="83"/>
      <c r="J5" s="100" t="s">
        <v>266</v>
      </c>
    </row>
    <row r="6" spans="1:16">
      <c r="A6">
        <v>5</v>
      </c>
      <c r="B6" s="193">
        <v>3</v>
      </c>
      <c r="C6" s="102" t="s">
        <v>189</v>
      </c>
      <c r="D6" s="76" t="s">
        <v>889</v>
      </c>
      <c r="E6" s="106"/>
      <c r="F6" s="153"/>
      <c r="H6" s="94"/>
      <c r="J6" s="99" t="s">
        <v>2967</v>
      </c>
    </row>
    <row r="7" spans="1:16">
      <c r="A7">
        <v>7</v>
      </c>
      <c r="B7" s="193">
        <v>3</v>
      </c>
      <c r="C7" s="102" t="s">
        <v>189</v>
      </c>
      <c r="D7" s="76" t="s">
        <v>867</v>
      </c>
      <c r="E7" s="107" t="s">
        <v>867</v>
      </c>
      <c r="F7" s="151" t="s">
        <v>195</v>
      </c>
      <c r="G7" s="90"/>
      <c r="H7" s="94" t="s">
        <v>190</v>
      </c>
      <c r="I7" s="80" t="s">
        <v>190</v>
      </c>
      <c r="K7" t="s">
        <v>867</v>
      </c>
    </row>
    <row r="8" spans="1:16">
      <c r="A8">
        <v>8</v>
      </c>
      <c r="B8" s="193">
        <v>3</v>
      </c>
      <c r="C8" s="102" t="s">
        <v>189</v>
      </c>
      <c r="E8" s="107" t="s">
        <v>231</v>
      </c>
      <c r="F8" s="151" t="s">
        <v>231</v>
      </c>
      <c r="G8" s="90" t="s">
        <v>1714</v>
      </c>
      <c r="H8" s="94" t="s">
        <v>227</v>
      </c>
      <c r="I8" s="80" t="s">
        <v>227</v>
      </c>
      <c r="L8" t="s">
        <v>231</v>
      </c>
    </row>
    <row r="9" spans="1:16">
      <c r="A9">
        <v>9</v>
      </c>
      <c r="B9" s="193">
        <v>3</v>
      </c>
      <c r="C9" s="102" t="s">
        <v>189</v>
      </c>
      <c r="D9" s="76" t="s">
        <v>230</v>
      </c>
      <c r="E9" s="106"/>
      <c r="F9" s="153"/>
      <c r="H9" s="94" t="s">
        <v>227</v>
      </c>
      <c r="I9" s="80" t="s">
        <v>227</v>
      </c>
      <c r="M9" t="s">
        <v>230</v>
      </c>
    </row>
    <row r="10" spans="1:16">
      <c r="A10">
        <v>10</v>
      </c>
      <c r="B10" s="193">
        <v>3</v>
      </c>
      <c r="C10" s="102" t="s">
        <v>189</v>
      </c>
      <c r="D10" s="75" t="s">
        <v>890</v>
      </c>
      <c r="E10" s="106"/>
      <c r="F10" s="153"/>
      <c r="H10" s="94" t="s">
        <v>227</v>
      </c>
      <c r="I10" s="80" t="s">
        <v>227</v>
      </c>
      <c r="M10" t="s">
        <v>890</v>
      </c>
    </row>
    <row r="11" spans="1:16">
      <c r="A11">
        <v>11</v>
      </c>
      <c r="B11" s="193">
        <v>3</v>
      </c>
      <c r="C11" s="102" t="s">
        <v>189</v>
      </c>
      <c r="E11" s="107" t="s">
        <v>210</v>
      </c>
      <c r="F11" s="151" t="s">
        <v>210</v>
      </c>
      <c r="G11" s="90" t="s">
        <v>737</v>
      </c>
      <c r="H11" s="94" t="s">
        <v>210</v>
      </c>
      <c r="I11" s="80" t="s">
        <v>210</v>
      </c>
      <c r="L11" t="s">
        <v>210</v>
      </c>
    </row>
    <row r="12" spans="1:16">
      <c r="A12">
        <v>12</v>
      </c>
      <c r="B12" s="193">
        <v>3</v>
      </c>
      <c r="C12" s="102" t="s">
        <v>189</v>
      </c>
      <c r="D12" s="76" t="s">
        <v>880</v>
      </c>
      <c r="E12" s="107" t="s">
        <v>880</v>
      </c>
      <c r="F12" s="153"/>
      <c r="H12" s="94" t="s">
        <v>210</v>
      </c>
      <c r="I12" s="80" t="s">
        <v>210</v>
      </c>
      <c r="M12" t="s">
        <v>880</v>
      </c>
    </row>
    <row r="13" spans="1:16" s="84" customFormat="1">
      <c r="A13" s="84">
        <v>13</v>
      </c>
      <c r="B13" s="84">
        <v>3</v>
      </c>
      <c r="C13" s="104" t="s">
        <v>189</v>
      </c>
      <c r="D13" s="85" t="s">
        <v>214</v>
      </c>
      <c r="E13" s="109"/>
      <c r="F13" s="154"/>
      <c r="G13" s="92" t="s">
        <v>1713</v>
      </c>
      <c r="H13" s="96" t="s">
        <v>210</v>
      </c>
      <c r="I13" s="80" t="s">
        <v>210</v>
      </c>
      <c r="J13" s="101"/>
      <c r="K13" s="84" t="s">
        <v>214</v>
      </c>
    </row>
    <row r="14" spans="1:16">
      <c r="A14">
        <v>14</v>
      </c>
      <c r="B14">
        <v>2</v>
      </c>
      <c r="C14" s="102" t="s">
        <v>688</v>
      </c>
      <c r="E14" s="107" t="s">
        <v>235</v>
      </c>
      <c r="F14" s="151" t="s">
        <v>235</v>
      </c>
      <c r="G14" s="90"/>
      <c r="H14" s="94"/>
      <c r="I14" s="81"/>
      <c r="J14" s="99" t="s">
        <v>235</v>
      </c>
    </row>
    <row r="15" spans="1:16">
      <c r="A15">
        <v>15</v>
      </c>
      <c r="B15">
        <v>2</v>
      </c>
      <c r="C15" s="102" t="s">
        <v>688</v>
      </c>
      <c r="E15" s="107" t="s">
        <v>823</v>
      </c>
      <c r="F15" s="151" t="s">
        <v>823</v>
      </c>
      <c r="G15" s="90" t="s">
        <v>1702</v>
      </c>
      <c r="H15" s="94"/>
      <c r="I15" s="81"/>
      <c r="J15" s="99" t="s">
        <v>823</v>
      </c>
    </row>
    <row r="16" spans="1:16" s="84" customFormat="1">
      <c r="A16" s="84">
        <v>17</v>
      </c>
      <c r="B16" s="84">
        <v>2</v>
      </c>
      <c r="C16" s="104" t="s">
        <v>688</v>
      </c>
      <c r="D16" s="85" t="s">
        <v>888</v>
      </c>
      <c r="E16" s="109"/>
      <c r="F16" s="154"/>
      <c r="G16" s="93"/>
      <c r="H16" s="96"/>
      <c r="I16" s="86" t="s">
        <v>165</v>
      </c>
      <c r="J16" s="101" t="s">
        <v>888</v>
      </c>
    </row>
    <row r="17" spans="1:10" s="82" customFormat="1">
      <c r="A17" s="82">
        <v>16</v>
      </c>
      <c r="B17" s="82">
        <v>2</v>
      </c>
      <c r="C17" s="103" t="s">
        <v>688</v>
      </c>
      <c r="E17" s="113"/>
      <c r="F17" s="152" t="s">
        <v>145</v>
      </c>
      <c r="G17" s="91" t="s">
        <v>168</v>
      </c>
      <c r="H17" s="95"/>
      <c r="I17" s="83"/>
      <c r="J17" s="100" t="s">
        <v>145</v>
      </c>
    </row>
    <row r="18" spans="1:10">
      <c r="A18">
        <v>18</v>
      </c>
      <c r="B18" s="193">
        <v>5</v>
      </c>
      <c r="C18" s="102" t="s">
        <v>248</v>
      </c>
      <c r="E18" s="107" t="s">
        <v>545</v>
      </c>
      <c r="F18" s="151" t="s">
        <v>545</v>
      </c>
      <c r="G18" s="90"/>
      <c r="H18" s="94"/>
      <c r="I18" s="81"/>
      <c r="J18" s="99" t="s">
        <v>545</v>
      </c>
    </row>
    <row r="19" spans="1:10">
      <c r="A19">
        <v>19</v>
      </c>
      <c r="B19" s="193">
        <v>5</v>
      </c>
      <c r="C19" s="102" t="s">
        <v>248</v>
      </c>
      <c r="D19" s="76" t="s">
        <v>828</v>
      </c>
      <c r="E19" s="107" t="s">
        <v>828</v>
      </c>
      <c r="F19" s="151" t="s">
        <v>828</v>
      </c>
      <c r="G19" s="90"/>
      <c r="H19" s="94"/>
      <c r="I19" s="81"/>
      <c r="J19" s="99" t="s">
        <v>828</v>
      </c>
    </row>
    <row r="20" spans="1:10">
      <c r="A20">
        <v>20</v>
      </c>
      <c r="B20" s="193">
        <v>5</v>
      </c>
      <c r="C20" s="102" t="s">
        <v>248</v>
      </c>
      <c r="E20" s="107" t="s">
        <v>425</v>
      </c>
      <c r="F20" s="151" t="s">
        <v>425</v>
      </c>
      <c r="G20" s="90"/>
      <c r="H20" s="94"/>
      <c r="I20" s="81"/>
      <c r="J20" s="99" t="s">
        <v>425</v>
      </c>
    </row>
    <row r="21" spans="1:10">
      <c r="A21">
        <v>21</v>
      </c>
      <c r="B21" s="193">
        <v>5</v>
      </c>
      <c r="C21" s="102" t="s">
        <v>248</v>
      </c>
      <c r="E21" s="106"/>
      <c r="F21" s="151" t="s">
        <v>427</v>
      </c>
      <c r="G21" s="90" t="s">
        <v>426</v>
      </c>
      <c r="H21" s="94"/>
      <c r="I21" s="81"/>
      <c r="J21" s="99" t="s">
        <v>427</v>
      </c>
    </row>
    <row r="22" spans="1:10" ht="16" thickBot="1">
      <c r="A22">
        <v>22</v>
      </c>
      <c r="B22" s="193">
        <v>5</v>
      </c>
      <c r="C22" s="102" t="s">
        <v>248</v>
      </c>
      <c r="E22" s="110"/>
      <c r="F22" s="155" t="s">
        <v>554</v>
      </c>
      <c r="G22" s="90"/>
      <c r="H22" s="97"/>
      <c r="J22" s="99" t="s">
        <v>554</v>
      </c>
    </row>
    <row r="23" spans="1:10">
      <c r="D23" s="119">
        <f>COUNTA(D2:D22)</f>
        <v>10</v>
      </c>
      <c r="E23" s="119">
        <f t="shared" ref="E23:J23" si="0">COUNTA(E2:E22)</f>
        <v>12</v>
      </c>
      <c r="F23" s="119">
        <f t="shared" si="0"/>
        <v>15</v>
      </c>
      <c r="G23" s="119">
        <f>COUNTA(G2:G22)</f>
        <v>9</v>
      </c>
      <c r="H23" s="119">
        <f t="shared" si="0"/>
        <v>8</v>
      </c>
      <c r="I23" s="119">
        <f t="shared" si="0"/>
        <v>10</v>
      </c>
      <c r="J23" s="120">
        <f t="shared" si="0"/>
        <v>14</v>
      </c>
    </row>
    <row r="24" spans="1:10" ht="16" thickBot="1"/>
    <row r="25" spans="1:10" ht="16" thickBot="1">
      <c r="C25" s="246" t="s">
        <v>591</v>
      </c>
      <c r="D25" s="247" t="s">
        <v>885</v>
      </c>
      <c r="E25" s="248" t="s">
        <v>853</v>
      </c>
      <c r="F25" s="249" t="s">
        <v>1249</v>
      </c>
      <c r="G25" s="250" t="s">
        <v>1731</v>
      </c>
      <c r="H25" s="251" t="s">
        <v>3316</v>
      </c>
      <c r="I25" s="252" t="s">
        <v>1252</v>
      </c>
      <c r="J25"/>
    </row>
    <row r="26" spans="1:10">
      <c r="C26" s="261" t="s">
        <v>65</v>
      </c>
      <c r="D26" s="8"/>
      <c r="E26" s="106"/>
      <c r="F26" s="151" t="s">
        <v>825</v>
      </c>
      <c r="G26" s="237"/>
      <c r="H26" s="94"/>
      <c r="I26" s="238" t="s">
        <v>825</v>
      </c>
      <c r="J26"/>
    </row>
    <row r="27" spans="1:10">
      <c r="C27" s="261"/>
      <c r="D27" s="239" t="s">
        <v>182</v>
      </c>
      <c r="E27" s="107" t="s">
        <v>182</v>
      </c>
      <c r="F27" s="151" t="s">
        <v>182</v>
      </c>
      <c r="G27" s="237" t="s">
        <v>188</v>
      </c>
      <c r="H27" s="94"/>
      <c r="I27" s="238" t="s">
        <v>182</v>
      </c>
      <c r="J27"/>
    </row>
    <row r="28" spans="1:10">
      <c r="C28" s="262"/>
      <c r="D28" s="239" t="s">
        <v>66</v>
      </c>
      <c r="E28" s="107" t="s">
        <v>66</v>
      </c>
      <c r="F28" s="151" t="s">
        <v>66</v>
      </c>
      <c r="G28" s="237" t="s">
        <v>65</v>
      </c>
      <c r="H28" s="94"/>
      <c r="I28" s="238" t="s">
        <v>66</v>
      </c>
      <c r="J28"/>
    </row>
    <row r="29" spans="1:10">
      <c r="C29" s="240" t="s">
        <v>263</v>
      </c>
      <c r="D29" s="82"/>
      <c r="E29" s="108" t="s">
        <v>266</v>
      </c>
      <c r="F29" s="152" t="s">
        <v>266</v>
      </c>
      <c r="G29" s="91" t="s">
        <v>269</v>
      </c>
      <c r="H29" s="95" t="s">
        <v>269</v>
      </c>
      <c r="I29" s="241" t="s">
        <v>266</v>
      </c>
      <c r="J29"/>
    </row>
    <row r="30" spans="1:10">
      <c r="C30" s="263" t="s">
        <v>189</v>
      </c>
      <c r="D30" s="239" t="s">
        <v>889</v>
      </c>
      <c r="E30" s="106"/>
      <c r="F30" s="153"/>
      <c r="G30" s="242"/>
      <c r="H30" s="94"/>
      <c r="I30" s="238" t="s">
        <v>2967</v>
      </c>
      <c r="J30"/>
    </row>
    <row r="31" spans="1:10">
      <c r="C31" s="261"/>
      <c r="D31" s="239" t="s">
        <v>867</v>
      </c>
      <c r="E31" s="107" t="s">
        <v>867</v>
      </c>
      <c r="F31" s="151" t="s">
        <v>195</v>
      </c>
      <c r="G31" s="237"/>
      <c r="H31" s="94" t="s">
        <v>190</v>
      </c>
      <c r="I31" s="238"/>
      <c r="J31"/>
    </row>
    <row r="32" spans="1:10">
      <c r="C32" s="261"/>
      <c r="D32" s="8"/>
      <c r="E32" s="107" t="s">
        <v>231</v>
      </c>
      <c r="F32" s="151" t="s">
        <v>231</v>
      </c>
      <c r="G32" s="237" t="s">
        <v>1714</v>
      </c>
      <c r="H32" s="94" t="s">
        <v>227</v>
      </c>
      <c r="I32" s="238"/>
      <c r="J32"/>
    </row>
    <row r="33" spans="3:10">
      <c r="C33" s="261"/>
      <c r="D33" s="239" t="s">
        <v>230</v>
      </c>
      <c r="E33" s="106"/>
      <c r="F33" s="153"/>
      <c r="G33" s="242"/>
      <c r="H33" s="94" t="s">
        <v>227</v>
      </c>
      <c r="I33" s="238"/>
      <c r="J33"/>
    </row>
    <row r="34" spans="3:10">
      <c r="C34" s="261"/>
      <c r="D34" s="75" t="s">
        <v>890</v>
      </c>
      <c r="E34" s="106"/>
      <c r="F34" s="153"/>
      <c r="G34" s="242"/>
      <c r="H34" s="94" t="s">
        <v>227</v>
      </c>
      <c r="I34" s="238"/>
      <c r="J34"/>
    </row>
    <row r="35" spans="3:10">
      <c r="C35" s="261"/>
      <c r="D35" s="8"/>
      <c r="E35" s="107" t="s">
        <v>210</v>
      </c>
      <c r="F35" s="151" t="s">
        <v>210</v>
      </c>
      <c r="G35" s="237" t="s">
        <v>737</v>
      </c>
      <c r="H35" s="94" t="s">
        <v>210</v>
      </c>
      <c r="I35" s="238"/>
      <c r="J35"/>
    </row>
    <row r="36" spans="3:10">
      <c r="C36" s="261"/>
      <c r="D36" s="239" t="s">
        <v>880</v>
      </c>
      <c r="E36" s="107" t="s">
        <v>880</v>
      </c>
      <c r="F36" s="153"/>
      <c r="G36" s="242"/>
      <c r="H36" s="94" t="s">
        <v>210</v>
      </c>
      <c r="I36" s="238"/>
      <c r="J36"/>
    </row>
    <row r="37" spans="3:10">
      <c r="C37" s="262"/>
      <c r="D37" s="85" t="s">
        <v>214</v>
      </c>
      <c r="E37" s="109"/>
      <c r="F37" s="154"/>
      <c r="G37" s="92" t="s">
        <v>1713</v>
      </c>
      <c r="H37" s="96" t="s">
        <v>210</v>
      </c>
      <c r="I37" s="243"/>
      <c r="J37"/>
    </row>
    <row r="38" spans="3:10">
      <c r="C38" s="263" t="s">
        <v>688</v>
      </c>
      <c r="D38" s="8"/>
      <c r="E38" s="107" t="s">
        <v>235</v>
      </c>
      <c r="F38" s="151" t="s">
        <v>235</v>
      </c>
      <c r="G38" s="237"/>
      <c r="H38" s="94"/>
      <c r="I38" s="238" t="s">
        <v>235</v>
      </c>
      <c r="J38"/>
    </row>
    <row r="39" spans="3:10">
      <c r="C39" s="261"/>
      <c r="D39" s="8"/>
      <c r="E39" s="107" t="s">
        <v>823</v>
      </c>
      <c r="F39" s="151" t="s">
        <v>823</v>
      </c>
      <c r="G39" s="237" t="s">
        <v>1702</v>
      </c>
      <c r="H39" s="94"/>
      <c r="I39" s="238" t="s">
        <v>823</v>
      </c>
      <c r="J39"/>
    </row>
    <row r="40" spans="3:10">
      <c r="C40" s="262"/>
      <c r="D40" s="85" t="s">
        <v>888</v>
      </c>
      <c r="E40" s="109"/>
      <c r="F40" s="154"/>
      <c r="G40" s="93"/>
      <c r="H40" s="96"/>
      <c r="I40" s="243" t="s">
        <v>888</v>
      </c>
      <c r="J40"/>
    </row>
    <row r="41" spans="3:10">
      <c r="C41" s="240" t="s">
        <v>688</v>
      </c>
      <c r="D41" s="82"/>
      <c r="E41" s="113"/>
      <c r="F41" s="152" t="s">
        <v>145</v>
      </c>
      <c r="G41" s="91" t="s">
        <v>168</v>
      </c>
      <c r="H41" s="95"/>
      <c r="I41" s="241" t="s">
        <v>145</v>
      </c>
      <c r="J41"/>
    </row>
    <row r="42" spans="3:10">
      <c r="C42" s="263" t="s">
        <v>248</v>
      </c>
      <c r="D42" s="8"/>
      <c r="E42" s="107" t="s">
        <v>545</v>
      </c>
      <c r="F42" s="151" t="s">
        <v>545</v>
      </c>
      <c r="G42" s="237"/>
      <c r="H42" s="94"/>
      <c r="I42" s="238" t="s">
        <v>545</v>
      </c>
      <c r="J42"/>
    </row>
    <row r="43" spans="3:10">
      <c r="C43" s="261"/>
      <c r="D43" s="239" t="s">
        <v>828</v>
      </c>
      <c r="E43" s="107" t="s">
        <v>828</v>
      </c>
      <c r="F43" s="151" t="s">
        <v>828</v>
      </c>
      <c r="G43" s="237"/>
      <c r="H43" s="94"/>
      <c r="I43" s="238" t="s">
        <v>828</v>
      </c>
      <c r="J43"/>
    </row>
    <row r="44" spans="3:10">
      <c r="C44" s="261"/>
      <c r="D44" s="8"/>
      <c r="E44" s="107" t="s">
        <v>425</v>
      </c>
      <c r="F44" s="151" t="s">
        <v>425</v>
      </c>
      <c r="G44" s="237"/>
      <c r="H44" s="94"/>
      <c r="I44" s="238" t="s">
        <v>425</v>
      </c>
      <c r="J44"/>
    </row>
    <row r="45" spans="3:10">
      <c r="C45" s="261"/>
      <c r="D45" s="8"/>
      <c r="E45" s="106"/>
      <c r="F45" s="151" t="s">
        <v>427</v>
      </c>
      <c r="G45" s="237" t="s">
        <v>426</v>
      </c>
      <c r="H45" s="94"/>
      <c r="I45" s="238" t="s">
        <v>427</v>
      </c>
      <c r="J45"/>
    </row>
    <row r="46" spans="3:10">
      <c r="C46" s="261"/>
      <c r="D46" s="8"/>
      <c r="E46" s="106"/>
      <c r="F46" s="151" t="s">
        <v>554</v>
      </c>
      <c r="G46" s="237"/>
      <c r="H46" s="94"/>
      <c r="I46" s="238" t="s">
        <v>554</v>
      </c>
      <c r="J46"/>
    </row>
    <row r="47" spans="3:10">
      <c r="C47" s="244"/>
      <c r="D47" s="245">
        <f>COUNTA(D26:D46)</f>
        <v>10</v>
      </c>
      <c r="E47" s="245">
        <f t="shared" ref="E47:F47" si="1">COUNTA(E26:E46)</f>
        <v>12</v>
      </c>
      <c r="F47" s="245">
        <f t="shared" si="1"/>
        <v>15</v>
      </c>
      <c r="G47" s="245">
        <f>COUNTA(G26:G46)</f>
        <v>9</v>
      </c>
      <c r="H47" s="245">
        <f t="shared" ref="H47:I47" si="2">COUNTA(H26:H46)</f>
        <v>8</v>
      </c>
      <c r="I47" s="245">
        <f t="shared" si="2"/>
        <v>14</v>
      </c>
      <c r="J47"/>
    </row>
  </sheetData>
  <sortState ref="A2:F31">
    <sortCondition ref="A2:A31"/>
  </sortState>
  <mergeCells count="4">
    <mergeCell ref="C26:C28"/>
    <mergeCell ref="C30:C37"/>
    <mergeCell ref="C38:C40"/>
    <mergeCell ref="C42:C46"/>
  </mergeCells>
  <conditionalFormatting sqref="F22 D2:F21 G14:G22 H2:I21">
    <cfRule type="containsBlanks" dxfId="36" priority="15">
      <formula>LEN(TRIM(D2))=0</formula>
    </cfRule>
  </conditionalFormatting>
  <conditionalFormatting sqref="G13">
    <cfRule type="containsBlanks" dxfId="35" priority="4">
      <formula>LEN(TRIM(G13))=0</formula>
    </cfRule>
  </conditionalFormatting>
  <conditionalFormatting sqref="G2:G12">
    <cfRule type="containsBlanks" dxfId="34" priority="5">
      <formula>LEN(TRIM(G2))=0</formula>
    </cfRule>
  </conditionalFormatting>
  <conditionalFormatting sqref="F46 D26:F45 G38:G46 H26:H45">
    <cfRule type="containsBlanks" dxfId="33" priority="3">
      <formula>LEN(TRIM(D26))=0</formula>
    </cfRule>
  </conditionalFormatting>
  <conditionalFormatting sqref="G37">
    <cfRule type="containsBlanks" dxfId="32" priority="1">
      <formula>LEN(TRIM(G37))=0</formula>
    </cfRule>
  </conditionalFormatting>
  <conditionalFormatting sqref="G26:G36">
    <cfRule type="containsBlanks" dxfId="31" priority="2">
      <formula>LEN(TRIM(G26))=0</formula>
    </cfRule>
  </conditionalFormatting>
  <dataValidations count="1">
    <dataValidation type="list" allowBlank="1" showInputMessage="1" showErrorMessage="1" sqref="C2:C22 C26 C29:C30 C38 C41:C42" xr:uid="{00000000-0002-0000-0800-000000000000}">
      <formula1>repository_type</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3"/>
  <sheetViews>
    <sheetView workbookViewId="0">
      <pane ySplit="1" topLeftCell="A2" activePane="bottomLeft" state="frozen"/>
      <selection pane="bottomLeft" activeCell="D20" sqref="D20:D21"/>
    </sheetView>
  </sheetViews>
  <sheetFormatPr baseColWidth="10" defaultRowHeight="15"/>
  <cols>
    <col min="1" max="1" width="3" style="6" bestFit="1" customWidth="1"/>
    <col min="2" max="2" width="10" customWidth="1"/>
    <col min="3" max="3" width="17.1640625" bestFit="1" customWidth="1"/>
    <col min="4" max="4" width="19.5" style="70" customWidth="1"/>
    <col min="5" max="5" width="8.33203125" bestFit="1" customWidth="1"/>
    <col min="6" max="6" width="9.5" bestFit="1" customWidth="1"/>
    <col min="7" max="7" width="7.5" customWidth="1"/>
    <col min="8" max="8" width="7.1640625" bestFit="1" customWidth="1"/>
    <col min="9" max="9" width="4.6640625" customWidth="1"/>
  </cols>
  <sheetData>
    <row r="1" spans="1:9" ht="70">
      <c r="A1" s="6">
        <v>0</v>
      </c>
      <c r="B1" t="s">
        <v>3119</v>
      </c>
      <c r="C1" t="s">
        <v>3120</v>
      </c>
      <c r="D1" s="233" t="s">
        <v>3116</v>
      </c>
      <c r="E1" s="112" t="s">
        <v>3118</v>
      </c>
      <c r="F1" s="112" t="s">
        <v>3123</v>
      </c>
      <c r="G1" s="112" t="s">
        <v>3124</v>
      </c>
      <c r="H1" s="112" t="s">
        <v>3125</v>
      </c>
      <c r="I1" s="112" t="s">
        <v>3255</v>
      </c>
    </row>
    <row r="2" spans="1:9">
      <c r="A2" s="6">
        <v>1</v>
      </c>
      <c r="B2" t="s">
        <v>65</v>
      </c>
      <c r="C2" t="s">
        <v>3121</v>
      </c>
      <c r="D2" s="233" t="s">
        <v>87</v>
      </c>
      <c r="E2">
        <v>17947</v>
      </c>
      <c r="F2" s="195">
        <f>E2/SUM(E$2:E$43)</f>
        <v>0.23852369687142819</v>
      </c>
      <c r="G2">
        <f>E2</f>
        <v>17947</v>
      </c>
      <c r="H2" s="196">
        <f>F2</f>
        <v>0.23852369687142819</v>
      </c>
      <c r="I2">
        <v>1</v>
      </c>
    </row>
    <row r="3" spans="1:9">
      <c r="A3" s="6">
        <v>2</v>
      </c>
      <c r="B3" t="s">
        <v>65</v>
      </c>
      <c r="C3" t="s">
        <v>2806</v>
      </c>
      <c r="D3" s="233" t="s">
        <v>420</v>
      </c>
      <c r="E3">
        <v>11297</v>
      </c>
      <c r="F3" s="195">
        <f>E3/SUM(E$2:E$43)</f>
        <v>0.1501422078094681</v>
      </c>
      <c r="G3">
        <f>G2+E3</f>
        <v>29244</v>
      </c>
      <c r="H3" s="196">
        <f>H2+F3</f>
        <v>0.38866590468089629</v>
      </c>
      <c r="I3">
        <v>1</v>
      </c>
    </row>
    <row r="4" spans="1:9">
      <c r="A4" s="6">
        <v>3</v>
      </c>
      <c r="B4" t="s">
        <v>65</v>
      </c>
      <c r="D4" s="233" t="s">
        <v>144</v>
      </c>
      <c r="E4">
        <v>7087</v>
      </c>
      <c r="F4" s="195">
        <f t="shared" ref="F4:F43" si="0">E4/SUM(E$2:E$43)</f>
        <v>9.4189415486031741E-2</v>
      </c>
      <c r="G4">
        <f t="shared" ref="G4:G43" si="1">G3+E4</f>
        <v>36331</v>
      </c>
      <c r="H4" s="196">
        <f t="shared" ref="H4:H43" si="2">H3+F4</f>
        <v>0.482855320166928</v>
      </c>
      <c r="I4">
        <v>1</v>
      </c>
    </row>
    <row r="5" spans="1:9">
      <c r="A5" s="6">
        <v>4</v>
      </c>
      <c r="B5" t="s">
        <v>65</v>
      </c>
      <c r="C5" t="s">
        <v>3121</v>
      </c>
      <c r="D5" s="233" t="s">
        <v>71</v>
      </c>
      <c r="E5">
        <v>6205</v>
      </c>
      <c r="F5" s="195">
        <f t="shared" si="0"/>
        <v>8.2467239042024396E-2</v>
      </c>
      <c r="G5">
        <f t="shared" si="1"/>
        <v>42536</v>
      </c>
      <c r="H5" s="196">
        <f t="shared" si="2"/>
        <v>0.56532255920895236</v>
      </c>
      <c r="I5">
        <v>1</v>
      </c>
    </row>
    <row r="6" spans="1:9">
      <c r="A6" s="6">
        <v>5</v>
      </c>
      <c r="B6" t="s">
        <v>65</v>
      </c>
      <c r="C6" t="s">
        <v>3121</v>
      </c>
      <c r="D6" s="233" t="s">
        <v>123</v>
      </c>
      <c r="E6">
        <v>5918</v>
      </c>
      <c r="F6" s="195">
        <f t="shared" si="0"/>
        <v>7.8652880040402967E-2</v>
      </c>
      <c r="G6">
        <f t="shared" si="1"/>
        <v>48454</v>
      </c>
      <c r="H6" s="196">
        <f t="shared" si="2"/>
        <v>0.6439754392493553</v>
      </c>
      <c r="I6">
        <v>1</v>
      </c>
    </row>
    <row r="7" spans="1:9">
      <c r="A7" s="6">
        <v>6</v>
      </c>
      <c r="B7" t="s">
        <v>65</v>
      </c>
      <c r="C7" t="s">
        <v>372</v>
      </c>
      <c r="D7" s="233" t="s">
        <v>299</v>
      </c>
      <c r="E7">
        <v>3886</v>
      </c>
      <c r="F7" s="195">
        <f t="shared" si="0"/>
        <v>5.164668669094389E-2</v>
      </c>
      <c r="G7">
        <f t="shared" si="1"/>
        <v>52340</v>
      </c>
      <c r="H7" s="196">
        <f t="shared" si="2"/>
        <v>0.69562212594029915</v>
      </c>
      <c r="I7">
        <v>0</v>
      </c>
    </row>
    <row r="8" spans="1:9">
      <c r="A8" s="6">
        <v>7</v>
      </c>
      <c r="B8" t="s">
        <v>65</v>
      </c>
      <c r="C8" t="s">
        <v>3121</v>
      </c>
      <c r="D8" s="233" t="s">
        <v>97</v>
      </c>
      <c r="E8">
        <v>3581</v>
      </c>
      <c r="F8" s="195">
        <f t="shared" si="0"/>
        <v>4.7593099598628424E-2</v>
      </c>
      <c r="G8">
        <f t="shared" si="1"/>
        <v>55921</v>
      </c>
      <c r="H8" s="196">
        <f t="shared" si="2"/>
        <v>0.7432152255389276</v>
      </c>
      <c r="I8">
        <v>1</v>
      </c>
    </row>
    <row r="9" spans="1:9">
      <c r="A9" s="6">
        <v>8</v>
      </c>
      <c r="B9" t="s">
        <v>65</v>
      </c>
      <c r="C9" t="s">
        <v>368</v>
      </c>
      <c r="D9" s="233" t="s">
        <v>241</v>
      </c>
      <c r="E9">
        <v>2796</v>
      </c>
      <c r="F9" s="195">
        <f t="shared" si="0"/>
        <v>3.7160096754472238E-2</v>
      </c>
      <c r="G9">
        <f t="shared" si="1"/>
        <v>58717</v>
      </c>
      <c r="H9" s="196">
        <f t="shared" si="2"/>
        <v>0.78037532229339979</v>
      </c>
      <c r="I9">
        <v>1</v>
      </c>
    </row>
    <row r="10" spans="1:9">
      <c r="A10" s="6">
        <v>9</v>
      </c>
      <c r="B10" t="s">
        <v>65</v>
      </c>
      <c r="C10" t="s">
        <v>368</v>
      </c>
      <c r="D10" s="233" t="s">
        <v>734</v>
      </c>
      <c r="E10">
        <v>2671</v>
      </c>
      <c r="F10" s="195">
        <f t="shared" si="0"/>
        <v>3.549879056909705E-2</v>
      </c>
      <c r="G10">
        <f t="shared" si="1"/>
        <v>61388</v>
      </c>
      <c r="H10" s="196">
        <f t="shared" si="2"/>
        <v>0.81587411286249689</v>
      </c>
      <c r="I10">
        <v>0</v>
      </c>
    </row>
    <row r="11" spans="1:9">
      <c r="A11" s="6">
        <v>10</v>
      </c>
      <c r="B11" t="s">
        <v>65</v>
      </c>
      <c r="C11" t="s">
        <v>3121</v>
      </c>
      <c r="D11" s="233" t="s">
        <v>217</v>
      </c>
      <c r="E11">
        <v>2435</v>
      </c>
      <c r="F11" s="195">
        <f t="shared" si="0"/>
        <v>3.2362244491108687E-2</v>
      </c>
      <c r="G11">
        <f t="shared" si="1"/>
        <v>63823</v>
      </c>
      <c r="H11" s="196">
        <f t="shared" si="2"/>
        <v>0.84823635735360559</v>
      </c>
      <c r="I11">
        <v>1</v>
      </c>
    </row>
    <row r="12" spans="1:9">
      <c r="A12" s="6">
        <v>11</v>
      </c>
      <c r="B12" t="s">
        <v>65</v>
      </c>
      <c r="C12" t="s">
        <v>368</v>
      </c>
      <c r="D12" s="233" t="s">
        <v>254</v>
      </c>
      <c r="E12">
        <v>2337</v>
      </c>
      <c r="F12" s="197">
        <f t="shared" si="0"/>
        <v>3.1059780441774539E-2</v>
      </c>
      <c r="G12">
        <f t="shared" si="1"/>
        <v>66160</v>
      </c>
      <c r="H12" s="196">
        <f t="shared" si="2"/>
        <v>0.87929613779538007</v>
      </c>
      <c r="I12">
        <v>1</v>
      </c>
    </row>
    <row r="13" spans="1:9">
      <c r="A13" s="6">
        <v>12</v>
      </c>
      <c r="B13" t="s">
        <v>369</v>
      </c>
      <c r="C13" t="s">
        <v>368</v>
      </c>
      <c r="D13" s="233" t="s">
        <v>190</v>
      </c>
      <c r="E13">
        <v>1289</v>
      </c>
      <c r="F13" s="197">
        <f t="shared" si="0"/>
        <v>1.7131389383588953E-2</v>
      </c>
      <c r="G13">
        <f t="shared" si="1"/>
        <v>67449</v>
      </c>
      <c r="H13" s="196">
        <f t="shared" si="2"/>
        <v>0.89642752717896901</v>
      </c>
      <c r="I13">
        <v>1</v>
      </c>
    </row>
    <row r="14" spans="1:9">
      <c r="A14" s="6">
        <v>13</v>
      </c>
      <c r="B14" t="s">
        <v>65</v>
      </c>
      <c r="C14" t="s">
        <v>3121</v>
      </c>
      <c r="D14" s="233" t="s">
        <v>107</v>
      </c>
      <c r="E14">
        <v>1195</v>
      </c>
      <c r="F14" s="195">
        <f t="shared" si="0"/>
        <v>1.588208713218681E-2</v>
      </c>
      <c r="G14">
        <f t="shared" si="1"/>
        <v>68644</v>
      </c>
      <c r="H14" s="196">
        <f t="shared" si="2"/>
        <v>0.91230961431115587</v>
      </c>
      <c r="I14">
        <v>1</v>
      </c>
    </row>
    <row r="15" spans="1:9">
      <c r="A15" s="6">
        <v>14</v>
      </c>
      <c r="B15" t="s">
        <v>65</v>
      </c>
      <c r="C15" t="s">
        <v>2806</v>
      </c>
      <c r="D15" s="233" t="s">
        <v>294</v>
      </c>
      <c r="E15">
        <v>1031</v>
      </c>
      <c r="F15" s="195">
        <f t="shared" si="0"/>
        <v>1.3702453416974562E-2</v>
      </c>
      <c r="G15">
        <f t="shared" si="1"/>
        <v>69675</v>
      </c>
      <c r="H15" s="196">
        <f t="shared" si="2"/>
        <v>0.92601206772813038</v>
      </c>
      <c r="I15">
        <v>1</v>
      </c>
    </row>
    <row r="16" spans="1:9">
      <c r="A16" s="6">
        <v>15</v>
      </c>
      <c r="B16" t="s">
        <v>65</v>
      </c>
      <c r="C16" t="s">
        <v>368</v>
      </c>
      <c r="D16" s="233" t="s">
        <v>282</v>
      </c>
      <c r="E16">
        <v>1004</v>
      </c>
      <c r="F16" s="195">
        <f t="shared" si="0"/>
        <v>1.3343611280933521E-2</v>
      </c>
      <c r="G16">
        <f t="shared" si="1"/>
        <v>70679</v>
      </c>
      <c r="H16" s="196">
        <f t="shared" si="2"/>
        <v>0.93935567900906392</v>
      </c>
      <c r="I16">
        <v>1</v>
      </c>
    </row>
    <row r="17" spans="1:9">
      <c r="A17" s="6">
        <v>16</v>
      </c>
      <c r="B17" t="s">
        <v>65</v>
      </c>
      <c r="C17" t="s">
        <v>3121</v>
      </c>
      <c r="D17" s="233" t="s">
        <v>149</v>
      </c>
      <c r="E17">
        <v>813</v>
      </c>
      <c r="F17" s="195">
        <f t="shared" si="0"/>
        <v>1.0805135429680231E-2</v>
      </c>
      <c r="G17">
        <f t="shared" si="1"/>
        <v>71492</v>
      </c>
      <c r="H17" s="196">
        <f t="shared" si="2"/>
        <v>0.95016081443874412</v>
      </c>
      <c r="I17">
        <v>1</v>
      </c>
    </row>
    <row r="18" spans="1:9">
      <c r="A18" s="6">
        <v>17</v>
      </c>
      <c r="B18" t="s">
        <v>1714</v>
      </c>
      <c r="C18" t="s">
        <v>368</v>
      </c>
      <c r="D18" s="233" t="s">
        <v>227</v>
      </c>
      <c r="E18">
        <v>661</v>
      </c>
      <c r="F18" s="195">
        <f t="shared" si="0"/>
        <v>8.7849871082640012E-3</v>
      </c>
      <c r="G18">
        <f t="shared" si="1"/>
        <v>72153</v>
      </c>
      <c r="H18" s="196">
        <f t="shared" si="2"/>
        <v>0.95894580154700815</v>
      </c>
      <c r="I18">
        <v>1</v>
      </c>
    </row>
    <row r="19" spans="1:9">
      <c r="A19" s="6">
        <v>18</v>
      </c>
      <c r="B19" t="s">
        <v>65</v>
      </c>
      <c r="C19" t="s">
        <v>2046</v>
      </c>
      <c r="D19" s="233" t="s">
        <v>173</v>
      </c>
      <c r="E19">
        <v>577</v>
      </c>
      <c r="F19" s="195">
        <f t="shared" si="0"/>
        <v>7.6685893516918744E-3</v>
      </c>
      <c r="G19">
        <f t="shared" si="1"/>
        <v>72730</v>
      </c>
      <c r="H19" s="196">
        <f t="shared" si="2"/>
        <v>0.96661439089870005</v>
      </c>
      <c r="I19">
        <v>1</v>
      </c>
    </row>
    <row r="20" spans="1:9">
      <c r="A20" s="6">
        <v>19</v>
      </c>
      <c r="B20" t="s">
        <v>65</v>
      </c>
      <c r="C20" t="s">
        <v>368</v>
      </c>
      <c r="D20" s="233" t="s">
        <v>289</v>
      </c>
      <c r="E20">
        <v>484</v>
      </c>
      <c r="F20" s="195">
        <f t="shared" si="0"/>
        <v>6.4325775497727335E-3</v>
      </c>
      <c r="G20">
        <f t="shared" si="1"/>
        <v>73214</v>
      </c>
      <c r="H20" s="196">
        <f t="shared" si="2"/>
        <v>0.97304696844847283</v>
      </c>
      <c r="I20">
        <v>0</v>
      </c>
    </row>
    <row r="21" spans="1:9">
      <c r="A21" s="6">
        <v>20</v>
      </c>
      <c r="B21" t="s">
        <v>65</v>
      </c>
      <c r="C21" t="s">
        <v>368</v>
      </c>
      <c r="D21" s="233" t="s">
        <v>176</v>
      </c>
      <c r="E21">
        <v>458</v>
      </c>
      <c r="F21" s="195">
        <f t="shared" si="0"/>
        <v>6.0870258632146935E-3</v>
      </c>
      <c r="G21">
        <f t="shared" si="1"/>
        <v>73672</v>
      </c>
      <c r="H21" s="196">
        <f t="shared" si="2"/>
        <v>0.97913399431168757</v>
      </c>
      <c r="I21">
        <v>0</v>
      </c>
    </row>
    <row r="22" spans="1:9">
      <c r="A22" s="6">
        <v>21</v>
      </c>
      <c r="B22" t="s">
        <v>278</v>
      </c>
      <c r="C22" t="s">
        <v>368</v>
      </c>
      <c r="D22" s="233" t="s">
        <v>210</v>
      </c>
      <c r="E22">
        <v>403</v>
      </c>
      <c r="F22" s="195">
        <f t="shared" si="0"/>
        <v>5.356051141649611E-3</v>
      </c>
      <c r="G22">
        <f t="shared" si="1"/>
        <v>74075</v>
      </c>
      <c r="H22" s="196">
        <f t="shared" si="2"/>
        <v>0.98449004545333718</v>
      </c>
      <c r="I22">
        <v>1</v>
      </c>
    </row>
    <row r="23" spans="1:9">
      <c r="A23" s="6">
        <v>22</v>
      </c>
      <c r="B23" t="s">
        <v>65</v>
      </c>
      <c r="C23" t="s">
        <v>3121</v>
      </c>
      <c r="D23" s="233" t="s">
        <v>374</v>
      </c>
      <c r="E23">
        <v>259</v>
      </c>
      <c r="F23" s="195">
        <f t="shared" si="0"/>
        <v>3.4422264160973923E-3</v>
      </c>
      <c r="G23">
        <f t="shared" si="1"/>
        <v>74334</v>
      </c>
      <c r="H23" s="196">
        <f t="shared" si="2"/>
        <v>0.98793227186943455</v>
      </c>
      <c r="I23">
        <v>0</v>
      </c>
    </row>
    <row r="24" spans="1:9">
      <c r="A24" s="6">
        <v>23</v>
      </c>
      <c r="B24" t="s">
        <v>269</v>
      </c>
      <c r="D24" s="233" t="s">
        <v>266</v>
      </c>
      <c r="E24">
        <v>162</v>
      </c>
      <c r="F24" s="195">
        <f t="shared" si="0"/>
        <v>2.1530528162462454E-3</v>
      </c>
      <c r="G24">
        <f t="shared" si="1"/>
        <v>74496</v>
      </c>
      <c r="H24" s="196">
        <f t="shared" si="2"/>
        <v>0.99008532468568078</v>
      </c>
      <c r="I24">
        <v>1</v>
      </c>
    </row>
    <row r="25" spans="1:9">
      <c r="A25" s="6">
        <v>24</v>
      </c>
      <c r="B25" t="s">
        <v>65</v>
      </c>
      <c r="D25" s="233" t="s">
        <v>145</v>
      </c>
      <c r="E25">
        <v>151</v>
      </c>
      <c r="F25" s="195">
        <f t="shared" si="0"/>
        <v>2.0068578719332287E-3</v>
      </c>
      <c r="G25">
        <f t="shared" si="1"/>
        <v>74647</v>
      </c>
      <c r="H25" s="196">
        <f t="shared" si="2"/>
        <v>0.992092182557614</v>
      </c>
      <c r="I25">
        <v>1</v>
      </c>
    </row>
    <row r="26" spans="1:9">
      <c r="A26" s="6">
        <v>25</v>
      </c>
      <c r="B26" t="s">
        <v>65</v>
      </c>
      <c r="D26" s="233" t="s">
        <v>399</v>
      </c>
      <c r="E26">
        <v>132</v>
      </c>
      <c r="F26" s="195">
        <f t="shared" si="0"/>
        <v>1.7543393317561999E-3</v>
      </c>
      <c r="G26">
        <f t="shared" si="1"/>
        <v>74779</v>
      </c>
      <c r="H26" s="196">
        <f t="shared" si="2"/>
        <v>0.99384652188937017</v>
      </c>
      <c r="I26">
        <v>0</v>
      </c>
    </row>
    <row r="27" spans="1:9">
      <c r="A27" s="6">
        <v>26</v>
      </c>
      <c r="B27" t="s">
        <v>65</v>
      </c>
      <c r="C27" t="s">
        <v>368</v>
      </c>
      <c r="D27" s="233" t="s">
        <v>357</v>
      </c>
      <c r="E27">
        <v>83</v>
      </c>
      <c r="F27" s="195">
        <f t="shared" si="0"/>
        <v>1.1031073070891257E-3</v>
      </c>
      <c r="G27">
        <f t="shared" si="1"/>
        <v>74862</v>
      </c>
      <c r="H27" s="196">
        <f t="shared" si="2"/>
        <v>0.99494962919645935</v>
      </c>
      <c r="I27">
        <v>0</v>
      </c>
    </row>
    <row r="28" spans="1:9">
      <c r="A28" s="6">
        <v>27</v>
      </c>
      <c r="B28" t="s">
        <v>65</v>
      </c>
      <c r="D28" s="233" t="s">
        <v>222</v>
      </c>
      <c r="E28">
        <v>67</v>
      </c>
      <c r="F28" s="195">
        <f t="shared" si="0"/>
        <v>8.9046011536110146E-4</v>
      </c>
      <c r="G28">
        <f t="shared" si="1"/>
        <v>74929</v>
      </c>
      <c r="H28" s="196">
        <f t="shared" si="2"/>
        <v>0.99584008931182044</v>
      </c>
      <c r="I28">
        <v>1</v>
      </c>
    </row>
    <row r="29" spans="1:9">
      <c r="A29" s="6">
        <v>28</v>
      </c>
      <c r="B29" t="s">
        <v>65</v>
      </c>
      <c r="C29" t="s">
        <v>3121</v>
      </c>
      <c r="D29" s="233" t="s">
        <v>134</v>
      </c>
      <c r="E29">
        <v>51</v>
      </c>
      <c r="F29" s="195">
        <f t="shared" si="0"/>
        <v>6.7781292363307732E-4</v>
      </c>
      <c r="G29">
        <f t="shared" si="1"/>
        <v>74980</v>
      </c>
      <c r="H29" s="196">
        <f t="shared" si="2"/>
        <v>0.99651790223545356</v>
      </c>
      <c r="I29">
        <v>1</v>
      </c>
    </row>
    <row r="30" spans="1:9">
      <c r="A30" s="6">
        <v>29</v>
      </c>
      <c r="B30" t="s">
        <v>65</v>
      </c>
      <c r="C30" t="s">
        <v>3121</v>
      </c>
      <c r="D30" s="233" t="s">
        <v>396</v>
      </c>
      <c r="E30">
        <v>48</v>
      </c>
      <c r="F30" s="195">
        <f t="shared" si="0"/>
        <v>6.3794157518407273E-4</v>
      </c>
      <c r="G30">
        <f t="shared" si="1"/>
        <v>75028</v>
      </c>
      <c r="H30" s="196">
        <f t="shared" si="2"/>
        <v>0.9971558438106376</v>
      </c>
      <c r="I30">
        <v>1</v>
      </c>
    </row>
    <row r="31" spans="1:9">
      <c r="A31" s="6">
        <v>30</v>
      </c>
      <c r="B31" t="s">
        <v>65</v>
      </c>
      <c r="C31" t="s">
        <v>444</v>
      </c>
      <c r="D31" s="233" t="s">
        <v>406</v>
      </c>
      <c r="E31">
        <v>44</v>
      </c>
      <c r="F31" s="195">
        <f t="shared" si="0"/>
        <v>5.8477977725206664E-4</v>
      </c>
      <c r="G31">
        <f t="shared" si="1"/>
        <v>75072</v>
      </c>
      <c r="H31" s="196">
        <f t="shared" si="2"/>
        <v>0.99774062358788962</v>
      </c>
      <c r="I31">
        <v>1</v>
      </c>
    </row>
    <row r="32" spans="1:9">
      <c r="A32" s="6">
        <v>31</v>
      </c>
      <c r="B32" t="s">
        <v>278</v>
      </c>
      <c r="C32" t="s">
        <v>368</v>
      </c>
      <c r="D32" s="233" t="s">
        <v>213</v>
      </c>
      <c r="E32">
        <v>38</v>
      </c>
      <c r="F32" s="195">
        <f t="shared" si="0"/>
        <v>5.0503708035405756E-4</v>
      </c>
      <c r="G32">
        <f t="shared" si="1"/>
        <v>75110</v>
      </c>
      <c r="H32" s="196">
        <f t="shared" si="2"/>
        <v>0.99824566066824372</v>
      </c>
      <c r="I32">
        <v>1</v>
      </c>
    </row>
    <row r="33" spans="1:9">
      <c r="A33" s="6">
        <v>32</v>
      </c>
      <c r="B33" t="s">
        <v>65</v>
      </c>
      <c r="C33" t="s">
        <v>141</v>
      </c>
      <c r="D33" s="233" t="s">
        <v>739</v>
      </c>
      <c r="E33">
        <v>35</v>
      </c>
      <c r="F33" s="195">
        <f t="shared" si="0"/>
        <v>4.6516573190505303E-4</v>
      </c>
      <c r="G33">
        <f t="shared" si="1"/>
        <v>75145</v>
      </c>
      <c r="H33" s="196">
        <f t="shared" si="2"/>
        <v>0.99871082640014874</v>
      </c>
      <c r="I33">
        <v>0</v>
      </c>
    </row>
    <row r="34" spans="1:9">
      <c r="A34" s="6">
        <v>33</v>
      </c>
      <c r="B34" t="s">
        <v>65</v>
      </c>
      <c r="C34" t="s">
        <v>3121</v>
      </c>
      <c r="D34" s="233" t="s">
        <v>362</v>
      </c>
      <c r="E34">
        <v>28</v>
      </c>
      <c r="F34" s="195">
        <f t="shared" si="0"/>
        <v>3.721325855240424E-4</v>
      </c>
      <c r="G34">
        <f t="shared" si="1"/>
        <v>75173</v>
      </c>
      <c r="H34" s="196">
        <f t="shared" si="2"/>
        <v>0.99908295898567279</v>
      </c>
      <c r="I34">
        <v>0</v>
      </c>
    </row>
    <row r="35" spans="1:9">
      <c r="A35" s="6">
        <v>34</v>
      </c>
      <c r="B35" t="s">
        <v>65</v>
      </c>
      <c r="C35" t="s">
        <v>368</v>
      </c>
      <c r="D35" s="233" t="s">
        <v>1548</v>
      </c>
      <c r="E35">
        <v>18</v>
      </c>
      <c r="F35" s="195">
        <f t="shared" si="0"/>
        <v>2.3922809069402726E-4</v>
      </c>
      <c r="G35">
        <f t="shared" si="1"/>
        <v>75191</v>
      </c>
      <c r="H35" s="196">
        <f t="shared" si="2"/>
        <v>0.99932218707636677</v>
      </c>
      <c r="I35">
        <v>0</v>
      </c>
    </row>
    <row r="36" spans="1:9">
      <c r="A36" s="6">
        <v>35</v>
      </c>
      <c r="B36" t="s">
        <v>65</v>
      </c>
      <c r="C36" t="s">
        <v>444</v>
      </c>
      <c r="D36" s="233" t="s">
        <v>360</v>
      </c>
      <c r="E36">
        <v>13</v>
      </c>
      <c r="F36" s="195">
        <f t="shared" si="0"/>
        <v>1.727758432790197E-4</v>
      </c>
      <c r="G36">
        <f t="shared" si="1"/>
        <v>75204</v>
      </c>
      <c r="H36" s="196">
        <f t="shared" si="2"/>
        <v>0.99949496291964579</v>
      </c>
      <c r="I36">
        <v>0</v>
      </c>
    </row>
    <row r="37" spans="1:9">
      <c r="A37" s="6">
        <v>36</v>
      </c>
      <c r="B37" t="s">
        <v>65</v>
      </c>
      <c r="C37" t="s">
        <v>3122</v>
      </c>
      <c r="D37" s="233" t="s">
        <v>202</v>
      </c>
      <c r="E37">
        <v>11</v>
      </c>
      <c r="F37" s="195">
        <f t="shared" si="0"/>
        <v>1.4619494431301666E-4</v>
      </c>
      <c r="G37">
        <f t="shared" si="1"/>
        <v>75215</v>
      </c>
      <c r="H37" s="196">
        <f t="shared" si="2"/>
        <v>0.9996411578639588</v>
      </c>
      <c r="I37">
        <v>0</v>
      </c>
    </row>
    <row r="38" spans="1:9">
      <c r="A38" s="6">
        <v>37</v>
      </c>
      <c r="B38" t="s">
        <v>188</v>
      </c>
      <c r="D38" s="233" t="s">
        <v>182</v>
      </c>
      <c r="E38">
        <v>11</v>
      </c>
      <c r="F38" s="195">
        <f t="shared" si="0"/>
        <v>1.4619494431301666E-4</v>
      </c>
      <c r="G38">
        <f t="shared" si="1"/>
        <v>75226</v>
      </c>
      <c r="H38" s="196">
        <f t="shared" si="2"/>
        <v>0.9997873528082718</v>
      </c>
      <c r="I38">
        <v>1</v>
      </c>
    </row>
    <row r="39" spans="1:9">
      <c r="A39" s="6">
        <v>38</v>
      </c>
      <c r="B39" t="s">
        <v>65</v>
      </c>
      <c r="C39" t="s">
        <v>3121</v>
      </c>
      <c r="D39" s="233" t="s">
        <v>371</v>
      </c>
      <c r="E39">
        <v>6</v>
      </c>
      <c r="F39" s="195">
        <f t="shared" si="0"/>
        <v>7.9742696898009091E-5</v>
      </c>
      <c r="G39">
        <f t="shared" si="1"/>
        <v>75232</v>
      </c>
      <c r="H39" s="196">
        <f t="shared" si="2"/>
        <v>0.99986709550516983</v>
      </c>
      <c r="I39">
        <v>0</v>
      </c>
    </row>
    <row r="40" spans="1:9">
      <c r="A40" s="6">
        <v>39</v>
      </c>
      <c r="B40" t="s">
        <v>65</v>
      </c>
      <c r="C40" t="s">
        <v>3121</v>
      </c>
      <c r="D40" s="233" t="s">
        <v>3117</v>
      </c>
      <c r="E40">
        <v>5</v>
      </c>
      <c r="F40" s="195">
        <f t="shared" si="0"/>
        <v>6.6452247415007569E-5</v>
      </c>
      <c r="G40">
        <f t="shared" si="1"/>
        <v>75237</v>
      </c>
      <c r="H40" s="196">
        <f t="shared" si="2"/>
        <v>0.99993354775258481</v>
      </c>
      <c r="I40">
        <v>0</v>
      </c>
    </row>
    <row r="41" spans="1:9">
      <c r="A41" s="6">
        <v>40</v>
      </c>
      <c r="B41" t="s">
        <v>65</v>
      </c>
      <c r="C41" t="s">
        <v>444</v>
      </c>
      <c r="D41" s="233" t="s">
        <v>733</v>
      </c>
      <c r="E41">
        <v>3</v>
      </c>
      <c r="F41" s="195">
        <f t="shared" si="0"/>
        <v>3.9871348449004546E-5</v>
      </c>
      <c r="G41">
        <f t="shared" si="1"/>
        <v>75240</v>
      </c>
      <c r="H41" s="196">
        <f t="shared" si="2"/>
        <v>0.99997341910103377</v>
      </c>
      <c r="I41">
        <v>1</v>
      </c>
    </row>
    <row r="42" spans="1:9">
      <c r="A42" s="6">
        <v>41</v>
      </c>
      <c r="B42" t="s">
        <v>188</v>
      </c>
      <c r="D42" s="233" t="s">
        <v>223</v>
      </c>
      <c r="E42">
        <v>1</v>
      </c>
      <c r="F42" s="195">
        <f t="shared" si="0"/>
        <v>1.3290449483001515E-5</v>
      </c>
      <c r="G42">
        <f t="shared" si="1"/>
        <v>75241</v>
      </c>
      <c r="H42" s="196">
        <f t="shared" si="2"/>
        <v>0.99998670955051672</v>
      </c>
      <c r="I42">
        <v>1</v>
      </c>
    </row>
    <row r="43" spans="1:9">
      <c r="A43" s="6">
        <v>42</v>
      </c>
      <c r="B43" t="s">
        <v>269</v>
      </c>
      <c r="D43" s="233" t="s">
        <v>943</v>
      </c>
      <c r="E43">
        <v>1</v>
      </c>
      <c r="F43" s="195">
        <f t="shared" si="0"/>
        <v>1.3290449483001515E-5</v>
      </c>
      <c r="G43">
        <f t="shared" si="1"/>
        <v>75242</v>
      </c>
      <c r="H43" s="196">
        <f t="shared" si="2"/>
        <v>0.99999999999999967</v>
      </c>
      <c r="I43">
        <v>0</v>
      </c>
    </row>
  </sheetData>
  <autoFilter ref="A1:H43" xr:uid="{00000000-0009-0000-0000-00000C000000}"/>
  <conditionalFormatting sqref="E1:E1048576 F1:I1">
    <cfRule type="dataBar" priority="1">
      <dataBar>
        <cfvo type="min"/>
        <cfvo type="max"/>
        <color rgb="FFFFB628"/>
      </dataBar>
      <extLst>
        <ext xmlns:x14="http://schemas.microsoft.com/office/spreadsheetml/2009/9/main" uri="{B025F937-C7B1-47D3-B67F-A62EFF666E3E}">
          <x14:id>{E060F2AF-F187-45DF-B310-A533B7BF6394}</x14:id>
        </ext>
      </extLst>
    </cfRule>
  </conditionalFormatting>
  <pageMargins left="0.25" right="0.25"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E060F2AF-F187-45DF-B310-A533B7BF6394}">
            <x14:dataBar minLength="0" maxLength="100" gradient="0">
              <x14:cfvo type="autoMin"/>
              <x14:cfvo type="autoMax"/>
              <x14:negativeFillColor rgb="FFFF0000"/>
              <x14:axisColor rgb="FF000000"/>
            </x14:dataBar>
          </x14:cfRule>
          <xm:sqref>E1:E1048576 F1:I1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3"/>
  <sheetViews>
    <sheetView workbookViewId="0">
      <pane ySplit="1" topLeftCell="A2" activePane="bottomLeft" state="frozen"/>
      <selection pane="bottomLeft" activeCell="G71" sqref="G71:G73"/>
    </sheetView>
  </sheetViews>
  <sheetFormatPr baseColWidth="10" defaultColWidth="9.1640625" defaultRowHeight="15"/>
  <cols>
    <col min="5" max="5" width="14.6640625" bestFit="1" customWidth="1"/>
    <col min="6" max="6" width="16.83203125" bestFit="1" customWidth="1"/>
    <col min="8" max="8" width="28.5" bestFit="1" customWidth="1"/>
  </cols>
  <sheetData>
    <row r="1" spans="1:14">
      <c r="A1" s="52">
        <v>0</v>
      </c>
      <c r="B1" s="52" t="s">
        <v>579</v>
      </c>
      <c r="C1" s="52" t="s">
        <v>5</v>
      </c>
      <c r="D1" s="52" t="s">
        <v>580</v>
      </c>
      <c r="E1" s="52" t="s">
        <v>581</v>
      </c>
      <c r="F1" s="50" t="s">
        <v>583</v>
      </c>
      <c r="G1" t="s">
        <v>1286</v>
      </c>
      <c r="H1" t="s">
        <v>585</v>
      </c>
      <c r="I1" t="s">
        <v>587</v>
      </c>
      <c r="J1" t="s">
        <v>588</v>
      </c>
      <c r="K1" s="6" t="s">
        <v>589</v>
      </c>
      <c r="L1" s="55" t="s">
        <v>590</v>
      </c>
      <c r="M1" t="s">
        <v>591</v>
      </c>
    </row>
    <row r="2" spans="1:14">
      <c r="E2" t="s">
        <v>591</v>
      </c>
      <c r="F2" t="s">
        <v>65</v>
      </c>
      <c r="H2" t="s">
        <v>65</v>
      </c>
      <c r="K2">
        <v>1</v>
      </c>
      <c r="M2" t="s">
        <v>65</v>
      </c>
    </row>
    <row r="3" spans="1:14">
      <c r="E3" t="s">
        <v>591</v>
      </c>
      <c r="F3" t="s">
        <v>189</v>
      </c>
      <c r="H3" t="s">
        <v>189</v>
      </c>
      <c r="K3">
        <v>1</v>
      </c>
      <c r="M3" t="s">
        <v>189</v>
      </c>
    </row>
    <row r="4" spans="1:14">
      <c r="E4" t="s">
        <v>591</v>
      </c>
      <c r="F4" t="s">
        <v>263</v>
      </c>
      <c r="H4" t="s">
        <v>263</v>
      </c>
      <c r="K4">
        <v>1</v>
      </c>
      <c r="M4" t="s">
        <v>263</v>
      </c>
    </row>
    <row r="5" spans="1:14">
      <c r="E5" t="s">
        <v>591</v>
      </c>
      <c r="F5" t="s">
        <v>248</v>
      </c>
      <c r="H5" t="s">
        <v>248</v>
      </c>
      <c r="K5">
        <v>1</v>
      </c>
      <c r="M5" t="s">
        <v>248</v>
      </c>
    </row>
    <row r="6" spans="1:14">
      <c r="E6" t="s">
        <v>591</v>
      </c>
      <c r="F6" t="s">
        <v>688</v>
      </c>
      <c r="H6" t="s">
        <v>688</v>
      </c>
      <c r="K6">
        <v>1</v>
      </c>
      <c r="M6" t="s">
        <v>688</v>
      </c>
    </row>
    <row r="7" spans="1:14">
      <c r="A7" s="52">
        <v>468</v>
      </c>
      <c r="B7" s="52" t="s">
        <v>1287</v>
      </c>
      <c r="C7" s="52" t="s">
        <v>727</v>
      </c>
      <c r="D7" s="52"/>
      <c r="E7" t="s">
        <v>728</v>
      </c>
      <c r="F7" s="50" t="s">
        <v>607</v>
      </c>
      <c r="H7" s="50" t="s">
        <v>607</v>
      </c>
      <c r="K7">
        <v>1</v>
      </c>
      <c r="L7" s="55">
        <v>41549</v>
      </c>
      <c r="M7" t="s">
        <v>65</v>
      </c>
    </row>
    <row r="8" spans="1:14">
      <c r="A8" s="52">
        <v>469</v>
      </c>
      <c r="B8" s="52" t="s">
        <v>1287</v>
      </c>
      <c r="C8" s="52" t="s">
        <v>727</v>
      </c>
      <c r="D8" s="52"/>
      <c r="E8" t="s">
        <v>728</v>
      </c>
      <c r="F8" s="50" t="s">
        <v>612</v>
      </c>
      <c r="H8" s="50" t="s">
        <v>612</v>
      </c>
      <c r="K8">
        <v>1</v>
      </c>
      <c r="L8" s="55">
        <v>41549</v>
      </c>
      <c r="M8" t="s">
        <v>65</v>
      </c>
    </row>
    <row r="9" spans="1:14">
      <c r="A9" s="52">
        <v>470</v>
      </c>
      <c r="B9" s="52" t="s">
        <v>1287</v>
      </c>
      <c r="C9" s="52" t="s">
        <v>727</v>
      </c>
      <c r="D9" s="52"/>
      <c r="E9" t="s">
        <v>728</v>
      </c>
      <c r="F9" s="50" t="s">
        <v>655</v>
      </c>
      <c r="H9" s="50" t="s">
        <v>655</v>
      </c>
      <c r="K9">
        <v>1</v>
      </c>
      <c r="L9" s="55">
        <v>41549</v>
      </c>
      <c r="M9" t="s">
        <v>263</v>
      </c>
    </row>
    <row r="10" spans="1:14">
      <c r="A10" s="52">
        <v>471</v>
      </c>
      <c r="B10" s="52" t="s">
        <v>1287</v>
      </c>
      <c r="C10" s="52" t="s">
        <v>727</v>
      </c>
      <c r="D10" s="52"/>
      <c r="E10" t="s">
        <v>728</v>
      </c>
      <c r="F10" s="50" t="s">
        <v>108</v>
      </c>
      <c r="H10" s="50" t="s">
        <v>108</v>
      </c>
      <c r="K10">
        <v>1</v>
      </c>
      <c r="L10" s="55">
        <v>41549</v>
      </c>
      <c r="M10" t="s">
        <v>65</v>
      </c>
    </row>
    <row r="11" spans="1:14">
      <c r="A11" s="52">
        <v>472</v>
      </c>
      <c r="B11" s="52" t="s">
        <v>1287</v>
      </c>
      <c r="C11" s="52" t="s">
        <v>727</v>
      </c>
      <c r="D11" s="52"/>
      <c r="E11" t="s">
        <v>728</v>
      </c>
      <c r="F11" s="50" t="s">
        <v>717</v>
      </c>
      <c r="H11" s="50" t="s">
        <v>717</v>
      </c>
      <c r="K11">
        <v>1</v>
      </c>
      <c r="L11" s="55">
        <v>41549</v>
      </c>
      <c r="M11" t="s">
        <v>189</v>
      </c>
    </row>
    <row r="12" spans="1:14">
      <c r="A12" s="52">
        <v>473</v>
      </c>
      <c r="B12" s="52" t="s">
        <v>1287</v>
      </c>
      <c r="C12" s="52" t="s">
        <v>727</v>
      </c>
      <c r="D12" s="52"/>
      <c r="E12" t="s">
        <v>728</v>
      </c>
      <c r="F12" s="50" t="s">
        <v>184</v>
      </c>
      <c r="H12" s="50" t="s">
        <v>184</v>
      </c>
      <c r="K12">
        <v>1</v>
      </c>
      <c r="L12" s="55">
        <v>41549</v>
      </c>
      <c r="M12" t="s">
        <v>65</v>
      </c>
    </row>
    <row r="13" spans="1:14">
      <c r="B13" s="52" t="s">
        <v>1287</v>
      </c>
      <c r="C13" s="52" t="s">
        <v>727</v>
      </c>
      <c r="D13" s="52"/>
      <c r="E13" t="s">
        <v>728</v>
      </c>
      <c r="F13" t="s">
        <v>248</v>
      </c>
      <c r="K13">
        <v>1</v>
      </c>
      <c r="L13" s="55">
        <v>41549</v>
      </c>
      <c r="M13" t="s">
        <v>248</v>
      </c>
    </row>
    <row r="14" spans="1:14">
      <c r="B14" s="52" t="s">
        <v>1287</v>
      </c>
      <c r="C14" s="52" t="s">
        <v>727</v>
      </c>
      <c r="D14" s="52"/>
      <c r="E14" t="s">
        <v>728</v>
      </c>
      <c r="F14" t="s">
        <v>608</v>
      </c>
      <c r="K14">
        <v>1</v>
      </c>
      <c r="L14" s="55">
        <v>41549</v>
      </c>
      <c r="M14" t="s">
        <v>688</v>
      </c>
    </row>
    <row r="15" spans="1:14">
      <c r="A15" s="52">
        <v>153</v>
      </c>
      <c r="B15" s="52" t="s">
        <v>1287</v>
      </c>
      <c r="C15" s="52" t="s">
        <v>730</v>
      </c>
      <c r="D15" s="52"/>
      <c r="E15" t="s">
        <v>722</v>
      </c>
      <c r="F15" s="50" t="s">
        <v>227</v>
      </c>
      <c r="H15" t="s">
        <v>227</v>
      </c>
      <c r="K15" s="6"/>
      <c r="L15" s="55">
        <v>43017</v>
      </c>
      <c r="M15" t="s">
        <v>189</v>
      </c>
      <c r="N15" s="56" t="s">
        <v>717</v>
      </c>
    </row>
    <row r="16" spans="1:14">
      <c r="A16" s="52">
        <v>154</v>
      </c>
      <c r="B16" s="52" t="s">
        <v>1287</v>
      </c>
      <c r="C16" s="52" t="s">
        <v>730</v>
      </c>
      <c r="D16" s="52"/>
      <c r="E16" t="s">
        <v>722</v>
      </c>
      <c r="F16" s="50" t="s">
        <v>733</v>
      </c>
      <c r="H16" t="s">
        <v>733</v>
      </c>
      <c r="K16" s="6"/>
      <c r="L16" s="55">
        <v>43017</v>
      </c>
      <c r="M16" t="s">
        <v>65</v>
      </c>
      <c r="N16" s="56" t="s">
        <v>608</v>
      </c>
    </row>
    <row r="17" spans="1:14">
      <c r="A17" s="52">
        <v>155</v>
      </c>
      <c r="B17" s="52" t="s">
        <v>1287</v>
      </c>
      <c r="C17" s="52" t="s">
        <v>730</v>
      </c>
      <c r="D17" s="52"/>
      <c r="E17" t="s">
        <v>722</v>
      </c>
      <c r="F17" s="50" t="s">
        <v>97</v>
      </c>
      <c r="H17" t="s">
        <v>97</v>
      </c>
      <c r="K17" s="6"/>
      <c r="L17" s="55">
        <v>43017</v>
      </c>
      <c r="M17" t="s">
        <v>65</v>
      </c>
      <c r="N17" s="56" t="s">
        <v>612</v>
      </c>
    </row>
    <row r="18" spans="1:14">
      <c r="A18" s="52">
        <v>156</v>
      </c>
      <c r="B18" s="52" t="s">
        <v>1287</v>
      </c>
      <c r="C18" s="52" t="s">
        <v>730</v>
      </c>
      <c r="D18" s="52"/>
      <c r="E18" t="s">
        <v>722</v>
      </c>
      <c r="F18" s="50" t="s">
        <v>71</v>
      </c>
      <c r="H18" t="s">
        <v>71</v>
      </c>
      <c r="K18" s="6"/>
      <c r="L18" s="55">
        <v>43017</v>
      </c>
      <c r="M18" t="s">
        <v>65</v>
      </c>
      <c r="N18" s="56" t="s">
        <v>612</v>
      </c>
    </row>
    <row r="19" spans="1:14">
      <c r="A19" s="52">
        <v>157</v>
      </c>
      <c r="B19" s="52" t="s">
        <v>1287</v>
      </c>
      <c r="C19" s="52" t="s">
        <v>730</v>
      </c>
      <c r="D19" s="52"/>
      <c r="E19" t="s">
        <v>722</v>
      </c>
      <c r="F19" s="50" t="s">
        <v>734</v>
      </c>
      <c r="H19" t="s">
        <v>734</v>
      </c>
      <c r="K19" s="6"/>
      <c r="L19" s="55">
        <v>43017</v>
      </c>
      <c r="M19" t="s">
        <v>65</v>
      </c>
      <c r="N19" s="56" t="s">
        <v>108</v>
      </c>
    </row>
    <row r="20" spans="1:14">
      <c r="A20" s="52">
        <v>158</v>
      </c>
      <c r="B20" s="52" t="s">
        <v>1287</v>
      </c>
      <c r="C20" s="52" t="s">
        <v>730</v>
      </c>
      <c r="D20" s="52"/>
      <c r="E20" t="s">
        <v>722</v>
      </c>
      <c r="F20" s="50" t="s">
        <v>282</v>
      </c>
      <c r="H20" t="s">
        <v>282</v>
      </c>
      <c r="K20" s="6"/>
      <c r="L20" s="55">
        <v>43017</v>
      </c>
      <c r="M20" t="s">
        <v>65</v>
      </c>
      <c r="N20" s="56" t="s">
        <v>108</v>
      </c>
    </row>
    <row r="21" spans="1:14">
      <c r="A21" s="52">
        <v>159</v>
      </c>
      <c r="B21" s="52" t="s">
        <v>1287</v>
      </c>
      <c r="C21" s="52" t="s">
        <v>730</v>
      </c>
      <c r="D21" s="52"/>
      <c r="E21" t="s">
        <v>722</v>
      </c>
      <c r="F21" s="50" t="s">
        <v>374</v>
      </c>
      <c r="H21" t="s">
        <v>374</v>
      </c>
      <c r="K21" s="6"/>
      <c r="L21" s="55">
        <v>43017</v>
      </c>
      <c r="M21" t="s">
        <v>65</v>
      </c>
      <c r="N21" s="56" t="s">
        <v>108</v>
      </c>
    </row>
    <row r="22" spans="1:14">
      <c r="A22" s="52">
        <v>160</v>
      </c>
      <c r="B22" s="52" t="s">
        <v>1287</v>
      </c>
      <c r="C22" s="52" t="s">
        <v>730</v>
      </c>
      <c r="D22" s="52"/>
      <c r="E22" t="s">
        <v>722</v>
      </c>
      <c r="F22" s="50" t="s">
        <v>123</v>
      </c>
      <c r="H22" t="s">
        <v>123</v>
      </c>
      <c r="K22" s="6"/>
      <c r="L22" s="55">
        <v>43017</v>
      </c>
      <c r="M22" t="s">
        <v>65</v>
      </c>
      <c r="N22" s="56" t="s">
        <v>108</v>
      </c>
    </row>
    <row r="23" spans="1:14">
      <c r="A23" s="52">
        <v>161</v>
      </c>
      <c r="B23" s="52" t="s">
        <v>1287</v>
      </c>
      <c r="C23" s="52" t="s">
        <v>730</v>
      </c>
      <c r="D23" s="52"/>
      <c r="E23" t="s">
        <v>722</v>
      </c>
      <c r="F23" s="50" t="s">
        <v>149</v>
      </c>
      <c r="H23" t="s">
        <v>149</v>
      </c>
      <c r="K23" s="6"/>
      <c r="L23" s="55">
        <v>43017</v>
      </c>
      <c r="M23" t="s">
        <v>65</v>
      </c>
      <c r="N23" s="56" t="s">
        <v>108</v>
      </c>
    </row>
    <row r="24" spans="1:14">
      <c r="A24" s="52">
        <v>162</v>
      </c>
      <c r="B24" s="52" t="s">
        <v>1287</v>
      </c>
      <c r="C24" s="52" t="s">
        <v>730</v>
      </c>
      <c r="D24" s="52"/>
      <c r="E24" t="s">
        <v>722</v>
      </c>
      <c r="F24" s="50" t="s">
        <v>266</v>
      </c>
      <c r="H24" t="s">
        <v>266</v>
      </c>
      <c r="K24" s="6"/>
      <c r="L24" s="55">
        <v>43017</v>
      </c>
      <c r="M24" t="s">
        <v>263</v>
      </c>
      <c r="N24" s="56" t="s">
        <v>655</v>
      </c>
    </row>
    <row r="25" spans="1:14">
      <c r="A25" s="52">
        <v>163</v>
      </c>
      <c r="B25" s="52" t="s">
        <v>1287</v>
      </c>
      <c r="C25" s="52" t="s">
        <v>730</v>
      </c>
      <c r="D25" s="52"/>
      <c r="E25" t="s">
        <v>722</v>
      </c>
      <c r="F25" s="50" t="s">
        <v>362</v>
      </c>
      <c r="H25" t="s">
        <v>362</v>
      </c>
      <c r="K25" s="6"/>
      <c r="L25" s="55">
        <v>43017</v>
      </c>
      <c r="M25" t="s">
        <v>65</v>
      </c>
      <c r="N25" s="56" t="s">
        <v>108</v>
      </c>
    </row>
    <row r="26" spans="1:14">
      <c r="A26" s="52">
        <v>164</v>
      </c>
      <c r="B26" s="52" t="s">
        <v>1287</v>
      </c>
      <c r="C26" s="52" t="s">
        <v>730</v>
      </c>
      <c r="D26" s="52"/>
      <c r="E26" t="s">
        <v>722</v>
      </c>
      <c r="F26" s="50" t="s">
        <v>289</v>
      </c>
      <c r="H26" t="s">
        <v>289</v>
      </c>
      <c r="K26" s="6"/>
      <c r="L26" s="55">
        <v>43017</v>
      </c>
      <c r="M26" t="s">
        <v>65</v>
      </c>
      <c r="N26" s="56" t="s">
        <v>108</v>
      </c>
    </row>
    <row r="27" spans="1:14">
      <c r="A27" s="52">
        <v>165</v>
      </c>
      <c r="B27" s="52" t="s">
        <v>1287</v>
      </c>
      <c r="C27" s="52" t="s">
        <v>730</v>
      </c>
      <c r="D27" s="52"/>
      <c r="E27" t="s">
        <v>722</v>
      </c>
      <c r="F27" s="50" t="s">
        <v>210</v>
      </c>
      <c r="H27" t="s">
        <v>210</v>
      </c>
      <c r="K27" s="6"/>
      <c r="L27" s="55">
        <v>43017</v>
      </c>
      <c r="M27" t="s">
        <v>189</v>
      </c>
      <c r="N27" s="56" t="s">
        <v>717</v>
      </c>
    </row>
    <row r="28" spans="1:14">
      <c r="A28" s="52">
        <v>166</v>
      </c>
      <c r="B28" s="52" t="s">
        <v>1287</v>
      </c>
      <c r="C28" s="52" t="s">
        <v>730</v>
      </c>
      <c r="D28" s="52"/>
      <c r="E28" t="s">
        <v>722</v>
      </c>
      <c r="F28" s="50" t="s">
        <v>299</v>
      </c>
      <c r="H28" t="s">
        <v>299</v>
      </c>
      <c r="K28" s="6"/>
      <c r="L28" s="55">
        <v>43017</v>
      </c>
      <c r="M28" t="s">
        <v>65</v>
      </c>
      <c r="N28" s="56" t="s">
        <v>108</v>
      </c>
    </row>
    <row r="29" spans="1:14">
      <c r="A29" s="52">
        <v>167</v>
      </c>
      <c r="B29" s="52" t="s">
        <v>1287</v>
      </c>
      <c r="C29" s="52" t="s">
        <v>730</v>
      </c>
      <c r="D29" s="52"/>
      <c r="E29" t="s">
        <v>722</v>
      </c>
      <c r="F29" s="50" t="s">
        <v>87</v>
      </c>
      <c r="H29" t="s">
        <v>87</v>
      </c>
      <c r="K29" s="6"/>
      <c r="L29" s="55">
        <v>43017</v>
      </c>
      <c r="M29" t="s">
        <v>65</v>
      </c>
      <c r="N29" s="56" t="s">
        <v>607</v>
      </c>
    </row>
    <row r="30" spans="1:14">
      <c r="A30" s="52">
        <v>168</v>
      </c>
      <c r="B30" s="52" t="s">
        <v>1287</v>
      </c>
      <c r="C30" s="52" t="s">
        <v>730</v>
      </c>
      <c r="D30" s="52"/>
      <c r="E30" t="s">
        <v>722</v>
      </c>
      <c r="F30" s="50" t="s">
        <v>396</v>
      </c>
      <c r="H30" t="s">
        <v>396</v>
      </c>
      <c r="K30" s="6"/>
      <c r="L30" s="55">
        <v>43017</v>
      </c>
      <c r="M30" t="s">
        <v>65</v>
      </c>
      <c r="N30" s="56" t="s">
        <v>608</v>
      </c>
    </row>
    <row r="31" spans="1:14">
      <c r="A31" s="52">
        <v>169</v>
      </c>
      <c r="B31" s="52" t="s">
        <v>1287</v>
      </c>
      <c r="C31" s="52" t="s">
        <v>730</v>
      </c>
      <c r="D31" s="52"/>
      <c r="E31" t="s">
        <v>722</v>
      </c>
      <c r="F31" s="50" t="s">
        <v>281</v>
      </c>
      <c r="H31" t="s">
        <v>281</v>
      </c>
      <c r="K31" s="6"/>
      <c r="L31" s="55">
        <v>43017</v>
      </c>
      <c r="M31" t="s">
        <v>263</v>
      </c>
      <c r="N31" s="56" t="s">
        <v>717</v>
      </c>
    </row>
    <row r="32" spans="1:14">
      <c r="A32" s="52">
        <v>170</v>
      </c>
      <c r="B32" s="52" t="s">
        <v>1287</v>
      </c>
      <c r="C32" s="52" t="s">
        <v>730</v>
      </c>
      <c r="D32" s="52"/>
      <c r="E32" t="s">
        <v>722</v>
      </c>
      <c r="F32" s="50" t="s">
        <v>173</v>
      </c>
      <c r="H32" t="s">
        <v>173</v>
      </c>
      <c r="K32" s="6"/>
      <c r="L32" s="55">
        <v>43017</v>
      </c>
      <c r="M32" t="s">
        <v>65</v>
      </c>
      <c r="N32" s="56" t="s">
        <v>108</v>
      </c>
    </row>
    <row r="33" spans="1:14">
      <c r="A33" s="52">
        <v>171</v>
      </c>
      <c r="B33" s="52" t="s">
        <v>1287</v>
      </c>
      <c r="C33" s="52" t="s">
        <v>730</v>
      </c>
      <c r="D33" s="52"/>
      <c r="E33" t="s">
        <v>722</v>
      </c>
      <c r="F33" s="50" t="s">
        <v>134</v>
      </c>
      <c r="H33" t="s">
        <v>134</v>
      </c>
      <c r="K33" s="6"/>
      <c r="L33" s="55">
        <v>43017</v>
      </c>
      <c r="M33" t="s">
        <v>65</v>
      </c>
      <c r="N33" s="56" t="s">
        <v>108</v>
      </c>
    </row>
    <row r="34" spans="1:14">
      <c r="A34" s="52">
        <v>172</v>
      </c>
      <c r="B34" s="52" t="s">
        <v>1287</v>
      </c>
      <c r="C34" s="52" t="s">
        <v>730</v>
      </c>
      <c r="D34" s="52"/>
      <c r="E34" t="s">
        <v>722</v>
      </c>
      <c r="F34" s="50" t="s">
        <v>213</v>
      </c>
      <c r="H34" t="s">
        <v>213</v>
      </c>
      <c r="K34" s="6"/>
      <c r="L34" s="55">
        <v>43017</v>
      </c>
      <c r="M34" t="s">
        <v>189</v>
      </c>
      <c r="N34" s="56" t="s">
        <v>717</v>
      </c>
    </row>
    <row r="35" spans="1:14">
      <c r="A35" s="52">
        <v>173</v>
      </c>
      <c r="B35" s="52" t="s">
        <v>1287</v>
      </c>
      <c r="C35" s="52" t="s">
        <v>730</v>
      </c>
      <c r="D35" s="52"/>
      <c r="E35" t="s">
        <v>722</v>
      </c>
      <c r="F35" s="50" t="s">
        <v>303</v>
      </c>
      <c r="H35" t="s">
        <v>303</v>
      </c>
      <c r="K35" s="6"/>
      <c r="L35" s="55">
        <v>43017</v>
      </c>
      <c r="M35" t="s">
        <v>65</v>
      </c>
      <c r="N35" s="56" t="s">
        <v>608</v>
      </c>
    </row>
    <row r="36" spans="1:14">
      <c r="A36" s="52">
        <v>174</v>
      </c>
      <c r="B36" s="52" t="s">
        <v>1287</v>
      </c>
      <c r="C36" s="52" t="s">
        <v>730</v>
      </c>
      <c r="D36" s="52"/>
      <c r="E36" t="s">
        <v>722</v>
      </c>
      <c r="F36" s="50" t="s">
        <v>420</v>
      </c>
      <c r="H36" t="s">
        <v>420</v>
      </c>
      <c r="K36" s="6"/>
      <c r="L36" s="55">
        <v>43017</v>
      </c>
      <c r="M36" t="s">
        <v>65</v>
      </c>
      <c r="N36" s="56" t="s">
        <v>608</v>
      </c>
    </row>
    <row r="37" spans="1:14">
      <c r="A37" s="52">
        <v>175</v>
      </c>
      <c r="B37" s="52" t="s">
        <v>1287</v>
      </c>
      <c r="C37" s="52" t="s">
        <v>730</v>
      </c>
      <c r="D37" s="52"/>
      <c r="E37" t="s">
        <v>722</v>
      </c>
      <c r="F37" s="50" t="s">
        <v>294</v>
      </c>
      <c r="H37" t="s">
        <v>294</v>
      </c>
      <c r="K37" s="6"/>
      <c r="L37" s="55">
        <v>43017</v>
      </c>
      <c r="M37" t="s">
        <v>65</v>
      </c>
      <c r="N37" s="56" t="s">
        <v>608</v>
      </c>
    </row>
    <row r="38" spans="1:14">
      <c r="A38" s="52">
        <v>190</v>
      </c>
      <c r="B38" s="52" t="s">
        <v>1287</v>
      </c>
      <c r="C38" s="52" t="s">
        <v>730</v>
      </c>
      <c r="D38" s="52"/>
      <c r="E38" t="s">
        <v>722</v>
      </c>
      <c r="F38" s="50" t="s">
        <v>145</v>
      </c>
      <c r="H38" t="s">
        <v>145</v>
      </c>
      <c r="K38" s="6"/>
      <c r="L38" s="55">
        <v>43017</v>
      </c>
      <c r="M38" t="s">
        <v>688</v>
      </c>
      <c r="N38" s="56" t="s">
        <v>608</v>
      </c>
    </row>
    <row r="39" spans="1:14">
      <c r="A39" s="52">
        <v>176</v>
      </c>
      <c r="B39" s="52" t="s">
        <v>1287</v>
      </c>
      <c r="C39" s="52" t="s">
        <v>730</v>
      </c>
      <c r="D39" s="52"/>
      <c r="E39" t="s">
        <v>722</v>
      </c>
      <c r="F39" s="50" t="s">
        <v>739</v>
      </c>
      <c r="H39" t="s">
        <v>739</v>
      </c>
      <c r="K39" s="6"/>
      <c r="L39" s="55">
        <v>43017</v>
      </c>
      <c r="M39" t="s">
        <v>65</v>
      </c>
      <c r="N39" s="56" t="s">
        <v>108</v>
      </c>
    </row>
    <row r="40" spans="1:14">
      <c r="A40" s="52">
        <v>177</v>
      </c>
      <c r="B40" s="52" t="s">
        <v>1287</v>
      </c>
      <c r="C40" s="52" t="s">
        <v>730</v>
      </c>
      <c r="D40" s="52"/>
      <c r="E40" t="s">
        <v>722</v>
      </c>
      <c r="F40" s="50" t="s">
        <v>254</v>
      </c>
      <c r="H40" t="s">
        <v>254</v>
      </c>
      <c r="K40" s="6"/>
      <c r="L40" s="55">
        <v>43017</v>
      </c>
      <c r="M40" t="s">
        <v>65</v>
      </c>
      <c r="N40" s="56" t="s">
        <v>108</v>
      </c>
    </row>
    <row r="41" spans="1:14">
      <c r="A41" s="52">
        <v>178</v>
      </c>
      <c r="B41" s="52" t="s">
        <v>1287</v>
      </c>
      <c r="C41" s="52" t="s">
        <v>730</v>
      </c>
      <c r="D41" s="52"/>
      <c r="E41" t="s">
        <v>722</v>
      </c>
      <c r="F41" s="50" t="s">
        <v>241</v>
      </c>
      <c r="H41" t="s">
        <v>241</v>
      </c>
      <c r="K41" s="6"/>
      <c r="L41" s="55">
        <v>43017</v>
      </c>
      <c r="M41" t="s">
        <v>65</v>
      </c>
      <c r="N41" s="56" t="s">
        <v>108</v>
      </c>
    </row>
    <row r="42" spans="1:14">
      <c r="A42" s="52">
        <v>179</v>
      </c>
      <c r="B42" s="52" t="s">
        <v>1287</v>
      </c>
      <c r="C42" s="52" t="s">
        <v>730</v>
      </c>
      <c r="D42" s="52"/>
      <c r="E42" t="s">
        <v>722</v>
      </c>
      <c r="F42" s="50" t="s">
        <v>399</v>
      </c>
      <c r="H42" t="s">
        <v>399</v>
      </c>
      <c r="K42" s="6"/>
      <c r="L42" s="55">
        <v>43017</v>
      </c>
      <c r="M42" t="s">
        <v>65</v>
      </c>
      <c r="N42" s="56" t="s">
        <v>608</v>
      </c>
    </row>
    <row r="43" spans="1:14">
      <c r="A43" s="52">
        <v>180</v>
      </c>
      <c r="B43" s="52" t="s">
        <v>1287</v>
      </c>
      <c r="C43" s="52" t="s">
        <v>730</v>
      </c>
      <c r="D43" s="52"/>
      <c r="E43" t="s">
        <v>722</v>
      </c>
      <c r="F43" s="50" t="s">
        <v>144</v>
      </c>
      <c r="H43" t="s">
        <v>144</v>
      </c>
      <c r="K43" s="6"/>
      <c r="L43" s="55">
        <v>43017</v>
      </c>
      <c r="M43" t="s">
        <v>65</v>
      </c>
      <c r="N43" s="56" t="s">
        <v>108</v>
      </c>
    </row>
    <row r="44" spans="1:14">
      <c r="A44" s="52">
        <v>181</v>
      </c>
      <c r="B44" s="52" t="s">
        <v>1287</v>
      </c>
      <c r="C44" s="52" t="s">
        <v>730</v>
      </c>
      <c r="D44" s="52"/>
      <c r="E44" t="s">
        <v>722</v>
      </c>
      <c r="F44" s="50" t="s">
        <v>182</v>
      </c>
      <c r="H44" t="s">
        <v>182</v>
      </c>
      <c r="K44" s="6"/>
      <c r="L44" s="55">
        <v>43017</v>
      </c>
      <c r="M44" t="s">
        <v>65</v>
      </c>
      <c r="N44" s="56" t="s">
        <v>184</v>
      </c>
    </row>
    <row r="45" spans="1:14">
      <c r="A45" s="52">
        <v>182</v>
      </c>
      <c r="B45" s="52" t="s">
        <v>1287</v>
      </c>
      <c r="C45" s="52" t="s">
        <v>730</v>
      </c>
      <c r="D45" s="52"/>
      <c r="E45" t="s">
        <v>722</v>
      </c>
      <c r="F45" s="50" t="s">
        <v>223</v>
      </c>
      <c r="H45" t="s">
        <v>223</v>
      </c>
      <c r="K45" s="6"/>
      <c r="L45" s="55">
        <v>43017</v>
      </c>
      <c r="M45" t="s">
        <v>65</v>
      </c>
      <c r="N45" s="56" t="s">
        <v>184</v>
      </c>
    </row>
    <row r="46" spans="1:14">
      <c r="A46" s="52">
        <v>183</v>
      </c>
      <c r="B46" s="52" t="s">
        <v>1287</v>
      </c>
      <c r="C46" s="52" t="s">
        <v>730</v>
      </c>
      <c r="D46" s="52"/>
      <c r="E46" t="s">
        <v>722</v>
      </c>
      <c r="F46" s="50" t="s">
        <v>357</v>
      </c>
      <c r="H46" t="s">
        <v>357</v>
      </c>
      <c r="K46" s="6"/>
      <c r="L46" s="55">
        <v>43017</v>
      </c>
      <c r="M46" t="s">
        <v>65</v>
      </c>
      <c r="N46" s="56" t="s">
        <v>108</v>
      </c>
    </row>
    <row r="47" spans="1:14">
      <c r="A47" s="52">
        <v>184</v>
      </c>
      <c r="B47" s="52" t="s">
        <v>1287</v>
      </c>
      <c r="C47" s="52" t="s">
        <v>730</v>
      </c>
      <c r="D47" s="52"/>
      <c r="E47" t="s">
        <v>722</v>
      </c>
      <c r="F47" s="50" t="s">
        <v>107</v>
      </c>
      <c r="H47" t="s">
        <v>107</v>
      </c>
      <c r="K47" s="6"/>
      <c r="L47" s="55">
        <v>43017</v>
      </c>
      <c r="M47" t="s">
        <v>65</v>
      </c>
      <c r="N47" s="56" t="s">
        <v>108</v>
      </c>
    </row>
    <row r="48" spans="1:14">
      <c r="A48" s="52">
        <v>185</v>
      </c>
      <c r="B48" s="52" t="s">
        <v>1287</v>
      </c>
      <c r="C48" s="52" t="s">
        <v>730</v>
      </c>
      <c r="D48" s="52"/>
      <c r="E48" t="s">
        <v>722</v>
      </c>
      <c r="F48" s="50" t="s">
        <v>176</v>
      </c>
      <c r="H48" t="s">
        <v>176</v>
      </c>
      <c r="K48" s="6"/>
      <c r="L48" s="55">
        <v>43017</v>
      </c>
      <c r="M48" t="s">
        <v>65</v>
      </c>
      <c r="N48" s="56" t="s">
        <v>108</v>
      </c>
    </row>
    <row r="49" spans="1:15">
      <c r="A49" s="52">
        <v>186</v>
      </c>
      <c r="B49" s="52" t="s">
        <v>1287</v>
      </c>
      <c r="C49" s="52" t="s">
        <v>730</v>
      </c>
      <c r="D49" s="52"/>
      <c r="E49" t="s">
        <v>722</v>
      </c>
      <c r="F49" s="50" t="s">
        <v>190</v>
      </c>
      <c r="H49" t="s">
        <v>190</v>
      </c>
      <c r="K49" s="6"/>
      <c r="L49" s="55">
        <v>43017</v>
      </c>
      <c r="M49" t="s">
        <v>189</v>
      </c>
      <c r="N49" s="56" t="s">
        <v>717</v>
      </c>
    </row>
    <row r="50" spans="1:15">
      <c r="A50" s="52">
        <v>187</v>
      </c>
      <c r="B50" s="52" t="s">
        <v>1287</v>
      </c>
      <c r="C50" s="52" t="s">
        <v>730</v>
      </c>
      <c r="D50" s="52"/>
      <c r="E50" t="s">
        <v>722</v>
      </c>
      <c r="F50" s="50" t="s">
        <v>222</v>
      </c>
      <c r="H50" t="s">
        <v>222</v>
      </c>
      <c r="K50" s="6"/>
      <c r="L50" s="55">
        <v>43017</v>
      </c>
      <c r="M50" t="s">
        <v>65</v>
      </c>
      <c r="N50" s="56" t="s">
        <v>608</v>
      </c>
    </row>
    <row r="51" spans="1:15">
      <c r="A51" s="52">
        <v>188</v>
      </c>
      <c r="B51" s="52" t="s">
        <v>1287</v>
      </c>
      <c r="C51" s="52" t="s">
        <v>730</v>
      </c>
      <c r="D51" s="52"/>
      <c r="E51" t="s">
        <v>722</v>
      </c>
      <c r="F51" s="50" t="s">
        <v>360</v>
      </c>
      <c r="H51" t="s">
        <v>360</v>
      </c>
      <c r="K51" s="6"/>
      <c r="L51" s="55">
        <v>43017</v>
      </c>
      <c r="M51" t="s">
        <v>65</v>
      </c>
      <c r="N51" s="56" t="s">
        <v>608</v>
      </c>
    </row>
    <row r="52" spans="1:15">
      <c r="A52" s="52">
        <v>189</v>
      </c>
      <c r="B52" s="52" t="s">
        <v>1287</v>
      </c>
      <c r="C52" s="52" t="s">
        <v>730</v>
      </c>
      <c r="D52" s="52"/>
      <c r="E52" t="s">
        <v>722</v>
      </c>
      <c r="F52" s="50" t="s">
        <v>217</v>
      </c>
      <c r="H52" t="s">
        <v>217</v>
      </c>
      <c r="K52" s="6"/>
      <c r="L52" s="55">
        <v>43017</v>
      </c>
      <c r="M52" t="s">
        <v>65</v>
      </c>
      <c r="N52" s="56" t="s">
        <v>108</v>
      </c>
    </row>
    <row r="53" spans="1:15">
      <c r="A53" s="52">
        <v>190</v>
      </c>
      <c r="B53" s="52" t="s">
        <v>1287</v>
      </c>
      <c r="C53" s="52" t="s">
        <v>730</v>
      </c>
      <c r="E53" t="s">
        <v>728</v>
      </c>
      <c r="F53" t="s">
        <v>248</v>
      </c>
    </row>
    <row r="54" spans="1:15">
      <c r="A54" s="52">
        <v>191</v>
      </c>
      <c r="B54" s="52" t="s">
        <v>1287</v>
      </c>
      <c r="C54" s="52" t="s">
        <v>730</v>
      </c>
      <c r="E54" t="s">
        <v>728</v>
      </c>
      <c r="F54" t="s">
        <v>608</v>
      </c>
    </row>
    <row r="55" spans="1:15" s="61" customFormat="1">
      <c r="A55" s="52">
        <v>1</v>
      </c>
      <c r="B55" s="52" t="s">
        <v>13</v>
      </c>
      <c r="C55" s="66" t="s">
        <v>21</v>
      </c>
      <c r="D55" s="52"/>
      <c r="E55" s="50" t="s">
        <v>605</v>
      </c>
      <c r="F55" s="50" t="s">
        <v>85</v>
      </c>
      <c r="G55" s="77"/>
      <c r="H55" s="70" t="s">
        <v>95</v>
      </c>
      <c r="I55" s="77" t="s">
        <v>606</v>
      </c>
      <c r="J55" s="77"/>
      <c r="K55" s="6">
        <v>1</v>
      </c>
      <c r="L55" s="55"/>
      <c r="M55" s="77" t="s">
        <v>65</v>
      </c>
      <c r="N55" s="67" t="s">
        <v>607</v>
      </c>
      <c r="O55" s="65" t="s">
        <v>608</v>
      </c>
    </row>
    <row r="56" spans="1:15" s="61" customFormat="1">
      <c r="A56" s="52">
        <v>2</v>
      </c>
      <c r="B56" s="52" t="s">
        <v>13</v>
      </c>
      <c r="C56" s="66" t="s">
        <v>21</v>
      </c>
      <c r="D56" s="52"/>
      <c r="E56" s="50" t="s">
        <v>605</v>
      </c>
      <c r="F56" s="50" t="s">
        <v>98</v>
      </c>
      <c r="G56" s="77"/>
      <c r="H56" s="70" t="s">
        <v>97</v>
      </c>
      <c r="I56" s="77" t="s">
        <v>611</v>
      </c>
      <c r="J56" s="77"/>
      <c r="K56" s="6">
        <v>1</v>
      </c>
      <c r="L56" s="55"/>
      <c r="M56" s="77" t="s">
        <v>65</v>
      </c>
      <c r="N56" s="67" t="s">
        <v>612</v>
      </c>
      <c r="O56" s="65" t="s">
        <v>97</v>
      </c>
    </row>
    <row r="57" spans="1:15" s="61" customFormat="1">
      <c r="A57" s="52">
        <v>3</v>
      </c>
      <c r="B57" s="52" t="s">
        <v>13</v>
      </c>
      <c r="C57" s="66" t="s">
        <v>21</v>
      </c>
      <c r="D57" s="52"/>
      <c r="E57" s="50" t="s">
        <v>605</v>
      </c>
      <c r="F57" s="50" t="s">
        <v>201</v>
      </c>
      <c r="G57" s="77"/>
      <c r="H57" s="70" t="s">
        <v>202</v>
      </c>
      <c r="I57" s="77" t="s">
        <v>613</v>
      </c>
      <c r="J57" s="77"/>
      <c r="K57" s="6">
        <v>0.8</v>
      </c>
      <c r="L57" s="55"/>
      <c r="M57" s="77" t="s">
        <v>65</v>
      </c>
      <c r="N57" s="67" t="s">
        <v>612</v>
      </c>
      <c r="O57" s="65" t="s">
        <v>97</v>
      </c>
    </row>
    <row r="58" spans="1:15" s="61" customFormat="1">
      <c r="A58" s="52">
        <v>4</v>
      </c>
      <c r="B58" s="52" t="s">
        <v>13</v>
      </c>
      <c r="C58" s="66" t="s">
        <v>21</v>
      </c>
      <c r="D58" s="52"/>
      <c r="E58" s="50" t="s">
        <v>605</v>
      </c>
      <c r="F58" s="50" t="s">
        <v>311</v>
      </c>
      <c r="G58" s="77"/>
      <c r="H58" s="70" t="s">
        <v>614</v>
      </c>
      <c r="I58" s="21" t="s">
        <v>615</v>
      </c>
      <c r="J58" s="77"/>
      <c r="K58" s="6">
        <v>0.8</v>
      </c>
      <c r="L58" s="55"/>
      <c r="M58" s="77" t="s">
        <v>65</v>
      </c>
      <c r="N58" s="67" t="s">
        <v>608</v>
      </c>
      <c r="O58" s="65" t="s">
        <v>248</v>
      </c>
    </row>
    <row r="59" spans="1:15" s="61" customFormat="1">
      <c r="A59" s="52">
        <v>5</v>
      </c>
      <c r="B59" s="52" t="s">
        <v>13</v>
      </c>
      <c r="C59" s="66" t="s">
        <v>21</v>
      </c>
      <c r="D59" s="52"/>
      <c r="E59" s="50" t="s">
        <v>605</v>
      </c>
      <c r="F59" s="50" t="s">
        <v>69</v>
      </c>
      <c r="G59" s="77"/>
      <c r="H59" s="70" t="s">
        <v>83</v>
      </c>
      <c r="I59" s="77" t="s">
        <v>616</v>
      </c>
      <c r="J59" s="77"/>
      <c r="K59" s="6">
        <v>1</v>
      </c>
      <c r="L59" s="55"/>
      <c r="M59" s="77" t="s">
        <v>65</v>
      </c>
      <c r="N59" s="67" t="s">
        <v>612</v>
      </c>
      <c r="O59" s="65" t="s">
        <v>71</v>
      </c>
    </row>
    <row r="60" spans="1:15" s="61" customFormat="1">
      <c r="A60" s="52">
        <v>6</v>
      </c>
      <c r="B60" s="52" t="s">
        <v>13</v>
      </c>
      <c r="C60" s="66" t="s">
        <v>21</v>
      </c>
      <c r="D60" s="52"/>
      <c r="E60" s="50" t="s">
        <v>605</v>
      </c>
      <c r="F60" s="50" t="s">
        <v>234</v>
      </c>
      <c r="G60" s="77"/>
      <c r="H60" s="70" t="s">
        <v>238</v>
      </c>
      <c r="I60" s="77" t="s">
        <v>617</v>
      </c>
      <c r="J60" s="77"/>
      <c r="K60" s="6">
        <v>0.8</v>
      </c>
      <c r="L60" s="55"/>
      <c r="M60" s="77" t="s">
        <v>65</v>
      </c>
      <c r="N60" s="67" t="s">
        <v>608</v>
      </c>
      <c r="O60" s="65" t="s">
        <v>608</v>
      </c>
    </row>
    <row r="61" spans="1:15" s="61" customFormat="1">
      <c r="A61" s="52">
        <v>7</v>
      </c>
      <c r="B61" s="52" t="s">
        <v>13</v>
      </c>
      <c r="C61" s="66" t="s">
        <v>21</v>
      </c>
      <c r="D61" s="52"/>
      <c r="E61" s="50" t="s">
        <v>605</v>
      </c>
      <c r="F61" s="50" t="s">
        <v>121</v>
      </c>
      <c r="G61" s="77"/>
      <c r="H61" s="70" t="s">
        <v>130</v>
      </c>
      <c r="I61" s="77" t="s">
        <v>618</v>
      </c>
      <c r="J61" s="77"/>
      <c r="K61" s="6">
        <v>1</v>
      </c>
      <c r="L61" s="55"/>
      <c r="M61" s="77" t="s">
        <v>65</v>
      </c>
      <c r="N61" s="67" t="s">
        <v>108</v>
      </c>
      <c r="O61" s="65" t="s">
        <v>149</v>
      </c>
    </row>
    <row r="62" spans="1:15" s="61" customFormat="1">
      <c r="A62" s="52">
        <v>8</v>
      </c>
      <c r="B62" s="52" t="s">
        <v>13</v>
      </c>
      <c r="C62" s="66" t="s">
        <v>21</v>
      </c>
      <c r="D62" s="52"/>
      <c r="E62" s="50" t="s">
        <v>605</v>
      </c>
      <c r="F62" s="50" t="s">
        <v>174</v>
      </c>
      <c r="G62" s="77"/>
      <c r="H62" s="70" t="s">
        <v>173</v>
      </c>
      <c r="I62" s="77" t="s">
        <v>619</v>
      </c>
      <c r="J62" s="77"/>
      <c r="K62" s="6">
        <v>0.8</v>
      </c>
      <c r="L62" s="55"/>
      <c r="M62" s="77" t="s">
        <v>65</v>
      </c>
      <c r="N62" s="67" t="s">
        <v>108</v>
      </c>
      <c r="O62" s="65" t="s">
        <v>173</v>
      </c>
    </row>
    <row r="63" spans="1:15" s="61" customFormat="1">
      <c r="A63" s="52">
        <v>9</v>
      </c>
      <c r="B63" s="52" t="s">
        <v>13</v>
      </c>
      <c r="C63" s="66" t="s">
        <v>21</v>
      </c>
      <c r="D63" s="52"/>
      <c r="E63" s="50" t="s">
        <v>605</v>
      </c>
      <c r="F63" s="50" t="s">
        <v>104</v>
      </c>
      <c r="G63" s="77"/>
      <c r="H63" s="70" t="s">
        <v>113</v>
      </c>
      <c r="I63" s="77" t="s">
        <v>621</v>
      </c>
      <c r="J63" s="77"/>
      <c r="K63" s="6">
        <v>1</v>
      </c>
      <c r="L63" s="55"/>
      <c r="M63" s="77" t="s">
        <v>65</v>
      </c>
      <c r="N63" s="67" t="s">
        <v>108</v>
      </c>
      <c r="O63" s="65" t="s">
        <v>107</v>
      </c>
    </row>
    <row r="64" spans="1:15" s="61" customFormat="1">
      <c r="A64" s="52">
        <v>10</v>
      </c>
      <c r="B64" s="52" t="s">
        <v>13</v>
      </c>
      <c r="C64" s="66" t="s">
        <v>21</v>
      </c>
      <c r="D64" s="52"/>
      <c r="E64" s="50" t="s">
        <v>605</v>
      </c>
      <c r="F64" s="50" t="s">
        <v>163</v>
      </c>
      <c r="G64" s="77"/>
      <c r="H64" s="70" t="s">
        <v>171</v>
      </c>
      <c r="I64" s="77" t="s">
        <v>622</v>
      </c>
      <c r="J64" s="77"/>
      <c r="K64" s="6">
        <v>1</v>
      </c>
      <c r="L64" s="55"/>
      <c r="M64" s="77" t="s">
        <v>65</v>
      </c>
      <c r="N64" s="67" t="s">
        <v>608</v>
      </c>
      <c r="O64" s="65" t="s">
        <v>145</v>
      </c>
    </row>
    <row r="65" spans="1:15" s="61" customFormat="1">
      <c r="A65" s="52">
        <v>11</v>
      </c>
      <c r="B65" s="52" t="s">
        <v>13</v>
      </c>
      <c r="C65" s="66" t="s">
        <v>21</v>
      </c>
      <c r="D65" s="52"/>
      <c r="E65" s="50" t="s">
        <v>605</v>
      </c>
      <c r="F65" s="50" t="s">
        <v>115</v>
      </c>
      <c r="G65" s="77"/>
      <c r="H65" s="70" t="s">
        <v>119</v>
      </c>
      <c r="I65" s="77" t="s">
        <v>624</v>
      </c>
      <c r="J65" s="77"/>
      <c r="K65" s="6">
        <v>1</v>
      </c>
      <c r="L65" s="55"/>
      <c r="M65" s="77" t="s">
        <v>65</v>
      </c>
      <c r="N65" s="67" t="s">
        <v>108</v>
      </c>
      <c r="O65" s="65" t="s">
        <v>107</v>
      </c>
    </row>
    <row r="66" spans="1:15" s="61" customFormat="1">
      <c r="A66" s="52">
        <v>12</v>
      </c>
      <c r="B66" s="52" t="s">
        <v>13</v>
      </c>
      <c r="C66" s="66" t="s">
        <v>21</v>
      </c>
      <c r="D66" s="52"/>
      <c r="E66" s="50" t="s">
        <v>605</v>
      </c>
      <c r="F66" s="50" t="s">
        <v>148</v>
      </c>
      <c r="G66" s="77"/>
      <c r="H66" s="70" t="s">
        <v>152</v>
      </c>
      <c r="I66" s="77" t="s">
        <v>625</v>
      </c>
      <c r="J66" s="77"/>
      <c r="K66" s="6">
        <v>1</v>
      </c>
      <c r="L66" s="55"/>
      <c r="M66" s="77" t="s">
        <v>65</v>
      </c>
      <c r="N66" s="67" t="s">
        <v>108</v>
      </c>
      <c r="O66" s="65" t="s">
        <v>145</v>
      </c>
    </row>
    <row r="67" spans="1:15" s="61" customFormat="1">
      <c r="A67" s="52">
        <v>13</v>
      </c>
      <c r="B67" s="52" t="s">
        <v>13</v>
      </c>
      <c r="C67" s="66" t="s">
        <v>21</v>
      </c>
      <c r="D67" s="52"/>
      <c r="E67" s="50" t="s">
        <v>605</v>
      </c>
      <c r="F67" s="50" t="s">
        <v>259</v>
      </c>
      <c r="G67" s="77"/>
      <c r="H67" s="70" t="s">
        <v>262</v>
      </c>
      <c r="I67" s="77" t="s">
        <v>625</v>
      </c>
      <c r="J67" s="77"/>
      <c r="K67" s="6">
        <v>1</v>
      </c>
      <c r="L67" s="55"/>
      <c r="M67" s="77" t="s">
        <v>65</v>
      </c>
      <c r="N67" s="67" t="s">
        <v>108</v>
      </c>
      <c r="O67" s="65" t="s">
        <v>144</v>
      </c>
    </row>
    <row r="68" spans="1:15" s="61" customFormat="1">
      <c r="A68" s="52">
        <v>14</v>
      </c>
      <c r="B68" s="52" t="s">
        <v>13</v>
      </c>
      <c r="C68" s="66" t="s">
        <v>21</v>
      </c>
      <c r="D68" s="52"/>
      <c r="E68" s="50" t="s">
        <v>605</v>
      </c>
      <c r="F68" s="50" t="s">
        <v>132</v>
      </c>
      <c r="G68" s="77"/>
      <c r="H68" s="70" t="s">
        <v>140</v>
      </c>
      <c r="I68" s="77" t="s">
        <v>628</v>
      </c>
      <c r="J68" s="77"/>
      <c r="K68" s="6">
        <v>1</v>
      </c>
      <c r="L68" s="55"/>
      <c r="M68" s="77" t="s">
        <v>65</v>
      </c>
      <c r="N68" s="67" t="s">
        <v>108</v>
      </c>
      <c r="O68" s="65" t="s">
        <v>134</v>
      </c>
    </row>
    <row r="69" spans="1:15">
      <c r="A69" s="52">
        <v>15</v>
      </c>
      <c r="B69" s="52" t="s">
        <v>13</v>
      </c>
      <c r="C69" s="66" t="s">
        <v>21</v>
      </c>
      <c r="E69" t="s">
        <v>1288</v>
      </c>
      <c r="F69" t="s">
        <v>248</v>
      </c>
      <c r="H69" t="s">
        <v>248</v>
      </c>
      <c r="K69" s="6">
        <v>1</v>
      </c>
      <c r="M69" s="77" t="s">
        <v>65</v>
      </c>
      <c r="N69" s="67" t="s">
        <v>248</v>
      </c>
    </row>
    <row r="70" spans="1:15">
      <c r="A70" s="52">
        <v>16</v>
      </c>
      <c r="B70" s="52" t="s">
        <v>13</v>
      </c>
      <c r="C70" s="66" t="s">
        <v>21</v>
      </c>
      <c r="E70" t="s">
        <v>1288</v>
      </c>
      <c r="F70" t="s">
        <v>608</v>
      </c>
      <c r="H70" t="s">
        <v>368</v>
      </c>
      <c r="K70" s="6">
        <v>1</v>
      </c>
      <c r="M70" s="77" t="s">
        <v>65</v>
      </c>
      <c r="N70" s="67" t="s">
        <v>248</v>
      </c>
    </row>
    <row r="71" spans="1:15">
      <c r="E71" s="50" t="s">
        <v>1289</v>
      </c>
      <c r="F71" s="50" t="s">
        <v>1290</v>
      </c>
      <c r="G71">
        <v>1</v>
      </c>
    </row>
    <row r="72" spans="1:15">
      <c r="E72" s="50" t="s">
        <v>1289</v>
      </c>
      <c r="F72" s="50" t="s">
        <v>1291</v>
      </c>
      <c r="G72">
        <v>0</v>
      </c>
    </row>
    <row r="73" spans="1:15">
      <c r="E73" s="50" t="s">
        <v>1289</v>
      </c>
      <c r="F73" s="50" t="s">
        <v>1292</v>
      </c>
      <c r="G73">
        <v>-1</v>
      </c>
    </row>
  </sheetData>
  <conditionalFormatting sqref="M7:M14">
    <cfRule type="containsText" dxfId="30" priority="11" operator="containsText" text="data">
      <formula>NOT(ISERROR(SEARCH("data",M7)))</formula>
    </cfRule>
    <cfRule type="containsText" dxfId="29" priority="12" operator="containsText" text="multimedia">
      <formula>NOT(ISERROR(SEARCH("multimedia",M7)))</formula>
    </cfRule>
    <cfRule type="containsText" dxfId="28" priority="13" operator="containsText" text="text">
      <formula>NOT(ISERROR(SEARCH("text",M7)))</formula>
    </cfRule>
  </conditionalFormatting>
  <conditionalFormatting sqref="M15:M52">
    <cfRule type="containsText" dxfId="27" priority="8" operator="containsText" text="data">
      <formula>NOT(ISERROR(SEARCH("data",M15)))</formula>
    </cfRule>
    <cfRule type="containsText" dxfId="26" priority="9" operator="containsText" text="multimedia">
      <formula>NOT(ISERROR(SEARCH("multimedia",M15)))</formula>
    </cfRule>
    <cfRule type="containsText" dxfId="25" priority="10" operator="containsText" text="text">
      <formula>NOT(ISERROR(SEARCH("text",M15)))</formula>
    </cfRule>
  </conditionalFormatting>
  <conditionalFormatting sqref="M55:M70">
    <cfRule type="containsText" dxfId="24" priority="5" operator="containsText" text="data">
      <formula>NOT(ISERROR(SEARCH("data",M55)))</formula>
    </cfRule>
    <cfRule type="containsText" dxfId="23" priority="6" operator="containsText" text="multimedia">
      <formula>NOT(ISERROR(SEARCH("multimedia",M55)))</formula>
    </cfRule>
    <cfRule type="containsText" dxfId="22" priority="7" operator="containsText" text="text">
      <formula>NOT(ISERROR(SEARCH("text",M55)))</formula>
    </cfRule>
  </conditionalFormatting>
  <conditionalFormatting sqref="N55:N70">
    <cfRule type="containsText" dxfId="21" priority="2" operator="containsText" text="not applicable">
      <formula>NOT(ISERROR(SEARCH("not applicable",N55)))</formula>
    </cfRule>
    <cfRule type="containsText" dxfId="20" priority="3" operator="containsText" text="mixed or ambiguous">
      <formula>NOT(ISERROR(SEARCH("mixed or ambiguous",N55)))</formula>
    </cfRule>
  </conditionalFormatting>
  <conditionalFormatting sqref="K55:K70">
    <cfRule type="iconSet" priority="1">
      <iconSet iconSet="5Quarters">
        <cfvo type="percent" val="0"/>
        <cfvo type="percent" val="20"/>
        <cfvo type="percent" val="40"/>
        <cfvo type="percent" val="60"/>
        <cfvo type="percent" val="80"/>
      </iconSet>
    </cfRule>
  </conditionalFormatting>
  <dataValidations count="3">
    <dataValidation type="list" allowBlank="1" showInputMessage="1" showErrorMessage="1" sqref="M7:M52 M55:M70" xr:uid="{00000000-0002-0000-0D00-000000000000}">
      <formula1>repository_type</formula1>
    </dataValidation>
    <dataValidation type="list" allowBlank="1" showInputMessage="1" showErrorMessage="1" sqref="N15:N52 N55:N70" xr:uid="{00000000-0002-0000-0D00-000001000000}">
      <formula1>CG_OA_Policy_InfoPrd</formula1>
    </dataValidation>
    <dataValidation type="list" allowBlank="1" showInputMessage="1" showErrorMessage="1" sqref="O55:O68" xr:uid="{00000000-0002-0000-0D00-000002000000}">
      <formula1>CGSpace_types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A1:T516"/>
  <sheetViews>
    <sheetView zoomScale="110" zoomScaleNormal="110" workbookViewId="0">
      <pane xSplit="5" ySplit="1" topLeftCell="G137" activePane="bottomRight" state="frozen"/>
      <selection pane="topRight" activeCell="B1" sqref="B1"/>
      <selection pane="bottomLeft" activeCell="A2" sqref="A2"/>
      <selection pane="bottomRight" activeCell="O1" sqref="O1:O1048576"/>
    </sheetView>
  </sheetViews>
  <sheetFormatPr baseColWidth="10" defaultColWidth="8.83203125" defaultRowHeight="15"/>
  <cols>
    <col min="1" max="1" width="5" style="61" bestFit="1" customWidth="1"/>
    <col min="2" max="2" width="8.6640625" style="59" hidden="1" customWidth="1"/>
    <col min="3" max="3" width="9.83203125" style="66" customWidth="1"/>
    <col min="4" max="4" width="2" style="59" customWidth="1"/>
    <col min="5" max="5" width="15.33203125" style="61" customWidth="1"/>
    <col min="6" max="6" width="15.33203125" style="60" customWidth="1"/>
    <col min="7" max="7" width="15.33203125" style="61" customWidth="1"/>
    <col min="8" max="8" width="15.33203125" style="62" customWidth="1"/>
    <col min="9" max="9" width="54.6640625" style="61" customWidth="1"/>
    <col min="10" max="10" width="23.6640625" style="61" customWidth="1"/>
    <col min="11" max="11" width="2.5" style="63" customWidth="1"/>
    <col min="12" max="12" width="2.33203125" style="64" customWidth="1"/>
    <col min="13" max="13" width="4.5" style="61" customWidth="1"/>
    <col min="14" max="14" width="15.1640625" style="67" customWidth="1"/>
    <col min="15" max="15" width="17.5" style="68" customWidth="1"/>
    <col min="16" max="16" width="2.83203125" style="61" customWidth="1"/>
    <col min="17" max="17" width="12.83203125" style="61" bestFit="1" customWidth="1"/>
    <col min="18" max="16384" width="8.83203125" style="61"/>
  </cols>
  <sheetData>
    <row r="1" spans="1:20">
      <c r="A1" s="52">
        <v>0</v>
      </c>
      <c r="B1" s="52" t="s">
        <v>579</v>
      </c>
      <c r="C1" s="66" t="s">
        <v>5</v>
      </c>
      <c r="D1" s="52" t="s">
        <v>580</v>
      </c>
      <c r="E1" s="52" t="s">
        <v>581</v>
      </c>
      <c r="F1" s="50" t="s">
        <v>583</v>
      </c>
      <c r="G1" s="77" t="s">
        <v>584</v>
      </c>
      <c r="H1" s="70" t="s">
        <v>585</v>
      </c>
      <c r="I1" s="77" t="s">
        <v>587</v>
      </c>
      <c r="J1" s="77" t="s">
        <v>588</v>
      </c>
      <c r="K1" s="6" t="s">
        <v>589</v>
      </c>
      <c r="L1" s="55" t="s">
        <v>590</v>
      </c>
      <c r="M1" s="77" t="s">
        <v>591</v>
      </c>
      <c r="N1" s="67" t="s">
        <v>592</v>
      </c>
      <c r="O1" s="68" t="s">
        <v>593</v>
      </c>
      <c r="P1" s="77" t="s">
        <v>600</v>
      </c>
      <c r="Q1" s="77" t="s">
        <v>594</v>
      </c>
      <c r="R1" s="77" t="s">
        <v>595</v>
      </c>
      <c r="S1" s="77" t="s">
        <v>1253</v>
      </c>
      <c r="T1" s="77" t="s">
        <v>1293</v>
      </c>
    </row>
    <row r="2" spans="1:20">
      <c r="A2" s="52">
        <v>261</v>
      </c>
      <c r="B2" s="52" t="s">
        <v>13</v>
      </c>
      <c r="C2" s="66" t="s">
        <v>885</v>
      </c>
      <c r="D2" s="52" t="s">
        <v>886</v>
      </c>
      <c r="E2" s="77" t="s">
        <v>887</v>
      </c>
      <c r="F2" s="50" t="s">
        <v>214</v>
      </c>
      <c r="G2" s="77"/>
      <c r="H2" s="71" t="s">
        <v>214</v>
      </c>
      <c r="I2" s="77"/>
      <c r="J2" s="77"/>
      <c r="K2" s="6">
        <v>0.8</v>
      </c>
      <c r="L2" s="55">
        <v>43015</v>
      </c>
      <c r="M2" s="77" t="s">
        <v>263</v>
      </c>
      <c r="N2" s="67" t="s">
        <v>655</v>
      </c>
      <c r="O2" s="68" t="s">
        <v>266</v>
      </c>
      <c r="P2" s="77"/>
      <c r="Q2" s="77" t="s">
        <v>171</v>
      </c>
      <c r="R2" s="77"/>
      <c r="S2" s="77"/>
      <c r="T2" s="77"/>
    </row>
    <row r="3" spans="1:20">
      <c r="A3" s="52">
        <v>351</v>
      </c>
      <c r="B3" s="52" t="s">
        <v>13</v>
      </c>
      <c r="C3" s="66" t="s">
        <v>905</v>
      </c>
      <c r="D3" s="52"/>
      <c r="E3" s="77" t="s">
        <v>906</v>
      </c>
      <c r="F3" s="50" t="s">
        <v>1034</v>
      </c>
      <c r="G3" s="77" t="s">
        <v>1294</v>
      </c>
      <c r="H3" s="70" t="s">
        <v>1295</v>
      </c>
      <c r="I3" s="77"/>
      <c r="J3" s="77"/>
      <c r="K3" s="6">
        <v>1</v>
      </c>
      <c r="L3" s="55">
        <v>43015</v>
      </c>
      <c r="M3" s="77" t="s">
        <v>263</v>
      </c>
      <c r="N3" s="67" t="s">
        <v>655</v>
      </c>
      <c r="O3" s="68" t="s">
        <v>266</v>
      </c>
      <c r="P3" s="77"/>
      <c r="Q3" s="77" t="s">
        <v>171</v>
      </c>
      <c r="R3" s="77"/>
      <c r="S3" s="77"/>
      <c r="T3" s="77"/>
    </row>
    <row r="4" spans="1:20">
      <c r="A4" s="52">
        <v>352</v>
      </c>
      <c r="B4" s="52" t="s">
        <v>13</v>
      </c>
      <c r="C4" s="66" t="s">
        <v>905</v>
      </c>
      <c r="D4" s="52"/>
      <c r="E4" s="77" t="s">
        <v>906</v>
      </c>
      <c r="F4" s="50" t="s">
        <v>1034</v>
      </c>
      <c r="G4" s="77" t="s">
        <v>1254</v>
      </c>
      <c r="H4" s="70" t="s">
        <v>1255</v>
      </c>
      <c r="I4" s="77"/>
      <c r="J4" s="77"/>
      <c r="K4" s="6">
        <v>0.6</v>
      </c>
      <c r="L4" s="55">
        <v>43015</v>
      </c>
      <c r="M4" s="77" t="s">
        <v>263</v>
      </c>
      <c r="N4" s="67" t="s">
        <v>655</v>
      </c>
      <c r="O4" s="68" t="s">
        <v>266</v>
      </c>
      <c r="P4" s="77"/>
      <c r="Q4" s="77" t="s">
        <v>171</v>
      </c>
      <c r="R4" s="77"/>
      <c r="S4" s="77"/>
      <c r="T4" s="77"/>
    </row>
    <row r="5" spans="1:20">
      <c r="A5" s="52">
        <v>428</v>
      </c>
      <c r="B5" s="52" t="s">
        <v>13</v>
      </c>
      <c r="C5" s="66" t="s">
        <v>1116</v>
      </c>
      <c r="D5" s="52" t="s">
        <v>1117</v>
      </c>
      <c r="E5" s="77" t="s">
        <v>49</v>
      </c>
      <c r="F5" s="50" t="s">
        <v>1123</v>
      </c>
      <c r="G5" s="77">
        <v>9</v>
      </c>
      <c r="H5" s="71" t="s">
        <v>1123</v>
      </c>
      <c r="I5" s="77" t="s">
        <v>1124</v>
      </c>
      <c r="J5" s="77"/>
      <c r="K5" s="6">
        <v>1</v>
      </c>
      <c r="L5" s="55"/>
      <c r="M5" s="77" t="s">
        <v>263</v>
      </c>
      <c r="N5" s="67" t="s">
        <v>655</v>
      </c>
      <c r="O5" s="68" t="s">
        <v>266</v>
      </c>
      <c r="P5" s="77"/>
      <c r="Q5" s="77" t="s">
        <v>171</v>
      </c>
      <c r="R5" s="77"/>
      <c r="S5" s="77"/>
      <c r="T5" s="77"/>
    </row>
    <row r="6" spans="1:20">
      <c r="A6" s="52">
        <v>86</v>
      </c>
      <c r="B6" s="52" t="s">
        <v>13</v>
      </c>
      <c r="C6" s="66" t="s">
        <v>727</v>
      </c>
      <c r="D6" s="52"/>
      <c r="E6" s="77" t="s">
        <v>728</v>
      </c>
      <c r="F6" s="50" t="s">
        <v>655</v>
      </c>
      <c r="G6" s="77"/>
      <c r="H6" s="71" t="s">
        <v>655</v>
      </c>
      <c r="I6" s="77"/>
      <c r="J6" s="77"/>
      <c r="K6" s="6">
        <v>1</v>
      </c>
      <c r="L6" s="55">
        <v>41549</v>
      </c>
      <c r="M6" s="77" t="s">
        <v>263</v>
      </c>
      <c r="N6" s="67" t="s">
        <v>655</v>
      </c>
      <c r="O6" s="68" t="s">
        <v>266</v>
      </c>
      <c r="P6" s="77"/>
      <c r="Q6" s="77" t="s">
        <v>171</v>
      </c>
      <c r="R6" s="77"/>
      <c r="S6" s="77"/>
      <c r="T6" s="77"/>
    </row>
    <row r="7" spans="1:20">
      <c r="A7" s="52">
        <v>458</v>
      </c>
      <c r="B7" s="52" t="s">
        <v>13</v>
      </c>
      <c r="C7" s="66" t="s">
        <v>29</v>
      </c>
      <c r="D7" s="52" t="s">
        <v>1159</v>
      </c>
      <c r="E7" s="77" t="s">
        <v>1160</v>
      </c>
      <c r="F7" s="50" t="s">
        <v>1168</v>
      </c>
      <c r="G7" s="77" t="s">
        <v>326</v>
      </c>
      <c r="H7" s="70" t="s">
        <v>326</v>
      </c>
      <c r="I7" s="77"/>
      <c r="J7" s="77"/>
      <c r="K7" s="6">
        <v>1</v>
      </c>
      <c r="L7" s="55"/>
      <c r="M7" s="77" t="s">
        <v>263</v>
      </c>
      <c r="N7" s="67" t="s">
        <v>655</v>
      </c>
      <c r="O7" s="68" t="s">
        <v>266</v>
      </c>
      <c r="P7" s="77"/>
      <c r="Q7" s="77" t="s">
        <v>171</v>
      </c>
      <c r="R7" s="77"/>
      <c r="S7" s="77"/>
      <c r="T7" s="77"/>
    </row>
    <row r="8" spans="1:20">
      <c r="A8" s="52">
        <v>29</v>
      </c>
      <c r="B8" s="52" t="s">
        <v>13</v>
      </c>
      <c r="C8" s="66" t="s">
        <v>44</v>
      </c>
      <c r="D8" s="52"/>
      <c r="E8" s="77" t="s">
        <v>629</v>
      </c>
      <c r="F8" s="77" t="s">
        <v>653</v>
      </c>
      <c r="G8" s="77"/>
      <c r="H8" s="70" t="s">
        <v>653</v>
      </c>
      <c r="I8" s="77" t="s">
        <v>654</v>
      </c>
      <c r="J8" s="77"/>
      <c r="K8" s="6">
        <v>1</v>
      </c>
      <c r="L8" s="55"/>
      <c r="M8" s="77" t="s">
        <v>263</v>
      </c>
      <c r="N8" s="67" t="s">
        <v>655</v>
      </c>
      <c r="O8" s="68" t="s">
        <v>266</v>
      </c>
      <c r="P8" s="77"/>
      <c r="Q8" s="77" t="s">
        <v>171</v>
      </c>
      <c r="R8" s="77"/>
      <c r="S8" s="77"/>
      <c r="T8" s="77"/>
    </row>
    <row r="9" spans="1:20">
      <c r="A9" s="52">
        <v>220</v>
      </c>
      <c r="B9" s="52" t="s">
        <v>13</v>
      </c>
      <c r="C9" s="66" t="s">
        <v>41</v>
      </c>
      <c r="D9" s="52" t="s">
        <v>812</v>
      </c>
      <c r="E9" s="77" t="s">
        <v>837</v>
      </c>
      <c r="F9" s="50" t="s">
        <v>267</v>
      </c>
      <c r="G9" s="50"/>
      <c r="H9" s="70" t="s">
        <v>267</v>
      </c>
      <c r="I9" s="77" t="s">
        <v>654</v>
      </c>
      <c r="J9" s="77" t="s">
        <v>815</v>
      </c>
      <c r="K9" s="6">
        <v>1</v>
      </c>
      <c r="L9" s="6"/>
      <c r="M9" s="77" t="s">
        <v>263</v>
      </c>
      <c r="N9" s="67" t="s">
        <v>655</v>
      </c>
      <c r="O9" s="68" t="s">
        <v>266</v>
      </c>
      <c r="P9" s="77"/>
      <c r="Q9" s="77" t="s">
        <v>171</v>
      </c>
      <c r="R9" s="77"/>
      <c r="S9" s="77"/>
      <c r="T9" s="77"/>
    </row>
    <row r="10" spans="1:20">
      <c r="A10" s="52">
        <v>319</v>
      </c>
      <c r="B10" s="52" t="s">
        <v>13</v>
      </c>
      <c r="C10" s="66" t="s">
        <v>905</v>
      </c>
      <c r="D10" s="52"/>
      <c r="E10" s="77" t="s">
        <v>906</v>
      </c>
      <c r="F10" s="50" t="s">
        <v>953</v>
      </c>
      <c r="G10" s="77" t="s">
        <v>959</v>
      </c>
      <c r="H10" s="70" t="s">
        <v>958</v>
      </c>
      <c r="I10" s="77"/>
      <c r="J10" s="77"/>
      <c r="K10" s="6">
        <v>1</v>
      </c>
      <c r="L10" s="55">
        <v>43015</v>
      </c>
      <c r="M10" s="77" t="s">
        <v>263</v>
      </c>
      <c r="N10" s="67" t="s">
        <v>655</v>
      </c>
      <c r="O10" s="68" t="s">
        <v>266</v>
      </c>
      <c r="P10" s="77"/>
      <c r="Q10" s="77" t="s">
        <v>171</v>
      </c>
      <c r="R10" s="77"/>
      <c r="S10" s="77"/>
      <c r="T10" s="77"/>
    </row>
    <row r="11" spans="1:20">
      <c r="A11" s="52">
        <v>316</v>
      </c>
      <c r="B11" s="52" t="s">
        <v>13</v>
      </c>
      <c r="C11" s="66" t="s">
        <v>905</v>
      </c>
      <c r="D11" s="52"/>
      <c r="E11" s="77" t="s">
        <v>906</v>
      </c>
      <c r="F11" s="50" t="s">
        <v>953</v>
      </c>
      <c r="G11" s="77" t="s">
        <v>956</v>
      </c>
      <c r="H11" s="70" t="s">
        <v>957</v>
      </c>
      <c r="I11" s="77"/>
      <c r="J11" s="77"/>
      <c r="K11" s="6">
        <v>1</v>
      </c>
      <c r="L11" s="55">
        <v>43015</v>
      </c>
      <c r="M11" s="77" t="s">
        <v>263</v>
      </c>
      <c r="N11" s="67" t="s">
        <v>655</v>
      </c>
      <c r="O11" s="68" t="s">
        <v>266</v>
      </c>
      <c r="P11" s="77"/>
      <c r="Q11" s="77" t="s">
        <v>171</v>
      </c>
      <c r="R11" s="77"/>
      <c r="S11" s="77"/>
      <c r="T11" s="77"/>
    </row>
    <row r="12" spans="1:20">
      <c r="A12" s="52">
        <v>397</v>
      </c>
      <c r="B12" s="52" t="s">
        <v>13</v>
      </c>
      <c r="C12" s="66" t="s">
        <v>905</v>
      </c>
      <c r="D12" s="52"/>
      <c r="E12" s="77" t="s">
        <v>1104</v>
      </c>
      <c r="F12" s="77" t="s">
        <v>953</v>
      </c>
      <c r="G12" s="77"/>
      <c r="H12" s="70" t="s">
        <v>953</v>
      </c>
      <c r="I12" s="77" t="s">
        <v>1296</v>
      </c>
      <c r="J12" s="77"/>
      <c r="K12" s="6">
        <v>1</v>
      </c>
      <c r="L12" s="55">
        <v>43015</v>
      </c>
      <c r="M12" s="77" t="s">
        <v>263</v>
      </c>
      <c r="N12" s="67" t="s">
        <v>655</v>
      </c>
      <c r="O12" s="68" t="s">
        <v>266</v>
      </c>
      <c r="P12" s="77"/>
      <c r="Q12" s="77" t="s">
        <v>171</v>
      </c>
      <c r="R12" s="77"/>
      <c r="S12" s="77"/>
      <c r="T12" s="77"/>
    </row>
    <row r="13" spans="1:20">
      <c r="A13" s="52">
        <v>71</v>
      </c>
      <c r="B13" s="52" t="s">
        <v>13</v>
      </c>
      <c r="C13" s="66" t="s">
        <v>721</v>
      </c>
      <c r="D13" s="52"/>
      <c r="E13" s="77" t="s">
        <v>722</v>
      </c>
      <c r="F13" s="50" t="s">
        <v>266</v>
      </c>
      <c r="G13" s="77"/>
      <c r="H13" s="70" t="s">
        <v>266</v>
      </c>
      <c r="I13" s="77"/>
      <c r="J13" s="77"/>
      <c r="K13" s="6">
        <v>1</v>
      </c>
      <c r="L13" s="55"/>
      <c r="M13" s="77" t="s">
        <v>263</v>
      </c>
      <c r="N13" s="67" t="s">
        <v>655</v>
      </c>
      <c r="O13" s="68" t="s">
        <v>266</v>
      </c>
      <c r="P13" s="77"/>
      <c r="Q13" s="77" t="s">
        <v>171</v>
      </c>
      <c r="R13" s="77"/>
      <c r="S13" s="77"/>
      <c r="T13" s="77"/>
    </row>
    <row r="14" spans="1:20">
      <c r="A14" s="52">
        <v>99</v>
      </c>
      <c r="B14" s="52" t="s">
        <v>13</v>
      </c>
      <c r="C14" s="66" t="s">
        <v>730</v>
      </c>
      <c r="D14" s="52"/>
      <c r="E14" s="77" t="s">
        <v>722</v>
      </c>
      <c r="F14" s="50" t="s">
        <v>266</v>
      </c>
      <c r="G14" s="77"/>
      <c r="H14" s="70" t="s">
        <v>266</v>
      </c>
      <c r="I14" s="77"/>
      <c r="J14" s="77"/>
      <c r="K14" s="6">
        <v>1</v>
      </c>
      <c r="L14" s="55">
        <v>43017</v>
      </c>
      <c r="M14" s="77" t="s">
        <v>263</v>
      </c>
      <c r="N14" s="67" t="s">
        <v>655</v>
      </c>
      <c r="O14" s="68" t="s">
        <v>266</v>
      </c>
      <c r="P14" s="77"/>
      <c r="Q14" s="77" t="s">
        <v>171</v>
      </c>
      <c r="R14" s="77"/>
      <c r="S14" s="77"/>
      <c r="T14" s="77"/>
    </row>
    <row r="15" spans="1:20">
      <c r="A15" s="52">
        <v>171</v>
      </c>
      <c r="B15" s="52" t="s">
        <v>13</v>
      </c>
      <c r="C15" s="66" t="s">
        <v>800</v>
      </c>
      <c r="D15" s="52" t="s">
        <v>801</v>
      </c>
      <c r="E15" s="77" t="s">
        <v>802</v>
      </c>
      <c r="F15" s="50" t="s">
        <v>269</v>
      </c>
      <c r="G15" s="77"/>
      <c r="H15" s="70" t="s">
        <v>269</v>
      </c>
      <c r="I15" s="77" t="s">
        <v>803</v>
      </c>
      <c r="J15" s="77"/>
      <c r="K15" s="6">
        <v>1</v>
      </c>
      <c r="L15" s="55">
        <v>43018</v>
      </c>
      <c r="M15" s="77" t="s">
        <v>263</v>
      </c>
      <c r="N15" s="67" t="s">
        <v>655</v>
      </c>
      <c r="O15" s="68" t="s">
        <v>266</v>
      </c>
      <c r="P15" s="77"/>
      <c r="Q15" s="77" t="s">
        <v>171</v>
      </c>
      <c r="R15" s="77"/>
      <c r="S15" s="77"/>
      <c r="T15" s="77"/>
    </row>
    <row r="16" spans="1:20">
      <c r="A16" s="52">
        <v>203</v>
      </c>
      <c r="B16" s="52" t="s">
        <v>13</v>
      </c>
      <c r="C16" s="66" t="s">
        <v>41</v>
      </c>
      <c r="D16" s="52"/>
      <c r="E16" s="77" t="s">
        <v>817</v>
      </c>
      <c r="F16" s="50" t="s">
        <v>266</v>
      </c>
      <c r="G16" s="77"/>
      <c r="H16" s="70" t="s">
        <v>266</v>
      </c>
      <c r="I16" s="77" t="s">
        <v>820</v>
      </c>
      <c r="J16" s="77"/>
      <c r="K16" s="6">
        <v>1</v>
      </c>
      <c r="L16" s="55"/>
      <c r="M16" s="77" t="s">
        <v>263</v>
      </c>
      <c r="N16" s="67" t="s">
        <v>655</v>
      </c>
      <c r="O16" s="68" t="s">
        <v>266</v>
      </c>
      <c r="P16" s="77"/>
      <c r="Q16" s="77" t="s">
        <v>171</v>
      </c>
      <c r="R16" s="77"/>
      <c r="S16" s="77"/>
      <c r="T16" s="77"/>
    </row>
    <row r="17" spans="1:17">
      <c r="A17" s="52">
        <v>250</v>
      </c>
      <c r="B17" s="52" t="s">
        <v>13</v>
      </c>
      <c r="C17" s="66" t="s">
        <v>851</v>
      </c>
      <c r="D17" s="52" t="s">
        <v>852</v>
      </c>
      <c r="E17" s="77" t="s">
        <v>853</v>
      </c>
      <c r="F17" s="77" t="s">
        <v>266</v>
      </c>
      <c r="G17" s="77"/>
      <c r="H17" s="70" t="s">
        <v>266</v>
      </c>
      <c r="I17" s="77" t="s">
        <v>856</v>
      </c>
      <c r="J17" s="77" t="s">
        <v>857</v>
      </c>
      <c r="K17" s="6">
        <v>1</v>
      </c>
      <c r="L17" s="55">
        <v>43015</v>
      </c>
      <c r="M17" s="77" t="s">
        <v>263</v>
      </c>
      <c r="N17" s="67" t="s">
        <v>655</v>
      </c>
      <c r="O17" s="68" t="s">
        <v>266</v>
      </c>
      <c r="P17" s="77"/>
      <c r="Q17" s="77" t="s">
        <v>171</v>
      </c>
    </row>
    <row r="18" spans="1:17">
      <c r="A18" s="52">
        <v>318</v>
      </c>
      <c r="B18" s="52" t="s">
        <v>13</v>
      </c>
      <c r="C18" s="66" t="s">
        <v>905</v>
      </c>
      <c r="D18" s="52"/>
      <c r="E18" s="77" t="s">
        <v>906</v>
      </c>
      <c r="F18" s="50" t="s">
        <v>953</v>
      </c>
      <c r="G18" s="77" t="s">
        <v>269</v>
      </c>
      <c r="H18" s="70" t="s">
        <v>266</v>
      </c>
      <c r="I18" s="77"/>
      <c r="J18" s="77"/>
      <c r="K18" s="6">
        <v>1</v>
      </c>
      <c r="L18" s="55">
        <v>43015</v>
      </c>
      <c r="M18" s="77" t="s">
        <v>263</v>
      </c>
      <c r="N18" s="67" t="s">
        <v>655</v>
      </c>
      <c r="O18" s="68" t="s">
        <v>266</v>
      </c>
      <c r="P18" s="77"/>
      <c r="Q18" s="77" t="s">
        <v>171</v>
      </c>
    </row>
    <row r="19" spans="1:17">
      <c r="A19" s="52">
        <v>315</v>
      </c>
      <c r="B19" s="52" t="s">
        <v>13</v>
      </c>
      <c r="C19" s="66" t="s">
        <v>905</v>
      </c>
      <c r="D19" s="52"/>
      <c r="E19" s="77" t="s">
        <v>906</v>
      </c>
      <c r="F19" s="50" t="s">
        <v>953</v>
      </c>
      <c r="G19" s="77" t="s">
        <v>954</v>
      </c>
      <c r="H19" s="70" t="s">
        <v>955</v>
      </c>
      <c r="I19" s="77"/>
      <c r="J19" s="77"/>
      <c r="K19" s="6">
        <v>1</v>
      </c>
      <c r="L19" s="55">
        <v>43015</v>
      </c>
      <c r="M19" s="77" t="s">
        <v>263</v>
      </c>
      <c r="N19" s="67" t="s">
        <v>655</v>
      </c>
      <c r="O19" s="68" t="s">
        <v>266</v>
      </c>
      <c r="P19" s="77"/>
      <c r="Q19" s="77" t="s">
        <v>171</v>
      </c>
    </row>
    <row r="20" spans="1:17">
      <c r="A20" s="52">
        <v>204</v>
      </c>
      <c r="B20" s="52" t="s">
        <v>13</v>
      </c>
      <c r="C20" s="66" t="s">
        <v>41</v>
      </c>
      <c r="D20" s="52"/>
      <c r="E20" s="77" t="s">
        <v>817</v>
      </c>
      <c r="F20" s="50" t="s">
        <v>545</v>
      </c>
      <c r="G20" s="77"/>
      <c r="H20" s="70" t="s">
        <v>545</v>
      </c>
      <c r="I20" s="77" t="s">
        <v>821</v>
      </c>
      <c r="J20" s="77"/>
      <c r="K20" s="6">
        <v>0.6</v>
      </c>
      <c r="L20" s="55"/>
      <c r="M20" s="77" t="s">
        <v>263</v>
      </c>
      <c r="N20" s="67" t="s">
        <v>248</v>
      </c>
      <c r="O20" s="68" t="s">
        <v>248</v>
      </c>
      <c r="P20" s="77"/>
      <c r="Q20" s="77" t="s">
        <v>171</v>
      </c>
    </row>
    <row r="21" spans="1:17">
      <c r="A21" s="52">
        <v>350</v>
      </c>
      <c r="B21" s="52" t="s">
        <v>13</v>
      </c>
      <c r="C21" s="66" t="s">
        <v>905</v>
      </c>
      <c r="D21" s="52"/>
      <c r="E21" s="77" t="s">
        <v>906</v>
      </c>
      <c r="F21" s="50" t="s">
        <v>1034</v>
      </c>
      <c r="G21" s="77" t="s">
        <v>1035</v>
      </c>
      <c r="H21" s="70" t="s">
        <v>1036</v>
      </c>
      <c r="I21" s="77"/>
      <c r="J21" s="77"/>
      <c r="K21" s="6">
        <v>1</v>
      </c>
      <c r="L21" s="55">
        <v>43015</v>
      </c>
      <c r="M21" s="77" t="s">
        <v>263</v>
      </c>
      <c r="N21" s="67" t="s">
        <v>655</v>
      </c>
      <c r="O21" s="68" t="s">
        <v>266</v>
      </c>
      <c r="P21" s="77"/>
      <c r="Q21" s="77" t="s">
        <v>171</v>
      </c>
    </row>
    <row r="22" spans="1:17">
      <c r="A22" s="52">
        <v>407</v>
      </c>
      <c r="B22" s="52" t="s">
        <v>13</v>
      </c>
      <c r="C22" s="66" t="s">
        <v>905</v>
      </c>
      <c r="D22" s="52"/>
      <c r="E22" s="77" t="s">
        <v>1104</v>
      </c>
      <c r="F22" s="77" t="s">
        <v>1034</v>
      </c>
      <c r="G22" s="77"/>
      <c r="H22" s="70" t="s">
        <v>1034</v>
      </c>
      <c r="I22" s="77" t="s">
        <v>1109</v>
      </c>
      <c r="J22" s="77"/>
      <c r="K22" s="6">
        <v>1</v>
      </c>
      <c r="L22" s="55">
        <v>43015</v>
      </c>
      <c r="M22" s="77" t="s">
        <v>263</v>
      </c>
      <c r="N22" s="67" t="s">
        <v>655</v>
      </c>
      <c r="O22" s="68" t="s">
        <v>266</v>
      </c>
      <c r="P22" s="77"/>
      <c r="Q22" s="77" t="s">
        <v>171</v>
      </c>
    </row>
    <row r="23" spans="1:17">
      <c r="A23" s="52">
        <v>320</v>
      </c>
      <c r="B23" s="52" t="s">
        <v>13</v>
      </c>
      <c r="C23" s="66" t="s">
        <v>905</v>
      </c>
      <c r="D23" s="52"/>
      <c r="E23" s="77" t="s">
        <v>906</v>
      </c>
      <c r="F23" s="50" t="s">
        <v>953</v>
      </c>
      <c r="G23" s="77" t="s">
        <v>960</v>
      </c>
      <c r="H23" s="70" t="s">
        <v>961</v>
      </c>
      <c r="I23" s="77"/>
      <c r="J23" s="77"/>
      <c r="K23" s="6">
        <v>1</v>
      </c>
      <c r="L23" s="55">
        <v>43015</v>
      </c>
      <c r="M23" s="77" t="s">
        <v>263</v>
      </c>
      <c r="N23" s="67" t="s">
        <v>655</v>
      </c>
      <c r="O23" s="68" t="s">
        <v>182</v>
      </c>
      <c r="P23" s="77"/>
      <c r="Q23" s="77" t="s">
        <v>171</v>
      </c>
    </row>
    <row r="24" spans="1:17">
      <c r="A24" s="52">
        <v>53</v>
      </c>
      <c r="B24" s="52" t="s">
        <v>13</v>
      </c>
      <c r="C24" s="66" t="s">
        <v>44</v>
      </c>
      <c r="D24" s="52"/>
      <c r="E24" s="77" t="s">
        <v>629</v>
      </c>
      <c r="F24" s="77" t="s">
        <v>695</v>
      </c>
      <c r="G24" s="77"/>
      <c r="H24" s="70" t="s">
        <v>695</v>
      </c>
      <c r="I24" s="77" t="s">
        <v>697</v>
      </c>
      <c r="J24" s="77"/>
      <c r="K24" s="6">
        <v>1</v>
      </c>
      <c r="L24" s="55"/>
      <c r="M24" s="77" t="s">
        <v>263</v>
      </c>
      <c r="N24" s="67" t="s">
        <v>655</v>
      </c>
      <c r="O24" s="68" t="s">
        <v>266</v>
      </c>
      <c r="P24" s="77"/>
      <c r="Q24" s="77" t="s">
        <v>171</v>
      </c>
    </row>
    <row r="25" spans="1:17">
      <c r="A25" s="52">
        <v>442</v>
      </c>
      <c r="B25" s="52" t="s">
        <v>13</v>
      </c>
      <c r="C25" s="66" t="s">
        <v>1116</v>
      </c>
      <c r="D25" s="52" t="s">
        <v>1152</v>
      </c>
      <c r="E25" s="77" t="s">
        <v>16</v>
      </c>
      <c r="F25" s="50" t="s">
        <v>180</v>
      </c>
      <c r="G25" s="77"/>
      <c r="H25" s="70" t="s">
        <v>180</v>
      </c>
      <c r="I25" s="77" t="s">
        <v>1153</v>
      </c>
      <c r="J25" s="77"/>
      <c r="K25" s="6">
        <v>1</v>
      </c>
      <c r="L25" s="55"/>
      <c r="M25" s="77" t="s">
        <v>688</v>
      </c>
      <c r="N25" s="67" t="s">
        <v>184</v>
      </c>
      <c r="O25" s="68" t="s">
        <v>182</v>
      </c>
      <c r="P25" s="77"/>
      <c r="Q25" s="77"/>
    </row>
    <row r="26" spans="1:17">
      <c r="A26" s="52">
        <v>483</v>
      </c>
      <c r="B26" s="52" t="s">
        <v>13</v>
      </c>
      <c r="C26" s="66" t="s">
        <v>32</v>
      </c>
      <c r="D26" s="52"/>
      <c r="E26" s="77" t="s">
        <v>1190</v>
      </c>
      <c r="F26" s="50" t="s">
        <v>1297</v>
      </c>
      <c r="G26" s="77"/>
      <c r="H26" s="70" t="s">
        <v>1297</v>
      </c>
      <c r="I26" s="77"/>
      <c r="J26" s="77"/>
      <c r="K26" s="6">
        <v>0</v>
      </c>
      <c r="L26" s="55">
        <v>42328</v>
      </c>
      <c r="M26" s="77" t="s">
        <v>688</v>
      </c>
      <c r="N26" s="67" t="s">
        <v>608</v>
      </c>
      <c r="O26" s="68" t="s">
        <v>248</v>
      </c>
      <c r="P26" s="77"/>
      <c r="Q26" s="77"/>
    </row>
    <row r="27" spans="1:17">
      <c r="A27" s="52">
        <v>357</v>
      </c>
      <c r="B27" s="52" t="s">
        <v>13</v>
      </c>
      <c r="C27" s="66" t="s">
        <v>905</v>
      </c>
      <c r="D27" s="52"/>
      <c r="E27" s="77" t="s">
        <v>906</v>
      </c>
      <c r="F27" s="50" t="s">
        <v>1110</v>
      </c>
      <c r="G27" s="77" t="s">
        <v>1111</v>
      </c>
      <c r="H27" s="70" t="s">
        <v>1111</v>
      </c>
      <c r="I27" s="77"/>
      <c r="J27" s="77"/>
      <c r="K27" s="6">
        <v>0</v>
      </c>
      <c r="L27" s="55">
        <v>43015</v>
      </c>
      <c r="M27" s="77" t="s">
        <v>688</v>
      </c>
      <c r="N27" s="67" t="s">
        <v>608</v>
      </c>
      <c r="O27" s="68" t="s">
        <v>248</v>
      </c>
      <c r="P27" s="77"/>
      <c r="Q27" s="77"/>
    </row>
    <row r="28" spans="1:17">
      <c r="A28" s="52">
        <v>249</v>
      </c>
      <c r="B28" s="52" t="s">
        <v>13</v>
      </c>
      <c r="C28" s="66" t="s">
        <v>851</v>
      </c>
      <c r="D28" s="52" t="s">
        <v>852</v>
      </c>
      <c r="E28" s="77" t="s">
        <v>853</v>
      </c>
      <c r="F28" s="77" t="s">
        <v>235</v>
      </c>
      <c r="G28" s="77"/>
      <c r="H28" s="70" t="s">
        <v>235</v>
      </c>
      <c r="I28" s="77" t="s">
        <v>854</v>
      </c>
      <c r="J28" s="77" t="s">
        <v>855</v>
      </c>
      <c r="K28" s="6">
        <v>0.6</v>
      </c>
      <c r="L28" s="55">
        <v>43015</v>
      </c>
      <c r="M28" s="77" t="s">
        <v>688</v>
      </c>
      <c r="N28" s="67" t="s">
        <v>608</v>
      </c>
      <c r="O28" s="68" t="s">
        <v>608</v>
      </c>
      <c r="P28" s="77"/>
      <c r="Q28" s="77"/>
    </row>
    <row r="29" spans="1:17">
      <c r="A29" s="52">
        <v>135</v>
      </c>
      <c r="B29" s="52" t="s">
        <v>13</v>
      </c>
      <c r="C29" s="66" t="s">
        <v>38</v>
      </c>
      <c r="D29" s="52"/>
      <c r="E29" s="77" t="s">
        <v>744</v>
      </c>
      <c r="F29" s="50" t="s">
        <v>74</v>
      </c>
      <c r="G29" s="77"/>
      <c r="H29" s="70" t="s">
        <v>760</v>
      </c>
      <c r="I29" s="77" t="s">
        <v>761</v>
      </c>
      <c r="J29" s="77" t="s">
        <v>762</v>
      </c>
      <c r="K29" s="6">
        <v>1</v>
      </c>
      <c r="L29" s="55">
        <v>42328</v>
      </c>
      <c r="M29" s="77" t="s">
        <v>688</v>
      </c>
      <c r="N29" s="67" t="s">
        <v>608</v>
      </c>
      <c r="O29" s="68" t="s">
        <v>608</v>
      </c>
      <c r="P29" s="77"/>
      <c r="Q29" s="77"/>
    </row>
    <row r="30" spans="1:17">
      <c r="A30" s="52">
        <v>307</v>
      </c>
      <c r="B30" s="52" t="s">
        <v>13</v>
      </c>
      <c r="C30" s="66" t="s">
        <v>905</v>
      </c>
      <c r="D30" s="52"/>
      <c r="E30" s="77" t="s">
        <v>906</v>
      </c>
      <c r="F30" s="50" t="s">
        <v>936</v>
      </c>
      <c r="G30" s="77" t="s">
        <v>936</v>
      </c>
      <c r="H30" s="70" t="s">
        <v>937</v>
      </c>
      <c r="I30" s="77"/>
      <c r="J30" s="77"/>
      <c r="K30" s="6">
        <v>0.8</v>
      </c>
      <c r="L30" s="55">
        <v>43015</v>
      </c>
      <c r="M30" s="77" t="s">
        <v>688</v>
      </c>
      <c r="N30" s="67" t="s">
        <v>608</v>
      </c>
      <c r="O30" s="68" t="s">
        <v>608</v>
      </c>
      <c r="P30" s="77"/>
      <c r="Q30" s="77"/>
    </row>
    <row r="31" spans="1:17">
      <c r="A31" s="52">
        <v>317</v>
      </c>
      <c r="B31" s="52" t="s">
        <v>13</v>
      </c>
      <c r="C31" s="66" t="s">
        <v>905</v>
      </c>
      <c r="D31" s="52"/>
      <c r="E31" s="77" t="s">
        <v>906</v>
      </c>
      <c r="F31" s="50" t="s">
        <v>953</v>
      </c>
      <c r="G31" s="77" t="s">
        <v>936</v>
      </c>
      <c r="H31" s="70" t="s">
        <v>937</v>
      </c>
      <c r="I31" s="77"/>
      <c r="J31" s="77"/>
      <c r="K31" s="6">
        <v>0.8</v>
      </c>
      <c r="L31" s="55">
        <v>43015</v>
      </c>
      <c r="M31" s="77" t="s">
        <v>688</v>
      </c>
      <c r="N31" s="67" t="s">
        <v>608</v>
      </c>
      <c r="O31" s="68" t="s">
        <v>608</v>
      </c>
      <c r="P31" s="77"/>
      <c r="Q31" s="77"/>
    </row>
    <row r="32" spans="1:17">
      <c r="A32" s="52">
        <v>395</v>
      </c>
      <c r="B32" s="52" t="s">
        <v>13</v>
      </c>
      <c r="C32" s="66" t="s">
        <v>905</v>
      </c>
      <c r="D32" s="52"/>
      <c r="E32" s="77" t="s">
        <v>1104</v>
      </c>
      <c r="F32" s="77" t="s">
        <v>936</v>
      </c>
      <c r="G32" s="77"/>
      <c r="H32" s="70" t="s">
        <v>936</v>
      </c>
      <c r="I32" s="77" t="s">
        <v>936</v>
      </c>
      <c r="J32" s="77"/>
      <c r="K32" s="6">
        <v>0.8</v>
      </c>
      <c r="L32" s="55">
        <v>43015</v>
      </c>
      <c r="M32" s="77" t="s">
        <v>688</v>
      </c>
      <c r="N32" s="67" t="s">
        <v>608</v>
      </c>
      <c r="O32" s="68" t="s">
        <v>608</v>
      </c>
      <c r="P32" s="77"/>
      <c r="Q32" s="77"/>
    </row>
    <row r="33" spans="1:15">
      <c r="A33" s="52">
        <v>308</v>
      </c>
      <c r="B33" s="52" t="s">
        <v>13</v>
      </c>
      <c r="C33" s="66" t="s">
        <v>905</v>
      </c>
      <c r="D33" s="52"/>
      <c r="E33" s="77" t="s">
        <v>906</v>
      </c>
      <c r="F33" s="50" t="s">
        <v>938</v>
      </c>
      <c r="G33" s="77" t="s">
        <v>939</v>
      </c>
      <c r="H33" s="70" t="s">
        <v>940</v>
      </c>
      <c r="I33" s="77"/>
      <c r="J33" s="77"/>
      <c r="K33" s="6">
        <v>0.6</v>
      </c>
      <c r="L33" s="55">
        <v>43015</v>
      </c>
      <c r="M33" s="77" t="s">
        <v>688</v>
      </c>
      <c r="N33" s="67" t="s">
        <v>108</v>
      </c>
      <c r="O33" s="68" t="s">
        <v>182</v>
      </c>
    </row>
    <row r="34" spans="1:15">
      <c r="A34" s="52">
        <v>429</v>
      </c>
      <c r="B34" s="52" t="s">
        <v>13</v>
      </c>
      <c r="C34" s="66" t="s">
        <v>1116</v>
      </c>
      <c r="D34" s="52" t="s">
        <v>1117</v>
      </c>
      <c r="E34" s="77" t="s">
        <v>49</v>
      </c>
      <c r="F34" s="50" t="s">
        <v>1125</v>
      </c>
      <c r="G34" s="77">
        <v>33</v>
      </c>
      <c r="H34" s="71" t="s">
        <v>1125</v>
      </c>
      <c r="I34" s="77"/>
      <c r="J34" s="77"/>
      <c r="K34" s="6">
        <v>1</v>
      </c>
      <c r="L34" s="55"/>
      <c r="M34" s="77" t="s">
        <v>688</v>
      </c>
      <c r="N34" s="67" t="s">
        <v>655</v>
      </c>
      <c r="O34" s="68" t="s">
        <v>608</v>
      </c>
    </row>
    <row r="35" spans="1:15">
      <c r="A35" s="52">
        <v>289</v>
      </c>
      <c r="B35" s="52" t="s">
        <v>13</v>
      </c>
      <c r="C35" s="66" t="s">
        <v>891</v>
      </c>
      <c r="D35" s="52"/>
      <c r="E35" s="50" t="s">
        <v>903</v>
      </c>
      <c r="F35" s="50" t="s">
        <v>64</v>
      </c>
      <c r="G35" s="77"/>
      <c r="H35" s="70" t="s">
        <v>64</v>
      </c>
      <c r="I35" s="77"/>
      <c r="J35" s="77"/>
      <c r="K35" s="6">
        <v>1</v>
      </c>
      <c r="L35" s="55"/>
      <c r="M35" s="77" t="s">
        <v>688</v>
      </c>
      <c r="N35" s="67" t="s">
        <v>608</v>
      </c>
      <c r="O35" s="68" t="s">
        <v>608</v>
      </c>
    </row>
    <row r="36" spans="1:15">
      <c r="A36" s="52">
        <v>273</v>
      </c>
      <c r="B36" s="52" t="s">
        <v>13</v>
      </c>
      <c r="C36" s="66" t="s">
        <v>891</v>
      </c>
      <c r="D36" s="52"/>
      <c r="E36" s="77" t="s">
        <v>892</v>
      </c>
      <c r="F36" s="50" t="s">
        <v>893</v>
      </c>
      <c r="G36" s="77"/>
      <c r="H36" s="70" t="s">
        <v>893</v>
      </c>
      <c r="I36" s="77"/>
      <c r="J36" s="77"/>
      <c r="K36" s="6">
        <v>1</v>
      </c>
      <c r="L36" s="55"/>
      <c r="M36" s="77" t="s">
        <v>688</v>
      </c>
      <c r="N36" s="67" t="s">
        <v>608</v>
      </c>
      <c r="O36" s="68" t="s">
        <v>608</v>
      </c>
    </row>
    <row r="37" spans="1:15">
      <c r="A37" s="52">
        <v>172</v>
      </c>
      <c r="B37" s="52" t="s">
        <v>13</v>
      </c>
      <c r="C37" s="66" t="s">
        <v>800</v>
      </c>
      <c r="D37" s="52" t="s">
        <v>801</v>
      </c>
      <c r="E37" s="77" t="s">
        <v>802</v>
      </c>
      <c r="F37" s="50" t="s">
        <v>366</v>
      </c>
      <c r="G37" s="77"/>
      <c r="H37" s="70" t="s">
        <v>366</v>
      </c>
      <c r="I37" s="77" t="s">
        <v>803</v>
      </c>
      <c r="J37" s="77"/>
      <c r="K37" s="6">
        <v>0.6</v>
      </c>
      <c r="L37" s="55">
        <v>43018</v>
      </c>
      <c r="M37" s="77" t="s">
        <v>688</v>
      </c>
      <c r="N37" s="67" t="s">
        <v>608</v>
      </c>
      <c r="O37" s="68" t="s">
        <v>608</v>
      </c>
    </row>
    <row r="38" spans="1:15">
      <c r="A38" s="52">
        <v>378</v>
      </c>
      <c r="B38" s="52" t="s">
        <v>13</v>
      </c>
      <c r="C38" s="66" t="s">
        <v>905</v>
      </c>
      <c r="D38" s="52"/>
      <c r="E38" s="77" t="s">
        <v>906</v>
      </c>
      <c r="F38" s="50" t="s">
        <v>1083</v>
      </c>
      <c r="G38" s="77" t="s">
        <v>1086</v>
      </c>
      <c r="H38" s="70" t="s">
        <v>1087</v>
      </c>
      <c r="I38" s="77"/>
      <c r="J38" s="77"/>
      <c r="K38" s="6">
        <v>0.6</v>
      </c>
      <c r="L38" s="55">
        <v>43015</v>
      </c>
      <c r="M38" s="77" t="s">
        <v>688</v>
      </c>
      <c r="N38" s="67" t="s">
        <v>608</v>
      </c>
      <c r="O38" s="68" t="s">
        <v>248</v>
      </c>
    </row>
    <row r="39" spans="1:15">
      <c r="A39" s="52">
        <v>340</v>
      </c>
      <c r="B39" s="52" t="s">
        <v>13</v>
      </c>
      <c r="C39" s="66" t="s">
        <v>905</v>
      </c>
      <c r="D39" s="52"/>
      <c r="E39" s="77" t="s">
        <v>906</v>
      </c>
      <c r="F39" s="50" t="s">
        <v>1008</v>
      </c>
      <c r="G39" s="77" t="s">
        <v>1009</v>
      </c>
      <c r="H39" s="70" t="s">
        <v>1010</v>
      </c>
      <c r="I39" s="77"/>
      <c r="J39" s="77"/>
      <c r="K39" s="6">
        <v>0.6</v>
      </c>
      <c r="L39" s="55">
        <v>43015</v>
      </c>
      <c r="M39" s="77" t="s">
        <v>688</v>
      </c>
      <c r="N39" s="67" t="s">
        <v>608</v>
      </c>
      <c r="O39" s="68" t="s">
        <v>248</v>
      </c>
    </row>
    <row r="40" spans="1:15">
      <c r="A40" s="52">
        <v>138</v>
      </c>
      <c r="B40" s="52" t="s">
        <v>13</v>
      </c>
      <c r="C40" s="66" t="s">
        <v>38</v>
      </c>
      <c r="D40" s="52"/>
      <c r="E40" s="77" t="s">
        <v>744</v>
      </c>
      <c r="F40" s="50" t="s">
        <v>327</v>
      </c>
      <c r="G40" s="77"/>
      <c r="H40" s="70" t="s">
        <v>763</v>
      </c>
      <c r="I40" s="77" t="s">
        <v>764</v>
      </c>
      <c r="J40" s="77"/>
      <c r="K40" s="6">
        <v>1</v>
      </c>
      <c r="L40" s="55">
        <v>42328</v>
      </c>
      <c r="M40" s="77" t="s">
        <v>688</v>
      </c>
      <c r="N40" s="67" t="s">
        <v>608</v>
      </c>
      <c r="O40" s="68" t="s">
        <v>608</v>
      </c>
    </row>
    <row r="41" spans="1:15">
      <c r="A41" s="52">
        <v>460</v>
      </c>
      <c r="B41" s="52" t="s">
        <v>13</v>
      </c>
      <c r="C41" s="66" t="s">
        <v>29</v>
      </c>
      <c r="D41" s="52" t="s">
        <v>1159</v>
      </c>
      <c r="E41" s="77" t="s">
        <v>1160</v>
      </c>
      <c r="F41" s="50" t="s">
        <v>1170</v>
      </c>
      <c r="G41" s="77" t="s">
        <v>167</v>
      </c>
      <c r="H41" s="70" t="s">
        <v>167</v>
      </c>
      <c r="I41" s="77"/>
      <c r="J41" s="77"/>
      <c r="K41" s="6">
        <v>1</v>
      </c>
      <c r="L41" s="55"/>
      <c r="M41" s="77" t="s">
        <v>688</v>
      </c>
      <c r="N41" s="67" t="s">
        <v>608</v>
      </c>
      <c r="O41" s="68" t="s">
        <v>608</v>
      </c>
    </row>
    <row r="42" spans="1:15">
      <c r="A42" s="52">
        <v>253</v>
      </c>
      <c r="B42" s="52" t="s">
        <v>13</v>
      </c>
      <c r="C42" s="66" t="s">
        <v>851</v>
      </c>
      <c r="D42" s="52" t="s">
        <v>852</v>
      </c>
      <c r="E42" s="77" t="s">
        <v>853</v>
      </c>
      <c r="F42" s="77" t="s">
        <v>418</v>
      </c>
      <c r="G42" s="77"/>
      <c r="H42" s="70" t="s">
        <v>863</v>
      </c>
      <c r="I42" s="77" t="s">
        <v>864</v>
      </c>
      <c r="J42" s="77" t="s">
        <v>865</v>
      </c>
      <c r="K42" s="6">
        <v>0.6</v>
      </c>
      <c r="L42" s="55">
        <v>43015</v>
      </c>
      <c r="M42" s="77" t="s">
        <v>688</v>
      </c>
      <c r="N42" s="67" t="s">
        <v>608</v>
      </c>
      <c r="O42" s="68" t="s">
        <v>608</v>
      </c>
    </row>
    <row r="43" spans="1:15">
      <c r="A43" s="52">
        <v>206</v>
      </c>
      <c r="B43" s="52" t="s">
        <v>13</v>
      </c>
      <c r="C43" s="66" t="s">
        <v>41</v>
      </c>
      <c r="D43" s="52"/>
      <c r="E43" s="77" t="s">
        <v>817</v>
      </c>
      <c r="F43" s="50" t="s">
        <v>418</v>
      </c>
      <c r="G43" s="77"/>
      <c r="H43" s="70" t="s">
        <v>418</v>
      </c>
      <c r="I43" s="77" t="s">
        <v>824</v>
      </c>
      <c r="J43" s="77"/>
      <c r="K43" s="6">
        <v>0.5</v>
      </c>
      <c r="L43" s="55"/>
      <c r="M43" s="77" t="s">
        <v>688</v>
      </c>
      <c r="N43" s="67" t="s">
        <v>608</v>
      </c>
      <c r="O43" s="68" t="s">
        <v>608</v>
      </c>
    </row>
    <row r="44" spans="1:15">
      <c r="A44" s="52">
        <v>177</v>
      </c>
      <c r="B44" s="52" t="s">
        <v>13</v>
      </c>
      <c r="C44" s="66" t="s">
        <v>800</v>
      </c>
      <c r="D44" s="52" t="s">
        <v>801</v>
      </c>
      <c r="E44" s="77" t="s">
        <v>802</v>
      </c>
      <c r="F44" s="50" t="s">
        <v>287</v>
      </c>
      <c r="G44" s="77"/>
      <c r="H44" s="70" t="s">
        <v>287</v>
      </c>
      <c r="I44" s="77" t="s">
        <v>803</v>
      </c>
      <c r="J44" s="77"/>
      <c r="K44" s="6">
        <v>0.6</v>
      </c>
      <c r="L44" s="55">
        <v>43018</v>
      </c>
      <c r="M44" s="77" t="s">
        <v>688</v>
      </c>
      <c r="N44" s="67" t="s">
        <v>608</v>
      </c>
      <c r="O44" s="68" t="s">
        <v>608</v>
      </c>
    </row>
    <row r="45" spans="1:15">
      <c r="A45" s="52">
        <v>500</v>
      </c>
      <c r="B45" s="52" t="s">
        <v>13</v>
      </c>
      <c r="C45" s="66" t="s">
        <v>32</v>
      </c>
      <c r="D45" s="52"/>
      <c r="E45" s="77" t="s">
        <v>1190</v>
      </c>
      <c r="F45" s="50" t="s">
        <v>287</v>
      </c>
      <c r="G45" s="77"/>
      <c r="H45" s="70" t="s">
        <v>809</v>
      </c>
      <c r="I45" s="77"/>
      <c r="J45" s="77"/>
      <c r="K45" s="6">
        <v>0.6</v>
      </c>
      <c r="L45" s="55">
        <v>42328</v>
      </c>
      <c r="M45" s="77" t="s">
        <v>688</v>
      </c>
      <c r="N45" s="67" t="s">
        <v>608</v>
      </c>
      <c r="O45" s="68" t="s">
        <v>608</v>
      </c>
    </row>
    <row r="46" spans="1:15">
      <c r="A46" s="52">
        <v>140</v>
      </c>
      <c r="B46" s="52" t="s">
        <v>13</v>
      </c>
      <c r="C46" s="66" t="s">
        <v>38</v>
      </c>
      <c r="D46" s="52"/>
      <c r="E46" s="77" t="s">
        <v>744</v>
      </c>
      <c r="F46" s="50" t="s">
        <v>291</v>
      </c>
      <c r="G46" s="77"/>
      <c r="H46" s="70" t="s">
        <v>1298</v>
      </c>
      <c r="I46" s="77" t="s">
        <v>1299</v>
      </c>
      <c r="J46" s="77" t="s">
        <v>1300</v>
      </c>
      <c r="K46" s="6">
        <v>0.2</v>
      </c>
      <c r="L46" s="55">
        <v>42328</v>
      </c>
      <c r="M46" s="77" t="s">
        <v>688</v>
      </c>
      <c r="N46" s="67" t="s">
        <v>608</v>
      </c>
      <c r="O46" s="68" t="s">
        <v>608</v>
      </c>
    </row>
    <row r="47" spans="1:15">
      <c r="A47" s="52">
        <v>222</v>
      </c>
      <c r="B47" s="52" t="s">
        <v>13</v>
      </c>
      <c r="C47" s="66" t="s">
        <v>41</v>
      </c>
      <c r="D47" s="52" t="s">
        <v>812</v>
      </c>
      <c r="E47" s="77" t="s">
        <v>837</v>
      </c>
      <c r="F47" s="50" t="s">
        <v>410</v>
      </c>
      <c r="G47" s="50"/>
      <c r="H47" s="70" t="s">
        <v>410</v>
      </c>
      <c r="I47" s="77" t="s">
        <v>838</v>
      </c>
      <c r="J47" s="77" t="s">
        <v>815</v>
      </c>
      <c r="K47" s="6">
        <v>0.6</v>
      </c>
      <c r="L47" s="6"/>
      <c r="M47" s="77" t="s">
        <v>688</v>
      </c>
      <c r="N47" s="67" t="s">
        <v>608</v>
      </c>
      <c r="O47" s="68" t="s">
        <v>608</v>
      </c>
    </row>
    <row r="48" spans="1:15">
      <c r="A48" s="52">
        <v>349</v>
      </c>
      <c r="B48" s="52" t="s">
        <v>13</v>
      </c>
      <c r="C48" s="66" t="s">
        <v>905</v>
      </c>
      <c r="D48" s="52"/>
      <c r="E48" s="77" t="s">
        <v>906</v>
      </c>
      <c r="F48" s="50" t="s">
        <v>1030</v>
      </c>
      <c r="G48" s="77" t="s">
        <v>1030</v>
      </c>
      <c r="H48" s="70" t="s">
        <v>1031</v>
      </c>
      <c r="I48" s="77"/>
      <c r="J48" s="77"/>
      <c r="K48" s="6">
        <v>0.8</v>
      </c>
      <c r="L48" s="55">
        <v>43015</v>
      </c>
      <c r="M48" s="77" t="s">
        <v>688</v>
      </c>
      <c r="N48" s="67" t="s">
        <v>608</v>
      </c>
      <c r="O48" s="68" t="s">
        <v>248</v>
      </c>
    </row>
    <row r="49" spans="1:17">
      <c r="A49" s="52">
        <v>262</v>
      </c>
      <c r="B49" s="52" t="s">
        <v>13</v>
      </c>
      <c r="C49" s="66" t="s">
        <v>885</v>
      </c>
      <c r="D49" s="52" t="s">
        <v>886</v>
      </c>
      <c r="E49" s="77" t="s">
        <v>887</v>
      </c>
      <c r="F49" s="50" t="s">
        <v>257</v>
      </c>
      <c r="G49" s="77"/>
      <c r="H49" s="71" t="s">
        <v>257</v>
      </c>
      <c r="I49" s="77"/>
      <c r="J49" s="77"/>
      <c r="K49" s="6">
        <v>1</v>
      </c>
      <c r="L49" s="55">
        <v>43015</v>
      </c>
      <c r="M49" s="77" t="s">
        <v>688</v>
      </c>
      <c r="N49" s="67" t="s">
        <v>608</v>
      </c>
      <c r="O49" s="68" t="s">
        <v>608</v>
      </c>
      <c r="P49" s="77"/>
      <c r="Q49" s="77"/>
    </row>
    <row r="50" spans="1:17">
      <c r="A50" s="52">
        <v>445</v>
      </c>
      <c r="B50" s="52" t="s">
        <v>13</v>
      </c>
      <c r="C50" s="66" t="s">
        <v>1116</v>
      </c>
      <c r="D50" s="52" t="s">
        <v>1152</v>
      </c>
      <c r="E50" s="77" t="s">
        <v>16</v>
      </c>
      <c r="F50" s="50" t="s">
        <v>165</v>
      </c>
      <c r="G50" s="77"/>
      <c r="H50" s="70" t="s">
        <v>165</v>
      </c>
      <c r="I50" s="77" t="s">
        <v>1156</v>
      </c>
      <c r="J50" s="77"/>
      <c r="K50" s="6">
        <v>1</v>
      </c>
      <c r="L50" s="55"/>
      <c r="M50" s="77" t="s">
        <v>688</v>
      </c>
      <c r="N50" s="67" t="s">
        <v>608</v>
      </c>
      <c r="O50" s="68" t="s">
        <v>608</v>
      </c>
      <c r="P50" s="77"/>
      <c r="Q50" s="77"/>
    </row>
    <row r="51" spans="1:17">
      <c r="A51" s="52">
        <v>341</v>
      </c>
      <c r="B51" s="52" t="s">
        <v>13</v>
      </c>
      <c r="C51" s="66" t="s">
        <v>905</v>
      </c>
      <c r="D51" s="52"/>
      <c r="E51" s="77" t="s">
        <v>906</v>
      </c>
      <c r="F51" s="50" t="s">
        <v>1008</v>
      </c>
      <c r="G51" s="77" t="s">
        <v>1012</v>
      </c>
      <c r="H51" s="70" t="s">
        <v>1013</v>
      </c>
      <c r="I51" s="77"/>
      <c r="J51" s="77"/>
      <c r="K51" s="6">
        <v>0.6</v>
      </c>
      <c r="L51" s="55">
        <v>43015</v>
      </c>
      <c r="M51" s="77" t="s">
        <v>688</v>
      </c>
      <c r="N51" s="67" t="s">
        <v>608</v>
      </c>
      <c r="O51" s="68" t="s">
        <v>248</v>
      </c>
      <c r="P51" s="77"/>
      <c r="Q51" s="77"/>
    </row>
    <row r="52" spans="1:17">
      <c r="A52" s="52">
        <v>49</v>
      </c>
      <c r="B52" s="52" t="s">
        <v>13</v>
      </c>
      <c r="C52" s="66" t="s">
        <v>44</v>
      </c>
      <c r="D52" s="52"/>
      <c r="E52" s="77" t="s">
        <v>629</v>
      </c>
      <c r="F52" s="77" t="s">
        <v>330</v>
      </c>
      <c r="G52" s="77"/>
      <c r="H52" s="70" t="s">
        <v>330</v>
      </c>
      <c r="I52" s="77" t="s">
        <v>687</v>
      </c>
      <c r="J52" s="77"/>
      <c r="K52" s="6">
        <v>0.8</v>
      </c>
      <c r="L52" s="55"/>
      <c r="M52" s="77" t="s">
        <v>688</v>
      </c>
      <c r="N52" s="67" t="s">
        <v>608</v>
      </c>
      <c r="O52" s="68" t="s">
        <v>608</v>
      </c>
      <c r="P52" s="77"/>
      <c r="Q52" s="77" t="s">
        <v>171</v>
      </c>
    </row>
    <row r="53" spans="1:17">
      <c r="A53" s="52">
        <v>241</v>
      </c>
      <c r="B53" s="52" t="s">
        <v>13</v>
      </c>
      <c r="C53" s="66" t="s">
        <v>41</v>
      </c>
      <c r="D53" s="52" t="s">
        <v>812</v>
      </c>
      <c r="E53" s="77" t="s">
        <v>842</v>
      </c>
      <c r="F53" s="50" t="s">
        <v>329</v>
      </c>
      <c r="G53" s="50"/>
      <c r="H53" s="70" t="s">
        <v>329</v>
      </c>
      <c r="I53" s="77" t="s">
        <v>846</v>
      </c>
      <c r="J53" s="77" t="s">
        <v>815</v>
      </c>
      <c r="K53" s="6">
        <v>0.8</v>
      </c>
      <c r="L53" s="6"/>
      <c r="M53" s="77" t="s">
        <v>688</v>
      </c>
      <c r="N53" s="67" t="s">
        <v>608</v>
      </c>
      <c r="O53" s="68" t="s">
        <v>608</v>
      </c>
      <c r="P53" s="77"/>
      <c r="Q53" s="77"/>
    </row>
    <row r="54" spans="1:17">
      <c r="A54" s="52">
        <v>113</v>
      </c>
      <c r="B54" s="52" t="s">
        <v>13</v>
      </c>
      <c r="C54" s="66" t="s">
        <v>730</v>
      </c>
      <c r="D54" s="52"/>
      <c r="E54" s="77" t="s">
        <v>722</v>
      </c>
      <c r="F54" s="50" t="s">
        <v>145</v>
      </c>
      <c r="G54" s="77"/>
      <c r="H54" s="70" t="s">
        <v>145</v>
      </c>
      <c r="I54" s="77"/>
      <c r="J54" s="77"/>
      <c r="K54" s="6">
        <v>1</v>
      </c>
      <c r="L54" s="55">
        <v>43017</v>
      </c>
      <c r="M54" s="77" t="s">
        <v>688</v>
      </c>
      <c r="N54" s="67" t="s">
        <v>608</v>
      </c>
      <c r="O54" s="68" t="s">
        <v>145</v>
      </c>
      <c r="P54" s="77"/>
      <c r="Q54" s="77"/>
    </row>
    <row r="55" spans="1:17">
      <c r="A55" s="52">
        <v>208</v>
      </c>
      <c r="B55" s="52" t="s">
        <v>13</v>
      </c>
      <c r="C55" s="66" t="s">
        <v>41</v>
      </c>
      <c r="D55" s="52"/>
      <c r="E55" s="77" t="s">
        <v>817</v>
      </c>
      <c r="F55" s="50" t="s">
        <v>145</v>
      </c>
      <c r="G55" s="77"/>
      <c r="H55" s="70" t="s">
        <v>145</v>
      </c>
      <c r="I55" s="77" t="s">
        <v>827</v>
      </c>
      <c r="J55" s="77"/>
      <c r="K55" s="6">
        <v>1</v>
      </c>
      <c r="L55" s="55"/>
      <c r="M55" s="77" t="s">
        <v>688</v>
      </c>
      <c r="N55" s="67" t="s">
        <v>608</v>
      </c>
      <c r="O55" s="68" t="s">
        <v>145</v>
      </c>
      <c r="P55" s="77"/>
      <c r="Q55" s="77"/>
    </row>
    <row r="56" spans="1:17">
      <c r="A56" s="52">
        <v>223</v>
      </c>
      <c r="B56" s="52" t="s">
        <v>13</v>
      </c>
      <c r="C56" s="66" t="s">
        <v>41</v>
      </c>
      <c r="D56" s="52" t="s">
        <v>812</v>
      </c>
      <c r="E56" s="77" t="s">
        <v>837</v>
      </c>
      <c r="F56" s="50" t="s">
        <v>168</v>
      </c>
      <c r="G56" s="50"/>
      <c r="H56" s="70" t="s">
        <v>168</v>
      </c>
      <c r="I56" s="77" t="s">
        <v>841</v>
      </c>
      <c r="J56" s="77" t="s">
        <v>815</v>
      </c>
      <c r="K56" s="6">
        <v>1</v>
      </c>
      <c r="L56" s="6"/>
      <c r="M56" s="77" t="s">
        <v>688</v>
      </c>
      <c r="N56" s="67" t="s">
        <v>608</v>
      </c>
      <c r="O56" s="68" t="s">
        <v>145</v>
      </c>
      <c r="P56" s="77"/>
      <c r="Q56" s="77"/>
    </row>
    <row r="57" spans="1:17">
      <c r="A57" s="52">
        <v>435</v>
      </c>
      <c r="B57" s="52" t="s">
        <v>13</v>
      </c>
      <c r="C57" s="66" t="s">
        <v>1116</v>
      </c>
      <c r="D57" s="52" t="s">
        <v>1117</v>
      </c>
      <c r="E57" s="77" t="s">
        <v>49</v>
      </c>
      <c r="F57" s="50" t="s">
        <v>1137</v>
      </c>
      <c r="G57" s="77">
        <v>13</v>
      </c>
      <c r="H57" s="71" t="s">
        <v>1137</v>
      </c>
      <c r="I57" s="77" t="s">
        <v>1139</v>
      </c>
      <c r="J57" s="77"/>
      <c r="K57" s="6">
        <v>0.8</v>
      </c>
      <c r="L57" s="55"/>
      <c r="M57" s="77" t="s">
        <v>688</v>
      </c>
      <c r="N57" s="67" t="s">
        <v>608</v>
      </c>
      <c r="O57" s="68" t="s">
        <v>608</v>
      </c>
      <c r="P57" s="77"/>
      <c r="Q57" s="77"/>
    </row>
    <row r="58" spans="1:17">
      <c r="A58" s="52">
        <v>152</v>
      </c>
      <c r="B58" s="52" t="s">
        <v>13</v>
      </c>
      <c r="C58" s="66" t="s">
        <v>38</v>
      </c>
      <c r="D58" s="52"/>
      <c r="E58" s="77" t="s">
        <v>744</v>
      </c>
      <c r="F58" s="50" t="s">
        <v>308</v>
      </c>
      <c r="G58" s="77"/>
      <c r="H58" s="70" t="s">
        <v>778</v>
      </c>
      <c r="I58" s="77" t="s">
        <v>779</v>
      </c>
      <c r="J58" s="77" t="s">
        <v>780</v>
      </c>
      <c r="K58" s="6">
        <v>1</v>
      </c>
      <c r="L58" s="55">
        <v>42328</v>
      </c>
      <c r="M58" s="77" t="s">
        <v>688</v>
      </c>
      <c r="N58" s="67" t="s">
        <v>608</v>
      </c>
      <c r="O58" s="68" t="s">
        <v>608</v>
      </c>
      <c r="P58" s="77"/>
      <c r="Q58" s="77"/>
    </row>
    <row r="59" spans="1:17">
      <c r="A59" s="52">
        <v>187</v>
      </c>
      <c r="B59" s="52" t="s">
        <v>13</v>
      </c>
      <c r="C59" s="66" t="s">
        <v>800</v>
      </c>
      <c r="D59" s="52" t="s">
        <v>801</v>
      </c>
      <c r="E59" s="77" t="s">
        <v>802</v>
      </c>
      <c r="F59" s="50" t="s">
        <v>307</v>
      </c>
      <c r="G59" s="77"/>
      <c r="H59" s="70" t="s">
        <v>307</v>
      </c>
      <c r="I59" s="77" t="s">
        <v>803</v>
      </c>
      <c r="J59" s="77"/>
      <c r="K59" s="6">
        <v>1</v>
      </c>
      <c r="L59" s="55">
        <v>43018</v>
      </c>
      <c r="M59" s="77" t="s">
        <v>688</v>
      </c>
      <c r="N59" s="67" t="s">
        <v>608</v>
      </c>
      <c r="O59" s="68" t="s">
        <v>608</v>
      </c>
      <c r="P59" s="77"/>
      <c r="Q59" s="77"/>
    </row>
    <row r="60" spans="1:17">
      <c r="A60" s="52">
        <v>55</v>
      </c>
      <c r="B60" s="52" t="s">
        <v>13</v>
      </c>
      <c r="C60" s="66" t="s">
        <v>44</v>
      </c>
      <c r="D60" s="52"/>
      <c r="E60" s="77" t="s">
        <v>629</v>
      </c>
      <c r="F60" s="77" t="s">
        <v>551</v>
      </c>
      <c r="G60" s="77"/>
      <c r="H60" s="70" t="s">
        <v>551</v>
      </c>
      <c r="I60" s="77" t="s">
        <v>701</v>
      </c>
      <c r="J60" s="77"/>
      <c r="K60" s="6">
        <v>0.8</v>
      </c>
      <c r="L60" s="55"/>
      <c r="M60" s="77" t="s">
        <v>688</v>
      </c>
      <c r="N60" s="67" t="s">
        <v>608</v>
      </c>
      <c r="O60" s="68" t="s">
        <v>608</v>
      </c>
      <c r="P60" s="77"/>
      <c r="Q60" s="77"/>
    </row>
    <row r="61" spans="1:17">
      <c r="A61" s="52">
        <v>224</v>
      </c>
      <c r="B61" s="52" t="s">
        <v>13</v>
      </c>
      <c r="C61" s="66" t="s">
        <v>41</v>
      </c>
      <c r="D61" s="52" t="s">
        <v>812</v>
      </c>
      <c r="E61" s="77" t="s">
        <v>837</v>
      </c>
      <c r="F61" s="50" t="s">
        <v>534</v>
      </c>
      <c r="G61" s="50"/>
      <c r="H61" s="70" t="s">
        <v>534</v>
      </c>
      <c r="I61" s="77" t="s">
        <v>699</v>
      </c>
      <c r="J61" s="77" t="s">
        <v>815</v>
      </c>
      <c r="K61" s="6">
        <v>0.8</v>
      </c>
      <c r="L61" s="6"/>
      <c r="M61" s="77" t="s">
        <v>688</v>
      </c>
      <c r="N61" s="67" t="s">
        <v>608</v>
      </c>
      <c r="O61" s="68" t="s">
        <v>608</v>
      </c>
      <c r="P61" s="77"/>
      <c r="Q61" s="77"/>
    </row>
    <row r="62" spans="1:17">
      <c r="A62" s="52">
        <v>243</v>
      </c>
      <c r="B62" s="52" t="s">
        <v>13</v>
      </c>
      <c r="C62" s="66" t="s">
        <v>41</v>
      </c>
      <c r="D62" s="52" t="s">
        <v>812</v>
      </c>
      <c r="E62" s="77" t="s">
        <v>842</v>
      </c>
      <c r="F62" s="50" t="s">
        <v>550</v>
      </c>
      <c r="G62" s="50"/>
      <c r="H62" s="70" t="s">
        <v>550</v>
      </c>
      <c r="I62" s="77" t="s">
        <v>848</v>
      </c>
      <c r="J62" s="77" t="s">
        <v>815</v>
      </c>
      <c r="K62" s="6">
        <v>0.8</v>
      </c>
      <c r="L62" s="6"/>
      <c r="M62" s="77" t="s">
        <v>688</v>
      </c>
      <c r="N62" s="67" t="s">
        <v>608</v>
      </c>
      <c r="O62" s="68" t="s">
        <v>608</v>
      </c>
      <c r="P62" s="77"/>
      <c r="Q62" s="77"/>
    </row>
    <row r="63" spans="1:17">
      <c r="A63" s="52">
        <v>193</v>
      </c>
      <c r="B63" s="52" t="s">
        <v>13</v>
      </c>
      <c r="C63" s="66" t="s">
        <v>800</v>
      </c>
      <c r="D63" s="52" t="s">
        <v>801</v>
      </c>
      <c r="E63" s="77" t="s">
        <v>802</v>
      </c>
      <c r="F63" s="50" t="s">
        <v>488</v>
      </c>
      <c r="G63" s="77"/>
      <c r="H63" s="70" t="s">
        <v>488</v>
      </c>
      <c r="I63" s="77" t="s">
        <v>803</v>
      </c>
      <c r="J63" s="77"/>
      <c r="K63" s="6">
        <v>0</v>
      </c>
      <c r="L63" s="55">
        <v>43018</v>
      </c>
      <c r="M63" s="77" t="s">
        <v>688</v>
      </c>
      <c r="N63" s="67" t="s">
        <v>248</v>
      </c>
      <c r="O63" s="68" t="s">
        <v>227</v>
      </c>
      <c r="P63" s="77"/>
      <c r="Q63" s="77"/>
    </row>
    <row r="64" spans="1:17">
      <c r="A64" s="52">
        <v>194</v>
      </c>
      <c r="B64" s="52" t="s">
        <v>13</v>
      </c>
      <c r="C64" s="66" t="s">
        <v>800</v>
      </c>
      <c r="D64" s="52" t="s">
        <v>801</v>
      </c>
      <c r="E64" s="77" t="s">
        <v>802</v>
      </c>
      <c r="F64" s="50" t="s">
        <v>378</v>
      </c>
      <c r="G64" s="77"/>
      <c r="H64" s="70" t="s">
        <v>378</v>
      </c>
      <c r="I64" s="77" t="s">
        <v>803</v>
      </c>
      <c r="J64" s="77"/>
      <c r="K64" s="6">
        <v>0.8</v>
      </c>
      <c r="L64" s="55">
        <v>43018</v>
      </c>
      <c r="M64" s="77" t="s">
        <v>688</v>
      </c>
      <c r="N64" s="67" t="s">
        <v>608</v>
      </c>
      <c r="O64" s="68" t="s">
        <v>608</v>
      </c>
      <c r="P64" s="77"/>
      <c r="Q64" s="77"/>
    </row>
    <row r="65" spans="1:17">
      <c r="A65" s="52">
        <v>309</v>
      </c>
      <c r="B65" s="52" t="s">
        <v>13</v>
      </c>
      <c r="C65" s="66" t="s">
        <v>905</v>
      </c>
      <c r="D65" s="52"/>
      <c r="E65" s="77" t="s">
        <v>906</v>
      </c>
      <c r="F65" s="50" t="s">
        <v>938</v>
      </c>
      <c r="G65" s="77" t="s">
        <v>942</v>
      </c>
      <c r="H65" s="70" t="s">
        <v>943</v>
      </c>
      <c r="I65" s="77"/>
      <c r="J65" s="77"/>
      <c r="K65" s="6">
        <v>1</v>
      </c>
      <c r="L65" s="55">
        <v>43015</v>
      </c>
      <c r="M65" s="77" t="s">
        <v>688</v>
      </c>
      <c r="N65" s="67" t="s">
        <v>108</v>
      </c>
      <c r="O65" s="68" t="s">
        <v>608</v>
      </c>
      <c r="P65" s="77"/>
      <c r="Q65" s="77"/>
    </row>
    <row r="66" spans="1:17">
      <c r="A66" s="52">
        <v>161</v>
      </c>
      <c r="B66" s="52" t="s">
        <v>13</v>
      </c>
      <c r="C66" s="66" t="s">
        <v>38</v>
      </c>
      <c r="D66" s="52"/>
      <c r="E66" s="77" t="s">
        <v>744</v>
      </c>
      <c r="F66" s="50" t="s">
        <v>170</v>
      </c>
      <c r="G66" s="77"/>
      <c r="H66" s="70" t="s">
        <v>796</v>
      </c>
      <c r="I66" s="77" t="s">
        <v>797</v>
      </c>
      <c r="J66" s="77"/>
      <c r="K66" s="6">
        <v>1</v>
      </c>
      <c r="L66" s="55">
        <v>42328</v>
      </c>
      <c r="M66" s="77" t="s">
        <v>688</v>
      </c>
      <c r="N66" s="67" t="s">
        <v>608</v>
      </c>
      <c r="O66" s="68" t="s">
        <v>145</v>
      </c>
      <c r="P66" s="77"/>
      <c r="Q66" s="77"/>
    </row>
    <row r="67" spans="1:17">
      <c r="A67" s="52">
        <v>286</v>
      </c>
      <c r="B67" s="52" t="s">
        <v>13</v>
      </c>
      <c r="C67" s="66" t="s">
        <v>891</v>
      </c>
      <c r="D67" s="52"/>
      <c r="E67" s="77" t="s">
        <v>892</v>
      </c>
      <c r="F67" s="50" t="s">
        <v>164</v>
      </c>
      <c r="G67" s="77"/>
      <c r="H67" s="70" t="s">
        <v>164</v>
      </c>
      <c r="I67" s="77"/>
      <c r="J67" s="77"/>
      <c r="K67" s="6">
        <v>1</v>
      </c>
      <c r="L67" s="55"/>
      <c r="M67" s="77" t="s">
        <v>688</v>
      </c>
      <c r="N67" s="67" t="s">
        <v>608</v>
      </c>
      <c r="O67" s="68" t="s">
        <v>608</v>
      </c>
      <c r="P67" s="77"/>
      <c r="Q67" s="77"/>
    </row>
    <row r="68" spans="1:17">
      <c r="A68" s="52">
        <v>377</v>
      </c>
      <c r="B68" s="52" t="s">
        <v>13</v>
      </c>
      <c r="C68" s="66" t="s">
        <v>905</v>
      </c>
      <c r="D68" s="52"/>
      <c r="E68" s="77" t="s">
        <v>906</v>
      </c>
      <c r="F68" s="50" t="s">
        <v>1083</v>
      </c>
      <c r="G68" s="77" t="s">
        <v>1084</v>
      </c>
      <c r="H68" s="70" t="s">
        <v>1085</v>
      </c>
      <c r="I68" s="77"/>
      <c r="J68" s="77"/>
      <c r="K68" s="6">
        <v>0.8</v>
      </c>
      <c r="L68" s="55">
        <v>43015</v>
      </c>
      <c r="M68" s="77" t="s">
        <v>688</v>
      </c>
      <c r="N68" s="67" t="s">
        <v>608</v>
      </c>
      <c r="O68" s="68" t="s">
        <v>248</v>
      </c>
      <c r="P68" s="77"/>
      <c r="Q68" s="77"/>
    </row>
    <row r="69" spans="1:17">
      <c r="A69" s="52">
        <v>423</v>
      </c>
      <c r="B69" s="52" t="s">
        <v>13</v>
      </c>
      <c r="C69" s="66" t="s">
        <v>1116</v>
      </c>
      <c r="D69" s="52" t="s">
        <v>1117</v>
      </c>
      <c r="E69" s="77" t="s">
        <v>49</v>
      </c>
      <c r="F69" s="50" t="s">
        <v>1256</v>
      </c>
      <c r="G69" s="77">
        <v>22</v>
      </c>
      <c r="H69" s="71" t="s">
        <v>1256</v>
      </c>
      <c r="I69" s="77" t="s">
        <v>1257</v>
      </c>
      <c r="J69" s="77"/>
      <c r="K69" s="6">
        <v>0.8</v>
      </c>
      <c r="L69" s="55"/>
      <c r="M69" s="77" t="s">
        <v>189</v>
      </c>
      <c r="N69" s="67" t="s">
        <v>717</v>
      </c>
      <c r="O69" s="68" t="s">
        <v>227</v>
      </c>
      <c r="P69" s="77"/>
      <c r="Q69" s="77" t="s">
        <v>248</v>
      </c>
    </row>
    <row r="70" spans="1:17">
      <c r="A70" s="52">
        <v>425</v>
      </c>
      <c r="B70" s="52" t="s">
        <v>13</v>
      </c>
      <c r="C70" s="66" t="s">
        <v>1116</v>
      </c>
      <c r="D70" s="52" t="s">
        <v>1117</v>
      </c>
      <c r="E70" s="77" t="s">
        <v>49</v>
      </c>
      <c r="F70" s="50" t="s">
        <v>1258</v>
      </c>
      <c r="G70" s="77">
        <v>20</v>
      </c>
      <c r="H70" s="71" t="s">
        <v>1258</v>
      </c>
      <c r="I70" s="77" t="s">
        <v>1259</v>
      </c>
      <c r="J70" s="77"/>
      <c r="K70" s="6">
        <v>1</v>
      </c>
      <c r="L70" s="55"/>
      <c r="M70" s="77" t="s">
        <v>189</v>
      </c>
      <c r="N70" s="67" t="s">
        <v>717</v>
      </c>
      <c r="O70" s="68" t="s">
        <v>210</v>
      </c>
      <c r="P70" s="77"/>
      <c r="Q70" s="77" t="s">
        <v>248</v>
      </c>
    </row>
    <row r="71" spans="1:17">
      <c r="A71" s="52">
        <v>426</v>
      </c>
      <c r="B71" s="52" t="s">
        <v>13</v>
      </c>
      <c r="C71" s="66" t="s">
        <v>1116</v>
      </c>
      <c r="D71" s="52" t="s">
        <v>1117</v>
      </c>
      <c r="E71" s="77" t="s">
        <v>49</v>
      </c>
      <c r="F71" s="50" t="s">
        <v>1260</v>
      </c>
      <c r="G71" s="77">
        <v>30</v>
      </c>
      <c r="H71" s="71" t="s">
        <v>1260</v>
      </c>
      <c r="I71" s="77" t="s">
        <v>1261</v>
      </c>
      <c r="J71" s="77"/>
      <c r="K71" s="6">
        <v>0.8</v>
      </c>
      <c r="L71" s="55"/>
      <c r="M71" s="77" t="s">
        <v>189</v>
      </c>
      <c r="N71" s="67" t="s">
        <v>717</v>
      </c>
      <c r="O71" s="68" t="s">
        <v>190</v>
      </c>
      <c r="P71" s="77"/>
      <c r="Q71" s="77" t="s">
        <v>248</v>
      </c>
    </row>
    <row r="72" spans="1:17">
      <c r="A72" s="52">
        <v>427</v>
      </c>
      <c r="B72" s="52" t="s">
        <v>13</v>
      </c>
      <c r="C72" s="66" t="s">
        <v>1116</v>
      </c>
      <c r="D72" s="52" t="s">
        <v>1117</v>
      </c>
      <c r="E72" s="77" t="s">
        <v>49</v>
      </c>
      <c r="F72" s="50" t="s">
        <v>1120</v>
      </c>
      <c r="G72" s="77">
        <v>24</v>
      </c>
      <c r="H72" s="71" t="s">
        <v>1120</v>
      </c>
      <c r="I72" s="77" t="s">
        <v>1122</v>
      </c>
      <c r="J72" s="77"/>
      <c r="K72" s="6">
        <v>0.8</v>
      </c>
      <c r="L72" s="55"/>
      <c r="M72" s="77" t="s">
        <v>189</v>
      </c>
      <c r="N72" s="67" t="s">
        <v>717</v>
      </c>
      <c r="O72" s="68" t="s">
        <v>608</v>
      </c>
      <c r="P72" s="77"/>
      <c r="Q72" s="77" t="s">
        <v>248</v>
      </c>
    </row>
    <row r="73" spans="1:17">
      <c r="A73" s="52">
        <v>450</v>
      </c>
      <c r="B73" s="52" t="s">
        <v>13</v>
      </c>
      <c r="C73" s="66" t="s">
        <v>29</v>
      </c>
      <c r="D73" s="52" t="s">
        <v>1159</v>
      </c>
      <c r="E73" s="77" t="s">
        <v>1160</v>
      </c>
      <c r="F73" s="50" t="s">
        <v>1301</v>
      </c>
      <c r="G73" s="77" t="s">
        <v>570</v>
      </c>
      <c r="H73" s="70" t="s">
        <v>570</v>
      </c>
      <c r="I73" s="77"/>
      <c r="J73" s="77"/>
      <c r="K73" s="6">
        <v>0</v>
      </c>
      <c r="L73" s="55"/>
      <c r="M73" s="77" t="s">
        <v>189</v>
      </c>
      <c r="N73" s="67" t="s">
        <v>608</v>
      </c>
      <c r="O73" s="68" t="s">
        <v>248</v>
      </c>
      <c r="P73" s="77"/>
      <c r="Q73" s="77" t="s">
        <v>248</v>
      </c>
    </row>
    <row r="74" spans="1:17">
      <c r="A74" s="52">
        <v>68</v>
      </c>
      <c r="B74" s="52" t="s">
        <v>13</v>
      </c>
      <c r="C74" s="66" t="s">
        <v>721</v>
      </c>
      <c r="D74" s="52"/>
      <c r="E74" s="77" t="s">
        <v>722</v>
      </c>
      <c r="F74" s="50" t="s">
        <v>227</v>
      </c>
      <c r="G74" s="77"/>
      <c r="H74" s="70" t="s">
        <v>227</v>
      </c>
      <c r="I74" s="77"/>
      <c r="J74" s="77"/>
      <c r="K74" s="6">
        <v>0.6</v>
      </c>
      <c r="L74" s="55"/>
      <c r="M74" s="77" t="s">
        <v>189</v>
      </c>
      <c r="N74" s="67" t="s">
        <v>717</v>
      </c>
      <c r="O74" s="68" t="s">
        <v>227</v>
      </c>
      <c r="P74" s="77"/>
      <c r="Q74" s="77" t="s">
        <v>248</v>
      </c>
    </row>
    <row r="75" spans="1:17">
      <c r="A75" s="52">
        <v>90</v>
      </c>
      <c r="B75" s="52" t="s">
        <v>13</v>
      </c>
      <c r="C75" s="66" t="s">
        <v>730</v>
      </c>
      <c r="D75" s="52"/>
      <c r="E75" s="77" t="s">
        <v>722</v>
      </c>
      <c r="F75" s="50" t="s">
        <v>227</v>
      </c>
      <c r="G75" s="77"/>
      <c r="H75" s="70" t="s">
        <v>227</v>
      </c>
      <c r="I75" s="77"/>
      <c r="J75" s="77"/>
      <c r="K75" s="6">
        <v>0.6</v>
      </c>
      <c r="L75" s="55">
        <v>43017</v>
      </c>
      <c r="M75" s="77" t="s">
        <v>189</v>
      </c>
      <c r="N75" s="67" t="s">
        <v>717</v>
      </c>
      <c r="O75" s="68" t="s">
        <v>227</v>
      </c>
      <c r="P75" s="77"/>
      <c r="Q75" s="77" t="s">
        <v>248</v>
      </c>
    </row>
    <row r="76" spans="1:17">
      <c r="A76" s="52">
        <v>354</v>
      </c>
      <c r="B76" s="52" t="s">
        <v>13</v>
      </c>
      <c r="C76" s="66" t="s">
        <v>905</v>
      </c>
      <c r="D76" s="52"/>
      <c r="E76" s="77" t="s">
        <v>906</v>
      </c>
      <c r="F76" s="50" t="s">
        <v>889</v>
      </c>
      <c r="G76" s="77" t="s">
        <v>732</v>
      </c>
      <c r="H76" s="70" t="s">
        <v>227</v>
      </c>
      <c r="I76" s="77"/>
      <c r="J76" s="77"/>
      <c r="K76" s="6">
        <v>0.6</v>
      </c>
      <c r="L76" s="55">
        <v>43015</v>
      </c>
      <c r="M76" s="77" t="s">
        <v>189</v>
      </c>
      <c r="N76" s="67" t="s">
        <v>717</v>
      </c>
      <c r="O76" s="68" t="s">
        <v>227</v>
      </c>
      <c r="P76" s="77"/>
      <c r="Q76" s="77" t="s">
        <v>248</v>
      </c>
    </row>
    <row r="77" spans="1:17">
      <c r="A77" s="52">
        <v>443</v>
      </c>
      <c r="B77" s="52" t="s">
        <v>13</v>
      </c>
      <c r="C77" s="66" t="s">
        <v>1116</v>
      </c>
      <c r="D77" s="52" t="s">
        <v>1152</v>
      </c>
      <c r="E77" s="77" t="s">
        <v>16</v>
      </c>
      <c r="F77" s="50" t="s">
        <v>227</v>
      </c>
      <c r="G77" s="77"/>
      <c r="H77" s="70" t="s">
        <v>227</v>
      </c>
      <c r="I77" s="77" t="s">
        <v>1154</v>
      </c>
      <c r="J77" s="77"/>
      <c r="K77" s="6">
        <v>1</v>
      </c>
      <c r="L77" s="55"/>
      <c r="M77" s="77" t="s">
        <v>189</v>
      </c>
      <c r="N77" s="67" t="s">
        <v>717</v>
      </c>
      <c r="O77" s="68" t="s">
        <v>227</v>
      </c>
      <c r="P77" s="77"/>
      <c r="Q77" s="77" t="s">
        <v>248</v>
      </c>
    </row>
    <row r="78" spans="1:17">
      <c r="A78" s="52">
        <v>129</v>
      </c>
      <c r="B78" s="52" t="s">
        <v>13</v>
      </c>
      <c r="C78" s="66" t="s">
        <v>38</v>
      </c>
      <c r="D78" s="52"/>
      <c r="E78" s="77" t="s">
        <v>744</v>
      </c>
      <c r="F78" s="50" t="s">
        <v>499</v>
      </c>
      <c r="G78" s="77"/>
      <c r="H78" s="70" t="s">
        <v>1302</v>
      </c>
      <c r="I78" s="77" t="s">
        <v>1303</v>
      </c>
      <c r="J78" s="77"/>
      <c r="K78" s="6">
        <v>0.1</v>
      </c>
      <c r="L78" s="55">
        <v>42328</v>
      </c>
      <c r="M78" s="77" t="s">
        <v>189</v>
      </c>
      <c r="N78" s="67" t="s">
        <v>717</v>
      </c>
      <c r="O78" s="68" t="s">
        <v>227</v>
      </c>
      <c r="P78" s="77"/>
      <c r="Q78" s="77" t="s">
        <v>248</v>
      </c>
    </row>
    <row r="79" spans="1:17">
      <c r="A79" s="52">
        <v>130</v>
      </c>
      <c r="B79" s="52" t="s">
        <v>13</v>
      </c>
      <c r="C79" s="66" t="s">
        <v>38</v>
      </c>
      <c r="D79" s="52"/>
      <c r="E79" s="77" t="s">
        <v>744</v>
      </c>
      <c r="F79" s="50" t="s">
        <v>199</v>
      </c>
      <c r="G79" s="77"/>
      <c r="H79" s="70" t="s">
        <v>749</v>
      </c>
      <c r="I79" s="77" t="s">
        <v>750</v>
      </c>
      <c r="J79" s="77"/>
      <c r="K79" s="6">
        <v>1</v>
      </c>
      <c r="L79" s="55">
        <v>42328</v>
      </c>
      <c r="M79" s="77" t="s">
        <v>189</v>
      </c>
      <c r="N79" s="67" t="s">
        <v>717</v>
      </c>
      <c r="O79" s="68" t="s">
        <v>227</v>
      </c>
      <c r="P79" s="77"/>
      <c r="Q79" s="77" t="s">
        <v>248</v>
      </c>
    </row>
    <row r="80" spans="1:17">
      <c r="A80" s="52">
        <v>15</v>
      </c>
      <c r="B80" s="52" t="s">
        <v>13</v>
      </c>
      <c r="C80" s="66" t="s">
        <v>44</v>
      </c>
      <c r="D80" s="52"/>
      <c r="E80" s="77" t="s">
        <v>629</v>
      </c>
      <c r="F80" s="77" t="s">
        <v>1191</v>
      </c>
      <c r="G80" s="77"/>
      <c r="H80" s="70" t="s">
        <v>1191</v>
      </c>
      <c r="I80" s="77" t="s">
        <v>1304</v>
      </c>
      <c r="J80" s="77"/>
      <c r="K80" s="6">
        <v>0.2</v>
      </c>
      <c r="L80" s="55"/>
      <c r="M80" s="77" t="s">
        <v>189</v>
      </c>
      <c r="N80" s="67" t="s">
        <v>717</v>
      </c>
      <c r="O80" s="68" t="s">
        <v>227</v>
      </c>
      <c r="P80" s="77"/>
      <c r="Q80" s="77" t="s">
        <v>248</v>
      </c>
    </row>
    <row r="81" spans="1:17">
      <c r="A81" s="52">
        <v>484</v>
      </c>
      <c r="B81" s="52" t="s">
        <v>13</v>
      </c>
      <c r="C81" s="66" t="s">
        <v>32</v>
      </c>
      <c r="D81" s="52"/>
      <c r="E81" s="77" t="s">
        <v>1190</v>
      </c>
      <c r="F81" s="50" t="s">
        <v>1191</v>
      </c>
      <c r="G81" s="77"/>
      <c r="H81" s="70" t="s">
        <v>1191</v>
      </c>
      <c r="I81" s="77"/>
      <c r="J81" s="77"/>
      <c r="K81" s="6">
        <v>0.6</v>
      </c>
      <c r="L81" s="55">
        <v>42328</v>
      </c>
      <c r="M81" s="77" t="s">
        <v>189</v>
      </c>
      <c r="N81" s="67" t="s">
        <v>717</v>
      </c>
      <c r="O81" s="68" t="s">
        <v>227</v>
      </c>
      <c r="P81" s="77"/>
      <c r="Q81" s="77" t="s">
        <v>248</v>
      </c>
    </row>
    <row r="82" spans="1:17">
      <c r="A82" s="52">
        <v>201</v>
      </c>
      <c r="B82" s="52" t="s">
        <v>13</v>
      </c>
      <c r="C82" s="66" t="s">
        <v>41</v>
      </c>
      <c r="D82" s="52"/>
      <c r="E82" s="77" t="s">
        <v>817</v>
      </c>
      <c r="F82" s="50" t="s">
        <v>195</v>
      </c>
      <c r="G82" s="77"/>
      <c r="H82" s="70" t="s">
        <v>195</v>
      </c>
      <c r="I82" s="77" t="s">
        <v>818</v>
      </c>
      <c r="J82" s="77"/>
      <c r="K82" s="6">
        <v>1</v>
      </c>
      <c r="L82" s="55"/>
      <c r="M82" s="77" t="s">
        <v>189</v>
      </c>
      <c r="N82" s="67" t="s">
        <v>717</v>
      </c>
      <c r="O82" s="68" t="s">
        <v>190</v>
      </c>
      <c r="P82" s="77"/>
      <c r="Q82" s="77" t="s">
        <v>248</v>
      </c>
    </row>
    <row r="83" spans="1:17">
      <c r="A83" s="52">
        <v>449</v>
      </c>
      <c r="B83" s="52" t="s">
        <v>13</v>
      </c>
      <c r="C83" s="66" t="s">
        <v>29</v>
      </c>
      <c r="D83" s="52" t="s">
        <v>1159</v>
      </c>
      <c r="E83" s="77" t="s">
        <v>1160</v>
      </c>
      <c r="F83" s="50" t="s">
        <v>1162</v>
      </c>
      <c r="G83" s="77" t="s">
        <v>335</v>
      </c>
      <c r="H83" s="70" t="s">
        <v>335</v>
      </c>
      <c r="I83" s="77"/>
      <c r="J83" s="77"/>
      <c r="K83" s="6">
        <v>1</v>
      </c>
      <c r="L83" s="55"/>
      <c r="M83" s="77" t="s">
        <v>189</v>
      </c>
      <c r="N83" s="67" t="s">
        <v>717</v>
      </c>
      <c r="O83" s="68" t="s">
        <v>190</v>
      </c>
      <c r="P83" s="77"/>
      <c r="Q83" s="77" t="s">
        <v>248</v>
      </c>
    </row>
    <row r="84" spans="1:17">
      <c r="A84" s="52">
        <v>169</v>
      </c>
      <c r="B84" s="52" t="s">
        <v>13</v>
      </c>
      <c r="C84" s="66" t="s">
        <v>800</v>
      </c>
      <c r="D84" s="52" t="s">
        <v>801</v>
      </c>
      <c r="E84" s="77" t="s">
        <v>802</v>
      </c>
      <c r="F84" s="50" t="s">
        <v>251</v>
      </c>
      <c r="G84" s="77"/>
      <c r="H84" s="70" t="s">
        <v>251</v>
      </c>
      <c r="I84" s="77" t="s">
        <v>803</v>
      </c>
      <c r="J84" s="77"/>
      <c r="K84" s="6">
        <v>0.6</v>
      </c>
      <c r="L84" s="55">
        <v>43018</v>
      </c>
      <c r="M84" s="77" t="s">
        <v>189</v>
      </c>
      <c r="N84" s="67" t="s">
        <v>608</v>
      </c>
      <c r="O84" s="68" t="s">
        <v>190</v>
      </c>
      <c r="P84" s="77"/>
      <c r="Q84" s="77" t="s">
        <v>248</v>
      </c>
    </row>
    <row r="85" spans="1:17">
      <c r="A85" s="52">
        <v>175</v>
      </c>
      <c r="B85" s="52" t="s">
        <v>13</v>
      </c>
      <c r="C85" s="66" t="s">
        <v>800</v>
      </c>
      <c r="D85" s="52" t="s">
        <v>801</v>
      </c>
      <c r="E85" s="77" t="s">
        <v>802</v>
      </c>
      <c r="F85" s="50" t="s">
        <v>333</v>
      </c>
      <c r="G85" s="77"/>
      <c r="H85" s="70" t="s">
        <v>333</v>
      </c>
      <c r="I85" s="77" t="s">
        <v>803</v>
      </c>
      <c r="J85" s="77"/>
      <c r="K85" s="6">
        <v>0.5</v>
      </c>
      <c r="L85" s="55">
        <v>43018</v>
      </c>
      <c r="M85" s="77" t="s">
        <v>189</v>
      </c>
      <c r="N85" s="67" t="s">
        <v>717</v>
      </c>
      <c r="O85" s="68" t="s">
        <v>210</v>
      </c>
      <c r="P85" s="77"/>
      <c r="Q85" s="77" t="s">
        <v>248</v>
      </c>
    </row>
    <row r="86" spans="1:17">
      <c r="A86" s="52">
        <v>432</v>
      </c>
      <c r="B86" s="52" t="s">
        <v>13</v>
      </c>
      <c r="C86" s="66" t="s">
        <v>1116</v>
      </c>
      <c r="D86" s="52" t="s">
        <v>1117</v>
      </c>
      <c r="E86" s="77" t="s">
        <v>49</v>
      </c>
      <c r="F86" s="50" t="s">
        <v>1131</v>
      </c>
      <c r="G86" s="77">
        <v>19</v>
      </c>
      <c r="H86" s="71" t="s">
        <v>1131</v>
      </c>
      <c r="I86" s="77" t="s">
        <v>1132</v>
      </c>
      <c r="J86" s="77"/>
      <c r="K86" s="6">
        <v>1</v>
      </c>
      <c r="L86" s="55"/>
      <c r="M86" s="77" t="s">
        <v>189</v>
      </c>
      <c r="N86" s="67" t="s">
        <v>717</v>
      </c>
      <c r="O86" s="68" t="s">
        <v>210</v>
      </c>
      <c r="P86" s="77"/>
      <c r="Q86" s="77" t="s">
        <v>248</v>
      </c>
    </row>
    <row r="87" spans="1:17">
      <c r="A87" s="52">
        <v>496</v>
      </c>
      <c r="B87" s="52" t="s">
        <v>13</v>
      </c>
      <c r="C87" s="66" t="s">
        <v>32</v>
      </c>
      <c r="D87" s="52"/>
      <c r="E87" s="77" t="s">
        <v>1190</v>
      </c>
      <c r="F87" s="50" t="s">
        <v>439</v>
      </c>
      <c r="G87" s="77"/>
      <c r="H87" s="70" t="s">
        <v>1199</v>
      </c>
      <c r="I87" s="77"/>
      <c r="J87" s="77"/>
      <c r="K87" s="6">
        <v>0.6</v>
      </c>
      <c r="L87" s="55">
        <v>42328</v>
      </c>
      <c r="M87" s="77" t="s">
        <v>189</v>
      </c>
      <c r="N87" s="67" t="s">
        <v>717</v>
      </c>
      <c r="O87" s="68" t="s">
        <v>210</v>
      </c>
      <c r="P87" s="77"/>
      <c r="Q87" s="77" t="s">
        <v>248</v>
      </c>
    </row>
    <row r="88" spans="1:17">
      <c r="A88" s="52">
        <v>176</v>
      </c>
      <c r="B88" s="52" t="s">
        <v>13</v>
      </c>
      <c r="C88" s="66" t="s">
        <v>800</v>
      </c>
      <c r="D88" s="52" t="s">
        <v>801</v>
      </c>
      <c r="E88" s="77" t="s">
        <v>802</v>
      </c>
      <c r="F88" s="50" t="s">
        <v>573</v>
      </c>
      <c r="G88" s="77"/>
      <c r="H88" s="70" t="s">
        <v>573</v>
      </c>
      <c r="I88" s="77" t="s">
        <v>803</v>
      </c>
      <c r="J88" s="77"/>
      <c r="K88" s="6">
        <v>0.6</v>
      </c>
      <c r="L88" s="55">
        <v>43018</v>
      </c>
      <c r="M88" s="77" t="s">
        <v>189</v>
      </c>
      <c r="N88" s="67" t="s">
        <v>717</v>
      </c>
      <c r="O88" s="68" t="s">
        <v>210</v>
      </c>
      <c r="P88" s="77"/>
      <c r="Q88" s="77" t="s">
        <v>248</v>
      </c>
    </row>
    <row r="89" spans="1:17">
      <c r="A89" s="52">
        <v>73</v>
      </c>
      <c r="B89" s="52" t="s">
        <v>13</v>
      </c>
      <c r="C89" s="66" t="s">
        <v>721</v>
      </c>
      <c r="D89" s="52"/>
      <c r="E89" s="77" t="s">
        <v>722</v>
      </c>
      <c r="F89" s="50" t="s">
        <v>210</v>
      </c>
      <c r="G89" s="77"/>
      <c r="H89" s="70" t="s">
        <v>210</v>
      </c>
      <c r="I89" s="77"/>
      <c r="J89" s="77"/>
      <c r="K89" s="6">
        <v>1</v>
      </c>
      <c r="L89" s="55"/>
      <c r="M89" s="77" t="s">
        <v>189</v>
      </c>
      <c r="N89" s="67" t="s">
        <v>717</v>
      </c>
      <c r="O89" s="68" t="s">
        <v>210</v>
      </c>
      <c r="P89" s="77"/>
      <c r="Q89" s="77" t="s">
        <v>248</v>
      </c>
    </row>
    <row r="90" spans="1:17">
      <c r="A90" s="52">
        <v>102</v>
      </c>
      <c r="B90" s="52" t="s">
        <v>13</v>
      </c>
      <c r="C90" s="66" t="s">
        <v>730</v>
      </c>
      <c r="D90" s="52"/>
      <c r="E90" s="77" t="s">
        <v>722</v>
      </c>
      <c r="F90" s="50" t="s">
        <v>210</v>
      </c>
      <c r="G90" s="77"/>
      <c r="H90" s="70" t="s">
        <v>210</v>
      </c>
      <c r="I90" s="77"/>
      <c r="J90" s="77"/>
      <c r="K90" s="6">
        <v>1</v>
      </c>
      <c r="L90" s="55">
        <v>43017</v>
      </c>
      <c r="M90" s="77" t="s">
        <v>189</v>
      </c>
      <c r="N90" s="67" t="s">
        <v>717</v>
      </c>
      <c r="O90" s="68" t="s">
        <v>210</v>
      </c>
      <c r="P90" s="77"/>
      <c r="Q90" s="77" t="s">
        <v>248</v>
      </c>
    </row>
    <row r="91" spans="1:17">
      <c r="A91" s="52">
        <v>205</v>
      </c>
      <c r="B91" s="52" t="s">
        <v>13</v>
      </c>
      <c r="C91" s="66" t="s">
        <v>41</v>
      </c>
      <c r="D91" s="52"/>
      <c r="E91" s="77" t="s">
        <v>817</v>
      </c>
      <c r="F91" s="50" t="s">
        <v>210</v>
      </c>
      <c r="G91" s="77"/>
      <c r="H91" s="70" t="s">
        <v>210</v>
      </c>
      <c r="I91" s="77" t="s">
        <v>822</v>
      </c>
      <c r="J91" s="77"/>
      <c r="K91" s="6">
        <v>1</v>
      </c>
      <c r="L91" s="55"/>
      <c r="M91" s="77" t="s">
        <v>189</v>
      </c>
      <c r="N91" s="67" t="s">
        <v>717</v>
      </c>
      <c r="O91" s="68" t="s">
        <v>210</v>
      </c>
      <c r="P91" s="77"/>
      <c r="Q91" s="77" t="s">
        <v>248</v>
      </c>
    </row>
    <row r="92" spans="1:17">
      <c r="A92" s="52">
        <v>252</v>
      </c>
      <c r="B92" s="52" t="s">
        <v>13</v>
      </c>
      <c r="C92" s="66" t="s">
        <v>851</v>
      </c>
      <c r="D92" s="52" t="s">
        <v>852</v>
      </c>
      <c r="E92" s="77" t="s">
        <v>853</v>
      </c>
      <c r="F92" s="77" t="s">
        <v>210</v>
      </c>
      <c r="G92" s="77"/>
      <c r="H92" s="70" t="s">
        <v>210</v>
      </c>
      <c r="I92" s="77" t="s">
        <v>861</v>
      </c>
      <c r="J92" s="77" t="s">
        <v>862</v>
      </c>
      <c r="K92" s="6">
        <v>1</v>
      </c>
      <c r="L92" s="55">
        <v>43015</v>
      </c>
      <c r="M92" s="77" t="s">
        <v>189</v>
      </c>
      <c r="N92" s="67" t="s">
        <v>717</v>
      </c>
      <c r="O92" s="68" t="s">
        <v>210</v>
      </c>
      <c r="P92" s="77"/>
      <c r="Q92" s="77" t="s">
        <v>248</v>
      </c>
    </row>
    <row r="93" spans="1:17">
      <c r="A93" s="52">
        <v>444</v>
      </c>
      <c r="B93" s="52" t="s">
        <v>13</v>
      </c>
      <c r="C93" s="66" t="s">
        <v>1116</v>
      </c>
      <c r="D93" s="52" t="s">
        <v>1152</v>
      </c>
      <c r="E93" s="77" t="s">
        <v>16</v>
      </c>
      <c r="F93" s="50" t="s">
        <v>210</v>
      </c>
      <c r="G93" s="77"/>
      <c r="H93" s="70" t="s">
        <v>210</v>
      </c>
      <c r="I93" s="77" t="s">
        <v>1155</v>
      </c>
      <c r="J93" s="77"/>
      <c r="K93" s="6">
        <v>1</v>
      </c>
      <c r="L93" s="55"/>
      <c r="M93" s="77" t="s">
        <v>189</v>
      </c>
      <c r="N93" s="67" t="s">
        <v>717</v>
      </c>
      <c r="O93" s="68" t="s">
        <v>210</v>
      </c>
      <c r="P93" s="77"/>
      <c r="Q93" s="77" t="s">
        <v>248</v>
      </c>
    </row>
    <row r="94" spans="1:17">
      <c r="A94" s="52">
        <v>355</v>
      </c>
      <c r="B94" s="52" t="s">
        <v>13</v>
      </c>
      <c r="C94" s="66" t="s">
        <v>905</v>
      </c>
      <c r="D94" s="52"/>
      <c r="E94" s="77" t="s">
        <v>906</v>
      </c>
      <c r="F94" s="50" t="s">
        <v>889</v>
      </c>
      <c r="G94" s="77" t="s">
        <v>1038</v>
      </c>
      <c r="H94" s="70" t="s">
        <v>1039</v>
      </c>
      <c r="I94" s="77"/>
      <c r="J94" s="77"/>
      <c r="K94" s="6">
        <v>1</v>
      </c>
      <c r="L94" s="55">
        <v>43015</v>
      </c>
      <c r="M94" s="77" t="s">
        <v>189</v>
      </c>
      <c r="N94" s="67" t="s">
        <v>717</v>
      </c>
      <c r="O94" s="68" t="s">
        <v>210</v>
      </c>
      <c r="P94" s="77"/>
      <c r="Q94" s="77" t="s">
        <v>248</v>
      </c>
    </row>
    <row r="95" spans="1:17">
      <c r="A95" s="52">
        <v>345</v>
      </c>
      <c r="B95" s="52" t="s">
        <v>13</v>
      </c>
      <c r="C95" s="66" t="s">
        <v>905</v>
      </c>
      <c r="D95" s="52"/>
      <c r="E95" s="77" t="s">
        <v>906</v>
      </c>
      <c r="F95" s="50" t="s">
        <v>1020</v>
      </c>
      <c r="G95" s="77" t="s">
        <v>1020</v>
      </c>
      <c r="H95" s="70" t="s">
        <v>1020</v>
      </c>
      <c r="I95" s="77"/>
      <c r="J95" s="77"/>
      <c r="K95" s="6">
        <v>0.6</v>
      </c>
      <c r="L95" s="55">
        <v>43015</v>
      </c>
      <c r="M95" s="77" t="s">
        <v>189</v>
      </c>
      <c r="N95" s="67" t="s">
        <v>608</v>
      </c>
      <c r="O95" s="68" t="s">
        <v>210</v>
      </c>
      <c r="P95" s="77"/>
      <c r="Q95" s="77" t="s">
        <v>248</v>
      </c>
    </row>
    <row r="96" spans="1:17">
      <c r="A96" s="52">
        <v>403</v>
      </c>
      <c r="B96" s="52" t="s">
        <v>13</v>
      </c>
      <c r="C96" s="66" t="s">
        <v>905</v>
      </c>
      <c r="D96" s="52"/>
      <c r="E96" s="77" t="s">
        <v>1104</v>
      </c>
      <c r="F96" s="77" t="s">
        <v>1020</v>
      </c>
      <c r="G96" s="77"/>
      <c r="H96" s="70" t="s">
        <v>1020</v>
      </c>
      <c r="I96" s="77" t="s">
        <v>1020</v>
      </c>
      <c r="J96" s="77"/>
      <c r="K96" s="6">
        <v>0.6</v>
      </c>
      <c r="L96" s="55">
        <v>43015</v>
      </c>
      <c r="M96" s="77" t="s">
        <v>189</v>
      </c>
      <c r="N96" s="67" t="s">
        <v>608</v>
      </c>
      <c r="O96" s="68" t="s">
        <v>210</v>
      </c>
      <c r="P96" s="77"/>
      <c r="Q96" s="77" t="s">
        <v>248</v>
      </c>
    </row>
    <row r="97" spans="1:17">
      <c r="A97" s="52">
        <v>106</v>
      </c>
      <c r="B97" s="52" t="s">
        <v>13</v>
      </c>
      <c r="C97" s="66" t="s">
        <v>730</v>
      </c>
      <c r="D97" s="52"/>
      <c r="E97" s="77" t="s">
        <v>722</v>
      </c>
      <c r="F97" s="50" t="s">
        <v>281</v>
      </c>
      <c r="G97" s="77"/>
      <c r="H97" s="70" t="s">
        <v>281</v>
      </c>
      <c r="I97" s="77"/>
      <c r="J97" s="77"/>
      <c r="K97" s="6">
        <v>0.8</v>
      </c>
      <c r="L97" s="55">
        <v>43017</v>
      </c>
      <c r="M97" s="77" t="s">
        <v>189</v>
      </c>
      <c r="N97" s="67" t="s">
        <v>717</v>
      </c>
      <c r="O97" s="68" t="s">
        <v>281</v>
      </c>
      <c r="P97" s="77"/>
      <c r="Q97" s="77" t="s">
        <v>248</v>
      </c>
    </row>
    <row r="98" spans="1:17">
      <c r="A98" s="52">
        <v>74</v>
      </c>
      <c r="B98" s="52" t="s">
        <v>13</v>
      </c>
      <c r="C98" s="66" t="s">
        <v>721</v>
      </c>
      <c r="D98" s="52"/>
      <c r="E98" s="77" t="s">
        <v>722</v>
      </c>
      <c r="F98" s="50" t="s">
        <v>213</v>
      </c>
      <c r="G98" s="77"/>
      <c r="H98" s="70" t="s">
        <v>213</v>
      </c>
      <c r="I98" s="77"/>
      <c r="J98" s="77"/>
      <c r="K98" s="6">
        <v>1</v>
      </c>
      <c r="L98" s="55"/>
      <c r="M98" s="77" t="s">
        <v>189</v>
      </c>
      <c r="N98" s="67" t="s">
        <v>717</v>
      </c>
      <c r="O98" s="68" t="s">
        <v>213</v>
      </c>
      <c r="P98" s="77"/>
      <c r="Q98" s="77" t="s">
        <v>248</v>
      </c>
    </row>
    <row r="99" spans="1:17">
      <c r="A99" s="52">
        <v>109</v>
      </c>
      <c r="B99" s="52" t="s">
        <v>13</v>
      </c>
      <c r="C99" s="66" t="s">
        <v>730</v>
      </c>
      <c r="D99" s="52"/>
      <c r="E99" s="77" t="s">
        <v>722</v>
      </c>
      <c r="F99" s="50" t="s">
        <v>213</v>
      </c>
      <c r="G99" s="77"/>
      <c r="H99" s="70" t="s">
        <v>213</v>
      </c>
      <c r="I99" s="77"/>
      <c r="J99" s="77"/>
      <c r="K99" s="6">
        <v>1</v>
      </c>
      <c r="L99" s="55">
        <v>43017</v>
      </c>
      <c r="M99" s="77" t="s">
        <v>189</v>
      </c>
      <c r="N99" s="67" t="s">
        <v>717</v>
      </c>
      <c r="O99" s="68" t="s">
        <v>213</v>
      </c>
      <c r="P99" s="77"/>
      <c r="Q99" s="77" t="s">
        <v>248</v>
      </c>
    </row>
    <row r="100" spans="1:17">
      <c r="A100" s="52">
        <v>145</v>
      </c>
      <c r="B100" s="52" t="s">
        <v>13</v>
      </c>
      <c r="C100" s="66" t="s">
        <v>38</v>
      </c>
      <c r="D100" s="52"/>
      <c r="E100" s="77" t="s">
        <v>744</v>
      </c>
      <c r="F100" s="50" t="s">
        <v>211</v>
      </c>
      <c r="G100" s="77"/>
      <c r="H100" s="70" t="s">
        <v>213</v>
      </c>
      <c r="I100" s="77" t="s">
        <v>774</v>
      </c>
      <c r="J100" s="77" t="s">
        <v>775</v>
      </c>
      <c r="K100" s="6">
        <v>1</v>
      </c>
      <c r="L100" s="55">
        <v>42328</v>
      </c>
      <c r="M100" s="77" t="s">
        <v>189</v>
      </c>
      <c r="N100" s="67" t="s">
        <v>717</v>
      </c>
      <c r="O100" s="68" t="s">
        <v>213</v>
      </c>
      <c r="P100" s="77"/>
      <c r="Q100" s="77" t="s">
        <v>248</v>
      </c>
    </row>
    <row r="101" spans="1:17">
      <c r="A101" s="52">
        <v>181</v>
      </c>
      <c r="B101" s="52" t="s">
        <v>13</v>
      </c>
      <c r="C101" s="66" t="s">
        <v>800</v>
      </c>
      <c r="D101" s="52" t="s">
        <v>801</v>
      </c>
      <c r="E101" s="77" t="s">
        <v>802</v>
      </c>
      <c r="F101" s="50" t="s">
        <v>211</v>
      </c>
      <c r="G101" s="77"/>
      <c r="H101" s="70" t="s">
        <v>211</v>
      </c>
      <c r="I101" s="77" t="s">
        <v>803</v>
      </c>
      <c r="J101" s="77"/>
      <c r="K101" s="6">
        <v>1</v>
      </c>
      <c r="L101" s="55">
        <v>43018</v>
      </c>
      <c r="M101" s="77" t="s">
        <v>189</v>
      </c>
      <c r="N101" s="67" t="s">
        <v>717</v>
      </c>
      <c r="O101" s="68" t="s">
        <v>213</v>
      </c>
      <c r="P101" s="77"/>
      <c r="Q101" s="77" t="s">
        <v>248</v>
      </c>
    </row>
    <row r="102" spans="1:17">
      <c r="A102" s="52">
        <v>276</v>
      </c>
      <c r="B102" s="52" t="s">
        <v>13</v>
      </c>
      <c r="C102" s="66" t="s">
        <v>891</v>
      </c>
      <c r="D102" s="52"/>
      <c r="E102" s="77" t="s">
        <v>892</v>
      </c>
      <c r="F102" s="50" t="s">
        <v>211</v>
      </c>
      <c r="G102" s="77"/>
      <c r="H102" s="70" t="s">
        <v>211</v>
      </c>
      <c r="I102" s="77"/>
      <c r="J102" s="77"/>
      <c r="K102" s="6">
        <v>1</v>
      </c>
      <c r="L102" s="55"/>
      <c r="M102" s="77" t="s">
        <v>189</v>
      </c>
      <c r="N102" s="67" t="s">
        <v>608</v>
      </c>
      <c r="O102" s="68" t="s">
        <v>213</v>
      </c>
      <c r="P102" s="77"/>
      <c r="Q102" s="77" t="s">
        <v>248</v>
      </c>
    </row>
    <row r="103" spans="1:17">
      <c r="A103" s="52">
        <v>466</v>
      </c>
      <c r="B103" s="52" t="s">
        <v>13</v>
      </c>
      <c r="C103" s="66" t="s">
        <v>29</v>
      </c>
      <c r="D103" s="52" t="s">
        <v>1159</v>
      </c>
      <c r="E103" s="77" t="s">
        <v>1160</v>
      </c>
      <c r="F103" s="50" t="s">
        <v>1175</v>
      </c>
      <c r="G103" s="77" t="s">
        <v>213</v>
      </c>
      <c r="H103" s="70" t="s">
        <v>213</v>
      </c>
      <c r="I103" s="77"/>
      <c r="J103" s="77"/>
      <c r="K103" s="6">
        <v>1</v>
      </c>
      <c r="L103" s="55"/>
      <c r="M103" s="77" t="s">
        <v>189</v>
      </c>
      <c r="N103" s="67" t="s">
        <v>717</v>
      </c>
      <c r="O103" s="68" t="s">
        <v>213</v>
      </c>
      <c r="P103" s="77"/>
      <c r="Q103" s="77" t="s">
        <v>248</v>
      </c>
    </row>
    <row r="104" spans="1:17">
      <c r="A104" s="52">
        <v>505</v>
      </c>
      <c r="B104" s="52" t="s">
        <v>13</v>
      </c>
      <c r="C104" s="66" t="s">
        <v>32</v>
      </c>
      <c r="D104" s="52"/>
      <c r="E104" s="77" t="s">
        <v>1190</v>
      </c>
      <c r="F104" s="50" t="s">
        <v>211</v>
      </c>
      <c r="G104" s="77"/>
      <c r="H104" s="70" t="s">
        <v>213</v>
      </c>
      <c r="I104" s="77"/>
      <c r="J104" s="77"/>
      <c r="K104" s="6">
        <v>1</v>
      </c>
      <c r="L104" s="55">
        <v>42328</v>
      </c>
      <c r="M104" s="77" t="s">
        <v>189</v>
      </c>
      <c r="N104" s="67" t="s">
        <v>717</v>
      </c>
      <c r="O104" s="68" t="s">
        <v>213</v>
      </c>
      <c r="P104" s="77"/>
      <c r="Q104" s="77" t="s">
        <v>248</v>
      </c>
    </row>
    <row r="105" spans="1:17">
      <c r="A105" s="52">
        <v>433</v>
      </c>
      <c r="B105" s="52" t="s">
        <v>13</v>
      </c>
      <c r="C105" s="66" t="s">
        <v>1116</v>
      </c>
      <c r="D105" s="52" t="s">
        <v>1117</v>
      </c>
      <c r="E105" s="77" t="s">
        <v>49</v>
      </c>
      <c r="F105" s="50" t="s">
        <v>1133</v>
      </c>
      <c r="G105" s="77">
        <v>12</v>
      </c>
      <c r="H105" s="71" t="s">
        <v>1133</v>
      </c>
      <c r="I105" s="77"/>
      <c r="J105" s="77"/>
      <c r="K105" s="6">
        <v>1</v>
      </c>
      <c r="L105" s="55"/>
      <c r="M105" s="77" t="s">
        <v>189</v>
      </c>
      <c r="N105" s="67" t="s">
        <v>608</v>
      </c>
      <c r="O105" s="68" t="s">
        <v>608</v>
      </c>
      <c r="P105" s="77"/>
      <c r="Q105" s="77" t="s">
        <v>248</v>
      </c>
    </row>
    <row r="106" spans="1:17">
      <c r="A106" s="52">
        <v>278</v>
      </c>
      <c r="B106" s="52" t="s">
        <v>13</v>
      </c>
      <c r="C106" s="66" t="s">
        <v>891</v>
      </c>
      <c r="D106" s="52"/>
      <c r="E106" s="77" t="s">
        <v>892</v>
      </c>
      <c r="F106" s="50" t="s">
        <v>895</v>
      </c>
      <c r="G106" s="77"/>
      <c r="H106" s="70" t="s">
        <v>895</v>
      </c>
      <c r="I106" s="77"/>
      <c r="J106" s="77"/>
      <c r="K106" s="6">
        <v>0.8</v>
      </c>
      <c r="L106" s="55"/>
      <c r="M106" s="77" t="s">
        <v>189</v>
      </c>
      <c r="N106" s="67" t="s">
        <v>717</v>
      </c>
      <c r="O106" s="68" t="s">
        <v>190</v>
      </c>
      <c r="P106" s="77"/>
      <c r="Q106" s="77" t="s">
        <v>248</v>
      </c>
    </row>
    <row r="107" spans="1:17">
      <c r="A107" s="52">
        <v>468</v>
      </c>
      <c r="B107" s="52" t="s">
        <v>13</v>
      </c>
      <c r="C107" s="66" t="s">
        <v>29</v>
      </c>
      <c r="D107" s="52" t="s">
        <v>1159</v>
      </c>
      <c r="E107" s="77" t="s">
        <v>1160</v>
      </c>
      <c r="F107" s="50" t="s">
        <v>1177</v>
      </c>
      <c r="G107" s="77" t="s">
        <v>438</v>
      </c>
      <c r="H107" s="70" t="s">
        <v>438</v>
      </c>
      <c r="I107" s="77"/>
      <c r="J107" s="77"/>
      <c r="K107" s="6">
        <v>0.6</v>
      </c>
      <c r="L107" s="55"/>
      <c r="M107" s="77" t="s">
        <v>189</v>
      </c>
      <c r="N107" s="67" t="s">
        <v>717</v>
      </c>
      <c r="O107" s="68" t="s">
        <v>190</v>
      </c>
      <c r="P107" s="77"/>
      <c r="Q107" s="77" t="s">
        <v>248</v>
      </c>
    </row>
    <row r="108" spans="1:17">
      <c r="A108" s="52">
        <v>182</v>
      </c>
      <c r="B108" s="52" t="s">
        <v>13</v>
      </c>
      <c r="C108" s="66" t="s">
        <v>800</v>
      </c>
      <c r="D108" s="52" t="s">
        <v>801</v>
      </c>
      <c r="E108" s="77" t="s">
        <v>802</v>
      </c>
      <c r="F108" s="50" t="s">
        <v>198</v>
      </c>
      <c r="G108" s="77"/>
      <c r="H108" s="70" t="s">
        <v>198</v>
      </c>
      <c r="I108" s="77" t="s">
        <v>803</v>
      </c>
      <c r="J108" s="77"/>
      <c r="K108" s="6">
        <v>0.6</v>
      </c>
      <c r="L108" s="55">
        <v>43018</v>
      </c>
      <c r="M108" s="77" t="s">
        <v>189</v>
      </c>
      <c r="N108" s="67" t="s">
        <v>717</v>
      </c>
      <c r="O108" s="68" t="s">
        <v>190</v>
      </c>
      <c r="P108" s="77"/>
      <c r="Q108" s="77" t="s">
        <v>248</v>
      </c>
    </row>
    <row r="109" spans="1:17">
      <c r="A109" s="52">
        <v>146</v>
      </c>
      <c r="B109" s="52" t="s">
        <v>13</v>
      </c>
      <c r="C109" s="66" t="s">
        <v>38</v>
      </c>
      <c r="D109" s="52"/>
      <c r="E109" s="77" t="s">
        <v>744</v>
      </c>
      <c r="F109" s="50" t="s">
        <v>440</v>
      </c>
      <c r="G109" s="77"/>
      <c r="H109" s="70" t="s">
        <v>1305</v>
      </c>
      <c r="I109" s="77" t="s">
        <v>1306</v>
      </c>
      <c r="J109" s="77"/>
      <c r="K109" s="6">
        <v>0.1</v>
      </c>
      <c r="L109" s="55">
        <v>42328</v>
      </c>
      <c r="M109" s="77" t="s">
        <v>189</v>
      </c>
      <c r="N109" s="67" t="s">
        <v>717</v>
      </c>
      <c r="O109" s="68" t="s">
        <v>190</v>
      </c>
      <c r="P109" s="77"/>
      <c r="Q109" s="77" t="s">
        <v>248</v>
      </c>
    </row>
    <row r="110" spans="1:17">
      <c r="A110" s="52">
        <v>254</v>
      </c>
      <c r="B110" s="52" t="s">
        <v>13</v>
      </c>
      <c r="C110" s="66" t="s">
        <v>851</v>
      </c>
      <c r="D110" s="52" t="s">
        <v>852</v>
      </c>
      <c r="E110" s="77" t="s">
        <v>853</v>
      </c>
      <c r="F110" s="77" t="s">
        <v>866</v>
      </c>
      <c r="G110" s="77"/>
      <c r="H110" s="70" t="s">
        <v>867</v>
      </c>
      <c r="I110" s="77" t="s">
        <v>868</v>
      </c>
      <c r="J110" s="77" t="s">
        <v>869</v>
      </c>
      <c r="K110" s="6">
        <v>0.6</v>
      </c>
      <c r="L110" s="55">
        <v>43015</v>
      </c>
      <c r="M110" s="77" t="s">
        <v>189</v>
      </c>
      <c r="N110" s="67" t="s">
        <v>717</v>
      </c>
      <c r="O110" s="68" t="s">
        <v>190</v>
      </c>
      <c r="P110" s="77"/>
      <c r="Q110" s="77" t="s">
        <v>248</v>
      </c>
    </row>
    <row r="111" spans="1:17">
      <c r="A111" s="52">
        <v>263</v>
      </c>
      <c r="B111" s="52" t="s">
        <v>13</v>
      </c>
      <c r="C111" s="66" t="s">
        <v>885</v>
      </c>
      <c r="D111" s="52" t="s">
        <v>886</v>
      </c>
      <c r="E111" s="77" t="s">
        <v>887</v>
      </c>
      <c r="F111" s="50" t="s">
        <v>369</v>
      </c>
      <c r="G111" s="77"/>
      <c r="H111" s="71" t="s">
        <v>369</v>
      </c>
      <c r="I111" s="77"/>
      <c r="J111" s="77"/>
      <c r="K111" s="6">
        <v>0.6</v>
      </c>
      <c r="L111" s="55">
        <v>43015</v>
      </c>
      <c r="M111" s="77" t="s">
        <v>189</v>
      </c>
      <c r="N111" s="67" t="s">
        <v>717</v>
      </c>
      <c r="O111" s="68" t="s">
        <v>190</v>
      </c>
      <c r="P111" s="77"/>
      <c r="Q111" s="77" t="s">
        <v>248</v>
      </c>
    </row>
    <row r="112" spans="1:17">
      <c r="A112" s="52">
        <v>264</v>
      </c>
      <c r="B112" s="52" t="s">
        <v>13</v>
      </c>
      <c r="C112" s="66" t="s">
        <v>885</v>
      </c>
      <c r="D112" s="52" t="s">
        <v>886</v>
      </c>
      <c r="E112" s="77" t="s">
        <v>887</v>
      </c>
      <c r="F112" s="50" t="s">
        <v>189</v>
      </c>
      <c r="G112" s="77"/>
      <c r="H112" s="71" t="s">
        <v>189</v>
      </c>
      <c r="I112" s="77"/>
      <c r="J112" s="77"/>
      <c r="K112" s="6">
        <v>1</v>
      </c>
      <c r="L112" s="55">
        <v>43015</v>
      </c>
      <c r="M112" s="77" t="s">
        <v>189</v>
      </c>
      <c r="N112" s="67" t="s">
        <v>717</v>
      </c>
      <c r="O112" s="68" t="s">
        <v>190</v>
      </c>
      <c r="P112" s="77"/>
      <c r="Q112" s="77" t="s">
        <v>248</v>
      </c>
    </row>
    <row r="113" spans="1:17">
      <c r="A113" s="52">
        <v>408</v>
      </c>
      <c r="B113" s="52" t="s">
        <v>13</v>
      </c>
      <c r="C113" s="66" t="s">
        <v>905</v>
      </c>
      <c r="D113" s="52"/>
      <c r="E113" s="77" t="s">
        <v>1104</v>
      </c>
      <c r="F113" s="77" t="s">
        <v>889</v>
      </c>
      <c r="G113" s="77"/>
      <c r="H113" s="70" t="s">
        <v>889</v>
      </c>
      <c r="I113" s="77" t="s">
        <v>717</v>
      </c>
      <c r="J113" s="77"/>
      <c r="K113" s="6">
        <v>1</v>
      </c>
      <c r="L113" s="55">
        <v>43015</v>
      </c>
      <c r="M113" s="77" t="s">
        <v>189</v>
      </c>
      <c r="N113" s="67" t="s">
        <v>717</v>
      </c>
      <c r="O113" s="68" t="s">
        <v>190</v>
      </c>
      <c r="P113" s="77"/>
      <c r="Q113" s="77" t="s">
        <v>248</v>
      </c>
    </row>
    <row r="114" spans="1:17">
      <c r="A114" s="52">
        <v>147</v>
      </c>
      <c r="B114" s="52" t="s">
        <v>13</v>
      </c>
      <c r="C114" s="66" t="s">
        <v>38</v>
      </c>
      <c r="D114" s="52"/>
      <c r="E114" s="77" t="s">
        <v>744</v>
      </c>
      <c r="F114" s="50" t="s">
        <v>489</v>
      </c>
      <c r="G114" s="77"/>
      <c r="H114" s="70" t="s">
        <v>1307</v>
      </c>
      <c r="I114" s="77" t="s">
        <v>1308</v>
      </c>
      <c r="J114" s="77"/>
      <c r="K114" s="6">
        <v>0.1</v>
      </c>
      <c r="L114" s="55">
        <v>42328</v>
      </c>
      <c r="M114" s="77" t="s">
        <v>189</v>
      </c>
      <c r="N114" s="67" t="s">
        <v>248</v>
      </c>
      <c r="O114" s="68" t="s">
        <v>248</v>
      </c>
      <c r="P114" s="77"/>
      <c r="Q114" s="77" t="s">
        <v>248</v>
      </c>
    </row>
    <row r="115" spans="1:17">
      <c r="A115" s="52">
        <v>148</v>
      </c>
      <c r="B115" s="52" t="s">
        <v>13</v>
      </c>
      <c r="C115" s="66" t="s">
        <v>38</v>
      </c>
      <c r="D115" s="52"/>
      <c r="E115" s="77" t="s">
        <v>744</v>
      </c>
      <c r="F115" s="50" t="s">
        <v>518</v>
      </c>
      <c r="G115" s="77"/>
      <c r="H115" s="70" t="s">
        <v>1309</v>
      </c>
      <c r="I115" s="77" t="s">
        <v>1310</v>
      </c>
      <c r="J115" s="77"/>
      <c r="K115" s="6">
        <v>0.1</v>
      </c>
      <c r="L115" s="55">
        <v>42328</v>
      </c>
      <c r="M115" s="77" t="s">
        <v>189</v>
      </c>
      <c r="N115" s="67" t="s">
        <v>248</v>
      </c>
      <c r="O115" s="68" t="s">
        <v>248</v>
      </c>
      <c r="P115" s="77"/>
      <c r="Q115" s="77" t="s">
        <v>248</v>
      </c>
    </row>
    <row r="116" spans="1:17">
      <c r="A116" s="52">
        <v>279</v>
      </c>
      <c r="B116" s="52" t="s">
        <v>13</v>
      </c>
      <c r="C116" s="66" t="s">
        <v>891</v>
      </c>
      <c r="D116" s="52"/>
      <c r="E116" s="77" t="s">
        <v>892</v>
      </c>
      <c r="F116" s="50" t="s">
        <v>896</v>
      </c>
      <c r="G116" s="77"/>
      <c r="H116" s="70" t="s">
        <v>896</v>
      </c>
      <c r="I116" s="77"/>
      <c r="J116" s="77"/>
      <c r="K116" s="6">
        <v>0.9</v>
      </c>
      <c r="L116" s="55"/>
      <c r="M116" s="77" t="s">
        <v>189</v>
      </c>
      <c r="N116" s="67" t="s">
        <v>717</v>
      </c>
      <c r="O116" s="68" t="s">
        <v>210</v>
      </c>
      <c r="P116" s="77"/>
      <c r="Q116" s="77" t="s">
        <v>248</v>
      </c>
    </row>
    <row r="117" spans="1:17">
      <c r="A117" s="52">
        <v>434</v>
      </c>
      <c r="B117" s="52" t="s">
        <v>13</v>
      </c>
      <c r="C117" s="66" t="s">
        <v>1116</v>
      </c>
      <c r="D117" s="52" t="s">
        <v>1117</v>
      </c>
      <c r="E117" s="77" t="s">
        <v>49</v>
      </c>
      <c r="F117" s="50" t="s">
        <v>1134</v>
      </c>
      <c r="G117" s="77">
        <v>4</v>
      </c>
      <c r="H117" s="71" t="s">
        <v>1134</v>
      </c>
      <c r="I117" s="77" t="s">
        <v>1136</v>
      </c>
      <c r="J117" s="77"/>
      <c r="K117" s="6">
        <v>0.8</v>
      </c>
      <c r="L117" s="55"/>
      <c r="M117" s="77" t="s">
        <v>189</v>
      </c>
      <c r="N117" s="67" t="s">
        <v>717</v>
      </c>
      <c r="O117" s="68" t="s">
        <v>227</v>
      </c>
      <c r="P117" s="77"/>
      <c r="Q117" s="77" t="s">
        <v>248</v>
      </c>
    </row>
    <row r="118" spans="1:17">
      <c r="A118" s="52">
        <v>436</v>
      </c>
      <c r="B118" s="52" t="s">
        <v>13</v>
      </c>
      <c r="C118" s="66" t="s">
        <v>1116</v>
      </c>
      <c r="D118" s="52" t="s">
        <v>1117</v>
      </c>
      <c r="E118" s="77" t="s">
        <v>49</v>
      </c>
      <c r="F118" s="50" t="s">
        <v>1140</v>
      </c>
      <c r="G118" s="77">
        <v>28</v>
      </c>
      <c r="H118" s="71" t="s">
        <v>1140</v>
      </c>
      <c r="I118" s="77" t="s">
        <v>1142</v>
      </c>
      <c r="J118" s="77"/>
      <c r="K118" s="6">
        <v>0.8</v>
      </c>
      <c r="L118" s="55"/>
      <c r="M118" s="77" t="s">
        <v>189</v>
      </c>
      <c r="N118" s="67" t="s">
        <v>717</v>
      </c>
      <c r="O118" s="68" t="s">
        <v>190</v>
      </c>
      <c r="P118" s="77"/>
      <c r="Q118" s="77" t="s">
        <v>248</v>
      </c>
    </row>
    <row r="119" spans="1:17">
      <c r="A119" s="52">
        <v>437</v>
      </c>
      <c r="B119" s="52" t="s">
        <v>13</v>
      </c>
      <c r="C119" s="66" t="s">
        <v>1116</v>
      </c>
      <c r="D119" s="52" t="s">
        <v>1117</v>
      </c>
      <c r="E119" s="77" t="s">
        <v>49</v>
      </c>
      <c r="F119" s="50" t="s">
        <v>1143</v>
      </c>
      <c r="G119" s="77">
        <v>18</v>
      </c>
      <c r="H119" s="71" t="s">
        <v>1143</v>
      </c>
      <c r="I119" s="77" t="s">
        <v>1144</v>
      </c>
      <c r="J119" s="77"/>
      <c r="K119" s="6">
        <v>1</v>
      </c>
      <c r="L119" s="55"/>
      <c r="M119" s="77" t="s">
        <v>189</v>
      </c>
      <c r="N119" s="67" t="s">
        <v>717</v>
      </c>
      <c r="O119" s="68" t="s">
        <v>210</v>
      </c>
      <c r="P119" s="77"/>
      <c r="Q119" s="77" t="s">
        <v>248</v>
      </c>
    </row>
    <row r="120" spans="1:17">
      <c r="A120" s="52">
        <v>508</v>
      </c>
      <c r="B120" s="52" t="s">
        <v>13</v>
      </c>
      <c r="C120" s="66" t="s">
        <v>32</v>
      </c>
      <c r="D120" s="52"/>
      <c r="E120" s="77" t="s">
        <v>1190</v>
      </c>
      <c r="F120" s="50" t="s">
        <v>1203</v>
      </c>
      <c r="G120" s="77"/>
      <c r="H120" s="70" t="s">
        <v>1203</v>
      </c>
      <c r="I120" s="77"/>
      <c r="J120" s="77"/>
      <c r="K120" s="6">
        <v>0.6</v>
      </c>
      <c r="L120" s="55">
        <v>42328</v>
      </c>
      <c r="M120" s="77" t="s">
        <v>189</v>
      </c>
      <c r="N120" s="67" t="s">
        <v>717</v>
      </c>
      <c r="O120" s="68" t="s">
        <v>608</v>
      </c>
      <c r="P120" s="77"/>
      <c r="Q120" s="77" t="s">
        <v>248</v>
      </c>
    </row>
    <row r="121" spans="1:17">
      <c r="A121" s="52">
        <v>281</v>
      </c>
      <c r="B121" s="52" t="s">
        <v>13</v>
      </c>
      <c r="C121" s="66" t="s">
        <v>891</v>
      </c>
      <c r="D121" s="52"/>
      <c r="E121" s="77" t="s">
        <v>892</v>
      </c>
      <c r="F121" s="50" t="s">
        <v>898</v>
      </c>
      <c r="G121" s="77"/>
      <c r="H121" s="70" t="s">
        <v>898</v>
      </c>
      <c r="I121" s="77"/>
      <c r="J121" s="77"/>
      <c r="K121" s="6">
        <v>0.9</v>
      </c>
      <c r="L121" s="55"/>
      <c r="M121" s="77" t="s">
        <v>189</v>
      </c>
      <c r="N121" s="67" t="s">
        <v>717</v>
      </c>
      <c r="O121" s="68" t="s">
        <v>210</v>
      </c>
      <c r="P121" s="77"/>
      <c r="Q121" s="77" t="s">
        <v>248</v>
      </c>
    </row>
    <row r="122" spans="1:17">
      <c r="A122" s="52">
        <v>294</v>
      </c>
      <c r="B122" s="52" t="s">
        <v>13</v>
      </c>
      <c r="C122" s="66" t="s">
        <v>905</v>
      </c>
      <c r="D122" s="52"/>
      <c r="E122" s="77" t="s">
        <v>906</v>
      </c>
      <c r="F122" s="50" t="s">
        <v>907</v>
      </c>
      <c r="G122" s="77" t="s">
        <v>908</v>
      </c>
      <c r="H122" s="70" t="s">
        <v>908</v>
      </c>
      <c r="I122" s="77"/>
      <c r="J122" s="77"/>
      <c r="K122" s="6">
        <v>0.6</v>
      </c>
      <c r="L122" s="55">
        <v>43015</v>
      </c>
      <c r="M122" s="77" t="s">
        <v>189</v>
      </c>
      <c r="N122" s="67" t="s">
        <v>717</v>
      </c>
      <c r="O122" s="68" t="s">
        <v>227</v>
      </c>
      <c r="P122" s="77"/>
      <c r="Q122" s="77" t="s">
        <v>248</v>
      </c>
    </row>
    <row r="123" spans="1:17">
      <c r="A123" s="52">
        <v>510</v>
      </c>
      <c r="B123" s="52" t="s">
        <v>13</v>
      </c>
      <c r="C123" s="66" t="s">
        <v>32</v>
      </c>
      <c r="D123" s="52"/>
      <c r="E123" s="77" t="s">
        <v>1190</v>
      </c>
      <c r="F123" s="50" t="s">
        <v>1205</v>
      </c>
      <c r="G123" s="77"/>
      <c r="H123" s="70" t="s">
        <v>909</v>
      </c>
      <c r="I123" s="77"/>
      <c r="J123" s="77"/>
      <c r="K123" s="6">
        <v>0.6</v>
      </c>
      <c r="L123" s="55">
        <v>42328</v>
      </c>
      <c r="M123" s="77" t="s">
        <v>189</v>
      </c>
      <c r="N123" s="67" t="s">
        <v>717</v>
      </c>
      <c r="O123" s="68" t="s">
        <v>227</v>
      </c>
      <c r="P123" s="77"/>
      <c r="Q123" s="77" t="s">
        <v>248</v>
      </c>
    </row>
    <row r="124" spans="1:17">
      <c r="A124" s="52">
        <v>154</v>
      </c>
      <c r="B124" s="52" t="s">
        <v>13</v>
      </c>
      <c r="C124" s="66" t="s">
        <v>38</v>
      </c>
      <c r="D124" s="52"/>
      <c r="E124" s="77" t="s">
        <v>744</v>
      </c>
      <c r="F124" s="50" t="s">
        <v>252</v>
      </c>
      <c r="G124" s="77"/>
      <c r="H124" s="70" t="s">
        <v>1311</v>
      </c>
      <c r="I124" s="77" t="s">
        <v>1312</v>
      </c>
      <c r="J124" s="77"/>
      <c r="K124" s="6">
        <v>0.2</v>
      </c>
      <c r="L124" s="55">
        <v>42328</v>
      </c>
      <c r="M124" s="77" t="s">
        <v>189</v>
      </c>
      <c r="N124" s="67" t="s">
        <v>717</v>
      </c>
      <c r="O124" s="68" t="s">
        <v>227</v>
      </c>
      <c r="P124" s="77"/>
      <c r="Q124" s="77" t="s">
        <v>248</v>
      </c>
    </row>
    <row r="125" spans="1:17">
      <c r="A125" s="52">
        <v>155</v>
      </c>
      <c r="B125" s="52" t="s">
        <v>13</v>
      </c>
      <c r="C125" s="66" t="s">
        <v>38</v>
      </c>
      <c r="D125" s="52"/>
      <c r="E125" s="77" t="s">
        <v>744</v>
      </c>
      <c r="F125" s="50" t="s">
        <v>520</v>
      </c>
      <c r="G125" s="77"/>
      <c r="H125" s="70" t="s">
        <v>1313</v>
      </c>
      <c r="I125" s="77" t="s">
        <v>1314</v>
      </c>
      <c r="J125" s="77"/>
      <c r="K125" s="6">
        <v>0.1</v>
      </c>
      <c r="L125" s="55">
        <v>42328</v>
      </c>
      <c r="M125" s="77" t="s">
        <v>189</v>
      </c>
      <c r="N125" s="67" t="s">
        <v>248</v>
      </c>
      <c r="O125" s="68" t="s">
        <v>248</v>
      </c>
      <c r="P125" s="77"/>
      <c r="Q125" s="77" t="s">
        <v>248</v>
      </c>
    </row>
    <row r="126" spans="1:17">
      <c r="A126" s="52">
        <v>282</v>
      </c>
      <c r="B126" s="52" t="s">
        <v>13</v>
      </c>
      <c r="C126" s="66" t="s">
        <v>891</v>
      </c>
      <c r="D126" s="52"/>
      <c r="E126" s="77" t="s">
        <v>892</v>
      </c>
      <c r="F126" s="50" t="s">
        <v>900</v>
      </c>
      <c r="G126" s="77"/>
      <c r="H126" s="70" t="s">
        <v>900</v>
      </c>
      <c r="I126" s="77"/>
      <c r="J126" s="77"/>
      <c r="K126" s="6">
        <v>0.9</v>
      </c>
      <c r="L126" s="55"/>
      <c r="M126" s="77" t="s">
        <v>189</v>
      </c>
      <c r="N126" s="67" t="s">
        <v>717</v>
      </c>
      <c r="O126" s="68" t="s">
        <v>266</v>
      </c>
      <c r="P126" s="77"/>
      <c r="Q126" s="77" t="s">
        <v>248</v>
      </c>
    </row>
    <row r="127" spans="1:17">
      <c r="A127" s="52">
        <v>212</v>
      </c>
      <c r="B127" s="52" t="s">
        <v>13</v>
      </c>
      <c r="C127" s="66" t="s">
        <v>41</v>
      </c>
      <c r="D127" s="52"/>
      <c r="E127" s="77" t="s">
        <v>817</v>
      </c>
      <c r="F127" s="50" t="s">
        <v>231</v>
      </c>
      <c r="G127" s="77"/>
      <c r="H127" s="70" t="s">
        <v>231</v>
      </c>
      <c r="I127" s="77" t="s">
        <v>833</v>
      </c>
      <c r="J127" s="77"/>
      <c r="K127" s="6">
        <v>0.8</v>
      </c>
      <c r="L127" s="55"/>
      <c r="M127" s="77" t="s">
        <v>189</v>
      </c>
      <c r="N127" s="67" t="s">
        <v>717</v>
      </c>
      <c r="O127" s="68" t="s">
        <v>227</v>
      </c>
      <c r="P127" s="77"/>
      <c r="Q127" s="77" t="s">
        <v>248</v>
      </c>
    </row>
    <row r="128" spans="1:17">
      <c r="A128" s="52">
        <v>258</v>
      </c>
      <c r="B128" s="52" t="s">
        <v>13</v>
      </c>
      <c r="C128" s="66" t="s">
        <v>851</v>
      </c>
      <c r="D128" s="52" t="s">
        <v>852</v>
      </c>
      <c r="E128" s="77" t="s">
        <v>853</v>
      </c>
      <c r="F128" s="77" t="s">
        <v>231</v>
      </c>
      <c r="G128" s="77"/>
      <c r="H128" s="70" t="s">
        <v>231</v>
      </c>
      <c r="I128" s="77" t="s">
        <v>877</v>
      </c>
      <c r="J128" s="77" t="s">
        <v>878</v>
      </c>
      <c r="K128" s="6"/>
      <c r="L128" s="55">
        <v>43015</v>
      </c>
      <c r="M128" s="77" t="s">
        <v>189</v>
      </c>
      <c r="N128" s="67" t="s">
        <v>717</v>
      </c>
      <c r="O128" s="68" t="s">
        <v>227</v>
      </c>
      <c r="P128" s="77"/>
      <c r="Q128" s="77" t="s">
        <v>248</v>
      </c>
    </row>
    <row r="129" spans="1:17">
      <c r="A129" s="52">
        <v>267</v>
      </c>
      <c r="B129" s="52" t="s">
        <v>13</v>
      </c>
      <c r="C129" s="66" t="s">
        <v>885</v>
      </c>
      <c r="D129" s="52" t="s">
        <v>886</v>
      </c>
      <c r="E129" s="77" t="s">
        <v>887</v>
      </c>
      <c r="F129" s="50" t="s">
        <v>249</v>
      </c>
      <c r="G129" s="77"/>
      <c r="H129" s="71" t="s">
        <v>249</v>
      </c>
      <c r="I129" s="77"/>
      <c r="J129" s="77"/>
      <c r="K129" s="6">
        <v>0.7</v>
      </c>
      <c r="L129" s="55">
        <v>43015</v>
      </c>
      <c r="M129" s="77" t="s">
        <v>189</v>
      </c>
      <c r="N129" s="67" t="s">
        <v>717</v>
      </c>
      <c r="O129" s="68" t="s">
        <v>227</v>
      </c>
      <c r="P129" s="77"/>
      <c r="Q129" s="77" t="s">
        <v>248</v>
      </c>
    </row>
    <row r="130" spans="1:17">
      <c r="A130" s="52">
        <v>283</v>
      </c>
      <c r="B130" s="52" t="s">
        <v>13</v>
      </c>
      <c r="C130" s="66" t="s">
        <v>891</v>
      </c>
      <c r="D130" s="52"/>
      <c r="E130" s="77" t="s">
        <v>892</v>
      </c>
      <c r="F130" s="50" t="s">
        <v>249</v>
      </c>
      <c r="G130" s="77"/>
      <c r="H130" s="70" t="s">
        <v>249</v>
      </c>
      <c r="I130" s="77"/>
      <c r="J130" s="77"/>
      <c r="K130" s="6">
        <v>0.7</v>
      </c>
      <c r="L130" s="55"/>
      <c r="M130" s="77" t="s">
        <v>189</v>
      </c>
      <c r="N130" s="67" t="s">
        <v>717</v>
      </c>
      <c r="O130" s="68" t="s">
        <v>227</v>
      </c>
      <c r="P130" s="77"/>
      <c r="Q130" s="77" t="s">
        <v>248</v>
      </c>
    </row>
    <row r="131" spans="1:17">
      <c r="A131" s="52">
        <v>477</v>
      </c>
      <c r="B131" s="52" t="s">
        <v>13</v>
      </c>
      <c r="C131" s="66" t="s">
        <v>29</v>
      </c>
      <c r="D131" s="52" t="s">
        <v>1159</v>
      </c>
      <c r="E131" s="77" t="s">
        <v>1160</v>
      </c>
      <c r="F131" s="50" t="s">
        <v>1186</v>
      </c>
      <c r="G131" s="77" t="s">
        <v>230</v>
      </c>
      <c r="H131" s="70" t="s">
        <v>230</v>
      </c>
      <c r="I131" s="77"/>
      <c r="J131" s="77"/>
      <c r="K131" s="6">
        <v>0.7</v>
      </c>
      <c r="L131" s="55"/>
      <c r="M131" s="77" t="s">
        <v>189</v>
      </c>
      <c r="N131" s="67" t="s">
        <v>717</v>
      </c>
      <c r="O131" s="68" t="s">
        <v>227</v>
      </c>
      <c r="P131" s="77"/>
      <c r="Q131" s="77" t="s">
        <v>248</v>
      </c>
    </row>
    <row r="132" spans="1:17">
      <c r="A132" s="52">
        <v>268</v>
      </c>
      <c r="B132" s="52" t="s">
        <v>13</v>
      </c>
      <c r="C132" s="66" t="s">
        <v>885</v>
      </c>
      <c r="D132" s="52" t="s">
        <v>886</v>
      </c>
      <c r="E132" s="77" t="s">
        <v>887</v>
      </c>
      <c r="F132" s="50" t="s">
        <v>487</v>
      </c>
      <c r="G132" s="77"/>
      <c r="H132" s="71" t="s">
        <v>487</v>
      </c>
      <c r="I132" s="77"/>
      <c r="J132" s="77"/>
      <c r="K132" s="6">
        <v>0</v>
      </c>
      <c r="L132" s="55">
        <v>43015</v>
      </c>
      <c r="M132" s="77" t="s">
        <v>189</v>
      </c>
      <c r="N132" s="67" t="s">
        <v>717</v>
      </c>
      <c r="O132" s="68" t="s">
        <v>227</v>
      </c>
      <c r="P132" s="77"/>
      <c r="Q132" s="77" t="s">
        <v>248</v>
      </c>
    </row>
    <row r="133" spans="1:17">
      <c r="A133" s="52">
        <v>269</v>
      </c>
      <c r="B133" s="52" t="s">
        <v>13</v>
      </c>
      <c r="C133" s="66" t="s">
        <v>885</v>
      </c>
      <c r="D133" s="52" t="s">
        <v>886</v>
      </c>
      <c r="E133" s="77" t="s">
        <v>887</v>
      </c>
      <c r="F133" s="50" t="s">
        <v>498</v>
      </c>
      <c r="G133" s="77"/>
      <c r="H133" s="71" t="s">
        <v>498</v>
      </c>
      <c r="I133" s="77"/>
      <c r="J133" s="77"/>
      <c r="K133" s="6">
        <v>0.7</v>
      </c>
      <c r="L133" s="55">
        <v>43015</v>
      </c>
      <c r="M133" s="77" t="s">
        <v>189</v>
      </c>
      <c r="N133" s="67" t="s">
        <v>717</v>
      </c>
      <c r="O133" s="68" t="s">
        <v>227</v>
      </c>
      <c r="P133" s="77"/>
      <c r="Q133" s="77" t="s">
        <v>248</v>
      </c>
    </row>
    <row r="134" spans="1:17">
      <c r="A134" s="52">
        <v>259</v>
      </c>
      <c r="B134" s="52" t="s">
        <v>13</v>
      </c>
      <c r="C134" s="66" t="s">
        <v>851</v>
      </c>
      <c r="D134" s="52" t="s">
        <v>852</v>
      </c>
      <c r="E134" s="77" t="s">
        <v>853</v>
      </c>
      <c r="F134" s="77" t="s">
        <v>879</v>
      </c>
      <c r="G134" s="77"/>
      <c r="H134" s="70" t="s">
        <v>880</v>
      </c>
      <c r="I134" s="77" t="s">
        <v>881</v>
      </c>
      <c r="J134" s="77" t="s">
        <v>882</v>
      </c>
      <c r="K134" s="6">
        <v>1</v>
      </c>
      <c r="L134" s="55">
        <v>43015</v>
      </c>
      <c r="M134" s="77" t="s">
        <v>189</v>
      </c>
      <c r="N134" s="67" t="s">
        <v>717</v>
      </c>
      <c r="O134" s="68" t="s">
        <v>210</v>
      </c>
      <c r="P134" s="77"/>
      <c r="Q134" s="77" t="s">
        <v>248</v>
      </c>
    </row>
    <row r="135" spans="1:17">
      <c r="A135" s="52">
        <v>270</v>
      </c>
      <c r="B135" s="52" t="s">
        <v>13</v>
      </c>
      <c r="C135" s="66" t="s">
        <v>885</v>
      </c>
      <c r="D135" s="52" t="s">
        <v>886</v>
      </c>
      <c r="E135" s="77" t="s">
        <v>887</v>
      </c>
      <c r="F135" s="50" t="s">
        <v>278</v>
      </c>
      <c r="G135" s="77"/>
      <c r="H135" s="71" t="s">
        <v>278</v>
      </c>
      <c r="I135" s="77"/>
      <c r="J135" s="77"/>
      <c r="K135" s="6">
        <v>1</v>
      </c>
      <c r="L135" s="55">
        <v>43015</v>
      </c>
      <c r="M135" s="77" t="s">
        <v>189</v>
      </c>
      <c r="N135" s="67" t="s">
        <v>717</v>
      </c>
      <c r="O135" s="68" t="s">
        <v>210</v>
      </c>
      <c r="P135" s="77"/>
      <c r="Q135" s="77" t="s">
        <v>248</v>
      </c>
    </row>
    <row r="136" spans="1:17">
      <c r="A136" s="52">
        <v>439</v>
      </c>
      <c r="B136" s="52" t="s">
        <v>13</v>
      </c>
      <c r="C136" s="66" t="s">
        <v>1116</v>
      </c>
      <c r="D136" s="52" t="s">
        <v>1117</v>
      </c>
      <c r="E136" s="77" t="s">
        <v>49</v>
      </c>
      <c r="F136" s="50" t="s">
        <v>1147</v>
      </c>
      <c r="G136" s="77">
        <v>7</v>
      </c>
      <c r="H136" s="71" t="s">
        <v>1147</v>
      </c>
      <c r="I136" s="77" t="s">
        <v>1148</v>
      </c>
      <c r="J136" s="77"/>
      <c r="K136" s="6">
        <v>1</v>
      </c>
      <c r="L136" s="55"/>
      <c r="M136" s="77" t="s">
        <v>189</v>
      </c>
      <c r="N136" s="67" t="s">
        <v>717</v>
      </c>
      <c r="O136" s="68" t="s">
        <v>210</v>
      </c>
      <c r="P136" s="77"/>
      <c r="Q136" s="77" t="s">
        <v>248</v>
      </c>
    </row>
    <row r="137" spans="1:17">
      <c r="A137" s="52">
        <v>295</v>
      </c>
      <c r="B137" s="52" t="s">
        <v>13</v>
      </c>
      <c r="C137" s="66" t="s">
        <v>905</v>
      </c>
      <c r="D137" s="52"/>
      <c r="E137" s="77" t="s">
        <v>906</v>
      </c>
      <c r="F137" s="50" t="s">
        <v>907</v>
      </c>
      <c r="G137" s="77" t="s">
        <v>911</v>
      </c>
      <c r="H137" s="70" t="s">
        <v>911</v>
      </c>
      <c r="I137" s="77"/>
      <c r="J137" s="77"/>
      <c r="K137" s="6">
        <v>0.6</v>
      </c>
      <c r="L137" s="55">
        <v>43015</v>
      </c>
      <c r="M137" s="77" t="s">
        <v>189</v>
      </c>
      <c r="N137" s="67" t="s">
        <v>717</v>
      </c>
      <c r="O137" s="68" t="s">
        <v>190</v>
      </c>
      <c r="P137" s="77"/>
      <c r="Q137" s="77" t="s">
        <v>248</v>
      </c>
    </row>
    <row r="138" spans="1:17">
      <c r="A138" s="52">
        <v>514</v>
      </c>
      <c r="B138" s="52" t="s">
        <v>13</v>
      </c>
      <c r="C138" s="66" t="s">
        <v>32</v>
      </c>
      <c r="D138" s="52"/>
      <c r="E138" s="77" t="s">
        <v>1190</v>
      </c>
      <c r="F138" s="50" t="s">
        <v>912</v>
      </c>
      <c r="G138" s="77"/>
      <c r="H138" s="70" t="s">
        <v>1206</v>
      </c>
      <c r="I138" s="77"/>
      <c r="J138" s="77"/>
      <c r="K138" s="6">
        <v>0.6</v>
      </c>
      <c r="L138" s="55">
        <v>42328</v>
      </c>
      <c r="M138" s="77" t="s">
        <v>189</v>
      </c>
      <c r="N138" s="67" t="s">
        <v>717</v>
      </c>
      <c r="O138" s="68" t="s">
        <v>190</v>
      </c>
      <c r="P138" s="77"/>
      <c r="Q138" s="77" t="s">
        <v>248</v>
      </c>
    </row>
    <row r="139" spans="1:17">
      <c r="A139" s="52">
        <v>83</v>
      </c>
      <c r="B139" s="52" t="s">
        <v>13</v>
      </c>
      <c r="C139" s="66" t="s">
        <v>721</v>
      </c>
      <c r="D139" s="52"/>
      <c r="E139" s="77" t="s">
        <v>722</v>
      </c>
      <c r="F139" s="50" t="s">
        <v>190</v>
      </c>
      <c r="G139" s="77"/>
      <c r="H139" s="70" t="s">
        <v>190</v>
      </c>
      <c r="I139" s="77"/>
      <c r="J139" s="77"/>
      <c r="K139" s="6">
        <v>1</v>
      </c>
      <c r="L139" s="55"/>
      <c r="M139" s="77" t="s">
        <v>189</v>
      </c>
      <c r="N139" s="67" t="s">
        <v>717</v>
      </c>
      <c r="O139" s="68" t="s">
        <v>190</v>
      </c>
      <c r="P139" s="77"/>
      <c r="Q139" s="77" t="s">
        <v>248</v>
      </c>
    </row>
    <row r="140" spans="1:17">
      <c r="A140" s="52">
        <v>124</v>
      </c>
      <c r="B140" s="52" t="s">
        <v>13</v>
      </c>
      <c r="C140" s="66" t="s">
        <v>730</v>
      </c>
      <c r="D140" s="52"/>
      <c r="E140" s="77" t="s">
        <v>722</v>
      </c>
      <c r="F140" s="50" t="s">
        <v>190</v>
      </c>
      <c r="G140" s="77"/>
      <c r="H140" s="70" t="s">
        <v>190</v>
      </c>
      <c r="I140" s="77"/>
      <c r="J140" s="77"/>
      <c r="K140" s="6">
        <v>1</v>
      </c>
      <c r="L140" s="55">
        <v>43017</v>
      </c>
      <c r="M140" s="77" t="s">
        <v>189</v>
      </c>
      <c r="N140" s="67" t="s">
        <v>717</v>
      </c>
      <c r="O140" s="68" t="s">
        <v>190</v>
      </c>
      <c r="P140" s="77"/>
      <c r="Q140" s="77" t="s">
        <v>248</v>
      </c>
    </row>
    <row r="141" spans="1:17">
      <c r="A141" s="52">
        <v>353</v>
      </c>
      <c r="B141" s="52" t="s">
        <v>13</v>
      </c>
      <c r="C141" s="66" t="s">
        <v>905</v>
      </c>
      <c r="D141" s="52"/>
      <c r="E141" s="77" t="s">
        <v>906</v>
      </c>
      <c r="F141" s="50" t="s">
        <v>889</v>
      </c>
      <c r="G141" s="77" t="s">
        <v>190</v>
      </c>
      <c r="H141" s="70" t="s">
        <v>190</v>
      </c>
      <c r="I141" s="77"/>
      <c r="J141" s="77"/>
      <c r="K141" s="6">
        <v>1</v>
      </c>
      <c r="L141" s="55">
        <v>43015</v>
      </c>
      <c r="M141" s="77" t="s">
        <v>189</v>
      </c>
      <c r="N141" s="67" t="s">
        <v>717</v>
      </c>
      <c r="O141" s="68" t="s">
        <v>190</v>
      </c>
      <c r="P141" s="77"/>
      <c r="Q141" s="77" t="s">
        <v>248</v>
      </c>
    </row>
    <row r="142" spans="1:17">
      <c r="A142" s="52">
        <v>441</v>
      </c>
      <c r="B142" s="52" t="s">
        <v>13</v>
      </c>
      <c r="C142" s="66" t="s">
        <v>1116</v>
      </c>
      <c r="D142" s="52" t="s">
        <v>1117</v>
      </c>
      <c r="E142" s="77" t="s">
        <v>49</v>
      </c>
      <c r="F142" s="50" t="s">
        <v>190</v>
      </c>
      <c r="G142" s="77">
        <v>6</v>
      </c>
      <c r="H142" s="71" t="s">
        <v>190</v>
      </c>
      <c r="I142" s="77" t="s">
        <v>1151</v>
      </c>
      <c r="J142" s="77"/>
      <c r="K142" s="6">
        <v>1</v>
      </c>
      <c r="L142" s="55"/>
      <c r="M142" s="77" t="s">
        <v>189</v>
      </c>
      <c r="N142" s="67" t="s">
        <v>717</v>
      </c>
      <c r="O142" s="68" t="s">
        <v>190</v>
      </c>
      <c r="P142" s="77"/>
      <c r="Q142" s="77" t="s">
        <v>248</v>
      </c>
    </row>
    <row r="143" spans="1:17">
      <c r="A143" s="52">
        <v>447</v>
      </c>
      <c r="B143" s="52" t="s">
        <v>13</v>
      </c>
      <c r="C143" s="66" t="s">
        <v>1116</v>
      </c>
      <c r="D143" s="52" t="s">
        <v>1152</v>
      </c>
      <c r="E143" s="77" t="s">
        <v>16</v>
      </c>
      <c r="F143" s="50" t="s">
        <v>190</v>
      </c>
      <c r="G143" s="77"/>
      <c r="H143" s="70" t="s">
        <v>190</v>
      </c>
      <c r="I143" s="77" t="s">
        <v>1158</v>
      </c>
      <c r="J143" s="77"/>
      <c r="K143" s="6">
        <v>1</v>
      </c>
      <c r="L143" s="55"/>
      <c r="M143" s="77" t="s">
        <v>189</v>
      </c>
      <c r="N143" s="67" t="s">
        <v>717</v>
      </c>
      <c r="O143" s="68" t="s">
        <v>190</v>
      </c>
      <c r="P143" s="77"/>
      <c r="Q143" s="77" t="s">
        <v>248</v>
      </c>
    </row>
    <row r="144" spans="1:17">
      <c r="A144" s="52">
        <v>65</v>
      </c>
      <c r="B144" s="52" t="s">
        <v>13</v>
      </c>
      <c r="C144" s="66" t="s">
        <v>44</v>
      </c>
      <c r="D144" s="52"/>
      <c r="E144" s="77" t="s">
        <v>629</v>
      </c>
      <c r="F144" s="77" t="s">
        <v>715</v>
      </c>
      <c r="G144" s="77"/>
      <c r="H144" s="70" t="s">
        <v>715</v>
      </c>
      <c r="I144" s="77" t="s">
        <v>1262</v>
      </c>
      <c r="J144" s="77"/>
      <c r="K144" s="6">
        <v>1</v>
      </c>
      <c r="L144" s="55"/>
      <c r="M144" s="77" t="s">
        <v>189</v>
      </c>
      <c r="N144" s="67" t="s">
        <v>717</v>
      </c>
      <c r="O144" s="68" t="s">
        <v>190</v>
      </c>
      <c r="P144" s="77"/>
      <c r="Q144" s="77" t="s">
        <v>248</v>
      </c>
    </row>
    <row r="145" spans="1:18">
      <c r="A145" s="52">
        <v>482</v>
      </c>
      <c r="B145" s="52" t="s">
        <v>13</v>
      </c>
      <c r="C145" s="66" t="s">
        <v>29</v>
      </c>
      <c r="D145" s="52" t="s">
        <v>1159</v>
      </c>
      <c r="E145" s="77" t="s">
        <v>1160</v>
      </c>
      <c r="F145" s="50" t="s">
        <v>190</v>
      </c>
      <c r="G145" s="77" t="s">
        <v>193</v>
      </c>
      <c r="H145" s="70" t="s">
        <v>193</v>
      </c>
      <c r="I145" s="77"/>
      <c r="J145" s="77"/>
      <c r="K145" s="6">
        <v>1</v>
      </c>
      <c r="L145" s="55"/>
      <c r="M145" s="77" t="s">
        <v>189</v>
      </c>
      <c r="N145" s="67" t="s">
        <v>717</v>
      </c>
      <c r="O145" s="68" t="s">
        <v>190</v>
      </c>
      <c r="P145" s="77"/>
      <c r="Q145" s="77" t="s">
        <v>248</v>
      </c>
      <c r="R145" s="77"/>
    </row>
    <row r="146" spans="1:18">
      <c r="A146" s="52">
        <v>515</v>
      </c>
      <c r="B146" s="52" t="s">
        <v>13</v>
      </c>
      <c r="C146" s="66" t="s">
        <v>32</v>
      </c>
      <c r="D146" s="52"/>
      <c r="E146" s="77" t="s">
        <v>1190</v>
      </c>
      <c r="F146" s="50" t="s">
        <v>715</v>
      </c>
      <c r="G146" s="77"/>
      <c r="H146" s="70" t="s">
        <v>715</v>
      </c>
      <c r="I146" s="77"/>
      <c r="J146" s="77"/>
      <c r="K146" s="6">
        <v>1</v>
      </c>
      <c r="L146" s="55">
        <v>42328</v>
      </c>
      <c r="M146" s="77" t="s">
        <v>189</v>
      </c>
      <c r="N146" s="67" t="s">
        <v>717</v>
      </c>
      <c r="O146" s="68" t="s">
        <v>190</v>
      </c>
      <c r="P146" s="77"/>
      <c r="Q146" s="77" t="s">
        <v>248</v>
      </c>
      <c r="R146" s="77"/>
    </row>
    <row r="147" spans="1:18">
      <c r="A147" s="52">
        <v>89</v>
      </c>
      <c r="B147" s="52" t="s">
        <v>13</v>
      </c>
      <c r="C147" s="66" t="s">
        <v>727</v>
      </c>
      <c r="D147" s="52"/>
      <c r="E147" s="77" t="s">
        <v>728</v>
      </c>
      <c r="F147" s="50" t="s">
        <v>717</v>
      </c>
      <c r="G147" s="77"/>
      <c r="H147" s="71" t="s">
        <v>717</v>
      </c>
      <c r="I147" s="77"/>
      <c r="J147" s="77"/>
      <c r="K147" s="6">
        <v>1</v>
      </c>
      <c r="L147" s="55">
        <v>41549</v>
      </c>
      <c r="M147" s="77" t="s">
        <v>189</v>
      </c>
      <c r="N147" s="67" t="s">
        <v>717</v>
      </c>
      <c r="O147" s="68" t="s">
        <v>190</v>
      </c>
      <c r="P147" s="77"/>
      <c r="Q147" s="77" t="s">
        <v>248</v>
      </c>
      <c r="R147" s="77"/>
    </row>
    <row r="148" spans="1:18">
      <c r="A148" s="52">
        <v>287</v>
      </c>
      <c r="B148" s="52" t="s">
        <v>13</v>
      </c>
      <c r="C148" s="66" t="s">
        <v>891</v>
      </c>
      <c r="D148" s="52"/>
      <c r="E148" s="77" t="s">
        <v>892</v>
      </c>
      <c r="F148" s="50" t="s">
        <v>902</v>
      </c>
      <c r="G148" s="77"/>
      <c r="H148" s="70" t="s">
        <v>902</v>
      </c>
      <c r="I148" s="77"/>
      <c r="J148" s="77"/>
      <c r="K148" s="6">
        <v>0.8</v>
      </c>
      <c r="L148" s="55"/>
      <c r="M148" s="77" t="s">
        <v>189</v>
      </c>
      <c r="N148" s="67" t="s">
        <v>717</v>
      </c>
      <c r="O148" s="68" t="s">
        <v>190</v>
      </c>
      <c r="P148" s="77"/>
      <c r="Q148" s="77" t="s">
        <v>248</v>
      </c>
      <c r="R148" s="77"/>
    </row>
    <row r="149" spans="1:18">
      <c r="A149" s="52">
        <v>219</v>
      </c>
      <c r="B149" s="52" t="s">
        <v>13</v>
      </c>
      <c r="C149" s="66" t="s">
        <v>41</v>
      </c>
      <c r="D149" s="52" t="s">
        <v>812</v>
      </c>
      <c r="E149" s="77" t="s">
        <v>837</v>
      </c>
      <c r="F149" s="50" t="s">
        <v>571</v>
      </c>
      <c r="G149" s="50"/>
      <c r="H149" s="70" t="s">
        <v>571</v>
      </c>
      <c r="I149" s="77" t="s">
        <v>1315</v>
      </c>
      <c r="J149" s="77" t="s">
        <v>815</v>
      </c>
      <c r="K149" s="6">
        <v>0</v>
      </c>
      <c r="L149" s="6"/>
      <c r="M149" s="77" t="s">
        <v>248</v>
      </c>
      <c r="N149" s="67" t="s">
        <v>248</v>
      </c>
      <c r="O149" s="68" t="s">
        <v>248</v>
      </c>
      <c r="P149" s="77"/>
      <c r="Q149" s="77" t="s">
        <v>248</v>
      </c>
      <c r="R149" s="77"/>
    </row>
    <row r="150" spans="1:18">
      <c r="A150" s="52">
        <v>288</v>
      </c>
      <c r="B150" s="52" t="s">
        <v>13</v>
      </c>
      <c r="C150" s="66" t="s">
        <v>891</v>
      </c>
      <c r="D150" s="52"/>
      <c r="E150" s="50" t="s">
        <v>903</v>
      </c>
      <c r="F150" s="50" t="s">
        <v>1316</v>
      </c>
      <c r="G150" s="77"/>
      <c r="H150" s="70" t="s">
        <v>1316</v>
      </c>
      <c r="I150" s="77"/>
      <c r="J150" s="77"/>
      <c r="K150" s="6">
        <v>0</v>
      </c>
      <c r="L150" s="55"/>
      <c r="M150" s="77" t="s">
        <v>248</v>
      </c>
      <c r="N150" s="67" t="s">
        <v>248</v>
      </c>
      <c r="O150" s="68" t="s">
        <v>248</v>
      </c>
      <c r="P150" s="77"/>
      <c r="Q150" s="77" t="s">
        <v>248</v>
      </c>
      <c r="R150" s="77"/>
    </row>
    <row r="151" spans="1:18">
      <c r="A151" s="52">
        <v>251</v>
      </c>
      <c r="B151" s="52" t="s">
        <v>13</v>
      </c>
      <c r="C151" s="66" t="s">
        <v>851</v>
      </c>
      <c r="D151" s="52" t="s">
        <v>852</v>
      </c>
      <c r="E151" s="77" t="s">
        <v>853</v>
      </c>
      <c r="F151" s="77" t="s">
        <v>545</v>
      </c>
      <c r="G151" s="77"/>
      <c r="H151" s="70" t="s">
        <v>545</v>
      </c>
      <c r="I151" s="77" t="s">
        <v>858</v>
      </c>
      <c r="J151" s="77" t="s">
        <v>859</v>
      </c>
      <c r="K151" s="6">
        <v>0.6</v>
      </c>
      <c r="L151" s="55">
        <v>43015</v>
      </c>
      <c r="M151" s="77" t="s">
        <v>248</v>
      </c>
      <c r="N151" s="67" t="s">
        <v>248</v>
      </c>
      <c r="O151" s="68" t="s">
        <v>248</v>
      </c>
      <c r="P151" s="77"/>
      <c r="Q151" s="77" t="s">
        <v>248</v>
      </c>
      <c r="R151" s="77" t="s">
        <v>860</v>
      </c>
    </row>
    <row r="152" spans="1:18">
      <c r="A152" s="52">
        <v>274</v>
      </c>
      <c r="B152" s="52" t="s">
        <v>13</v>
      </c>
      <c r="C152" s="66" t="s">
        <v>891</v>
      </c>
      <c r="D152" s="52"/>
      <c r="E152" s="77" t="s">
        <v>892</v>
      </c>
      <c r="F152" s="50" t="s">
        <v>1317</v>
      </c>
      <c r="G152" s="77"/>
      <c r="H152" s="70" t="s">
        <v>1317</v>
      </c>
      <c r="I152" s="77"/>
      <c r="J152" s="77"/>
      <c r="K152" s="6">
        <v>0</v>
      </c>
      <c r="L152" s="55"/>
      <c r="M152" s="77" t="s">
        <v>248</v>
      </c>
      <c r="N152" s="67" t="s">
        <v>248</v>
      </c>
      <c r="O152" s="68" t="s">
        <v>248</v>
      </c>
      <c r="P152" s="77"/>
      <c r="Q152" s="77" t="s">
        <v>248</v>
      </c>
      <c r="R152" s="77"/>
    </row>
    <row r="153" spans="1:18">
      <c r="A153" s="52">
        <v>221</v>
      </c>
      <c r="B153" s="52" t="s">
        <v>13</v>
      </c>
      <c r="C153" s="66" t="s">
        <v>41</v>
      </c>
      <c r="D153" s="52" t="s">
        <v>812</v>
      </c>
      <c r="E153" s="77" t="s">
        <v>837</v>
      </c>
      <c r="F153" s="50" t="s">
        <v>554</v>
      </c>
      <c r="G153" s="50"/>
      <c r="H153" s="70" t="s">
        <v>554</v>
      </c>
      <c r="I153" s="77" t="s">
        <v>838</v>
      </c>
      <c r="J153" s="77" t="s">
        <v>815</v>
      </c>
      <c r="K153" s="6">
        <v>0.8</v>
      </c>
      <c r="L153" s="6"/>
      <c r="M153" s="77" t="s">
        <v>248</v>
      </c>
      <c r="N153" s="67" t="s">
        <v>248</v>
      </c>
      <c r="O153" s="68" t="s">
        <v>248</v>
      </c>
      <c r="P153" s="77"/>
      <c r="Q153" s="77" t="s">
        <v>248</v>
      </c>
      <c r="R153" s="77"/>
    </row>
    <row r="154" spans="1:18">
      <c r="A154" s="52">
        <v>275</v>
      </c>
      <c r="B154" s="52" t="s">
        <v>13</v>
      </c>
      <c r="C154" s="66" t="s">
        <v>891</v>
      </c>
      <c r="D154" s="52"/>
      <c r="E154" s="77" t="s">
        <v>892</v>
      </c>
      <c r="F154" s="50" t="s">
        <v>1318</v>
      </c>
      <c r="G154" s="77"/>
      <c r="H154" s="70" t="s">
        <v>1318</v>
      </c>
      <c r="I154" s="77"/>
      <c r="J154" s="77"/>
      <c r="K154" s="6">
        <v>0.2</v>
      </c>
      <c r="L154" s="55"/>
      <c r="M154" s="77" t="s">
        <v>248</v>
      </c>
      <c r="N154" s="67" t="s">
        <v>248</v>
      </c>
      <c r="O154" s="68" t="s">
        <v>248</v>
      </c>
      <c r="P154" s="77"/>
      <c r="Q154" s="77" t="s">
        <v>248</v>
      </c>
      <c r="R154" s="77"/>
    </row>
    <row r="155" spans="1:18">
      <c r="A155" s="52">
        <v>290</v>
      </c>
      <c r="B155" s="52" t="s">
        <v>13</v>
      </c>
      <c r="C155" s="66" t="s">
        <v>891</v>
      </c>
      <c r="D155" s="52"/>
      <c r="E155" s="50" t="s">
        <v>903</v>
      </c>
      <c r="F155" s="50" t="s">
        <v>904</v>
      </c>
      <c r="G155" s="77"/>
      <c r="H155" s="70" t="s">
        <v>904</v>
      </c>
      <c r="I155" s="77"/>
      <c r="J155" s="77"/>
      <c r="K155" s="6">
        <v>0.6</v>
      </c>
      <c r="L155" s="55"/>
      <c r="M155" s="77" t="s">
        <v>248</v>
      </c>
      <c r="N155" s="67" t="s">
        <v>248</v>
      </c>
      <c r="O155" s="68" t="s">
        <v>248</v>
      </c>
      <c r="P155" s="77"/>
      <c r="Q155" s="77" t="s">
        <v>248</v>
      </c>
      <c r="R155" s="77"/>
    </row>
    <row r="156" spans="1:18">
      <c r="A156" s="52">
        <v>291</v>
      </c>
      <c r="B156" s="52" t="s">
        <v>13</v>
      </c>
      <c r="C156" s="66" t="s">
        <v>891</v>
      </c>
      <c r="D156" s="52"/>
      <c r="E156" s="50" t="s">
        <v>903</v>
      </c>
      <c r="F156" s="50" t="s">
        <v>1319</v>
      </c>
      <c r="G156" s="77"/>
      <c r="H156" s="70" t="s">
        <v>1319</v>
      </c>
      <c r="I156" s="77"/>
      <c r="J156" s="77"/>
      <c r="K156" s="6">
        <v>0.1</v>
      </c>
      <c r="L156" s="55"/>
      <c r="M156" s="77" t="s">
        <v>248</v>
      </c>
      <c r="N156" s="67" t="s">
        <v>248</v>
      </c>
      <c r="O156" s="68" t="s">
        <v>248</v>
      </c>
      <c r="P156" s="77"/>
      <c r="Q156" s="77" t="s">
        <v>248</v>
      </c>
      <c r="R156" s="77"/>
    </row>
    <row r="157" spans="1:18">
      <c r="A157" s="52">
        <v>292</v>
      </c>
      <c r="B157" s="52" t="s">
        <v>13</v>
      </c>
      <c r="C157" s="66" t="s">
        <v>891</v>
      </c>
      <c r="D157" s="52"/>
      <c r="E157" s="50" t="s">
        <v>903</v>
      </c>
      <c r="F157" s="50" t="s">
        <v>1320</v>
      </c>
      <c r="G157" s="77"/>
      <c r="H157" s="70" t="s">
        <v>1320</v>
      </c>
      <c r="I157" s="77"/>
      <c r="J157" s="77"/>
      <c r="K157" s="6">
        <v>0.1</v>
      </c>
      <c r="L157" s="55"/>
      <c r="M157" s="77" t="s">
        <v>248</v>
      </c>
      <c r="N157" s="67" t="s">
        <v>248</v>
      </c>
      <c r="O157" s="68" t="s">
        <v>248</v>
      </c>
      <c r="P157" s="77"/>
      <c r="Q157" s="77" t="s">
        <v>248</v>
      </c>
      <c r="R157" s="77"/>
    </row>
    <row r="158" spans="1:18">
      <c r="A158" s="52">
        <v>277</v>
      </c>
      <c r="B158" s="52" t="s">
        <v>13</v>
      </c>
      <c r="C158" s="66" t="s">
        <v>891</v>
      </c>
      <c r="D158" s="52"/>
      <c r="E158" s="77" t="s">
        <v>892</v>
      </c>
      <c r="F158" s="50" t="s">
        <v>1321</v>
      </c>
      <c r="G158" s="77"/>
      <c r="H158" s="70" t="s">
        <v>1321</v>
      </c>
      <c r="I158" s="77"/>
      <c r="J158" s="77"/>
      <c r="K158" s="6">
        <v>0.1</v>
      </c>
      <c r="L158" s="55"/>
      <c r="M158" s="77" t="s">
        <v>248</v>
      </c>
      <c r="N158" s="67" t="s">
        <v>248</v>
      </c>
      <c r="O158" s="68" t="s">
        <v>248</v>
      </c>
      <c r="P158" s="77"/>
      <c r="Q158" s="77" t="s">
        <v>248</v>
      </c>
      <c r="R158" s="77"/>
    </row>
    <row r="159" spans="1:18">
      <c r="A159" s="52">
        <v>183</v>
      </c>
      <c r="B159" s="52" t="s">
        <v>13</v>
      </c>
      <c r="C159" s="66" t="s">
        <v>800</v>
      </c>
      <c r="D159" s="52" t="s">
        <v>801</v>
      </c>
      <c r="E159" s="77" t="s">
        <v>802</v>
      </c>
      <c r="F159" s="50" t="s">
        <v>510</v>
      </c>
      <c r="G159" s="77"/>
      <c r="H159" s="70" t="s">
        <v>510</v>
      </c>
      <c r="I159" s="77" t="s">
        <v>803</v>
      </c>
      <c r="J159" s="77"/>
      <c r="K159" s="6">
        <v>0</v>
      </c>
      <c r="L159" s="55">
        <v>43018</v>
      </c>
      <c r="M159" s="77" t="s">
        <v>248</v>
      </c>
      <c r="N159" s="67" t="s">
        <v>248</v>
      </c>
      <c r="O159" s="68" t="s">
        <v>248</v>
      </c>
      <c r="P159" s="77"/>
      <c r="Q159" s="77" t="s">
        <v>248</v>
      </c>
      <c r="R159" s="77"/>
    </row>
    <row r="160" spans="1:18">
      <c r="A160" s="52">
        <v>265</v>
      </c>
      <c r="B160" s="52" t="s">
        <v>13</v>
      </c>
      <c r="C160" s="66" t="s">
        <v>885</v>
      </c>
      <c r="D160" s="52" t="s">
        <v>886</v>
      </c>
      <c r="E160" s="77" t="s">
        <v>887</v>
      </c>
      <c r="F160" s="50" t="s">
        <v>507</v>
      </c>
      <c r="G160" s="77"/>
      <c r="H160" s="71" t="s">
        <v>507</v>
      </c>
      <c r="I160" s="77"/>
      <c r="J160" s="77"/>
      <c r="K160" s="6">
        <v>0</v>
      </c>
      <c r="L160" s="55">
        <v>43015</v>
      </c>
      <c r="M160" s="77" t="s">
        <v>248</v>
      </c>
      <c r="N160" s="67" t="s">
        <v>248</v>
      </c>
      <c r="O160" s="68" t="s">
        <v>248</v>
      </c>
      <c r="P160" s="77"/>
      <c r="Q160" s="77" t="s">
        <v>248</v>
      </c>
      <c r="R160" s="77"/>
    </row>
    <row r="161" spans="1:18">
      <c r="A161" s="52">
        <v>280</v>
      </c>
      <c r="B161" s="52" t="s">
        <v>13</v>
      </c>
      <c r="C161" s="66" t="s">
        <v>891</v>
      </c>
      <c r="D161" s="52"/>
      <c r="E161" s="77" t="s">
        <v>892</v>
      </c>
      <c r="F161" s="50" t="s">
        <v>507</v>
      </c>
      <c r="G161" s="77"/>
      <c r="H161" s="70" t="s">
        <v>507</v>
      </c>
      <c r="I161" s="77"/>
      <c r="J161" s="77"/>
      <c r="K161" s="6">
        <v>0.1</v>
      </c>
      <c r="L161" s="55"/>
      <c r="M161" s="77" t="s">
        <v>248</v>
      </c>
      <c r="N161" s="67" t="s">
        <v>248</v>
      </c>
      <c r="O161" s="68" t="s">
        <v>248</v>
      </c>
      <c r="P161" s="77"/>
      <c r="Q161" s="77" t="s">
        <v>248</v>
      </c>
      <c r="R161" s="77"/>
    </row>
    <row r="162" spans="1:18">
      <c r="A162" s="52">
        <v>255</v>
      </c>
      <c r="B162" s="52" t="s">
        <v>13</v>
      </c>
      <c r="C162" s="66" t="s">
        <v>851</v>
      </c>
      <c r="D162" s="52" t="s">
        <v>852</v>
      </c>
      <c r="E162" s="77" t="s">
        <v>853</v>
      </c>
      <c r="F162" s="77" t="s">
        <v>537</v>
      </c>
      <c r="G162" s="77"/>
      <c r="H162" s="70" t="s">
        <v>828</v>
      </c>
      <c r="I162" s="77" t="s">
        <v>871</v>
      </c>
      <c r="J162" s="77" t="s">
        <v>872</v>
      </c>
      <c r="K162" s="6">
        <v>0.6</v>
      </c>
      <c r="L162" s="55">
        <v>43015</v>
      </c>
      <c r="M162" s="77" t="s">
        <v>248</v>
      </c>
      <c r="N162" s="67" t="s">
        <v>248</v>
      </c>
      <c r="O162" s="68" t="s">
        <v>248</v>
      </c>
      <c r="P162" s="77"/>
      <c r="Q162" s="77" t="s">
        <v>248</v>
      </c>
      <c r="R162" s="77"/>
    </row>
    <row r="163" spans="1:18">
      <c r="A163" s="52">
        <v>209</v>
      </c>
      <c r="B163" s="52" t="s">
        <v>13</v>
      </c>
      <c r="C163" s="66" t="s">
        <v>41</v>
      </c>
      <c r="D163" s="52"/>
      <c r="E163" s="77" t="s">
        <v>817</v>
      </c>
      <c r="F163" s="50" t="s">
        <v>537</v>
      </c>
      <c r="G163" s="77"/>
      <c r="H163" s="70" t="s">
        <v>537</v>
      </c>
      <c r="I163" s="77" t="s">
        <v>829</v>
      </c>
      <c r="J163" s="77"/>
      <c r="K163" s="6">
        <v>0.6</v>
      </c>
      <c r="L163" s="55"/>
      <c r="M163" s="77" t="s">
        <v>248</v>
      </c>
      <c r="N163" s="67" t="s">
        <v>248</v>
      </c>
      <c r="O163" s="68" t="s">
        <v>248</v>
      </c>
      <c r="P163" s="77"/>
      <c r="Q163" s="77" t="s">
        <v>248</v>
      </c>
      <c r="R163" s="77"/>
    </row>
    <row r="164" spans="1:18">
      <c r="A164" s="52">
        <v>293</v>
      </c>
      <c r="B164" s="52" t="s">
        <v>13</v>
      </c>
      <c r="C164" s="66" t="s">
        <v>891</v>
      </c>
      <c r="D164" s="52"/>
      <c r="E164" s="50" t="s">
        <v>903</v>
      </c>
      <c r="F164" s="50" t="s">
        <v>96</v>
      </c>
      <c r="G164" s="77"/>
      <c r="H164" s="70" t="s">
        <v>96</v>
      </c>
      <c r="I164" s="77"/>
      <c r="J164" s="77"/>
      <c r="K164" s="6">
        <v>1</v>
      </c>
      <c r="L164" s="55"/>
      <c r="M164" s="77" t="s">
        <v>248</v>
      </c>
      <c r="N164" s="67" t="s">
        <v>248</v>
      </c>
      <c r="O164" s="68" t="s">
        <v>608</v>
      </c>
      <c r="P164" s="77"/>
      <c r="Q164" s="77" t="s">
        <v>248</v>
      </c>
      <c r="R164" s="77"/>
    </row>
    <row r="165" spans="1:18">
      <c r="A165" s="52">
        <v>54</v>
      </c>
      <c r="B165" s="52" t="s">
        <v>13</v>
      </c>
      <c r="C165" s="66" t="s">
        <v>44</v>
      </c>
      <c r="D165" s="52"/>
      <c r="E165" s="77" t="s">
        <v>629</v>
      </c>
      <c r="F165" s="77" t="s">
        <v>698</v>
      </c>
      <c r="G165" s="77"/>
      <c r="H165" s="70" t="s">
        <v>698</v>
      </c>
      <c r="I165" s="77" t="s">
        <v>699</v>
      </c>
      <c r="J165" s="77"/>
      <c r="K165" s="6">
        <v>0.8</v>
      </c>
      <c r="L165" s="55"/>
      <c r="M165" s="77" t="s">
        <v>248</v>
      </c>
      <c r="N165" s="67" t="s">
        <v>608</v>
      </c>
      <c r="O165" s="68" t="s">
        <v>608</v>
      </c>
      <c r="P165" s="77"/>
      <c r="Q165" s="77" t="s">
        <v>248</v>
      </c>
      <c r="R165" s="77" t="s">
        <v>673</v>
      </c>
    </row>
    <row r="166" spans="1:18">
      <c r="A166" s="52">
        <v>210</v>
      </c>
      <c r="B166" s="52" t="s">
        <v>13</v>
      </c>
      <c r="C166" s="66" t="s">
        <v>41</v>
      </c>
      <c r="D166" s="52"/>
      <c r="E166" s="77" t="s">
        <v>817</v>
      </c>
      <c r="F166" s="50" t="s">
        <v>425</v>
      </c>
      <c r="G166" s="77"/>
      <c r="H166" s="70" t="s">
        <v>425</v>
      </c>
      <c r="I166" s="77" t="s">
        <v>831</v>
      </c>
      <c r="J166" s="77"/>
      <c r="K166" s="6">
        <v>0.5</v>
      </c>
      <c r="L166" s="55"/>
      <c r="M166" s="77" t="s">
        <v>248</v>
      </c>
      <c r="N166" s="67" t="s">
        <v>248</v>
      </c>
      <c r="O166" s="68" t="s">
        <v>248</v>
      </c>
      <c r="P166" s="77"/>
      <c r="Q166" s="77" t="s">
        <v>248</v>
      </c>
      <c r="R166" s="77"/>
    </row>
    <row r="167" spans="1:18">
      <c r="A167" s="52">
        <v>256</v>
      </c>
      <c r="B167" s="52" t="s">
        <v>13</v>
      </c>
      <c r="C167" s="66" t="s">
        <v>851</v>
      </c>
      <c r="D167" s="52" t="s">
        <v>852</v>
      </c>
      <c r="E167" s="77" t="s">
        <v>853</v>
      </c>
      <c r="F167" s="77" t="s">
        <v>425</v>
      </c>
      <c r="G167" s="77"/>
      <c r="H167" s="70" t="s">
        <v>425</v>
      </c>
      <c r="I167" s="77" t="s">
        <v>873</v>
      </c>
      <c r="J167" s="77" t="s">
        <v>874</v>
      </c>
      <c r="K167" s="6">
        <v>0.6</v>
      </c>
      <c r="L167" s="55">
        <v>43015</v>
      </c>
      <c r="M167" s="77" t="s">
        <v>248</v>
      </c>
      <c r="N167" s="67" t="s">
        <v>248</v>
      </c>
      <c r="O167" s="68" t="s">
        <v>248</v>
      </c>
      <c r="P167" s="77"/>
      <c r="Q167" s="77" t="s">
        <v>248</v>
      </c>
      <c r="R167" s="77"/>
    </row>
    <row r="168" spans="1:18">
      <c r="A168" s="52">
        <v>225</v>
      </c>
      <c r="B168" s="52" t="s">
        <v>13</v>
      </c>
      <c r="C168" s="66" t="s">
        <v>41</v>
      </c>
      <c r="D168" s="52" t="s">
        <v>812</v>
      </c>
      <c r="E168" s="77" t="s">
        <v>837</v>
      </c>
      <c r="F168" s="50" t="s">
        <v>548</v>
      </c>
      <c r="G168" s="50"/>
      <c r="H168" s="70" t="s">
        <v>548</v>
      </c>
      <c r="I168" s="77" t="s">
        <v>1322</v>
      </c>
      <c r="J168" s="77" t="s">
        <v>815</v>
      </c>
      <c r="K168" s="6">
        <v>0.2</v>
      </c>
      <c r="L168" s="6"/>
      <c r="M168" s="77" t="s">
        <v>248</v>
      </c>
      <c r="N168" s="67" t="s">
        <v>248</v>
      </c>
      <c r="O168" s="68" t="s">
        <v>248</v>
      </c>
      <c r="P168" s="77"/>
      <c r="Q168" s="77" t="s">
        <v>248</v>
      </c>
      <c r="R168" s="77"/>
    </row>
    <row r="169" spans="1:18">
      <c r="A169" s="52">
        <v>284</v>
      </c>
      <c r="B169" s="52" t="s">
        <v>13</v>
      </c>
      <c r="C169" s="66" t="s">
        <v>891</v>
      </c>
      <c r="D169" s="52"/>
      <c r="E169" s="77" t="s">
        <v>892</v>
      </c>
      <c r="F169" s="50" t="s">
        <v>1323</v>
      </c>
      <c r="G169" s="77"/>
      <c r="H169" s="70" t="s">
        <v>1323</v>
      </c>
      <c r="I169" s="77"/>
      <c r="J169" s="77"/>
      <c r="K169" s="6">
        <v>0.2</v>
      </c>
      <c r="L169" s="55"/>
      <c r="M169" s="77" t="s">
        <v>248</v>
      </c>
      <c r="N169" s="67" t="s">
        <v>248</v>
      </c>
      <c r="O169" s="68" t="s">
        <v>248</v>
      </c>
      <c r="P169" s="77"/>
      <c r="Q169" s="77" t="s">
        <v>248</v>
      </c>
      <c r="R169" s="77"/>
    </row>
    <row r="170" spans="1:18">
      <c r="A170" s="52">
        <v>272</v>
      </c>
      <c r="B170" s="52" t="s">
        <v>13</v>
      </c>
      <c r="C170" s="66" t="s">
        <v>885</v>
      </c>
      <c r="D170" s="52" t="s">
        <v>886</v>
      </c>
      <c r="E170" s="77" t="s">
        <v>887</v>
      </c>
      <c r="F170" s="50" t="s">
        <v>538</v>
      </c>
      <c r="G170" s="77"/>
      <c r="H170" s="71" t="s">
        <v>538</v>
      </c>
      <c r="I170" s="77"/>
      <c r="J170" s="77"/>
      <c r="K170" s="6">
        <v>1</v>
      </c>
      <c r="L170" s="55">
        <v>43015</v>
      </c>
      <c r="M170" s="77" t="s">
        <v>248</v>
      </c>
      <c r="N170" s="67" t="s">
        <v>248</v>
      </c>
      <c r="O170" s="68" t="s">
        <v>248</v>
      </c>
      <c r="P170" s="77"/>
      <c r="Q170" s="77" t="s">
        <v>248</v>
      </c>
      <c r="R170" s="77"/>
    </row>
    <row r="171" spans="1:18">
      <c r="A171" s="52">
        <v>214</v>
      </c>
      <c r="B171" s="52" t="s">
        <v>13</v>
      </c>
      <c r="C171" s="66" t="s">
        <v>41</v>
      </c>
      <c r="D171" s="52"/>
      <c r="E171" s="77" t="s">
        <v>817</v>
      </c>
      <c r="F171" s="50" t="s">
        <v>427</v>
      </c>
      <c r="G171" s="77"/>
      <c r="H171" s="70" t="s">
        <v>427</v>
      </c>
      <c r="I171" s="77" t="s">
        <v>835</v>
      </c>
      <c r="J171" s="77"/>
      <c r="K171" s="6">
        <v>0.5</v>
      </c>
      <c r="L171" s="55"/>
      <c r="M171" s="77" t="s">
        <v>248</v>
      </c>
      <c r="N171" s="67" t="s">
        <v>248</v>
      </c>
      <c r="O171" s="68" t="s">
        <v>248</v>
      </c>
      <c r="P171" s="77"/>
      <c r="Q171" s="77" t="s">
        <v>248</v>
      </c>
      <c r="R171" s="77"/>
    </row>
    <row r="172" spans="1:18">
      <c r="A172" s="52">
        <v>363</v>
      </c>
      <c r="B172" s="52" t="s">
        <v>13</v>
      </c>
      <c r="C172" s="66" t="s">
        <v>905</v>
      </c>
      <c r="D172" s="52"/>
      <c r="E172" s="77" t="s">
        <v>906</v>
      </c>
      <c r="F172" s="50" t="s">
        <v>1044</v>
      </c>
      <c r="G172" s="77" t="s">
        <v>1051</v>
      </c>
      <c r="H172" s="70" t="s">
        <v>1052</v>
      </c>
      <c r="I172" s="77"/>
      <c r="J172" s="77"/>
      <c r="K172" s="6">
        <v>0.6</v>
      </c>
      <c r="L172" s="55">
        <v>43015</v>
      </c>
      <c r="M172" s="77" t="s">
        <v>65</v>
      </c>
      <c r="N172" s="67" t="s">
        <v>108</v>
      </c>
      <c r="O172" s="68" t="s">
        <v>145</v>
      </c>
      <c r="P172" s="77"/>
      <c r="Q172" s="77" t="s">
        <v>171</v>
      </c>
      <c r="R172" s="77"/>
    </row>
    <row r="173" spans="1:18">
      <c r="A173" s="52">
        <v>364</v>
      </c>
      <c r="B173" s="52" t="s">
        <v>13</v>
      </c>
      <c r="C173" s="66" t="s">
        <v>905</v>
      </c>
      <c r="D173" s="52"/>
      <c r="E173" s="77" t="s">
        <v>906</v>
      </c>
      <c r="F173" s="50" t="s">
        <v>1044</v>
      </c>
      <c r="G173" s="77" t="s">
        <v>1054</v>
      </c>
      <c r="H173" s="70" t="s">
        <v>1055</v>
      </c>
      <c r="I173" s="77"/>
      <c r="J173" s="77"/>
      <c r="K173" s="6">
        <v>0.6</v>
      </c>
      <c r="L173" s="55">
        <v>43015</v>
      </c>
      <c r="M173" s="77" t="s">
        <v>65</v>
      </c>
      <c r="N173" s="67" t="s">
        <v>108</v>
      </c>
      <c r="O173" s="68" t="s">
        <v>145</v>
      </c>
      <c r="P173" s="77"/>
      <c r="Q173" s="77" t="s">
        <v>171</v>
      </c>
      <c r="R173" s="77"/>
    </row>
    <row r="174" spans="1:18">
      <c r="A174" s="52">
        <v>448</v>
      </c>
      <c r="B174" s="52" t="s">
        <v>13</v>
      </c>
      <c r="C174" s="66" t="s">
        <v>29</v>
      </c>
      <c r="D174" s="52" t="s">
        <v>1159</v>
      </c>
      <c r="E174" s="77" t="s">
        <v>1160</v>
      </c>
      <c r="F174" s="50" t="s">
        <v>1161</v>
      </c>
      <c r="G174" s="77" t="s">
        <v>371</v>
      </c>
      <c r="H174" s="70" t="s">
        <v>371</v>
      </c>
      <c r="I174" s="77"/>
      <c r="J174" s="77"/>
      <c r="K174" s="6">
        <v>0.8</v>
      </c>
      <c r="L174" s="55"/>
      <c r="M174" s="77" t="s">
        <v>65</v>
      </c>
      <c r="N174" s="67" t="s">
        <v>608</v>
      </c>
      <c r="O174" s="68" t="s">
        <v>608</v>
      </c>
      <c r="P174" s="77"/>
      <c r="Q174" s="77" t="s">
        <v>171</v>
      </c>
      <c r="R174" s="77"/>
    </row>
    <row r="175" spans="1:18">
      <c r="A175" s="52">
        <v>424</v>
      </c>
      <c r="B175" s="52" t="s">
        <v>13</v>
      </c>
      <c r="C175" s="66" t="s">
        <v>1116</v>
      </c>
      <c r="D175" s="52" t="s">
        <v>1117</v>
      </c>
      <c r="E175" s="77" t="s">
        <v>49</v>
      </c>
      <c r="F175" s="50" t="s">
        <v>1118</v>
      </c>
      <c r="G175" s="77">
        <v>16</v>
      </c>
      <c r="H175" s="71" t="s">
        <v>1118</v>
      </c>
      <c r="I175" s="77" t="s">
        <v>1119</v>
      </c>
      <c r="J175" s="77"/>
      <c r="K175" s="6">
        <v>0.8</v>
      </c>
      <c r="L175" s="55"/>
      <c r="M175" s="77" t="s">
        <v>65</v>
      </c>
      <c r="N175" s="67" t="s">
        <v>608</v>
      </c>
      <c r="O175" s="68" t="s">
        <v>608</v>
      </c>
      <c r="P175" s="77"/>
      <c r="Q175" s="77" t="s">
        <v>368</v>
      </c>
      <c r="R175" s="77"/>
    </row>
    <row r="176" spans="1:18">
      <c r="A176" s="52">
        <v>314</v>
      </c>
      <c r="B176" s="52" t="s">
        <v>13</v>
      </c>
      <c r="C176" s="66" t="s">
        <v>905</v>
      </c>
      <c r="D176" s="52"/>
      <c r="E176" s="77" t="s">
        <v>906</v>
      </c>
      <c r="F176" s="50" t="s">
        <v>938</v>
      </c>
      <c r="G176" s="77" t="s">
        <v>951</v>
      </c>
      <c r="H176" s="70" t="s">
        <v>952</v>
      </c>
      <c r="I176" s="77"/>
      <c r="J176" s="77"/>
      <c r="K176" s="6">
        <v>1</v>
      </c>
      <c r="L176" s="55">
        <v>43015</v>
      </c>
      <c r="M176" s="77" t="s">
        <v>65</v>
      </c>
      <c r="N176" s="67" t="s">
        <v>184</v>
      </c>
      <c r="O176" s="68" t="s">
        <v>608</v>
      </c>
      <c r="P176" s="77"/>
      <c r="Q176" s="77" t="s">
        <v>171</v>
      </c>
      <c r="R176" s="77"/>
    </row>
    <row r="177" spans="1:20">
      <c r="A177" s="52">
        <v>334</v>
      </c>
      <c r="B177" s="52" t="s">
        <v>13</v>
      </c>
      <c r="C177" s="66" t="s">
        <v>905</v>
      </c>
      <c r="D177" s="52"/>
      <c r="E177" s="77" t="s">
        <v>906</v>
      </c>
      <c r="F177" s="50" t="s">
        <v>991</v>
      </c>
      <c r="G177" s="77" t="s">
        <v>994</v>
      </c>
      <c r="H177" s="70" t="s">
        <v>995</v>
      </c>
      <c r="I177" s="77"/>
      <c r="J177" s="77"/>
      <c r="K177" s="6">
        <v>1</v>
      </c>
      <c r="L177" s="55">
        <v>43015</v>
      </c>
      <c r="M177" s="77" t="s">
        <v>65</v>
      </c>
      <c r="N177" s="67" t="s">
        <v>108</v>
      </c>
      <c r="O177" s="68" t="s">
        <v>144</v>
      </c>
      <c r="P177" s="77"/>
      <c r="Q177" s="77" t="s">
        <v>171</v>
      </c>
      <c r="R177" s="77"/>
      <c r="S177" s="77"/>
      <c r="T177" s="77"/>
    </row>
    <row r="178" spans="1:20">
      <c r="A178" s="52">
        <v>128</v>
      </c>
      <c r="B178" s="52" t="s">
        <v>13</v>
      </c>
      <c r="C178" s="66" t="s">
        <v>38</v>
      </c>
      <c r="D178" s="52"/>
      <c r="E178" s="77" t="s">
        <v>744</v>
      </c>
      <c r="F178" s="50" t="s">
        <v>370</v>
      </c>
      <c r="G178" s="77"/>
      <c r="H178" s="70" t="s">
        <v>745</v>
      </c>
      <c r="I178" s="77" t="s">
        <v>747</v>
      </c>
      <c r="J178" s="77" t="s">
        <v>748</v>
      </c>
      <c r="K178" s="6">
        <v>0.8</v>
      </c>
      <c r="L178" s="55">
        <v>42328</v>
      </c>
      <c r="M178" s="77" t="s">
        <v>65</v>
      </c>
      <c r="N178" s="67" t="s">
        <v>608</v>
      </c>
      <c r="O178" s="68" t="s">
        <v>608</v>
      </c>
      <c r="P178" s="77"/>
      <c r="Q178" s="77" t="s">
        <v>368</v>
      </c>
      <c r="R178" s="77"/>
      <c r="S178" s="77"/>
      <c r="T178" s="77" t="s">
        <v>609</v>
      </c>
    </row>
    <row r="179" spans="1:20">
      <c r="A179" s="52">
        <v>1</v>
      </c>
      <c r="B179" s="52" t="s">
        <v>13</v>
      </c>
      <c r="C179" s="66" t="s">
        <v>21</v>
      </c>
      <c r="D179" s="52"/>
      <c r="E179" s="50" t="s">
        <v>605</v>
      </c>
      <c r="F179" s="50" t="s">
        <v>85</v>
      </c>
      <c r="G179" s="77"/>
      <c r="H179" s="70" t="s">
        <v>95</v>
      </c>
      <c r="I179" s="77" t="s">
        <v>606</v>
      </c>
      <c r="J179" s="77"/>
      <c r="K179" s="6">
        <v>1</v>
      </c>
      <c r="L179" s="55"/>
      <c r="M179" s="77" t="s">
        <v>65</v>
      </c>
      <c r="N179" s="67" t="s">
        <v>607</v>
      </c>
      <c r="O179" s="68" t="s">
        <v>608</v>
      </c>
      <c r="P179" s="77"/>
      <c r="Q179" s="77" t="s">
        <v>95</v>
      </c>
      <c r="R179" s="77"/>
      <c r="S179" s="77"/>
      <c r="T179" s="77"/>
    </row>
    <row r="180" spans="1:20">
      <c r="A180" s="52">
        <v>163</v>
      </c>
      <c r="B180" s="52" t="s">
        <v>13</v>
      </c>
      <c r="C180" s="66" t="s">
        <v>800</v>
      </c>
      <c r="D180" s="52" t="s">
        <v>801</v>
      </c>
      <c r="E180" s="77" t="s">
        <v>802</v>
      </c>
      <c r="F180" s="50" t="s">
        <v>85</v>
      </c>
      <c r="G180" s="77"/>
      <c r="H180" s="70" t="s">
        <v>85</v>
      </c>
      <c r="I180" s="77" t="s">
        <v>803</v>
      </c>
      <c r="J180" s="77"/>
      <c r="K180" s="6">
        <v>1</v>
      </c>
      <c r="L180" s="55">
        <v>43018</v>
      </c>
      <c r="M180" s="77" t="s">
        <v>65</v>
      </c>
      <c r="N180" s="67" t="s">
        <v>108</v>
      </c>
      <c r="O180" s="68" t="s">
        <v>608</v>
      </c>
      <c r="P180" s="77"/>
      <c r="Q180" s="77" t="s">
        <v>95</v>
      </c>
      <c r="R180" s="77"/>
      <c r="S180" s="77"/>
      <c r="T180" s="77"/>
    </row>
    <row r="181" spans="1:20">
      <c r="A181" s="52">
        <v>388</v>
      </c>
      <c r="B181" s="52" t="s">
        <v>13</v>
      </c>
      <c r="C181" s="66" t="s">
        <v>905</v>
      </c>
      <c r="D181" s="52"/>
      <c r="E181" s="77" t="s">
        <v>1104</v>
      </c>
      <c r="F181" s="77" t="s">
        <v>907</v>
      </c>
      <c r="G181" s="77"/>
      <c r="H181" s="70" t="s">
        <v>907</v>
      </c>
      <c r="I181" s="77" t="s">
        <v>1105</v>
      </c>
      <c r="J181" s="77"/>
      <c r="K181" s="6">
        <v>1</v>
      </c>
      <c r="L181" s="55">
        <v>43015</v>
      </c>
      <c r="M181" s="77" t="s">
        <v>65</v>
      </c>
      <c r="N181" s="67" t="s">
        <v>108</v>
      </c>
      <c r="O181" s="68" t="s">
        <v>399</v>
      </c>
      <c r="P181" s="77"/>
      <c r="Q181" s="77" t="s">
        <v>95</v>
      </c>
      <c r="R181" s="77"/>
      <c r="S181" s="77"/>
      <c r="T181" s="77"/>
    </row>
    <row r="182" spans="1:20">
      <c r="A182" s="52">
        <v>164</v>
      </c>
      <c r="B182" s="52" t="s">
        <v>13</v>
      </c>
      <c r="C182" s="66" t="s">
        <v>800</v>
      </c>
      <c r="D182" s="52" t="s">
        <v>801</v>
      </c>
      <c r="E182" s="77" t="s">
        <v>802</v>
      </c>
      <c r="F182" s="50" t="s">
        <v>93</v>
      </c>
      <c r="G182" s="77"/>
      <c r="H182" s="70" t="s">
        <v>93</v>
      </c>
      <c r="I182" s="77" t="s">
        <v>803</v>
      </c>
      <c r="J182" s="77"/>
      <c r="K182" s="6">
        <v>1</v>
      </c>
      <c r="L182" s="55">
        <v>43018</v>
      </c>
      <c r="M182" s="77" t="s">
        <v>65</v>
      </c>
      <c r="N182" s="67" t="s">
        <v>607</v>
      </c>
      <c r="O182" s="68" t="s">
        <v>87</v>
      </c>
      <c r="P182" s="77"/>
      <c r="Q182" s="77" t="s">
        <v>95</v>
      </c>
      <c r="R182" s="77"/>
      <c r="S182" s="77"/>
      <c r="T182" s="77"/>
    </row>
    <row r="183" spans="1:20">
      <c r="A183" s="52">
        <v>165</v>
      </c>
      <c r="B183" s="52" t="s">
        <v>13</v>
      </c>
      <c r="C183" s="66" t="s">
        <v>800</v>
      </c>
      <c r="D183" s="52" t="s">
        <v>801</v>
      </c>
      <c r="E183" s="77" t="s">
        <v>802</v>
      </c>
      <c r="F183" s="50" t="s">
        <v>161</v>
      </c>
      <c r="G183" s="77"/>
      <c r="H183" s="70" t="s">
        <v>161</v>
      </c>
      <c r="I183" s="77" t="s">
        <v>803</v>
      </c>
      <c r="J183" s="77"/>
      <c r="K183" s="6">
        <v>0.8</v>
      </c>
      <c r="L183" s="55">
        <v>43018</v>
      </c>
      <c r="M183" s="77" t="s">
        <v>65</v>
      </c>
      <c r="N183" s="67" t="s">
        <v>108</v>
      </c>
      <c r="O183" s="68" t="s">
        <v>399</v>
      </c>
      <c r="P183" s="77"/>
      <c r="Q183" s="77" t="s">
        <v>95</v>
      </c>
      <c r="R183" s="77"/>
      <c r="S183" s="77"/>
      <c r="T183" s="77"/>
    </row>
    <row r="184" spans="1:20">
      <c r="A184" s="52">
        <v>166</v>
      </c>
      <c r="B184" s="52" t="s">
        <v>13</v>
      </c>
      <c r="C184" s="66" t="s">
        <v>800</v>
      </c>
      <c r="D184" s="52" t="s">
        <v>801</v>
      </c>
      <c r="E184" s="77" t="s">
        <v>802</v>
      </c>
      <c r="F184" s="50" t="s">
        <v>434</v>
      </c>
      <c r="G184" s="77"/>
      <c r="H184" s="70" t="s">
        <v>434</v>
      </c>
      <c r="I184" s="77" t="s">
        <v>803</v>
      </c>
      <c r="J184" s="77"/>
      <c r="K184" s="6">
        <v>0.8</v>
      </c>
      <c r="L184" s="55">
        <v>43018</v>
      </c>
      <c r="M184" s="77" t="s">
        <v>65</v>
      </c>
      <c r="N184" s="67" t="s">
        <v>108</v>
      </c>
      <c r="O184" s="68" t="s">
        <v>420</v>
      </c>
      <c r="P184" s="77"/>
      <c r="Q184" s="77" t="s">
        <v>95</v>
      </c>
      <c r="R184" s="77"/>
      <c r="S184" s="77"/>
      <c r="T184" s="77"/>
    </row>
    <row r="185" spans="1:20">
      <c r="A185" s="52">
        <v>16</v>
      </c>
      <c r="B185" s="52" t="s">
        <v>13</v>
      </c>
      <c r="C185" s="66" t="s">
        <v>44</v>
      </c>
      <c r="D185" s="52"/>
      <c r="E185" s="77" t="s">
        <v>629</v>
      </c>
      <c r="F185" s="77" t="s">
        <v>630</v>
      </c>
      <c r="G185" s="77"/>
      <c r="H185" s="70" t="s">
        <v>630</v>
      </c>
      <c r="I185" s="77" t="s">
        <v>631</v>
      </c>
      <c r="J185" s="77"/>
      <c r="K185" s="6">
        <v>0.6</v>
      </c>
      <c r="L185" s="55"/>
      <c r="M185" s="77" t="s">
        <v>65</v>
      </c>
      <c r="N185" s="67" t="s">
        <v>108</v>
      </c>
      <c r="O185" s="68" t="s">
        <v>145</v>
      </c>
      <c r="P185" s="77"/>
      <c r="Q185" s="77" t="s">
        <v>171</v>
      </c>
      <c r="R185" s="77"/>
      <c r="S185" s="77"/>
      <c r="T185" s="77"/>
    </row>
    <row r="186" spans="1:20">
      <c r="A186" s="52">
        <v>331</v>
      </c>
      <c r="B186" s="52" t="s">
        <v>13</v>
      </c>
      <c r="C186" s="66" t="s">
        <v>905</v>
      </c>
      <c r="D186" s="52"/>
      <c r="E186" s="77" t="s">
        <v>906</v>
      </c>
      <c r="F186" s="50" t="s">
        <v>962</v>
      </c>
      <c r="G186" s="77" t="s">
        <v>988</v>
      </c>
      <c r="H186" s="70" t="s">
        <v>989</v>
      </c>
      <c r="I186" s="77"/>
      <c r="J186" s="77"/>
      <c r="K186" s="6">
        <v>0.8</v>
      </c>
      <c r="L186" s="55">
        <v>43015</v>
      </c>
      <c r="M186" s="77" t="s">
        <v>65</v>
      </c>
      <c r="N186" s="67" t="s">
        <v>108</v>
      </c>
      <c r="O186" s="68" t="s">
        <v>144</v>
      </c>
      <c r="P186" s="77"/>
      <c r="Q186" s="77" t="s">
        <v>262</v>
      </c>
      <c r="R186" s="77"/>
      <c r="S186" s="77"/>
      <c r="T186" s="77"/>
    </row>
    <row r="187" spans="1:20">
      <c r="A187" s="52">
        <v>167</v>
      </c>
      <c r="B187" s="52" t="s">
        <v>13</v>
      </c>
      <c r="C187" s="66" t="s">
        <v>800</v>
      </c>
      <c r="D187" s="52" t="s">
        <v>801</v>
      </c>
      <c r="E187" s="77" t="s">
        <v>802</v>
      </c>
      <c r="F187" s="50" t="s">
        <v>493</v>
      </c>
      <c r="G187" s="77"/>
      <c r="H187" s="70" t="s">
        <v>493</v>
      </c>
      <c r="I187" s="77" t="s">
        <v>803</v>
      </c>
      <c r="J187" s="77"/>
      <c r="K187" s="6">
        <v>0.4</v>
      </c>
      <c r="L187" s="55">
        <v>43018</v>
      </c>
      <c r="M187" s="77" t="s">
        <v>65</v>
      </c>
      <c r="N187" s="67" t="s">
        <v>248</v>
      </c>
      <c r="O187" s="68" t="s">
        <v>145</v>
      </c>
      <c r="P187" s="77"/>
      <c r="Q187" s="77" t="s">
        <v>171</v>
      </c>
      <c r="R187" s="77"/>
      <c r="S187" s="77"/>
      <c r="T187" s="77"/>
    </row>
    <row r="188" spans="1:20">
      <c r="A188" s="52">
        <v>485</v>
      </c>
      <c r="B188" s="52" t="s">
        <v>13</v>
      </c>
      <c r="C188" s="66" t="s">
        <v>32</v>
      </c>
      <c r="D188" s="52"/>
      <c r="E188" s="77" t="s">
        <v>1190</v>
      </c>
      <c r="F188" s="50" t="s">
        <v>493</v>
      </c>
      <c r="G188" s="77"/>
      <c r="H188" s="70" t="s">
        <v>1324</v>
      </c>
      <c r="I188" s="77"/>
      <c r="J188" s="77"/>
      <c r="K188" s="6">
        <v>0.4</v>
      </c>
      <c r="L188" s="55">
        <v>42328</v>
      </c>
      <c r="M188" s="77" t="s">
        <v>65</v>
      </c>
      <c r="N188" s="67" t="s">
        <v>248</v>
      </c>
      <c r="O188" s="68" t="s">
        <v>145</v>
      </c>
      <c r="P188" s="77"/>
      <c r="Q188" s="77" t="s">
        <v>171</v>
      </c>
      <c r="R188" s="77"/>
      <c r="S188" s="77"/>
      <c r="T188" s="77"/>
    </row>
    <row r="189" spans="1:20">
      <c r="A189" s="52">
        <v>451</v>
      </c>
      <c r="B189" s="52" t="s">
        <v>13</v>
      </c>
      <c r="C189" s="66" t="s">
        <v>29</v>
      </c>
      <c r="D189" s="52" t="s">
        <v>1159</v>
      </c>
      <c r="E189" s="77" t="s">
        <v>1160</v>
      </c>
      <c r="F189" s="50" t="s">
        <v>1325</v>
      </c>
      <c r="G189" s="77" t="s">
        <v>495</v>
      </c>
      <c r="H189" s="70" t="s">
        <v>495</v>
      </c>
      <c r="I189" s="77"/>
      <c r="J189" s="77"/>
      <c r="K189" s="6">
        <v>0.4</v>
      </c>
      <c r="L189" s="55"/>
      <c r="M189" s="77" t="s">
        <v>65</v>
      </c>
      <c r="N189" s="67" t="s">
        <v>248</v>
      </c>
      <c r="O189" s="68" t="s">
        <v>145</v>
      </c>
      <c r="P189" s="77"/>
      <c r="Q189" s="77" t="s">
        <v>171</v>
      </c>
      <c r="R189" s="77"/>
      <c r="S189" s="77"/>
      <c r="T189" s="77"/>
    </row>
    <row r="190" spans="1:20">
      <c r="A190" s="52">
        <v>389</v>
      </c>
      <c r="B190" s="52" t="s">
        <v>13</v>
      </c>
      <c r="C190" s="66" t="s">
        <v>905</v>
      </c>
      <c r="D190" s="52"/>
      <c r="E190" s="77" t="s">
        <v>1104</v>
      </c>
      <c r="F190" s="77" t="s">
        <v>406</v>
      </c>
      <c r="G190" s="77"/>
      <c r="H190" s="70" t="s">
        <v>406</v>
      </c>
      <c r="I190" s="77" t="s">
        <v>921</v>
      </c>
      <c r="J190" s="77"/>
      <c r="K190" s="6">
        <v>0.8</v>
      </c>
      <c r="L190" s="55">
        <v>43015</v>
      </c>
      <c r="M190" s="77" t="s">
        <v>65</v>
      </c>
      <c r="N190" s="67" t="s">
        <v>608</v>
      </c>
      <c r="O190" s="68" t="s">
        <v>733</v>
      </c>
      <c r="P190" s="77"/>
      <c r="Q190" s="77" t="s">
        <v>171</v>
      </c>
      <c r="R190" s="77"/>
      <c r="S190" s="77"/>
      <c r="T190" s="77"/>
    </row>
    <row r="191" spans="1:20">
      <c r="A191" s="52">
        <v>299</v>
      </c>
      <c r="B191" s="52" t="s">
        <v>13</v>
      </c>
      <c r="C191" s="66" t="s">
        <v>905</v>
      </c>
      <c r="D191" s="52"/>
      <c r="E191" s="77" t="s">
        <v>906</v>
      </c>
      <c r="F191" s="50" t="s">
        <v>406</v>
      </c>
      <c r="G191" s="77" t="s">
        <v>921</v>
      </c>
      <c r="H191" s="70" t="s">
        <v>922</v>
      </c>
      <c r="I191" s="77"/>
      <c r="J191" s="77"/>
      <c r="K191" s="6">
        <v>0.6</v>
      </c>
      <c r="L191" s="55">
        <v>43015</v>
      </c>
      <c r="M191" s="77" t="s">
        <v>65</v>
      </c>
      <c r="N191" s="67" t="s">
        <v>608</v>
      </c>
      <c r="O191" s="68" t="s">
        <v>733</v>
      </c>
      <c r="P191" s="77"/>
      <c r="Q191" s="77" t="s">
        <v>171</v>
      </c>
      <c r="R191" s="77"/>
      <c r="S191" s="77"/>
      <c r="T191" s="77"/>
    </row>
    <row r="192" spans="1:20">
      <c r="A192" s="52">
        <v>91</v>
      </c>
      <c r="B192" s="52" t="s">
        <v>13</v>
      </c>
      <c r="C192" s="66" t="s">
        <v>730</v>
      </c>
      <c r="D192" s="52"/>
      <c r="E192" s="77" t="s">
        <v>722</v>
      </c>
      <c r="F192" s="50" t="s">
        <v>733</v>
      </c>
      <c r="G192" s="77"/>
      <c r="H192" s="70" t="s">
        <v>733</v>
      </c>
      <c r="I192" s="77"/>
      <c r="J192" s="77"/>
      <c r="K192" s="6">
        <v>0.6</v>
      </c>
      <c r="L192" s="55">
        <v>43017</v>
      </c>
      <c r="M192" s="77" t="s">
        <v>65</v>
      </c>
      <c r="N192" s="67" t="s">
        <v>608</v>
      </c>
      <c r="O192" s="68" t="s">
        <v>733</v>
      </c>
      <c r="P192" s="77"/>
      <c r="Q192" s="77" t="s">
        <v>171</v>
      </c>
      <c r="R192" s="77"/>
      <c r="S192" s="77"/>
      <c r="T192" s="77"/>
    </row>
    <row r="193" spans="1:17">
      <c r="A193" s="52">
        <v>486</v>
      </c>
      <c r="B193" s="52" t="s">
        <v>13</v>
      </c>
      <c r="C193" s="66" t="s">
        <v>32</v>
      </c>
      <c r="D193" s="52"/>
      <c r="E193" s="77" t="s">
        <v>1190</v>
      </c>
      <c r="F193" s="50" t="s">
        <v>1192</v>
      </c>
      <c r="G193" s="77"/>
      <c r="H193" s="70" t="s">
        <v>733</v>
      </c>
      <c r="I193" s="77"/>
      <c r="J193" s="77"/>
      <c r="K193" s="6">
        <v>0.6</v>
      </c>
      <c r="L193" s="55">
        <v>42328</v>
      </c>
      <c r="M193" s="77" t="s">
        <v>65</v>
      </c>
      <c r="N193" s="67" t="s">
        <v>608</v>
      </c>
      <c r="O193" s="68" t="s">
        <v>733</v>
      </c>
      <c r="P193" s="77"/>
      <c r="Q193" s="77" t="s">
        <v>171</v>
      </c>
    </row>
    <row r="194" spans="1:17">
      <c r="A194" s="52">
        <v>2</v>
      </c>
      <c r="B194" s="52" t="s">
        <v>13</v>
      </c>
      <c r="C194" s="66" t="s">
        <v>21</v>
      </c>
      <c r="D194" s="52"/>
      <c r="E194" s="50" t="s">
        <v>605</v>
      </c>
      <c r="F194" s="50" t="s">
        <v>98</v>
      </c>
      <c r="G194" s="77"/>
      <c r="H194" s="70" t="s">
        <v>97</v>
      </c>
      <c r="I194" s="77" t="s">
        <v>611</v>
      </c>
      <c r="J194" s="77"/>
      <c r="K194" s="6">
        <v>1</v>
      </c>
      <c r="L194" s="55"/>
      <c r="M194" s="77" t="s">
        <v>65</v>
      </c>
      <c r="N194" s="67" t="s">
        <v>612</v>
      </c>
      <c r="O194" s="68" t="s">
        <v>97</v>
      </c>
      <c r="P194" s="77"/>
      <c r="Q194" s="77" t="s">
        <v>97</v>
      </c>
    </row>
    <row r="195" spans="1:17">
      <c r="A195" s="52">
        <v>17</v>
      </c>
      <c r="B195" s="52" t="s">
        <v>13</v>
      </c>
      <c r="C195" s="66" t="s">
        <v>44</v>
      </c>
      <c r="D195" s="52"/>
      <c r="E195" s="77" t="s">
        <v>629</v>
      </c>
      <c r="F195" s="77" t="s">
        <v>97</v>
      </c>
      <c r="G195" s="77"/>
      <c r="H195" s="70" t="s">
        <v>97</v>
      </c>
      <c r="I195" s="77" t="s">
        <v>633</v>
      </c>
      <c r="J195" s="77"/>
      <c r="K195" s="6">
        <v>1</v>
      </c>
      <c r="L195" s="55"/>
      <c r="M195" s="77" t="s">
        <v>65</v>
      </c>
      <c r="N195" s="67" t="s">
        <v>612</v>
      </c>
      <c r="O195" s="68" t="s">
        <v>97</v>
      </c>
      <c r="P195" s="77"/>
      <c r="Q195" s="77" t="s">
        <v>97</v>
      </c>
    </row>
    <row r="196" spans="1:17">
      <c r="A196" s="52">
        <v>69</v>
      </c>
      <c r="B196" s="52" t="s">
        <v>13</v>
      </c>
      <c r="C196" s="66" t="s">
        <v>721</v>
      </c>
      <c r="D196" s="52"/>
      <c r="E196" s="77" t="s">
        <v>722</v>
      </c>
      <c r="F196" s="50" t="s">
        <v>97</v>
      </c>
      <c r="G196" s="77"/>
      <c r="H196" s="70" t="s">
        <v>97</v>
      </c>
      <c r="I196" s="77"/>
      <c r="J196" s="77"/>
      <c r="K196" s="6">
        <v>1</v>
      </c>
      <c r="L196" s="55"/>
      <c r="M196" s="77" t="s">
        <v>65</v>
      </c>
      <c r="N196" s="67" t="s">
        <v>612</v>
      </c>
      <c r="O196" s="68" t="s">
        <v>97</v>
      </c>
      <c r="P196" s="77"/>
      <c r="Q196" s="77" t="s">
        <v>97</v>
      </c>
    </row>
    <row r="197" spans="1:17">
      <c r="A197" s="52">
        <v>92</v>
      </c>
      <c r="B197" s="52" t="s">
        <v>13</v>
      </c>
      <c r="C197" s="66" t="s">
        <v>730</v>
      </c>
      <c r="D197" s="52"/>
      <c r="E197" s="77" t="s">
        <v>722</v>
      </c>
      <c r="F197" s="50" t="s">
        <v>97</v>
      </c>
      <c r="G197" s="77"/>
      <c r="H197" s="70" t="s">
        <v>97</v>
      </c>
      <c r="I197" s="77"/>
      <c r="J197" s="77"/>
      <c r="K197" s="6">
        <v>1</v>
      </c>
      <c r="L197" s="55">
        <v>43017</v>
      </c>
      <c r="M197" s="77" t="s">
        <v>65</v>
      </c>
      <c r="N197" s="67" t="s">
        <v>612</v>
      </c>
      <c r="O197" s="68" t="s">
        <v>97</v>
      </c>
      <c r="P197" s="77"/>
      <c r="Q197" s="77" t="s">
        <v>97</v>
      </c>
    </row>
    <row r="198" spans="1:17">
      <c r="A198" s="52">
        <v>131</v>
      </c>
      <c r="B198" s="52" t="s">
        <v>13</v>
      </c>
      <c r="C198" s="66" t="s">
        <v>38</v>
      </c>
      <c r="D198" s="52"/>
      <c r="E198" s="77" t="s">
        <v>744</v>
      </c>
      <c r="F198" s="50" t="s">
        <v>98</v>
      </c>
      <c r="G198" s="77"/>
      <c r="H198" s="70" t="s">
        <v>97</v>
      </c>
      <c r="I198" s="77" t="s">
        <v>751</v>
      </c>
      <c r="J198" s="77"/>
      <c r="K198" s="6">
        <v>1</v>
      </c>
      <c r="L198" s="55">
        <v>42328</v>
      </c>
      <c r="M198" s="77" t="s">
        <v>65</v>
      </c>
      <c r="N198" s="67" t="s">
        <v>612</v>
      </c>
      <c r="O198" s="68" t="s">
        <v>97</v>
      </c>
      <c r="P198" s="77"/>
      <c r="Q198" s="77" t="s">
        <v>97</v>
      </c>
    </row>
    <row r="199" spans="1:17">
      <c r="A199" s="52">
        <v>168</v>
      </c>
      <c r="B199" s="52" t="s">
        <v>13</v>
      </c>
      <c r="C199" s="66" t="s">
        <v>800</v>
      </c>
      <c r="D199" s="52" t="s">
        <v>801</v>
      </c>
      <c r="E199" s="77" t="s">
        <v>802</v>
      </c>
      <c r="F199" s="50" t="s">
        <v>98</v>
      </c>
      <c r="G199" s="77"/>
      <c r="H199" s="70" t="s">
        <v>98</v>
      </c>
      <c r="I199" s="77" t="s">
        <v>803</v>
      </c>
      <c r="J199" s="77"/>
      <c r="K199" s="6">
        <v>1</v>
      </c>
      <c r="L199" s="55">
        <v>43018</v>
      </c>
      <c r="M199" s="77" t="s">
        <v>65</v>
      </c>
      <c r="N199" s="67" t="s">
        <v>108</v>
      </c>
      <c r="O199" s="68" t="s">
        <v>97</v>
      </c>
      <c r="P199" s="77"/>
      <c r="Q199" s="77" t="s">
        <v>97</v>
      </c>
    </row>
    <row r="200" spans="1:17">
      <c r="A200" s="52">
        <v>228</v>
      </c>
      <c r="B200" s="52" t="s">
        <v>13</v>
      </c>
      <c r="C200" s="66" t="s">
        <v>41</v>
      </c>
      <c r="D200" s="52" t="s">
        <v>812</v>
      </c>
      <c r="E200" s="77" t="s">
        <v>842</v>
      </c>
      <c r="F200" s="50" t="s">
        <v>98</v>
      </c>
      <c r="G200" s="50"/>
      <c r="H200" s="70" t="s">
        <v>98</v>
      </c>
      <c r="I200" s="77" t="s">
        <v>633</v>
      </c>
      <c r="J200" s="77" t="s">
        <v>815</v>
      </c>
      <c r="K200" s="6">
        <v>1</v>
      </c>
      <c r="L200" s="6"/>
      <c r="M200" s="77" t="s">
        <v>65</v>
      </c>
      <c r="N200" s="67" t="s">
        <v>612</v>
      </c>
      <c r="O200" s="68" t="s">
        <v>97</v>
      </c>
      <c r="P200" s="77"/>
      <c r="Q200" s="77" t="s">
        <v>97</v>
      </c>
    </row>
    <row r="201" spans="1:17">
      <c r="A201" s="52">
        <v>390</v>
      </c>
      <c r="B201" s="52" t="s">
        <v>13</v>
      </c>
      <c r="C201" s="66" t="s">
        <v>905</v>
      </c>
      <c r="D201" s="52"/>
      <c r="E201" s="77" t="s">
        <v>1104</v>
      </c>
      <c r="F201" s="77" t="s">
        <v>97</v>
      </c>
      <c r="G201" s="77"/>
      <c r="H201" s="70" t="s">
        <v>97</v>
      </c>
      <c r="I201" s="77" t="s">
        <v>923</v>
      </c>
      <c r="J201" s="77"/>
      <c r="K201" s="6">
        <v>1</v>
      </c>
      <c r="L201" s="55">
        <v>43015</v>
      </c>
      <c r="M201" s="77" t="s">
        <v>65</v>
      </c>
      <c r="N201" s="67" t="s">
        <v>612</v>
      </c>
      <c r="O201" s="68" t="s">
        <v>97</v>
      </c>
      <c r="P201" s="77"/>
      <c r="Q201" s="77" t="s">
        <v>97</v>
      </c>
    </row>
    <row r="202" spans="1:17">
      <c r="A202" s="52">
        <v>487</v>
      </c>
      <c r="B202" s="52" t="s">
        <v>13</v>
      </c>
      <c r="C202" s="66" t="s">
        <v>32</v>
      </c>
      <c r="D202" s="52"/>
      <c r="E202" s="77" t="s">
        <v>1190</v>
      </c>
      <c r="F202" s="50" t="s">
        <v>98</v>
      </c>
      <c r="G202" s="77"/>
      <c r="H202" s="70" t="s">
        <v>97</v>
      </c>
      <c r="I202" s="77"/>
      <c r="J202" s="77"/>
      <c r="K202" s="6">
        <v>1</v>
      </c>
      <c r="L202" s="55">
        <v>42328</v>
      </c>
      <c r="M202" s="77" t="s">
        <v>65</v>
      </c>
      <c r="N202" s="67" t="s">
        <v>612</v>
      </c>
      <c r="O202" s="68" t="s">
        <v>97</v>
      </c>
      <c r="P202" s="77"/>
      <c r="Q202" s="77" t="s">
        <v>97</v>
      </c>
    </row>
    <row r="203" spans="1:17">
      <c r="A203" s="52">
        <v>18</v>
      </c>
      <c r="B203" s="52" t="s">
        <v>13</v>
      </c>
      <c r="C203" s="66" t="s">
        <v>44</v>
      </c>
      <c r="D203" s="52"/>
      <c r="E203" s="77" t="s">
        <v>629</v>
      </c>
      <c r="F203" s="77" t="s">
        <v>71</v>
      </c>
      <c r="G203" s="77"/>
      <c r="H203" s="70" t="s">
        <v>71</v>
      </c>
      <c r="I203" s="77" t="s">
        <v>634</v>
      </c>
      <c r="J203" s="77"/>
      <c r="K203" s="6">
        <v>1</v>
      </c>
      <c r="L203" s="55"/>
      <c r="M203" s="77" t="s">
        <v>65</v>
      </c>
      <c r="N203" s="67" t="s">
        <v>612</v>
      </c>
      <c r="O203" s="68" t="s">
        <v>71</v>
      </c>
      <c r="P203" s="77"/>
      <c r="Q203" s="77" t="s">
        <v>83</v>
      </c>
    </row>
    <row r="204" spans="1:17">
      <c r="A204" s="52">
        <v>70</v>
      </c>
      <c r="B204" s="52" t="s">
        <v>13</v>
      </c>
      <c r="C204" s="66" t="s">
        <v>721</v>
      </c>
      <c r="D204" s="52"/>
      <c r="E204" s="77" t="s">
        <v>722</v>
      </c>
      <c r="F204" s="50" t="s">
        <v>71</v>
      </c>
      <c r="G204" s="77"/>
      <c r="H204" s="70" t="s">
        <v>71</v>
      </c>
      <c r="I204" s="77"/>
      <c r="J204" s="77"/>
      <c r="K204" s="6">
        <v>1</v>
      </c>
      <c r="L204" s="55"/>
      <c r="M204" s="77" t="s">
        <v>65</v>
      </c>
      <c r="N204" s="67" t="s">
        <v>612</v>
      </c>
      <c r="O204" s="68" t="s">
        <v>71</v>
      </c>
      <c r="P204" s="77"/>
      <c r="Q204" s="77" t="s">
        <v>83</v>
      </c>
    </row>
    <row r="205" spans="1:17">
      <c r="A205" s="52">
        <v>93</v>
      </c>
      <c r="B205" s="52" t="s">
        <v>13</v>
      </c>
      <c r="C205" s="66" t="s">
        <v>730</v>
      </c>
      <c r="D205" s="52"/>
      <c r="E205" s="77" t="s">
        <v>722</v>
      </c>
      <c r="F205" s="50" t="s">
        <v>71</v>
      </c>
      <c r="G205" s="77"/>
      <c r="H205" s="70" t="s">
        <v>71</v>
      </c>
      <c r="I205" s="77"/>
      <c r="J205" s="77"/>
      <c r="K205" s="6">
        <v>1</v>
      </c>
      <c r="L205" s="55">
        <v>43017</v>
      </c>
      <c r="M205" s="77" t="s">
        <v>65</v>
      </c>
      <c r="N205" s="67" t="s">
        <v>612</v>
      </c>
      <c r="O205" s="68" t="s">
        <v>71</v>
      </c>
      <c r="P205" s="77"/>
      <c r="Q205" s="77" t="s">
        <v>83</v>
      </c>
    </row>
    <row r="206" spans="1:17">
      <c r="A206" s="52">
        <v>391</v>
      </c>
      <c r="B206" s="52" t="s">
        <v>13</v>
      </c>
      <c r="C206" s="66" t="s">
        <v>905</v>
      </c>
      <c r="D206" s="52"/>
      <c r="E206" s="77" t="s">
        <v>1104</v>
      </c>
      <c r="F206" s="77" t="s">
        <v>72</v>
      </c>
      <c r="G206" s="77"/>
      <c r="H206" s="70" t="s">
        <v>72</v>
      </c>
      <c r="I206" s="77" t="s">
        <v>926</v>
      </c>
      <c r="J206" s="77"/>
      <c r="K206" s="6">
        <v>1</v>
      </c>
      <c r="L206" s="55">
        <v>43015</v>
      </c>
      <c r="M206" s="77" t="s">
        <v>65</v>
      </c>
      <c r="N206" s="67" t="s">
        <v>612</v>
      </c>
      <c r="O206" s="68" t="s">
        <v>71</v>
      </c>
      <c r="P206" s="77"/>
      <c r="Q206" s="77" t="s">
        <v>83</v>
      </c>
    </row>
    <row r="207" spans="1:17">
      <c r="A207" s="52">
        <v>454</v>
      </c>
      <c r="B207" s="52" t="s">
        <v>13</v>
      </c>
      <c r="C207" s="66" t="s">
        <v>29</v>
      </c>
      <c r="D207" s="52" t="s">
        <v>1159</v>
      </c>
      <c r="E207" s="77" t="s">
        <v>1160</v>
      </c>
      <c r="F207" s="50" t="s">
        <v>1164</v>
      </c>
      <c r="G207" s="77" t="s">
        <v>72</v>
      </c>
      <c r="H207" s="70" t="s">
        <v>72</v>
      </c>
      <c r="I207" s="77"/>
      <c r="J207" s="77"/>
      <c r="K207" s="6">
        <v>1</v>
      </c>
      <c r="L207" s="55"/>
      <c r="M207" s="77" t="s">
        <v>65</v>
      </c>
      <c r="N207" s="67" t="s">
        <v>612</v>
      </c>
      <c r="O207" s="68" t="s">
        <v>71</v>
      </c>
      <c r="P207" s="77"/>
      <c r="Q207" s="77" t="s">
        <v>83</v>
      </c>
    </row>
    <row r="208" spans="1:17">
      <c r="A208" s="52">
        <v>19</v>
      </c>
      <c r="B208" s="52" t="s">
        <v>13</v>
      </c>
      <c r="C208" s="66" t="s">
        <v>44</v>
      </c>
      <c r="D208" s="52"/>
      <c r="E208" s="77" t="s">
        <v>629</v>
      </c>
      <c r="F208" s="77" t="s">
        <v>471</v>
      </c>
      <c r="G208" s="77"/>
      <c r="H208" s="70" t="s">
        <v>471</v>
      </c>
      <c r="I208" s="77" t="s">
        <v>635</v>
      </c>
      <c r="J208" s="77"/>
      <c r="K208" s="6">
        <v>0.6</v>
      </c>
      <c r="L208" s="55"/>
      <c r="M208" s="77" t="s">
        <v>65</v>
      </c>
      <c r="N208" s="67" t="s">
        <v>108</v>
      </c>
      <c r="O208" s="68" t="s">
        <v>145</v>
      </c>
      <c r="P208" s="77"/>
      <c r="Q208" s="77" t="s">
        <v>171</v>
      </c>
    </row>
    <row r="209" spans="1:19">
      <c r="A209" s="52">
        <v>20</v>
      </c>
      <c r="B209" s="52" t="s">
        <v>13</v>
      </c>
      <c r="C209" s="66" t="s">
        <v>44</v>
      </c>
      <c r="D209" s="52"/>
      <c r="E209" s="77" t="s">
        <v>629</v>
      </c>
      <c r="F209" s="77" t="s">
        <v>338</v>
      </c>
      <c r="G209" s="77"/>
      <c r="H209" s="70" t="s">
        <v>338</v>
      </c>
      <c r="I209" s="77" t="s">
        <v>637</v>
      </c>
      <c r="J209" s="77"/>
      <c r="K209" s="6">
        <v>0.6</v>
      </c>
      <c r="L209" s="55"/>
      <c r="M209" s="77" t="s">
        <v>65</v>
      </c>
      <c r="N209" s="67" t="s">
        <v>108</v>
      </c>
      <c r="O209" s="68" t="s">
        <v>145</v>
      </c>
      <c r="P209" s="77"/>
      <c r="Q209" s="77" t="s">
        <v>171</v>
      </c>
      <c r="R209" s="77"/>
      <c r="S209" s="77"/>
    </row>
    <row r="210" spans="1:19">
      <c r="A210" s="52">
        <v>488</v>
      </c>
      <c r="B210" s="52" t="s">
        <v>13</v>
      </c>
      <c r="C210" s="66" t="s">
        <v>32</v>
      </c>
      <c r="D210" s="52"/>
      <c r="E210" s="77" t="s">
        <v>1190</v>
      </c>
      <c r="F210" s="50" t="s">
        <v>1193</v>
      </c>
      <c r="G210" s="77"/>
      <c r="H210" s="70" t="s">
        <v>1194</v>
      </c>
      <c r="I210" s="77"/>
      <c r="J210" s="77"/>
      <c r="K210" s="6">
        <v>1</v>
      </c>
      <c r="L210" s="55">
        <v>42328</v>
      </c>
      <c r="M210" s="77" t="s">
        <v>65</v>
      </c>
      <c r="N210" s="67" t="s">
        <v>612</v>
      </c>
      <c r="O210" s="68" t="s">
        <v>71</v>
      </c>
      <c r="P210" s="77"/>
      <c r="Q210" s="77" t="s">
        <v>83</v>
      </c>
      <c r="R210" s="77"/>
      <c r="S210" s="77"/>
    </row>
    <row r="211" spans="1:19">
      <c r="A211" s="52">
        <v>132</v>
      </c>
      <c r="B211" s="52" t="s">
        <v>13</v>
      </c>
      <c r="C211" s="66" t="s">
        <v>38</v>
      </c>
      <c r="D211" s="52"/>
      <c r="E211" s="77" t="s">
        <v>744</v>
      </c>
      <c r="F211" s="50" t="s">
        <v>82</v>
      </c>
      <c r="G211" s="77"/>
      <c r="H211" s="70" t="s">
        <v>752</v>
      </c>
      <c r="I211" s="77" t="s">
        <v>753</v>
      </c>
      <c r="J211" s="77" t="s">
        <v>754</v>
      </c>
      <c r="K211" s="6">
        <v>1</v>
      </c>
      <c r="L211" s="55">
        <v>42328</v>
      </c>
      <c r="M211" s="77" t="s">
        <v>65</v>
      </c>
      <c r="N211" s="67" t="s">
        <v>108</v>
      </c>
      <c r="O211" s="68" t="s">
        <v>71</v>
      </c>
      <c r="P211" s="77"/>
      <c r="Q211" s="77" t="s">
        <v>97</v>
      </c>
      <c r="R211" s="77"/>
      <c r="S211" s="77"/>
    </row>
    <row r="212" spans="1:19">
      <c r="A212" s="52">
        <v>452</v>
      </c>
      <c r="B212" s="52" t="s">
        <v>13</v>
      </c>
      <c r="C212" s="66" t="s">
        <v>29</v>
      </c>
      <c r="D212" s="52" t="s">
        <v>1159</v>
      </c>
      <c r="E212" s="77" t="s">
        <v>1160</v>
      </c>
      <c r="F212" s="50" t="s">
        <v>1163</v>
      </c>
      <c r="G212" s="77" t="s">
        <v>100</v>
      </c>
      <c r="H212" s="70" t="s">
        <v>100</v>
      </c>
      <c r="I212" s="77"/>
      <c r="J212" s="77"/>
      <c r="K212" s="6">
        <v>1</v>
      </c>
      <c r="L212" s="55"/>
      <c r="M212" s="77" t="s">
        <v>65</v>
      </c>
      <c r="N212" s="67" t="s">
        <v>612</v>
      </c>
      <c r="O212" s="68" t="s">
        <v>97</v>
      </c>
      <c r="P212" s="77"/>
      <c r="Q212" s="77" t="s">
        <v>97</v>
      </c>
      <c r="R212" s="77"/>
      <c r="S212" s="77"/>
    </row>
    <row r="213" spans="1:19">
      <c r="A213" s="52">
        <v>229</v>
      </c>
      <c r="B213" s="52" t="s">
        <v>13</v>
      </c>
      <c r="C213" s="66" t="s">
        <v>41</v>
      </c>
      <c r="D213" s="52" t="s">
        <v>812</v>
      </c>
      <c r="E213" s="77" t="s">
        <v>842</v>
      </c>
      <c r="F213" s="50" t="s">
        <v>76</v>
      </c>
      <c r="G213" s="50"/>
      <c r="H213" s="70" t="s">
        <v>76</v>
      </c>
      <c r="I213" s="77" t="s">
        <v>634</v>
      </c>
      <c r="J213" s="77" t="s">
        <v>815</v>
      </c>
      <c r="K213" s="6">
        <v>1</v>
      </c>
      <c r="L213" s="6"/>
      <c r="M213" s="77" t="s">
        <v>65</v>
      </c>
      <c r="N213" s="67" t="s">
        <v>612</v>
      </c>
      <c r="O213" s="68" t="s">
        <v>71</v>
      </c>
      <c r="P213" s="77"/>
      <c r="Q213" s="77" t="s">
        <v>83</v>
      </c>
      <c r="R213" s="77"/>
      <c r="S213" s="77"/>
    </row>
    <row r="214" spans="1:19">
      <c r="A214" s="52">
        <v>3</v>
      </c>
      <c r="B214" s="52" t="s">
        <v>13</v>
      </c>
      <c r="C214" s="66" t="s">
        <v>21</v>
      </c>
      <c r="D214" s="52"/>
      <c r="E214" s="50" t="s">
        <v>605</v>
      </c>
      <c r="F214" s="50" t="s">
        <v>201</v>
      </c>
      <c r="G214" s="77"/>
      <c r="H214" s="70" t="s">
        <v>202</v>
      </c>
      <c r="I214" s="77" t="s">
        <v>613</v>
      </c>
      <c r="J214" s="77"/>
      <c r="K214" s="6">
        <v>0.8</v>
      </c>
      <c r="L214" s="55"/>
      <c r="M214" s="77" t="s">
        <v>65</v>
      </c>
      <c r="N214" s="67" t="s">
        <v>612</v>
      </c>
      <c r="O214" s="68" t="s">
        <v>97</v>
      </c>
      <c r="P214" s="77"/>
      <c r="Q214" s="77" t="s">
        <v>202</v>
      </c>
      <c r="R214" s="77"/>
      <c r="S214" s="77"/>
    </row>
    <row r="215" spans="1:19">
      <c r="A215" s="52">
        <v>303</v>
      </c>
      <c r="B215" s="52" t="s">
        <v>13</v>
      </c>
      <c r="C215" s="66" t="s">
        <v>905</v>
      </c>
      <c r="D215" s="52"/>
      <c r="E215" s="77" t="s">
        <v>906</v>
      </c>
      <c r="F215" s="50" t="s">
        <v>282</v>
      </c>
      <c r="G215" s="77" t="s">
        <v>202</v>
      </c>
      <c r="H215" s="70" t="s">
        <v>202</v>
      </c>
      <c r="I215" s="77"/>
      <c r="J215" s="77"/>
      <c r="K215" s="6">
        <v>0.8</v>
      </c>
      <c r="L215" s="55">
        <v>43015</v>
      </c>
      <c r="M215" s="77" t="s">
        <v>65</v>
      </c>
      <c r="N215" s="67" t="s">
        <v>608</v>
      </c>
      <c r="O215" s="68" t="s">
        <v>97</v>
      </c>
      <c r="P215" s="77"/>
      <c r="Q215" s="77" t="s">
        <v>202</v>
      </c>
      <c r="R215" s="77"/>
      <c r="S215" s="77"/>
    </row>
    <row r="216" spans="1:19">
      <c r="A216" s="52">
        <v>230</v>
      </c>
      <c r="B216" s="52" t="s">
        <v>13</v>
      </c>
      <c r="C216" s="66" t="s">
        <v>41</v>
      </c>
      <c r="D216" s="52" t="s">
        <v>812</v>
      </c>
      <c r="E216" s="77" t="s">
        <v>842</v>
      </c>
      <c r="F216" s="50" t="s">
        <v>337</v>
      </c>
      <c r="G216" s="50"/>
      <c r="H216" s="70" t="s">
        <v>337</v>
      </c>
      <c r="I216" s="77" t="s">
        <v>637</v>
      </c>
      <c r="J216" s="77" t="s">
        <v>815</v>
      </c>
      <c r="K216" s="6">
        <v>0.6</v>
      </c>
      <c r="L216" s="6"/>
      <c r="M216" s="77" t="s">
        <v>65</v>
      </c>
      <c r="N216" s="67" t="s">
        <v>108</v>
      </c>
      <c r="O216" s="68" t="s">
        <v>145</v>
      </c>
      <c r="P216" s="77"/>
      <c r="Q216" s="77" t="s">
        <v>171</v>
      </c>
      <c r="R216" s="77" t="s">
        <v>609</v>
      </c>
      <c r="S216" s="77"/>
    </row>
    <row r="217" spans="1:19">
      <c r="A217" s="52">
        <v>84</v>
      </c>
      <c r="B217" s="52" t="s">
        <v>13</v>
      </c>
      <c r="C217" s="66" t="s">
        <v>727</v>
      </c>
      <c r="D217" s="52"/>
      <c r="E217" s="77" t="s">
        <v>728</v>
      </c>
      <c r="F217" s="50" t="s">
        <v>612</v>
      </c>
      <c r="G217" s="77"/>
      <c r="H217" s="71" t="s">
        <v>612</v>
      </c>
      <c r="I217" s="77"/>
      <c r="J217" s="77"/>
      <c r="K217" s="6">
        <v>1</v>
      </c>
      <c r="L217" s="55">
        <v>41549</v>
      </c>
      <c r="M217" s="77" t="s">
        <v>65</v>
      </c>
      <c r="N217" s="67" t="s">
        <v>612</v>
      </c>
      <c r="O217" s="68" t="s">
        <v>608</v>
      </c>
      <c r="P217" s="77"/>
      <c r="Q217" s="77" t="s">
        <v>368</v>
      </c>
      <c r="R217" s="77"/>
      <c r="S217" s="77" t="s">
        <v>609</v>
      </c>
    </row>
    <row r="218" spans="1:19">
      <c r="A218" s="52">
        <v>94</v>
      </c>
      <c r="B218" s="52" t="s">
        <v>13</v>
      </c>
      <c r="C218" s="66" t="s">
        <v>730</v>
      </c>
      <c r="D218" s="52"/>
      <c r="E218" s="77" t="s">
        <v>722</v>
      </c>
      <c r="F218" s="50" t="s">
        <v>734</v>
      </c>
      <c r="G218" s="77"/>
      <c r="H218" s="70" t="s">
        <v>734</v>
      </c>
      <c r="I218" s="77"/>
      <c r="J218" s="77"/>
      <c r="K218" s="6">
        <v>0.8</v>
      </c>
      <c r="L218" s="55">
        <v>43017</v>
      </c>
      <c r="M218" s="77" t="s">
        <v>65</v>
      </c>
      <c r="N218" s="67" t="s">
        <v>108</v>
      </c>
      <c r="O218" s="68" t="s">
        <v>734</v>
      </c>
      <c r="P218" s="77"/>
      <c r="Q218" s="77" t="s">
        <v>171</v>
      </c>
      <c r="R218" s="77"/>
      <c r="S218" s="77"/>
    </row>
    <row r="219" spans="1:19">
      <c r="A219" s="52">
        <v>365</v>
      </c>
      <c r="B219" s="52" t="s">
        <v>13</v>
      </c>
      <c r="C219" s="66" t="s">
        <v>905</v>
      </c>
      <c r="D219" s="52"/>
      <c r="E219" s="77" t="s">
        <v>906</v>
      </c>
      <c r="F219" s="50" t="s">
        <v>1044</v>
      </c>
      <c r="G219" s="77" t="s">
        <v>1057</v>
      </c>
      <c r="H219" s="70" t="s">
        <v>734</v>
      </c>
      <c r="I219" s="77"/>
      <c r="J219" s="77"/>
      <c r="K219" s="6">
        <v>0.8</v>
      </c>
      <c r="L219" s="55">
        <v>43015</v>
      </c>
      <c r="M219" s="77" t="s">
        <v>65</v>
      </c>
      <c r="N219" s="67" t="s">
        <v>108</v>
      </c>
      <c r="O219" s="68" t="s">
        <v>734</v>
      </c>
      <c r="P219" s="77"/>
      <c r="Q219" s="77" t="s">
        <v>171</v>
      </c>
      <c r="R219" s="77"/>
      <c r="S219" s="77"/>
    </row>
    <row r="220" spans="1:19">
      <c r="A220" s="52">
        <v>362</v>
      </c>
      <c r="B220" s="52" t="s">
        <v>13</v>
      </c>
      <c r="C220" s="66" t="s">
        <v>905</v>
      </c>
      <c r="D220" s="52"/>
      <c r="E220" s="77" t="s">
        <v>906</v>
      </c>
      <c r="F220" s="50" t="s">
        <v>1044</v>
      </c>
      <c r="G220" s="77" t="s">
        <v>1048</v>
      </c>
      <c r="H220" s="70" t="s">
        <v>1049</v>
      </c>
      <c r="I220" s="77"/>
      <c r="J220" s="77"/>
      <c r="K220" s="6">
        <v>0.8</v>
      </c>
      <c r="L220" s="55">
        <v>43015</v>
      </c>
      <c r="M220" s="77" t="s">
        <v>65</v>
      </c>
      <c r="N220" s="67" t="s">
        <v>108</v>
      </c>
      <c r="O220" s="68" t="s">
        <v>734</v>
      </c>
      <c r="P220" s="77"/>
      <c r="Q220" s="77" t="s">
        <v>171</v>
      </c>
      <c r="R220" s="77"/>
      <c r="S220" s="77"/>
    </row>
    <row r="221" spans="1:19">
      <c r="A221" s="52">
        <v>21</v>
      </c>
      <c r="B221" s="52" t="s">
        <v>13</v>
      </c>
      <c r="C221" s="66" t="s">
        <v>44</v>
      </c>
      <c r="D221" s="52"/>
      <c r="E221" s="77" t="s">
        <v>629</v>
      </c>
      <c r="F221" s="77" t="s">
        <v>638</v>
      </c>
      <c r="G221" s="77"/>
      <c r="H221" s="70" t="s">
        <v>638</v>
      </c>
      <c r="I221" s="77" t="s">
        <v>639</v>
      </c>
      <c r="J221" s="77"/>
      <c r="K221" s="6">
        <v>0.6</v>
      </c>
      <c r="L221" s="55"/>
      <c r="M221" s="77" t="s">
        <v>65</v>
      </c>
      <c r="N221" s="67" t="s">
        <v>608</v>
      </c>
      <c r="O221" s="68" t="s">
        <v>190</v>
      </c>
      <c r="P221" s="77"/>
      <c r="Q221" s="77" t="s">
        <v>248</v>
      </c>
      <c r="R221" s="77"/>
      <c r="S221" s="77"/>
    </row>
    <row r="222" spans="1:19">
      <c r="A222" s="52">
        <v>95</v>
      </c>
      <c r="B222" s="52" t="s">
        <v>13</v>
      </c>
      <c r="C222" s="66" t="s">
        <v>730</v>
      </c>
      <c r="D222" s="52"/>
      <c r="E222" s="77" t="s">
        <v>722</v>
      </c>
      <c r="F222" s="50" t="s">
        <v>282</v>
      </c>
      <c r="G222" s="77"/>
      <c r="H222" s="70" t="s">
        <v>282</v>
      </c>
      <c r="I222" s="77"/>
      <c r="J222" s="77"/>
      <c r="K222" s="6">
        <v>0.8</v>
      </c>
      <c r="L222" s="55">
        <v>43017</v>
      </c>
      <c r="M222" s="77" t="s">
        <v>65</v>
      </c>
      <c r="N222" s="67" t="s">
        <v>108</v>
      </c>
      <c r="O222" s="68" t="s">
        <v>282</v>
      </c>
      <c r="P222" s="77"/>
      <c r="Q222" s="77" t="s">
        <v>171</v>
      </c>
      <c r="R222" s="77"/>
      <c r="S222" s="77"/>
    </row>
    <row r="223" spans="1:19">
      <c r="A223" s="52">
        <v>302</v>
      </c>
      <c r="B223" s="52" t="s">
        <v>13</v>
      </c>
      <c r="C223" s="66" t="s">
        <v>905</v>
      </c>
      <c r="D223" s="52"/>
      <c r="E223" s="77" t="s">
        <v>906</v>
      </c>
      <c r="F223" s="50" t="s">
        <v>282</v>
      </c>
      <c r="G223" s="77" t="s">
        <v>282</v>
      </c>
      <c r="H223" s="70" t="s">
        <v>282</v>
      </c>
      <c r="I223" s="77"/>
      <c r="J223" s="77"/>
      <c r="K223" s="6">
        <v>0.8</v>
      </c>
      <c r="L223" s="55">
        <v>43015</v>
      </c>
      <c r="M223" s="77" t="s">
        <v>65</v>
      </c>
      <c r="N223" s="67" t="s">
        <v>608</v>
      </c>
      <c r="O223" s="68" t="s">
        <v>282</v>
      </c>
      <c r="P223" s="77"/>
      <c r="Q223" s="77" t="s">
        <v>171</v>
      </c>
      <c r="R223" s="77"/>
      <c r="S223" s="77"/>
    </row>
    <row r="224" spans="1:19">
      <c r="A224" s="52">
        <v>392</v>
      </c>
      <c r="B224" s="52" t="s">
        <v>13</v>
      </c>
      <c r="C224" s="66" t="s">
        <v>905</v>
      </c>
      <c r="D224" s="52"/>
      <c r="E224" s="77" t="s">
        <v>1104</v>
      </c>
      <c r="F224" s="77" t="s">
        <v>282</v>
      </c>
      <c r="G224" s="77"/>
      <c r="H224" s="70" t="s">
        <v>282</v>
      </c>
      <c r="I224" s="77" t="s">
        <v>1106</v>
      </c>
      <c r="J224" s="77"/>
      <c r="K224" s="6">
        <v>0.8</v>
      </c>
      <c r="L224" s="55">
        <v>43015</v>
      </c>
      <c r="M224" s="77" t="s">
        <v>65</v>
      </c>
      <c r="N224" s="67" t="s">
        <v>608</v>
      </c>
      <c r="O224" s="68" t="s">
        <v>282</v>
      </c>
      <c r="P224" s="77"/>
      <c r="Q224" s="77" t="s">
        <v>171</v>
      </c>
      <c r="R224" s="77"/>
      <c r="S224" s="77"/>
    </row>
    <row r="225" spans="1:20">
      <c r="A225" s="52">
        <v>453</v>
      </c>
      <c r="B225" s="52" t="s">
        <v>13</v>
      </c>
      <c r="C225" s="66" t="s">
        <v>29</v>
      </c>
      <c r="D225" s="52" t="s">
        <v>1159</v>
      </c>
      <c r="E225" s="77" t="s">
        <v>1160</v>
      </c>
      <c r="F225" s="50" t="s">
        <v>1326</v>
      </c>
      <c r="G225" s="77" t="s">
        <v>475</v>
      </c>
      <c r="H225" s="70" t="s">
        <v>475</v>
      </c>
      <c r="I225" s="77"/>
      <c r="J225" s="77"/>
      <c r="K225" s="6">
        <v>0.1</v>
      </c>
      <c r="L225" s="55"/>
      <c r="M225" s="77" t="s">
        <v>65</v>
      </c>
      <c r="N225" s="67" t="s">
        <v>248</v>
      </c>
      <c r="O225" s="68" t="s">
        <v>145</v>
      </c>
      <c r="P225" s="77"/>
      <c r="Q225" s="77" t="s">
        <v>171</v>
      </c>
      <c r="R225" s="77"/>
      <c r="S225" s="77"/>
      <c r="T225" s="77"/>
    </row>
    <row r="226" spans="1:20">
      <c r="A226" s="52">
        <v>489</v>
      </c>
      <c r="B226" s="52" t="s">
        <v>13</v>
      </c>
      <c r="C226" s="66" t="s">
        <v>32</v>
      </c>
      <c r="D226" s="52"/>
      <c r="E226" s="77" t="s">
        <v>1190</v>
      </c>
      <c r="F226" s="50" t="s">
        <v>477</v>
      </c>
      <c r="G226" s="77"/>
      <c r="H226" s="70" t="s">
        <v>475</v>
      </c>
      <c r="I226" s="77"/>
      <c r="J226" s="77"/>
      <c r="K226" s="6">
        <v>0.1</v>
      </c>
      <c r="L226" s="55">
        <v>42328</v>
      </c>
      <c r="M226" s="77" t="s">
        <v>65</v>
      </c>
      <c r="N226" s="67" t="s">
        <v>248</v>
      </c>
      <c r="O226" s="68" t="s">
        <v>145</v>
      </c>
      <c r="P226" s="77"/>
      <c r="Q226" s="77" t="s">
        <v>171</v>
      </c>
      <c r="R226" s="77"/>
      <c r="S226" s="77"/>
      <c r="T226" s="77"/>
    </row>
    <row r="227" spans="1:20">
      <c r="A227" s="52">
        <v>96</v>
      </c>
      <c r="B227" s="52" t="s">
        <v>13</v>
      </c>
      <c r="C227" s="66" t="s">
        <v>730</v>
      </c>
      <c r="D227" s="52"/>
      <c r="E227" s="77" t="s">
        <v>722</v>
      </c>
      <c r="F227" s="50" t="s">
        <v>374</v>
      </c>
      <c r="G227" s="77"/>
      <c r="H227" s="70" t="s">
        <v>374</v>
      </c>
      <c r="I227" s="77"/>
      <c r="J227" s="77"/>
      <c r="K227" s="6">
        <v>0.8</v>
      </c>
      <c r="L227" s="55">
        <v>43017</v>
      </c>
      <c r="M227" s="77" t="s">
        <v>65</v>
      </c>
      <c r="N227" s="67" t="s">
        <v>108</v>
      </c>
      <c r="O227" s="68" t="s">
        <v>374</v>
      </c>
      <c r="P227" s="77"/>
      <c r="Q227" s="77" t="s">
        <v>171</v>
      </c>
      <c r="R227" s="77"/>
      <c r="S227" s="77"/>
      <c r="T227" s="77"/>
    </row>
    <row r="228" spans="1:20">
      <c r="A228" s="52">
        <v>457</v>
      </c>
      <c r="B228" s="52" t="s">
        <v>13</v>
      </c>
      <c r="C228" s="66" t="s">
        <v>29</v>
      </c>
      <c r="D228" s="52" t="s">
        <v>1159</v>
      </c>
      <c r="E228" s="77" t="s">
        <v>1160</v>
      </c>
      <c r="F228" s="50" t="s">
        <v>1167</v>
      </c>
      <c r="G228" s="77" t="s">
        <v>390</v>
      </c>
      <c r="H228" s="70" t="s">
        <v>390</v>
      </c>
      <c r="I228" s="77"/>
      <c r="J228" s="77"/>
      <c r="K228" s="6">
        <v>1</v>
      </c>
      <c r="L228" s="55"/>
      <c r="M228" s="77" t="s">
        <v>65</v>
      </c>
      <c r="N228" s="67" t="s">
        <v>108</v>
      </c>
      <c r="O228" s="68" t="s">
        <v>145</v>
      </c>
      <c r="P228" s="77"/>
      <c r="Q228" s="77" t="s">
        <v>368</v>
      </c>
      <c r="R228" s="77"/>
      <c r="S228" s="77" t="s">
        <v>1327</v>
      </c>
      <c r="T228" s="77" t="s">
        <v>609</v>
      </c>
    </row>
    <row r="229" spans="1:20">
      <c r="A229" s="52">
        <v>170</v>
      </c>
      <c r="B229" s="52" t="s">
        <v>13</v>
      </c>
      <c r="C229" s="66" t="s">
        <v>800</v>
      </c>
      <c r="D229" s="52" t="s">
        <v>801</v>
      </c>
      <c r="E229" s="77" t="s">
        <v>802</v>
      </c>
      <c r="F229" s="50" t="s">
        <v>80</v>
      </c>
      <c r="G229" s="77"/>
      <c r="H229" s="70" t="s">
        <v>80</v>
      </c>
      <c r="I229" s="77" t="s">
        <v>803</v>
      </c>
      <c r="J229" s="77"/>
      <c r="K229" s="6">
        <v>0.8</v>
      </c>
      <c r="L229" s="55">
        <v>43018</v>
      </c>
      <c r="M229" s="77" t="s">
        <v>65</v>
      </c>
      <c r="N229" s="67" t="s">
        <v>612</v>
      </c>
      <c r="O229" s="68" t="s">
        <v>608</v>
      </c>
      <c r="P229" s="77"/>
      <c r="Q229" s="77" t="s">
        <v>83</v>
      </c>
      <c r="R229" s="77"/>
      <c r="S229" s="77" t="s">
        <v>609</v>
      </c>
      <c r="T229" s="77"/>
    </row>
    <row r="230" spans="1:20">
      <c r="A230" s="52">
        <v>133</v>
      </c>
      <c r="B230" s="52" t="s">
        <v>13</v>
      </c>
      <c r="C230" s="66" t="s">
        <v>38</v>
      </c>
      <c r="D230" s="52"/>
      <c r="E230" s="77" t="s">
        <v>744</v>
      </c>
      <c r="F230" s="50" t="s">
        <v>466</v>
      </c>
      <c r="G230" s="77"/>
      <c r="H230" s="70" t="s">
        <v>756</v>
      </c>
      <c r="I230" s="77" t="s">
        <v>757</v>
      </c>
      <c r="J230" s="77"/>
      <c r="K230" s="6">
        <v>0.5</v>
      </c>
      <c r="L230" s="55">
        <v>42328</v>
      </c>
      <c r="M230" s="77" t="s">
        <v>65</v>
      </c>
      <c r="N230" s="67" t="s">
        <v>608</v>
      </c>
      <c r="O230" s="68" t="s">
        <v>608</v>
      </c>
      <c r="P230" s="77"/>
      <c r="Q230" s="77" t="s">
        <v>238</v>
      </c>
      <c r="R230" s="77"/>
      <c r="S230" s="77"/>
      <c r="T230" s="77"/>
    </row>
    <row r="231" spans="1:20">
      <c r="A231" s="52">
        <v>202</v>
      </c>
      <c r="B231" s="52" t="s">
        <v>13</v>
      </c>
      <c r="C231" s="66" t="s">
        <v>41</v>
      </c>
      <c r="D231" s="52"/>
      <c r="E231" s="77" t="s">
        <v>817</v>
      </c>
      <c r="F231" s="50" t="s">
        <v>235</v>
      </c>
      <c r="G231" s="77"/>
      <c r="H231" s="70" t="s">
        <v>235</v>
      </c>
      <c r="I231" s="77" t="s">
        <v>819</v>
      </c>
      <c r="J231" s="77"/>
      <c r="K231" s="6">
        <v>1</v>
      </c>
      <c r="L231" s="55"/>
      <c r="M231" s="77" t="s">
        <v>65</v>
      </c>
      <c r="N231" s="67" t="s">
        <v>608</v>
      </c>
      <c r="O231" s="68" t="s">
        <v>608</v>
      </c>
      <c r="P231" s="77"/>
      <c r="Q231" s="77" t="s">
        <v>171</v>
      </c>
      <c r="R231" s="77"/>
      <c r="S231" s="77"/>
      <c r="T231" s="77"/>
    </row>
    <row r="232" spans="1:20">
      <c r="A232" s="52">
        <v>455</v>
      </c>
      <c r="B232" s="52" t="s">
        <v>13</v>
      </c>
      <c r="C232" s="66" t="s">
        <v>29</v>
      </c>
      <c r="D232" s="52" t="s">
        <v>1159</v>
      </c>
      <c r="E232" s="77" t="s">
        <v>1160</v>
      </c>
      <c r="F232" s="50" t="s">
        <v>1165</v>
      </c>
      <c r="G232" s="77" t="s">
        <v>183</v>
      </c>
      <c r="H232" s="70" t="s">
        <v>183</v>
      </c>
      <c r="I232" s="77"/>
      <c r="J232" s="77"/>
      <c r="K232" s="6">
        <v>1</v>
      </c>
      <c r="L232" s="55"/>
      <c r="M232" s="77" t="s">
        <v>65</v>
      </c>
      <c r="N232" s="67" t="s">
        <v>184</v>
      </c>
      <c r="O232" s="68" t="s">
        <v>182</v>
      </c>
      <c r="P232" s="77"/>
      <c r="Q232" s="77" t="s">
        <v>171</v>
      </c>
      <c r="R232" s="77"/>
      <c r="S232" s="77"/>
      <c r="T232" s="77"/>
    </row>
    <row r="233" spans="1:20">
      <c r="A233" s="52">
        <v>490</v>
      </c>
      <c r="B233" s="52" t="s">
        <v>13</v>
      </c>
      <c r="C233" s="66" t="s">
        <v>32</v>
      </c>
      <c r="D233" s="52"/>
      <c r="E233" s="77" t="s">
        <v>1190</v>
      </c>
      <c r="F233" s="50" t="s">
        <v>183</v>
      </c>
      <c r="G233" s="77"/>
      <c r="H233" s="70" t="s">
        <v>1195</v>
      </c>
      <c r="I233" s="77"/>
      <c r="J233" s="77"/>
      <c r="K233" s="6">
        <v>0.8</v>
      </c>
      <c r="L233" s="55">
        <v>42328</v>
      </c>
      <c r="M233" s="77" t="s">
        <v>65</v>
      </c>
      <c r="N233" s="67" t="s">
        <v>184</v>
      </c>
      <c r="O233" s="68" t="s">
        <v>182</v>
      </c>
      <c r="P233" s="77"/>
      <c r="Q233" s="77" t="s">
        <v>171</v>
      </c>
      <c r="R233" s="77"/>
      <c r="S233" s="77"/>
      <c r="T233" s="77"/>
    </row>
    <row r="234" spans="1:20">
      <c r="A234" s="52">
        <v>85</v>
      </c>
      <c r="B234" s="52" t="s">
        <v>13</v>
      </c>
      <c r="C234" s="66" t="s">
        <v>727</v>
      </c>
      <c r="D234" s="52"/>
      <c r="E234" s="77" t="s">
        <v>728</v>
      </c>
      <c r="F234" s="50" t="s">
        <v>184</v>
      </c>
      <c r="G234" s="77"/>
      <c r="H234" s="71" t="s">
        <v>184</v>
      </c>
      <c r="I234" s="77"/>
      <c r="J234" s="77"/>
      <c r="K234" s="6">
        <v>0.8</v>
      </c>
      <c r="L234" s="55">
        <v>41549</v>
      </c>
      <c r="M234" s="77" t="s">
        <v>65</v>
      </c>
      <c r="N234" s="67" t="s">
        <v>184</v>
      </c>
      <c r="O234" s="68" t="s">
        <v>182</v>
      </c>
      <c r="P234" s="77"/>
      <c r="Q234" s="77" t="s">
        <v>171</v>
      </c>
      <c r="R234" s="77"/>
      <c r="S234" s="77"/>
      <c r="T234" s="77"/>
    </row>
    <row r="235" spans="1:20">
      <c r="A235" s="52">
        <v>311</v>
      </c>
      <c r="B235" s="52" t="s">
        <v>13</v>
      </c>
      <c r="C235" s="66" t="s">
        <v>905</v>
      </c>
      <c r="D235" s="52"/>
      <c r="E235" s="77" t="s">
        <v>906</v>
      </c>
      <c r="F235" s="50" t="s">
        <v>938</v>
      </c>
      <c r="G235" s="77" t="s">
        <v>947</v>
      </c>
      <c r="H235" s="70" t="s">
        <v>948</v>
      </c>
      <c r="I235" s="77"/>
      <c r="J235" s="77"/>
      <c r="K235" s="6">
        <v>0.8</v>
      </c>
      <c r="L235" s="55">
        <v>43015</v>
      </c>
      <c r="M235" s="77" t="s">
        <v>65</v>
      </c>
      <c r="N235" s="67" t="s">
        <v>184</v>
      </c>
      <c r="O235" s="68" t="s">
        <v>182</v>
      </c>
      <c r="P235" s="77"/>
      <c r="Q235" s="77" t="s">
        <v>171</v>
      </c>
      <c r="R235" s="77"/>
      <c r="S235" s="77"/>
      <c r="T235" s="77"/>
    </row>
    <row r="236" spans="1:20">
      <c r="A236" s="52">
        <v>304</v>
      </c>
      <c r="B236" s="52" t="s">
        <v>13</v>
      </c>
      <c r="C236" s="66" t="s">
        <v>905</v>
      </c>
      <c r="D236" s="52"/>
      <c r="E236" s="77" t="s">
        <v>906</v>
      </c>
      <c r="F236" s="50" t="s">
        <v>929</v>
      </c>
      <c r="G236" s="77" t="s">
        <v>929</v>
      </c>
      <c r="H236" s="70" t="s">
        <v>930</v>
      </c>
      <c r="I236" s="77"/>
      <c r="J236" s="77"/>
      <c r="K236" s="6">
        <v>0.8</v>
      </c>
      <c r="L236" s="55">
        <v>43015</v>
      </c>
      <c r="M236" s="77" t="s">
        <v>65</v>
      </c>
      <c r="N236" s="67" t="s">
        <v>108</v>
      </c>
      <c r="O236" s="68" t="s">
        <v>145</v>
      </c>
      <c r="P236" s="77"/>
      <c r="Q236" s="77" t="s">
        <v>171</v>
      </c>
      <c r="R236" s="77"/>
      <c r="S236" s="77"/>
      <c r="T236" s="77"/>
    </row>
    <row r="237" spans="1:20">
      <c r="A237" s="52">
        <v>393</v>
      </c>
      <c r="B237" s="52" t="s">
        <v>13</v>
      </c>
      <c r="C237" s="66" t="s">
        <v>905</v>
      </c>
      <c r="D237" s="52"/>
      <c r="E237" s="77" t="s">
        <v>1104</v>
      </c>
      <c r="F237" s="77" t="s">
        <v>929</v>
      </c>
      <c r="G237" s="77"/>
      <c r="H237" s="70" t="s">
        <v>929</v>
      </c>
      <c r="I237" s="77" t="s">
        <v>929</v>
      </c>
      <c r="J237" s="77"/>
      <c r="K237" s="6">
        <v>0.8</v>
      </c>
      <c r="L237" s="55">
        <v>43015</v>
      </c>
      <c r="M237" s="77" t="s">
        <v>65</v>
      </c>
      <c r="N237" s="67" t="s">
        <v>108</v>
      </c>
      <c r="O237" s="68" t="s">
        <v>145</v>
      </c>
      <c r="P237" s="77"/>
      <c r="Q237" s="77" t="s">
        <v>171</v>
      </c>
      <c r="R237" s="77"/>
      <c r="S237" s="77"/>
      <c r="T237" s="77"/>
    </row>
    <row r="238" spans="1:20">
      <c r="A238" s="52">
        <v>4</v>
      </c>
      <c r="B238" s="52" t="s">
        <v>13</v>
      </c>
      <c r="C238" s="66" t="s">
        <v>21</v>
      </c>
      <c r="D238" s="52"/>
      <c r="E238" s="50" t="s">
        <v>605</v>
      </c>
      <c r="F238" s="50" t="s">
        <v>311</v>
      </c>
      <c r="G238" s="77"/>
      <c r="H238" s="70" t="s">
        <v>614</v>
      </c>
      <c r="I238" s="21" t="s">
        <v>615</v>
      </c>
      <c r="J238" s="77"/>
      <c r="K238" s="6">
        <v>0.8</v>
      </c>
      <c r="L238" s="55"/>
      <c r="M238" s="77" t="s">
        <v>65</v>
      </c>
      <c r="N238" s="67" t="s">
        <v>608</v>
      </c>
      <c r="O238" s="68" t="s">
        <v>248</v>
      </c>
      <c r="P238" s="77"/>
      <c r="Q238" s="77" t="s">
        <v>614</v>
      </c>
      <c r="R238" s="77"/>
      <c r="S238" s="77"/>
      <c r="T238" s="77"/>
    </row>
    <row r="239" spans="1:20">
      <c r="A239" s="52">
        <v>22</v>
      </c>
      <c r="B239" s="52" t="s">
        <v>13</v>
      </c>
      <c r="C239" s="66" t="s">
        <v>44</v>
      </c>
      <c r="D239" s="52"/>
      <c r="E239" s="77" t="s">
        <v>629</v>
      </c>
      <c r="F239" s="77" t="s">
        <v>313</v>
      </c>
      <c r="G239" s="77"/>
      <c r="H239" s="70" t="s">
        <v>313</v>
      </c>
      <c r="I239" s="77" t="s">
        <v>641</v>
      </c>
      <c r="J239" s="77"/>
      <c r="K239" s="6">
        <v>0.8</v>
      </c>
      <c r="L239" s="55"/>
      <c r="M239" s="77" t="s">
        <v>65</v>
      </c>
      <c r="N239" s="67" t="s">
        <v>108</v>
      </c>
      <c r="O239" s="68" t="s">
        <v>123</v>
      </c>
      <c r="P239" s="77"/>
      <c r="Q239" s="77" t="s">
        <v>130</v>
      </c>
      <c r="R239" s="77"/>
      <c r="S239" s="77"/>
      <c r="T239" s="77"/>
    </row>
    <row r="240" spans="1:20">
      <c r="A240" s="52">
        <v>23</v>
      </c>
      <c r="B240" s="52" t="s">
        <v>13</v>
      </c>
      <c r="C240" s="66" t="s">
        <v>44</v>
      </c>
      <c r="D240" s="52"/>
      <c r="E240" s="77" t="s">
        <v>629</v>
      </c>
      <c r="F240" s="77" t="s">
        <v>123</v>
      </c>
      <c r="G240" s="77"/>
      <c r="H240" s="70" t="s">
        <v>123</v>
      </c>
      <c r="I240" s="77" t="s">
        <v>642</v>
      </c>
      <c r="J240" s="77"/>
      <c r="K240" s="6">
        <v>0.8</v>
      </c>
      <c r="L240" s="55"/>
      <c r="M240" s="77" t="s">
        <v>65</v>
      </c>
      <c r="N240" s="67" t="s">
        <v>108</v>
      </c>
      <c r="O240" s="68" t="s">
        <v>123</v>
      </c>
      <c r="P240" s="77"/>
      <c r="Q240" s="77" t="s">
        <v>130</v>
      </c>
      <c r="R240" s="77"/>
      <c r="S240" s="77"/>
      <c r="T240" s="77"/>
    </row>
    <row r="241" spans="1:20">
      <c r="A241" s="52">
        <v>97</v>
      </c>
      <c r="B241" s="52" t="s">
        <v>13</v>
      </c>
      <c r="C241" s="66" t="s">
        <v>730</v>
      </c>
      <c r="D241" s="52"/>
      <c r="E241" s="77" t="s">
        <v>722</v>
      </c>
      <c r="F241" s="50" t="s">
        <v>123</v>
      </c>
      <c r="G241" s="77"/>
      <c r="H241" s="70" t="s">
        <v>123</v>
      </c>
      <c r="I241" s="77"/>
      <c r="J241" s="77"/>
      <c r="K241" s="6">
        <v>0.8</v>
      </c>
      <c r="L241" s="55">
        <v>43017</v>
      </c>
      <c r="M241" s="77" t="s">
        <v>65</v>
      </c>
      <c r="N241" s="67" t="s">
        <v>108</v>
      </c>
      <c r="O241" s="68" t="s">
        <v>123</v>
      </c>
      <c r="P241" s="77"/>
      <c r="Q241" s="77" t="s">
        <v>130</v>
      </c>
      <c r="R241" s="77"/>
      <c r="S241" s="77"/>
      <c r="T241" s="77"/>
    </row>
    <row r="242" spans="1:20">
      <c r="A242" s="52">
        <v>305</v>
      </c>
      <c r="B242" s="52" t="s">
        <v>13</v>
      </c>
      <c r="C242" s="66" t="s">
        <v>905</v>
      </c>
      <c r="D242" s="52"/>
      <c r="E242" s="77" t="s">
        <v>906</v>
      </c>
      <c r="F242" s="50" t="s">
        <v>931</v>
      </c>
      <c r="G242" s="77" t="s">
        <v>932</v>
      </c>
      <c r="H242" s="70" t="s">
        <v>123</v>
      </c>
      <c r="I242" s="77"/>
      <c r="J242" s="77"/>
      <c r="K242" s="6">
        <v>0.8</v>
      </c>
      <c r="L242" s="55">
        <v>43015</v>
      </c>
      <c r="M242" s="77" t="s">
        <v>65</v>
      </c>
      <c r="N242" s="67" t="s">
        <v>108</v>
      </c>
      <c r="O242" s="68" t="s">
        <v>123</v>
      </c>
      <c r="P242" s="77"/>
      <c r="Q242" s="77" t="s">
        <v>130</v>
      </c>
      <c r="R242" s="77"/>
      <c r="S242" s="77"/>
      <c r="T242" s="77"/>
    </row>
    <row r="243" spans="1:20">
      <c r="A243" s="52">
        <v>491</v>
      </c>
      <c r="B243" s="52" t="s">
        <v>13</v>
      </c>
      <c r="C243" s="66" t="s">
        <v>32</v>
      </c>
      <c r="D243" s="52"/>
      <c r="E243" s="77" t="s">
        <v>1190</v>
      </c>
      <c r="F243" s="50" t="s">
        <v>1196</v>
      </c>
      <c r="G243" s="77"/>
      <c r="H243" s="70" t="s">
        <v>123</v>
      </c>
      <c r="I243" s="77"/>
      <c r="J243" s="77"/>
      <c r="K243" s="6">
        <v>0.8</v>
      </c>
      <c r="L243" s="55">
        <v>42328</v>
      </c>
      <c r="M243" s="77" t="s">
        <v>65</v>
      </c>
      <c r="N243" s="67" t="s">
        <v>108</v>
      </c>
      <c r="O243" s="68" t="s">
        <v>123</v>
      </c>
      <c r="P243" s="77"/>
      <c r="Q243" s="77" t="s">
        <v>130</v>
      </c>
      <c r="R243" s="77"/>
      <c r="S243" s="77"/>
      <c r="T243" s="77"/>
    </row>
    <row r="244" spans="1:20">
      <c r="A244" s="52">
        <v>394</v>
      </c>
      <c r="B244" s="52" t="s">
        <v>13</v>
      </c>
      <c r="C244" s="66" t="s">
        <v>905</v>
      </c>
      <c r="D244" s="52"/>
      <c r="E244" s="77" t="s">
        <v>1104</v>
      </c>
      <c r="F244" s="77" t="s">
        <v>931</v>
      </c>
      <c r="G244" s="77"/>
      <c r="H244" s="70" t="s">
        <v>931</v>
      </c>
      <c r="I244" s="77" t="s">
        <v>1328</v>
      </c>
      <c r="J244" s="77"/>
      <c r="K244" s="6">
        <v>0.8</v>
      </c>
      <c r="L244" s="55">
        <v>43015</v>
      </c>
      <c r="M244" s="77" t="s">
        <v>65</v>
      </c>
      <c r="N244" s="67" t="s">
        <v>108</v>
      </c>
      <c r="O244" s="68" t="s">
        <v>123</v>
      </c>
      <c r="P244" s="77"/>
      <c r="Q244" s="77" t="s">
        <v>130</v>
      </c>
      <c r="R244" s="77"/>
      <c r="S244" s="77"/>
      <c r="T244" s="77"/>
    </row>
    <row r="245" spans="1:20">
      <c r="A245" s="52">
        <v>24</v>
      </c>
      <c r="B245" s="52" t="s">
        <v>13</v>
      </c>
      <c r="C245" s="66" t="s">
        <v>44</v>
      </c>
      <c r="D245" s="52"/>
      <c r="E245" s="77" t="s">
        <v>629</v>
      </c>
      <c r="F245" s="77" t="s">
        <v>256</v>
      </c>
      <c r="G245" s="77"/>
      <c r="H245" s="70" t="s">
        <v>256</v>
      </c>
      <c r="I245" s="77" t="s">
        <v>643</v>
      </c>
      <c r="J245" s="77"/>
      <c r="K245" s="6">
        <v>1</v>
      </c>
      <c r="L245" s="55"/>
      <c r="M245" s="77" t="s">
        <v>65</v>
      </c>
      <c r="N245" s="67" t="s">
        <v>108</v>
      </c>
      <c r="O245" s="68" t="s">
        <v>123</v>
      </c>
      <c r="P245" s="77"/>
      <c r="Q245" s="77" t="s">
        <v>130</v>
      </c>
      <c r="R245" s="77"/>
      <c r="S245" s="77"/>
      <c r="T245" s="77"/>
    </row>
    <row r="246" spans="1:20">
      <c r="A246" s="52">
        <v>456</v>
      </c>
      <c r="B246" s="52" t="s">
        <v>13</v>
      </c>
      <c r="C246" s="66" t="s">
        <v>29</v>
      </c>
      <c r="D246" s="52" t="s">
        <v>1159</v>
      </c>
      <c r="E246" s="77" t="s">
        <v>1160</v>
      </c>
      <c r="F246" s="50" t="s">
        <v>1166</v>
      </c>
      <c r="G246" s="77" t="s">
        <v>150</v>
      </c>
      <c r="H246" s="70" t="s">
        <v>150</v>
      </c>
      <c r="I246" s="77"/>
      <c r="J246" s="77"/>
      <c r="K246" s="6">
        <v>1</v>
      </c>
      <c r="L246" s="55"/>
      <c r="M246" s="77" t="s">
        <v>65</v>
      </c>
      <c r="N246" s="67" t="s">
        <v>108</v>
      </c>
      <c r="O246" s="68" t="s">
        <v>149</v>
      </c>
      <c r="P246" s="77"/>
      <c r="Q246" s="77" t="s">
        <v>152</v>
      </c>
      <c r="R246" s="77"/>
      <c r="S246" s="77"/>
      <c r="T246" s="77"/>
    </row>
    <row r="247" spans="1:20">
      <c r="A247" s="52">
        <v>98</v>
      </c>
      <c r="B247" s="52" t="s">
        <v>13</v>
      </c>
      <c r="C247" s="66" t="s">
        <v>730</v>
      </c>
      <c r="D247" s="52"/>
      <c r="E247" s="77" t="s">
        <v>722</v>
      </c>
      <c r="F247" s="50" t="s">
        <v>149</v>
      </c>
      <c r="G247" s="77"/>
      <c r="H247" s="70" t="s">
        <v>149</v>
      </c>
      <c r="I247" s="77"/>
      <c r="J247" s="77"/>
      <c r="K247" s="6">
        <v>1</v>
      </c>
      <c r="L247" s="55">
        <v>43017</v>
      </c>
      <c r="M247" s="77" t="s">
        <v>65</v>
      </c>
      <c r="N247" s="67" t="s">
        <v>108</v>
      </c>
      <c r="O247" s="68" t="s">
        <v>123</v>
      </c>
      <c r="P247" s="77"/>
      <c r="Q247" s="77" t="s">
        <v>152</v>
      </c>
      <c r="R247" s="77"/>
      <c r="S247" s="77"/>
      <c r="T247" s="77"/>
    </row>
    <row r="248" spans="1:20">
      <c r="A248" s="52">
        <v>134</v>
      </c>
      <c r="B248" s="52" t="s">
        <v>13</v>
      </c>
      <c r="C248" s="66" t="s">
        <v>38</v>
      </c>
      <c r="D248" s="52"/>
      <c r="E248" s="77" t="s">
        <v>744</v>
      </c>
      <c r="F248" s="50" t="s">
        <v>147</v>
      </c>
      <c r="G248" s="77"/>
      <c r="H248" s="70" t="s">
        <v>149</v>
      </c>
      <c r="I248" s="77" t="s">
        <v>758</v>
      </c>
      <c r="J248" s="77"/>
      <c r="K248" s="6">
        <v>1</v>
      </c>
      <c r="L248" s="55">
        <v>42328</v>
      </c>
      <c r="M248" s="77" t="s">
        <v>65</v>
      </c>
      <c r="N248" s="67" t="s">
        <v>108</v>
      </c>
      <c r="O248" s="68" t="s">
        <v>123</v>
      </c>
      <c r="P248" s="77"/>
      <c r="Q248" s="77" t="s">
        <v>152</v>
      </c>
      <c r="R248" s="77"/>
      <c r="S248" s="77"/>
      <c r="T248" s="77"/>
    </row>
    <row r="249" spans="1:20">
      <c r="A249" s="52">
        <v>25</v>
      </c>
      <c r="B249" s="52" t="s">
        <v>13</v>
      </c>
      <c r="C249" s="66" t="s">
        <v>44</v>
      </c>
      <c r="D249" s="52"/>
      <c r="E249" s="77" t="s">
        <v>629</v>
      </c>
      <c r="F249" s="54" t="s">
        <v>344</v>
      </c>
      <c r="G249" s="77"/>
      <c r="H249" s="78" t="s">
        <v>344</v>
      </c>
      <c r="I249" s="77" t="s">
        <v>645</v>
      </c>
      <c r="J249" s="77"/>
      <c r="K249" s="6">
        <v>0.6</v>
      </c>
      <c r="L249" s="55"/>
      <c r="M249" s="77" t="s">
        <v>65</v>
      </c>
      <c r="N249" s="67" t="s">
        <v>108</v>
      </c>
      <c r="O249" s="68" t="s">
        <v>123</v>
      </c>
      <c r="P249" s="77"/>
      <c r="Q249" s="77" t="s">
        <v>130</v>
      </c>
      <c r="R249" s="77"/>
      <c r="S249" s="77"/>
      <c r="T249" s="77"/>
    </row>
    <row r="250" spans="1:20">
      <c r="A250" s="52">
        <v>198</v>
      </c>
      <c r="B250" s="52" t="s">
        <v>13</v>
      </c>
      <c r="C250" s="66" t="s">
        <v>41</v>
      </c>
      <c r="D250" s="52" t="s">
        <v>812</v>
      </c>
      <c r="E250" s="77" t="s">
        <v>813</v>
      </c>
      <c r="F250" s="50" t="s">
        <v>312</v>
      </c>
      <c r="G250" s="50"/>
      <c r="H250" s="70" t="s">
        <v>312</v>
      </c>
      <c r="I250" s="77" t="s">
        <v>814</v>
      </c>
      <c r="J250" s="77" t="s">
        <v>815</v>
      </c>
      <c r="K250" s="6">
        <v>0.8</v>
      </c>
      <c r="L250" s="6"/>
      <c r="M250" s="77" t="s">
        <v>65</v>
      </c>
      <c r="N250" s="67" t="s">
        <v>108</v>
      </c>
      <c r="O250" s="68" t="s">
        <v>123</v>
      </c>
      <c r="P250" s="77"/>
      <c r="Q250" s="77" t="s">
        <v>130</v>
      </c>
      <c r="R250" s="77"/>
      <c r="S250" s="77"/>
      <c r="T250" s="77"/>
    </row>
    <row r="251" spans="1:20">
      <c r="A251" s="52">
        <v>199</v>
      </c>
      <c r="B251" s="52" t="s">
        <v>13</v>
      </c>
      <c r="C251" s="66" t="s">
        <v>41</v>
      </c>
      <c r="D251" s="52" t="s">
        <v>812</v>
      </c>
      <c r="E251" s="77" t="s">
        <v>813</v>
      </c>
      <c r="F251" s="50" t="s">
        <v>126</v>
      </c>
      <c r="G251" s="50"/>
      <c r="H251" s="70" t="s">
        <v>126</v>
      </c>
      <c r="I251" s="77" t="s">
        <v>642</v>
      </c>
      <c r="J251" s="77" t="s">
        <v>815</v>
      </c>
      <c r="K251" s="6">
        <v>0.8</v>
      </c>
      <c r="L251" s="6"/>
      <c r="M251" s="77" t="s">
        <v>65</v>
      </c>
      <c r="N251" s="67" t="s">
        <v>108</v>
      </c>
      <c r="O251" s="68" t="s">
        <v>123</v>
      </c>
      <c r="P251" s="77"/>
      <c r="Q251" s="77" t="s">
        <v>130</v>
      </c>
      <c r="R251" s="77"/>
      <c r="S251" s="77"/>
      <c r="T251" s="77"/>
    </row>
    <row r="252" spans="1:20">
      <c r="A252" s="52">
        <v>200</v>
      </c>
      <c r="B252" s="52" t="s">
        <v>13</v>
      </c>
      <c r="C252" s="66" t="s">
        <v>41</v>
      </c>
      <c r="D252" s="52" t="s">
        <v>812</v>
      </c>
      <c r="E252" s="77" t="s">
        <v>813</v>
      </c>
      <c r="F252" s="50" t="s">
        <v>255</v>
      </c>
      <c r="G252" s="50"/>
      <c r="H252" s="70" t="s">
        <v>255</v>
      </c>
      <c r="I252" s="77" t="s">
        <v>816</v>
      </c>
      <c r="J252" s="77" t="s">
        <v>815</v>
      </c>
      <c r="K252" s="6">
        <v>1</v>
      </c>
      <c r="L252" s="6"/>
      <c r="M252" s="77" t="s">
        <v>65</v>
      </c>
      <c r="N252" s="67" t="s">
        <v>108</v>
      </c>
      <c r="O252" s="68" t="s">
        <v>254</v>
      </c>
      <c r="P252" s="77"/>
      <c r="Q252" s="77" t="s">
        <v>130</v>
      </c>
      <c r="R252" s="77"/>
      <c r="S252" s="77" t="s">
        <v>609</v>
      </c>
      <c r="T252" s="77" t="s">
        <v>609</v>
      </c>
    </row>
    <row r="253" spans="1:20">
      <c r="A253" s="52">
        <v>26</v>
      </c>
      <c r="B253" s="52" t="s">
        <v>13</v>
      </c>
      <c r="C253" s="66" t="s">
        <v>44</v>
      </c>
      <c r="D253" s="52"/>
      <c r="E253" s="77" t="s">
        <v>629</v>
      </c>
      <c r="F253" s="77" t="s">
        <v>647</v>
      </c>
      <c r="G253" s="77"/>
      <c r="H253" s="70" t="s">
        <v>647</v>
      </c>
      <c r="I253" s="77" t="s">
        <v>648</v>
      </c>
      <c r="J253" s="77"/>
      <c r="K253" s="6">
        <v>0.6</v>
      </c>
      <c r="L253" s="55"/>
      <c r="M253" s="77" t="s">
        <v>65</v>
      </c>
      <c r="N253" s="67" t="s">
        <v>608</v>
      </c>
      <c r="O253" s="68" t="s">
        <v>608</v>
      </c>
      <c r="P253" s="77"/>
      <c r="Q253" s="77" t="s">
        <v>173</v>
      </c>
      <c r="R253" s="77"/>
      <c r="S253" s="77"/>
      <c r="T253" s="77" t="s">
        <v>609</v>
      </c>
    </row>
    <row r="254" spans="1:20">
      <c r="A254" s="52">
        <v>27</v>
      </c>
      <c r="B254" s="52" t="s">
        <v>13</v>
      </c>
      <c r="C254" s="66" t="s">
        <v>44</v>
      </c>
      <c r="D254" s="52"/>
      <c r="E254" s="77" t="s">
        <v>629</v>
      </c>
      <c r="F254" s="77" t="s">
        <v>649</v>
      </c>
      <c r="G254" s="77"/>
      <c r="H254" s="70" t="s">
        <v>649</v>
      </c>
      <c r="I254" s="77" t="s">
        <v>650</v>
      </c>
      <c r="J254" s="77"/>
      <c r="K254" s="6">
        <v>0.6</v>
      </c>
      <c r="L254" s="55"/>
      <c r="M254" s="77" t="s">
        <v>65</v>
      </c>
      <c r="N254" s="67" t="s">
        <v>108</v>
      </c>
      <c r="O254" s="68" t="s">
        <v>145</v>
      </c>
      <c r="P254" s="77"/>
      <c r="Q254" s="77" t="s">
        <v>171</v>
      </c>
      <c r="R254" s="77"/>
      <c r="S254" s="77"/>
      <c r="T254" s="77"/>
    </row>
    <row r="255" spans="1:20">
      <c r="A255" s="52">
        <v>136</v>
      </c>
      <c r="B255" s="52" t="s">
        <v>13</v>
      </c>
      <c r="C255" s="66" t="s">
        <v>38</v>
      </c>
      <c r="D255" s="52"/>
      <c r="E255" s="77" t="s">
        <v>744</v>
      </c>
      <c r="F255" s="50" t="s">
        <v>503</v>
      </c>
      <c r="G255" s="77"/>
      <c r="H255" s="70" t="s">
        <v>1329</v>
      </c>
      <c r="I255" s="77" t="s">
        <v>1330</v>
      </c>
      <c r="J255" s="77" t="s">
        <v>1331</v>
      </c>
      <c r="K255" s="6">
        <v>0.1</v>
      </c>
      <c r="L255" s="55">
        <v>42328</v>
      </c>
      <c r="M255" s="77" t="s">
        <v>65</v>
      </c>
      <c r="N255" s="67" t="s">
        <v>248</v>
      </c>
      <c r="O255" s="68" t="s">
        <v>248</v>
      </c>
      <c r="P255" s="77"/>
      <c r="Q255" s="77" t="s">
        <v>248</v>
      </c>
      <c r="R255" s="77"/>
      <c r="S255" s="77"/>
      <c r="T255" s="77"/>
    </row>
    <row r="256" spans="1:20">
      <c r="A256" s="52">
        <v>137</v>
      </c>
      <c r="B256" s="52" t="s">
        <v>13</v>
      </c>
      <c r="C256" s="66" t="s">
        <v>38</v>
      </c>
      <c r="D256" s="52"/>
      <c r="E256" s="77" t="s">
        <v>744</v>
      </c>
      <c r="F256" s="50" t="s">
        <v>479</v>
      </c>
      <c r="G256" s="77"/>
      <c r="H256" s="70" t="s">
        <v>1332</v>
      </c>
      <c r="I256" s="77" t="s">
        <v>1333</v>
      </c>
      <c r="J256" s="77"/>
      <c r="K256" s="6">
        <v>0.1</v>
      </c>
      <c r="L256" s="55">
        <v>42328</v>
      </c>
      <c r="M256" s="77" t="s">
        <v>65</v>
      </c>
      <c r="N256" s="67" t="s">
        <v>108</v>
      </c>
      <c r="O256" s="68" t="s">
        <v>145</v>
      </c>
      <c r="P256" s="77"/>
      <c r="Q256" s="77" t="s">
        <v>171</v>
      </c>
      <c r="R256" s="77"/>
      <c r="S256" s="77"/>
      <c r="T256" s="77"/>
    </row>
    <row r="257" spans="1:17">
      <c r="A257" s="52">
        <v>28</v>
      </c>
      <c r="B257" s="52" t="s">
        <v>13</v>
      </c>
      <c r="C257" s="66" t="s">
        <v>44</v>
      </c>
      <c r="D257" s="52"/>
      <c r="E257" s="77" t="s">
        <v>629</v>
      </c>
      <c r="F257" s="77" t="s">
        <v>651</v>
      </c>
      <c r="G257" s="77"/>
      <c r="H257" s="70" t="s">
        <v>651</v>
      </c>
      <c r="I257" s="77" t="s">
        <v>652</v>
      </c>
      <c r="J257" s="77"/>
      <c r="K257" s="6">
        <v>0.6</v>
      </c>
      <c r="L257" s="55"/>
      <c r="M257" s="77" t="s">
        <v>65</v>
      </c>
      <c r="N257" s="67" t="s">
        <v>108</v>
      </c>
      <c r="O257" s="68" t="s">
        <v>248</v>
      </c>
      <c r="P257" s="77"/>
      <c r="Q257" s="77" t="s">
        <v>171</v>
      </c>
    </row>
    <row r="258" spans="1:17">
      <c r="A258" s="52">
        <v>396</v>
      </c>
      <c r="B258" s="52" t="s">
        <v>13</v>
      </c>
      <c r="C258" s="66" t="s">
        <v>905</v>
      </c>
      <c r="D258" s="52"/>
      <c r="E258" s="77" t="s">
        <v>1104</v>
      </c>
      <c r="F258" s="77" t="s">
        <v>938</v>
      </c>
      <c r="G258" s="77"/>
      <c r="H258" s="70" t="s">
        <v>938</v>
      </c>
      <c r="I258" s="77" t="s">
        <v>1334</v>
      </c>
      <c r="J258" s="77"/>
      <c r="K258" s="6">
        <v>0.6</v>
      </c>
      <c r="L258" s="55">
        <v>43015</v>
      </c>
      <c r="M258" s="77" t="s">
        <v>65</v>
      </c>
      <c r="N258" s="67" t="s">
        <v>184</v>
      </c>
      <c r="O258" s="68" t="s">
        <v>182</v>
      </c>
      <c r="P258" s="77"/>
      <c r="Q258" s="77" t="s">
        <v>171</v>
      </c>
    </row>
    <row r="259" spans="1:17">
      <c r="A259" s="52">
        <v>371</v>
      </c>
      <c r="B259" s="52" t="s">
        <v>13</v>
      </c>
      <c r="C259" s="66" t="s">
        <v>905</v>
      </c>
      <c r="D259" s="52"/>
      <c r="E259" s="77" t="s">
        <v>906</v>
      </c>
      <c r="F259" s="50" t="s">
        <v>1069</v>
      </c>
      <c r="G259" s="77" t="s">
        <v>1073</v>
      </c>
      <c r="H259" s="70" t="s">
        <v>1074</v>
      </c>
      <c r="I259" s="77"/>
      <c r="J259" s="77"/>
      <c r="K259" s="6">
        <v>0.6</v>
      </c>
      <c r="L259" s="55">
        <v>43015</v>
      </c>
      <c r="M259" s="77" t="s">
        <v>65</v>
      </c>
      <c r="N259" s="67" t="s">
        <v>108</v>
      </c>
      <c r="O259" s="68" t="s">
        <v>144</v>
      </c>
      <c r="P259" s="77"/>
      <c r="Q259" s="77" t="s">
        <v>171</v>
      </c>
    </row>
    <row r="260" spans="1:17">
      <c r="A260" s="52">
        <v>30</v>
      </c>
      <c r="B260" s="52" t="s">
        <v>13</v>
      </c>
      <c r="C260" s="66" t="s">
        <v>44</v>
      </c>
      <c r="D260" s="52"/>
      <c r="E260" s="77" t="s">
        <v>629</v>
      </c>
      <c r="F260" s="77" t="s">
        <v>316</v>
      </c>
      <c r="G260" s="77"/>
      <c r="H260" s="70" t="s">
        <v>316</v>
      </c>
      <c r="I260" s="77" t="s">
        <v>657</v>
      </c>
      <c r="J260" s="77"/>
      <c r="K260" s="6">
        <v>0.8</v>
      </c>
      <c r="L260" s="55"/>
      <c r="M260" s="77" t="s">
        <v>65</v>
      </c>
      <c r="N260" s="67" t="s">
        <v>612</v>
      </c>
      <c r="O260" s="68" t="s">
        <v>71</v>
      </c>
      <c r="P260" s="77"/>
      <c r="Q260" s="77" t="s">
        <v>238</v>
      </c>
    </row>
    <row r="261" spans="1:17">
      <c r="A261" s="52">
        <v>492</v>
      </c>
      <c r="B261" s="52" t="s">
        <v>13</v>
      </c>
      <c r="C261" s="66" t="s">
        <v>32</v>
      </c>
      <c r="D261" s="52"/>
      <c r="E261" s="77" t="s">
        <v>1190</v>
      </c>
      <c r="F261" s="50" t="s">
        <v>316</v>
      </c>
      <c r="G261" s="77"/>
      <c r="H261" s="70" t="s">
        <v>316</v>
      </c>
      <c r="I261" s="77"/>
      <c r="J261" s="77"/>
      <c r="K261" s="6">
        <v>0.8</v>
      </c>
      <c r="L261" s="55">
        <v>42328</v>
      </c>
      <c r="M261" s="77" t="s">
        <v>65</v>
      </c>
      <c r="N261" s="67" t="s">
        <v>612</v>
      </c>
      <c r="O261" s="68" t="s">
        <v>71</v>
      </c>
      <c r="P261" s="77"/>
      <c r="Q261" s="77" t="s">
        <v>238</v>
      </c>
    </row>
    <row r="262" spans="1:17">
      <c r="A262" s="52">
        <v>231</v>
      </c>
      <c r="B262" s="52" t="s">
        <v>13</v>
      </c>
      <c r="C262" s="66" t="s">
        <v>41</v>
      </c>
      <c r="D262" s="52" t="s">
        <v>812</v>
      </c>
      <c r="E262" s="77" t="s">
        <v>842</v>
      </c>
      <c r="F262" s="50" t="s">
        <v>315</v>
      </c>
      <c r="G262" s="50"/>
      <c r="H262" s="70" t="s">
        <v>315</v>
      </c>
      <c r="I262" s="77" t="s">
        <v>657</v>
      </c>
      <c r="J262" s="77" t="s">
        <v>815</v>
      </c>
      <c r="K262" s="6">
        <v>0.8</v>
      </c>
      <c r="L262" s="6"/>
      <c r="M262" s="77" t="s">
        <v>65</v>
      </c>
      <c r="N262" s="67" t="s">
        <v>612</v>
      </c>
      <c r="O262" s="68" t="s">
        <v>71</v>
      </c>
      <c r="P262" s="77"/>
      <c r="Q262" s="77" t="s">
        <v>238</v>
      </c>
    </row>
    <row r="263" spans="1:17">
      <c r="A263" s="52">
        <v>31</v>
      </c>
      <c r="B263" s="52" t="s">
        <v>13</v>
      </c>
      <c r="C263" s="66" t="s">
        <v>44</v>
      </c>
      <c r="D263" s="52"/>
      <c r="E263" s="77" t="s">
        <v>629</v>
      </c>
      <c r="F263" s="77" t="s">
        <v>414</v>
      </c>
      <c r="G263" s="77"/>
      <c r="H263" s="70" t="s">
        <v>414</v>
      </c>
      <c r="I263" s="77" t="s">
        <v>660</v>
      </c>
      <c r="J263" s="77"/>
      <c r="K263" s="6">
        <v>0.6</v>
      </c>
      <c r="L263" s="55"/>
      <c r="M263" s="77" t="s">
        <v>65</v>
      </c>
      <c r="N263" s="67" t="s">
        <v>608</v>
      </c>
      <c r="O263" s="68" t="s">
        <v>145</v>
      </c>
      <c r="P263" s="77"/>
      <c r="Q263" s="77" t="s">
        <v>171</v>
      </c>
    </row>
    <row r="264" spans="1:17">
      <c r="A264" s="52">
        <v>215</v>
      </c>
      <c r="B264" s="52" t="s">
        <v>13</v>
      </c>
      <c r="C264" s="66" t="s">
        <v>41</v>
      </c>
      <c r="D264" s="52" t="s">
        <v>812</v>
      </c>
      <c r="E264" s="77" t="s">
        <v>836</v>
      </c>
      <c r="F264" s="50" t="s">
        <v>413</v>
      </c>
      <c r="G264" s="50"/>
      <c r="H264" s="70" t="s">
        <v>413</v>
      </c>
      <c r="I264" s="77" t="s">
        <v>660</v>
      </c>
      <c r="J264" s="77" t="s">
        <v>815</v>
      </c>
      <c r="K264" s="6">
        <v>0.6</v>
      </c>
      <c r="L264" s="6"/>
      <c r="M264" s="77" t="s">
        <v>65</v>
      </c>
      <c r="N264" s="67" t="s">
        <v>608</v>
      </c>
      <c r="O264" s="68" t="s">
        <v>145</v>
      </c>
      <c r="P264" s="77"/>
      <c r="Q264" s="77" t="s">
        <v>171</v>
      </c>
    </row>
    <row r="265" spans="1:17">
      <c r="A265" s="52">
        <v>321</v>
      </c>
      <c r="B265" s="52" t="s">
        <v>13</v>
      </c>
      <c r="C265" s="66" t="s">
        <v>905</v>
      </c>
      <c r="D265" s="52"/>
      <c r="E265" s="77" t="s">
        <v>906</v>
      </c>
      <c r="F265" s="50" t="s">
        <v>962</v>
      </c>
      <c r="G265" s="77" t="s">
        <v>963</v>
      </c>
      <c r="H265" s="70" t="s">
        <v>964</v>
      </c>
      <c r="I265" s="77"/>
      <c r="J265" s="77"/>
      <c r="K265" s="6">
        <v>0.6</v>
      </c>
      <c r="L265" s="55">
        <v>43015</v>
      </c>
      <c r="M265" s="77" t="s">
        <v>65</v>
      </c>
      <c r="N265" s="67" t="s">
        <v>108</v>
      </c>
      <c r="O265" s="68" t="s">
        <v>217</v>
      </c>
      <c r="P265" s="77"/>
      <c r="Q265" s="77" t="s">
        <v>171</v>
      </c>
    </row>
    <row r="266" spans="1:17">
      <c r="A266" s="52">
        <v>398</v>
      </c>
      <c r="B266" s="52" t="s">
        <v>13</v>
      </c>
      <c r="C266" s="66" t="s">
        <v>905</v>
      </c>
      <c r="D266" s="52"/>
      <c r="E266" s="77" t="s">
        <v>1104</v>
      </c>
      <c r="F266" s="77" t="s">
        <v>962</v>
      </c>
      <c r="G266" s="77"/>
      <c r="H266" s="70" t="s">
        <v>962</v>
      </c>
      <c r="I266" s="77" t="s">
        <v>1335</v>
      </c>
      <c r="J266" s="77"/>
      <c r="K266" s="6">
        <v>0.6</v>
      </c>
      <c r="L266" s="55">
        <v>43015</v>
      </c>
      <c r="M266" s="77" t="s">
        <v>65</v>
      </c>
      <c r="N266" s="67" t="s">
        <v>108</v>
      </c>
      <c r="O266" s="68" t="s">
        <v>217</v>
      </c>
      <c r="P266" s="77"/>
      <c r="Q266" s="77" t="s">
        <v>171</v>
      </c>
    </row>
    <row r="267" spans="1:17">
      <c r="A267" s="52">
        <v>32</v>
      </c>
      <c r="B267" s="52" t="s">
        <v>13</v>
      </c>
      <c r="C267" s="66" t="s">
        <v>44</v>
      </c>
      <c r="D267" s="52"/>
      <c r="E267" s="77" t="s">
        <v>629</v>
      </c>
      <c r="F267" s="77" t="s">
        <v>118</v>
      </c>
      <c r="G267" s="77"/>
      <c r="H267" s="70" t="s">
        <v>118</v>
      </c>
      <c r="I267" s="77" t="s">
        <v>661</v>
      </c>
      <c r="J267" s="77"/>
      <c r="K267" s="6">
        <v>1</v>
      </c>
      <c r="L267" s="55"/>
      <c r="M267" s="77" t="s">
        <v>65</v>
      </c>
      <c r="N267" s="67" t="s">
        <v>108</v>
      </c>
      <c r="O267" s="68" t="s">
        <v>107</v>
      </c>
      <c r="P267" s="77"/>
      <c r="Q267" s="77" t="s">
        <v>368</v>
      </c>
    </row>
    <row r="268" spans="1:17">
      <c r="A268" s="52">
        <v>232</v>
      </c>
      <c r="B268" s="52" t="s">
        <v>13</v>
      </c>
      <c r="C268" s="66" t="s">
        <v>41</v>
      </c>
      <c r="D268" s="52" t="s">
        <v>812</v>
      </c>
      <c r="E268" s="77" t="s">
        <v>842</v>
      </c>
      <c r="F268" s="50" t="s">
        <v>117</v>
      </c>
      <c r="G268" s="50"/>
      <c r="H268" s="70" t="s">
        <v>117</v>
      </c>
      <c r="I268" s="77" t="s">
        <v>661</v>
      </c>
      <c r="J268" s="77" t="s">
        <v>815</v>
      </c>
      <c r="K268" s="6">
        <v>1</v>
      </c>
      <c r="L268" s="6"/>
      <c r="M268" s="77" t="s">
        <v>65</v>
      </c>
      <c r="N268" s="67" t="s">
        <v>108</v>
      </c>
      <c r="O268" s="68" t="s">
        <v>107</v>
      </c>
      <c r="P268" s="77"/>
      <c r="Q268" s="77" t="s">
        <v>368</v>
      </c>
    </row>
    <row r="269" spans="1:17">
      <c r="A269" s="52">
        <v>493</v>
      </c>
      <c r="B269" s="52" t="s">
        <v>13</v>
      </c>
      <c r="C269" s="66" t="s">
        <v>32</v>
      </c>
      <c r="D269" s="52"/>
      <c r="E269" s="77" t="s">
        <v>1190</v>
      </c>
      <c r="F269" s="50" t="s">
        <v>1197</v>
      </c>
      <c r="G269" s="77"/>
      <c r="H269" s="70" t="s">
        <v>1197</v>
      </c>
      <c r="I269" s="77"/>
      <c r="J269" s="77"/>
      <c r="K269" s="6">
        <v>0.6</v>
      </c>
      <c r="L269" s="55">
        <v>42328</v>
      </c>
      <c r="M269" s="77" t="s">
        <v>65</v>
      </c>
      <c r="N269" s="67" t="s">
        <v>608</v>
      </c>
      <c r="O269" s="68" t="s">
        <v>608</v>
      </c>
      <c r="P269" s="77"/>
      <c r="Q269" s="77" t="s">
        <v>368</v>
      </c>
    </row>
    <row r="270" spans="1:17">
      <c r="A270" s="52">
        <v>333</v>
      </c>
      <c r="B270" s="52" t="s">
        <v>13</v>
      </c>
      <c r="C270" s="66" t="s">
        <v>905</v>
      </c>
      <c r="D270" s="52"/>
      <c r="E270" s="77" t="s">
        <v>906</v>
      </c>
      <c r="F270" s="50" t="s">
        <v>991</v>
      </c>
      <c r="G270" s="77" t="s">
        <v>991</v>
      </c>
      <c r="H270" s="70" t="s">
        <v>992</v>
      </c>
      <c r="I270" s="77"/>
      <c r="J270" s="77"/>
      <c r="K270" s="6">
        <v>0.8</v>
      </c>
      <c r="L270" s="55">
        <v>43015</v>
      </c>
      <c r="M270" s="77" t="s">
        <v>65</v>
      </c>
      <c r="N270" s="67" t="s">
        <v>108</v>
      </c>
      <c r="O270" s="68" t="s">
        <v>144</v>
      </c>
      <c r="P270" s="77"/>
      <c r="Q270" s="77" t="s">
        <v>262</v>
      </c>
    </row>
    <row r="271" spans="1:17">
      <c r="A271" s="52">
        <v>399</v>
      </c>
      <c r="B271" s="52" t="s">
        <v>13</v>
      </c>
      <c r="C271" s="66" t="s">
        <v>905</v>
      </c>
      <c r="D271" s="52"/>
      <c r="E271" s="77" t="s">
        <v>1104</v>
      </c>
      <c r="F271" s="77" t="s">
        <v>991</v>
      </c>
      <c r="G271" s="77"/>
      <c r="H271" s="70" t="s">
        <v>991</v>
      </c>
      <c r="I271" s="77" t="s">
        <v>1107</v>
      </c>
      <c r="J271" s="77"/>
      <c r="K271" s="6">
        <v>0.8</v>
      </c>
      <c r="L271" s="55">
        <v>43015</v>
      </c>
      <c r="M271" s="77" t="s">
        <v>65</v>
      </c>
      <c r="N271" s="67" t="s">
        <v>108</v>
      </c>
      <c r="O271" s="68" t="s">
        <v>144</v>
      </c>
      <c r="P271" s="77"/>
      <c r="Q271" s="77" t="s">
        <v>262</v>
      </c>
    </row>
    <row r="272" spans="1:17">
      <c r="A272" s="52">
        <v>33</v>
      </c>
      <c r="B272" s="52" t="s">
        <v>13</v>
      </c>
      <c r="C272" s="66" t="s">
        <v>44</v>
      </c>
      <c r="D272" s="52"/>
      <c r="E272" s="77" t="s">
        <v>629</v>
      </c>
      <c r="F272" s="77" t="s">
        <v>77</v>
      </c>
      <c r="G272" s="77"/>
      <c r="H272" s="70" t="s">
        <v>77</v>
      </c>
      <c r="I272" s="77" t="s">
        <v>662</v>
      </c>
      <c r="J272" s="77"/>
      <c r="K272" s="6">
        <v>0.8</v>
      </c>
      <c r="L272" s="55"/>
      <c r="M272" s="77" t="s">
        <v>65</v>
      </c>
      <c r="N272" s="67" t="s">
        <v>612</v>
      </c>
      <c r="O272" s="68" t="s">
        <v>97</v>
      </c>
      <c r="P272" s="77"/>
      <c r="Q272" s="77" t="s">
        <v>97</v>
      </c>
    </row>
    <row r="273" spans="1:17">
      <c r="A273" s="52">
        <v>233</v>
      </c>
      <c r="B273" s="52" t="s">
        <v>13</v>
      </c>
      <c r="C273" s="66" t="s">
        <v>41</v>
      </c>
      <c r="D273" s="52" t="s">
        <v>812</v>
      </c>
      <c r="E273" s="77" t="s">
        <v>842</v>
      </c>
      <c r="F273" s="50" t="s">
        <v>236</v>
      </c>
      <c r="G273" s="50"/>
      <c r="H273" s="70" t="s">
        <v>236</v>
      </c>
      <c r="I273" s="77" t="s">
        <v>662</v>
      </c>
      <c r="J273" s="77" t="s">
        <v>815</v>
      </c>
      <c r="K273" s="6">
        <v>0.8</v>
      </c>
      <c r="L273" s="6"/>
      <c r="M273" s="77" t="s">
        <v>65</v>
      </c>
      <c r="N273" s="67" t="s">
        <v>612</v>
      </c>
      <c r="O273" s="68" t="s">
        <v>97</v>
      </c>
      <c r="P273" s="77"/>
      <c r="Q273" s="77" t="s">
        <v>97</v>
      </c>
    </row>
    <row r="274" spans="1:17">
      <c r="A274" s="52">
        <v>459</v>
      </c>
      <c r="B274" s="52" t="s">
        <v>13</v>
      </c>
      <c r="C274" s="66" t="s">
        <v>29</v>
      </c>
      <c r="D274" s="52" t="s">
        <v>1159</v>
      </c>
      <c r="E274" s="77" t="s">
        <v>1160</v>
      </c>
      <c r="F274" s="50" t="s">
        <v>1169</v>
      </c>
      <c r="G274" s="77" t="s">
        <v>273</v>
      </c>
      <c r="H274" s="70" t="s">
        <v>273</v>
      </c>
      <c r="I274" s="77"/>
      <c r="J274" s="77"/>
      <c r="K274" s="6">
        <v>1</v>
      </c>
      <c r="L274" s="55"/>
      <c r="M274" s="77" t="s">
        <v>65</v>
      </c>
      <c r="N274" s="67" t="s">
        <v>608</v>
      </c>
      <c r="O274" s="68" t="s">
        <v>608</v>
      </c>
      <c r="P274" s="77"/>
      <c r="Q274" s="77" t="s">
        <v>171</v>
      </c>
    </row>
    <row r="275" spans="1:17">
      <c r="A275" s="52">
        <v>34</v>
      </c>
      <c r="B275" s="52" t="s">
        <v>13</v>
      </c>
      <c r="C275" s="66" t="s">
        <v>44</v>
      </c>
      <c r="D275" s="52"/>
      <c r="E275" s="77" t="s">
        <v>629</v>
      </c>
      <c r="F275" s="77" t="s">
        <v>663</v>
      </c>
      <c r="G275" s="77"/>
      <c r="H275" s="70" t="s">
        <v>663</v>
      </c>
      <c r="I275" s="77" t="s">
        <v>665</v>
      </c>
      <c r="J275" s="77"/>
      <c r="K275" s="6">
        <v>0.6</v>
      </c>
      <c r="L275" s="55"/>
      <c r="M275" s="77" t="s">
        <v>65</v>
      </c>
      <c r="N275" s="67" t="s">
        <v>608</v>
      </c>
      <c r="O275" s="68" t="s">
        <v>145</v>
      </c>
      <c r="P275" s="77"/>
      <c r="Q275" s="77" t="s">
        <v>171</v>
      </c>
    </row>
    <row r="276" spans="1:17">
      <c r="A276" s="52">
        <v>494</v>
      </c>
      <c r="B276" s="52" t="s">
        <v>13</v>
      </c>
      <c r="C276" s="66" t="s">
        <v>32</v>
      </c>
      <c r="D276" s="52"/>
      <c r="E276" s="77" t="s">
        <v>1190</v>
      </c>
      <c r="F276" s="50" t="s">
        <v>663</v>
      </c>
      <c r="G276" s="77"/>
      <c r="H276" s="70" t="s">
        <v>664</v>
      </c>
      <c r="I276" s="77"/>
      <c r="J276" s="77"/>
      <c r="K276" s="6">
        <v>0.6</v>
      </c>
      <c r="L276" s="55">
        <v>42328</v>
      </c>
      <c r="M276" s="77" t="s">
        <v>65</v>
      </c>
      <c r="N276" s="67" t="s">
        <v>608</v>
      </c>
      <c r="O276" s="68" t="s">
        <v>145</v>
      </c>
      <c r="P276" s="77"/>
      <c r="Q276" s="77" t="s">
        <v>171</v>
      </c>
    </row>
    <row r="277" spans="1:17">
      <c r="A277" s="52">
        <v>495</v>
      </c>
      <c r="B277" s="52" t="s">
        <v>13</v>
      </c>
      <c r="C277" s="66" t="s">
        <v>32</v>
      </c>
      <c r="D277" s="52"/>
      <c r="E277" s="77" t="s">
        <v>1190</v>
      </c>
      <c r="F277" s="50" t="s">
        <v>1198</v>
      </c>
      <c r="G277" s="77"/>
      <c r="H277" s="70" t="s">
        <v>1198</v>
      </c>
      <c r="I277" s="77"/>
      <c r="J277" s="77"/>
      <c r="K277" s="6">
        <v>0.8</v>
      </c>
      <c r="L277" s="55">
        <v>42328</v>
      </c>
      <c r="M277" s="77" t="s">
        <v>65</v>
      </c>
      <c r="N277" s="67" t="s">
        <v>612</v>
      </c>
      <c r="O277" s="68" t="s">
        <v>71</v>
      </c>
      <c r="P277" s="77"/>
      <c r="Q277" s="77" t="s">
        <v>238</v>
      </c>
    </row>
    <row r="278" spans="1:17">
      <c r="A278" s="52">
        <v>35</v>
      </c>
      <c r="B278" s="52" t="s">
        <v>13</v>
      </c>
      <c r="C278" s="66" t="s">
        <v>44</v>
      </c>
      <c r="D278" s="52"/>
      <c r="E278" s="77" t="s">
        <v>629</v>
      </c>
      <c r="F278" s="77" t="s">
        <v>205</v>
      </c>
      <c r="G278" s="77"/>
      <c r="H278" s="70" t="s">
        <v>205</v>
      </c>
      <c r="I278" s="77" t="s">
        <v>667</v>
      </c>
      <c r="J278" s="77"/>
      <c r="K278" s="6">
        <v>0.8</v>
      </c>
      <c r="L278" s="55"/>
      <c r="M278" s="77" t="s">
        <v>65</v>
      </c>
      <c r="N278" s="67" t="s">
        <v>612</v>
      </c>
      <c r="O278" s="68" t="s">
        <v>71</v>
      </c>
      <c r="P278" s="77"/>
      <c r="Q278" s="77" t="s">
        <v>238</v>
      </c>
    </row>
    <row r="279" spans="1:17">
      <c r="A279" s="52">
        <v>234</v>
      </c>
      <c r="B279" s="52" t="s">
        <v>13</v>
      </c>
      <c r="C279" s="66" t="s">
        <v>41</v>
      </c>
      <c r="D279" s="52" t="s">
        <v>812</v>
      </c>
      <c r="E279" s="77" t="s">
        <v>842</v>
      </c>
      <c r="F279" s="50" t="s">
        <v>204</v>
      </c>
      <c r="G279" s="50"/>
      <c r="H279" s="70" t="s">
        <v>204</v>
      </c>
      <c r="I279" s="77" t="s">
        <v>667</v>
      </c>
      <c r="J279" s="77" t="s">
        <v>815</v>
      </c>
      <c r="K279" s="6">
        <v>0.8</v>
      </c>
      <c r="L279" s="6"/>
      <c r="M279" s="77" t="s">
        <v>65</v>
      </c>
      <c r="N279" s="67" t="s">
        <v>612</v>
      </c>
      <c r="O279" s="68" t="s">
        <v>71</v>
      </c>
      <c r="P279" s="77"/>
      <c r="Q279" s="77" t="s">
        <v>238</v>
      </c>
    </row>
    <row r="280" spans="1:17">
      <c r="A280" s="52">
        <v>173</v>
      </c>
      <c r="B280" s="52" t="s">
        <v>13</v>
      </c>
      <c r="C280" s="66" t="s">
        <v>800</v>
      </c>
      <c r="D280" s="52" t="s">
        <v>801</v>
      </c>
      <c r="E280" s="77" t="s">
        <v>802</v>
      </c>
      <c r="F280" s="50" t="s">
        <v>318</v>
      </c>
      <c r="G280" s="77"/>
      <c r="H280" s="70" t="s">
        <v>318</v>
      </c>
      <c r="I280" s="77" t="s">
        <v>803</v>
      </c>
      <c r="J280" s="77"/>
      <c r="K280" s="6">
        <v>0.8</v>
      </c>
      <c r="L280" s="55">
        <v>43018</v>
      </c>
      <c r="M280" s="77" t="s">
        <v>65</v>
      </c>
      <c r="N280" s="67" t="s">
        <v>612</v>
      </c>
      <c r="O280" s="68" t="s">
        <v>71</v>
      </c>
      <c r="P280" s="77"/>
      <c r="Q280" s="77" t="s">
        <v>238</v>
      </c>
    </row>
    <row r="281" spans="1:17">
      <c r="A281" s="52">
        <v>174</v>
      </c>
      <c r="B281" s="52" t="s">
        <v>13</v>
      </c>
      <c r="C281" s="66" t="s">
        <v>800</v>
      </c>
      <c r="D281" s="52" t="s">
        <v>801</v>
      </c>
      <c r="E281" s="77" t="s">
        <v>802</v>
      </c>
      <c r="F281" s="50" t="s">
        <v>208</v>
      </c>
      <c r="G281" s="77"/>
      <c r="H281" s="70" t="s">
        <v>208</v>
      </c>
      <c r="I281" s="77" t="s">
        <v>803</v>
      </c>
      <c r="J281" s="77"/>
      <c r="K281" s="6">
        <v>0.8</v>
      </c>
      <c r="L281" s="55">
        <v>43018</v>
      </c>
      <c r="M281" s="77" t="s">
        <v>65</v>
      </c>
      <c r="N281" s="67" t="s">
        <v>612</v>
      </c>
      <c r="O281" s="68" t="s">
        <v>71</v>
      </c>
      <c r="P281" s="77"/>
      <c r="Q281" s="77" t="s">
        <v>238</v>
      </c>
    </row>
    <row r="282" spans="1:17">
      <c r="A282" s="52">
        <v>100</v>
      </c>
      <c r="B282" s="52" t="s">
        <v>13</v>
      </c>
      <c r="C282" s="66" t="s">
        <v>730</v>
      </c>
      <c r="D282" s="52"/>
      <c r="E282" s="77" t="s">
        <v>722</v>
      </c>
      <c r="F282" s="50" t="s">
        <v>362</v>
      </c>
      <c r="G282" s="77"/>
      <c r="H282" s="70" t="s">
        <v>362</v>
      </c>
      <c r="I282" s="77"/>
      <c r="J282" s="77"/>
      <c r="K282" s="6">
        <v>1</v>
      </c>
      <c r="L282" s="55">
        <v>43017</v>
      </c>
      <c r="M282" s="77" t="s">
        <v>65</v>
      </c>
      <c r="N282" s="67" t="s">
        <v>108</v>
      </c>
      <c r="O282" s="68" t="s">
        <v>362</v>
      </c>
      <c r="P282" s="77"/>
      <c r="Q282" s="77" t="s">
        <v>171</v>
      </c>
    </row>
    <row r="283" spans="1:17">
      <c r="A283" s="52">
        <v>36</v>
      </c>
      <c r="B283" s="52" t="s">
        <v>13</v>
      </c>
      <c r="C283" s="66" t="s">
        <v>44</v>
      </c>
      <c r="D283" s="52"/>
      <c r="E283" s="77" t="s">
        <v>629</v>
      </c>
      <c r="F283" s="77" t="s">
        <v>1336</v>
      </c>
      <c r="G283" s="77"/>
      <c r="H283" s="70" t="s">
        <v>1336</v>
      </c>
      <c r="I283" s="77" t="s">
        <v>1337</v>
      </c>
      <c r="J283" s="77"/>
      <c r="K283" s="6">
        <v>0.2</v>
      </c>
      <c r="L283" s="55"/>
      <c r="M283" s="77" t="s">
        <v>65</v>
      </c>
      <c r="N283" s="67" t="s">
        <v>108</v>
      </c>
      <c r="O283" s="68" t="s">
        <v>145</v>
      </c>
      <c r="P283" s="77"/>
      <c r="Q283" s="77" t="s">
        <v>248</v>
      </c>
    </row>
    <row r="284" spans="1:17">
      <c r="A284" s="52">
        <v>72</v>
      </c>
      <c r="B284" s="52" t="s">
        <v>13</v>
      </c>
      <c r="C284" s="66" t="s">
        <v>721</v>
      </c>
      <c r="D284" s="52"/>
      <c r="E284" s="77" t="s">
        <v>722</v>
      </c>
      <c r="F284" s="50" t="s">
        <v>289</v>
      </c>
      <c r="G284" s="77"/>
      <c r="H284" s="70" t="s">
        <v>289</v>
      </c>
      <c r="I284" s="77"/>
      <c r="J284" s="77"/>
      <c r="K284" s="6">
        <v>0.6</v>
      </c>
      <c r="L284" s="55"/>
      <c r="M284" s="77" t="s">
        <v>65</v>
      </c>
      <c r="N284" s="67" t="s">
        <v>108</v>
      </c>
      <c r="O284" s="68" t="s">
        <v>289</v>
      </c>
      <c r="P284" s="77"/>
      <c r="Q284" s="77" t="s">
        <v>368</v>
      </c>
    </row>
    <row r="285" spans="1:17">
      <c r="A285" s="52">
        <v>101</v>
      </c>
      <c r="B285" s="52" t="s">
        <v>13</v>
      </c>
      <c r="C285" s="66" t="s">
        <v>730</v>
      </c>
      <c r="D285" s="52"/>
      <c r="E285" s="77" t="s">
        <v>722</v>
      </c>
      <c r="F285" s="50" t="s">
        <v>289</v>
      </c>
      <c r="G285" s="77"/>
      <c r="H285" s="70" t="s">
        <v>289</v>
      </c>
      <c r="I285" s="77"/>
      <c r="J285" s="77"/>
      <c r="K285" s="6">
        <v>0.6</v>
      </c>
      <c r="L285" s="55">
        <v>43017</v>
      </c>
      <c r="M285" s="77" t="s">
        <v>65</v>
      </c>
      <c r="N285" s="67" t="s">
        <v>108</v>
      </c>
      <c r="O285" s="68" t="s">
        <v>289</v>
      </c>
      <c r="P285" s="77"/>
      <c r="Q285" s="77" t="s">
        <v>368</v>
      </c>
    </row>
    <row r="286" spans="1:17">
      <c r="A286" s="52">
        <v>430</v>
      </c>
      <c r="B286" s="52" t="s">
        <v>13</v>
      </c>
      <c r="C286" s="66" t="s">
        <v>1116</v>
      </c>
      <c r="D286" s="52" t="s">
        <v>1117</v>
      </c>
      <c r="E286" s="77" t="s">
        <v>49</v>
      </c>
      <c r="F286" s="50" t="s">
        <v>1126</v>
      </c>
      <c r="G286" s="77">
        <v>15</v>
      </c>
      <c r="H286" s="71" t="s">
        <v>1126</v>
      </c>
      <c r="I286" s="77" t="s">
        <v>1127</v>
      </c>
      <c r="J286" s="77"/>
      <c r="K286" s="6">
        <v>1</v>
      </c>
      <c r="L286" s="55"/>
      <c r="M286" s="77" t="s">
        <v>65</v>
      </c>
      <c r="N286" s="67" t="s">
        <v>608</v>
      </c>
      <c r="O286" s="68" t="s">
        <v>608</v>
      </c>
      <c r="P286" s="77"/>
      <c r="Q286" s="77" t="s">
        <v>248</v>
      </c>
    </row>
    <row r="287" spans="1:17">
      <c r="A287" s="52">
        <v>431</v>
      </c>
      <c r="B287" s="52" t="s">
        <v>13</v>
      </c>
      <c r="C287" s="66" t="s">
        <v>1116</v>
      </c>
      <c r="D287" s="52" t="s">
        <v>1117</v>
      </c>
      <c r="E287" s="77" t="s">
        <v>49</v>
      </c>
      <c r="F287" s="50" t="s">
        <v>1129</v>
      </c>
      <c r="G287" s="77">
        <v>14</v>
      </c>
      <c r="H287" s="71" t="s">
        <v>1129</v>
      </c>
      <c r="I287" s="77" t="s">
        <v>1130</v>
      </c>
      <c r="J287" s="77"/>
      <c r="K287" s="6">
        <v>1</v>
      </c>
      <c r="L287" s="55"/>
      <c r="M287" s="77" t="s">
        <v>65</v>
      </c>
      <c r="N287" s="67" t="s">
        <v>608</v>
      </c>
      <c r="O287" s="68" t="s">
        <v>608</v>
      </c>
      <c r="P287" s="77"/>
      <c r="Q287" s="77" t="s">
        <v>248</v>
      </c>
    </row>
    <row r="288" spans="1:17">
      <c r="A288" s="52">
        <v>381</v>
      </c>
      <c r="B288" s="52" t="s">
        <v>13</v>
      </c>
      <c r="C288" s="66" t="s">
        <v>905</v>
      </c>
      <c r="D288" s="52"/>
      <c r="E288" s="77" t="s">
        <v>906</v>
      </c>
      <c r="F288" s="50" t="s">
        <v>1088</v>
      </c>
      <c r="G288" s="77" t="s">
        <v>1338</v>
      </c>
      <c r="H288" s="70" t="s">
        <v>1339</v>
      </c>
      <c r="I288" s="77"/>
      <c r="J288" s="77"/>
      <c r="K288" s="6">
        <v>0.4</v>
      </c>
      <c r="L288" s="55">
        <v>43015</v>
      </c>
      <c r="M288" s="77" t="s">
        <v>65</v>
      </c>
      <c r="N288" s="67" t="s">
        <v>608</v>
      </c>
      <c r="O288" s="68" t="s">
        <v>145</v>
      </c>
      <c r="P288" s="77"/>
      <c r="Q288" s="77" t="s">
        <v>171</v>
      </c>
    </row>
    <row r="289" spans="1:18">
      <c r="A289" s="52">
        <v>337</v>
      </c>
      <c r="B289" s="52" t="s">
        <v>13</v>
      </c>
      <c r="C289" s="66" t="s">
        <v>905</v>
      </c>
      <c r="D289" s="52"/>
      <c r="E289" s="77" t="s">
        <v>906</v>
      </c>
      <c r="F289" s="50" t="s">
        <v>1003</v>
      </c>
      <c r="G289" s="77" t="s">
        <v>1004</v>
      </c>
      <c r="H289" s="70" t="s">
        <v>1004</v>
      </c>
      <c r="I289" s="77"/>
      <c r="J289" s="77"/>
      <c r="K289" s="6">
        <v>0.6</v>
      </c>
      <c r="L289" s="55">
        <v>43015</v>
      </c>
      <c r="M289" s="77" t="s">
        <v>65</v>
      </c>
      <c r="N289" s="67" t="s">
        <v>608</v>
      </c>
      <c r="O289" s="68" t="s">
        <v>289</v>
      </c>
      <c r="P289" s="77"/>
      <c r="Q289" s="77" t="s">
        <v>171</v>
      </c>
      <c r="R289" s="77"/>
    </row>
    <row r="290" spans="1:18">
      <c r="A290" s="52">
        <v>400</v>
      </c>
      <c r="B290" s="52" t="s">
        <v>13</v>
      </c>
      <c r="C290" s="66" t="s">
        <v>905</v>
      </c>
      <c r="D290" s="52"/>
      <c r="E290" s="77" t="s">
        <v>1104</v>
      </c>
      <c r="F290" s="77" t="s">
        <v>1003</v>
      </c>
      <c r="G290" s="77"/>
      <c r="H290" s="70" t="s">
        <v>1003</v>
      </c>
      <c r="I290" s="77" t="s">
        <v>1340</v>
      </c>
      <c r="J290" s="77"/>
      <c r="K290" s="6">
        <v>0.6</v>
      </c>
      <c r="L290" s="55">
        <v>43015</v>
      </c>
      <c r="M290" s="77" t="s">
        <v>65</v>
      </c>
      <c r="N290" s="67" t="s">
        <v>608</v>
      </c>
      <c r="O290" s="68" t="s">
        <v>608</v>
      </c>
      <c r="P290" s="77"/>
      <c r="Q290" s="77" t="s">
        <v>171</v>
      </c>
      <c r="R290" s="77"/>
    </row>
    <row r="291" spans="1:18">
      <c r="A291" s="52">
        <v>401</v>
      </c>
      <c r="B291" s="52" t="s">
        <v>13</v>
      </c>
      <c r="C291" s="66" t="s">
        <v>905</v>
      </c>
      <c r="D291" s="52"/>
      <c r="E291" s="77" t="s">
        <v>1104</v>
      </c>
      <c r="F291" s="77" t="s">
        <v>1008</v>
      </c>
      <c r="G291" s="77"/>
      <c r="H291" s="70" t="s">
        <v>1008</v>
      </c>
      <c r="I291" s="77"/>
      <c r="J291" s="77"/>
      <c r="K291" s="6">
        <v>0.6</v>
      </c>
      <c r="L291" s="55">
        <v>43015</v>
      </c>
      <c r="M291" s="77" t="s">
        <v>65</v>
      </c>
      <c r="N291" s="67" t="s">
        <v>248</v>
      </c>
      <c r="O291" s="68" t="s">
        <v>248</v>
      </c>
      <c r="P291" s="77"/>
      <c r="Q291" s="77" t="s">
        <v>248</v>
      </c>
      <c r="R291" s="77"/>
    </row>
    <row r="292" spans="1:18">
      <c r="A292" s="52">
        <v>497</v>
      </c>
      <c r="B292" s="52" t="s">
        <v>13</v>
      </c>
      <c r="C292" s="66" t="s">
        <v>32</v>
      </c>
      <c r="D292" s="52"/>
      <c r="E292" s="77" t="s">
        <v>1190</v>
      </c>
      <c r="F292" s="50" t="s">
        <v>1200</v>
      </c>
      <c r="G292" s="77"/>
      <c r="H292" s="70" t="s">
        <v>1200</v>
      </c>
      <c r="I292" s="77"/>
      <c r="J292" s="77"/>
      <c r="K292" s="6">
        <v>0.6</v>
      </c>
      <c r="L292" s="55">
        <v>42328</v>
      </c>
      <c r="M292" s="77" t="s">
        <v>65</v>
      </c>
      <c r="N292" s="67" t="s">
        <v>608</v>
      </c>
      <c r="O292" s="68" t="s">
        <v>608</v>
      </c>
      <c r="P292" s="77"/>
      <c r="Q292" s="77" t="s">
        <v>171</v>
      </c>
      <c r="R292" s="77"/>
    </row>
    <row r="293" spans="1:18">
      <c r="A293" s="52">
        <v>37</v>
      </c>
      <c r="B293" s="52" t="s">
        <v>13</v>
      </c>
      <c r="C293" s="66" t="s">
        <v>44</v>
      </c>
      <c r="D293" s="52"/>
      <c r="E293" s="77" t="s">
        <v>629</v>
      </c>
      <c r="F293" s="77" t="s">
        <v>668</v>
      </c>
      <c r="G293" s="77"/>
      <c r="H293" s="70" t="s">
        <v>668</v>
      </c>
      <c r="I293" s="77" t="s">
        <v>669</v>
      </c>
      <c r="J293" s="77"/>
      <c r="K293" s="6">
        <v>0.6</v>
      </c>
      <c r="L293" s="55"/>
      <c r="M293" s="77" t="s">
        <v>65</v>
      </c>
      <c r="N293" s="67" t="s">
        <v>248</v>
      </c>
      <c r="O293" s="68" t="s">
        <v>248</v>
      </c>
      <c r="P293" s="77"/>
      <c r="Q293" s="77" t="s">
        <v>248</v>
      </c>
      <c r="R293" s="77"/>
    </row>
    <row r="294" spans="1:18">
      <c r="A294" s="52">
        <v>313</v>
      </c>
      <c r="B294" s="52" t="s">
        <v>13</v>
      </c>
      <c r="C294" s="66" t="s">
        <v>905</v>
      </c>
      <c r="D294" s="52"/>
      <c r="E294" s="77" t="s">
        <v>906</v>
      </c>
      <c r="F294" s="50" t="s">
        <v>938</v>
      </c>
      <c r="G294" s="77" t="s">
        <v>1341</v>
      </c>
      <c r="H294" s="70" t="s">
        <v>1342</v>
      </c>
      <c r="I294" s="77"/>
      <c r="J294" s="77"/>
      <c r="K294" s="6">
        <v>0.4</v>
      </c>
      <c r="L294" s="55">
        <v>43015</v>
      </c>
      <c r="M294" s="77" t="s">
        <v>65</v>
      </c>
      <c r="N294" s="67" t="s">
        <v>184</v>
      </c>
      <c r="O294" s="68" t="s">
        <v>248</v>
      </c>
      <c r="P294" s="77"/>
      <c r="Q294" s="77" t="s">
        <v>248</v>
      </c>
      <c r="R294" s="77"/>
    </row>
    <row r="295" spans="1:18">
      <c r="A295" s="52">
        <v>344</v>
      </c>
      <c r="B295" s="52" t="s">
        <v>13</v>
      </c>
      <c r="C295" s="66" t="s">
        <v>905</v>
      </c>
      <c r="D295" s="52"/>
      <c r="E295" s="77" t="s">
        <v>906</v>
      </c>
      <c r="F295" s="50" t="s">
        <v>1014</v>
      </c>
      <c r="G295" s="77" t="s">
        <v>1018</v>
      </c>
      <c r="H295" s="70" t="s">
        <v>1019</v>
      </c>
      <c r="I295" s="77"/>
      <c r="J295" s="77"/>
      <c r="K295" s="6">
        <v>0.8</v>
      </c>
      <c r="L295" s="55">
        <v>43015</v>
      </c>
      <c r="M295" s="77" t="s">
        <v>65</v>
      </c>
      <c r="N295" s="67" t="s">
        <v>108</v>
      </c>
      <c r="O295" s="68" t="s">
        <v>608</v>
      </c>
      <c r="P295" s="77"/>
      <c r="Q295" s="77" t="s">
        <v>368</v>
      </c>
      <c r="R295" s="77" t="s">
        <v>609</v>
      </c>
    </row>
    <row r="296" spans="1:18">
      <c r="A296" s="52">
        <v>38</v>
      </c>
      <c r="B296" s="52" t="s">
        <v>13</v>
      </c>
      <c r="C296" s="66" t="s">
        <v>44</v>
      </c>
      <c r="D296" s="52"/>
      <c r="E296" s="77" t="s">
        <v>629</v>
      </c>
      <c r="F296" s="77" t="s">
        <v>671</v>
      </c>
      <c r="G296" s="77"/>
      <c r="H296" s="70" t="s">
        <v>671</v>
      </c>
      <c r="I296" s="77" t="s">
        <v>672</v>
      </c>
      <c r="J296" s="77"/>
      <c r="K296" s="6">
        <v>0.5</v>
      </c>
      <c r="L296" s="55"/>
      <c r="M296" s="77" t="s">
        <v>65</v>
      </c>
      <c r="N296" s="67" t="s">
        <v>608</v>
      </c>
      <c r="O296" s="68" t="s">
        <v>248</v>
      </c>
      <c r="P296" s="77"/>
      <c r="Q296" s="77" t="s">
        <v>171</v>
      </c>
      <c r="R296" s="77"/>
    </row>
    <row r="297" spans="1:18">
      <c r="A297" s="52">
        <v>39</v>
      </c>
      <c r="B297" s="52" t="s">
        <v>13</v>
      </c>
      <c r="C297" s="66" t="s">
        <v>44</v>
      </c>
      <c r="D297" s="52"/>
      <c r="E297" s="77" t="s">
        <v>629</v>
      </c>
      <c r="F297" s="77" t="s">
        <v>674</v>
      </c>
      <c r="G297" s="77"/>
      <c r="H297" s="70" t="s">
        <v>674</v>
      </c>
      <c r="I297" s="77" t="s">
        <v>631</v>
      </c>
      <c r="J297" s="77"/>
      <c r="K297" s="6">
        <v>0.6</v>
      </c>
      <c r="L297" s="55"/>
      <c r="M297" s="77" t="s">
        <v>65</v>
      </c>
      <c r="N297" s="67" t="s">
        <v>608</v>
      </c>
      <c r="O297" s="68" t="s">
        <v>145</v>
      </c>
      <c r="P297" s="77"/>
      <c r="Q297" s="77" t="s">
        <v>171</v>
      </c>
      <c r="R297" s="77"/>
    </row>
    <row r="298" spans="1:18">
      <c r="A298" s="52">
        <v>342</v>
      </c>
      <c r="B298" s="52" t="s">
        <v>13</v>
      </c>
      <c r="C298" s="66" t="s">
        <v>905</v>
      </c>
      <c r="D298" s="52"/>
      <c r="E298" s="77" t="s">
        <v>906</v>
      </c>
      <c r="F298" s="50" t="s">
        <v>1014</v>
      </c>
      <c r="G298" s="77" t="s">
        <v>1015</v>
      </c>
      <c r="H298" s="70" t="s">
        <v>1015</v>
      </c>
      <c r="I298" s="77"/>
      <c r="J298" s="77"/>
      <c r="K298" s="6">
        <v>0.6</v>
      </c>
      <c r="L298" s="55">
        <v>43015</v>
      </c>
      <c r="M298" s="77" t="s">
        <v>65</v>
      </c>
      <c r="N298" s="67" t="s">
        <v>108</v>
      </c>
      <c r="O298" s="68" t="s">
        <v>289</v>
      </c>
      <c r="P298" s="77"/>
      <c r="Q298" s="77" t="s">
        <v>173</v>
      </c>
      <c r="R298" s="77"/>
    </row>
    <row r="299" spans="1:18">
      <c r="A299" s="52">
        <v>402</v>
      </c>
      <c r="B299" s="52" t="s">
        <v>13</v>
      </c>
      <c r="C299" s="66" t="s">
        <v>905</v>
      </c>
      <c r="D299" s="52"/>
      <c r="E299" s="77" t="s">
        <v>1104</v>
      </c>
      <c r="F299" s="77" t="s">
        <v>1014</v>
      </c>
      <c r="G299" s="77"/>
      <c r="H299" s="70" t="s">
        <v>1014</v>
      </c>
      <c r="I299" s="77" t="s">
        <v>1343</v>
      </c>
      <c r="J299" s="77"/>
      <c r="K299" s="6">
        <v>0.6</v>
      </c>
      <c r="L299" s="55">
        <v>43015</v>
      </c>
      <c r="M299" s="77" t="s">
        <v>65</v>
      </c>
      <c r="N299" s="67" t="s">
        <v>108</v>
      </c>
      <c r="O299" s="68" t="s">
        <v>608</v>
      </c>
      <c r="P299" s="77"/>
      <c r="Q299" s="77" t="s">
        <v>173</v>
      </c>
      <c r="R299" s="77"/>
    </row>
    <row r="300" spans="1:18">
      <c r="A300" s="52">
        <v>343</v>
      </c>
      <c r="B300" s="52" t="s">
        <v>13</v>
      </c>
      <c r="C300" s="66" t="s">
        <v>905</v>
      </c>
      <c r="D300" s="52"/>
      <c r="E300" s="77" t="s">
        <v>906</v>
      </c>
      <c r="F300" s="50" t="s">
        <v>1014</v>
      </c>
      <c r="G300" s="77" t="s">
        <v>1016</v>
      </c>
      <c r="H300" s="70" t="s">
        <v>1017</v>
      </c>
      <c r="I300" s="77"/>
      <c r="J300" s="77"/>
      <c r="K300" s="6">
        <v>0.6</v>
      </c>
      <c r="L300" s="55">
        <v>43015</v>
      </c>
      <c r="M300" s="77" t="s">
        <v>65</v>
      </c>
      <c r="N300" s="67" t="s">
        <v>108</v>
      </c>
      <c r="O300" s="68" t="s">
        <v>608</v>
      </c>
      <c r="P300" s="77"/>
      <c r="Q300" s="77" t="s">
        <v>97</v>
      </c>
      <c r="R300" s="77"/>
    </row>
    <row r="301" spans="1:18">
      <c r="A301" s="52">
        <v>461</v>
      </c>
      <c r="B301" s="52" t="s">
        <v>13</v>
      </c>
      <c r="C301" s="66" t="s">
        <v>29</v>
      </c>
      <c r="D301" s="52" t="s">
        <v>1159</v>
      </c>
      <c r="E301" s="77" t="s">
        <v>1160</v>
      </c>
      <c r="F301" s="50" t="s">
        <v>1344</v>
      </c>
      <c r="G301" s="77" t="s">
        <v>491</v>
      </c>
      <c r="H301" s="70" t="s">
        <v>491</v>
      </c>
      <c r="I301" s="77"/>
      <c r="J301" s="77"/>
      <c r="K301" s="6">
        <v>0.1</v>
      </c>
      <c r="L301" s="55"/>
      <c r="M301" s="77" t="s">
        <v>65</v>
      </c>
      <c r="N301" s="67" t="s">
        <v>248</v>
      </c>
      <c r="O301" s="68" t="s">
        <v>248</v>
      </c>
      <c r="P301" s="77"/>
      <c r="Q301" s="77" t="s">
        <v>248</v>
      </c>
      <c r="R301" s="77"/>
    </row>
    <row r="302" spans="1:18">
      <c r="A302" s="52">
        <v>498</v>
      </c>
      <c r="B302" s="52" t="s">
        <v>13</v>
      </c>
      <c r="C302" s="66" t="s">
        <v>32</v>
      </c>
      <c r="D302" s="52"/>
      <c r="E302" s="77" t="s">
        <v>1190</v>
      </c>
      <c r="F302" s="50" t="s">
        <v>491</v>
      </c>
      <c r="G302" s="77"/>
      <c r="H302" s="70" t="s">
        <v>491</v>
      </c>
      <c r="I302" s="77"/>
      <c r="J302" s="77"/>
      <c r="K302" s="6">
        <v>0.1</v>
      </c>
      <c r="L302" s="55">
        <v>42328</v>
      </c>
      <c r="M302" s="77" t="s">
        <v>65</v>
      </c>
      <c r="N302" s="67" t="s">
        <v>248</v>
      </c>
      <c r="O302" s="68" t="s">
        <v>248</v>
      </c>
      <c r="P302" s="77"/>
      <c r="Q302" s="77" t="s">
        <v>248</v>
      </c>
      <c r="R302" s="77"/>
    </row>
    <row r="303" spans="1:18">
      <c r="A303" s="52">
        <v>40</v>
      </c>
      <c r="B303" s="52" t="s">
        <v>13</v>
      </c>
      <c r="C303" s="66" t="s">
        <v>44</v>
      </c>
      <c r="D303" s="52"/>
      <c r="E303" s="77" t="s">
        <v>629</v>
      </c>
      <c r="F303" s="77" t="s">
        <v>675</v>
      </c>
      <c r="G303" s="77"/>
      <c r="H303" s="70" t="s">
        <v>675</v>
      </c>
      <c r="I303" s="77" t="s">
        <v>676</v>
      </c>
      <c r="J303" s="77"/>
      <c r="K303" s="6">
        <v>0.6</v>
      </c>
      <c r="L303" s="55"/>
      <c r="M303" s="77" t="s">
        <v>65</v>
      </c>
      <c r="N303" s="67" t="s">
        <v>608</v>
      </c>
      <c r="O303" s="68" t="s">
        <v>248</v>
      </c>
      <c r="P303" s="77"/>
      <c r="Q303" s="77" t="s">
        <v>368</v>
      </c>
      <c r="R303" s="77"/>
    </row>
    <row r="304" spans="1:18">
      <c r="A304" s="52">
        <v>463</v>
      </c>
      <c r="B304" s="52" t="s">
        <v>13</v>
      </c>
      <c r="C304" s="66" t="s">
        <v>29</v>
      </c>
      <c r="D304" s="52" t="s">
        <v>1159</v>
      </c>
      <c r="E304" s="77" t="s">
        <v>1160</v>
      </c>
      <c r="F304" s="50" t="s">
        <v>1172</v>
      </c>
      <c r="G304" s="77" t="s">
        <v>468</v>
      </c>
      <c r="H304" s="70" t="s">
        <v>468</v>
      </c>
      <c r="I304" s="77"/>
      <c r="J304" s="77"/>
      <c r="K304" s="6">
        <v>0.5</v>
      </c>
      <c r="L304" s="55"/>
      <c r="M304" s="77" t="s">
        <v>65</v>
      </c>
      <c r="N304" s="67" t="s">
        <v>608</v>
      </c>
      <c r="O304" s="68" t="s">
        <v>248</v>
      </c>
      <c r="P304" s="77"/>
      <c r="Q304" s="77" t="s">
        <v>171</v>
      </c>
      <c r="R304" s="77"/>
    </row>
    <row r="305" spans="1:17">
      <c r="A305" s="52">
        <v>5</v>
      </c>
      <c r="B305" s="52" t="s">
        <v>13</v>
      </c>
      <c r="C305" s="66" t="s">
        <v>21</v>
      </c>
      <c r="D305" s="52"/>
      <c r="E305" s="50" t="s">
        <v>605</v>
      </c>
      <c r="F305" s="50" t="s">
        <v>69</v>
      </c>
      <c r="G305" s="77"/>
      <c r="H305" s="70" t="s">
        <v>83</v>
      </c>
      <c r="I305" s="77" t="s">
        <v>616</v>
      </c>
      <c r="J305" s="77"/>
      <c r="K305" s="6">
        <v>1</v>
      </c>
      <c r="L305" s="55"/>
      <c r="M305" s="77" t="s">
        <v>65</v>
      </c>
      <c r="N305" s="67" t="s">
        <v>612</v>
      </c>
      <c r="O305" s="68" t="s">
        <v>71</v>
      </c>
      <c r="P305" s="77"/>
      <c r="Q305" s="77" t="s">
        <v>83</v>
      </c>
    </row>
    <row r="306" spans="1:17">
      <c r="A306" s="52">
        <v>6</v>
      </c>
      <c r="B306" s="52" t="s">
        <v>13</v>
      </c>
      <c r="C306" s="66" t="s">
        <v>21</v>
      </c>
      <c r="D306" s="52"/>
      <c r="E306" s="50" t="s">
        <v>605</v>
      </c>
      <c r="F306" s="50" t="s">
        <v>234</v>
      </c>
      <c r="G306" s="77"/>
      <c r="H306" s="70" t="s">
        <v>238</v>
      </c>
      <c r="I306" s="77" t="s">
        <v>617</v>
      </c>
      <c r="J306" s="77"/>
      <c r="K306" s="6">
        <v>0.8</v>
      </c>
      <c r="L306" s="55"/>
      <c r="M306" s="77" t="s">
        <v>65</v>
      </c>
      <c r="N306" s="67" t="s">
        <v>608</v>
      </c>
      <c r="O306" s="68" t="s">
        <v>608</v>
      </c>
      <c r="P306" s="77"/>
      <c r="Q306" s="77" t="s">
        <v>238</v>
      </c>
    </row>
    <row r="307" spans="1:17">
      <c r="A307" s="52">
        <v>7</v>
      </c>
      <c r="B307" s="52" t="s">
        <v>13</v>
      </c>
      <c r="C307" s="66" t="s">
        <v>21</v>
      </c>
      <c r="D307" s="52"/>
      <c r="E307" s="50" t="s">
        <v>605</v>
      </c>
      <c r="F307" s="50" t="s">
        <v>121</v>
      </c>
      <c r="G307" s="77"/>
      <c r="H307" s="70" t="s">
        <v>130</v>
      </c>
      <c r="I307" s="77" t="s">
        <v>618</v>
      </c>
      <c r="J307" s="77"/>
      <c r="K307" s="6">
        <v>1</v>
      </c>
      <c r="L307" s="55"/>
      <c r="M307" s="77" t="s">
        <v>65</v>
      </c>
      <c r="N307" s="67" t="s">
        <v>108</v>
      </c>
      <c r="O307" s="68" t="s">
        <v>149</v>
      </c>
      <c r="P307" s="77"/>
      <c r="Q307" s="77" t="s">
        <v>130</v>
      </c>
    </row>
    <row r="308" spans="1:17">
      <c r="A308" s="52">
        <v>499</v>
      </c>
      <c r="B308" s="52" t="s">
        <v>13</v>
      </c>
      <c r="C308" s="66" t="s">
        <v>32</v>
      </c>
      <c r="D308" s="52"/>
      <c r="E308" s="77" t="s">
        <v>1190</v>
      </c>
      <c r="F308" s="50" t="s">
        <v>1201</v>
      </c>
      <c r="G308" s="77"/>
      <c r="H308" s="70" t="s">
        <v>1201</v>
      </c>
      <c r="I308" s="77"/>
      <c r="J308" s="77"/>
      <c r="K308" s="6">
        <v>0.6</v>
      </c>
      <c r="L308" s="55">
        <v>42328</v>
      </c>
      <c r="M308" s="77" t="s">
        <v>65</v>
      </c>
      <c r="N308" s="67" t="s">
        <v>608</v>
      </c>
      <c r="O308" s="68" t="s">
        <v>608</v>
      </c>
      <c r="P308" s="77"/>
      <c r="Q308" s="77" t="s">
        <v>171</v>
      </c>
    </row>
    <row r="309" spans="1:17">
      <c r="A309" s="52">
        <v>103</v>
      </c>
      <c r="B309" s="52" t="s">
        <v>13</v>
      </c>
      <c r="C309" s="66" t="s">
        <v>730</v>
      </c>
      <c r="D309" s="52"/>
      <c r="E309" s="77" t="s">
        <v>722</v>
      </c>
      <c r="F309" s="50" t="s">
        <v>299</v>
      </c>
      <c r="G309" s="77"/>
      <c r="H309" s="70" t="s">
        <v>299</v>
      </c>
      <c r="I309" s="77"/>
      <c r="J309" s="77"/>
      <c r="K309" s="6">
        <v>0.6</v>
      </c>
      <c r="L309" s="55">
        <v>43017</v>
      </c>
      <c r="M309" s="77" t="s">
        <v>65</v>
      </c>
      <c r="N309" s="67" t="s">
        <v>108</v>
      </c>
      <c r="O309" s="68" t="s">
        <v>299</v>
      </c>
      <c r="P309" s="77"/>
      <c r="Q309" s="77" t="s">
        <v>140</v>
      </c>
    </row>
    <row r="310" spans="1:17">
      <c r="A310" s="52">
        <v>462</v>
      </c>
      <c r="B310" s="52" t="s">
        <v>13</v>
      </c>
      <c r="C310" s="66" t="s">
        <v>29</v>
      </c>
      <c r="D310" s="52" t="s">
        <v>1159</v>
      </c>
      <c r="E310" s="77" t="s">
        <v>1160</v>
      </c>
      <c r="F310" s="50" t="s">
        <v>1171</v>
      </c>
      <c r="G310" s="77" t="s">
        <v>442</v>
      </c>
      <c r="H310" s="70" t="s">
        <v>442</v>
      </c>
      <c r="I310" s="77"/>
      <c r="J310" s="77"/>
      <c r="K310" s="6">
        <v>1</v>
      </c>
      <c r="L310" s="55"/>
      <c r="M310" s="77" t="s">
        <v>65</v>
      </c>
      <c r="N310" s="67" t="s">
        <v>608</v>
      </c>
      <c r="O310" s="68" t="s">
        <v>608</v>
      </c>
      <c r="P310" s="77"/>
      <c r="Q310" s="77" t="s">
        <v>171</v>
      </c>
    </row>
    <row r="311" spans="1:17">
      <c r="A311" s="52">
        <v>139</v>
      </c>
      <c r="B311" s="52" t="s">
        <v>13</v>
      </c>
      <c r="C311" s="66" t="s">
        <v>38</v>
      </c>
      <c r="D311" s="52"/>
      <c r="E311" s="77" t="s">
        <v>744</v>
      </c>
      <c r="F311" s="50" t="s">
        <v>331</v>
      </c>
      <c r="G311" s="77"/>
      <c r="H311" s="70" t="s">
        <v>765</v>
      </c>
      <c r="I311" s="77" t="s">
        <v>766</v>
      </c>
      <c r="J311" s="77" t="s">
        <v>767</v>
      </c>
      <c r="K311" s="6">
        <v>0.8</v>
      </c>
      <c r="L311" s="55">
        <v>42328</v>
      </c>
      <c r="M311" s="77" t="s">
        <v>65</v>
      </c>
      <c r="N311" s="67" t="s">
        <v>608</v>
      </c>
      <c r="O311" s="68" t="s">
        <v>608</v>
      </c>
      <c r="P311" s="77"/>
      <c r="Q311" s="77" t="s">
        <v>368</v>
      </c>
    </row>
    <row r="312" spans="1:17">
      <c r="A312" s="52">
        <v>465</v>
      </c>
      <c r="B312" s="52" t="s">
        <v>13</v>
      </c>
      <c r="C312" s="66" t="s">
        <v>29</v>
      </c>
      <c r="D312" s="52" t="s">
        <v>1159</v>
      </c>
      <c r="E312" s="77" t="s">
        <v>1160</v>
      </c>
      <c r="F312" s="50" t="s">
        <v>1174</v>
      </c>
      <c r="G312" s="77" t="s">
        <v>89</v>
      </c>
      <c r="H312" s="70" t="s">
        <v>89</v>
      </c>
      <c r="I312" s="77"/>
      <c r="J312" s="77"/>
      <c r="K312" s="6">
        <v>1</v>
      </c>
      <c r="L312" s="55"/>
      <c r="M312" s="77" t="s">
        <v>65</v>
      </c>
      <c r="N312" s="67" t="s">
        <v>607</v>
      </c>
      <c r="O312" s="68" t="s">
        <v>87</v>
      </c>
      <c r="P312" s="77"/>
      <c r="Q312" s="77" t="s">
        <v>171</v>
      </c>
    </row>
    <row r="313" spans="1:17">
      <c r="A313" s="52">
        <v>464</v>
      </c>
      <c r="B313" s="52" t="s">
        <v>13</v>
      </c>
      <c r="C313" s="66" t="s">
        <v>29</v>
      </c>
      <c r="D313" s="52" t="s">
        <v>1159</v>
      </c>
      <c r="E313" s="77" t="s">
        <v>1160</v>
      </c>
      <c r="F313" s="50" t="s">
        <v>1173</v>
      </c>
      <c r="G313" s="77" t="s">
        <v>402</v>
      </c>
      <c r="H313" s="70" t="s">
        <v>402</v>
      </c>
      <c r="I313" s="77"/>
      <c r="J313" s="77"/>
      <c r="K313" s="6">
        <v>1</v>
      </c>
      <c r="L313" s="55"/>
      <c r="M313" s="77" t="s">
        <v>65</v>
      </c>
      <c r="N313" s="67" t="s">
        <v>608</v>
      </c>
      <c r="O313" s="68" t="s">
        <v>145</v>
      </c>
      <c r="P313" s="77"/>
      <c r="Q313" s="77" t="s">
        <v>171</v>
      </c>
    </row>
    <row r="314" spans="1:17">
      <c r="A314" s="52">
        <v>41</v>
      </c>
      <c r="B314" s="52" t="s">
        <v>13</v>
      </c>
      <c r="C314" s="66" t="s">
        <v>44</v>
      </c>
      <c r="D314" s="52"/>
      <c r="E314" s="77" t="s">
        <v>629</v>
      </c>
      <c r="F314" s="77" t="s">
        <v>87</v>
      </c>
      <c r="G314" s="77"/>
      <c r="H314" s="70" t="s">
        <v>87</v>
      </c>
      <c r="I314" s="77" t="s">
        <v>677</v>
      </c>
      <c r="J314" s="77"/>
      <c r="K314" s="6">
        <v>1</v>
      </c>
      <c r="L314" s="55"/>
      <c r="M314" s="77" t="s">
        <v>65</v>
      </c>
      <c r="N314" s="67" t="s">
        <v>607</v>
      </c>
      <c r="O314" s="68" t="s">
        <v>87</v>
      </c>
      <c r="P314" s="77"/>
      <c r="Q314" s="77" t="s">
        <v>95</v>
      </c>
    </row>
    <row r="315" spans="1:17">
      <c r="A315" s="52">
        <v>104</v>
      </c>
      <c r="B315" s="52" t="s">
        <v>13</v>
      </c>
      <c r="C315" s="66" t="s">
        <v>730</v>
      </c>
      <c r="D315" s="52"/>
      <c r="E315" s="77" t="s">
        <v>722</v>
      </c>
      <c r="F315" s="50" t="s">
        <v>87</v>
      </c>
      <c r="G315" s="77"/>
      <c r="H315" s="70" t="s">
        <v>87</v>
      </c>
      <c r="I315" s="77"/>
      <c r="J315" s="77"/>
      <c r="K315" s="6">
        <v>1</v>
      </c>
      <c r="L315" s="55">
        <v>43017</v>
      </c>
      <c r="M315" s="77" t="s">
        <v>65</v>
      </c>
      <c r="N315" s="67" t="s">
        <v>607</v>
      </c>
      <c r="O315" s="68" t="s">
        <v>87</v>
      </c>
      <c r="P315" s="77"/>
      <c r="Q315" s="77" t="s">
        <v>95</v>
      </c>
    </row>
    <row r="316" spans="1:17">
      <c r="A316" s="52">
        <v>141</v>
      </c>
      <c r="B316" s="52" t="s">
        <v>13</v>
      </c>
      <c r="C316" s="66" t="s">
        <v>38</v>
      </c>
      <c r="D316" s="52"/>
      <c r="E316" s="77" t="s">
        <v>744</v>
      </c>
      <c r="F316" s="50" t="s">
        <v>94</v>
      </c>
      <c r="G316" s="77"/>
      <c r="H316" s="70" t="s">
        <v>87</v>
      </c>
      <c r="I316" s="77" t="s">
        <v>768</v>
      </c>
      <c r="J316" s="77"/>
      <c r="K316" s="6">
        <v>1</v>
      </c>
      <c r="L316" s="55">
        <v>42328</v>
      </c>
      <c r="M316" s="77" t="s">
        <v>65</v>
      </c>
      <c r="N316" s="67" t="s">
        <v>607</v>
      </c>
      <c r="O316" s="68" t="s">
        <v>87</v>
      </c>
      <c r="P316" s="77"/>
      <c r="Q316" s="77" t="s">
        <v>95</v>
      </c>
    </row>
    <row r="317" spans="1:17">
      <c r="A317" s="52">
        <v>501</v>
      </c>
      <c r="B317" s="52" t="s">
        <v>13</v>
      </c>
      <c r="C317" s="66" t="s">
        <v>32</v>
      </c>
      <c r="D317" s="52"/>
      <c r="E317" s="77" t="s">
        <v>1190</v>
      </c>
      <c r="F317" s="50" t="s">
        <v>94</v>
      </c>
      <c r="G317" s="77"/>
      <c r="H317" s="70" t="s">
        <v>87</v>
      </c>
      <c r="I317" s="77"/>
      <c r="J317" s="77"/>
      <c r="K317" s="6">
        <v>1</v>
      </c>
      <c r="L317" s="55">
        <v>42328</v>
      </c>
      <c r="M317" s="77" t="s">
        <v>65</v>
      </c>
      <c r="N317" s="67" t="s">
        <v>607</v>
      </c>
      <c r="O317" s="68" t="s">
        <v>87</v>
      </c>
      <c r="P317" s="77"/>
      <c r="Q317" s="77" t="s">
        <v>95</v>
      </c>
    </row>
    <row r="318" spans="1:17">
      <c r="A318" s="52">
        <v>404</v>
      </c>
      <c r="B318" s="52" t="s">
        <v>13</v>
      </c>
      <c r="C318" s="66" t="s">
        <v>905</v>
      </c>
      <c r="D318" s="52"/>
      <c r="E318" s="77" t="s">
        <v>1104</v>
      </c>
      <c r="F318" s="77" t="s">
        <v>1024</v>
      </c>
      <c r="G318" s="77"/>
      <c r="H318" s="70" t="s">
        <v>1024</v>
      </c>
      <c r="I318" s="77" t="s">
        <v>1025</v>
      </c>
      <c r="J318" s="77"/>
      <c r="K318" s="6">
        <v>1</v>
      </c>
      <c r="L318" s="55">
        <v>43015</v>
      </c>
      <c r="M318" s="77" t="s">
        <v>65</v>
      </c>
      <c r="N318" s="67" t="s">
        <v>607</v>
      </c>
      <c r="O318" s="68" t="s">
        <v>87</v>
      </c>
      <c r="P318" s="77"/>
      <c r="Q318" s="77" t="s">
        <v>95</v>
      </c>
    </row>
    <row r="319" spans="1:17">
      <c r="A319" s="52">
        <v>42</v>
      </c>
      <c r="B319" s="52" t="s">
        <v>13</v>
      </c>
      <c r="C319" s="66" t="s">
        <v>44</v>
      </c>
      <c r="D319" s="52"/>
      <c r="E319" s="77" t="s">
        <v>629</v>
      </c>
      <c r="F319" s="77" t="s">
        <v>377</v>
      </c>
      <c r="G319" s="77"/>
      <c r="H319" s="70" t="s">
        <v>377</v>
      </c>
      <c r="I319" s="77" t="s">
        <v>679</v>
      </c>
      <c r="J319" s="77"/>
      <c r="K319" s="6">
        <v>1</v>
      </c>
      <c r="L319" s="55"/>
      <c r="M319" s="77" t="s">
        <v>65</v>
      </c>
      <c r="N319" s="67" t="s">
        <v>608</v>
      </c>
      <c r="O319" s="68" t="s">
        <v>145</v>
      </c>
      <c r="P319" s="77"/>
      <c r="Q319" s="77" t="s">
        <v>171</v>
      </c>
    </row>
    <row r="320" spans="1:17">
      <c r="A320" s="52">
        <v>105</v>
      </c>
      <c r="B320" s="52" t="s">
        <v>13</v>
      </c>
      <c r="C320" s="66" t="s">
        <v>730</v>
      </c>
      <c r="D320" s="52"/>
      <c r="E320" s="77" t="s">
        <v>722</v>
      </c>
      <c r="F320" s="50" t="s">
        <v>396</v>
      </c>
      <c r="G320" s="77"/>
      <c r="H320" s="70" t="s">
        <v>396</v>
      </c>
      <c r="I320" s="77"/>
      <c r="J320" s="77"/>
      <c r="K320" s="6">
        <v>1</v>
      </c>
      <c r="L320" s="55">
        <v>43017</v>
      </c>
      <c r="M320" s="77" t="s">
        <v>65</v>
      </c>
      <c r="N320" s="67" t="s">
        <v>608</v>
      </c>
      <c r="O320" s="68" t="s">
        <v>396</v>
      </c>
      <c r="P320" s="77"/>
      <c r="Q320" s="77" t="s">
        <v>171</v>
      </c>
    </row>
    <row r="321" spans="1:17">
      <c r="A321" s="52">
        <v>235</v>
      </c>
      <c r="B321" s="52" t="s">
        <v>13</v>
      </c>
      <c r="C321" s="66" t="s">
        <v>41</v>
      </c>
      <c r="D321" s="52" t="s">
        <v>812</v>
      </c>
      <c r="E321" s="77" t="s">
        <v>842</v>
      </c>
      <c r="F321" s="50" t="s">
        <v>90</v>
      </c>
      <c r="G321" s="50"/>
      <c r="H321" s="70" t="s">
        <v>90</v>
      </c>
      <c r="I321" s="77" t="s">
        <v>677</v>
      </c>
      <c r="J321" s="77" t="s">
        <v>815</v>
      </c>
      <c r="K321" s="6">
        <v>1</v>
      </c>
      <c r="L321" s="6"/>
      <c r="M321" s="77" t="s">
        <v>65</v>
      </c>
      <c r="N321" s="67" t="s">
        <v>607</v>
      </c>
      <c r="O321" s="68" t="s">
        <v>87</v>
      </c>
      <c r="P321" s="77"/>
      <c r="Q321" s="77" t="s">
        <v>95</v>
      </c>
    </row>
    <row r="322" spans="1:17">
      <c r="A322" s="52">
        <v>236</v>
      </c>
      <c r="B322" s="52" t="s">
        <v>13</v>
      </c>
      <c r="C322" s="66" t="s">
        <v>41</v>
      </c>
      <c r="D322" s="52" t="s">
        <v>812</v>
      </c>
      <c r="E322" s="77" t="s">
        <v>842</v>
      </c>
      <c r="F322" s="50" t="s">
        <v>376</v>
      </c>
      <c r="G322" s="50"/>
      <c r="H322" s="70" t="s">
        <v>376</v>
      </c>
      <c r="I322" s="77" t="s">
        <v>843</v>
      </c>
      <c r="J322" s="77" t="s">
        <v>815</v>
      </c>
      <c r="K322" s="6">
        <v>1</v>
      </c>
      <c r="L322" s="6"/>
      <c r="M322" s="77" t="s">
        <v>65</v>
      </c>
      <c r="N322" s="67" t="s">
        <v>607</v>
      </c>
      <c r="O322" s="68" t="s">
        <v>145</v>
      </c>
      <c r="P322" s="77"/>
      <c r="Q322" s="77" t="s">
        <v>171</v>
      </c>
    </row>
    <row r="323" spans="1:17">
      <c r="A323" s="52">
        <v>142</v>
      </c>
      <c r="B323" s="52" t="s">
        <v>13</v>
      </c>
      <c r="C323" s="66" t="s">
        <v>38</v>
      </c>
      <c r="D323" s="52"/>
      <c r="E323" s="77" t="s">
        <v>744</v>
      </c>
      <c r="F323" s="50" t="s">
        <v>411</v>
      </c>
      <c r="G323" s="77"/>
      <c r="H323" s="70" t="s">
        <v>769</v>
      </c>
      <c r="I323" s="77" t="s">
        <v>770</v>
      </c>
      <c r="J323" s="77" t="s">
        <v>771</v>
      </c>
      <c r="K323" s="6">
        <v>0.6</v>
      </c>
      <c r="L323" s="55">
        <v>42328</v>
      </c>
      <c r="M323" s="77" t="s">
        <v>65</v>
      </c>
      <c r="N323" s="67" t="s">
        <v>108</v>
      </c>
      <c r="O323" s="68" t="s">
        <v>176</v>
      </c>
      <c r="P323" s="77"/>
      <c r="Q323" s="77" t="s">
        <v>171</v>
      </c>
    </row>
    <row r="324" spans="1:17">
      <c r="A324" s="52">
        <v>347</v>
      </c>
      <c r="B324" s="52" t="s">
        <v>13</v>
      </c>
      <c r="C324" s="66" t="s">
        <v>905</v>
      </c>
      <c r="D324" s="52"/>
      <c r="E324" s="77" t="s">
        <v>906</v>
      </c>
      <c r="F324" s="50" t="s">
        <v>1027</v>
      </c>
      <c r="G324" s="77" t="s">
        <v>769</v>
      </c>
      <c r="H324" s="70" t="s">
        <v>769</v>
      </c>
      <c r="I324" s="77"/>
      <c r="J324" s="77"/>
      <c r="K324" s="6">
        <v>0.6</v>
      </c>
      <c r="L324" s="55">
        <v>43015</v>
      </c>
      <c r="M324" s="77" t="s">
        <v>65</v>
      </c>
      <c r="N324" s="67" t="s">
        <v>108</v>
      </c>
      <c r="O324" s="68" t="s">
        <v>176</v>
      </c>
      <c r="P324" s="77"/>
      <c r="Q324" s="77" t="s">
        <v>171</v>
      </c>
    </row>
    <row r="325" spans="1:17">
      <c r="A325" s="52">
        <v>405</v>
      </c>
      <c r="B325" s="52" t="s">
        <v>13</v>
      </c>
      <c r="C325" s="66" t="s">
        <v>905</v>
      </c>
      <c r="D325" s="52"/>
      <c r="E325" s="77" t="s">
        <v>1104</v>
      </c>
      <c r="F325" s="77" t="s">
        <v>1027</v>
      </c>
      <c r="G325" s="77"/>
      <c r="H325" s="70" t="s">
        <v>1027</v>
      </c>
      <c r="I325" s="77" t="s">
        <v>1108</v>
      </c>
      <c r="J325" s="77"/>
      <c r="K325" s="6">
        <v>0.6</v>
      </c>
      <c r="L325" s="55">
        <v>43015</v>
      </c>
      <c r="M325" s="77" t="s">
        <v>65</v>
      </c>
      <c r="N325" s="67" t="s">
        <v>108</v>
      </c>
      <c r="O325" s="68" t="s">
        <v>176</v>
      </c>
      <c r="P325" s="77"/>
      <c r="Q325" s="77" t="s">
        <v>171</v>
      </c>
    </row>
    <row r="326" spans="1:17">
      <c r="A326" s="52">
        <v>143</v>
      </c>
      <c r="B326" s="52" t="s">
        <v>13</v>
      </c>
      <c r="C326" s="66" t="s">
        <v>38</v>
      </c>
      <c r="D326" s="52"/>
      <c r="E326" s="77" t="s">
        <v>744</v>
      </c>
      <c r="F326" s="50" t="s">
        <v>501</v>
      </c>
      <c r="G326" s="77"/>
      <c r="H326" s="70" t="s">
        <v>1345</v>
      </c>
      <c r="I326" s="77" t="s">
        <v>1346</v>
      </c>
      <c r="J326" s="77"/>
      <c r="K326" s="6">
        <v>0.1</v>
      </c>
      <c r="L326" s="55">
        <v>42328</v>
      </c>
      <c r="M326" s="77" t="s">
        <v>65</v>
      </c>
      <c r="N326" s="67" t="s">
        <v>248</v>
      </c>
      <c r="O326" s="68" t="s">
        <v>145</v>
      </c>
      <c r="P326" s="77"/>
      <c r="Q326" s="77" t="s">
        <v>171</v>
      </c>
    </row>
    <row r="327" spans="1:17">
      <c r="A327" s="52">
        <v>178</v>
      </c>
      <c r="B327" s="52" t="s">
        <v>13</v>
      </c>
      <c r="C327" s="66" t="s">
        <v>800</v>
      </c>
      <c r="D327" s="52" t="s">
        <v>801</v>
      </c>
      <c r="E327" s="77" t="s">
        <v>802</v>
      </c>
      <c r="F327" s="50" t="s">
        <v>478</v>
      </c>
      <c r="G327" s="77"/>
      <c r="H327" s="70" t="s">
        <v>478</v>
      </c>
      <c r="I327" s="77" t="s">
        <v>803</v>
      </c>
      <c r="J327" s="77"/>
      <c r="K327" s="6">
        <v>0.1</v>
      </c>
      <c r="L327" s="55">
        <v>43018</v>
      </c>
      <c r="M327" s="77" t="s">
        <v>65</v>
      </c>
      <c r="N327" s="67" t="s">
        <v>248</v>
      </c>
      <c r="O327" s="68" t="s">
        <v>145</v>
      </c>
      <c r="P327" s="77"/>
      <c r="Q327" s="77" t="s">
        <v>171</v>
      </c>
    </row>
    <row r="328" spans="1:17">
      <c r="A328" s="52">
        <v>179</v>
      </c>
      <c r="B328" s="52" t="s">
        <v>13</v>
      </c>
      <c r="C328" s="66" t="s">
        <v>800</v>
      </c>
      <c r="D328" s="52" t="s">
        <v>801</v>
      </c>
      <c r="E328" s="77" t="s">
        <v>802</v>
      </c>
      <c r="F328" s="50" t="s">
        <v>482</v>
      </c>
      <c r="G328" s="77"/>
      <c r="H328" s="70" t="s">
        <v>482</v>
      </c>
      <c r="I328" s="77" t="s">
        <v>803</v>
      </c>
      <c r="J328" s="77"/>
      <c r="K328" s="6">
        <v>0.4</v>
      </c>
      <c r="L328" s="55">
        <v>43018</v>
      </c>
      <c r="M328" s="77" t="s">
        <v>65</v>
      </c>
      <c r="N328" s="67" t="s">
        <v>108</v>
      </c>
      <c r="O328" s="68" t="s">
        <v>145</v>
      </c>
      <c r="P328" s="77"/>
      <c r="Q328" s="77" t="s">
        <v>171</v>
      </c>
    </row>
    <row r="329" spans="1:17">
      <c r="A329" s="52">
        <v>502</v>
      </c>
      <c r="B329" s="52" t="s">
        <v>13</v>
      </c>
      <c r="C329" s="66" t="s">
        <v>32</v>
      </c>
      <c r="D329" s="52"/>
      <c r="E329" s="77" t="s">
        <v>1190</v>
      </c>
      <c r="F329" s="50" t="s">
        <v>1202</v>
      </c>
      <c r="G329" s="77"/>
      <c r="H329" s="70" t="s">
        <v>1202</v>
      </c>
      <c r="I329" s="77"/>
      <c r="J329" s="77"/>
      <c r="K329" s="6">
        <v>0.6</v>
      </c>
      <c r="L329" s="55">
        <v>42328</v>
      </c>
      <c r="M329" s="77" t="s">
        <v>65</v>
      </c>
      <c r="N329" s="67" t="s">
        <v>608</v>
      </c>
      <c r="O329" s="68" t="s">
        <v>299</v>
      </c>
      <c r="P329" s="77"/>
      <c r="Q329" s="77" t="s">
        <v>171</v>
      </c>
    </row>
    <row r="330" spans="1:17">
      <c r="A330" s="52">
        <v>43</v>
      </c>
      <c r="B330" s="52" t="s">
        <v>13</v>
      </c>
      <c r="C330" s="66" t="s">
        <v>44</v>
      </c>
      <c r="D330" s="52"/>
      <c r="E330" s="77" t="s">
        <v>629</v>
      </c>
      <c r="F330" s="77" t="s">
        <v>531</v>
      </c>
      <c r="G330" s="77"/>
      <c r="H330" s="70" t="s">
        <v>531</v>
      </c>
      <c r="I330" s="77" t="s">
        <v>681</v>
      </c>
      <c r="J330" s="77"/>
      <c r="K330" s="6">
        <v>0.6</v>
      </c>
      <c r="L330" s="55"/>
      <c r="M330" s="77" t="s">
        <v>65</v>
      </c>
      <c r="N330" s="67" t="s">
        <v>608</v>
      </c>
      <c r="O330" s="68" t="s">
        <v>145</v>
      </c>
      <c r="P330" s="77"/>
      <c r="Q330" s="77" t="s">
        <v>171</v>
      </c>
    </row>
    <row r="331" spans="1:17">
      <c r="A331" s="52">
        <v>216</v>
      </c>
      <c r="B331" s="52" t="s">
        <v>13</v>
      </c>
      <c r="C331" s="66" t="s">
        <v>41</v>
      </c>
      <c r="D331" s="52" t="s">
        <v>812</v>
      </c>
      <c r="E331" s="77" t="s">
        <v>836</v>
      </c>
      <c r="F331" s="50" t="s">
        <v>530</v>
      </c>
      <c r="G331" s="50"/>
      <c r="H331" s="70" t="s">
        <v>530</v>
      </c>
      <c r="I331" s="77" t="s">
        <v>681</v>
      </c>
      <c r="J331" s="77" t="s">
        <v>815</v>
      </c>
      <c r="K331" s="6">
        <v>0.6</v>
      </c>
      <c r="L331" s="6"/>
      <c r="M331" s="77" t="s">
        <v>65</v>
      </c>
      <c r="N331" s="67" t="s">
        <v>608</v>
      </c>
      <c r="O331" s="68" t="s">
        <v>145</v>
      </c>
      <c r="P331" s="77"/>
      <c r="Q331" s="77" t="s">
        <v>171</v>
      </c>
    </row>
    <row r="332" spans="1:17">
      <c r="A332" s="52">
        <v>380</v>
      </c>
      <c r="B332" s="52" t="s">
        <v>13</v>
      </c>
      <c r="C332" s="66" t="s">
        <v>905</v>
      </c>
      <c r="D332" s="52"/>
      <c r="E332" s="77" t="s">
        <v>906</v>
      </c>
      <c r="F332" s="50" t="s">
        <v>1088</v>
      </c>
      <c r="G332" s="77" t="s">
        <v>1089</v>
      </c>
      <c r="H332" s="70" t="s">
        <v>1090</v>
      </c>
      <c r="I332" s="77"/>
      <c r="J332" s="77"/>
      <c r="K332" s="6">
        <v>0.6</v>
      </c>
      <c r="L332" s="55">
        <v>43015</v>
      </c>
      <c r="M332" s="77" t="s">
        <v>65</v>
      </c>
      <c r="N332" s="67" t="s">
        <v>608</v>
      </c>
      <c r="O332" s="68" t="s">
        <v>145</v>
      </c>
      <c r="P332" s="77"/>
      <c r="Q332" s="77" t="s">
        <v>248</v>
      </c>
    </row>
    <row r="333" spans="1:17">
      <c r="A333" s="52">
        <v>44</v>
      </c>
      <c r="B333" s="52" t="s">
        <v>13</v>
      </c>
      <c r="C333" s="66" t="s">
        <v>44</v>
      </c>
      <c r="D333" s="52"/>
      <c r="E333" s="77" t="s">
        <v>629</v>
      </c>
      <c r="F333" s="77" t="s">
        <v>1347</v>
      </c>
      <c r="G333" s="77"/>
      <c r="H333" s="70" t="s">
        <v>1347</v>
      </c>
      <c r="I333" s="77" t="s">
        <v>1348</v>
      </c>
      <c r="J333" s="77"/>
      <c r="K333" s="6">
        <v>0.1</v>
      </c>
      <c r="L333" s="55"/>
      <c r="M333" s="77" t="s">
        <v>65</v>
      </c>
      <c r="N333" s="67" t="s">
        <v>248</v>
      </c>
      <c r="O333" s="68" t="s">
        <v>248</v>
      </c>
      <c r="P333" s="77"/>
      <c r="Q333" s="77" t="s">
        <v>248</v>
      </c>
    </row>
    <row r="334" spans="1:17">
      <c r="A334" s="52">
        <v>406</v>
      </c>
      <c r="B334" s="52" t="s">
        <v>13</v>
      </c>
      <c r="C334" s="66" t="s">
        <v>905</v>
      </c>
      <c r="D334" s="52"/>
      <c r="E334" s="77" t="s">
        <v>1104</v>
      </c>
      <c r="F334" s="77" t="s">
        <v>1030</v>
      </c>
      <c r="G334" s="77"/>
      <c r="H334" s="70" t="s">
        <v>1030</v>
      </c>
      <c r="I334" s="77"/>
      <c r="J334" s="77"/>
      <c r="K334" s="6">
        <v>0.8</v>
      </c>
      <c r="L334" s="55">
        <v>43015</v>
      </c>
      <c r="M334" s="77" t="s">
        <v>65</v>
      </c>
      <c r="N334" s="67" t="s">
        <v>248</v>
      </c>
      <c r="O334" s="68" t="s">
        <v>248</v>
      </c>
      <c r="P334" s="77"/>
      <c r="Q334" s="77" t="s">
        <v>368</v>
      </c>
    </row>
    <row r="335" spans="1:17">
      <c r="A335" s="52">
        <v>45</v>
      </c>
      <c r="B335" s="52" t="s">
        <v>13</v>
      </c>
      <c r="C335" s="66" t="s">
        <v>44</v>
      </c>
      <c r="D335" s="52"/>
      <c r="E335" s="77" t="s">
        <v>629</v>
      </c>
      <c r="F335" s="77" t="s">
        <v>158</v>
      </c>
      <c r="G335" s="77"/>
      <c r="H335" s="70" t="s">
        <v>158</v>
      </c>
      <c r="I335" s="77" t="s">
        <v>682</v>
      </c>
      <c r="J335" s="77"/>
      <c r="K335" s="6">
        <v>0.8</v>
      </c>
      <c r="L335" s="55"/>
      <c r="M335" s="77" t="s">
        <v>65</v>
      </c>
      <c r="N335" s="67" t="s">
        <v>108</v>
      </c>
      <c r="O335" s="68" t="s">
        <v>399</v>
      </c>
      <c r="P335" s="77"/>
      <c r="Q335" s="77" t="s">
        <v>95</v>
      </c>
    </row>
    <row r="336" spans="1:17">
      <c r="A336" s="52">
        <v>237</v>
      </c>
      <c r="B336" s="52" t="s">
        <v>13</v>
      </c>
      <c r="C336" s="66" t="s">
        <v>41</v>
      </c>
      <c r="D336" s="52" t="s">
        <v>812</v>
      </c>
      <c r="E336" s="77" t="s">
        <v>842</v>
      </c>
      <c r="F336" s="50" t="s">
        <v>157</v>
      </c>
      <c r="G336" s="50"/>
      <c r="H336" s="70" t="s">
        <v>157</v>
      </c>
      <c r="I336" s="77" t="s">
        <v>682</v>
      </c>
      <c r="J336" s="77" t="s">
        <v>815</v>
      </c>
      <c r="K336" s="6">
        <v>0.8</v>
      </c>
      <c r="L336" s="6"/>
      <c r="M336" s="77" t="s">
        <v>65</v>
      </c>
      <c r="N336" s="67" t="s">
        <v>108</v>
      </c>
      <c r="O336" s="68" t="s">
        <v>399</v>
      </c>
      <c r="P336" s="77"/>
      <c r="Q336" s="77" t="s">
        <v>95</v>
      </c>
    </row>
    <row r="337" spans="1:20">
      <c r="A337" s="52">
        <v>467</v>
      </c>
      <c r="B337" s="52" t="s">
        <v>13</v>
      </c>
      <c r="C337" s="66" t="s">
        <v>29</v>
      </c>
      <c r="D337" s="52" t="s">
        <v>1159</v>
      </c>
      <c r="E337" s="77" t="s">
        <v>1160</v>
      </c>
      <c r="F337" s="50" t="s">
        <v>1176</v>
      </c>
      <c r="G337" s="77" t="s">
        <v>156</v>
      </c>
      <c r="H337" s="70" t="s">
        <v>156</v>
      </c>
      <c r="I337" s="77"/>
      <c r="J337" s="77"/>
      <c r="K337" s="6">
        <v>0.8</v>
      </c>
      <c r="L337" s="55"/>
      <c r="M337" s="77" t="s">
        <v>65</v>
      </c>
      <c r="N337" s="67" t="s">
        <v>108</v>
      </c>
      <c r="O337" s="68" t="s">
        <v>399</v>
      </c>
      <c r="P337" s="77"/>
      <c r="Q337" s="77" t="s">
        <v>95</v>
      </c>
      <c r="R337" s="77"/>
      <c r="S337" s="77"/>
      <c r="T337" s="77"/>
    </row>
    <row r="338" spans="1:20">
      <c r="A338" s="52">
        <v>503</v>
      </c>
      <c r="B338" s="52" t="s">
        <v>13</v>
      </c>
      <c r="C338" s="66" t="s">
        <v>32</v>
      </c>
      <c r="D338" s="52"/>
      <c r="E338" s="77" t="s">
        <v>1190</v>
      </c>
      <c r="F338" s="50" t="s">
        <v>158</v>
      </c>
      <c r="G338" s="77"/>
      <c r="H338" s="70" t="s">
        <v>158</v>
      </c>
      <c r="I338" s="77"/>
      <c r="J338" s="77"/>
      <c r="K338" s="6">
        <v>0.8</v>
      </c>
      <c r="L338" s="55">
        <v>42328</v>
      </c>
      <c r="M338" s="77" t="s">
        <v>65</v>
      </c>
      <c r="N338" s="67" t="s">
        <v>108</v>
      </c>
      <c r="O338" s="68" t="s">
        <v>399</v>
      </c>
      <c r="P338" s="77"/>
      <c r="Q338" s="77" t="s">
        <v>95</v>
      </c>
      <c r="R338" s="77"/>
      <c r="S338" s="77"/>
      <c r="T338" s="77"/>
    </row>
    <row r="339" spans="1:20">
      <c r="A339" s="52">
        <v>8</v>
      </c>
      <c r="B339" s="52" t="s">
        <v>13</v>
      </c>
      <c r="C339" s="66" t="s">
        <v>21</v>
      </c>
      <c r="D339" s="52"/>
      <c r="E339" s="50" t="s">
        <v>605</v>
      </c>
      <c r="F339" s="50" t="s">
        <v>174</v>
      </c>
      <c r="G339" s="77"/>
      <c r="H339" s="70" t="s">
        <v>173</v>
      </c>
      <c r="I339" s="77" t="s">
        <v>619</v>
      </c>
      <c r="J339" s="77"/>
      <c r="K339" s="6">
        <v>0.8</v>
      </c>
      <c r="L339" s="55"/>
      <c r="M339" s="77" t="s">
        <v>65</v>
      </c>
      <c r="N339" s="67" t="s">
        <v>108</v>
      </c>
      <c r="O339" s="68" t="s">
        <v>173</v>
      </c>
      <c r="P339" s="77"/>
      <c r="Q339" s="77" t="s">
        <v>173</v>
      </c>
      <c r="R339" s="77"/>
      <c r="S339" s="77"/>
      <c r="T339" s="77"/>
    </row>
    <row r="340" spans="1:20">
      <c r="A340" s="52">
        <v>46</v>
      </c>
      <c r="B340" s="52" t="s">
        <v>13</v>
      </c>
      <c r="C340" s="66" t="s">
        <v>44</v>
      </c>
      <c r="D340" s="52"/>
      <c r="E340" s="77" t="s">
        <v>629</v>
      </c>
      <c r="F340" s="77" t="s">
        <v>173</v>
      </c>
      <c r="G340" s="77"/>
      <c r="H340" s="70" t="s">
        <v>173</v>
      </c>
      <c r="I340" s="77" t="s">
        <v>683</v>
      </c>
      <c r="J340" s="77"/>
      <c r="K340" s="6">
        <v>0.8</v>
      </c>
      <c r="L340" s="55"/>
      <c r="M340" s="77" t="s">
        <v>65</v>
      </c>
      <c r="N340" s="67" t="s">
        <v>108</v>
      </c>
      <c r="O340" s="68" t="s">
        <v>173</v>
      </c>
      <c r="P340" s="77"/>
      <c r="Q340" s="77" t="s">
        <v>173</v>
      </c>
      <c r="R340" s="77"/>
      <c r="S340" s="77"/>
      <c r="T340" s="77"/>
    </row>
    <row r="341" spans="1:20">
      <c r="A341" s="52">
        <v>107</v>
      </c>
      <c r="B341" s="52" t="s">
        <v>13</v>
      </c>
      <c r="C341" s="66" t="s">
        <v>730</v>
      </c>
      <c r="D341" s="52"/>
      <c r="E341" s="77" t="s">
        <v>722</v>
      </c>
      <c r="F341" s="50" t="s">
        <v>173</v>
      </c>
      <c r="G341" s="77"/>
      <c r="H341" s="70" t="s">
        <v>173</v>
      </c>
      <c r="I341" s="77"/>
      <c r="J341" s="77"/>
      <c r="K341" s="6">
        <v>0.8</v>
      </c>
      <c r="L341" s="55">
        <v>43017</v>
      </c>
      <c r="M341" s="77" t="s">
        <v>65</v>
      </c>
      <c r="N341" s="67" t="s">
        <v>108</v>
      </c>
      <c r="O341" s="68" t="s">
        <v>173</v>
      </c>
      <c r="P341" s="77"/>
      <c r="Q341" s="77" t="s">
        <v>173</v>
      </c>
      <c r="R341" s="77"/>
      <c r="S341" s="77"/>
      <c r="T341" s="77"/>
    </row>
    <row r="342" spans="1:20">
      <c r="A342" s="52">
        <v>238</v>
      </c>
      <c r="B342" s="52" t="s">
        <v>13</v>
      </c>
      <c r="C342" s="66" t="s">
        <v>41</v>
      </c>
      <c r="D342" s="52" t="s">
        <v>812</v>
      </c>
      <c r="E342" s="77" t="s">
        <v>842</v>
      </c>
      <c r="F342" s="50" t="s">
        <v>174</v>
      </c>
      <c r="G342" s="50"/>
      <c r="H342" s="70" t="s">
        <v>174</v>
      </c>
      <c r="I342" s="77" t="s">
        <v>683</v>
      </c>
      <c r="J342" s="77" t="s">
        <v>815</v>
      </c>
      <c r="K342" s="6">
        <v>0.8</v>
      </c>
      <c r="L342" s="6"/>
      <c r="M342" s="77" t="s">
        <v>65</v>
      </c>
      <c r="N342" s="67" t="s">
        <v>108</v>
      </c>
      <c r="O342" s="68" t="s">
        <v>173</v>
      </c>
      <c r="P342" s="77"/>
      <c r="Q342" s="77" t="s">
        <v>173</v>
      </c>
      <c r="R342" s="77"/>
      <c r="S342" s="77"/>
      <c r="T342" s="77"/>
    </row>
    <row r="343" spans="1:20">
      <c r="A343" s="52">
        <v>144</v>
      </c>
      <c r="B343" s="52" t="s">
        <v>13</v>
      </c>
      <c r="C343" s="66" t="s">
        <v>38</v>
      </c>
      <c r="D343" s="52"/>
      <c r="E343" s="77" t="s">
        <v>744</v>
      </c>
      <c r="F343" s="50" t="s">
        <v>138</v>
      </c>
      <c r="G343" s="77"/>
      <c r="H343" s="70" t="s">
        <v>738</v>
      </c>
      <c r="I343" s="77" t="s">
        <v>772</v>
      </c>
      <c r="J343" s="77" t="s">
        <v>773</v>
      </c>
      <c r="K343" s="6">
        <v>1</v>
      </c>
      <c r="L343" s="55">
        <v>42328</v>
      </c>
      <c r="M343" s="77" t="s">
        <v>65</v>
      </c>
      <c r="N343" s="67" t="s">
        <v>108</v>
      </c>
      <c r="O343" s="68" t="s">
        <v>134</v>
      </c>
      <c r="P343" s="77"/>
      <c r="Q343" s="77" t="s">
        <v>140</v>
      </c>
      <c r="R343" s="77"/>
      <c r="S343" s="77"/>
      <c r="T343" s="77" t="s">
        <v>609</v>
      </c>
    </row>
    <row r="344" spans="1:20">
      <c r="A344" s="52">
        <v>180</v>
      </c>
      <c r="B344" s="52" t="s">
        <v>13</v>
      </c>
      <c r="C344" s="66" t="s">
        <v>800</v>
      </c>
      <c r="D344" s="52" t="s">
        <v>801</v>
      </c>
      <c r="E344" s="77" t="s">
        <v>802</v>
      </c>
      <c r="F344" s="50" t="s">
        <v>138</v>
      </c>
      <c r="G344" s="77"/>
      <c r="H344" s="70" t="s">
        <v>138</v>
      </c>
      <c r="I344" s="77" t="s">
        <v>803</v>
      </c>
      <c r="J344" s="77"/>
      <c r="K344" s="6">
        <v>1</v>
      </c>
      <c r="L344" s="55">
        <v>43018</v>
      </c>
      <c r="M344" s="77" t="s">
        <v>65</v>
      </c>
      <c r="N344" s="67" t="s">
        <v>108</v>
      </c>
      <c r="O344" s="68" t="s">
        <v>134</v>
      </c>
      <c r="P344" s="77"/>
      <c r="Q344" s="77" t="s">
        <v>140</v>
      </c>
      <c r="R344" s="77"/>
      <c r="S344" s="77"/>
      <c r="T344" s="77"/>
    </row>
    <row r="345" spans="1:20">
      <c r="A345" s="52">
        <v>504</v>
      </c>
      <c r="B345" s="52" t="s">
        <v>13</v>
      </c>
      <c r="C345" s="66" t="s">
        <v>32</v>
      </c>
      <c r="D345" s="52"/>
      <c r="E345" s="77" t="s">
        <v>1190</v>
      </c>
      <c r="F345" s="50" t="s">
        <v>138</v>
      </c>
      <c r="G345" s="77"/>
      <c r="H345" s="70" t="s">
        <v>738</v>
      </c>
      <c r="I345" s="77"/>
      <c r="J345" s="77"/>
      <c r="K345" s="6">
        <v>1</v>
      </c>
      <c r="L345" s="55">
        <v>42328</v>
      </c>
      <c r="M345" s="77" t="s">
        <v>65</v>
      </c>
      <c r="N345" s="67" t="s">
        <v>108</v>
      </c>
      <c r="O345" s="68" t="s">
        <v>134</v>
      </c>
      <c r="P345" s="77"/>
      <c r="Q345" s="77" t="s">
        <v>140</v>
      </c>
      <c r="R345" s="77"/>
      <c r="S345" s="77"/>
      <c r="T345" s="77"/>
    </row>
    <row r="346" spans="1:20">
      <c r="A346" s="52">
        <v>108</v>
      </c>
      <c r="B346" s="52" t="s">
        <v>13</v>
      </c>
      <c r="C346" s="66" t="s">
        <v>730</v>
      </c>
      <c r="D346" s="52"/>
      <c r="E346" s="77" t="s">
        <v>722</v>
      </c>
      <c r="F346" s="50" t="s">
        <v>134</v>
      </c>
      <c r="G346" s="77"/>
      <c r="H346" s="70" t="s">
        <v>134</v>
      </c>
      <c r="I346" s="77"/>
      <c r="J346" s="77"/>
      <c r="K346" s="6">
        <v>1</v>
      </c>
      <c r="L346" s="55">
        <v>43017</v>
      </c>
      <c r="M346" s="77" t="s">
        <v>65</v>
      </c>
      <c r="N346" s="67" t="s">
        <v>108</v>
      </c>
      <c r="O346" s="68" t="s">
        <v>134</v>
      </c>
      <c r="P346" s="77"/>
      <c r="Q346" s="77" t="s">
        <v>140</v>
      </c>
      <c r="R346" s="77"/>
      <c r="S346" s="77"/>
      <c r="T346" s="77"/>
    </row>
    <row r="347" spans="1:20">
      <c r="A347" s="52">
        <v>9</v>
      </c>
      <c r="B347" s="52" t="s">
        <v>13</v>
      </c>
      <c r="C347" s="66" t="s">
        <v>21</v>
      </c>
      <c r="D347" s="52"/>
      <c r="E347" s="50" t="s">
        <v>605</v>
      </c>
      <c r="F347" s="50" t="s">
        <v>104</v>
      </c>
      <c r="G347" s="77"/>
      <c r="H347" s="70" t="s">
        <v>113</v>
      </c>
      <c r="I347" s="77" t="s">
        <v>621</v>
      </c>
      <c r="J347" s="77"/>
      <c r="K347" s="6">
        <v>1</v>
      </c>
      <c r="L347" s="55"/>
      <c r="M347" s="77" t="s">
        <v>65</v>
      </c>
      <c r="N347" s="67" t="s">
        <v>108</v>
      </c>
      <c r="O347" s="68" t="s">
        <v>107</v>
      </c>
      <c r="P347" s="77"/>
      <c r="Q347" s="77" t="s">
        <v>113</v>
      </c>
      <c r="R347" s="77"/>
      <c r="S347" s="77"/>
      <c r="T347" s="77"/>
    </row>
    <row r="348" spans="1:20">
      <c r="A348" s="52">
        <v>298</v>
      </c>
      <c r="B348" s="52" t="s">
        <v>13</v>
      </c>
      <c r="C348" s="66" t="s">
        <v>905</v>
      </c>
      <c r="D348" s="52"/>
      <c r="E348" s="77" t="s">
        <v>906</v>
      </c>
      <c r="F348" s="50" t="s">
        <v>907</v>
      </c>
      <c r="G348" s="77" t="s">
        <v>919</v>
      </c>
      <c r="H348" s="70" t="s">
        <v>920</v>
      </c>
      <c r="I348" s="77"/>
      <c r="J348" s="77"/>
      <c r="K348" s="6">
        <v>0.8</v>
      </c>
      <c r="L348" s="55">
        <v>43015</v>
      </c>
      <c r="M348" s="77" t="s">
        <v>65</v>
      </c>
      <c r="N348" s="67" t="s">
        <v>608</v>
      </c>
      <c r="O348" s="68" t="s">
        <v>399</v>
      </c>
      <c r="P348" s="77"/>
      <c r="Q348" s="77" t="s">
        <v>171</v>
      </c>
      <c r="R348" s="77"/>
      <c r="S348" s="77"/>
      <c r="T348" s="77"/>
    </row>
    <row r="349" spans="1:20">
      <c r="A349" s="52">
        <v>10</v>
      </c>
      <c r="B349" s="52" t="s">
        <v>13</v>
      </c>
      <c r="C349" s="66" t="s">
        <v>21</v>
      </c>
      <c r="D349" s="52"/>
      <c r="E349" s="50" t="s">
        <v>605</v>
      </c>
      <c r="F349" s="50" t="s">
        <v>163</v>
      </c>
      <c r="G349" s="77"/>
      <c r="H349" s="70" t="s">
        <v>171</v>
      </c>
      <c r="I349" s="77" t="s">
        <v>622</v>
      </c>
      <c r="J349" s="77"/>
      <c r="K349" s="6">
        <v>1</v>
      </c>
      <c r="L349" s="55"/>
      <c r="M349" s="77" t="s">
        <v>65</v>
      </c>
      <c r="N349" s="67" t="s">
        <v>608</v>
      </c>
      <c r="O349" s="68" t="s">
        <v>145</v>
      </c>
      <c r="P349" s="77"/>
      <c r="Q349" s="77" t="s">
        <v>171</v>
      </c>
      <c r="R349" s="77"/>
      <c r="S349" s="77"/>
      <c r="T349" s="77"/>
    </row>
    <row r="350" spans="1:20">
      <c r="A350" s="52">
        <v>110</v>
      </c>
      <c r="B350" s="52" t="s">
        <v>13</v>
      </c>
      <c r="C350" s="66" t="s">
        <v>730</v>
      </c>
      <c r="D350" s="52"/>
      <c r="E350" s="77" t="s">
        <v>722</v>
      </c>
      <c r="F350" s="50" t="s">
        <v>303</v>
      </c>
      <c r="G350" s="77"/>
      <c r="H350" s="70" t="s">
        <v>303</v>
      </c>
      <c r="I350" s="77"/>
      <c r="J350" s="77"/>
      <c r="K350" s="6">
        <v>0.6</v>
      </c>
      <c r="L350" s="55">
        <v>43017</v>
      </c>
      <c r="M350" s="77" t="s">
        <v>65</v>
      </c>
      <c r="N350" s="67" t="s">
        <v>608</v>
      </c>
      <c r="O350" s="68" t="s">
        <v>303</v>
      </c>
      <c r="P350" s="77"/>
      <c r="Q350" s="77" t="s">
        <v>171</v>
      </c>
      <c r="R350" s="77"/>
      <c r="S350" s="77"/>
      <c r="T350" s="77"/>
    </row>
    <row r="351" spans="1:20">
      <c r="A351" s="52">
        <v>75</v>
      </c>
      <c r="B351" s="52" t="s">
        <v>13</v>
      </c>
      <c r="C351" s="66" t="s">
        <v>721</v>
      </c>
      <c r="D351" s="52"/>
      <c r="E351" s="77" t="s">
        <v>722</v>
      </c>
      <c r="F351" s="50" t="s">
        <v>363</v>
      </c>
      <c r="G351" s="77"/>
      <c r="H351" s="70" t="s">
        <v>363</v>
      </c>
      <c r="I351" s="77"/>
      <c r="J351" s="77"/>
      <c r="K351" s="6">
        <v>0.8</v>
      </c>
      <c r="L351" s="55"/>
      <c r="M351" s="77" t="s">
        <v>65</v>
      </c>
      <c r="N351" s="67" t="s">
        <v>184</v>
      </c>
      <c r="O351" s="68" t="s">
        <v>145</v>
      </c>
      <c r="P351" s="77"/>
      <c r="Q351" s="77" t="s">
        <v>248</v>
      </c>
      <c r="R351" s="77"/>
      <c r="S351" s="77"/>
      <c r="T351" s="77"/>
    </row>
    <row r="352" spans="1:20">
      <c r="A352" s="52">
        <v>207</v>
      </c>
      <c r="B352" s="52" t="s">
        <v>13</v>
      </c>
      <c r="C352" s="66" t="s">
        <v>41</v>
      </c>
      <c r="D352" s="52"/>
      <c r="E352" s="77" t="s">
        <v>817</v>
      </c>
      <c r="F352" s="50" t="s">
        <v>825</v>
      </c>
      <c r="G352" s="77"/>
      <c r="H352" s="70" t="s">
        <v>825</v>
      </c>
      <c r="I352" s="77" t="s">
        <v>826</v>
      </c>
      <c r="J352" s="77"/>
      <c r="K352" s="6">
        <v>0.8</v>
      </c>
      <c r="L352" s="55"/>
      <c r="M352" s="77" t="s">
        <v>65</v>
      </c>
      <c r="N352" s="67" t="s">
        <v>608</v>
      </c>
      <c r="O352" s="68" t="s">
        <v>145</v>
      </c>
      <c r="P352" s="77"/>
      <c r="Q352" s="77" t="s">
        <v>171</v>
      </c>
      <c r="R352" s="77"/>
      <c r="S352" s="77"/>
      <c r="T352" s="77"/>
    </row>
    <row r="353" spans="1:17">
      <c r="A353" s="52">
        <v>310</v>
      </c>
      <c r="B353" s="52" t="s">
        <v>13</v>
      </c>
      <c r="C353" s="66" t="s">
        <v>905</v>
      </c>
      <c r="D353" s="52"/>
      <c r="E353" s="77" t="s">
        <v>906</v>
      </c>
      <c r="F353" s="50" t="s">
        <v>938</v>
      </c>
      <c r="G353" s="77" t="s">
        <v>945</v>
      </c>
      <c r="H353" s="70" t="s">
        <v>946</v>
      </c>
      <c r="I353" s="77"/>
      <c r="J353" s="77"/>
      <c r="K353" s="6">
        <v>0.8</v>
      </c>
      <c r="L353" s="55">
        <v>43015</v>
      </c>
      <c r="M353" s="77" t="s">
        <v>65</v>
      </c>
      <c r="N353" s="67" t="s">
        <v>108</v>
      </c>
      <c r="O353" s="68" t="s">
        <v>223</v>
      </c>
      <c r="P353" s="77"/>
      <c r="Q353" s="77" t="s">
        <v>171</v>
      </c>
    </row>
    <row r="354" spans="1:17">
      <c r="A354" s="52">
        <v>469</v>
      </c>
      <c r="B354" s="52" t="s">
        <v>13</v>
      </c>
      <c r="C354" s="66" t="s">
        <v>29</v>
      </c>
      <c r="D354" s="52" t="s">
        <v>1159</v>
      </c>
      <c r="E354" s="77" t="s">
        <v>1160</v>
      </c>
      <c r="F354" s="50" t="s">
        <v>1349</v>
      </c>
      <c r="G354" s="77" t="s">
        <v>509</v>
      </c>
      <c r="H354" s="70" t="s">
        <v>509</v>
      </c>
      <c r="I354" s="77"/>
      <c r="J354" s="77"/>
      <c r="K354" s="6">
        <v>0.2</v>
      </c>
      <c r="L354" s="55"/>
      <c r="M354" s="77" t="s">
        <v>65</v>
      </c>
      <c r="N354" s="67" t="s">
        <v>248</v>
      </c>
      <c r="O354" s="68" t="s">
        <v>248</v>
      </c>
      <c r="P354" s="77"/>
      <c r="Q354" s="77" t="s">
        <v>248</v>
      </c>
    </row>
    <row r="355" spans="1:17">
      <c r="A355" s="52">
        <v>149</v>
      </c>
      <c r="B355" s="52" t="s">
        <v>13</v>
      </c>
      <c r="C355" s="66" t="s">
        <v>38</v>
      </c>
      <c r="D355" s="52"/>
      <c r="E355" s="77" t="s">
        <v>744</v>
      </c>
      <c r="F355" s="50" t="s">
        <v>422</v>
      </c>
      <c r="G355" s="77"/>
      <c r="H355" s="70" t="s">
        <v>1350</v>
      </c>
      <c r="I355" s="77" t="s">
        <v>1351</v>
      </c>
      <c r="J355" s="77"/>
      <c r="K355" s="6">
        <v>0.2</v>
      </c>
      <c r="L355" s="55">
        <v>42328</v>
      </c>
      <c r="M355" s="77" t="s">
        <v>65</v>
      </c>
      <c r="N355" s="67" t="s">
        <v>108</v>
      </c>
      <c r="O355" s="68" t="s">
        <v>399</v>
      </c>
      <c r="P355" s="77"/>
      <c r="Q355" s="77" t="s">
        <v>171</v>
      </c>
    </row>
    <row r="356" spans="1:17">
      <c r="A356" s="52">
        <v>111</v>
      </c>
      <c r="B356" s="52" t="s">
        <v>13</v>
      </c>
      <c r="C356" s="66" t="s">
        <v>730</v>
      </c>
      <c r="D356" s="52"/>
      <c r="E356" s="77" t="s">
        <v>722</v>
      </c>
      <c r="F356" s="50" t="s">
        <v>420</v>
      </c>
      <c r="G356" s="77"/>
      <c r="H356" s="70" t="s">
        <v>420</v>
      </c>
      <c r="I356" s="77"/>
      <c r="J356" s="77"/>
      <c r="K356" s="6">
        <v>0.6</v>
      </c>
      <c r="L356" s="55">
        <v>43017</v>
      </c>
      <c r="M356" s="77" t="s">
        <v>65</v>
      </c>
      <c r="N356" s="67" t="s">
        <v>608</v>
      </c>
      <c r="O356" s="68" t="s">
        <v>420</v>
      </c>
      <c r="P356" s="77"/>
      <c r="Q356" s="77" t="s">
        <v>368</v>
      </c>
    </row>
    <row r="357" spans="1:17">
      <c r="A357" s="52">
        <v>112</v>
      </c>
      <c r="B357" s="52" t="s">
        <v>13</v>
      </c>
      <c r="C357" s="66" t="s">
        <v>730</v>
      </c>
      <c r="D357" s="52"/>
      <c r="E357" s="77" t="s">
        <v>722</v>
      </c>
      <c r="F357" s="50" t="s">
        <v>294</v>
      </c>
      <c r="G357" s="77"/>
      <c r="H357" s="70" t="s">
        <v>294</v>
      </c>
      <c r="I357" s="77"/>
      <c r="J357" s="77"/>
      <c r="K357" s="6">
        <v>0.6</v>
      </c>
      <c r="L357" s="55">
        <v>43017</v>
      </c>
      <c r="M357" s="77" t="s">
        <v>65</v>
      </c>
      <c r="N357" s="67" t="s">
        <v>608</v>
      </c>
      <c r="O357" s="68" t="s">
        <v>294</v>
      </c>
      <c r="P357" s="77"/>
      <c r="Q357" s="77" t="s">
        <v>171</v>
      </c>
    </row>
    <row r="358" spans="1:17">
      <c r="A358" s="52">
        <v>356</v>
      </c>
      <c r="B358" s="52" t="s">
        <v>13</v>
      </c>
      <c r="C358" s="66" t="s">
        <v>905</v>
      </c>
      <c r="D358" s="52"/>
      <c r="E358" s="77" t="s">
        <v>906</v>
      </c>
      <c r="F358" s="50" t="s">
        <v>294</v>
      </c>
      <c r="G358" s="77" t="s">
        <v>294</v>
      </c>
      <c r="H358" s="70" t="s">
        <v>294</v>
      </c>
      <c r="I358" s="77"/>
      <c r="J358" s="77"/>
      <c r="K358" s="6">
        <v>0.6</v>
      </c>
      <c r="L358" s="55">
        <v>43015</v>
      </c>
      <c r="M358" s="77" t="s">
        <v>65</v>
      </c>
      <c r="N358" s="67" t="s">
        <v>608</v>
      </c>
      <c r="O358" s="68" t="s">
        <v>294</v>
      </c>
      <c r="P358" s="77"/>
      <c r="Q358" s="77" t="s">
        <v>171</v>
      </c>
    </row>
    <row r="359" spans="1:17">
      <c r="A359" s="52">
        <v>409</v>
      </c>
      <c r="B359" s="52" t="s">
        <v>13</v>
      </c>
      <c r="C359" s="66" t="s">
        <v>905</v>
      </c>
      <c r="D359" s="52"/>
      <c r="E359" s="77" t="s">
        <v>1104</v>
      </c>
      <c r="F359" s="77" t="s">
        <v>294</v>
      </c>
      <c r="G359" s="77"/>
      <c r="H359" s="70" t="s">
        <v>294</v>
      </c>
      <c r="I359" s="77" t="s">
        <v>294</v>
      </c>
      <c r="J359" s="77"/>
      <c r="K359" s="6">
        <v>0.6</v>
      </c>
      <c r="L359" s="55">
        <v>43015</v>
      </c>
      <c r="M359" s="77" t="s">
        <v>65</v>
      </c>
      <c r="N359" s="67" t="s">
        <v>608</v>
      </c>
      <c r="O359" s="68" t="s">
        <v>294</v>
      </c>
      <c r="P359" s="77"/>
      <c r="Q359" s="77" t="s">
        <v>171</v>
      </c>
    </row>
    <row r="360" spans="1:17">
      <c r="A360" s="52">
        <v>47</v>
      </c>
      <c r="B360" s="52" t="s">
        <v>13</v>
      </c>
      <c r="C360" s="66" t="s">
        <v>44</v>
      </c>
      <c r="D360" s="52"/>
      <c r="E360" s="77" t="s">
        <v>629</v>
      </c>
      <c r="F360" s="77" t="s">
        <v>296</v>
      </c>
      <c r="G360" s="77"/>
      <c r="H360" s="70" t="s">
        <v>296</v>
      </c>
      <c r="I360" s="77" t="s">
        <v>684</v>
      </c>
      <c r="J360" s="77"/>
      <c r="K360" s="6">
        <v>0.8</v>
      </c>
      <c r="L360" s="55"/>
      <c r="M360" s="77" t="s">
        <v>65</v>
      </c>
      <c r="N360" s="67" t="s">
        <v>108</v>
      </c>
      <c r="O360" s="68" t="s">
        <v>608</v>
      </c>
      <c r="P360" s="77"/>
      <c r="Q360" s="77" t="s">
        <v>95</v>
      </c>
    </row>
    <row r="361" spans="1:17">
      <c r="A361" s="52">
        <v>239</v>
      </c>
      <c r="B361" s="52" t="s">
        <v>13</v>
      </c>
      <c r="C361" s="66" t="s">
        <v>41</v>
      </c>
      <c r="D361" s="52" t="s">
        <v>812</v>
      </c>
      <c r="E361" s="77" t="s">
        <v>842</v>
      </c>
      <c r="F361" s="50" t="s">
        <v>295</v>
      </c>
      <c r="G361" s="50"/>
      <c r="H361" s="70" t="s">
        <v>295</v>
      </c>
      <c r="I361" s="77" t="s">
        <v>844</v>
      </c>
      <c r="J361" s="77" t="s">
        <v>815</v>
      </c>
      <c r="K361" s="6">
        <v>0.8</v>
      </c>
      <c r="L361" s="6"/>
      <c r="M361" s="77" t="s">
        <v>65</v>
      </c>
      <c r="N361" s="67" t="s">
        <v>108</v>
      </c>
      <c r="O361" s="68" t="s">
        <v>608</v>
      </c>
      <c r="P361" s="77"/>
      <c r="Q361" s="77" t="s">
        <v>95</v>
      </c>
    </row>
    <row r="362" spans="1:17">
      <c r="A362" s="52">
        <v>297</v>
      </c>
      <c r="B362" s="52" t="s">
        <v>13</v>
      </c>
      <c r="C362" s="66" t="s">
        <v>905</v>
      </c>
      <c r="D362" s="52"/>
      <c r="E362" s="77" t="s">
        <v>906</v>
      </c>
      <c r="F362" s="50" t="s">
        <v>907</v>
      </c>
      <c r="G362" s="77" t="s">
        <v>917</v>
      </c>
      <c r="H362" s="70" t="s">
        <v>918</v>
      </c>
      <c r="I362" s="77"/>
      <c r="J362" s="77"/>
      <c r="K362" s="6">
        <v>0.8</v>
      </c>
      <c r="L362" s="55">
        <v>43015</v>
      </c>
      <c r="M362" s="77" t="s">
        <v>65</v>
      </c>
      <c r="N362" s="67" t="s">
        <v>608</v>
      </c>
      <c r="O362" s="68" t="s">
        <v>294</v>
      </c>
      <c r="P362" s="77"/>
      <c r="Q362" s="77" t="s">
        <v>171</v>
      </c>
    </row>
    <row r="363" spans="1:17">
      <c r="A363" s="52">
        <v>470</v>
      </c>
      <c r="B363" s="52" t="s">
        <v>13</v>
      </c>
      <c r="C363" s="66" t="s">
        <v>29</v>
      </c>
      <c r="D363" s="52" t="s">
        <v>1159</v>
      </c>
      <c r="E363" s="77" t="s">
        <v>1160</v>
      </c>
      <c r="F363" s="50" t="s">
        <v>1178</v>
      </c>
      <c r="G363" s="77" t="s">
        <v>448</v>
      </c>
      <c r="H363" s="70" t="s">
        <v>448</v>
      </c>
      <c r="I363" s="77"/>
      <c r="J363" s="77"/>
      <c r="K363" s="6">
        <v>0.6</v>
      </c>
      <c r="L363" s="55"/>
      <c r="M363" s="77" t="s">
        <v>65</v>
      </c>
      <c r="N363" s="67" t="s">
        <v>108</v>
      </c>
      <c r="O363" s="68" t="s">
        <v>145</v>
      </c>
      <c r="P363" s="77"/>
      <c r="Q363" s="77" t="s">
        <v>171</v>
      </c>
    </row>
    <row r="364" spans="1:17">
      <c r="A364" s="52">
        <v>48</v>
      </c>
      <c r="B364" s="52" t="s">
        <v>13</v>
      </c>
      <c r="C364" s="66" t="s">
        <v>44</v>
      </c>
      <c r="D364" s="52"/>
      <c r="E364" s="77" t="s">
        <v>629</v>
      </c>
      <c r="F364" s="77" t="s">
        <v>431</v>
      </c>
      <c r="G364" s="77"/>
      <c r="H364" s="70" t="s">
        <v>431</v>
      </c>
      <c r="I364" s="77" t="s">
        <v>685</v>
      </c>
      <c r="J364" s="77"/>
      <c r="K364" s="6">
        <v>0.6</v>
      </c>
      <c r="L364" s="55"/>
      <c r="M364" s="77" t="s">
        <v>65</v>
      </c>
      <c r="N364" s="67" t="s">
        <v>108</v>
      </c>
      <c r="O364" s="68" t="s">
        <v>608</v>
      </c>
      <c r="P364" s="77"/>
      <c r="Q364" s="77" t="s">
        <v>95</v>
      </c>
    </row>
    <row r="365" spans="1:17">
      <c r="A365" s="52">
        <v>150</v>
      </c>
      <c r="B365" s="52" t="s">
        <v>13</v>
      </c>
      <c r="C365" s="66" t="s">
        <v>38</v>
      </c>
      <c r="D365" s="52"/>
      <c r="E365" s="77" t="s">
        <v>744</v>
      </c>
      <c r="F365" s="50" t="s">
        <v>436</v>
      </c>
      <c r="G365" s="77"/>
      <c r="H365" s="70" t="s">
        <v>431</v>
      </c>
      <c r="I365" s="77" t="s">
        <v>776</v>
      </c>
      <c r="J365" s="77"/>
      <c r="K365" s="6">
        <v>0.6</v>
      </c>
      <c r="L365" s="55">
        <v>42328</v>
      </c>
      <c r="M365" s="77" t="s">
        <v>65</v>
      </c>
      <c r="N365" s="67" t="s">
        <v>608</v>
      </c>
      <c r="O365" s="68" t="s">
        <v>608</v>
      </c>
      <c r="P365" s="77"/>
      <c r="Q365" s="77" t="s">
        <v>95</v>
      </c>
    </row>
    <row r="366" spans="1:17">
      <c r="A366" s="52">
        <v>506</v>
      </c>
      <c r="B366" s="52" t="s">
        <v>13</v>
      </c>
      <c r="C366" s="66" t="s">
        <v>32</v>
      </c>
      <c r="D366" s="52"/>
      <c r="E366" s="77" t="s">
        <v>1190</v>
      </c>
      <c r="F366" s="50" t="s">
        <v>436</v>
      </c>
      <c r="G366" s="77"/>
      <c r="H366" s="70" t="s">
        <v>431</v>
      </c>
      <c r="I366" s="77"/>
      <c r="J366" s="77"/>
      <c r="K366" s="6">
        <v>0.6</v>
      </c>
      <c r="L366" s="55">
        <v>42328</v>
      </c>
      <c r="M366" s="77" t="s">
        <v>65</v>
      </c>
      <c r="N366" s="67" t="s">
        <v>108</v>
      </c>
      <c r="O366" s="68" t="s">
        <v>608</v>
      </c>
      <c r="P366" s="77"/>
      <c r="Q366" s="77" t="s">
        <v>95</v>
      </c>
    </row>
    <row r="367" spans="1:17">
      <c r="A367" s="52">
        <v>240</v>
      </c>
      <c r="B367" s="52" t="s">
        <v>13</v>
      </c>
      <c r="C367" s="66" t="s">
        <v>41</v>
      </c>
      <c r="D367" s="52" t="s">
        <v>812</v>
      </c>
      <c r="E367" s="77" t="s">
        <v>842</v>
      </c>
      <c r="F367" s="50" t="s">
        <v>430</v>
      </c>
      <c r="G367" s="50"/>
      <c r="H367" s="70" t="s">
        <v>430</v>
      </c>
      <c r="I367" s="77" t="s">
        <v>845</v>
      </c>
      <c r="J367" s="77" t="s">
        <v>815</v>
      </c>
      <c r="K367" s="6">
        <v>0.6</v>
      </c>
      <c r="L367" s="6"/>
      <c r="M367" s="77" t="s">
        <v>65</v>
      </c>
      <c r="N367" s="67" t="s">
        <v>108</v>
      </c>
      <c r="O367" s="68" t="s">
        <v>608</v>
      </c>
      <c r="P367" s="77"/>
      <c r="Q367" s="77" t="s">
        <v>95</v>
      </c>
    </row>
    <row r="368" spans="1:17">
      <c r="A368" s="52">
        <v>296</v>
      </c>
      <c r="B368" s="52" t="s">
        <v>13</v>
      </c>
      <c r="C368" s="66" t="s">
        <v>905</v>
      </c>
      <c r="D368" s="52"/>
      <c r="E368" s="77" t="s">
        <v>906</v>
      </c>
      <c r="F368" s="50" t="s">
        <v>907</v>
      </c>
      <c r="G368" s="77" t="s">
        <v>915</v>
      </c>
      <c r="H368" s="70" t="s">
        <v>916</v>
      </c>
      <c r="I368" s="77"/>
      <c r="J368" s="77"/>
      <c r="K368" s="6">
        <v>0.6</v>
      </c>
      <c r="L368" s="55">
        <v>43015</v>
      </c>
      <c r="M368" s="77" t="s">
        <v>65</v>
      </c>
      <c r="N368" s="67" t="s">
        <v>608</v>
      </c>
      <c r="O368" s="68" t="s">
        <v>420</v>
      </c>
      <c r="P368" s="77"/>
      <c r="Q368" s="77" t="s">
        <v>171</v>
      </c>
    </row>
    <row r="369" spans="1:19">
      <c r="A369" s="52">
        <v>339</v>
      </c>
      <c r="B369" s="52" t="s">
        <v>13</v>
      </c>
      <c r="C369" s="66" t="s">
        <v>905</v>
      </c>
      <c r="D369" s="52"/>
      <c r="E369" s="77" t="s">
        <v>906</v>
      </c>
      <c r="F369" s="50" t="s">
        <v>1003</v>
      </c>
      <c r="G369" s="77" t="s">
        <v>394</v>
      </c>
      <c r="H369" s="70" t="s">
        <v>1007</v>
      </c>
      <c r="I369" s="77"/>
      <c r="J369" s="77"/>
      <c r="K369" s="6">
        <v>0.8</v>
      </c>
      <c r="L369" s="55">
        <v>43015</v>
      </c>
      <c r="M369" s="77" t="s">
        <v>65</v>
      </c>
      <c r="N369" s="67" t="s">
        <v>608</v>
      </c>
      <c r="O369" s="68" t="s">
        <v>608</v>
      </c>
      <c r="P369" s="77"/>
      <c r="Q369" s="77" t="s">
        <v>171</v>
      </c>
      <c r="R369" s="77"/>
      <c r="S369" s="77"/>
    </row>
    <row r="370" spans="1:19">
      <c r="A370" s="52">
        <v>410</v>
      </c>
      <c r="B370" s="52" t="s">
        <v>13</v>
      </c>
      <c r="C370" s="66" t="s">
        <v>905</v>
      </c>
      <c r="D370" s="52"/>
      <c r="E370" s="77" t="s">
        <v>1104</v>
      </c>
      <c r="F370" s="77" t="s">
        <v>1110</v>
      </c>
      <c r="G370" s="77"/>
      <c r="H370" s="70" t="s">
        <v>1110</v>
      </c>
      <c r="I370" s="77" t="s">
        <v>1111</v>
      </c>
      <c r="J370" s="77"/>
      <c r="K370" s="6">
        <v>1</v>
      </c>
      <c r="L370" s="55">
        <v>43015</v>
      </c>
      <c r="M370" s="77" t="s">
        <v>65</v>
      </c>
      <c r="N370" s="67" t="s">
        <v>108</v>
      </c>
      <c r="O370" s="68" t="s">
        <v>248</v>
      </c>
      <c r="P370" s="77"/>
      <c r="Q370" s="77" t="s">
        <v>248</v>
      </c>
      <c r="R370" s="77"/>
      <c r="S370" s="77"/>
    </row>
    <row r="371" spans="1:19">
      <c r="A371" s="52">
        <v>358</v>
      </c>
      <c r="B371" s="52" t="s">
        <v>13</v>
      </c>
      <c r="C371" s="66" t="s">
        <v>905</v>
      </c>
      <c r="D371" s="52"/>
      <c r="E371" s="77" t="s">
        <v>906</v>
      </c>
      <c r="F371" s="50" t="s">
        <v>1040</v>
      </c>
      <c r="G371" s="77" t="s">
        <v>1040</v>
      </c>
      <c r="H371" s="70" t="s">
        <v>1041</v>
      </c>
      <c r="I371" s="77"/>
      <c r="J371" s="77"/>
      <c r="K371" s="6">
        <v>0.6</v>
      </c>
      <c r="L371" s="55">
        <v>43015</v>
      </c>
      <c r="M371" s="77" t="s">
        <v>65</v>
      </c>
      <c r="N371" s="67" t="s">
        <v>108</v>
      </c>
      <c r="O371" s="68" t="s">
        <v>374</v>
      </c>
      <c r="P371" s="77"/>
      <c r="Q371" s="77" t="s">
        <v>171</v>
      </c>
      <c r="R371" s="77"/>
      <c r="S371" s="77"/>
    </row>
    <row r="372" spans="1:19">
      <c r="A372" s="52">
        <v>411</v>
      </c>
      <c r="B372" s="52" t="s">
        <v>13</v>
      </c>
      <c r="C372" s="66" t="s">
        <v>905</v>
      </c>
      <c r="D372" s="52"/>
      <c r="E372" s="77" t="s">
        <v>1104</v>
      </c>
      <c r="F372" s="77" t="s">
        <v>1040</v>
      </c>
      <c r="G372" s="77"/>
      <c r="H372" s="70" t="s">
        <v>1040</v>
      </c>
      <c r="I372" s="77" t="s">
        <v>1040</v>
      </c>
      <c r="J372" s="77"/>
      <c r="K372" s="6">
        <v>0.6</v>
      </c>
      <c r="L372" s="55">
        <v>43015</v>
      </c>
      <c r="M372" s="77" t="s">
        <v>65</v>
      </c>
      <c r="N372" s="67" t="s">
        <v>108</v>
      </c>
      <c r="O372" s="68" t="s">
        <v>374</v>
      </c>
      <c r="P372" s="77"/>
      <c r="Q372" s="77" t="s">
        <v>171</v>
      </c>
      <c r="R372" s="77"/>
      <c r="S372" s="77"/>
    </row>
    <row r="373" spans="1:19">
      <c r="A373" s="52">
        <v>359</v>
      </c>
      <c r="B373" s="52" t="s">
        <v>13</v>
      </c>
      <c r="C373" s="66" t="s">
        <v>905</v>
      </c>
      <c r="D373" s="52"/>
      <c r="E373" s="77" t="s">
        <v>906</v>
      </c>
      <c r="F373" s="50" t="s">
        <v>1042</v>
      </c>
      <c r="G373" s="77" t="s">
        <v>1042</v>
      </c>
      <c r="H373" s="70" t="s">
        <v>1043</v>
      </c>
      <c r="I373" s="77"/>
      <c r="J373" s="77"/>
      <c r="K373" s="6">
        <v>0.6</v>
      </c>
      <c r="L373" s="55">
        <v>43015</v>
      </c>
      <c r="M373" s="77" t="s">
        <v>65</v>
      </c>
      <c r="N373" s="67" t="s">
        <v>108</v>
      </c>
      <c r="O373" s="68" t="s">
        <v>608</v>
      </c>
      <c r="P373" s="77"/>
      <c r="Q373" s="77" t="s">
        <v>171</v>
      </c>
      <c r="R373" s="77"/>
      <c r="S373" s="77"/>
    </row>
    <row r="374" spans="1:19">
      <c r="A374" s="52">
        <v>412</v>
      </c>
      <c r="B374" s="52" t="s">
        <v>13</v>
      </c>
      <c r="C374" s="66" t="s">
        <v>905</v>
      </c>
      <c r="D374" s="52"/>
      <c r="E374" s="77" t="s">
        <v>1104</v>
      </c>
      <c r="F374" s="77" t="s">
        <v>1042</v>
      </c>
      <c r="G374" s="77"/>
      <c r="H374" s="70" t="s">
        <v>1042</v>
      </c>
      <c r="I374" s="77" t="s">
        <v>1042</v>
      </c>
      <c r="J374" s="77"/>
      <c r="K374" s="6">
        <v>0.6</v>
      </c>
      <c r="L374" s="55">
        <v>43015</v>
      </c>
      <c r="M374" s="77" t="s">
        <v>65</v>
      </c>
      <c r="N374" s="67" t="s">
        <v>108</v>
      </c>
      <c r="O374" s="68" t="s">
        <v>608</v>
      </c>
      <c r="P374" s="77"/>
      <c r="Q374" s="77" t="s">
        <v>171</v>
      </c>
      <c r="R374" s="77"/>
      <c r="S374" s="77"/>
    </row>
    <row r="375" spans="1:19">
      <c r="A375" s="52">
        <v>184</v>
      </c>
      <c r="B375" s="52" t="s">
        <v>13</v>
      </c>
      <c r="C375" s="66" t="s">
        <v>800</v>
      </c>
      <c r="D375" s="52" t="s">
        <v>801</v>
      </c>
      <c r="E375" s="77" t="s">
        <v>802</v>
      </c>
      <c r="F375" s="50" t="s">
        <v>300</v>
      </c>
      <c r="G375" s="77"/>
      <c r="H375" s="70" t="s">
        <v>300</v>
      </c>
      <c r="I375" s="77" t="s">
        <v>803</v>
      </c>
      <c r="J375" s="77"/>
      <c r="K375" s="6">
        <v>1</v>
      </c>
      <c r="L375" s="55">
        <v>43018</v>
      </c>
      <c r="M375" s="77" t="s">
        <v>65</v>
      </c>
      <c r="N375" s="67" t="s">
        <v>108</v>
      </c>
      <c r="O375" s="68" t="s">
        <v>608</v>
      </c>
      <c r="P375" s="77"/>
      <c r="Q375" s="77" t="s">
        <v>368</v>
      </c>
      <c r="R375" s="77"/>
      <c r="S375" s="77" t="s">
        <v>609</v>
      </c>
    </row>
    <row r="376" spans="1:19">
      <c r="A376" s="52">
        <v>471</v>
      </c>
      <c r="B376" s="52" t="s">
        <v>13</v>
      </c>
      <c r="C376" s="66" t="s">
        <v>29</v>
      </c>
      <c r="D376" s="52" t="s">
        <v>1159</v>
      </c>
      <c r="E376" s="77" t="s">
        <v>1160</v>
      </c>
      <c r="F376" s="50" t="s">
        <v>1179</v>
      </c>
      <c r="G376" s="77" t="s">
        <v>297</v>
      </c>
      <c r="H376" s="70" t="s">
        <v>297</v>
      </c>
      <c r="I376" s="77"/>
      <c r="J376" s="77"/>
      <c r="K376" s="6">
        <v>1</v>
      </c>
      <c r="L376" s="55"/>
      <c r="M376" s="77" t="s">
        <v>65</v>
      </c>
      <c r="N376" s="67" t="s">
        <v>108</v>
      </c>
      <c r="O376" s="68" t="s">
        <v>608</v>
      </c>
      <c r="P376" s="77"/>
      <c r="Q376" s="77" t="s">
        <v>368</v>
      </c>
      <c r="R376" s="77"/>
      <c r="S376" s="77" t="s">
        <v>609</v>
      </c>
    </row>
    <row r="377" spans="1:19">
      <c r="A377" s="52">
        <v>185</v>
      </c>
      <c r="B377" s="52" t="s">
        <v>13</v>
      </c>
      <c r="C377" s="66" t="s">
        <v>800</v>
      </c>
      <c r="D377" s="52" t="s">
        <v>801</v>
      </c>
      <c r="E377" s="77" t="s">
        <v>802</v>
      </c>
      <c r="F377" s="50" t="s">
        <v>129</v>
      </c>
      <c r="G377" s="77"/>
      <c r="H377" s="70" t="s">
        <v>129</v>
      </c>
      <c r="I377" s="77" t="s">
        <v>803</v>
      </c>
      <c r="J377" s="77"/>
      <c r="K377" s="6">
        <v>1</v>
      </c>
      <c r="L377" s="55">
        <v>43018</v>
      </c>
      <c r="M377" s="77" t="s">
        <v>65</v>
      </c>
      <c r="N377" s="67" t="s">
        <v>108</v>
      </c>
      <c r="O377" s="68" t="s">
        <v>123</v>
      </c>
      <c r="P377" s="77"/>
      <c r="Q377" s="77" t="s">
        <v>130</v>
      </c>
      <c r="R377" s="77"/>
      <c r="S377" s="77"/>
    </row>
    <row r="378" spans="1:19">
      <c r="A378" s="52">
        <v>50</v>
      </c>
      <c r="B378" s="52" t="s">
        <v>13</v>
      </c>
      <c r="C378" s="66" t="s">
        <v>44</v>
      </c>
      <c r="D378" s="52"/>
      <c r="E378" s="77" t="s">
        <v>629</v>
      </c>
      <c r="F378" s="77" t="s">
        <v>473</v>
      </c>
      <c r="G378" s="77"/>
      <c r="H378" s="70" t="s">
        <v>473</v>
      </c>
      <c r="I378" s="77" t="s">
        <v>691</v>
      </c>
      <c r="J378" s="77"/>
      <c r="K378" s="6">
        <v>0.6</v>
      </c>
      <c r="L378" s="55"/>
      <c r="M378" s="77" t="s">
        <v>65</v>
      </c>
      <c r="N378" s="67" t="s">
        <v>108</v>
      </c>
      <c r="O378" s="68" t="s">
        <v>145</v>
      </c>
      <c r="P378" s="77"/>
      <c r="Q378" s="77" t="s">
        <v>171</v>
      </c>
      <c r="R378" s="77"/>
      <c r="S378" s="77"/>
    </row>
    <row r="379" spans="1:19">
      <c r="A379" s="52">
        <v>151</v>
      </c>
      <c r="B379" s="52" t="s">
        <v>13</v>
      </c>
      <c r="C379" s="66" t="s">
        <v>38</v>
      </c>
      <c r="D379" s="52"/>
      <c r="E379" s="77" t="s">
        <v>744</v>
      </c>
      <c r="F379" s="50" t="s">
        <v>472</v>
      </c>
      <c r="G379" s="77"/>
      <c r="H379" s="70" t="s">
        <v>473</v>
      </c>
      <c r="I379" s="77" t="s">
        <v>777</v>
      </c>
      <c r="J379" s="77"/>
      <c r="K379" s="6">
        <v>0.6</v>
      </c>
      <c r="L379" s="55">
        <v>42328</v>
      </c>
      <c r="M379" s="77" t="s">
        <v>65</v>
      </c>
      <c r="N379" s="67" t="s">
        <v>108</v>
      </c>
      <c r="O379" s="68" t="s">
        <v>145</v>
      </c>
      <c r="P379" s="77"/>
      <c r="Q379" s="77" t="s">
        <v>171</v>
      </c>
      <c r="R379" s="77"/>
      <c r="S379" s="77"/>
    </row>
    <row r="380" spans="1:19">
      <c r="A380" s="52">
        <v>186</v>
      </c>
      <c r="B380" s="52" t="s">
        <v>13</v>
      </c>
      <c r="C380" s="66" t="s">
        <v>800</v>
      </c>
      <c r="D380" s="52" t="s">
        <v>801</v>
      </c>
      <c r="E380" s="77" t="s">
        <v>802</v>
      </c>
      <c r="F380" s="50" t="s">
        <v>472</v>
      </c>
      <c r="G380" s="77"/>
      <c r="H380" s="70" t="s">
        <v>472</v>
      </c>
      <c r="I380" s="77" t="s">
        <v>803</v>
      </c>
      <c r="J380" s="77"/>
      <c r="K380" s="6">
        <v>0.6</v>
      </c>
      <c r="L380" s="55">
        <v>43018</v>
      </c>
      <c r="M380" s="77" t="s">
        <v>65</v>
      </c>
      <c r="N380" s="67" t="s">
        <v>108</v>
      </c>
      <c r="O380" s="68" t="s">
        <v>145</v>
      </c>
      <c r="P380" s="77"/>
      <c r="Q380" s="77" t="s">
        <v>171</v>
      </c>
      <c r="R380" s="77"/>
      <c r="S380" s="77"/>
    </row>
    <row r="381" spans="1:19">
      <c r="A381" s="52">
        <v>217</v>
      </c>
      <c r="B381" s="52" t="s">
        <v>13</v>
      </c>
      <c r="C381" s="66" t="s">
        <v>41</v>
      </c>
      <c r="D381" s="52" t="s">
        <v>812</v>
      </c>
      <c r="E381" s="77" t="s">
        <v>836</v>
      </c>
      <c r="F381" s="50" t="s">
        <v>472</v>
      </c>
      <c r="G381" s="50"/>
      <c r="H381" s="70" t="s">
        <v>472</v>
      </c>
      <c r="I381" s="77" t="s">
        <v>691</v>
      </c>
      <c r="J381" s="77" t="s">
        <v>815</v>
      </c>
      <c r="K381" s="6">
        <v>0.6</v>
      </c>
      <c r="L381" s="6"/>
      <c r="M381" s="77" t="s">
        <v>65</v>
      </c>
      <c r="N381" s="67" t="s">
        <v>608</v>
      </c>
      <c r="O381" s="68" t="s">
        <v>145</v>
      </c>
      <c r="P381" s="77"/>
      <c r="Q381" s="77" t="s">
        <v>171</v>
      </c>
      <c r="R381" s="77"/>
      <c r="S381" s="77"/>
    </row>
    <row r="382" spans="1:19">
      <c r="A382" s="52">
        <v>472</v>
      </c>
      <c r="B382" s="52" t="s">
        <v>13</v>
      </c>
      <c r="C382" s="66" t="s">
        <v>29</v>
      </c>
      <c r="D382" s="52" t="s">
        <v>1159</v>
      </c>
      <c r="E382" s="77" t="s">
        <v>1160</v>
      </c>
      <c r="F382" s="50" t="s">
        <v>1180</v>
      </c>
      <c r="G382" s="77" t="s">
        <v>473</v>
      </c>
      <c r="H382" s="70" t="s">
        <v>473</v>
      </c>
      <c r="I382" s="77"/>
      <c r="J382" s="77"/>
      <c r="K382" s="6">
        <v>0.6</v>
      </c>
      <c r="L382" s="55"/>
      <c r="M382" s="77" t="s">
        <v>65</v>
      </c>
      <c r="N382" s="67" t="s">
        <v>608</v>
      </c>
      <c r="O382" s="68" t="s">
        <v>145</v>
      </c>
      <c r="P382" s="77"/>
      <c r="Q382" s="77" t="s">
        <v>171</v>
      </c>
      <c r="R382" s="77"/>
      <c r="S382" s="77"/>
    </row>
    <row r="383" spans="1:19">
      <c r="A383" s="52">
        <v>507</v>
      </c>
      <c r="B383" s="52" t="s">
        <v>13</v>
      </c>
      <c r="C383" s="66" t="s">
        <v>32</v>
      </c>
      <c r="D383" s="52"/>
      <c r="E383" s="77" t="s">
        <v>1190</v>
      </c>
      <c r="F383" s="50" t="s">
        <v>472</v>
      </c>
      <c r="G383" s="77"/>
      <c r="H383" s="70" t="s">
        <v>473</v>
      </c>
      <c r="I383" s="77"/>
      <c r="J383" s="77"/>
      <c r="K383" s="6">
        <v>0.6</v>
      </c>
      <c r="L383" s="55">
        <v>42328</v>
      </c>
      <c r="M383" s="77" t="s">
        <v>65</v>
      </c>
      <c r="N383" s="67" t="s">
        <v>108</v>
      </c>
      <c r="O383" s="68" t="s">
        <v>145</v>
      </c>
      <c r="P383" s="77"/>
      <c r="Q383" s="77" t="s">
        <v>171</v>
      </c>
      <c r="R383" s="77"/>
      <c r="S383" s="77"/>
    </row>
    <row r="384" spans="1:19">
      <c r="A384" s="52">
        <v>301</v>
      </c>
      <c r="B384" s="52" t="s">
        <v>13</v>
      </c>
      <c r="C384" s="66" t="s">
        <v>905</v>
      </c>
      <c r="D384" s="52"/>
      <c r="E384" s="77" t="s">
        <v>906</v>
      </c>
      <c r="F384" s="50" t="s">
        <v>72</v>
      </c>
      <c r="G384" s="77" t="s">
        <v>926</v>
      </c>
      <c r="H384" s="70" t="s">
        <v>927</v>
      </c>
      <c r="I384" s="77"/>
      <c r="J384" s="77"/>
      <c r="K384" s="6">
        <v>1</v>
      </c>
      <c r="L384" s="55">
        <v>43015</v>
      </c>
      <c r="M384" s="77" t="s">
        <v>65</v>
      </c>
      <c r="N384" s="67" t="s">
        <v>612</v>
      </c>
      <c r="O384" s="68" t="s">
        <v>71</v>
      </c>
      <c r="P384" s="77"/>
      <c r="Q384" s="77" t="s">
        <v>83</v>
      </c>
      <c r="R384" s="77"/>
      <c r="S384" s="77"/>
    </row>
    <row r="385" spans="1:17">
      <c r="A385" s="52">
        <v>300</v>
      </c>
      <c r="B385" s="52" t="s">
        <v>13</v>
      </c>
      <c r="C385" s="66" t="s">
        <v>905</v>
      </c>
      <c r="D385" s="52"/>
      <c r="E385" s="77" t="s">
        <v>906</v>
      </c>
      <c r="F385" s="77" t="s">
        <v>97</v>
      </c>
      <c r="G385" s="77" t="s">
        <v>923</v>
      </c>
      <c r="H385" s="70" t="s">
        <v>924</v>
      </c>
      <c r="I385" s="77"/>
      <c r="J385" s="77"/>
      <c r="K385" s="6">
        <v>1</v>
      </c>
      <c r="L385" s="55">
        <v>43015</v>
      </c>
      <c r="M385" s="77" t="s">
        <v>65</v>
      </c>
      <c r="N385" s="67" t="s">
        <v>612</v>
      </c>
      <c r="O385" s="68" t="s">
        <v>97</v>
      </c>
      <c r="P385" s="77"/>
      <c r="Q385" s="77" t="s">
        <v>97</v>
      </c>
    </row>
    <row r="386" spans="1:17">
      <c r="A386" s="52">
        <v>76</v>
      </c>
      <c r="B386" s="52" t="s">
        <v>13</v>
      </c>
      <c r="C386" s="66" t="s">
        <v>721</v>
      </c>
      <c r="D386" s="52"/>
      <c r="E386" s="77" t="s">
        <v>722</v>
      </c>
      <c r="F386" s="50" t="s">
        <v>88</v>
      </c>
      <c r="G386" s="77"/>
      <c r="H386" s="70" t="s">
        <v>88</v>
      </c>
      <c r="I386" s="77"/>
      <c r="J386" s="77"/>
      <c r="K386" s="6">
        <v>1</v>
      </c>
      <c r="L386" s="55"/>
      <c r="M386" s="77" t="s">
        <v>65</v>
      </c>
      <c r="N386" s="67" t="s">
        <v>607</v>
      </c>
      <c r="O386" s="68" t="s">
        <v>87</v>
      </c>
      <c r="P386" s="77"/>
      <c r="Q386" s="77" t="s">
        <v>95</v>
      </c>
    </row>
    <row r="387" spans="1:17">
      <c r="A387" s="52">
        <v>346</v>
      </c>
      <c r="B387" s="52" t="s">
        <v>13</v>
      </c>
      <c r="C387" s="66" t="s">
        <v>905</v>
      </c>
      <c r="D387" s="52"/>
      <c r="E387" s="77" t="s">
        <v>906</v>
      </c>
      <c r="F387" s="50" t="s">
        <v>1024</v>
      </c>
      <c r="G387" s="77" t="s">
        <v>1025</v>
      </c>
      <c r="H387" s="70" t="s">
        <v>1026</v>
      </c>
      <c r="I387" s="77"/>
      <c r="J387" s="77"/>
      <c r="K387" s="6">
        <v>1</v>
      </c>
      <c r="L387" s="55">
        <v>43015</v>
      </c>
      <c r="M387" s="77" t="s">
        <v>65</v>
      </c>
      <c r="N387" s="67" t="s">
        <v>607</v>
      </c>
      <c r="O387" s="68" t="s">
        <v>87</v>
      </c>
      <c r="P387" s="77"/>
      <c r="Q387" s="77" t="s">
        <v>95</v>
      </c>
    </row>
    <row r="388" spans="1:17">
      <c r="A388" s="52">
        <v>87</v>
      </c>
      <c r="B388" s="52" t="s">
        <v>13</v>
      </c>
      <c r="C388" s="66" t="s">
        <v>727</v>
      </c>
      <c r="D388" s="52"/>
      <c r="E388" s="77" t="s">
        <v>728</v>
      </c>
      <c r="F388" s="50" t="s">
        <v>607</v>
      </c>
      <c r="G388" s="77"/>
      <c r="H388" s="71" t="s">
        <v>607</v>
      </c>
      <c r="I388" s="77"/>
      <c r="J388" s="77"/>
      <c r="K388" s="6">
        <v>1</v>
      </c>
      <c r="L388" s="55">
        <v>41549</v>
      </c>
      <c r="M388" s="77" t="s">
        <v>65</v>
      </c>
      <c r="N388" s="67" t="s">
        <v>607</v>
      </c>
      <c r="O388" s="68" t="s">
        <v>87</v>
      </c>
      <c r="P388" s="77"/>
      <c r="Q388" s="77" t="s">
        <v>95</v>
      </c>
    </row>
    <row r="389" spans="1:17">
      <c r="A389" s="52">
        <v>473</v>
      </c>
      <c r="B389" s="52" t="s">
        <v>13</v>
      </c>
      <c r="C389" s="66" t="s">
        <v>29</v>
      </c>
      <c r="D389" s="52" t="s">
        <v>1159</v>
      </c>
      <c r="E389" s="77" t="s">
        <v>1160</v>
      </c>
      <c r="F389" s="50" t="s">
        <v>1181</v>
      </c>
      <c r="G389" s="77" t="s">
        <v>1182</v>
      </c>
      <c r="H389" s="70" t="s">
        <v>1182</v>
      </c>
      <c r="I389" s="77"/>
      <c r="J389" s="77"/>
      <c r="K389" s="6">
        <v>1</v>
      </c>
      <c r="L389" s="55"/>
      <c r="M389" s="77" t="s">
        <v>65</v>
      </c>
      <c r="N389" s="67" t="s">
        <v>608</v>
      </c>
      <c r="O389" s="68" t="s">
        <v>608</v>
      </c>
      <c r="P389" s="77"/>
      <c r="Q389" s="77" t="s">
        <v>171</v>
      </c>
    </row>
    <row r="390" spans="1:17">
      <c r="A390" s="52">
        <v>11</v>
      </c>
      <c r="B390" s="52" t="s">
        <v>13</v>
      </c>
      <c r="C390" s="66" t="s">
        <v>21</v>
      </c>
      <c r="D390" s="52"/>
      <c r="E390" s="50" t="s">
        <v>605</v>
      </c>
      <c r="F390" s="50" t="s">
        <v>115</v>
      </c>
      <c r="G390" s="77"/>
      <c r="H390" s="70" t="s">
        <v>119</v>
      </c>
      <c r="I390" s="77" t="s">
        <v>624</v>
      </c>
      <c r="J390" s="77"/>
      <c r="K390" s="6">
        <v>1</v>
      </c>
      <c r="L390" s="55"/>
      <c r="M390" s="77" t="s">
        <v>65</v>
      </c>
      <c r="N390" s="67" t="s">
        <v>108</v>
      </c>
      <c r="O390" s="68" t="s">
        <v>107</v>
      </c>
      <c r="P390" s="77"/>
      <c r="Q390" s="77" t="s">
        <v>119</v>
      </c>
    </row>
    <row r="391" spans="1:17">
      <c r="A391" s="52">
        <v>114</v>
      </c>
      <c r="B391" s="52" t="s">
        <v>13</v>
      </c>
      <c r="C391" s="66" t="s">
        <v>730</v>
      </c>
      <c r="D391" s="52"/>
      <c r="E391" s="77" t="s">
        <v>722</v>
      </c>
      <c r="F391" s="50" t="s">
        <v>739</v>
      </c>
      <c r="G391" s="77"/>
      <c r="H391" s="70" t="s">
        <v>739</v>
      </c>
      <c r="I391" s="77"/>
      <c r="J391" s="77"/>
      <c r="K391" s="6">
        <v>0.6</v>
      </c>
      <c r="L391" s="55">
        <v>43017</v>
      </c>
      <c r="M391" s="77" t="s">
        <v>65</v>
      </c>
      <c r="N391" s="67" t="s">
        <v>108</v>
      </c>
      <c r="O391" s="68" t="s">
        <v>144</v>
      </c>
      <c r="P391" s="77"/>
      <c r="Q391" s="77" t="s">
        <v>262</v>
      </c>
    </row>
    <row r="392" spans="1:17">
      <c r="A392" s="52">
        <v>77</v>
      </c>
      <c r="B392" s="52" t="s">
        <v>13</v>
      </c>
      <c r="C392" s="66" t="s">
        <v>721</v>
      </c>
      <c r="D392" s="52"/>
      <c r="E392" s="77" t="s">
        <v>722</v>
      </c>
      <c r="F392" s="50" t="s">
        <v>349</v>
      </c>
      <c r="G392" s="77"/>
      <c r="H392" s="70" t="s">
        <v>349</v>
      </c>
      <c r="I392" s="77"/>
      <c r="J392" s="77"/>
      <c r="K392" s="6">
        <v>0.8</v>
      </c>
      <c r="L392" s="55"/>
      <c r="M392" s="77" t="s">
        <v>65</v>
      </c>
      <c r="N392" s="67" t="s">
        <v>108</v>
      </c>
      <c r="O392" s="68" t="s">
        <v>608</v>
      </c>
      <c r="P392" s="77"/>
      <c r="Q392" s="77" t="s">
        <v>171</v>
      </c>
    </row>
    <row r="393" spans="1:17">
      <c r="A393" s="52">
        <v>360</v>
      </c>
      <c r="B393" s="52" t="s">
        <v>13</v>
      </c>
      <c r="C393" s="66" t="s">
        <v>905</v>
      </c>
      <c r="D393" s="52"/>
      <c r="E393" s="77" t="s">
        <v>906</v>
      </c>
      <c r="F393" s="50" t="s">
        <v>1044</v>
      </c>
      <c r="G393" s="77" t="s">
        <v>1045</v>
      </c>
      <c r="H393" s="70" t="s">
        <v>349</v>
      </c>
      <c r="I393" s="77"/>
      <c r="J393" s="77"/>
      <c r="K393" s="6">
        <v>0.8</v>
      </c>
      <c r="L393" s="55">
        <v>43015</v>
      </c>
      <c r="M393" s="77" t="s">
        <v>65</v>
      </c>
      <c r="N393" s="67" t="s">
        <v>108</v>
      </c>
      <c r="O393" s="68" t="s">
        <v>608</v>
      </c>
      <c r="P393" s="77"/>
      <c r="Q393" s="77" t="s">
        <v>171</v>
      </c>
    </row>
    <row r="394" spans="1:17">
      <c r="A394" s="52">
        <v>413</v>
      </c>
      <c r="B394" s="52" t="s">
        <v>13</v>
      </c>
      <c r="C394" s="66" t="s">
        <v>905</v>
      </c>
      <c r="D394" s="52"/>
      <c r="E394" s="77" t="s">
        <v>1104</v>
      </c>
      <c r="F394" s="77" t="s">
        <v>1044</v>
      </c>
      <c r="G394" s="77"/>
      <c r="H394" s="70" t="s">
        <v>1044</v>
      </c>
      <c r="I394" s="77" t="s">
        <v>1352</v>
      </c>
      <c r="J394" s="77"/>
      <c r="K394" s="6">
        <v>0.8</v>
      </c>
      <c r="L394" s="55">
        <v>43015</v>
      </c>
      <c r="M394" s="77" t="s">
        <v>65</v>
      </c>
      <c r="N394" s="67" t="s">
        <v>108</v>
      </c>
      <c r="O394" s="68" t="s">
        <v>608</v>
      </c>
      <c r="P394" s="77"/>
      <c r="Q394" s="77" t="s">
        <v>171</v>
      </c>
    </row>
    <row r="395" spans="1:17">
      <c r="A395" s="52">
        <v>361</v>
      </c>
      <c r="B395" s="52" t="s">
        <v>13</v>
      </c>
      <c r="C395" s="66" t="s">
        <v>905</v>
      </c>
      <c r="D395" s="52"/>
      <c r="E395" s="77" t="s">
        <v>906</v>
      </c>
      <c r="F395" s="50" t="s">
        <v>1044</v>
      </c>
      <c r="G395" s="77" t="s">
        <v>1046</v>
      </c>
      <c r="H395" s="70" t="s">
        <v>1047</v>
      </c>
      <c r="I395" s="77"/>
      <c r="J395" s="77"/>
      <c r="K395" s="6">
        <v>0.8</v>
      </c>
      <c r="L395" s="55">
        <v>43015</v>
      </c>
      <c r="M395" s="77" t="s">
        <v>65</v>
      </c>
      <c r="N395" s="67" t="s">
        <v>108</v>
      </c>
      <c r="O395" s="68" t="s">
        <v>608</v>
      </c>
      <c r="P395" s="77"/>
      <c r="Q395" s="77" t="s">
        <v>171</v>
      </c>
    </row>
    <row r="396" spans="1:17">
      <c r="A396" s="52">
        <v>366</v>
      </c>
      <c r="B396" s="52" t="s">
        <v>13</v>
      </c>
      <c r="C396" s="66" t="s">
        <v>905</v>
      </c>
      <c r="D396" s="52"/>
      <c r="E396" s="77" t="s">
        <v>906</v>
      </c>
      <c r="F396" s="50" t="s">
        <v>1044</v>
      </c>
      <c r="G396" s="77" t="s">
        <v>1058</v>
      </c>
      <c r="H396" s="70" t="s">
        <v>1059</v>
      </c>
      <c r="I396" s="77"/>
      <c r="J396" s="77"/>
      <c r="K396" s="6">
        <v>0.8</v>
      </c>
      <c r="L396" s="55">
        <v>43015</v>
      </c>
      <c r="M396" s="77" t="s">
        <v>65</v>
      </c>
      <c r="N396" s="67" t="s">
        <v>108</v>
      </c>
      <c r="O396" s="68" t="s">
        <v>145</v>
      </c>
      <c r="P396" s="77"/>
      <c r="Q396" s="77" t="s">
        <v>171</v>
      </c>
    </row>
    <row r="397" spans="1:17">
      <c r="A397" s="52">
        <v>367</v>
      </c>
      <c r="B397" s="52" t="s">
        <v>13</v>
      </c>
      <c r="C397" s="66" t="s">
        <v>905</v>
      </c>
      <c r="D397" s="52"/>
      <c r="E397" s="77" t="s">
        <v>906</v>
      </c>
      <c r="F397" s="50" t="s">
        <v>1044</v>
      </c>
      <c r="G397" s="77" t="s">
        <v>1061</v>
      </c>
      <c r="H397" s="70" t="s">
        <v>1062</v>
      </c>
      <c r="I397" s="77"/>
      <c r="J397" s="77"/>
      <c r="K397" s="6">
        <v>0.8</v>
      </c>
      <c r="L397" s="55">
        <v>43015</v>
      </c>
      <c r="M397" s="77" t="s">
        <v>65</v>
      </c>
      <c r="N397" s="67" t="s">
        <v>108</v>
      </c>
      <c r="O397" s="68" t="s">
        <v>145</v>
      </c>
      <c r="P397" s="77"/>
      <c r="Q397" s="77" t="s">
        <v>262</v>
      </c>
    </row>
    <row r="398" spans="1:17">
      <c r="A398" s="52">
        <v>368</v>
      </c>
      <c r="B398" s="52" t="s">
        <v>13</v>
      </c>
      <c r="C398" s="66" t="s">
        <v>905</v>
      </c>
      <c r="D398" s="52"/>
      <c r="E398" s="77" t="s">
        <v>906</v>
      </c>
      <c r="F398" s="50" t="s">
        <v>1044</v>
      </c>
      <c r="G398" s="77" t="s">
        <v>1064</v>
      </c>
      <c r="H398" s="70" t="s">
        <v>1065</v>
      </c>
      <c r="I398" s="77"/>
      <c r="J398" s="77"/>
      <c r="K398" s="6">
        <v>0.8</v>
      </c>
      <c r="L398" s="55">
        <v>43015</v>
      </c>
      <c r="M398" s="77" t="s">
        <v>65</v>
      </c>
      <c r="N398" s="67" t="s">
        <v>108</v>
      </c>
      <c r="O398" s="68" t="s">
        <v>145</v>
      </c>
      <c r="P398" s="77"/>
      <c r="Q398" s="77" t="s">
        <v>171</v>
      </c>
    </row>
    <row r="399" spans="1:17">
      <c r="A399" s="52">
        <v>369</v>
      </c>
      <c r="B399" s="52" t="s">
        <v>13</v>
      </c>
      <c r="C399" s="66" t="s">
        <v>905</v>
      </c>
      <c r="D399" s="52"/>
      <c r="E399" s="77" t="s">
        <v>906</v>
      </c>
      <c r="F399" s="50" t="s">
        <v>1044</v>
      </c>
      <c r="G399" s="77" t="s">
        <v>1067</v>
      </c>
      <c r="H399" s="70" t="s">
        <v>1068</v>
      </c>
      <c r="I399" s="77"/>
      <c r="J399" s="77"/>
      <c r="K399" s="6">
        <v>0.8</v>
      </c>
      <c r="L399" s="55">
        <v>43015</v>
      </c>
      <c r="M399" s="77" t="s">
        <v>65</v>
      </c>
      <c r="N399" s="67" t="s">
        <v>108</v>
      </c>
      <c r="O399" s="68" t="s">
        <v>145</v>
      </c>
      <c r="P399" s="77"/>
      <c r="Q399" s="77" t="s">
        <v>171</v>
      </c>
    </row>
    <row r="400" spans="1:17">
      <c r="A400" s="52">
        <v>322</v>
      </c>
      <c r="B400" s="52" t="s">
        <v>13</v>
      </c>
      <c r="C400" s="66" t="s">
        <v>905</v>
      </c>
      <c r="D400" s="52"/>
      <c r="E400" s="77" t="s">
        <v>906</v>
      </c>
      <c r="F400" s="50" t="s">
        <v>962</v>
      </c>
      <c r="G400" s="77" t="s">
        <v>966</v>
      </c>
      <c r="H400" s="70" t="s">
        <v>967</v>
      </c>
      <c r="I400" s="77"/>
      <c r="J400" s="77"/>
      <c r="K400" s="6">
        <v>0.8</v>
      </c>
      <c r="L400" s="55">
        <v>43015</v>
      </c>
      <c r="M400" s="77" t="s">
        <v>65</v>
      </c>
      <c r="N400" s="67" t="s">
        <v>108</v>
      </c>
      <c r="O400" s="68" t="s">
        <v>217</v>
      </c>
      <c r="P400" s="77"/>
      <c r="Q400" s="77" t="s">
        <v>171</v>
      </c>
    </row>
    <row r="401" spans="1:17">
      <c r="A401" s="52">
        <v>370</v>
      </c>
      <c r="B401" s="52" t="s">
        <v>13</v>
      </c>
      <c r="C401" s="66" t="s">
        <v>905</v>
      </c>
      <c r="D401" s="52"/>
      <c r="E401" s="77" t="s">
        <v>906</v>
      </c>
      <c r="F401" s="50" t="s">
        <v>1069</v>
      </c>
      <c r="G401" s="77" t="s">
        <v>1070</v>
      </c>
      <c r="H401" s="70" t="s">
        <v>1071</v>
      </c>
      <c r="I401" s="77"/>
      <c r="J401" s="77"/>
      <c r="K401" s="6">
        <v>0.8</v>
      </c>
      <c r="L401" s="55">
        <v>43015</v>
      </c>
      <c r="M401" s="77" t="s">
        <v>65</v>
      </c>
      <c r="N401" s="67" t="s">
        <v>108</v>
      </c>
      <c r="O401" s="68" t="s">
        <v>144</v>
      </c>
      <c r="P401" s="77"/>
      <c r="Q401" s="77" t="s">
        <v>171</v>
      </c>
    </row>
    <row r="402" spans="1:17">
      <c r="A402" s="52">
        <v>414</v>
      </c>
      <c r="B402" s="52" t="s">
        <v>13</v>
      </c>
      <c r="C402" s="66" t="s">
        <v>905</v>
      </c>
      <c r="D402" s="52"/>
      <c r="E402" s="77" t="s">
        <v>1104</v>
      </c>
      <c r="F402" s="77" t="s">
        <v>1069</v>
      </c>
      <c r="G402" s="77"/>
      <c r="H402" s="70" t="s">
        <v>1069</v>
      </c>
      <c r="I402" s="77" t="s">
        <v>1353</v>
      </c>
      <c r="J402" s="77"/>
      <c r="K402" s="6">
        <v>0.8</v>
      </c>
      <c r="L402" s="55">
        <v>43015</v>
      </c>
      <c r="M402" s="77" t="s">
        <v>65</v>
      </c>
      <c r="N402" s="67" t="s">
        <v>108</v>
      </c>
      <c r="O402" s="68" t="s">
        <v>144</v>
      </c>
      <c r="P402" s="77"/>
      <c r="Q402" s="77" t="s">
        <v>171</v>
      </c>
    </row>
    <row r="403" spans="1:17">
      <c r="A403" s="52">
        <v>188</v>
      </c>
      <c r="B403" s="52" t="s">
        <v>13</v>
      </c>
      <c r="C403" s="66" t="s">
        <v>800</v>
      </c>
      <c r="D403" s="52" t="s">
        <v>801</v>
      </c>
      <c r="E403" s="77" t="s">
        <v>802</v>
      </c>
      <c r="F403" s="50" t="s">
        <v>444</v>
      </c>
      <c r="G403" s="77"/>
      <c r="H403" s="70" t="s">
        <v>444</v>
      </c>
      <c r="I403" s="77" t="s">
        <v>803</v>
      </c>
      <c r="J403" s="77"/>
      <c r="K403" s="6">
        <v>0.8</v>
      </c>
      <c r="L403" s="55">
        <v>43018</v>
      </c>
      <c r="M403" s="77" t="s">
        <v>65</v>
      </c>
      <c r="N403" s="67" t="s">
        <v>608</v>
      </c>
      <c r="O403" s="68" t="s">
        <v>608</v>
      </c>
      <c r="P403" s="77"/>
      <c r="Q403" s="77" t="s">
        <v>171</v>
      </c>
    </row>
    <row r="404" spans="1:17">
      <c r="A404" s="52">
        <v>115</v>
      </c>
      <c r="B404" s="52" t="s">
        <v>13</v>
      </c>
      <c r="C404" s="66" t="s">
        <v>730</v>
      </c>
      <c r="D404" s="52"/>
      <c r="E404" s="77" t="s">
        <v>722</v>
      </c>
      <c r="F404" s="50" t="s">
        <v>254</v>
      </c>
      <c r="G404" s="77"/>
      <c r="H404" s="70" t="s">
        <v>254</v>
      </c>
      <c r="I404" s="77"/>
      <c r="J404" s="77"/>
      <c r="K404" s="6">
        <v>1</v>
      </c>
      <c r="L404" s="55">
        <v>43017</v>
      </c>
      <c r="M404" s="77" t="s">
        <v>65</v>
      </c>
      <c r="N404" s="67" t="s">
        <v>108</v>
      </c>
      <c r="O404" s="68" t="s">
        <v>254</v>
      </c>
      <c r="P404" s="77"/>
      <c r="Q404" s="77" t="s">
        <v>171</v>
      </c>
    </row>
    <row r="405" spans="1:17">
      <c r="A405" s="52">
        <v>373</v>
      </c>
      <c r="B405" s="52" t="s">
        <v>13</v>
      </c>
      <c r="C405" s="66" t="s">
        <v>905</v>
      </c>
      <c r="D405" s="52"/>
      <c r="E405" s="77" t="s">
        <v>906</v>
      </c>
      <c r="F405" s="50" t="s">
        <v>1076</v>
      </c>
      <c r="G405" s="77" t="s">
        <v>254</v>
      </c>
      <c r="H405" s="70" t="s">
        <v>254</v>
      </c>
      <c r="I405" s="77"/>
      <c r="J405" s="77"/>
      <c r="K405" s="6">
        <v>1</v>
      </c>
      <c r="L405" s="55">
        <v>43015</v>
      </c>
      <c r="M405" s="77" t="s">
        <v>65</v>
      </c>
      <c r="N405" s="67" t="s">
        <v>608</v>
      </c>
      <c r="O405" s="68" t="s">
        <v>254</v>
      </c>
      <c r="P405" s="77"/>
      <c r="Q405" s="77" t="s">
        <v>171</v>
      </c>
    </row>
    <row r="406" spans="1:17">
      <c r="A406" s="52">
        <v>189</v>
      </c>
      <c r="B406" s="52" t="s">
        <v>13</v>
      </c>
      <c r="C406" s="66" t="s">
        <v>800</v>
      </c>
      <c r="D406" s="52" t="s">
        <v>801</v>
      </c>
      <c r="E406" s="77" t="s">
        <v>802</v>
      </c>
      <c r="F406" s="50" t="s">
        <v>408</v>
      </c>
      <c r="G406" s="77"/>
      <c r="H406" s="70" t="s">
        <v>408</v>
      </c>
      <c r="I406" s="77" t="s">
        <v>803</v>
      </c>
      <c r="J406" s="77"/>
      <c r="K406" s="6">
        <v>0.8</v>
      </c>
      <c r="L406" s="55">
        <v>43018</v>
      </c>
      <c r="M406" s="77" t="s">
        <v>65</v>
      </c>
      <c r="N406" s="67" t="s">
        <v>608</v>
      </c>
      <c r="O406" s="68" t="s">
        <v>608</v>
      </c>
      <c r="P406" s="77"/>
      <c r="Q406" s="77" t="s">
        <v>171</v>
      </c>
    </row>
    <row r="407" spans="1:17">
      <c r="A407" s="52">
        <v>116</v>
      </c>
      <c r="B407" s="52" t="s">
        <v>13</v>
      </c>
      <c r="C407" s="66" t="s">
        <v>730</v>
      </c>
      <c r="D407" s="52"/>
      <c r="E407" s="77" t="s">
        <v>722</v>
      </c>
      <c r="F407" s="50" t="s">
        <v>241</v>
      </c>
      <c r="G407" s="77"/>
      <c r="H407" s="70" t="s">
        <v>241</v>
      </c>
      <c r="I407" s="77"/>
      <c r="J407" s="77"/>
      <c r="K407" s="6">
        <v>1</v>
      </c>
      <c r="L407" s="55">
        <v>43017</v>
      </c>
      <c r="M407" s="77" t="s">
        <v>65</v>
      </c>
      <c r="N407" s="67" t="s">
        <v>108</v>
      </c>
      <c r="O407" s="68" t="s">
        <v>241</v>
      </c>
      <c r="P407" s="77"/>
      <c r="Q407" s="77" t="s">
        <v>171</v>
      </c>
    </row>
    <row r="408" spans="1:17">
      <c r="A408" s="52">
        <v>372</v>
      </c>
      <c r="B408" s="52" t="s">
        <v>13</v>
      </c>
      <c r="C408" s="66" t="s">
        <v>905</v>
      </c>
      <c r="D408" s="52"/>
      <c r="E408" s="77" t="s">
        <v>906</v>
      </c>
      <c r="F408" s="50" t="s">
        <v>1076</v>
      </c>
      <c r="G408" s="77" t="s">
        <v>241</v>
      </c>
      <c r="H408" s="70" t="s">
        <v>241</v>
      </c>
      <c r="I408" s="77"/>
      <c r="J408" s="77"/>
      <c r="K408" s="6">
        <v>1</v>
      </c>
      <c r="L408" s="55">
        <v>43015</v>
      </c>
      <c r="M408" s="77" t="s">
        <v>65</v>
      </c>
      <c r="N408" s="67" t="s">
        <v>608</v>
      </c>
      <c r="O408" s="68" t="s">
        <v>241</v>
      </c>
      <c r="P408" s="77"/>
      <c r="Q408" s="77" t="s">
        <v>171</v>
      </c>
    </row>
    <row r="409" spans="1:17">
      <c r="A409" s="52">
        <v>509</v>
      </c>
      <c r="B409" s="52" t="s">
        <v>13</v>
      </c>
      <c r="C409" s="66" t="s">
        <v>32</v>
      </c>
      <c r="D409" s="52"/>
      <c r="E409" s="77" t="s">
        <v>1190</v>
      </c>
      <c r="F409" s="50" t="s">
        <v>241</v>
      </c>
      <c r="G409" s="77"/>
      <c r="H409" s="70" t="s">
        <v>241</v>
      </c>
      <c r="I409" s="77"/>
      <c r="J409" s="77"/>
      <c r="K409" s="6">
        <v>1</v>
      </c>
      <c r="L409" s="55">
        <v>42328</v>
      </c>
      <c r="M409" s="77" t="s">
        <v>65</v>
      </c>
      <c r="N409" s="67" t="s">
        <v>108</v>
      </c>
      <c r="O409" s="68" t="s">
        <v>241</v>
      </c>
      <c r="P409" s="77"/>
      <c r="Q409" s="77" t="s">
        <v>171</v>
      </c>
    </row>
    <row r="410" spans="1:17">
      <c r="A410" s="52">
        <v>415</v>
      </c>
      <c r="B410" s="52" t="s">
        <v>13</v>
      </c>
      <c r="C410" s="66" t="s">
        <v>905</v>
      </c>
      <c r="D410" s="52"/>
      <c r="E410" s="77" t="s">
        <v>1104</v>
      </c>
      <c r="F410" s="77" t="s">
        <v>1076</v>
      </c>
      <c r="G410" s="77"/>
      <c r="H410" s="70" t="s">
        <v>1076</v>
      </c>
      <c r="I410" s="77" t="s">
        <v>1076</v>
      </c>
      <c r="J410" s="77"/>
      <c r="K410" s="6">
        <v>1</v>
      </c>
      <c r="L410" s="55">
        <v>43015</v>
      </c>
      <c r="M410" s="77" t="s">
        <v>65</v>
      </c>
      <c r="N410" s="67" t="s">
        <v>608</v>
      </c>
      <c r="O410" s="68" t="s">
        <v>608</v>
      </c>
      <c r="P410" s="77"/>
      <c r="Q410" s="77" t="s">
        <v>171</v>
      </c>
    </row>
    <row r="411" spans="1:17">
      <c r="A411" s="52">
        <v>117</v>
      </c>
      <c r="B411" s="52" t="s">
        <v>13</v>
      </c>
      <c r="C411" s="66" t="s">
        <v>730</v>
      </c>
      <c r="D411" s="52"/>
      <c r="E411" s="77" t="s">
        <v>722</v>
      </c>
      <c r="F411" s="50" t="s">
        <v>399</v>
      </c>
      <c r="G411" s="77"/>
      <c r="H411" s="70" t="s">
        <v>399</v>
      </c>
      <c r="I411" s="77"/>
      <c r="J411" s="77"/>
      <c r="K411" s="6">
        <v>0.8</v>
      </c>
      <c r="L411" s="55">
        <v>43017</v>
      </c>
      <c r="M411" s="77" t="s">
        <v>65</v>
      </c>
      <c r="N411" s="67" t="s">
        <v>608</v>
      </c>
      <c r="O411" s="68" t="s">
        <v>399</v>
      </c>
      <c r="P411" s="77"/>
      <c r="Q411" s="77" t="s">
        <v>368</v>
      </c>
    </row>
    <row r="412" spans="1:17">
      <c r="A412" s="52">
        <v>153</v>
      </c>
      <c r="B412" s="52" t="s">
        <v>13</v>
      </c>
      <c r="C412" s="66" t="s">
        <v>38</v>
      </c>
      <c r="D412" s="52"/>
      <c r="E412" s="77" t="s">
        <v>744</v>
      </c>
      <c r="F412" s="50" t="s">
        <v>401</v>
      </c>
      <c r="G412" s="77"/>
      <c r="H412" s="70" t="s">
        <v>781</v>
      </c>
      <c r="I412" s="77" t="s">
        <v>782</v>
      </c>
      <c r="J412" s="77"/>
      <c r="K412" s="6">
        <v>1</v>
      </c>
      <c r="L412" s="55">
        <v>42328</v>
      </c>
      <c r="M412" s="77" t="s">
        <v>65</v>
      </c>
      <c r="N412" s="67" t="s">
        <v>608</v>
      </c>
      <c r="O412" s="68" t="s">
        <v>399</v>
      </c>
      <c r="P412" s="77"/>
      <c r="Q412" s="77" t="s">
        <v>171</v>
      </c>
    </row>
    <row r="413" spans="1:17">
      <c r="A413" s="52">
        <v>12</v>
      </c>
      <c r="B413" s="52" t="s">
        <v>13</v>
      </c>
      <c r="C413" s="66" t="s">
        <v>21</v>
      </c>
      <c r="D413" s="52"/>
      <c r="E413" s="50" t="s">
        <v>605</v>
      </c>
      <c r="F413" s="50" t="s">
        <v>148</v>
      </c>
      <c r="G413" s="77"/>
      <c r="H413" s="70" t="s">
        <v>152</v>
      </c>
      <c r="I413" s="77" t="s">
        <v>625</v>
      </c>
      <c r="J413" s="77"/>
      <c r="K413" s="6">
        <v>1</v>
      </c>
      <c r="L413" s="55"/>
      <c r="M413" s="77" t="s">
        <v>65</v>
      </c>
      <c r="N413" s="67" t="s">
        <v>108</v>
      </c>
      <c r="O413" s="68" t="s">
        <v>145</v>
      </c>
      <c r="P413" s="77"/>
      <c r="Q413" s="77" t="s">
        <v>152</v>
      </c>
    </row>
    <row r="414" spans="1:17">
      <c r="A414" s="52">
        <v>375</v>
      </c>
      <c r="B414" s="52" t="s">
        <v>13</v>
      </c>
      <c r="C414" s="66" t="s">
        <v>905</v>
      </c>
      <c r="D414" s="52"/>
      <c r="E414" s="77" t="s">
        <v>906</v>
      </c>
      <c r="F414" s="50" t="s">
        <v>1077</v>
      </c>
      <c r="G414" s="77" t="s">
        <v>148</v>
      </c>
      <c r="H414" s="70" t="s">
        <v>152</v>
      </c>
      <c r="I414" s="77"/>
      <c r="J414" s="77"/>
      <c r="K414" s="6">
        <v>1</v>
      </c>
      <c r="L414" s="55">
        <v>43015</v>
      </c>
      <c r="M414" s="77" t="s">
        <v>65</v>
      </c>
      <c r="N414" s="67" t="s">
        <v>108</v>
      </c>
      <c r="O414" s="68" t="s">
        <v>149</v>
      </c>
      <c r="P414" s="77"/>
      <c r="Q414" s="77" t="s">
        <v>152</v>
      </c>
    </row>
    <row r="415" spans="1:17">
      <c r="A415" s="52">
        <v>323</v>
      </c>
      <c r="B415" s="52" t="s">
        <v>13</v>
      </c>
      <c r="C415" s="66" t="s">
        <v>905</v>
      </c>
      <c r="D415" s="52"/>
      <c r="E415" s="77" t="s">
        <v>906</v>
      </c>
      <c r="F415" s="50" t="s">
        <v>962</v>
      </c>
      <c r="G415" s="77" t="s">
        <v>969</v>
      </c>
      <c r="H415" s="70" t="s">
        <v>970</v>
      </c>
      <c r="I415" s="77"/>
      <c r="J415" s="77"/>
      <c r="K415" s="6">
        <v>0.8</v>
      </c>
      <c r="L415" s="55">
        <v>43015</v>
      </c>
      <c r="M415" s="77" t="s">
        <v>65</v>
      </c>
      <c r="N415" s="67" t="s">
        <v>108</v>
      </c>
      <c r="O415" s="68" t="s">
        <v>144</v>
      </c>
      <c r="P415" s="77"/>
      <c r="Q415" s="77" t="s">
        <v>262</v>
      </c>
    </row>
    <row r="416" spans="1:17">
      <c r="A416" s="52">
        <v>338</v>
      </c>
      <c r="B416" s="52" t="s">
        <v>13</v>
      </c>
      <c r="C416" s="66" t="s">
        <v>905</v>
      </c>
      <c r="D416" s="52"/>
      <c r="E416" s="77" t="s">
        <v>906</v>
      </c>
      <c r="F416" s="50" t="s">
        <v>1003</v>
      </c>
      <c r="G416" s="77" t="s">
        <v>1005</v>
      </c>
      <c r="H416" s="70" t="s">
        <v>1006</v>
      </c>
      <c r="I416" s="77"/>
      <c r="J416" s="77"/>
      <c r="K416" s="6">
        <v>0.8</v>
      </c>
      <c r="L416" s="55">
        <v>43015</v>
      </c>
      <c r="M416" s="77" t="s">
        <v>65</v>
      </c>
      <c r="N416" s="67" t="s">
        <v>608</v>
      </c>
      <c r="O416" s="68" t="s">
        <v>145</v>
      </c>
      <c r="P416" s="77"/>
      <c r="Q416" s="77" t="s">
        <v>171</v>
      </c>
    </row>
    <row r="417" spans="1:18">
      <c r="A417" s="52">
        <v>335</v>
      </c>
      <c r="B417" s="52" t="s">
        <v>13</v>
      </c>
      <c r="C417" s="66" t="s">
        <v>905</v>
      </c>
      <c r="D417" s="52"/>
      <c r="E417" s="77" t="s">
        <v>906</v>
      </c>
      <c r="F417" s="50" t="s">
        <v>991</v>
      </c>
      <c r="G417" s="77" t="s">
        <v>997</v>
      </c>
      <c r="H417" s="70" t="s">
        <v>998</v>
      </c>
      <c r="I417" s="77"/>
      <c r="J417" s="77"/>
      <c r="K417" s="6">
        <v>0.8</v>
      </c>
      <c r="L417" s="55">
        <v>43015</v>
      </c>
      <c r="M417" s="77" t="s">
        <v>65</v>
      </c>
      <c r="N417" s="67" t="s">
        <v>108</v>
      </c>
      <c r="O417" s="68" t="s">
        <v>608</v>
      </c>
      <c r="P417" s="77"/>
      <c r="Q417" s="77" t="s">
        <v>171</v>
      </c>
      <c r="R417" s="77"/>
    </row>
    <row r="418" spans="1:18">
      <c r="A418" s="52">
        <v>336</v>
      </c>
      <c r="B418" s="52" t="s">
        <v>13</v>
      </c>
      <c r="C418" s="66" t="s">
        <v>905</v>
      </c>
      <c r="D418" s="52"/>
      <c r="E418" s="77" t="s">
        <v>906</v>
      </c>
      <c r="F418" s="50" t="s">
        <v>991</v>
      </c>
      <c r="G418" s="77" t="s">
        <v>1000</v>
      </c>
      <c r="H418" s="70" t="s">
        <v>1001</v>
      </c>
      <c r="I418" s="77"/>
      <c r="J418" s="77"/>
      <c r="K418" s="6">
        <v>0.8</v>
      </c>
      <c r="L418" s="55">
        <v>43015</v>
      </c>
      <c r="M418" s="77" t="s">
        <v>65</v>
      </c>
      <c r="N418" s="67" t="s">
        <v>108</v>
      </c>
      <c r="O418" s="68" t="s">
        <v>144</v>
      </c>
      <c r="P418" s="77"/>
      <c r="Q418" s="77" t="s">
        <v>262</v>
      </c>
      <c r="R418" s="77"/>
    </row>
    <row r="419" spans="1:18">
      <c r="A419" s="52">
        <v>51</v>
      </c>
      <c r="B419" s="52" t="s">
        <v>13</v>
      </c>
      <c r="C419" s="66" t="s">
        <v>44</v>
      </c>
      <c r="D419" s="52"/>
      <c r="E419" s="77" t="s">
        <v>629</v>
      </c>
      <c r="F419" s="77" t="s">
        <v>529</v>
      </c>
      <c r="G419" s="77"/>
      <c r="H419" s="70" t="s">
        <v>529</v>
      </c>
      <c r="I419" s="77" t="s">
        <v>693</v>
      </c>
      <c r="J419" s="77"/>
      <c r="K419" s="6">
        <v>0.6</v>
      </c>
      <c r="L419" s="55"/>
      <c r="M419" s="77" t="s">
        <v>65</v>
      </c>
      <c r="N419" s="67" t="s">
        <v>608</v>
      </c>
      <c r="O419" s="68" t="s">
        <v>608</v>
      </c>
      <c r="P419" s="77"/>
      <c r="Q419" s="77" t="s">
        <v>171</v>
      </c>
      <c r="R419" s="77"/>
    </row>
    <row r="420" spans="1:18">
      <c r="A420" s="52">
        <v>218</v>
      </c>
      <c r="B420" s="52" t="s">
        <v>13</v>
      </c>
      <c r="C420" s="66" t="s">
        <v>41</v>
      </c>
      <c r="D420" s="52" t="s">
        <v>812</v>
      </c>
      <c r="E420" s="77" t="s">
        <v>836</v>
      </c>
      <c r="F420" s="50" t="s">
        <v>528</v>
      </c>
      <c r="G420" s="50"/>
      <c r="H420" s="70" t="s">
        <v>528</v>
      </c>
      <c r="I420" s="77" t="s">
        <v>693</v>
      </c>
      <c r="J420" s="77" t="s">
        <v>815</v>
      </c>
      <c r="K420" s="6">
        <v>0.6</v>
      </c>
      <c r="L420" s="6"/>
      <c r="M420" s="77" t="s">
        <v>65</v>
      </c>
      <c r="N420" s="67" t="s">
        <v>608</v>
      </c>
      <c r="O420" s="68" t="s">
        <v>608</v>
      </c>
      <c r="P420" s="77"/>
      <c r="Q420" s="77" t="s">
        <v>171</v>
      </c>
      <c r="R420" s="77"/>
    </row>
    <row r="421" spans="1:18">
      <c r="A421" s="52">
        <v>52</v>
      </c>
      <c r="B421" s="52" t="s">
        <v>13</v>
      </c>
      <c r="C421" s="66" t="s">
        <v>44</v>
      </c>
      <c r="D421" s="52"/>
      <c r="E421" s="77" t="s">
        <v>629</v>
      </c>
      <c r="F421" s="77" t="s">
        <v>144</v>
      </c>
      <c r="G421" s="77"/>
      <c r="H421" s="70" t="s">
        <v>144</v>
      </c>
      <c r="I421" s="77" t="s">
        <v>694</v>
      </c>
      <c r="J421" s="77"/>
      <c r="K421" s="6">
        <v>1</v>
      </c>
      <c r="L421" s="55"/>
      <c r="M421" s="77" t="s">
        <v>65</v>
      </c>
      <c r="N421" s="67" t="s">
        <v>108</v>
      </c>
      <c r="O421" s="68" t="s">
        <v>144</v>
      </c>
      <c r="P421" s="77"/>
      <c r="Q421" s="77" t="s">
        <v>368</v>
      </c>
      <c r="R421" s="77"/>
    </row>
    <row r="422" spans="1:18">
      <c r="A422" s="52">
        <v>78</v>
      </c>
      <c r="B422" s="52" t="s">
        <v>13</v>
      </c>
      <c r="C422" s="66" t="s">
        <v>721</v>
      </c>
      <c r="D422" s="52"/>
      <c r="E422" s="77" t="s">
        <v>722</v>
      </c>
      <c r="F422" s="50" t="s">
        <v>144</v>
      </c>
      <c r="G422" s="77"/>
      <c r="H422" s="70" t="s">
        <v>144</v>
      </c>
      <c r="I422" s="77"/>
      <c r="J422" s="77"/>
      <c r="K422" s="6">
        <v>1</v>
      </c>
      <c r="L422" s="55"/>
      <c r="M422" s="77" t="s">
        <v>65</v>
      </c>
      <c r="N422" s="67" t="s">
        <v>108</v>
      </c>
      <c r="O422" s="68" t="s">
        <v>144</v>
      </c>
      <c r="P422" s="77"/>
      <c r="Q422" s="77" t="s">
        <v>368</v>
      </c>
      <c r="R422" s="77"/>
    </row>
    <row r="423" spans="1:18">
      <c r="A423" s="52">
        <v>118</v>
      </c>
      <c r="B423" s="52" t="s">
        <v>13</v>
      </c>
      <c r="C423" s="66" t="s">
        <v>730</v>
      </c>
      <c r="D423" s="52"/>
      <c r="E423" s="77" t="s">
        <v>722</v>
      </c>
      <c r="F423" s="50" t="s">
        <v>144</v>
      </c>
      <c r="G423" s="77"/>
      <c r="H423" s="70" t="s">
        <v>144</v>
      </c>
      <c r="I423" s="77"/>
      <c r="J423" s="77"/>
      <c r="K423" s="6">
        <v>1</v>
      </c>
      <c r="L423" s="55">
        <v>43017</v>
      </c>
      <c r="M423" s="77" t="s">
        <v>65</v>
      </c>
      <c r="N423" s="67" t="s">
        <v>108</v>
      </c>
      <c r="O423" s="68" t="s">
        <v>144</v>
      </c>
      <c r="P423" s="77"/>
      <c r="Q423" s="77" t="s">
        <v>262</v>
      </c>
      <c r="R423" s="77"/>
    </row>
    <row r="424" spans="1:18">
      <c r="A424" s="52">
        <v>190</v>
      </c>
      <c r="B424" s="52" t="s">
        <v>13</v>
      </c>
      <c r="C424" s="66" t="s">
        <v>800</v>
      </c>
      <c r="D424" s="52" t="s">
        <v>801</v>
      </c>
      <c r="E424" s="77" t="s">
        <v>802</v>
      </c>
      <c r="F424" s="50" t="s">
        <v>141</v>
      </c>
      <c r="G424" s="77"/>
      <c r="H424" s="70" t="s">
        <v>141</v>
      </c>
      <c r="I424" s="77" t="s">
        <v>803</v>
      </c>
      <c r="J424" s="77"/>
      <c r="K424" s="6">
        <v>1</v>
      </c>
      <c r="L424" s="55">
        <v>43018</v>
      </c>
      <c r="M424" s="77" t="s">
        <v>65</v>
      </c>
      <c r="N424" s="67" t="s">
        <v>108</v>
      </c>
      <c r="O424" s="68" t="s">
        <v>144</v>
      </c>
      <c r="P424" s="77"/>
      <c r="Q424" s="77" t="s">
        <v>262</v>
      </c>
      <c r="R424" s="77"/>
    </row>
    <row r="425" spans="1:18">
      <c r="A425" s="52">
        <v>242</v>
      </c>
      <c r="B425" s="52" t="s">
        <v>13</v>
      </c>
      <c r="C425" s="66" t="s">
        <v>41</v>
      </c>
      <c r="D425" s="52" t="s">
        <v>812</v>
      </c>
      <c r="E425" s="77" t="s">
        <v>842</v>
      </c>
      <c r="F425" s="50" t="s">
        <v>141</v>
      </c>
      <c r="G425" s="50"/>
      <c r="H425" s="70" t="s">
        <v>141</v>
      </c>
      <c r="I425" s="77" t="s">
        <v>847</v>
      </c>
      <c r="J425" s="77" t="s">
        <v>815</v>
      </c>
      <c r="K425" s="6">
        <v>1</v>
      </c>
      <c r="L425" s="6"/>
      <c r="M425" s="77" t="s">
        <v>65</v>
      </c>
      <c r="N425" s="67" t="s">
        <v>108</v>
      </c>
      <c r="O425" s="68" t="s">
        <v>144</v>
      </c>
      <c r="P425" s="77"/>
      <c r="Q425" s="77" t="s">
        <v>262</v>
      </c>
      <c r="R425" s="77"/>
    </row>
    <row r="426" spans="1:18">
      <c r="A426" s="52">
        <v>474</v>
      </c>
      <c r="B426" s="52" t="s">
        <v>13</v>
      </c>
      <c r="C426" s="66" t="s">
        <v>29</v>
      </c>
      <c r="D426" s="52" t="s">
        <v>1159</v>
      </c>
      <c r="E426" s="77" t="s">
        <v>1160</v>
      </c>
      <c r="F426" s="50" t="s">
        <v>1183</v>
      </c>
      <c r="G426" s="77" t="s">
        <v>144</v>
      </c>
      <c r="H426" s="70" t="s">
        <v>144</v>
      </c>
      <c r="I426" s="77"/>
      <c r="J426" s="77"/>
      <c r="K426" s="6">
        <v>1</v>
      </c>
      <c r="L426" s="55"/>
      <c r="M426" s="77" t="s">
        <v>65</v>
      </c>
      <c r="N426" s="67" t="s">
        <v>108</v>
      </c>
      <c r="O426" s="68" t="s">
        <v>144</v>
      </c>
      <c r="P426" s="77"/>
      <c r="Q426" s="77" t="s">
        <v>262</v>
      </c>
      <c r="R426" s="77"/>
    </row>
    <row r="427" spans="1:18">
      <c r="A427" s="52">
        <v>511</v>
      </c>
      <c r="B427" s="52" t="s">
        <v>13</v>
      </c>
      <c r="C427" s="66" t="s">
        <v>32</v>
      </c>
      <c r="D427" s="52"/>
      <c r="E427" s="77" t="s">
        <v>1190</v>
      </c>
      <c r="F427" s="50" t="s">
        <v>144</v>
      </c>
      <c r="G427" s="77"/>
      <c r="H427" s="70" t="s">
        <v>144</v>
      </c>
      <c r="I427" s="77"/>
      <c r="J427" s="77"/>
      <c r="K427" s="6">
        <v>1</v>
      </c>
      <c r="L427" s="55">
        <v>42328</v>
      </c>
      <c r="M427" s="77" t="s">
        <v>65</v>
      </c>
      <c r="N427" s="67" t="s">
        <v>108</v>
      </c>
      <c r="O427" s="68" t="s">
        <v>144</v>
      </c>
      <c r="P427" s="77"/>
      <c r="Q427" s="77" t="s">
        <v>262</v>
      </c>
      <c r="R427" s="77"/>
    </row>
    <row r="428" spans="1:18">
      <c r="A428" s="52">
        <v>88</v>
      </c>
      <c r="B428" s="52" t="s">
        <v>13</v>
      </c>
      <c r="C428" s="66" t="s">
        <v>727</v>
      </c>
      <c r="D428" s="52"/>
      <c r="E428" s="77" t="s">
        <v>728</v>
      </c>
      <c r="F428" s="50" t="s">
        <v>108</v>
      </c>
      <c r="G428" s="77"/>
      <c r="H428" s="71" t="s">
        <v>108</v>
      </c>
      <c r="I428" s="77"/>
      <c r="J428" s="77"/>
      <c r="K428" s="6">
        <v>1</v>
      </c>
      <c r="L428" s="55">
        <v>41549</v>
      </c>
      <c r="M428" s="77" t="s">
        <v>65</v>
      </c>
      <c r="N428" s="67" t="s">
        <v>108</v>
      </c>
      <c r="O428" s="68" t="s">
        <v>144</v>
      </c>
      <c r="P428" s="77"/>
      <c r="Q428" s="77" t="s">
        <v>368</v>
      </c>
      <c r="R428" s="77"/>
    </row>
    <row r="429" spans="1:18">
      <c r="A429" s="52">
        <v>324</v>
      </c>
      <c r="B429" s="52" t="s">
        <v>13</v>
      </c>
      <c r="C429" s="66" t="s">
        <v>905</v>
      </c>
      <c r="D429" s="52"/>
      <c r="E429" s="77" t="s">
        <v>906</v>
      </c>
      <c r="F429" s="50" t="s">
        <v>962</v>
      </c>
      <c r="G429" s="77" t="s">
        <v>972</v>
      </c>
      <c r="H429" s="70" t="s">
        <v>973</v>
      </c>
      <c r="I429" s="77"/>
      <c r="J429" s="77"/>
      <c r="K429" s="6">
        <v>1</v>
      </c>
      <c r="L429" s="55">
        <v>43015</v>
      </c>
      <c r="M429" s="77" t="s">
        <v>65</v>
      </c>
      <c r="N429" s="67" t="s">
        <v>108</v>
      </c>
      <c r="O429" s="68" t="s">
        <v>217</v>
      </c>
      <c r="P429" s="77"/>
      <c r="Q429" s="77" t="s">
        <v>171</v>
      </c>
      <c r="R429" s="77" t="s">
        <v>609</v>
      </c>
    </row>
    <row r="430" spans="1:18">
      <c r="A430" s="52">
        <v>325</v>
      </c>
      <c r="B430" s="52" t="s">
        <v>13</v>
      </c>
      <c r="C430" s="66" t="s">
        <v>905</v>
      </c>
      <c r="D430" s="52"/>
      <c r="E430" s="77" t="s">
        <v>906</v>
      </c>
      <c r="F430" s="50" t="s">
        <v>962</v>
      </c>
      <c r="G430" s="77" t="s">
        <v>975</v>
      </c>
      <c r="H430" s="70" t="s">
        <v>976</v>
      </c>
      <c r="I430" s="77"/>
      <c r="J430" s="77"/>
      <c r="K430" s="6">
        <v>1</v>
      </c>
      <c r="L430" s="55">
        <v>43015</v>
      </c>
      <c r="M430" s="77" t="s">
        <v>65</v>
      </c>
      <c r="N430" s="67" t="s">
        <v>108</v>
      </c>
      <c r="O430" s="68" t="s">
        <v>144</v>
      </c>
      <c r="P430" s="77"/>
      <c r="Q430" s="77" t="s">
        <v>262</v>
      </c>
      <c r="R430" s="77"/>
    </row>
    <row r="431" spans="1:18">
      <c r="A431" s="52">
        <v>374</v>
      </c>
      <c r="B431" s="52" t="s">
        <v>13</v>
      </c>
      <c r="C431" s="66" t="s">
        <v>905</v>
      </c>
      <c r="D431" s="52"/>
      <c r="E431" s="77" t="s">
        <v>906</v>
      </c>
      <c r="F431" s="50" t="s">
        <v>1077</v>
      </c>
      <c r="G431" s="77" t="s">
        <v>1077</v>
      </c>
      <c r="H431" s="70" t="s">
        <v>1078</v>
      </c>
      <c r="I431" s="77"/>
      <c r="J431" s="77"/>
      <c r="K431" s="6">
        <v>0.8</v>
      </c>
      <c r="L431" s="55">
        <v>43015</v>
      </c>
      <c r="M431" s="77" t="s">
        <v>65</v>
      </c>
      <c r="N431" s="67" t="s">
        <v>108</v>
      </c>
      <c r="O431" s="68" t="s">
        <v>144</v>
      </c>
      <c r="P431" s="77"/>
      <c r="Q431" s="77" t="s">
        <v>262</v>
      </c>
      <c r="R431" s="77"/>
    </row>
    <row r="432" spans="1:18">
      <c r="A432" s="52">
        <v>416</v>
      </c>
      <c r="B432" s="52" t="s">
        <v>13</v>
      </c>
      <c r="C432" s="66" t="s">
        <v>905</v>
      </c>
      <c r="D432" s="52"/>
      <c r="E432" s="77" t="s">
        <v>1104</v>
      </c>
      <c r="F432" s="77" t="s">
        <v>1077</v>
      </c>
      <c r="G432" s="77"/>
      <c r="H432" s="70" t="s">
        <v>1077</v>
      </c>
      <c r="I432" s="77" t="s">
        <v>1113</v>
      </c>
      <c r="J432" s="77"/>
      <c r="K432" s="6">
        <v>0.8</v>
      </c>
      <c r="L432" s="55">
        <v>43015</v>
      </c>
      <c r="M432" s="77" t="s">
        <v>65</v>
      </c>
      <c r="N432" s="67" t="s">
        <v>108</v>
      </c>
      <c r="O432" s="68" t="s">
        <v>144</v>
      </c>
      <c r="P432" s="77"/>
      <c r="Q432" s="77" t="s">
        <v>262</v>
      </c>
      <c r="R432" s="77"/>
    </row>
    <row r="433" spans="1:17">
      <c r="A433" s="52">
        <v>56</v>
      </c>
      <c r="B433" s="52" t="s">
        <v>13</v>
      </c>
      <c r="C433" s="66" t="s">
        <v>44</v>
      </c>
      <c r="D433" s="52"/>
      <c r="E433" s="77" t="s">
        <v>629</v>
      </c>
      <c r="F433" s="77" t="s">
        <v>702</v>
      </c>
      <c r="G433" s="77"/>
      <c r="H433" s="70" t="s">
        <v>702</v>
      </c>
      <c r="I433" s="77" t="s">
        <v>703</v>
      </c>
      <c r="J433" s="77"/>
      <c r="K433" s="6">
        <v>0.8</v>
      </c>
      <c r="L433" s="55"/>
      <c r="M433" s="77" t="s">
        <v>65</v>
      </c>
      <c r="N433" s="67" t="s">
        <v>108</v>
      </c>
      <c r="O433" s="68" t="s">
        <v>145</v>
      </c>
      <c r="P433" s="77"/>
      <c r="Q433" s="77" t="s">
        <v>171</v>
      </c>
    </row>
    <row r="434" spans="1:17">
      <c r="A434" s="52">
        <v>191</v>
      </c>
      <c r="B434" s="52" t="s">
        <v>13</v>
      </c>
      <c r="C434" s="66" t="s">
        <v>800</v>
      </c>
      <c r="D434" s="52" t="s">
        <v>801</v>
      </c>
      <c r="E434" s="77" t="s">
        <v>802</v>
      </c>
      <c r="F434" s="50" t="s">
        <v>386</v>
      </c>
      <c r="G434" s="77"/>
      <c r="H434" s="70" t="s">
        <v>386</v>
      </c>
      <c r="I434" s="77" t="s">
        <v>803</v>
      </c>
      <c r="J434" s="77"/>
      <c r="K434" s="6">
        <v>0.8</v>
      </c>
      <c r="L434" s="55">
        <v>43018</v>
      </c>
      <c r="M434" s="77" t="s">
        <v>65</v>
      </c>
      <c r="N434" s="67" t="s">
        <v>108</v>
      </c>
      <c r="O434" s="68" t="s">
        <v>145</v>
      </c>
      <c r="P434" s="77"/>
      <c r="Q434" s="77" t="s">
        <v>368</v>
      </c>
    </row>
    <row r="435" spans="1:17">
      <c r="A435" s="52">
        <v>192</v>
      </c>
      <c r="B435" s="52" t="s">
        <v>13</v>
      </c>
      <c r="C435" s="66" t="s">
        <v>800</v>
      </c>
      <c r="D435" s="52" t="s">
        <v>801</v>
      </c>
      <c r="E435" s="77" t="s">
        <v>802</v>
      </c>
      <c r="F435" s="50" t="s">
        <v>339</v>
      </c>
      <c r="G435" s="77"/>
      <c r="H435" s="70" t="s">
        <v>339</v>
      </c>
      <c r="I435" s="77" t="s">
        <v>803</v>
      </c>
      <c r="J435" s="77"/>
      <c r="K435" s="6">
        <v>0.8</v>
      </c>
      <c r="L435" s="55">
        <v>43018</v>
      </c>
      <c r="M435" s="77" t="s">
        <v>65</v>
      </c>
      <c r="N435" s="67" t="s">
        <v>108</v>
      </c>
      <c r="O435" s="68" t="s">
        <v>145</v>
      </c>
      <c r="P435" s="77"/>
      <c r="Q435" s="77" t="s">
        <v>97</v>
      </c>
    </row>
    <row r="436" spans="1:17">
      <c r="A436" s="52">
        <v>57</v>
      </c>
      <c r="B436" s="52" t="s">
        <v>13</v>
      </c>
      <c r="C436" s="66" t="s">
        <v>44</v>
      </c>
      <c r="D436" s="52"/>
      <c r="E436" s="77" t="s">
        <v>629</v>
      </c>
      <c r="F436" s="77" t="s">
        <v>1354</v>
      </c>
      <c r="G436" s="77"/>
      <c r="H436" s="70" t="s">
        <v>1354</v>
      </c>
      <c r="I436" s="77" t="s">
        <v>1355</v>
      </c>
      <c r="J436" s="77"/>
      <c r="K436" s="6">
        <v>0.4</v>
      </c>
      <c r="L436" s="55"/>
      <c r="M436" s="77" t="s">
        <v>65</v>
      </c>
      <c r="N436" s="67" t="s">
        <v>108</v>
      </c>
      <c r="O436" s="68" t="s">
        <v>145</v>
      </c>
      <c r="P436" s="77"/>
      <c r="Q436" s="77" t="s">
        <v>248</v>
      </c>
    </row>
    <row r="437" spans="1:17">
      <c r="A437" s="52">
        <v>312</v>
      </c>
      <c r="B437" s="52" t="s">
        <v>13</v>
      </c>
      <c r="C437" s="66" t="s">
        <v>905</v>
      </c>
      <c r="D437" s="52"/>
      <c r="E437" s="77" t="s">
        <v>906</v>
      </c>
      <c r="F437" s="50" t="s">
        <v>938</v>
      </c>
      <c r="G437" s="77" t="s">
        <v>949</v>
      </c>
      <c r="H437" s="70" t="s">
        <v>950</v>
      </c>
      <c r="I437" s="77"/>
      <c r="J437" s="77"/>
      <c r="K437" s="6">
        <v>0.6</v>
      </c>
      <c r="L437" s="55">
        <v>43015</v>
      </c>
      <c r="M437" s="77" t="s">
        <v>65</v>
      </c>
      <c r="N437" s="67" t="s">
        <v>184</v>
      </c>
      <c r="O437" s="68" t="s">
        <v>182</v>
      </c>
      <c r="P437" s="77"/>
      <c r="Q437" s="77" t="s">
        <v>248</v>
      </c>
    </row>
    <row r="438" spans="1:17">
      <c r="A438" s="52">
        <v>306</v>
      </c>
      <c r="B438" s="52" t="s">
        <v>13</v>
      </c>
      <c r="C438" s="66" t="s">
        <v>905</v>
      </c>
      <c r="D438" s="52"/>
      <c r="E438" s="77" t="s">
        <v>906</v>
      </c>
      <c r="F438" s="50" t="s">
        <v>931</v>
      </c>
      <c r="G438" s="77" t="s">
        <v>933</v>
      </c>
      <c r="H438" s="70" t="s">
        <v>934</v>
      </c>
      <c r="I438" s="77"/>
      <c r="J438" s="77"/>
      <c r="K438" s="6">
        <v>0.8</v>
      </c>
      <c r="L438" s="55">
        <v>43015</v>
      </c>
      <c r="M438" s="77" t="s">
        <v>65</v>
      </c>
      <c r="N438" s="67" t="s">
        <v>108</v>
      </c>
      <c r="O438" s="68" t="s">
        <v>123</v>
      </c>
      <c r="P438" s="77"/>
      <c r="Q438" s="77" t="s">
        <v>140</v>
      </c>
    </row>
    <row r="439" spans="1:17">
      <c r="A439" s="52">
        <v>475</v>
      </c>
      <c r="B439" s="52" t="s">
        <v>13</v>
      </c>
      <c r="C439" s="66" t="s">
        <v>29</v>
      </c>
      <c r="D439" s="52" t="s">
        <v>1159</v>
      </c>
      <c r="E439" s="77" t="s">
        <v>1160</v>
      </c>
      <c r="F439" s="50" t="s">
        <v>1184</v>
      </c>
      <c r="G439" s="77" t="s">
        <v>341</v>
      </c>
      <c r="H439" s="70" t="s">
        <v>341</v>
      </c>
      <c r="I439" s="77"/>
      <c r="J439" s="77"/>
      <c r="K439" s="6">
        <v>1</v>
      </c>
      <c r="L439" s="55"/>
      <c r="M439" s="77" t="s">
        <v>65</v>
      </c>
      <c r="N439" s="67" t="s">
        <v>612</v>
      </c>
      <c r="O439" s="68" t="s">
        <v>97</v>
      </c>
      <c r="P439" s="77"/>
      <c r="Q439" s="77"/>
    </row>
    <row r="440" spans="1:17">
      <c r="A440" s="52">
        <v>417</v>
      </c>
      <c r="B440" s="52" t="s">
        <v>13</v>
      </c>
      <c r="C440" s="66" t="s">
        <v>905</v>
      </c>
      <c r="D440" s="52"/>
      <c r="E440" s="77" t="s">
        <v>1104</v>
      </c>
      <c r="F440" s="77" t="s">
        <v>1083</v>
      </c>
      <c r="G440" s="77"/>
      <c r="H440" s="70" t="s">
        <v>1083</v>
      </c>
      <c r="I440" s="77" t="s">
        <v>1264</v>
      </c>
      <c r="J440" s="77"/>
      <c r="K440" s="6">
        <v>0.8</v>
      </c>
      <c r="L440" s="55">
        <v>43015</v>
      </c>
      <c r="M440" s="77" t="s">
        <v>65</v>
      </c>
      <c r="N440" s="67" t="s">
        <v>248</v>
      </c>
      <c r="O440" s="68" t="s">
        <v>248</v>
      </c>
      <c r="P440" s="77"/>
      <c r="Q440" s="77"/>
    </row>
    <row r="441" spans="1:17">
      <c r="A441" s="52">
        <v>476</v>
      </c>
      <c r="B441" s="52" t="s">
        <v>13</v>
      </c>
      <c r="C441" s="66" t="s">
        <v>29</v>
      </c>
      <c r="D441" s="52" t="s">
        <v>1159</v>
      </c>
      <c r="E441" s="77" t="s">
        <v>1160</v>
      </c>
      <c r="F441" s="50" t="s">
        <v>1185</v>
      </c>
      <c r="G441" s="77" t="s">
        <v>242</v>
      </c>
      <c r="H441" s="70" t="s">
        <v>242</v>
      </c>
      <c r="I441" s="77"/>
      <c r="J441" s="77"/>
      <c r="K441" s="6">
        <v>1</v>
      </c>
      <c r="L441" s="55"/>
      <c r="M441" s="77" t="s">
        <v>65</v>
      </c>
      <c r="N441" s="67" t="s">
        <v>608</v>
      </c>
      <c r="O441" s="68" t="s">
        <v>241</v>
      </c>
      <c r="P441" s="77"/>
      <c r="Q441" s="77"/>
    </row>
    <row r="442" spans="1:17">
      <c r="A442" s="52">
        <v>418</v>
      </c>
      <c r="B442" s="52" t="s">
        <v>13</v>
      </c>
      <c r="C442" s="66" t="s">
        <v>905</v>
      </c>
      <c r="D442" s="52"/>
      <c r="E442" s="77" t="s">
        <v>1104</v>
      </c>
      <c r="F442" s="77" t="s">
        <v>1088</v>
      </c>
      <c r="G442" s="77"/>
      <c r="H442" s="70" t="s">
        <v>1088</v>
      </c>
      <c r="I442" s="77" t="s">
        <v>1266</v>
      </c>
      <c r="J442" s="77"/>
      <c r="K442" s="6">
        <v>0.6</v>
      </c>
      <c r="L442" s="55">
        <v>43015</v>
      </c>
      <c r="M442" s="77" t="s">
        <v>65</v>
      </c>
      <c r="N442" s="67" t="s">
        <v>608</v>
      </c>
      <c r="O442" s="68" t="s">
        <v>145</v>
      </c>
      <c r="P442" s="77"/>
      <c r="Q442" s="77"/>
    </row>
    <row r="443" spans="1:17">
      <c r="A443" s="52">
        <v>79</v>
      </c>
      <c r="B443" s="52" t="s">
        <v>13</v>
      </c>
      <c r="C443" s="66" t="s">
        <v>721</v>
      </c>
      <c r="D443" s="52"/>
      <c r="E443" s="77" t="s">
        <v>722</v>
      </c>
      <c r="F443" s="50" t="s">
        <v>182</v>
      </c>
      <c r="G443" s="77"/>
      <c r="H443" s="70" t="s">
        <v>182</v>
      </c>
      <c r="I443" s="77"/>
      <c r="J443" s="77"/>
      <c r="K443" s="6">
        <v>0.8</v>
      </c>
      <c r="L443" s="55"/>
      <c r="M443" s="77" t="s">
        <v>65</v>
      </c>
      <c r="N443" s="67" t="s">
        <v>184</v>
      </c>
      <c r="O443" s="68" t="s">
        <v>182</v>
      </c>
      <c r="P443" s="77"/>
      <c r="Q443" s="77" t="s">
        <v>171</v>
      </c>
    </row>
    <row r="444" spans="1:17">
      <c r="A444" s="52">
        <v>119</v>
      </c>
      <c r="B444" s="52" t="s">
        <v>13</v>
      </c>
      <c r="C444" s="66" t="s">
        <v>730</v>
      </c>
      <c r="D444" s="52"/>
      <c r="E444" s="77" t="s">
        <v>722</v>
      </c>
      <c r="F444" s="50" t="s">
        <v>182</v>
      </c>
      <c r="G444" s="77"/>
      <c r="H444" s="70" t="s">
        <v>182</v>
      </c>
      <c r="I444" s="77"/>
      <c r="J444" s="77"/>
      <c r="K444" s="6">
        <v>0.8</v>
      </c>
      <c r="L444" s="55">
        <v>43017</v>
      </c>
      <c r="M444" s="77" t="s">
        <v>65</v>
      </c>
      <c r="N444" s="67" t="s">
        <v>184</v>
      </c>
      <c r="O444" s="68" t="s">
        <v>182</v>
      </c>
      <c r="P444" s="77"/>
      <c r="Q444" s="77" t="s">
        <v>171</v>
      </c>
    </row>
    <row r="445" spans="1:17">
      <c r="A445" s="52">
        <v>156</v>
      </c>
      <c r="B445" s="52" t="s">
        <v>13</v>
      </c>
      <c r="C445" s="66" t="s">
        <v>38</v>
      </c>
      <c r="D445" s="52"/>
      <c r="E445" s="77" t="s">
        <v>744</v>
      </c>
      <c r="F445" s="50" t="s">
        <v>188</v>
      </c>
      <c r="G445" s="77"/>
      <c r="H445" s="70" t="s">
        <v>182</v>
      </c>
      <c r="I445" s="77" t="s">
        <v>784</v>
      </c>
      <c r="J445" s="77" t="s">
        <v>785</v>
      </c>
      <c r="K445" s="6">
        <v>0.8</v>
      </c>
      <c r="L445" s="55">
        <v>42328</v>
      </c>
      <c r="M445" s="77" t="s">
        <v>65</v>
      </c>
      <c r="N445" s="67" t="s">
        <v>184</v>
      </c>
      <c r="O445" s="68" t="s">
        <v>182</v>
      </c>
      <c r="P445" s="77"/>
      <c r="Q445" s="77"/>
    </row>
    <row r="446" spans="1:17">
      <c r="A446" s="52">
        <v>211</v>
      </c>
      <c r="B446" s="52" t="s">
        <v>13</v>
      </c>
      <c r="C446" s="66" t="s">
        <v>41</v>
      </c>
      <c r="D446" s="52"/>
      <c r="E446" s="77" t="s">
        <v>817</v>
      </c>
      <c r="F446" s="50" t="s">
        <v>182</v>
      </c>
      <c r="G446" s="77"/>
      <c r="H446" s="70" t="s">
        <v>182</v>
      </c>
      <c r="I446" s="77" t="s">
        <v>832</v>
      </c>
      <c r="J446" s="77"/>
      <c r="K446" s="6">
        <v>1</v>
      </c>
      <c r="L446" s="55"/>
      <c r="M446" s="77" t="s">
        <v>65</v>
      </c>
      <c r="N446" s="67" t="s">
        <v>184</v>
      </c>
      <c r="O446" s="68" t="s">
        <v>182</v>
      </c>
      <c r="P446" s="77"/>
      <c r="Q446" s="77"/>
    </row>
    <row r="447" spans="1:17">
      <c r="A447" s="52">
        <v>257</v>
      </c>
      <c r="B447" s="52" t="s">
        <v>13</v>
      </c>
      <c r="C447" s="66" t="s">
        <v>851</v>
      </c>
      <c r="D447" s="52" t="s">
        <v>852</v>
      </c>
      <c r="E447" s="77" t="s">
        <v>853</v>
      </c>
      <c r="F447" s="77" t="s">
        <v>182</v>
      </c>
      <c r="G447" s="77"/>
      <c r="H447" s="70" t="s">
        <v>182</v>
      </c>
      <c r="I447" s="77" t="s">
        <v>875</v>
      </c>
      <c r="J447" s="77" t="s">
        <v>876</v>
      </c>
      <c r="K447" s="6">
        <v>0.8</v>
      </c>
      <c r="L447" s="55">
        <v>43015</v>
      </c>
      <c r="M447" s="77" t="s">
        <v>65</v>
      </c>
      <c r="N447" s="67" t="s">
        <v>184</v>
      </c>
      <c r="O447" s="68" t="s">
        <v>182</v>
      </c>
      <c r="P447" s="77"/>
      <c r="Q447" s="77"/>
    </row>
    <row r="448" spans="1:17">
      <c r="A448" s="52">
        <v>266</v>
      </c>
      <c r="B448" s="52" t="s">
        <v>13</v>
      </c>
      <c r="C448" s="66" t="s">
        <v>885</v>
      </c>
      <c r="D448" s="52" t="s">
        <v>886</v>
      </c>
      <c r="E448" s="77" t="s">
        <v>887</v>
      </c>
      <c r="F448" s="50" t="s">
        <v>188</v>
      </c>
      <c r="G448" s="77"/>
      <c r="H448" s="71" t="s">
        <v>188</v>
      </c>
      <c r="I448" s="77"/>
      <c r="J448" s="77"/>
      <c r="K448" s="6">
        <v>0.8</v>
      </c>
      <c r="L448" s="55">
        <v>43015</v>
      </c>
      <c r="M448" s="77" t="s">
        <v>65</v>
      </c>
      <c r="N448" s="67" t="s">
        <v>184</v>
      </c>
      <c r="O448" s="68" t="s">
        <v>182</v>
      </c>
      <c r="P448" s="77"/>
      <c r="Q448" s="77"/>
    </row>
    <row r="449" spans="1:17">
      <c r="A449" s="52">
        <v>438</v>
      </c>
      <c r="B449" s="52" t="s">
        <v>13</v>
      </c>
      <c r="C449" s="66" t="s">
        <v>1116</v>
      </c>
      <c r="D449" s="52" t="s">
        <v>1117</v>
      </c>
      <c r="E449" s="77" t="s">
        <v>49</v>
      </c>
      <c r="F449" s="50" t="s">
        <v>182</v>
      </c>
      <c r="G449" s="77">
        <v>8</v>
      </c>
      <c r="H449" s="71" t="s">
        <v>182</v>
      </c>
      <c r="I449" s="77" t="s">
        <v>1146</v>
      </c>
      <c r="J449" s="77"/>
      <c r="K449" s="6">
        <v>0.8</v>
      </c>
      <c r="L449" s="55"/>
      <c r="M449" s="77" t="s">
        <v>65</v>
      </c>
      <c r="N449" s="67" t="s">
        <v>184</v>
      </c>
      <c r="O449" s="68" t="s">
        <v>182</v>
      </c>
      <c r="P449" s="77"/>
      <c r="Q449" s="77"/>
    </row>
    <row r="450" spans="1:17">
      <c r="A450" s="52">
        <v>80</v>
      </c>
      <c r="B450" s="52" t="s">
        <v>13</v>
      </c>
      <c r="C450" s="66" t="s">
        <v>721</v>
      </c>
      <c r="D450" s="52"/>
      <c r="E450" s="77" t="s">
        <v>722</v>
      </c>
      <c r="F450" s="50" t="s">
        <v>223</v>
      </c>
      <c r="G450" s="77"/>
      <c r="H450" s="70" t="s">
        <v>223</v>
      </c>
      <c r="I450" s="77"/>
      <c r="J450" s="77"/>
      <c r="K450" s="6">
        <v>0.8</v>
      </c>
      <c r="L450" s="55"/>
      <c r="M450" s="77" t="s">
        <v>65</v>
      </c>
      <c r="N450" s="67" t="s">
        <v>184</v>
      </c>
      <c r="O450" s="68" t="s">
        <v>223</v>
      </c>
      <c r="P450" s="77"/>
      <c r="Q450" s="77" t="s">
        <v>171</v>
      </c>
    </row>
    <row r="451" spans="1:17">
      <c r="A451" s="52">
        <v>120</v>
      </c>
      <c r="B451" s="52" t="s">
        <v>13</v>
      </c>
      <c r="C451" s="66" t="s">
        <v>730</v>
      </c>
      <c r="D451" s="52"/>
      <c r="E451" s="77" t="s">
        <v>722</v>
      </c>
      <c r="F451" s="50" t="s">
        <v>223</v>
      </c>
      <c r="G451" s="77"/>
      <c r="H451" s="70" t="s">
        <v>223</v>
      </c>
      <c r="I451" s="77"/>
      <c r="J451" s="77"/>
      <c r="K451" s="6">
        <v>0.8</v>
      </c>
      <c r="L451" s="55">
        <v>43017</v>
      </c>
      <c r="M451" s="77" t="s">
        <v>65</v>
      </c>
      <c r="N451" s="67" t="s">
        <v>184</v>
      </c>
      <c r="O451" s="68" t="s">
        <v>223</v>
      </c>
      <c r="P451" s="77"/>
      <c r="Q451" s="77" t="s">
        <v>171</v>
      </c>
    </row>
    <row r="452" spans="1:17">
      <c r="A452" s="52">
        <v>157</v>
      </c>
      <c r="B452" s="52" t="s">
        <v>13</v>
      </c>
      <c r="C452" s="66" t="s">
        <v>38</v>
      </c>
      <c r="D452" s="52"/>
      <c r="E452" s="77" t="s">
        <v>744</v>
      </c>
      <c r="F452" s="50" t="s">
        <v>446</v>
      </c>
      <c r="G452" s="77"/>
      <c r="H452" s="70" t="s">
        <v>786</v>
      </c>
      <c r="I452" s="77" t="s">
        <v>787</v>
      </c>
      <c r="J452" s="77" t="s">
        <v>788</v>
      </c>
      <c r="K452" s="6">
        <v>1</v>
      </c>
      <c r="L452" s="55">
        <v>42328</v>
      </c>
      <c r="M452" s="77" t="s">
        <v>65</v>
      </c>
      <c r="N452" s="67" t="s">
        <v>108</v>
      </c>
      <c r="O452" s="68" t="s">
        <v>145</v>
      </c>
      <c r="P452" s="77"/>
      <c r="Q452" s="77"/>
    </row>
    <row r="453" spans="1:17">
      <c r="A453" s="52">
        <v>419</v>
      </c>
      <c r="B453" s="52" t="s">
        <v>13</v>
      </c>
      <c r="C453" s="66" t="s">
        <v>905</v>
      </c>
      <c r="D453" s="52"/>
      <c r="E453" s="77" t="s">
        <v>1104</v>
      </c>
      <c r="F453" s="77" t="s">
        <v>1094</v>
      </c>
      <c r="G453" s="77"/>
      <c r="H453" s="70" t="s">
        <v>1094</v>
      </c>
      <c r="I453" s="77" t="s">
        <v>1095</v>
      </c>
      <c r="J453" s="77"/>
      <c r="K453" s="6">
        <v>1</v>
      </c>
      <c r="L453" s="55">
        <v>43015</v>
      </c>
      <c r="M453" s="77" t="s">
        <v>65</v>
      </c>
      <c r="N453" s="67" t="s">
        <v>108</v>
      </c>
      <c r="O453" s="68" t="s">
        <v>145</v>
      </c>
      <c r="P453" s="77"/>
      <c r="Q453" s="77"/>
    </row>
    <row r="454" spans="1:17">
      <c r="A454" s="52">
        <v>383</v>
      </c>
      <c r="B454" s="52" t="s">
        <v>13</v>
      </c>
      <c r="C454" s="66" t="s">
        <v>905</v>
      </c>
      <c r="D454" s="52"/>
      <c r="E454" s="77" t="s">
        <v>906</v>
      </c>
      <c r="F454" s="50" t="s">
        <v>1094</v>
      </c>
      <c r="G454" s="77" t="s">
        <v>1095</v>
      </c>
      <c r="H454" s="70" t="s">
        <v>1096</v>
      </c>
      <c r="I454" s="77"/>
      <c r="J454" s="77"/>
      <c r="K454" s="6">
        <v>1</v>
      </c>
      <c r="L454" s="55">
        <v>43015</v>
      </c>
      <c r="M454" s="77" t="s">
        <v>65</v>
      </c>
      <c r="N454" s="67" t="s">
        <v>108</v>
      </c>
      <c r="O454" s="68" t="s">
        <v>145</v>
      </c>
      <c r="P454" s="77"/>
      <c r="Q454" s="77"/>
    </row>
    <row r="455" spans="1:17">
      <c r="A455" s="52">
        <v>158</v>
      </c>
      <c r="B455" s="52" t="s">
        <v>13</v>
      </c>
      <c r="C455" s="66" t="s">
        <v>38</v>
      </c>
      <c r="D455" s="52"/>
      <c r="E455" s="77" t="s">
        <v>744</v>
      </c>
      <c r="F455" s="50" t="s">
        <v>354</v>
      </c>
      <c r="G455" s="77"/>
      <c r="H455" s="70" t="s">
        <v>789</v>
      </c>
      <c r="I455" s="77" t="s">
        <v>790</v>
      </c>
      <c r="J455" s="77"/>
      <c r="K455" s="6">
        <v>1</v>
      </c>
      <c r="L455" s="55">
        <v>42328</v>
      </c>
      <c r="M455" s="77" t="s">
        <v>65</v>
      </c>
      <c r="N455" s="67" t="s">
        <v>108</v>
      </c>
      <c r="O455" s="68" t="s">
        <v>608</v>
      </c>
      <c r="P455" s="77"/>
      <c r="Q455" s="77"/>
    </row>
    <row r="456" spans="1:17">
      <c r="A456" s="52">
        <v>58</v>
      </c>
      <c r="B456" s="52" t="s">
        <v>13</v>
      </c>
      <c r="C456" s="66" t="s">
        <v>44</v>
      </c>
      <c r="D456" s="52"/>
      <c r="E456" s="77" t="s">
        <v>629</v>
      </c>
      <c r="F456" s="77" t="s">
        <v>704</v>
      </c>
      <c r="G456" s="77"/>
      <c r="H456" s="70" t="s">
        <v>704</v>
      </c>
      <c r="I456" s="77" t="s">
        <v>705</v>
      </c>
      <c r="J456" s="77"/>
      <c r="K456" s="6">
        <v>1</v>
      </c>
      <c r="L456" s="55"/>
      <c r="M456" s="77" t="s">
        <v>65</v>
      </c>
      <c r="N456" s="67" t="s">
        <v>108</v>
      </c>
      <c r="O456" s="68" t="s">
        <v>608</v>
      </c>
      <c r="P456" s="77"/>
      <c r="Q456" s="77" t="s">
        <v>171</v>
      </c>
    </row>
    <row r="457" spans="1:17">
      <c r="A457" s="52">
        <v>226</v>
      </c>
      <c r="B457" s="52" t="s">
        <v>13</v>
      </c>
      <c r="C457" s="66" t="s">
        <v>41</v>
      </c>
      <c r="D457" s="52" t="s">
        <v>812</v>
      </c>
      <c r="E457" s="77" t="s">
        <v>837</v>
      </c>
      <c r="F457" s="50" t="s">
        <v>353</v>
      </c>
      <c r="G457" s="50"/>
      <c r="H457" s="70" t="s">
        <v>353</v>
      </c>
      <c r="I457" s="77" t="s">
        <v>705</v>
      </c>
      <c r="J457" s="77" t="s">
        <v>815</v>
      </c>
      <c r="K457" s="6">
        <v>1</v>
      </c>
      <c r="L457" s="6"/>
      <c r="M457" s="77" t="s">
        <v>65</v>
      </c>
      <c r="N457" s="67" t="s">
        <v>108</v>
      </c>
      <c r="O457" s="68" t="s">
        <v>608</v>
      </c>
      <c r="P457" s="77"/>
      <c r="Q457" s="77"/>
    </row>
    <row r="458" spans="1:17">
      <c r="A458" s="52">
        <v>478</v>
      </c>
      <c r="B458" s="52" t="s">
        <v>13</v>
      </c>
      <c r="C458" s="66" t="s">
        <v>29</v>
      </c>
      <c r="D458" s="52" t="s">
        <v>1159</v>
      </c>
      <c r="E458" s="77" t="s">
        <v>1160</v>
      </c>
      <c r="F458" s="50" t="s">
        <v>1356</v>
      </c>
      <c r="G458" s="77" t="s">
        <v>481</v>
      </c>
      <c r="H458" s="70" t="s">
        <v>481</v>
      </c>
      <c r="I458" s="77"/>
      <c r="J458" s="77"/>
      <c r="K458" s="6">
        <v>0.3</v>
      </c>
      <c r="L458" s="55"/>
      <c r="M458" s="77" t="s">
        <v>65</v>
      </c>
      <c r="N458" s="67" t="s">
        <v>248</v>
      </c>
      <c r="O458" s="68" t="s">
        <v>248</v>
      </c>
      <c r="P458" s="77"/>
      <c r="Q458" s="77"/>
    </row>
    <row r="459" spans="1:17">
      <c r="A459" s="52">
        <v>512</v>
      </c>
      <c r="B459" s="52" t="s">
        <v>13</v>
      </c>
      <c r="C459" s="66" t="s">
        <v>32</v>
      </c>
      <c r="D459" s="52"/>
      <c r="E459" s="77" t="s">
        <v>1190</v>
      </c>
      <c r="F459" s="50" t="s">
        <v>480</v>
      </c>
      <c r="G459" s="77"/>
      <c r="H459" s="70" t="s">
        <v>481</v>
      </c>
      <c r="I459" s="77"/>
      <c r="J459" s="77"/>
      <c r="K459" s="6">
        <v>0.3</v>
      </c>
      <c r="L459" s="55">
        <v>42328</v>
      </c>
      <c r="M459" s="77" t="s">
        <v>65</v>
      </c>
      <c r="N459" s="67" t="s">
        <v>248</v>
      </c>
      <c r="O459" s="68" t="s">
        <v>248</v>
      </c>
      <c r="P459" s="77"/>
      <c r="Q459" s="77"/>
    </row>
    <row r="460" spans="1:17">
      <c r="A460" s="52">
        <v>159</v>
      </c>
      <c r="B460" s="52" t="s">
        <v>13</v>
      </c>
      <c r="C460" s="66" t="s">
        <v>38</v>
      </c>
      <c r="D460" s="52"/>
      <c r="E460" s="77" t="s">
        <v>744</v>
      </c>
      <c r="F460" s="50" t="s">
        <v>483</v>
      </c>
      <c r="G460" s="77"/>
      <c r="H460" s="70" t="s">
        <v>791</v>
      </c>
      <c r="I460" s="77" t="s">
        <v>792</v>
      </c>
      <c r="J460" s="77" t="s">
        <v>793</v>
      </c>
      <c r="K460" s="6">
        <v>0.5</v>
      </c>
      <c r="L460" s="55">
        <v>42328</v>
      </c>
      <c r="M460" s="77" t="s">
        <v>65</v>
      </c>
      <c r="N460" s="67" t="s">
        <v>108</v>
      </c>
      <c r="O460" s="68" t="s">
        <v>608</v>
      </c>
      <c r="P460" s="77"/>
      <c r="Q460" s="77"/>
    </row>
    <row r="461" spans="1:17">
      <c r="A461" s="52">
        <v>384</v>
      </c>
      <c r="B461" s="52" t="s">
        <v>13</v>
      </c>
      <c r="C461" s="66" t="s">
        <v>905</v>
      </c>
      <c r="D461" s="52"/>
      <c r="E461" s="77" t="s">
        <v>906</v>
      </c>
      <c r="F461" s="50" t="s">
        <v>107</v>
      </c>
      <c r="G461" s="77" t="s">
        <v>1097</v>
      </c>
      <c r="H461" s="70" t="s">
        <v>1098</v>
      </c>
      <c r="I461" s="77"/>
      <c r="J461" s="77"/>
      <c r="K461" s="6">
        <v>1</v>
      </c>
      <c r="L461" s="55">
        <v>43015</v>
      </c>
      <c r="M461" s="77" t="s">
        <v>65</v>
      </c>
      <c r="N461" s="67" t="s">
        <v>108</v>
      </c>
      <c r="O461" s="68" t="s">
        <v>107</v>
      </c>
      <c r="P461" s="77"/>
      <c r="Q461" s="77"/>
    </row>
    <row r="462" spans="1:17">
      <c r="A462" s="52">
        <v>59</v>
      </c>
      <c r="B462" s="52" t="s">
        <v>13</v>
      </c>
      <c r="C462" s="66" t="s">
        <v>44</v>
      </c>
      <c r="D462" s="52"/>
      <c r="E462" s="77" t="s">
        <v>629</v>
      </c>
      <c r="F462" s="77" t="s">
        <v>110</v>
      </c>
      <c r="G462" s="77"/>
      <c r="H462" s="70" t="s">
        <v>110</v>
      </c>
      <c r="I462" s="77" t="s">
        <v>706</v>
      </c>
      <c r="J462" s="77"/>
      <c r="K462" s="6">
        <v>0.8</v>
      </c>
      <c r="L462" s="55"/>
      <c r="M462" s="77" t="s">
        <v>65</v>
      </c>
      <c r="N462" s="67" t="s">
        <v>108</v>
      </c>
      <c r="O462" s="68" t="s">
        <v>608</v>
      </c>
      <c r="P462" s="77"/>
      <c r="Q462" s="77" t="s">
        <v>113</v>
      </c>
    </row>
    <row r="463" spans="1:17">
      <c r="A463" s="52">
        <v>244</v>
      </c>
      <c r="B463" s="52" t="s">
        <v>13</v>
      </c>
      <c r="C463" s="66" t="s">
        <v>41</v>
      </c>
      <c r="D463" s="52" t="s">
        <v>812</v>
      </c>
      <c r="E463" s="77" t="s">
        <v>842</v>
      </c>
      <c r="F463" s="50" t="s">
        <v>109</v>
      </c>
      <c r="G463" s="50"/>
      <c r="H463" s="70" t="s">
        <v>109</v>
      </c>
      <c r="I463" s="77" t="s">
        <v>849</v>
      </c>
      <c r="J463" s="77" t="s">
        <v>815</v>
      </c>
      <c r="K463" s="6">
        <v>0.8</v>
      </c>
      <c r="L463" s="6"/>
      <c r="M463" s="77" t="s">
        <v>65</v>
      </c>
      <c r="N463" s="67" t="s">
        <v>108</v>
      </c>
      <c r="O463" s="68" t="s">
        <v>608</v>
      </c>
      <c r="P463" s="77"/>
      <c r="Q463" s="77"/>
    </row>
    <row r="464" spans="1:17">
      <c r="A464" s="52">
        <v>386</v>
      </c>
      <c r="B464" s="52" t="s">
        <v>13</v>
      </c>
      <c r="C464" s="66" t="s">
        <v>905</v>
      </c>
      <c r="D464" s="52"/>
      <c r="E464" s="77" t="s">
        <v>906</v>
      </c>
      <c r="F464" s="50" t="s">
        <v>1099</v>
      </c>
      <c r="G464" s="77" t="s">
        <v>1102</v>
      </c>
      <c r="H464" s="70" t="s">
        <v>1103</v>
      </c>
      <c r="I464" s="77"/>
      <c r="J464" s="77"/>
      <c r="K464" s="6">
        <v>0.8</v>
      </c>
      <c r="L464" s="55">
        <v>43015</v>
      </c>
      <c r="M464" s="77" t="s">
        <v>65</v>
      </c>
      <c r="N464" s="67" t="s">
        <v>108</v>
      </c>
      <c r="O464" s="68" t="s">
        <v>173</v>
      </c>
      <c r="P464" s="77"/>
      <c r="Q464" s="77"/>
    </row>
    <row r="465" spans="1:20">
      <c r="A465" s="52">
        <v>326</v>
      </c>
      <c r="B465" s="52" t="s">
        <v>13</v>
      </c>
      <c r="C465" s="66" t="s">
        <v>905</v>
      </c>
      <c r="D465" s="52"/>
      <c r="E465" s="77" t="s">
        <v>906</v>
      </c>
      <c r="F465" s="50" t="s">
        <v>962</v>
      </c>
      <c r="G465" s="77" t="s">
        <v>978</v>
      </c>
      <c r="H465" s="70" t="s">
        <v>979</v>
      </c>
      <c r="I465" s="77"/>
      <c r="J465" s="77"/>
      <c r="K465" s="6">
        <v>0.8</v>
      </c>
      <c r="L465" s="55">
        <v>43015</v>
      </c>
      <c r="M465" s="77" t="s">
        <v>65</v>
      </c>
      <c r="N465" s="67" t="s">
        <v>108</v>
      </c>
      <c r="O465" s="68" t="s">
        <v>608</v>
      </c>
      <c r="P465" s="77"/>
      <c r="Q465" s="77"/>
      <c r="R465" s="77"/>
      <c r="S465" s="77"/>
      <c r="T465" s="77"/>
    </row>
    <row r="466" spans="1:20">
      <c r="A466" s="52">
        <v>327</v>
      </c>
      <c r="B466" s="52" t="s">
        <v>13</v>
      </c>
      <c r="C466" s="66" t="s">
        <v>905</v>
      </c>
      <c r="D466" s="52"/>
      <c r="E466" s="77" t="s">
        <v>906</v>
      </c>
      <c r="F466" s="50" t="s">
        <v>962</v>
      </c>
      <c r="G466" s="77" t="s">
        <v>980</v>
      </c>
      <c r="H466" s="70" t="s">
        <v>981</v>
      </c>
      <c r="I466" s="77"/>
      <c r="J466" s="77"/>
      <c r="K466" s="6">
        <v>0.8</v>
      </c>
      <c r="L466" s="55">
        <v>43015</v>
      </c>
      <c r="M466" s="77" t="s">
        <v>65</v>
      </c>
      <c r="N466" s="67" t="s">
        <v>108</v>
      </c>
      <c r="O466" s="68" t="s">
        <v>144</v>
      </c>
      <c r="P466" s="77"/>
      <c r="Q466" s="77"/>
      <c r="R466" s="77"/>
      <c r="S466" s="77"/>
      <c r="T466" s="77"/>
    </row>
    <row r="467" spans="1:20">
      <c r="A467" s="52">
        <v>60</v>
      </c>
      <c r="B467" s="52" t="s">
        <v>13</v>
      </c>
      <c r="C467" s="66" t="s">
        <v>44</v>
      </c>
      <c r="D467" s="52"/>
      <c r="E467" s="77" t="s">
        <v>629</v>
      </c>
      <c r="F467" s="77" t="s">
        <v>707</v>
      </c>
      <c r="G467" s="77"/>
      <c r="H467" s="70" t="s">
        <v>707</v>
      </c>
      <c r="I467" s="77" t="s">
        <v>708</v>
      </c>
      <c r="J467" s="77"/>
      <c r="K467" s="6">
        <v>0.8</v>
      </c>
      <c r="L467" s="55"/>
      <c r="M467" s="77" t="s">
        <v>65</v>
      </c>
      <c r="N467" s="67" t="s">
        <v>108</v>
      </c>
      <c r="O467" s="68" t="s">
        <v>608</v>
      </c>
      <c r="P467" s="77"/>
      <c r="Q467" s="77" t="s">
        <v>171</v>
      </c>
      <c r="R467" s="77"/>
      <c r="S467" s="77"/>
      <c r="T467" s="77"/>
    </row>
    <row r="468" spans="1:20">
      <c r="A468" s="52">
        <v>227</v>
      </c>
      <c r="B468" s="52" t="s">
        <v>13</v>
      </c>
      <c r="C468" s="66" t="s">
        <v>41</v>
      </c>
      <c r="D468" s="52" t="s">
        <v>812</v>
      </c>
      <c r="E468" s="77" t="s">
        <v>837</v>
      </c>
      <c r="F468" s="50" t="s">
        <v>356</v>
      </c>
      <c r="G468" s="50"/>
      <c r="H468" s="70" t="s">
        <v>356</v>
      </c>
      <c r="I468" s="77" t="s">
        <v>708</v>
      </c>
      <c r="J468" s="77" t="s">
        <v>815</v>
      </c>
      <c r="K468" s="6">
        <v>0.8</v>
      </c>
      <c r="L468" s="6"/>
      <c r="M468" s="77" t="s">
        <v>65</v>
      </c>
      <c r="N468" s="67" t="s">
        <v>108</v>
      </c>
      <c r="O468" s="68" t="s">
        <v>608</v>
      </c>
      <c r="P468" s="77"/>
      <c r="Q468" s="77"/>
      <c r="R468" s="77"/>
      <c r="S468" s="77"/>
      <c r="T468" s="77"/>
    </row>
    <row r="469" spans="1:20">
      <c r="A469" s="52">
        <v>13</v>
      </c>
      <c r="B469" s="52" t="s">
        <v>13</v>
      </c>
      <c r="C469" s="66" t="s">
        <v>21</v>
      </c>
      <c r="D469" s="52"/>
      <c r="E469" s="50" t="s">
        <v>605</v>
      </c>
      <c r="F469" s="50" t="s">
        <v>259</v>
      </c>
      <c r="G469" s="77"/>
      <c r="H469" s="70" t="s">
        <v>262</v>
      </c>
      <c r="I469" s="77" t="s">
        <v>625</v>
      </c>
      <c r="J469" s="77"/>
      <c r="K469" s="6">
        <v>1</v>
      </c>
      <c r="L469" s="55"/>
      <c r="M469" s="77" t="s">
        <v>65</v>
      </c>
      <c r="N469" s="67" t="s">
        <v>108</v>
      </c>
      <c r="O469" s="68" t="s">
        <v>144</v>
      </c>
      <c r="P469" s="77"/>
      <c r="Q469" s="77" t="s">
        <v>262</v>
      </c>
      <c r="R469" s="77"/>
      <c r="S469" s="77"/>
      <c r="T469" s="77"/>
    </row>
    <row r="470" spans="1:20">
      <c r="A470" s="52">
        <v>121</v>
      </c>
      <c r="B470" s="52" t="s">
        <v>13</v>
      </c>
      <c r="C470" s="66" t="s">
        <v>730</v>
      </c>
      <c r="D470" s="52"/>
      <c r="E470" s="77" t="s">
        <v>722</v>
      </c>
      <c r="F470" s="50" t="s">
        <v>357</v>
      </c>
      <c r="G470" s="77"/>
      <c r="H470" s="70" t="s">
        <v>357</v>
      </c>
      <c r="I470" s="77"/>
      <c r="J470" s="77"/>
      <c r="K470" s="6">
        <v>0.6</v>
      </c>
      <c r="L470" s="55">
        <v>43017</v>
      </c>
      <c r="M470" s="77" t="s">
        <v>65</v>
      </c>
      <c r="N470" s="67" t="s">
        <v>108</v>
      </c>
      <c r="O470" s="68" t="s">
        <v>357</v>
      </c>
      <c r="P470" s="77"/>
      <c r="Q470" s="77" t="s">
        <v>171</v>
      </c>
      <c r="R470" s="77"/>
      <c r="S470" s="77"/>
      <c r="T470" s="77"/>
    </row>
    <row r="471" spans="1:20">
      <c r="A471" s="52">
        <v>61</v>
      </c>
      <c r="B471" s="52" t="s">
        <v>13</v>
      </c>
      <c r="C471" s="66" t="s">
        <v>44</v>
      </c>
      <c r="D471" s="52"/>
      <c r="E471" s="77" t="s">
        <v>629</v>
      </c>
      <c r="F471" s="77" t="s">
        <v>541</v>
      </c>
      <c r="G471" s="77"/>
      <c r="H471" s="70" t="s">
        <v>541</v>
      </c>
      <c r="I471" s="77" t="s">
        <v>709</v>
      </c>
      <c r="J471" s="77"/>
      <c r="K471" s="6">
        <v>0.5</v>
      </c>
      <c r="L471" s="55"/>
      <c r="M471" s="77" t="s">
        <v>65</v>
      </c>
      <c r="N471" s="67" t="s">
        <v>108</v>
      </c>
      <c r="O471" s="68" t="s">
        <v>145</v>
      </c>
      <c r="P471" s="77"/>
      <c r="Q471" s="77" t="s">
        <v>368</v>
      </c>
      <c r="R471" s="77"/>
      <c r="S471" s="77"/>
      <c r="T471" s="77" t="s">
        <v>609</v>
      </c>
    </row>
    <row r="472" spans="1:20">
      <c r="A472" s="52">
        <v>245</v>
      </c>
      <c r="B472" s="52" t="s">
        <v>13</v>
      </c>
      <c r="C472" s="66" t="s">
        <v>41</v>
      </c>
      <c r="D472" s="52" t="s">
        <v>812</v>
      </c>
      <c r="E472" s="77" t="s">
        <v>842</v>
      </c>
      <c r="F472" s="50" t="s">
        <v>540</v>
      </c>
      <c r="G472" s="50"/>
      <c r="H472" s="70" t="s">
        <v>540</v>
      </c>
      <c r="I472" s="77" t="s">
        <v>709</v>
      </c>
      <c r="J472" s="77" t="s">
        <v>815</v>
      </c>
      <c r="K472" s="6">
        <v>0.6</v>
      </c>
      <c r="L472" s="6"/>
      <c r="M472" s="77" t="s">
        <v>65</v>
      </c>
      <c r="N472" s="67" t="s">
        <v>108</v>
      </c>
      <c r="O472" s="68" t="s">
        <v>145</v>
      </c>
      <c r="P472" s="77"/>
      <c r="Q472" s="77" t="s">
        <v>368</v>
      </c>
      <c r="R472" s="77"/>
      <c r="S472" s="77"/>
      <c r="T472" s="77" t="s">
        <v>609</v>
      </c>
    </row>
    <row r="473" spans="1:20">
      <c r="A473" s="52">
        <v>213</v>
      </c>
      <c r="B473" s="52" t="s">
        <v>13</v>
      </c>
      <c r="C473" s="66" t="s">
        <v>41</v>
      </c>
      <c r="D473" s="52"/>
      <c r="E473" s="77" t="s">
        <v>817</v>
      </c>
      <c r="F473" s="50" t="s">
        <v>66</v>
      </c>
      <c r="G473" s="77"/>
      <c r="H473" s="70" t="s">
        <v>66</v>
      </c>
      <c r="I473" s="77" t="s">
        <v>834</v>
      </c>
      <c r="J473" s="77"/>
      <c r="K473" s="6">
        <v>1</v>
      </c>
      <c r="L473" s="55"/>
      <c r="M473" s="77" t="s">
        <v>65</v>
      </c>
      <c r="N473" s="67" t="s">
        <v>608</v>
      </c>
      <c r="O473" s="68" t="s">
        <v>145</v>
      </c>
      <c r="P473" s="77"/>
      <c r="Q473" s="77" t="s">
        <v>368</v>
      </c>
      <c r="R473" s="77"/>
      <c r="S473" s="77"/>
      <c r="T473" s="77"/>
    </row>
    <row r="474" spans="1:20">
      <c r="A474" s="52">
        <v>260</v>
      </c>
      <c r="B474" s="52" t="s">
        <v>13</v>
      </c>
      <c r="C474" s="66" t="s">
        <v>851</v>
      </c>
      <c r="D474" s="52" t="s">
        <v>852</v>
      </c>
      <c r="E474" s="77" t="s">
        <v>853</v>
      </c>
      <c r="F474" s="77" t="s">
        <v>66</v>
      </c>
      <c r="G474" s="77"/>
      <c r="H474" s="70" t="s">
        <v>66</v>
      </c>
      <c r="I474" s="77" t="s">
        <v>883</v>
      </c>
      <c r="J474" s="77" t="s">
        <v>884</v>
      </c>
      <c r="K474" s="6">
        <v>1</v>
      </c>
      <c r="L474" s="55">
        <v>43015</v>
      </c>
      <c r="M474" s="77" t="s">
        <v>65</v>
      </c>
      <c r="N474" s="67" t="s">
        <v>608</v>
      </c>
      <c r="O474" s="68" t="s">
        <v>145</v>
      </c>
      <c r="P474" s="77"/>
      <c r="Q474" s="77" t="s">
        <v>368</v>
      </c>
      <c r="R474" s="77"/>
      <c r="S474" s="77"/>
      <c r="T474" s="77"/>
    </row>
    <row r="475" spans="1:20">
      <c r="A475" s="52">
        <v>271</v>
      </c>
      <c r="B475" s="52" t="s">
        <v>13</v>
      </c>
      <c r="C475" s="66" t="s">
        <v>885</v>
      </c>
      <c r="D475" s="52" t="s">
        <v>886</v>
      </c>
      <c r="E475" s="77" t="s">
        <v>887</v>
      </c>
      <c r="F475" s="50" t="s">
        <v>65</v>
      </c>
      <c r="G475" s="77"/>
      <c r="H475" s="71" t="s">
        <v>65</v>
      </c>
      <c r="I475" s="77"/>
      <c r="J475" s="77"/>
      <c r="K475" s="6">
        <v>1</v>
      </c>
      <c r="L475" s="55">
        <v>43015</v>
      </c>
      <c r="M475" s="77" t="s">
        <v>65</v>
      </c>
      <c r="N475" s="67" t="s">
        <v>608</v>
      </c>
      <c r="O475" s="68" t="s">
        <v>608</v>
      </c>
      <c r="P475" s="77"/>
      <c r="Q475" s="77" t="s">
        <v>368</v>
      </c>
      <c r="R475" s="77"/>
      <c r="S475" s="77"/>
      <c r="T475" s="77"/>
    </row>
    <row r="476" spans="1:20">
      <c r="A476" s="52">
        <v>285</v>
      </c>
      <c r="B476" s="52" t="s">
        <v>13</v>
      </c>
      <c r="C476" s="66" t="s">
        <v>891</v>
      </c>
      <c r="D476" s="52"/>
      <c r="E476" s="77" t="s">
        <v>892</v>
      </c>
      <c r="F476" s="50" t="s">
        <v>65</v>
      </c>
      <c r="G476" s="77"/>
      <c r="H476" s="70" t="s">
        <v>65</v>
      </c>
      <c r="I476" s="77"/>
      <c r="J476" s="77"/>
      <c r="K476" s="6">
        <v>1</v>
      </c>
      <c r="L476" s="55"/>
      <c r="M476" s="77" t="s">
        <v>65</v>
      </c>
      <c r="N476" s="67" t="s">
        <v>608</v>
      </c>
      <c r="O476" s="68" t="s">
        <v>608</v>
      </c>
      <c r="P476" s="77"/>
      <c r="Q476" s="77" t="s">
        <v>368</v>
      </c>
      <c r="R476" s="77"/>
      <c r="S476" s="77"/>
      <c r="T476" s="77"/>
    </row>
    <row r="477" spans="1:20">
      <c r="A477" s="52">
        <v>446</v>
      </c>
      <c r="B477" s="52" t="s">
        <v>13</v>
      </c>
      <c r="C477" s="66" t="s">
        <v>1116</v>
      </c>
      <c r="D477" s="52" t="s">
        <v>1152</v>
      </c>
      <c r="E477" s="77" t="s">
        <v>16</v>
      </c>
      <c r="F477" s="50" t="s">
        <v>66</v>
      </c>
      <c r="G477" s="77"/>
      <c r="H477" s="70" t="s">
        <v>66</v>
      </c>
      <c r="I477" s="77" t="s">
        <v>1157</v>
      </c>
      <c r="J477" s="77"/>
      <c r="K477" s="6">
        <v>1</v>
      </c>
      <c r="L477" s="55"/>
      <c r="M477" s="77" t="s">
        <v>65</v>
      </c>
      <c r="N477" s="67" t="s">
        <v>608</v>
      </c>
      <c r="O477" s="68" t="s">
        <v>608</v>
      </c>
      <c r="P477" s="77"/>
      <c r="Q477" s="77" t="s">
        <v>368</v>
      </c>
      <c r="R477" s="77"/>
      <c r="S477" s="77"/>
      <c r="T477" s="77"/>
    </row>
    <row r="478" spans="1:20">
      <c r="A478" s="52">
        <v>440</v>
      </c>
      <c r="B478" s="52" t="s">
        <v>13</v>
      </c>
      <c r="C478" s="66" t="s">
        <v>1116</v>
      </c>
      <c r="D478" s="52" t="s">
        <v>1117</v>
      </c>
      <c r="E478" s="77" t="s">
        <v>49</v>
      </c>
      <c r="F478" s="50" t="s">
        <v>1149</v>
      </c>
      <c r="G478" s="77">
        <v>10</v>
      </c>
      <c r="H478" s="71" t="s">
        <v>1149</v>
      </c>
      <c r="I478" s="77" t="s">
        <v>1150</v>
      </c>
      <c r="J478" s="77"/>
      <c r="K478" s="6">
        <v>1</v>
      </c>
      <c r="L478" s="55"/>
      <c r="M478" s="77" t="s">
        <v>65</v>
      </c>
      <c r="N478" s="67" t="s">
        <v>608</v>
      </c>
      <c r="O478" s="68" t="s">
        <v>608</v>
      </c>
      <c r="P478" s="77"/>
      <c r="Q478" s="77" t="s">
        <v>368</v>
      </c>
      <c r="R478" s="77"/>
      <c r="S478" s="77"/>
      <c r="T478" s="77"/>
    </row>
    <row r="479" spans="1:20">
      <c r="A479" s="52">
        <v>62</v>
      </c>
      <c r="B479" s="52" t="s">
        <v>13</v>
      </c>
      <c r="C479" s="66" t="s">
        <v>44</v>
      </c>
      <c r="D479" s="52"/>
      <c r="E479" s="77" t="s">
        <v>629</v>
      </c>
      <c r="F479" s="77" t="s">
        <v>710</v>
      </c>
      <c r="G479" s="77"/>
      <c r="H479" s="70" t="s">
        <v>710</v>
      </c>
      <c r="I479" s="77" t="s">
        <v>711</v>
      </c>
      <c r="J479" s="77"/>
      <c r="K479" s="6">
        <v>0.6</v>
      </c>
      <c r="L479" s="55"/>
      <c r="M479" s="77" t="s">
        <v>65</v>
      </c>
      <c r="N479" s="67" t="s">
        <v>108</v>
      </c>
      <c r="O479" s="68" t="s">
        <v>145</v>
      </c>
      <c r="P479" s="77"/>
      <c r="Q479" s="77" t="s">
        <v>171</v>
      </c>
      <c r="R479" s="77"/>
      <c r="S479" s="77"/>
      <c r="T479" s="77"/>
    </row>
    <row r="480" spans="1:20">
      <c r="A480" s="52">
        <v>81</v>
      </c>
      <c r="B480" s="52" t="s">
        <v>13</v>
      </c>
      <c r="C480" s="66" t="s">
        <v>721</v>
      </c>
      <c r="D480" s="52"/>
      <c r="E480" s="77" t="s">
        <v>722</v>
      </c>
      <c r="F480" s="50" t="s">
        <v>107</v>
      </c>
      <c r="G480" s="77"/>
      <c r="H480" s="70" t="s">
        <v>107</v>
      </c>
      <c r="I480" s="77"/>
      <c r="J480" s="77"/>
      <c r="K480" s="6">
        <v>1</v>
      </c>
      <c r="L480" s="55"/>
      <c r="M480" s="77" t="s">
        <v>65</v>
      </c>
      <c r="N480" s="67" t="s">
        <v>108</v>
      </c>
      <c r="O480" s="68" t="s">
        <v>107</v>
      </c>
      <c r="P480" s="77"/>
      <c r="Q480" s="77" t="s">
        <v>368</v>
      </c>
      <c r="R480" s="77"/>
      <c r="S480" s="77"/>
      <c r="T480" s="77"/>
    </row>
    <row r="481" spans="1:17">
      <c r="A481" s="52">
        <v>122</v>
      </c>
      <c r="B481" s="52" t="s">
        <v>13</v>
      </c>
      <c r="C481" s="66" t="s">
        <v>730</v>
      </c>
      <c r="D481" s="52"/>
      <c r="E481" s="77" t="s">
        <v>722</v>
      </c>
      <c r="F481" s="50" t="s">
        <v>107</v>
      </c>
      <c r="G481" s="77"/>
      <c r="H481" s="70" t="s">
        <v>107</v>
      </c>
      <c r="I481" s="77"/>
      <c r="J481" s="77"/>
      <c r="K481" s="6">
        <v>1</v>
      </c>
      <c r="L481" s="55">
        <v>43017</v>
      </c>
      <c r="M481" s="77" t="s">
        <v>65</v>
      </c>
      <c r="N481" s="67" t="s">
        <v>108</v>
      </c>
      <c r="O481" s="68" t="s">
        <v>107</v>
      </c>
      <c r="P481" s="77"/>
      <c r="Q481" s="77" t="s">
        <v>368</v>
      </c>
    </row>
    <row r="482" spans="1:17">
      <c r="A482" s="52">
        <v>160</v>
      </c>
      <c r="B482" s="52" t="s">
        <v>13</v>
      </c>
      <c r="C482" s="66" t="s">
        <v>38</v>
      </c>
      <c r="D482" s="52"/>
      <c r="E482" s="77" t="s">
        <v>744</v>
      </c>
      <c r="F482" s="50" t="s">
        <v>112</v>
      </c>
      <c r="G482" s="77"/>
      <c r="H482" s="70" t="s">
        <v>107</v>
      </c>
      <c r="I482" s="77" t="s">
        <v>794</v>
      </c>
      <c r="J482" s="77" t="s">
        <v>795</v>
      </c>
      <c r="K482" s="6">
        <v>1</v>
      </c>
      <c r="L482" s="55">
        <v>42328</v>
      </c>
      <c r="M482" s="77" t="s">
        <v>65</v>
      </c>
      <c r="N482" s="67" t="s">
        <v>108</v>
      </c>
      <c r="O482" s="68" t="s">
        <v>107</v>
      </c>
      <c r="P482" s="77"/>
      <c r="Q482" s="77"/>
    </row>
    <row r="483" spans="1:17">
      <c r="A483" s="52">
        <v>195</v>
      </c>
      <c r="B483" s="52" t="s">
        <v>13</v>
      </c>
      <c r="C483" s="66" t="s">
        <v>800</v>
      </c>
      <c r="D483" s="52" t="s">
        <v>801</v>
      </c>
      <c r="E483" s="77" t="s">
        <v>802</v>
      </c>
      <c r="F483" s="50" t="s">
        <v>112</v>
      </c>
      <c r="G483" s="77"/>
      <c r="H483" s="70" t="s">
        <v>112</v>
      </c>
      <c r="I483" s="77" t="s">
        <v>803</v>
      </c>
      <c r="J483" s="77"/>
      <c r="K483" s="6">
        <v>1</v>
      </c>
      <c r="L483" s="55">
        <v>43018</v>
      </c>
      <c r="M483" s="77" t="s">
        <v>65</v>
      </c>
      <c r="N483" s="67" t="s">
        <v>108</v>
      </c>
      <c r="O483" s="68" t="s">
        <v>107</v>
      </c>
      <c r="P483" s="77"/>
      <c r="Q483" s="77"/>
    </row>
    <row r="484" spans="1:17">
      <c r="A484" s="52">
        <v>332</v>
      </c>
      <c r="B484" s="52" t="s">
        <v>13</v>
      </c>
      <c r="C484" s="66" t="s">
        <v>905</v>
      </c>
      <c r="D484" s="52"/>
      <c r="E484" s="77" t="s">
        <v>906</v>
      </c>
      <c r="F484" s="50" t="s">
        <v>962</v>
      </c>
      <c r="G484" s="77" t="s">
        <v>112</v>
      </c>
      <c r="H484" s="70" t="s">
        <v>107</v>
      </c>
      <c r="I484" s="77"/>
      <c r="J484" s="77"/>
      <c r="K484" s="6">
        <v>1</v>
      </c>
      <c r="L484" s="55">
        <v>43015</v>
      </c>
      <c r="M484" s="77" t="s">
        <v>65</v>
      </c>
      <c r="N484" s="67" t="s">
        <v>108</v>
      </c>
      <c r="O484" s="68" t="s">
        <v>107</v>
      </c>
      <c r="P484" s="77"/>
      <c r="Q484" s="77"/>
    </row>
    <row r="485" spans="1:17">
      <c r="A485" s="52">
        <v>420</v>
      </c>
      <c r="B485" s="52" t="s">
        <v>13</v>
      </c>
      <c r="C485" s="66" t="s">
        <v>905</v>
      </c>
      <c r="D485" s="52"/>
      <c r="E485" s="77" t="s">
        <v>1104</v>
      </c>
      <c r="F485" s="77" t="s">
        <v>107</v>
      </c>
      <c r="G485" s="77"/>
      <c r="H485" s="70" t="s">
        <v>107</v>
      </c>
      <c r="I485" s="77" t="s">
        <v>1097</v>
      </c>
      <c r="J485" s="77"/>
      <c r="K485" s="6">
        <v>1</v>
      </c>
      <c r="L485" s="55">
        <v>43015</v>
      </c>
      <c r="M485" s="77" t="s">
        <v>65</v>
      </c>
      <c r="N485" s="67" t="s">
        <v>108</v>
      </c>
      <c r="O485" s="68" t="s">
        <v>107</v>
      </c>
      <c r="P485" s="77"/>
      <c r="Q485" s="77"/>
    </row>
    <row r="486" spans="1:17">
      <c r="A486" s="52">
        <v>513</v>
      </c>
      <c r="B486" s="52" t="s">
        <v>13</v>
      </c>
      <c r="C486" s="66" t="s">
        <v>32</v>
      </c>
      <c r="D486" s="52"/>
      <c r="E486" s="77" t="s">
        <v>1190</v>
      </c>
      <c r="F486" s="50" t="s">
        <v>112</v>
      </c>
      <c r="G486" s="77"/>
      <c r="H486" s="70" t="s">
        <v>107</v>
      </c>
      <c r="I486" s="77"/>
      <c r="J486" s="77"/>
      <c r="K486" s="6">
        <v>1</v>
      </c>
      <c r="L486" s="55">
        <v>42328</v>
      </c>
      <c r="M486" s="77" t="s">
        <v>65</v>
      </c>
      <c r="N486" s="67" t="s">
        <v>108</v>
      </c>
      <c r="O486" s="68" t="s">
        <v>107</v>
      </c>
      <c r="P486" s="77"/>
      <c r="Q486" s="77"/>
    </row>
    <row r="487" spans="1:17">
      <c r="A487" s="52">
        <v>479</v>
      </c>
      <c r="B487" s="52" t="s">
        <v>13</v>
      </c>
      <c r="C487" s="66" t="s">
        <v>29</v>
      </c>
      <c r="D487" s="52" t="s">
        <v>1159</v>
      </c>
      <c r="E487" s="77" t="s">
        <v>1160</v>
      </c>
      <c r="F487" s="50" t="s">
        <v>1187</v>
      </c>
      <c r="G487" s="77" t="s">
        <v>116</v>
      </c>
      <c r="H487" s="70" t="s">
        <v>116</v>
      </c>
      <c r="I487" s="77"/>
      <c r="J487" s="77"/>
      <c r="K487" s="6">
        <v>1</v>
      </c>
      <c r="L487" s="55"/>
      <c r="M487" s="77" t="s">
        <v>65</v>
      </c>
      <c r="N487" s="67" t="s">
        <v>108</v>
      </c>
      <c r="O487" s="68" t="s">
        <v>107</v>
      </c>
      <c r="P487" s="77"/>
      <c r="Q487" s="77"/>
    </row>
    <row r="488" spans="1:17">
      <c r="A488" s="52">
        <v>63</v>
      </c>
      <c r="B488" s="52" t="s">
        <v>13</v>
      </c>
      <c r="C488" s="66" t="s">
        <v>44</v>
      </c>
      <c r="D488" s="52"/>
      <c r="E488" s="77" t="s">
        <v>629</v>
      </c>
      <c r="F488" s="77" t="s">
        <v>543</v>
      </c>
      <c r="G488" s="77"/>
      <c r="H488" s="70" t="s">
        <v>543</v>
      </c>
      <c r="I488" s="77" t="s">
        <v>712</v>
      </c>
      <c r="J488" s="77"/>
      <c r="K488" s="6">
        <v>0.8</v>
      </c>
      <c r="L488" s="55"/>
      <c r="M488" s="77" t="s">
        <v>65</v>
      </c>
      <c r="N488" s="67" t="s">
        <v>108</v>
      </c>
      <c r="O488" s="68" t="s">
        <v>145</v>
      </c>
      <c r="P488" s="77"/>
      <c r="Q488" s="77" t="s">
        <v>171</v>
      </c>
    </row>
    <row r="489" spans="1:17">
      <c r="A489" s="52">
        <v>348</v>
      </c>
      <c r="B489" s="52" t="s">
        <v>13</v>
      </c>
      <c r="C489" s="66" t="s">
        <v>905</v>
      </c>
      <c r="D489" s="52"/>
      <c r="E489" s="77" t="s">
        <v>906</v>
      </c>
      <c r="F489" s="50" t="s">
        <v>1027</v>
      </c>
      <c r="G489" s="77" t="s">
        <v>1028</v>
      </c>
      <c r="H489" s="70" t="s">
        <v>1029</v>
      </c>
      <c r="I489" s="77"/>
      <c r="J489" s="77"/>
      <c r="K489" s="6">
        <v>0.8</v>
      </c>
      <c r="L489" s="55">
        <v>43015</v>
      </c>
      <c r="M489" s="77" t="s">
        <v>65</v>
      </c>
      <c r="N489" s="67" t="s">
        <v>108</v>
      </c>
      <c r="O489" s="68" t="s">
        <v>176</v>
      </c>
      <c r="P489" s="77"/>
      <c r="Q489" s="77"/>
    </row>
    <row r="490" spans="1:17">
      <c r="A490" s="52">
        <v>82</v>
      </c>
      <c r="B490" s="52" t="s">
        <v>13</v>
      </c>
      <c r="C490" s="66" t="s">
        <v>721</v>
      </c>
      <c r="D490" s="52"/>
      <c r="E490" s="77" t="s">
        <v>722</v>
      </c>
      <c r="F490" s="50" t="s">
        <v>176</v>
      </c>
      <c r="G490" s="77"/>
      <c r="H490" s="70" t="s">
        <v>176</v>
      </c>
      <c r="I490" s="77"/>
      <c r="J490" s="77"/>
      <c r="K490" s="6">
        <v>0.8</v>
      </c>
      <c r="L490" s="55"/>
      <c r="M490" s="77" t="s">
        <v>65</v>
      </c>
      <c r="N490" s="67" t="s">
        <v>108</v>
      </c>
      <c r="O490" s="68" t="s">
        <v>176</v>
      </c>
      <c r="P490" s="77"/>
      <c r="Q490" s="77" t="s">
        <v>368</v>
      </c>
    </row>
    <row r="491" spans="1:17">
      <c r="A491" s="52">
        <v>123</v>
      </c>
      <c r="B491" s="52" t="s">
        <v>13</v>
      </c>
      <c r="C491" s="66" t="s">
        <v>730</v>
      </c>
      <c r="D491" s="52"/>
      <c r="E491" s="77" t="s">
        <v>722</v>
      </c>
      <c r="F491" s="50" t="s">
        <v>176</v>
      </c>
      <c r="G491" s="77"/>
      <c r="H491" s="70" t="s">
        <v>176</v>
      </c>
      <c r="I491" s="77"/>
      <c r="J491" s="77"/>
      <c r="K491" s="6">
        <v>0.8</v>
      </c>
      <c r="L491" s="55">
        <v>43017</v>
      </c>
      <c r="M491" s="77" t="s">
        <v>65</v>
      </c>
      <c r="N491" s="67" t="s">
        <v>108</v>
      </c>
      <c r="O491" s="68" t="s">
        <v>176</v>
      </c>
      <c r="P491" s="77"/>
      <c r="Q491" s="77" t="s">
        <v>368</v>
      </c>
    </row>
    <row r="492" spans="1:17">
      <c r="A492" s="52">
        <v>64</v>
      </c>
      <c r="B492" s="52" t="s">
        <v>13</v>
      </c>
      <c r="C492" s="66" t="s">
        <v>44</v>
      </c>
      <c r="D492" s="52"/>
      <c r="E492" s="77" t="s">
        <v>629</v>
      </c>
      <c r="F492" s="77" t="s">
        <v>526</v>
      </c>
      <c r="G492" s="77"/>
      <c r="H492" s="70" t="s">
        <v>526</v>
      </c>
      <c r="I492" s="77" t="s">
        <v>714</v>
      </c>
      <c r="J492" s="77"/>
      <c r="K492" s="6">
        <v>0.6</v>
      </c>
      <c r="L492" s="55"/>
      <c r="M492" s="77" t="s">
        <v>65</v>
      </c>
      <c r="N492" s="67" t="s">
        <v>108</v>
      </c>
      <c r="O492" s="68" t="s">
        <v>145</v>
      </c>
      <c r="P492" s="77"/>
      <c r="Q492" s="77" t="s">
        <v>368</v>
      </c>
    </row>
    <row r="493" spans="1:17">
      <c r="A493" s="52">
        <v>246</v>
      </c>
      <c r="B493" s="52" t="s">
        <v>13</v>
      </c>
      <c r="C493" s="66" t="s">
        <v>41</v>
      </c>
      <c r="D493" s="52" t="s">
        <v>812</v>
      </c>
      <c r="E493" s="77" t="s">
        <v>842</v>
      </c>
      <c r="F493" s="50" t="s">
        <v>525</v>
      </c>
      <c r="G493" s="50"/>
      <c r="H493" s="70" t="s">
        <v>525</v>
      </c>
      <c r="I493" s="77" t="s">
        <v>714</v>
      </c>
      <c r="J493" s="77" t="s">
        <v>815</v>
      </c>
      <c r="K493" s="6">
        <v>0.6</v>
      </c>
      <c r="L493" s="6"/>
      <c r="M493" s="77" t="s">
        <v>65</v>
      </c>
      <c r="N493" s="67" t="s">
        <v>608</v>
      </c>
      <c r="O493" s="68" t="s">
        <v>145</v>
      </c>
      <c r="P493" s="77"/>
      <c r="Q493" s="77"/>
    </row>
    <row r="494" spans="1:17">
      <c r="A494" s="52">
        <v>196</v>
      </c>
      <c r="B494" s="52" t="s">
        <v>13</v>
      </c>
      <c r="C494" s="66" t="s">
        <v>800</v>
      </c>
      <c r="D494" s="52" t="s">
        <v>801</v>
      </c>
      <c r="E494" s="77" t="s">
        <v>802</v>
      </c>
      <c r="F494" s="50" t="s">
        <v>504</v>
      </c>
      <c r="G494" s="77"/>
      <c r="H494" s="70" t="s">
        <v>504</v>
      </c>
      <c r="I494" s="77" t="s">
        <v>803</v>
      </c>
      <c r="J494" s="77"/>
      <c r="K494" s="6">
        <v>0.2</v>
      </c>
      <c r="L494" s="55">
        <v>43018</v>
      </c>
      <c r="M494" s="77" t="s">
        <v>65</v>
      </c>
      <c r="N494" s="67" t="s">
        <v>248</v>
      </c>
      <c r="O494" s="68" t="s">
        <v>145</v>
      </c>
      <c r="P494" s="77"/>
      <c r="Q494" s="77"/>
    </row>
    <row r="495" spans="1:17">
      <c r="A495" s="52">
        <v>480</v>
      </c>
      <c r="B495" s="52" t="s">
        <v>13</v>
      </c>
      <c r="C495" s="66" t="s">
        <v>29</v>
      </c>
      <c r="D495" s="52" t="s">
        <v>1159</v>
      </c>
      <c r="E495" s="77" t="s">
        <v>1160</v>
      </c>
      <c r="F495" s="50" t="s">
        <v>1188</v>
      </c>
      <c r="G495" s="77" t="s">
        <v>451</v>
      </c>
      <c r="H495" s="70" t="s">
        <v>451</v>
      </c>
      <c r="I495" s="77"/>
      <c r="J495" s="77"/>
      <c r="K495" s="6">
        <v>0.5</v>
      </c>
      <c r="L495" s="55"/>
      <c r="M495" s="77" t="s">
        <v>65</v>
      </c>
      <c r="N495" s="67" t="s">
        <v>248</v>
      </c>
      <c r="O495" s="68" t="s">
        <v>145</v>
      </c>
      <c r="P495" s="77"/>
      <c r="Q495" s="77"/>
    </row>
    <row r="496" spans="1:17">
      <c r="A496" s="52">
        <v>14</v>
      </c>
      <c r="B496" s="52" t="s">
        <v>13</v>
      </c>
      <c r="C496" s="66" t="s">
        <v>21</v>
      </c>
      <c r="D496" s="52"/>
      <c r="E496" s="50" t="s">
        <v>605</v>
      </c>
      <c r="F496" s="50" t="s">
        <v>132</v>
      </c>
      <c r="G496" s="77"/>
      <c r="H496" s="70" t="s">
        <v>140</v>
      </c>
      <c r="I496" s="77" t="s">
        <v>628</v>
      </c>
      <c r="J496" s="77"/>
      <c r="K496" s="6">
        <v>1</v>
      </c>
      <c r="L496" s="55"/>
      <c r="M496" s="77" t="s">
        <v>65</v>
      </c>
      <c r="N496" s="67" t="s">
        <v>108</v>
      </c>
      <c r="O496" s="68" t="s">
        <v>134</v>
      </c>
      <c r="P496" s="77"/>
      <c r="Q496" s="77" t="s">
        <v>140</v>
      </c>
    </row>
    <row r="497" spans="1:17">
      <c r="A497" s="52">
        <v>328</v>
      </c>
      <c r="B497" s="52" t="s">
        <v>13</v>
      </c>
      <c r="C497" s="66" t="s">
        <v>905</v>
      </c>
      <c r="D497" s="52"/>
      <c r="E497" s="77" t="s">
        <v>906</v>
      </c>
      <c r="F497" s="50" t="s">
        <v>962</v>
      </c>
      <c r="G497" s="77" t="s">
        <v>983</v>
      </c>
      <c r="H497" s="70" t="s">
        <v>984</v>
      </c>
      <c r="I497" s="77"/>
      <c r="J497" s="77"/>
      <c r="K497" s="6">
        <v>1</v>
      </c>
      <c r="L497" s="55">
        <v>43015</v>
      </c>
      <c r="M497" s="77" t="s">
        <v>65</v>
      </c>
      <c r="N497" s="67" t="s">
        <v>108</v>
      </c>
      <c r="O497" s="68" t="s">
        <v>134</v>
      </c>
      <c r="P497" s="77"/>
      <c r="Q497" s="77"/>
    </row>
    <row r="498" spans="1:17">
      <c r="A498" s="52">
        <v>162</v>
      </c>
      <c r="B498" s="52" t="s">
        <v>13</v>
      </c>
      <c r="C498" s="66" t="s">
        <v>38</v>
      </c>
      <c r="D498" s="52"/>
      <c r="E498" s="77" t="s">
        <v>744</v>
      </c>
      <c r="F498" s="50" t="s">
        <v>139</v>
      </c>
      <c r="G498" s="77"/>
      <c r="H498" s="70" t="s">
        <v>627</v>
      </c>
      <c r="I498" s="77" t="s">
        <v>798</v>
      </c>
      <c r="J498" s="77" t="s">
        <v>799</v>
      </c>
      <c r="K498" s="6">
        <v>1</v>
      </c>
      <c r="L498" s="55">
        <v>42328</v>
      </c>
      <c r="M498" s="77" t="s">
        <v>65</v>
      </c>
      <c r="N498" s="67" t="s">
        <v>108</v>
      </c>
      <c r="O498" s="68" t="s">
        <v>134</v>
      </c>
      <c r="P498" s="77"/>
      <c r="Q498" s="77"/>
    </row>
    <row r="499" spans="1:17">
      <c r="A499" s="52">
        <v>481</v>
      </c>
      <c r="B499" s="52" t="s">
        <v>13</v>
      </c>
      <c r="C499" s="66" t="s">
        <v>29</v>
      </c>
      <c r="D499" s="52" t="s">
        <v>1159</v>
      </c>
      <c r="E499" s="77" t="s">
        <v>1160</v>
      </c>
      <c r="F499" s="50" t="s">
        <v>1189</v>
      </c>
      <c r="G499" s="77" t="s">
        <v>135</v>
      </c>
      <c r="H499" s="70" t="s">
        <v>135</v>
      </c>
      <c r="I499" s="77"/>
      <c r="J499" s="77"/>
      <c r="K499" s="6">
        <v>1</v>
      </c>
      <c r="L499" s="55"/>
      <c r="M499" s="77" t="s">
        <v>65</v>
      </c>
      <c r="N499" s="67" t="s">
        <v>108</v>
      </c>
      <c r="O499" s="68" t="s">
        <v>134</v>
      </c>
      <c r="P499" s="77"/>
      <c r="Q499" s="77"/>
    </row>
    <row r="500" spans="1:17">
      <c r="A500" s="52">
        <v>385</v>
      </c>
      <c r="B500" s="52" t="s">
        <v>13</v>
      </c>
      <c r="C500" s="66" t="s">
        <v>905</v>
      </c>
      <c r="D500" s="52"/>
      <c r="E500" s="77" t="s">
        <v>906</v>
      </c>
      <c r="F500" s="50" t="s">
        <v>1099</v>
      </c>
      <c r="G500" s="77" t="s">
        <v>1100</v>
      </c>
      <c r="H500" s="70" t="s">
        <v>1101</v>
      </c>
      <c r="I500" s="77"/>
      <c r="J500" s="77"/>
      <c r="K500" s="6">
        <v>0.8</v>
      </c>
      <c r="L500" s="55">
        <v>43015</v>
      </c>
      <c r="M500" s="77" t="s">
        <v>65</v>
      </c>
      <c r="N500" s="67" t="s">
        <v>108</v>
      </c>
      <c r="O500" s="68" t="s">
        <v>173</v>
      </c>
      <c r="P500" s="77"/>
      <c r="Q500" s="77"/>
    </row>
    <row r="501" spans="1:17">
      <c r="A501" s="52">
        <v>421</v>
      </c>
      <c r="B501" s="52" t="s">
        <v>13</v>
      </c>
      <c r="C501" s="66" t="s">
        <v>905</v>
      </c>
      <c r="D501" s="52"/>
      <c r="E501" s="77" t="s">
        <v>1104</v>
      </c>
      <c r="F501" s="77" t="s">
        <v>1099</v>
      </c>
      <c r="G501" s="77"/>
      <c r="H501" s="70" t="s">
        <v>1099</v>
      </c>
      <c r="I501" s="77" t="s">
        <v>1115</v>
      </c>
      <c r="J501" s="77"/>
      <c r="K501" s="6">
        <v>0.8</v>
      </c>
      <c r="L501" s="55">
        <v>43015</v>
      </c>
      <c r="M501" s="77" t="s">
        <v>65</v>
      </c>
      <c r="N501" s="67" t="s">
        <v>108</v>
      </c>
      <c r="O501" s="68" t="s">
        <v>173</v>
      </c>
      <c r="P501" s="77"/>
      <c r="Q501" s="77"/>
    </row>
    <row r="502" spans="1:17">
      <c r="A502" s="52">
        <v>197</v>
      </c>
      <c r="B502" s="52" t="s">
        <v>13</v>
      </c>
      <c r="C502" s="66" t="s">
        <v>800</v>
      </c>
      <c r="D502" s="52" t="s">
        <v>801</v>
      </c>
      <c r="E502" s="77" t="s">
        <v>802</v>
      </c>
      <c r="F502" s="50" t="s">
        <v>226</v>
      </c>
      <c r="G502" s="77"/>
      <c r="H502" s="70" t="s">
        <v>226</v>
      </c>
      <c r="I502" s="77" t="s">
        <v>803</v>
      </c>
      <c r="J502" s="77"/>
      <c r="K502" s="6">
        <v>1</v>
      </c>
      <c r="L502" s="55">
        <v>43018</v>
      </c>
      <c r="M502" s="77" t="s">
        <v>65</v>
      </c>
      <c r="N502" s="67" t="s">
        <v>608</v>
      </c>
      <c r="O502" s="68" t="s">
        <v>222</v>
      </c>
      <c r="P502" s="77"/>
      <c r="Q502" s="77"/>
    </row>
    <row r="503" spans="1:17">
      <c r="A503" s="52">
        <v>66</v>
      </c>
      <c r="B503" s="52" t="s">
        <v>13</v>
      </c>
      <c r="C503" s="66" t="s">
        <v>44</v>
      </c>
      <c r="D503" s="52"/>
      <c r="E503" s="77" t="s">
        <v>629</v>
      </c>
      <c r="F503" s="77" t="s">
        <v>222</v>
      </c>
      <c r="G503" s="77"/>
      <c r="H503" s="70" t="s">
        <v>222</v>
      </c>
      <c r="I503" s="77" t="s">
        <v>719</v>
      </c>
      <c r="J503" s="77"/>
      <c r="K503" s="6">
        <v>1</v>
      </c>
      <c r="L503" s="55"/>
      <c r="M503" s="77" t="s">
        <v>65</v>
      </c>
      <c r="N503" s="67" t="s">
        <v>108</v>
      </c>
      <c r="O503" s="68" t="s">
        <v>222</v>
      </c>
      <c r="P503" s="77"/>
      <c r="Q503" s="77" t="s">
        <v>171</v>
      </c>
    </row>
    <row r="504" spans="1:17">
      <c r="A504" s="52">
        <v>125</v>
      </c>
      <c r="B504" s="52" t="s">
        <v>13</v>
      </c>
      <c r="C504" s="66" t="s">
        <v>730</v>
      </c>
      <c r="D504" s="52"/>
      <c r="E504" s="77" t="s">
        <v>722</v>
      </c>
      <c r="F504" s="50" t="s">
        <v>222</v>
      </c>
      <c r="G504" s="77"/>
      <c r="H504" s="70" t="s">
        <v>222</v>
      </c>
      <c r="I504" s="77"/>
      <c r="J504" s="77"/>
      <c r="K504" s="6">
        <v>1</v>
      </c>
      <c r="L504" s="55">
        <v>43017</v>
      </c>
      <c r="M504" s="77" t="s">
        <v>65</v>
      </c>
      <c r="N504" s="67" t="s">
        <v>608</v>
      </c>
      <c r="O504" s="68" t="s">
        <v>222</v>
      </c>
      <c r="P504" s="77"/>
      <c r="Q504" s="77" t="s">
        <v>171</v>
      </c>
    </row>
    <row r="505" spans="1:17">
      <c r="A505" s="52">
        <v>247</v>
      </c>
      <c r="B505" s="52" t="s">
        <v>13</v>
      </c>
      <c r="C505" s="66" t="s">
        <v>41</v>
      </c>
      <c r="D505" s="52" t="s">
        <v>812</v>
      </c>
      <c r="E505" s="77" t="s">
        <v>842</v>
      </c>
      <c r="F505" s="50" t="s">
        <v>220</v>
      </c>
      <c r="G505" s="50"/>
      <c r="H505" s="70" t="s">
        <v>220</v>
      </c>
      <c r="I505" s="77" t="s">
        <v>850</v>
      </c>
      <c r="J505" s="77" t="s">
        <v>815</v>
      </c>
      <c r="K505" s="6">
        <v>1</v>
      </c>
      <c r="L505" s="6"/>
      <c r="M505" s="77" t="s">
        <v>65</v>
      </c>
      <c r="N505" s="67" t="s">
        <v>608</v>
      </c>
      <c r="O505" s="68" t="s">
        <v>222</v>
      </c>
      <c r="P505" s="77"/>
      <c r="Q505" s="77"/>
    </row>
    <row r="506" spans="1:17">
      <c r="A506" s="52">
        <v>387</v>
      </c>
      <c r="B506" s="52" t="s">
        <v>13</v>
      </c>
      <c r="C506" s="66" t="s">
        <v>905</v>
      </c>
      <c r="D506" s="52"/>
      <c r="E506" s="77" t="s">
        <v>906</v>
      </c>
      <c r="F506" s="50" t="s">
        <v>222</v>
      </c>
      <c r="G506" s="77" t="s">
        <v>222</v>
      </c>
      <c r="H506" s="70" t="s">
        <v>222</v>
      </c>
      <c r="I506" s="77"/>
      <c r="J506" s="77"/>
      <c r="K506" s="6">
        <v>1</v>
      </c>
      <c r="L506" s="55">
        <v>43015</v>
      </c>
      <c r="M506" s="77" t="s">
        <v>65</v>
      </c>
      <c r="N506" s="67" t="s">
        <v>608</v>
      </c>
      <c r="O506" s="68" t="s">
        <v>222</v>
      </c>
      <c r="P506" s="77"/>
      <c r="Q506" s="77"/>
    </row>
    <row r="507" spans="1:17">
      <c r="A507" s="52">
        <v>422</v>
      </c>
      <c r="B507" s="52" t="s">
        <v>13</v>
      </c>
      <c r="C507" s="66" t="s">
        <v>905</v>
      </c>
      <c r="D507" s="52"/>
      <c r="E507" s="77" t="s">
        <v>1104</v>
      </c>
      <c r="F507" s="77" t="s">
        <v>222</v>
      </c>
      <c r="G507" s="77"/>
      <c r="H507" s="70" t="s">
        <v>222</v>
      </c>
      <c r="I507" s="77" t="s">
        <v>222</v>
      </c>
      <c r="J507" s="77"/>
      <c r="K507" s="6">
        <v>1</v>
      </c>
      <c r="L507" s="55">
        <v>43015</v>
      </c>
      <c r="M507" s="77" t="s">
        <v>65</v>
      </c>
      <c r="N507" s="67" t="s">
        <v>608</v>
      </c>
      <c r="O507" s="68" t="s">
        <v>222</v>
      </c>
      <c r="P507" s="77"/>
      <c r="Q507" s="77"/>
    </row>
    <row r="508" spans="1:17">
      <c r="A508" s="52">
        <v>329</v>
      </c>
      <c r="B508" s="52" t="s">
        <v>13</v>
      </c>
      <c r="C508" s="66" t="s">
        <v>905</v>
      </c>
      <c r="D508" s="52"/>
      <c r="E508" s="77" t="s">
        <v>906</v>
      </c>
      <c r="F508" s="50" t="s">
        <v>962</v>
      </c>
      <c r="G508" s="77" t="s">
        <v>985</v>
      </c>
      <c r="H508" s="70" t="s">
        <v>986</v>
      </c>
      <c r="I508" s="77"/>
      <c r="J508" s="77"/>
      <c r="K508" s="6">
        <v>0.8</v>
      </c>
      <c r="L508" s="55">
        <v>43015</v>
      </c>
      <c r="M508" s="77" t="s">
        <v>65</v>
      </c>
      <c r="N508" s="67" t="s">
        <v>108</v>
      </c>
      <c r="O508" s="68" t="s">
        <v>145</v>
      </c>
      <c r="P508" s="77"/>
      <c r="Q508" s="77"/>
    </row>
    <row r="509" spans="1:17">
      <c r="A509" s="52">
        <v>126</v>
      </c>
      <c r="B509" s="52" t="s">
        <v>13</v>
      </c>
      <c r="C509" s="66" t="s">
        <v>730</v>
      </c>
      <c r="D509" s="52"/>
      <c r="E509" s="77" t="s">
        <v>722</v>
      </c>
      <c r="F509" s="50" t="s">
        <v>360</v>
      </c>
      <c r="G509" s="77"/>
      <c r="H509" s="70" t="s">
        <v>360</v>
      </c>
      <c r="I509" s="77"/>
      <c r="J509" s="77"/>
      <c r="K509" s="6">
        <v>0.6</v>
      </c>
      <c r="L509" s="55">
        <v>43017</v>
      </c>
      <c r="M509" s="77" t="s">
        <v>65</v>
      </c>
      <c r="N509" s="67" t="s">
        <v>608</v>
      </c>
      <c r="O509" s="68" t="s">
        <v>360</v>
      </c>
      <c r="P509" s="77"/>
      <c r="Q509" s="77" t="s">
        <v>171</v>
      </c>
    </row>
    <row r="510" spans="1:17">
      <c r="A510" s="52">
        <v>379</v>
      </c>
      <c r="B510" s="52" t="s">
        <v>13</v>
      </c>
      <c r="C510" s="66" t="s">
        <v>905</v>
      </c>
      <c r="D510" s="52"/>
      <c r="E510" s="77" t="s">
        <v>906</v>
      </c>
      <c r="F510" s="50" t="s">
        <v>1088</v>
      </c>
      <c r="G510" s="77" t="s">
        <v>360</v>
      </c>
      <c r="H510" s="70" t="s">
        <v>360</v>
      </c>
      <c r="I510" s="77"/>
      <c r="J510" s="77"/>
      <c r="K510" s="6">
        <v>0.6</v>
      </c>
      <c r="L510" s="55">
        <v>43015</v>
      </c>
      <c r="M510" s="77" t="s">
        <v>65</v>
      </c>
      <c r="N510" s="67" t="s">
        <v>608</v>
      </c>
      <c r="O510" s="68" t="s">
        <v>360</v>
      </c>
      <c r="P510" s="77"/>
      <c r="Q510" s="77"/>
    </row>
    <row r="511" spans="1:17">
      <c r="A511" s="52">
        <v>67</v>
      </c>
      <c r="B511" s="52" t="s">
        <v>13</v>
      </c>
      <c r="C511" s="66" t="s">
        <v>44</v>
      </c>
      <c r="D511" s="52"/>
      <c r="E511" s="77" t="s">
        <v>629</v>
      </c>
      <c r="F511" s="77" t="s">
        <v>217</v>
      </c>
      <c r="G511" s="77"/>
      <c r="H511" s="70" t="s">
        <v>217</v>
      </c>
      <c r="I511" s="77" t="s">
        <v>720</v>
      </c>
      <c r="J511" s="77"/>
      <c r="K511" s="6">
        <v>1</v>
      </c>
      <c r="L511" s="55"/>
      <c r="M511" s="77" t="s">
        <v>65</v>
      </c>
      <c r="N511" s="67" t="s">
        <v>108</v>
      </c>
      <c r="O511" s="68" t="s">
        <v>217</v>
      </c>
      <c r="P511" s="77"/>
      <c r="Q511" s="77" t="s">
        <v>140</v>
      </c>
    </row>
    <row r="512" spans="1:17">
      <c r="A512" s="52">
        <v>127</v>
      </c>
      <c r="B512" s="52" t="s">
        <v>13</v>
      </c>
      <c r="C512" s="66" t="s">
        <v>730</v>
      </c>
      <c r="D512" s="52"/>
      <c r="E512" s="77" t="s">
        <v>722</v>
      </c>
      <c r="F512" s="50" t="s">
        <v>217</v>
      </c>
      <c r="G512" s="77"/>
      <c r="H512" s="70" t="s">
        <v>217</v>
      </c>
      <c r="I512" s="77"/>
      <c r="J512" s="77"/>
      <c r="K512" s="6">
        <v>1</v>
      </c>
      <c r="L512" s="55">
        <v>43017</v>
      </c>
      <c r="M512" s="77" t="s">
        <v>65</v>
      </c>
      <c r="N512" s="67" t="s">
        <v>108</v>
      </c>
      <c r="O512" s="68" t="s">
        <v>217</v>
      </c>
      <c r="P512" s="77"/>
      <c r="Q512" s="77" t="s">
        <v>171</v>
      </c>
    </row>
    <row r="513" spans="1:15">
      <c r="A513" s="52">
        <v>330</v>
      </c>
      <c r="B513" s="52" t="s">
        <v>13</v>
      </c>
      <c r="C513" s="66" t="s">
        <v>905</v>
      </c>
      <c r="D513" s="52"/>
      <c r="E513" s="77" t="s">
        <v>906</v>
      </c>
      <c r="F513" s="50" t="s">
        <v>962</v>
      </c>
      <c r="G513" s="77" t="s">
        <v>216</v>
      </c>
      <c r="H513" s="70" t="s">
        <v>217</v>
      </c>
      <c r="I513" s="77"/>
      <c r="J513" s="77"/>
      <c r="K513" s="6">
        <v>1</v>
      </c>
      <c r="L513" s="55">
        <v>43015</v>
      </c>
      <c r="M513" s="77" t="s">
        <v>65</v>
      </c>
      <c r="N513" s="67" t="s">
        <v>108</v>
      </c>
      <c r="O513" s="68" t="s">
        <v>217</v>
      </c>
    </row>
    <row r="514" spans="1:15">
      <c r="A514" s="52">
        <v>248</v>
      </c>
      <c r="B514" s="52" t="s">
        <v>13</v>
      </c>
      <c r="C514" s="66" t="s">
        <v>41</v>
      </c>
      <c r="D514" s="52" t="s">
        <v>812</v>
      </c>
      <c r="E514" s="77" t="s">
        <v>842</v>
      </c>
      <c r="F514" s="50" t="s">
        <v>218</v>
      </c>
      <c r="G514" s="50"/>
      <c r="H514" s="70" t="s">
        <v>218</v>
      </c>
      <c r="I514" s="77" t="s">
        <v>720</v>
      </c>
      <c r="J514" s="77" t="s">
        <v>815</v>
      </c>
      <c r="K514" s="6">
        <v>1</v>
      </c>
      <c r="L514" s="6"/>
      <c r="M514" s="77" t="s">
        <v>65</v>
      </c>
      <c r="N514" s="67" t="s">
        <v>108</v>
      </c>
      <c r="O514" s="68" t="s">
        <v>217</v>
      </c>
    </row>
    <row r="515" spans="1:15">
      <c r="A515" s="52">
        <v>376</v>
      </c>
      <c r="B515" s="52" t="s">
        <v>13</v>
      </c>
      <c r="C515" s="66" t="s">
        <v>905</v>
      </c>
      <c r="D515" s="52"/>
      <c r="E515" s="77" t="s">
        <v>906</v>
      </c>
      <c r="F515" s="50" t="s">
        <v>1077</v>
      </c>
      <c r="G515" s="77" t="s">
        <v>1080</v>
      </c>
      <c r="H515" s="70" t="s">
        <v>1081</v>
      </c>
      <c r="I515" s="77"/>
      <c r="J515" s="77"/>
      <c r="K515" s="6">
        <v>0.8</v>
      </c>
      <c r="L515" s="55">
        <v>43015</v>
      </c>
      <c r="M515" s="77" t="s">
        <v>65</v>
      </c>
      <c r="N515" s="67" t="s">
        <v>108</v>
      </c>
      <c r="O515" s="68" t="s">
        <v>176</v>
      </c>
    </row>
    <row r="516" spans="1:15">
      <c r="A516" s="52">
        <v>382</v>
      </c>
      <c r="B516" s="52" t="s">
        <v>13</v>
      </c>
      <c r="C516" s="66" t="s">
        <v>905</v>
      </c>
      <c r="D516" s="52"/>
      <c r="E516" s="77" t="s">
        <v>906</v>
      </c>
      <c r="F516" s="50" t="s">
        <v>1088</v>
      </c>
      <c r="G516" s="77" t="s">
        <v>1091</v>
      </c>
      <c r="H516" s="70" t="s">
        <v>1092</v>
      </c>
      <c r="I516" s="77"/>
      <c r="J516" s="77"/>
      <c r="K516" s="6">
        <v>0.6</v>
      </c>
      <c r="L516" s="55">
        <v>43015</v>
      </c>
      <c r="M516" s="77" t="s">
        <v>65</v>
      </c>
      <c r="N516" s="67" t="s">
        <v>608</v>
      </c>
      <c r="O516" s="68" t="s">
        <v>145</v>
      </c>
    </row>
  </sheetData>
  <autoFilter ref="A1:P516" xr:uid="{00000000-0009-0000-0000-00000E000000}"/>
  <conditionalFormatting sqref="N1 M424:M1048576 O63 M1:M422">
    <cfRule type="containsText" dxfId="19" priority="8" operator="containsText" text="data">
      <formula>NOT(ISERROR(SEARCH("data",M1)))</formula>
    </cfRule>
    <cfRule type="containsText" dxfId="18" priority="9" operator="containsText" text="multimedia">
      <formula>NOT(ISERROR(SEARCH("multimedia",M1)))</formula>
    </cfRule>
    <cfRule type="containsText" dxfId="17" priority="10" operator="containsText" text="text">
      <formula>NOT(ISERROR(SEARCH("text",M1)))</formula>
    </cfRule>
  </conditionalFormatting>
  <conditionalFormatting sqref="M423">
    <cfRule type="containsText" dxfId="16" priority="5" operator="containsText" text="data">
      <formula>NOT(ISERROR(SEARCH("data",M423)))</formula>
    </cfRule>
    <cfRule type="containsText" dxfId="15" priority="6" operator="containsText" text="multimedia">
      <formula>NOT(ISERROR(SEARCH("multimedia",M423)))</formula>
    </cfRule>
    <cfRule type="containsText" dxfId="14" priority="7" operator="containsText" text="text">
      <formula>NOT(ISERROR(SEARCH("text",M423)))</formula>
    </cfRule>
  </conditionalFormatting>
  <conditionalFormatting sqref="N1:N1048576">
    <cfRule type="containsText" dxfId="13" priority="2" operator="containsText" text="not applicable">
      <formula>NOT(ISERROR(SEARCH("not applicable",N1)))</formula>
    </cfRule>
    <cfRule type="containsText" dxfId="12" priority="3" operator="containsText" text="mixed or ambiguous">
      <formula>NOT(ISERROR(SEARCH("mixed or ambiguous",N1)))</formula>
    </cfRule>
  </conditionalFormatting>
  <conditionalFormatting sqref="K2:K516">
    <cfRule type="iconSet" priority="1">
      <iconSet iconSet="5Quarters">
        <cfvo type="percent" val="0"/>
        <cfvo type="percent" val="20"/>
        <cfvo type="percent" val="40"/>
        <cfvo type="percent" val="60"/>
        <cfvo type="percent" val="80"/>
      </iconSet>
    </cfRule>
  </conditionalFormatting>
  <dataValidations count="4">
    <dataValidation type="list" allowBlank="1" showInputMessage="1" showErrorMessage="1" sqref="Q2:Q184 Q186:Q516" xr:uid="{00000000-0002-0000-0E00-000000000000}">
      <formula1>BibTeX_types</formula1>
    </dataValidation>
    <dataValidation type="list" allowBlank="1" showInputMessage="1" showErrorMessage="1" sqref="O2:O516" xr:uid="{00000000-0002-0000-0E00-000001000000}">
      <formula1>CGSpace_types</formula1>
    </dataValidation>
    <dataValidation type="list" allowBlank="1" showInputMessage="1" showErrorMessage="1" sqref="N2:N516" xr:uid="{00000000-0002-0000-0E00-000002000000}">
      <formula1>CG_OA_Policy_InfoPrd</formula1>
    </dataValidation>
    <dataValidation type="list" allowBlank="1" showInputMessage="1" showErrorMessage="1" sqref="M2:M516" xr:uid="{00000000-0002-0000-0E00-000003000000}">
      <formula1>repository_type</formula1>
    </dataValidation>
  </dataValidations>
  <pageMargins left="0.7" right="0.7" top="0.75" bottom="0.75" header="0.3" footer="0.3"/>
  <pageSetup paperSize="9" orientation="portrait" horizontalDpi="4294967293" verticalDpi="4294967293"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0"/>
  <sheetViews>
    <sheetView workbookViewId="0">
      <pane xSplit="1" ySplit="1" topLeftCell="B31" activePane="bottomRight" state="frozen"/>
      <selection pane="topRight" activeCell="B1" sqref="B1"/>
      <selection pane="bottomLeft" activeCell="A2" sqref="A2"/>
      <selection pane="bottomRight" activeCell="D43" sqref="D43"/>
    </sheetView>
  </sheetViews>
  <sheetFormatPr baseColWidth="10" defaultColWidth="9.1640625" defaultRowHeight="15"/>
  <cols>
    <col min="1" max="1" width="3.5" customWidth="1"/>
    <col min="2" max="2" width="4.5" bestFit="1" customWidth="1"/>
    <col min="3" max="3" width="7.5" bestFit="1" customWidth="1"/>
    <col min="4" max="4" width="36.5" customWidth="1"/>
  </cols>
  <sheetData>
    <row r="1" spans="1:4">
      <c r="A1">
        <v>0</v>
      </c>
      <c r="B1" t="s">
        <v>1267</v>
      </c>
      <c r="C1" t="s">
        <v>1268</v>
      </c>
      <c r="D1" t="s">
        <v>1269</v>
      </c>
    </row>
    <row r="2" spans="1:4">
      <c r="A2">
        <v>1</v>
      </c>
      <c r="B2" t="s">
        <v>1270</v>
      </c>
      <c r="C2" t="s">
        <v>1271</v>
      </c>
      <c r="D2" t="s">
        <v>1272</v>
      </c>
    </row>
    <row r="3" spans="1:4">
      <c r="A3">
        <v>2</v>
      </c>
      <c r="B3" t="s">
        <v>1270</v>
      </c>
      <c r="D3" t="s">
        <v>1273</v>
      </c>
    </row>
    <row r="4" spans="1:4">
      <c r="A4">
        <v>3</v>
      </c>
      <c r="B4" t="s">
        <v>1270</v>
      </c>
      <c r="D4" t="s">
        <v>1274</v>
      </c>
    </row>
    <row r="5" spans="1:4">
      <c r="A5">
        <v>4</v>
      </c>
      <c r="B5" t="s">
        <v>1270</v>
      </c>
      <c r="C5" t="s">
        <v>1275</v>
      </c>
      <c r="D5" t="s">
        <v>1276</v>
      </c>
    </row>
    <row r="6" spans="1:4">
      <c r="A6">
        <v>5</v>
      </c>
      <c r="B6" t="s">
        <v>1270</v>
      </c>
      <c r="D6" t="s">
        <v>1277</v>
      </c>
    </row>
    <row r="7" spans="1:4">
      <c r="A7">
        <v>6</v>
      </c>
      <c r="B7" t="s">
        <v>1270</v>
      </c>
      <c r="D7" t="s">
        <v>1278</v>
      </c>
    </row>
    <row r="8" spans="1:4">
      <c r="A8">
        <v>7</v>
      </c>
      <c r="B8" t="s">
        <v>1270</v>
      </c>
      <c r="D8" t="s">
        <v>1279</v>
      </c>
    </row>
    <row r="9" spans="1:4">
      <c r="A9">
        <v>8</v>
      </c>
      <c r="B9" t="s">
        <v>1270</v>
      </c>
      <c r="C9" t="s">
        <v>1280</v>
      </c>
      <c r="D9" t="s">
        <v>1281</v>
      </c>
    </row>
    <row r="10" spans="1:4">
      <c r="A10">
        <v>9</v>
      </c>
      <c r="B10" t="s">
        <v>1270</v>
      </c>
      <c r="C10" t="s">
        <v>1280</v>
      </c>
      <c r="D10" t="s">
        <v>1282</v>
      </c>
    </row>
    <row r="11" spans="1:4">
      <c r="A11">
        <v>10</v>
      </c>
    </row>
    <row r="12" spans="1:4">
      <c r="A12">
        <v>11</v>
      </c>
    </row>
    <row r="13" spans="1:4">
      <c r="A13">
        <v>12</v>
      </c>
      <c r="B13" t="s">
        <v>1270</v>
      </c>
      <c r="C13" t="s">
        <v>1283</v>
      </c>
      <c r="D13" t="s">
        <v>1284</v>
      </c>
    </row>
    <row r="14" spans="1:4">
      <c r="A14">
        <v>13</v>
      </c>
      <c r="B14" t="s">
        <v>1270</v>
      </c>
      <c r="C14" t="s">
        <v>1283</v>
      </c>
      <c r="D14" t="s">
        <v>1285</v>
      </c>
    </row>
    <row r="15" spans="1:4">
      <c r="A15">
        <v>14</v>
      </c>
      <c r="B15" t="s">
        <v>1270</v>
      </c>
      <c r="C15" t="s">
        <v>1283</v>
      </c>
      <c r="D15" t="s">
        <v>1777</v>
      </c>
    </row>
    <row r="16" spans="1:4">
      <c r="A16">
        <v>15</v>
      </c>
      <c r="B16" t="s">
        <v>1270</v>
      </c>
      <c r="C16" t="s">
        <v>1283</v>
      </c>
      <c r="D16" t="s">
        <v>1892</v>
      </c>
    </row>
    <row r="17" spans="1:4">
      <c r="A17">
        <v>16</v>
      </c>
      <c r="B17" t="s">
        <v>1270</v>
      </c>
      <c r="C17" t="s">
        <v>1283</v>
      </c>
      <c r="D17" t="s">
        <v>1895</v>
      </c>
    </row>
    <row r="18" spans="1:4">
      <c r="A18">
        <v>17</v>
      </c>
      <c r="B18" t="s">
        <v>1270</v>
      </c>
      <c r="C18" t="s">
        <v>1283</v>
      </c>
      <c r="D18" t="s">
        <v>1893</v>
      </c>
    </row>
    <row r="19" spans="1:4">
      <c r="A19">
        <v>18</v>
      </c>
      <c r="B19" t="s">
        <v>1270</v>
      </c>
      <c r="C19" t="s">
        <v>1283</v>
      </c>
      <c r="D19" t="s">
        <v>2278</v>
      </c>
    </row>
    <row r="20" spans="1:4">
      <c r="A20">
        <v>19</v>
      </c>
      <c r="B20" t="s">
        <v>1270</v>
      </c>
      <c r="C20" t="s">
        <v>1283</v>
      </c>
      <c r="D20" t="s">
        <v>1895</v>
      </c>
    </row>
    <row r="21" spans="1:4">
      <c r="A21">
        <v>20</v>
      </c>
      <c r="B21" t="s">
        <v>1270</v>
      </c>
      <c r="C21" t="s">
        <v>1283</v>
      </c>
      <c r="D21" t="s">
        <v>2279</v>
      </c>
    </row>
    <row r="22" spans="1:4">
      <c r="A22">
        <v>21</v>
      </c>
      <c r="B22" t="s">
        <v>1270</v>
      </c>
      <c r="C22" t="s">
        <v>1283</v>
      </c>
      <c r="D22" t="s">
        <v>2407</v>
      </c>
    </row>
    <row r="23" spans="1:4">
      <c r="A23">
        <v>22</v>
      </c>
      <c r="B23" t="s">
        <v>1270</v>
      </c>
      <c r="C23" t="s">
        <v>1283</v>
      </c>
      <c r="D23" t="s">
        <v>2410</v>
      </c>
    </row>
    <row r="24" spans="1:4">
      <c r="A24">
        <v>23</v>
      </c>
      <c r="B24" t="s">
        <v>1270</v>
      </c>
      <c r="C24" t="s">
        <v>1283</v>
      </c>
      <c r="D24" t="s">
        <v>2408</v>
      </c>
    </row>
    <row r="25" spans="1:4">
      <c r="A25">
        <v>24</v>
      </c>
      <c r="B25" t="s">
        <v>1270</v>
      </c>
      <c r="C25" t="s">
        <v>1283</v>
      </c>
      <c r="D25" t="s">
        <v>2409</v>
      </c>
    </row>
    <row r="26" spans="1:4">
      <c r="A26">
        <v>25</v>
      </c>
      <c r="B26" t="s">
        <v>1270</v>
      </c>
      <c r="C26" t="s">
        <v>1283</v>
      </c>
      <c r="D26" t="s">
        <v>2412</v>
      </c>
    </row>
    <row r="27" spans="1:4">
      <c r="A27">
        <v>26</v>
      </c>
      <c r="B27" t="s">
        <v>1270</v>
      </c>
      <c r="C27" t="s">
        <v>1283</v>
      </c>
      <c r="D27" t="s">
        <v>2589</v>
      </c>
    </row>
    <row r="28" spans="1:4">
      <c r="A28">
        <v>27</v>
      </c>
      <c r="B28" t="s">
        <v>1270</v>
      </c>
      <c r="C28" t="s">
        <v>2765</v>
      </c>
      <c r="D28" t="s">
        <v>2766</v>
      </c>
    </row>
    <row r="29" spans="1:4">
      <c r="A29">
        <v>28</v>
      </c>
      <c r="B29" t="s">
        <v>1270</v>
      </c>
      <c r="C29" t="s">
        <v>1283</v>
      </c>
      <c r="D29" t="s">
        <v>2606</v>
      </c>
    </row>
    <row r="30" spans="1:4">
      <c r="A30">
        <v>29</v>
      </c>
      <c r="B30" t="s">
        <v>1270</v>
      </c>
      <c r="C30" t="s">
        <v>2744</v>
      </c>
      <c r="D30" t="s">
        <v>2745</v>
      </c>
    </row>
    <row r="31" spans="1:4">
      <c r="A31">
        <v>30</v>
      </c>
      <c r="B31" t="s">
        <v>1270</v>
      </c>
      <c r="C31" t="s">
        <v>2744</v>
      </c>
      <c r="D31" t="s">
        <v>2743</v>
      </c>
    </row>
    <row r="32" spans="1:4">
      <c r="A32">
        <v>31</v>
      </c>
      <c r="B32" t="s">
        <v>1270</v>
      </c>
      <c r="C32" t="s">
        <v>2765</v>
      </c>
      <c r="D32" t="s">
        <v>2767</v>
      </c>
    </row>
    <row r="33" spans="1:4">
      <c r="A33">
        <v>32</v>
      </c>
      <c r="B33" t="s">
        <v>1270</v>
      </c>
      <c r="C33" t="s">
        <v>2765</v>
      </c>
      <c r="D33" t="s">
        <v>2768</v>
      </c>
    </row>
    <row r="34" spans="1:4">
      <c r="A34">
        <v>33</v>
      </c>
      <c r="B34" t="s">
        <v>1270</v>
      </c>
      <c r="C34" t="s">
        <v>2765</v>
      </c>
      <c r="D34" t="s">
        <v>2769</v>
      </c>
    </row>
    <row r="35" spans="1:4">
      <c r="A35">
        <v>34</v>
      </c>
      <c r="B35" t="s">
        <v>1270</v>
      </c>
      <c r="C35" t="s">
        <v>2765</v>
      </c>
      <c r="D35" t="s">
        <v>2770</v>
      </c>
    </row>
    <row r="36" spans="1:4">
      <c r="A36">
        <v>35</v>
      </c>
      <c r="B36" t="s">
        <v>1270</v>
      </c>
      <c r="C36" t="s">
        <v>2765</v>
      </c>
      <c r="D36" t="s">
        <v>2771</v>
      </c>
    </row>
    <row r="37" spans="1:4">
      <c r="A37">
        <v>36</v>
      </c>
      <c r="B37" t="s">
        <v>1270</v>
      </c>
      <c r="C37" t="s">
        <v>2744</v>
      </c>
      <c r="D37" t="s">
        <v>3077</v>
      </c>
    </row>
    <row r="38" spans="1:4">
      <c r="A38">
        <v>37</v>
      </c>
      <c r="B38" t="s">
        <v>1270</v>
      </c>
      <c r="C38" t="s">
        <v>3076</v>
      </c>
      <c r="D38" t="s">
        <v>3078</v>
      </c>
    </row>
    <row r="39" spans="1:4">
      <c r="A39">
        <v>38</v>
      </c>
      <c r="B39" t="s">
        <v>1270</v>
      </c>
      <c r="C39" t="s">
        <v>3076</v>
      </c>
      <c r="D39" t="s">
        <v>3079</v>
      </c>
    </row>
    <row r="40" spans="1:4">
      <c r="A40">
        <v>39</v>
      </c>
      <c r="B40" t="s">
        <v>1270</v>
      </c>
      <c r="C40" t="s">
        <v>3076</v>
      </c>
      <c r="D40" t="s">
        <v>3100</v>
      </c>
    </row>
    <row r="41" spans="1:4">
      <c r="A41">
        <v>40</v>
      </c>
      <c r="B41" t="s">
        <v>1270</v>
      </c>
      <c r="C41" t="s">
        <v>3076</v>
      </c>
      <c r="D41" t="s">
        <v>3127</v>
      </c>
    </row>
    <row r="42" spans="1:4">
      <c r="A42">
        <v>41</v>
      </c>
      <c r="B42" t="s">
        <v>1270</v>
      </c>
      <c r="C42" t="s">
        <v>3128</v>
      </c>
      <c r="D42" t="s">
        <v>3319</v>
      </c>
    </row>
    <row r="43" spans="1:4">
      <c r="A43">
        <v>42</v>
      </c>
      <c r="B43" t="s">
        <v>1270</v>
      </c>
      <c r="C43" t="s">
        <v>3128</v>
      </c>
    </row>
    <row r="44" spans="1:4">
      <c r="A44">
        <v>43</v>
      </c>
      <c r="B44" t="s">
        <v>1270</v>
      </c>
      <c r="C44" t="s">
        <v>3128</v>
      </c>
    </row>
    <row r="45" spans="1:4">
      <c r="A45">
        <v>44</v>
      </c>
      <c r="B45" t="s">
        <v>1270</v>
      </c>
      <c r="C45" t="s">
        <v>3128</v>
      </c>
    </row>
    <row r="46" spans="1:4">
      <c r="A46">
        <v>45</v>
      </c>
      <c r="B46" t="s">
        <v>1270</v>
      </c>
      <c r="C46" t="s">
        <v>3128</v>
      </c>
    </row>
    <row r="47" spans="1:4">
      <c r="A47">
        <v>46</v>
      </c>
      <c r="B47" t="s">
        <v>1270</v>
      </c>
      <c r="C47" t="s">
        <v>3128</v>
      </c>
    </row>
    <row r="48" spans="1:4">
      <c r="A48">
        <v>47</v>
      </c>
      <c r="B48" t="s">
        <v>1270</v>
      </c>
      <c r="C48" t="s">
        <v>3128</v>
      </c>
    </row>
    <row r="49" spans="1:3">
      <c r="A49">
        <v>48</v>
      </c>
      <c r="B49" t="s">
        <v>1270</v>
      </c>
      <c r="C49" t="s">
        <v>3128</v>
      </c>
    </row>
    <row r="50" spans="1:3">
      <c r="A50">
        <v>49</v>
      </c>
      <c r="B50" t="s">
        <v>1270</v>
      </c>
      <c r="C50" t="s">
        <v>3128</v>
      </c>
    </row>
    <row r="51" spans="1:3">
      <c r="A51">
        <v>50</v>
      </c>
      <c r="B51" t="s">
        <v>1270</v>
      </c>
      <c r="C51" t="s">
        <v>3128</v>
      </c>
    </row>
    <row r="52" spans="1:3">
      <c r="A52">
        <v>51</v>
      </c>
      <c r="B52" t="s">
        <v>1270</v>
      </c>
      <c r="C52" t="s">
        <v>3128</v>
      </c>
    </row>
    <row r="53" spans="1:3">
      <c r="A53">
        <v>52</v>
      </c>
      <c r="B53" t="s">
        <v>1270</v>
      </c>
      <c r="C53" t="s">
        <v>3128</v>
      </c>
    </row>
    <row r="54" spans="1:3">
      <c r="A54">
        <v>53</v>
      </c>
      <c r="B54" t="s">
        <v>1270</v>
      </c>
      <c r="C54" t="s">
        <v>3128</v>
      </c>
    </row>
    <row r="55" spans="1:3">
      <c r="A55">
        <v>54</v>
      </c>
      <c r="B55" t="s">
        <v>1270</v>
      </c>
      <c r="C55" t="s">
        <v>3128</v>
      </c>
    </row>
    <row r="56" spans="1:3">
      <c r="A56">
        <v>55</v>
      </c>
      <c r="B56" t="s">
        <v>1270</v>
      </c>
      <c r="C56" t="s">
        <v>3128</v>
      </c>
    </row>
    <row r="57" spans="1:3">
      <c r="A57">
        <v>56</v>
      </c>
      <c r="B57" t="s">
        <v>1270</v>
      </c>
      <c r="C57" t="s">
        <v>3128</v>
      </c>
    </row>
    <row r="58" spans="1:3">
      <c r="A58">
        <v>57</v>
      </c>
      <c r="B58" t="s">
        <v>1270</v>
      </c>
      <c r="C58" t="s">
        <v>3128</v>
      </c>
    </row>
    <row r="59" spans="1:3">
      <c r="A59">
        <v>58</v>
      </c>
      <c r="B59" t="s">
        <v>1270</v>
      </c>
      <c r="C59" t="s">
        <v>3128</v>
      </c>
    </row>
    <row r="60" spans="1:3">
      <c r="A60">
        <v>59</v>
      </c>
      <c r="B60" t="s">
        <v>1270</v>
      </c>
      <c r="C60" t="s">
        <v>3128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A1:U757"/>
  <sheetViews>
    <sheetView zoomScale="90" zoomScaleNormal="90" workbookViewId="0">
      <pane xSplit="5" ySplit="1" topLeftCell="F736" activePane="bottomRight" state="frozen"/>
      <selection pane="topRight" activeCell="B1" sqref="B1"/>
      <selection pane="bottomLeft" activeCell="A2" sqref="A2"/>
      <selection pane="bottomRight" activeCell="F756" sqref="F756"/>
    </sheetView>
  </sheetViews>
  <sheetFormatPr baseColWidth="10" defaultColWidth="8.83203125" defaultRowHeight="15"/>
  <cols>
    <col min="1" max="1" width="5" bestFit="1" customWidth="1"/>
    <col min="2" max="2" width="1.83203125" style="52" customWidth="1"/>
    <col min="3" max="3" width="6.5" style="52" customWidth="1"/>
    <col min="4" max="4" width="2" style="52" customWidth="1"/>
    <col min="5" max="5" width="24.33203125" customWidth="1"/>
    <col min="6" max="6" width="11.6640625" style="50" customWidth="1"/>
    <col min="7" max="7" width="4.6640625" customWidth="1"/>
    <col min="8" max="8" width="44" customWidth="1"/>
    <col min="9" max="9" width="12.33203125" customWidth="1"/>
    <col min="10" max="10" width="14.1640625" customWidth="1"/>
    <col min="11" max="11" width="6.6640625" style="6" bestFit="1" customWidth="1"/>
    <col min="12" max="12" width="8.6640625" style="55" bestFit="1" customWidth="1"/>
    <col min="13" max="13" width="14.6640625" bestFit="1" customWidth="1"/>
  </cols>
  <sheetData>
    <row r="1" spans="1:21">
      <c r="A1" s="52">
        <v>0</v>
      </c>
      <c r="B1" s="52" t="s">
        <v>579</v>
      </c>
      <c r="C1" s="52" t="s">
        <v>5</v>
      </c>
      <c r="D1" s="52" t="s">
        <v>580</v>
      </c>
      <c r="E1" s="52" t="s">
        <v>581</v>
      </c>
      <c r="F1" s="50" t="s">
        <v>583</v>
      </c>
      <c r="G1" t="s">
        <v>584</v>
      </c>
      <c r="H1" t="s">
        <v>585</v>
      </c>
      <c r="I1" t="s">
        <v>587</v>
      </c>
      <c r="J1" t="s">
        <v>588</v>
      </c>
      <c r="K1" s="6" t="s">
        <v>589</v>
      </c>
      <c r="L1" s="55" t="s">
        <v>590</v>
      </c>
      <c r="M1" t="s">
        <v>591</v>
      </c>
    </row>
    <row r="2" spans="1:21">
      <c r="A2" s="52">
        <v>1</v>
      </c>
      <c r="B2" s="52" t="s">
        <v>1287</v>
      </c>
      <c r="C2" s="52" t="s">
        <v>1357</v>
      </c>
      <c r="E2" s="50" t="s">
        <v>605</v>
      </c>
      <c r="F2" s="50" t="s">
        <v>85</v>
      </c>
      <c r="H2" t="s">
        <v>95</v>
      </c>
      <c r="K2" s="6">
        <v>1</v>
      </c>
      <c r="M2" t="s">
        <v>65</v>
      </c>
    </row>
    <row r="3" spans="1:21">
      <c r="A3" s="52">
        <v>2</v>
      </c>
      <c r="B3" s="52" t="s">
        <v>1287</v>
      </c>
      <c r="C3" s="52" t="s">
        <v>1357</v>
      </c>
      <c r="E3" s="50" t="s">
        <v>605</v>
      </c>
      <c r="F3" s="50" t="s">
        <v>98</v>
      </c>
      <c r="H3" t="s">
        <v>97</v>
      </c>
      <c r="K3" s="6">
        <v>1</v>
      </c>
      <c r="M3" t="s">
        <v>65</v>
      </c>
    </row>
    <row r="4" spans="1:21">
      <c r="A4" s="52">
        <v>3</v>
      </c>
      <c r="B4" s="52" t="s">
        <v>1287</v>
      </c>
      <c r="C4" s="52" t="s">
        <v>1357</v>
      </c>
      <c r="E4" s="50" t="s">
        <v>605</v>
      </c>
      <c r="F4" s="50" t="s">
        <v>69</v>
      </c>
      <c r="H4" t="s">
        <v>83</v>
      </c>
      <c r="K4" s="6">
        <v>1</v>
      </c>
      <c r="M4" t="s">
        <v>65</v>
      </c>
    </row>
    <row r="5" spans="1:21">
      <c r="A5" s="52">
        <v>4</v>
      </c>
      <c r="B5" s="52" t="s">
        <v>1287</v>
      </c>
      <c r="C5" s="52" t="s">
        <v>1357</v>
      </c>
      <c r="E5" s="50" t="s">
        <v>605</v>
      </c>
      <c r="F5" s="50" t="s">
        <v>121</v>
      </c>
      <c r="H5" t="s">
        <v>130</v>
      </c>
      <c r="K5" s="6">
        <v>1</v>
      </c>
      <c r="M5" t="s">
        <v>65</v>
      </c>
    </row>
    <row r="6" spans="1:21">
      <c r="A6" s="52">
        <v>5</v>
      </c>
      <c r="B6" s="52" t="s">
        <v>1287</v>
      </c>
      <c r="C6" s="52" t="s">
        <v>1357</v>
      </c>
      <c r="E6" s="50" t="s">
        <v>605</v>
      </c>
      <c r="F6" s="50" t="s">
        <v>104</v>
      </c>
      <c r="H6" t="s">
        <v>113</v>
      </c>
      <c r="K6" s="6">
        <v>1</v>
      </c>
      <c r="M6" t="s">
        <v>65</v>
      </c>
    </row>
    <row r="7" spans="1:21">
      <c r="A7" s="52">
        <v>6</v>
      </c>
      <c r="B7" s="52" t="s">
        <v>1287</v>
      </c>
      <c r="C7" s="52" t="s">
        <v>1357</v>
      </c>
      <c r="E7" s="50" t="s">
        <v>605</v>
      </c>
      <c r="F7" s="50" t="s">
        <v>163</v>
      </c>
      <c r="H7" t="s">
        <v>171</v>
      </c>
      <c r="K7" s="6">
        <v>1</v>
      </c>
      <c r="M7" t="s">
        <v>65</v>
      </c>
    </row>
    <row r="8" spans="1:21">
      <c r="A8" s="52">
        <v>7</v>
      </c>
      <c r="B8" s="52" t="s">
        <v>1287</v>
      </c>
      <c r="C8" s="52" t="s">
        <v>1357</v>
      </c>
      <c r="E8" s="50" t="s">
        <v>605</v>
      </c>
      <c r="F8" s="50" t="s">
        <v>115</v>
      </c>
      <c r="H8" t="s">
        <v>119</v>
      </c>
      <c r="K8" s="6">
        <v>1</v>
      </c>
      <c r="M8" t="s">
        <v>65</v>
      </c>
    </row>
    <row r="9" spans="1:21">
      <c r="A9" s="52">
        <v>8</v>
      </c>
      <c r="B9" s="52" t="s">
        <v>1287</v>
      </c>
      <c r="C9" s="52" t="s">
        <v>1357</v>
      </c>
      <c r="E9" s="50" t="s">
        <v>605</v>
      </c>
      <c r="F9" s="50" t="s">
        <v>259</v>
      </c>
      <c r="H9" t="s">
        <v>262</v>
      </c>
      <c r="K9" s="6">
        <v>1</v>
      </c>
      <c r="M9" t="s">
        <v>65</v>
      </c>
    </row>
    <row r="10" spans="1:21">
      <c r="A10" s="52">
        <v>9</v>
      </c>
      <c r="B10" s="52" t="s">
        <v>1287</v>
      </c>
      <c r="C10" s="52" t="s">
        <v>1357</v>
      </c>
      <c r="E10" s="50" t="s">
        <v>605</v>
      </c>
      <c r="F10" s="50" t="s">
        <v>132</v>
      </c>
      <c r="H10" t="s">
        <v>140</v>
      </c>
      <c r="K10" s="6">
        <v>1</v>
      </c>
      <c r="M10" t="s">
        <v>65</v>
      </c>
    </row>
    <row r="11" spans="1:21">
      <c r="A11" s="52">
        <v>10</v>
      </c>
      <c r="B11" s="52" t="s">
        <v>1287</v>
      </c>
      <c r="C11" s="52" t="s">
        <v>1357</v>
      </c>
      <c r="E11" s="50" t="s">
        <v>605</v>
      </c>
      <c r="F11" s="50" t="s">
        <v>201</v>
      </c>
      <c r="H11" t="s">
        <v>202</v>
      </c>
      <c r="K11" s="6">
        <v>0.8</v>
      </c>
      <c r="M11" t="s">
        <v>65</v>
      </c>
    </row>
    <row r="12" spans="1:21">
      <c r="A12" s="52">
        <v>11</v>
      </c>
      <c r="B12" s="52" t="s">
        <v>1287</v>
      </c>
      <c r="C12" s="52" t="s">
        <v>1357</v>
      </c>
      <c r="E12" s="50" t="s">
        <v>605</v>
      </c>
      <c r="F12" s="50" t="s">
        <v>311</v>
      </c>
      <c r="H12" t="s">
        <v>614</v>
      </c>
      <c r="K12" s="6">
        <v>0.8</v>
      </c>
      <c r="M12" t="s">
        <v>65</v>
      </c>
    </row>
    <row r="13" spans="1:21">
      <c r="A13" s="52">
        <v>12</v>
      </c>
      <c r="B13" s="52" t="s">
        <v>1287</v>
      </c>
      <c r="C13" s="52" t="s">
        <v>1357</v>
      </c>
      <c r="E13" s="50" t="s">
        <v>605</v>
      </c>
      <c r="F13" s="50" t="s">
        <v>234</v>
      </c>
      <c r="H13" t="s">
        <v>238</v>
      </c>
      <c r="K13" s="6">
        <v>0.8</v>
      </c>
      <c r="M13" t="s">
        <v>65</v>
      </c>
      <c r="U13" t="s">
        <v>2370</v>
      </c>
    </row>
    <row r="14" spans="1:21">
      <c r="A14" s="52">
        <v>13</v>
      </c>
      <c r="B14" s="52" t="s">
        <v>1287</v>
      </c>
      <c r="C14" s="52" t="s">
        <v>1357</v>
      </c>
      <c r="E14" s="50" t="s">
        <v>605</v>
      </c>
      <c r="F14" s="50" t="s">
        <v>174</v>
      </c>
      <c r="H14" t="s">
        <v>173</v>
      </c>
      <c r="K14" s="6">
        <v>0.8</v>
      </c>
      <c r="M14" t="s">
        <v>65</v>
      </c>
      <c r="U14" t="s">
        <v>163</v>
      </c>
    </row>
    <row r="15" spans="1:21">
      <c r="A15" s="52">
        <v>14</v>
      </c>
      <c r="B15" s="52" t="s">
        <v>1287</v>
      </c>
      <c r="C15" s="52" t="s">
        <v>1357</v>
      </c>
      <c r="E15" s="50" t="s">
        <v>605</v>
      </c>
      <c r="F15" s="50" t="s">
        <v>148</v>
      </c>
      <c r="H15" t="s">
        <v>152</v>
      </c>
      <c r="K15" s="6">
        <v>0.8</v>
      </c>
      <c r="M15" t="s">
        <v>65</v>
      </c>
      <c r="U15" t="s">
        <v>189</v>
      </c>
    </row>
    <row r="16" spans="1:21">
      <c r="A16" s="52">
        <v>15</v>
      </c>
      <c r="B16" s="52" t="s">
        <v>1287</v>
      </c>
      <c r="C16" s="52" t="s">
        <v>721</v>
      </c>
      <c r="E16" t="s">
        <v>722</v>
      </c>
      <c r="F16" s="50" t="s">
        <v>88</v>
      </c>
      <c r="H16" t="s">
        <v>88</v>
      </c>
      <c r="K16" s="6">
        <v>1</v>
      </c>
      <c r="M16" t="s">
        <v>65</v>
      </c>
      <c r="U16" t="s">
        <v>263</v>
      </c>
    </row>
    <row r="17" spans="1:21">
      <c r="A17" s="52">
        <v>16</v>
      </c>
      <c r="B17" s="52" t="s">
        <v>1287</v>
      </c>
      <c r="C17" s="52" t="s">
        <v>721</v>
      </c>
      <c r="E17" t="s">
        <v>722</v>
      </c>
      <c r="F17" s="50" t="s">
        <v>97</v>
      </c>
      <c r="H17" t="s">
        <v>97</v>
      </c>
      <c r="K17" s="6">
        <v>1</v>
      </c>
      <c r="M17" t="s">
        <v>65</v>
      </c>
      <c r="U17" t="s">
        <v>214</v>
      </c>
    </row>
    <row r="18" spans="1:21">
      <c r="A18" s="52">
        <v>17</v>
      </c>
      <c r="B18" s="52" t="s">
        <v>1287</v>
      </c>
      <c r="C18" s="52" t="s">
        <v>721</v>
      </c>
      <c r="E18" t="s">
        <v>722</v>
      </c>
      <c r="F18" s="50" t="s">
        <v>71</v>
      </c>
      <c r="H18" t="s">
        <v>71</v>
      </c>
      <c r="K18" s="6">
        <v>1</v>
      </c>
      <c r="M18" t="s">
        <v>65</v>
      </c>
      <c r="U18" t="s">
        <v>2368</v>
      </c>
    </row>
    <row r="19" spans="1:21">
      <c r="A19" s="52">
        <v>18</v>
      </c>
      <c r="B19" s="52" t="s">
        <v>1287</v>
      </c>
      <c r="C19" s="52" t="s">
        <v>721</v>
      </c>
      <c r="E19" t="s">
        <v>722</v>
      </c>
      <c r="F19" s="50" t="s">
        <v>144</v>
      </c>
      <c r="H19" t="s">
        <v>144</v>
      </c>
      <c r="K19" s="6">
        <v>1</v>
      </c>
      <c r="M19" t="s">
        <v>65</v>
      </c>
      <c r="U19" t="s">
        <v>178</v>
      </c>
    </row>
    <row r="20" spans="1:21">
      <c r="A20" s="52">
        <v>19</v>
      </c>
      <c r="B20" s="52" t="s">
        <v>1287</v>
      </c>
      <c r="C20" s="52" t="s">
        <v>721</v>
      </c>
      <c r="E20" t="s">
        <v>722</v>
      </c>
      <c r="F20" s="50" t="s">
        <v>107</v>
      </c>
      <c r="H20" t="s">
        <v>107</v>
      </c>
      <c r="K20" s="6">
        <v>1</v>
      </c>
      <c r="M20" t="s">
        <v>65</v>
      </c>
      <c r="U20" t="s">
        <v>372</v>
      </c>
    </row>
    <row r="21" spans="1:21">
      <c r="A21" s="52">
        <v>20</v>
      </c>
      <c r="B21" s="52" t="s">
        <v>1287</v>
      </c>
      <c r="C21" s="52" t="s">
        <v>721</v>
      </c>
      <c r="E21" t="s">
        <v>722</v>
      </c>
      <c r="F21" s="50" t="s">
        <v>176</v>
      </c>
      <c r="H21" t="s">
        <v>176</v>
      </c>
      <c r="K21" s="6">
        <v>1</v>
      </c>
      <c r="M21" t="s">
        <v>65</v>
      </c>
    </row>
    <row r="22" spans="1:21">
      <c r="A22" s="52">
        <v>21</v>
      </c>
      <c r="B22" s="52" t="s">
        <v>1287</v>
      </c>
      <c r="C22" s="52" t="s">
        <v>721</v>
      </c>
      <c r="E22" t="s">
        <v>722</v>
      </c>
      <c r="F22" s="50" t="s">
        <v>349</v>
      </c>
      <c r="H22" t="s">
        <v>349</v>
      </c>
      <c r="K22" s="6">
        <v>1</v>
      </c>
      <c r="M22" t="s">
        <v>65</v>
      </c>
    </row>
    <row r="23" spans="1:21">
      <c r="A23" s="52">
        <v>22</v>
      </c>
      <c r="B23" s="52" t="s">
        <v>1287</v>
      </c>
      <c r="C23" s="52" t="s">
        <v>721</v>
      </c>
      <c r="E23" t="s">
        <v>722</v>
      </c>
      <c r="F23" s="50" t="s">
        <v>182</v>
      </c>
      <c r="H23" t="s">
        <v>182</v>
      </c>
      <c r="K23" s="6">
        <v>1</v>
      </c>
      <c r="M23" t="s">
        <v>65</v>
      </c>
    </row>
    <row r="24" spans="1:21">
      <c r="A24" s="52">
        <v>23</v>
      </c>
      <c r="B24" s="52" t="s">
        <v>1287</v>
      </c>
      <c r="C24" s="52" t="s">
        <v>721</v>
      </c>
      <c r="E24" t="s">
        <v>722</v>
      </c>
      <c r="F24" s="50" t="s">
        <v>223</v>
      </c>
      <c r="H24" t="s">
        <v>223</v>
      </c>
      <c r="K24" s="6">
        <v>1</v>
      </c>
      <c r="M24" t="s">
        <v>65</v>
      </c>
    </row>
    <row r="25" spans="1:21">
      <c r="A25" s="52">
        <v>24</v>
      </c>
      <c r="B25" s="52" t="s">
        <v>1287</v>
      </c>
      <c r="C25" s="52" t="s">
        <v>721</v>
      </c>
      <c r="E25" t="s">
        <v>722</v>
      </c>
      <c r="F25" s="50" t="s">
        <v>210</v>
      </c>
      <c r="H25" t="s">
        <v>210</v>
      </c>
      <c r="K25" s="6">
        <v>1</v>
      </c>
      <c r="M25" t="s">
        <v>189</v>
      </c>
    </row>
    <row r="26" spans="1:21">
      <c r="A26" s="52">
        <v>25</v>
      </c>
      <c r="B26" s="52" t="s">
        <v>1287</v>
      </c>
      <c r="C26" s="52" t="s">
        <v>721</v>
      </c>
      <c r="E26" t="s">
        <v>722</v>
      </c>
      <c r="F26" s="50" t="s">
        <v>227</v>
      </c>
      <c r="H26" t="s">
        <v>227</v>
      </c>
      <c r="K26" s="6">
        <v>1</v>
      </c>
      <c r="M26" t="s">
        <v>189</v>
      </c>
    </row>
    <row r="27" spans="1:21">
      <c r="A27" s="52">
        <v>26</v>
      </c>
      <c r="B27" s="52" t="s">
        <v>1287</v>
      </c>
      <c r="C27" s="52" t="s">
        <v>721</v>
      </c>
      <c r="E27" t="s">
        <v>722</v>
      </c>
      <c r="F27" s="50" t="s">
        <v>190</v>
      </c>
      <c r="H27" t="s">
        <v>190</v>
      </c>
      <c r="K27" s="6">
        <v>1</v>
      </c>
      <c r="M27" t="s">
        <v>189</v>
      </c>
    </row>
    <row r="28" spans="1:21">
      <c r="A28" s="52">
        <v>27</v>
      </c>
      <c r="B28" s="52" t="s">
        <v>1287</v>
      </c>
      <c r="C28" s="52" t="s">
        <v>721</v>
      </c>
      <c r="E28" t="s">
        <v>722</v>
      </c>
      <c r="F28" s="50" t="s">
        <v>289</v>
      </c>
      <c r="H28" t="s">
        <v>289</v>
      </c>
      <c r="K28" s="6">
        <v>1</v>
      </c>
      <c r="M28" t="s">
        <v>65</v>
      </c>
    </row>
    <row r="29" spans="1:21">
      <c r="A29" s="52">
        <v>28</v>
      </c>
      <c r="B29" s="52" t="s">
        <v>1287</v>
      </c>
      <c r="C29" s="52" t="s">
        <v>721</v>
      </c>
      <c r="E29" t="s">
        <v>722</v>
      </c>
      <c r="F29" s="50" t="s">
        <v>213</v>
      </c>
      <c r="H29" t="s">
        <v>213</v>
      </c>
      <c r="K29" s="6">
        <v>1</v>
      </c>
      <c r="M29" t="s">
        <v>189</v>
      </c>
    </row>
    <row r="30" spans="1:21">
      <c r="A30" s="52">
        <v>29</v>
      </c>
      <c r="B30" s="52" t="s">
        <v>1287</v>
      </c>
      <c r="C30" s="52" t="s">
        <v>721</v>
      </c>
      <c r="E30" t="s">
        <v>722</v>
      </c>
      <c r="F30" s="50" t="s">
        <v>363</v>
      </c>
      <c r="H30" t="s">
        <v>363</v>
      </c>
      <c r="K30" s="6">
        <v>0.8</v>
      </c>
      <c r="M30" t="s">
        <v>65</v>
      </c>
    </row>
    <row r="31" spans="1:21">
      <c r="A31" s="52">
        <v>30</v>
      </c>
      <c r="B31" s="52" t="s">
        <v>1287</v>
      </c>
      <c r="C31" s="52" t="s">
        <v>721</v>
      </c>
      <c r="E31" t="s">
        <v>722</v>
      </c>
      <c r="F31" s="50" t="s">
        <v>266</v>
      </c>
      <c r="H31" t="s">
        <v>266</v>
      </c>
      <c r="K31" s="6">
        <v>1</v>
      </c>
      <c r="M31" t="s">
        <v>263</v>
      </c>
    </row>
    <row r="32" spans="1:21">
      <c r="A32" s="52">
        <v>31</v>
      </c>
      <c r="B32" s="52" t="s">
        <v>1287</v>
      </c>
      <c r="C32" s="52" t="s">
        <v>1358</v>
      </c>
      <c r="E32" t="s">
        <v>1359</v>
      </c>
      <c r="F32" s="50" t="s">
        <v>1360</v>
      </c>
      <c r="K32" s="6">
        <v>1</v>
      </c>
      <c r="M32" t="s">
        <v>189</v>
      </c>
    </row>
    <row r="33" spans="1:13">
      <c r="A33" s="52">
        <v>32</v>
      </c>
      <c r="B33" s="52" t="s">
        <v>1287</v>
      </c>
      <c r="C33" s="52" t="s">
        <v>1358</v>
      </c>
      <c r="E33" t="s">
        <v>1361</v>
      </c>
      <c r="F33" s="50" t="s">
        <v>1362</v>
      </c>
      <c r="K33" s="6">
        <v>1</v>
      </c>
      <c r="M33" t="s">
        <v>189</v>
      </c>
    </row>
    <row r="34" spans="1:13">
      <c r="A34" s="52">
        <v>33</v>
      </c>
      <c r="B34" s="52" t="s">
        <v>1287</v>
      </c>
      <c r="C34" s="52" t="s">
        <v>1358</v>
      </c>
      <c r="E34" t="s">
        <v>1361</v>
      </c>
      <c r="F34" s="50" t="s">
        <v>1363</v>
      </c>
      <c r="K34" s="6">
        <v>1</v>
      </c>
      <c r="M34" t="s">
        <v>189</v>
      </c>
    </row>
    <row r="35" spans="1:13">
      <c r="A35" s="52">
        <v>34</v>
      </c>
      <c r="B35" s="52" t="s">
        <v>1287</v>
      </c>
      <c r="C35" s="52" t="s">
        <v>1358</v>
      </c>
      <c r="E35" t="s">
        <v>1364</v>
      </c>
      <c r="F35" s="50" t="s">
        <v>1365</v>
      </c>
      <c r="K35" s="6">
        <v>1</v>
      </c>
      <c r="M35" t="s">
        <v>65</v>
      </c>
    </row>
    <row r="36" spans="1:13">
      <c r="A36" s="52">
        <v>35</v>
      </c>
      <c r="B36" s="52" t="s">
        <v>1287</v>
      </c>
      <c r="C36" s="52" t="s">
        <v>1358</v>
      </c>
      <c r="E36" t="s">
        <v>1364</v>
      </c>
      <c r="F36" s="50" t="s">
        <v>1366</v>
      </c>
      <c r="K36" s="6">
        <v>1</v>
      </c>
      <c r="M36" t="s">
        <v>65</v>
      </c>
    </row>
    <row r="37" spans="1:13">
      <c r="A37" s="52">
        <v>36</v>
      </c>
      <c r="B37" s="52" t="s">
        <v>1287</v>
      </c>
      <c r="C37" s="52" t="s">
        <v>1358</v>
      </c>
      <c r="E37" t="s">
        <v>1364</v>
      </c>
      <c r="F37" s="50" t="s">
        <v>1367</v>
      </c>
      <c r="K37" s="6">
        <v>1</v>
      </c>
      <c r="M37" t="s">
        <v>65</v>
      </c>
    </row>
    <row r="38" spans="1:13">
      <c r="A38" s="52">
        <v>37</v>
      </c>
      <c r="B38" s="52" t="s">
        <v>1287</v>
      </c>
      <c r="C38" s="52" t="s">
        <v>1358</v>
      </c>
      <c r="E38" t="s">
        <v>1364</v>
      </c>
      <c r="F38" s="50" t="s">
        <v>1368</v>
      </c>
      <c r="K38" s="6">
        <v>1</v>
      </c>
      <c r="M38" t="s">
        <v>65</v>
      </c>
    </row>
    <row r="39" spans="1:13">
      <c r="A39" s="52">
        <v>38</v>
      </c>
      <c r="B39" s="52" t="s">
        <v>1287</v>
      </c>
      <c r="C39" s="52" t="s">
        <v>1358</v>
      </c>
      <c r="E39" t="s">
        <v>1364</v>
      </c>
      <c r="F39" s="50" t="s">
        <v>1369</v>
      </c>
      <c r="K39" s="6">
        <v>1</v>
      </c>
      <c r="M39" t="s">
        <v>65</v>
      </c>
    </row>
    <row r="40" spans="1:13">
      <c r="A40" s="52">
        <v>39</v>
      </c>
      <c r="B40" s="52" t="s">
        <v>1287</v>
      </c>
      <c r="C40" s="52" t="s">
        <v>1358</v>
      </c>
      <c r="E40" t="s">
        <v>1364</v>
      </c>
      <c r="F40" s="50" t="s">
        <v>1370</v>
      </c>
      <c r="K40" s="6">
        <v>1</v>
      </c>
      <c r="M40" t="s">
        <v>65</v>
      </c>
    </row>
    <row r="41" spans="1:13">
      <c r="A41" s="52">
        <v>40</v>
      </c>
      <c r="B41" s="52" t="s">
        <v>1287</v>
      </c>
      <c r="C41" s="52" t="s">
        <v>1358</v>
      </c>
      <c r="E41" t="s">
        <v>1364</v>
      </c>
      <c r="F41" s="50" t="s">
        <v>1371</v>
      </c>
      <c r="K41" s="6">
        <v>1</v>
      </c>
      <c r="M41" t="s">
        <v>65</v>
      </c>
    </row>
    <row r="42" spans="1:13">
      <c r="A42" s="52">
        <v>41</v>
      </c>
      <c r="B42" s="52" t="s">
        <v>1287</v>
      </c>
      <c r="C42" s="52" t="s">
        <v>1358</v>
      </c>
      <c r="E42" t="s">
        <v>1364</v>
      </c>
      <c r="F42" s="50" t="s">
        <v>1372</v>
      </c>
      <c r="K42" s="6">
        <v>1</v>
      </c>
      <c r="M42" t="s">
        <v>65</v>
      </c>
    </row>
    <row r="43" spans="1:13">
      <c r="A43" s="52">
        <v>42</v>
      </c>
      <c r="B43" s="52" t="s">
        <v>1287</v>
      </c>
      <c r="C43" s="52" t="s">
        <v>1358</v>
      </c>
      <c r="E43" t="s">
        <v>1364</v>
      </c>
      <c r="F43" s="50" t="s">
        <v>1373</v>
      </c>
      <c r="K43" s="6">
        <v>1</v>
      </c>
      <c r="M43" t="s">
        <v>65</v>
      </c>
    </row>
    <row r="44" spans="1:13">
      <c r="A44" s="52">
        <v>43</v>
      </c>
      <c r="B44" s="52" t="s">
        <v>1287</v>
      </c>
      <c r="C44" s="52" t="s">
        <v>1358</v>
      </c>
      <c r="E44" t="s">
        <v>1364</v>
      </c>
      <c r="F44" s="50" t="s">
        <v>1374</v>
      </c>
      <c r="K44" s="6">
        <v>1</v>
      </c>
      <c r="M44" t="s">
        <v>65</v>
      </c>
    </row>
    <row r="45" spans="1:13">
      <c r="A45" s="52">
        <v>44</v>
      </c>
      <c r="B45" s="52" t="s">
        <v>1287</v>
      </c>
      <c r="C45" s="52" t="s">
        <v>1358</v>
      </c>
      <c r="E45" t="s">
        <v>1364</v>
      </c>
      <c r="F45" s="50" t="s">
        <v>1375</v>
      </c>
      <c r="K45" s="6">
        <v>1</v>
      </c>
      <c r="M45" t="s">
        <v>65</v>
      </c>
    </row>
    <row r="46" spans="1:13">
      <c r="A46" s="52">
        <v>45</v>
      </c>
      <c r="B46" s="52" t="s">
        <v>1287</v>
      </c>
      <c r="C46" s="52" t="s">
        <v>1358</v>
      </c>
      <c r="E46" t="s">
        <v>1364</v>
      </c>
      <c r="F46" s="50" t="s">
        <v>1376</v>
      </c>
      <c r="K46" s="6">
        <v>1</v>
      </c>
      <c r="M46" t="s">
        <v>65</v>
      </c>
    </row>
    <row r="47" spans="1:13">
      <c r="A47" s="52">
        <v>46</v>
      </c>
      <c r="B47" s="52" t="s">
        <v>1287</v>
      </c>
      <c r="C47" s="52" t="s">
        <v>1358</v>
      </c>
      <c r="E47" t="s">
        <v>1364</v>
      </c>
      <c r="F47" s="50" t="s">
        <v>1377</v>
      </c>
      <c r="K47" s="6">
        <v>1</v>
      </c>
      <c r="M47" t="s">
        <v>688</v>
      </c>
    </row>
    <row r="48" spans="1:13">
      <c r="A48" s="52">
        <v>47</v>
      </c>
      <c r="B48" s="52" t="s">
        <v>1287</v>
      </c>
      <c r="C48" s="52" t="s">
        <v>1358</v>
      </c>
      <c r="E48" t="s">
        <v>1364</v>
      </c>
      <c r="F48" s="50" t="s">
        <v>1378</v>
      </c>
      <c r="K48" s="6">
        <v>1</v>
      </c>
      <c r="M48" t="s">
        <v>688</v>
      </c>
    </row>
    <row r="49" spans="1:13">
      <c r="A49" s="52">
        <v>48</v>
      </c>
      <c r="B49" s="52" t="s">
        <v>1287</v>
      </c>
      <c r="C49" s="52" t="s">
        <v>1358</v>
      </c>
      <c r="E49" t="s">
        <v>1379</v>
      </c>
      <c r="F49" s="50" t="s">
        <v>66</v>
      </c>
      <c r="G49" t="s">
        <v>1364</v>
      </c>
      <c r="K49" s="6">
        <v>1</v>
      </c>
      <c r="M49" t="s">
        <v>65</v>
      </c>
    </row>
    <row r="50" spans="1:13">
      <c r="A50" s="52">
        <v>49</v>
      </c>
      <c r="B50" s="52" t="s">
        <v>1287</v>
      </c>
      <c r="C50" s="52" t="s">
        <v>1358</v>
      </c>
      <c r="E50" t="s">
        <v>1379</v>
      </c>
      <c r="F50" s="50" t="s">
        <v>1380</v>
      </c>
      <c r="G50" s="50" t="s">
        <v>1361</v>
      </c>
      <c r="K50" s="6">
        <v>1</v>
      </c>
      <c r="M50" t="s">
        <v>189</v>
      </c>
    </row>
    <row r="51" spans="1:13">
      <c r="A51" s="52">
        <v>50</v>
      </c>
      <c r="B51" s="52" t="s">
        <v>1287</v>
      </c>
      <c r="C51" s="52" t="s">
        <v>1358</v>
      </c>
      <c r="E51" t="s">
        <v>1379</v>
      </c>
      <c r="F51" s="50" t="s">
        <v>1381</v>
      </c>
      <c r="G51" s="50" t="s">
        <v>1359</v>
      </c>
      <c r="K51" s="6">
        <v>1</v>
      </c>
      <c r="M51" t="s">
        <v>189</v>
      </c>
    </row>
    <row r="52" spans="1:13">
      <c r="A52" s="52">
        <v>51</v>
      </c>
      <c r="B52" s="52" t="s">
        <v>1287</v>
      </c>
      <c r="C52" s="52" t="s">
        <v>1358</v>
      </c>
      <c r="E52" t="s">
        <v>1382</v>
      </c>
      <c r="F52" s="50" t="s">
        <v>235</v>
      </c>
      <c r="G52" t="s">
        <v>1383</v>
      </c>
      <c r="K52" s="6">
        <v>1</v>
      </c>
      <c r="M52" t="s">
        <v>65</v>
      </c>
    </row>
    <row r="53" spans="1:13">
      <c r="A53" s="52">
        <v>52</v>
      </c>
      <c r="B53" s="52" t="s">
        <v>1287</v>
      </c>
      <c r="C53" s="52" t="s">
        <v>1358</v>
      </c>
      <c r="E53" t="s">
        <v>1382</v>
      </c>
      <c r="F53" s="50" t="s">
        <v>1365</v>
      </c>
      <c r="G53" t="s">
        <v>1384</v>
      </c>
      <c r="K53" s="6">
        <v>1</v>
      </c>
      <c r="M53" t="s">
        <v>65</v>
      </c>
    </row>
    <row r="54" spans="1:13">
      <c r="A54" s="52">
        <v>53</v>
      </c>
      <c r="B54" s="52" t="s">
        <v>1287</v>
      </c>
      <c r="C54" s="52" t="s">
        <v>1358</v>
      </c>
      <c r="E54" t="s">
        <v>1382</v>
      </c>
      <c r="F54" s="50" t="s">
        <v>1366</v>
      </c>
      <c r="G54" t="s">
        <v>1385</v>
      </c>
      <c r="K54" s="6">
        <v>1</v>
      </c>
      <c r="M54" t="s">
        <v>65</v>
      </c>
    </row>
    <row r="55" spans="1:13">
      <c r="A55" s="52">
        <v>54</v>
      </c>
      <c r="B55" s="52" t="s">
        <v>1287</v>
      </c>
      <c r="C55" s="52" t="s">
        <v>1358</v>
      </c>
      <c r="E55" t="s">
        <v>1382</v>
      </c>
      <c r="F55" s="50" t="s">
        <v>1367</v>
      </c>
      <c r="G55" t="s">
        <v>1386</v>
      </c>
      <c r="K55" s="6">
        <v>1</v>
      </c>
      <c r="M55" t="s">
        <v>65</v>
      </c>
    </row>
    <row r="56" spans="1:13">
      <c r="A56" s="52">
        <v>55</v>
      </c>
      <c r="B56" s="52" t="s">
        <v>1287</v>
      </c>
      <c r="C56" s="52" t="s">
        <v>1358</v>
      </c>
      <c r="E56" t="s">
        <v>1382</v>
      </c>
      <c r="F56" s="50" t="s">
        <v>1372</v>
      </c>
      <c r="G56" t="s">
        <v>1387</v>
      </c>
      <c r="K56" s="6">
        <v>1</v>
      </c>
      <c r="M56" t="s">
        <v>65</v>
      </c>
    </row>
    <row r="57" spans="1:13">
      <c r="A57" s="52">
        <v>56</v>
      </c>
      <c r="B57" s="52" t="s">
        <v>1287</v>
      </c>
      <c r="C57" s="52" t="s">
        <v>1358</v>
      </c>
      <c r="E57" t="s">
        <v>1382</v>
      </c>
      <c r="F57" s="50" t="s">
        <v>1372</v>
      </c>
      <c r="G57" t="s">
        <v>1388</v>
      </c>
      <c r="K57" s="6">
        <v>1</v>
      </c>
      <c r="M57" t="s">
        <v>65</v>
      </c>
    </row>
    <row r="58" spans="1:13">
      <c r="A58" s="52">
        <v>57</v>
      </c>
      <c r="B58" s="52" t="s">
        <v>1287</v>
      </c>
      <c r="C58" s="52" t="s">
        <v>1358</v>
      </c>
      <c r="E58" t="s">
        <v>1382</v>
      </c>
      <c r="F58" s="50" t="s">
        <v>1372</v>
      </c>
      <c r="G58" t="s">
        <v>1389</v>
      </c>
      <c r="K58" s="6">
        <v>1</v>
      </c>
      <c r="M58" t="s">
        <v>65</v>
      </c>
    </row>
    <row r="59" spans="1:13">
      <c r="A59" s="52">
        <v>58</v>
      </c>
      <c r="B59" s="52" t="s">
        <v>1287</v>
      </c>
      <c r="C59" s="52" t="s">
        <v>1358</v>
      </c>
      <c r="E59" t="s">
        <v>1382</v>
      </c>
      <c r="F59" s="50" t="s">
        <v>1372</v>
      </c>
      <c r="G59" t="s">
        <v>374</v>
      </c>
      <c r="K59" s="6">
        <v>1</v>
      </c>
      <c r="M59" t="s">
        <v>65</v>
      </c>
    </row>
    <row r="60" spans="1:13">
      <c r="A60" s="52">
        <v>59</v>
      </c>
      <c r="B60" s="52" t="s">
        <v>1287</v>
      </c>
      <c r="C60" s="52" t="s">
        <v>1358</v>
      </c>
      <c r="E60" t="s">
        <v>1382</v>
      </c>
      <c r="F60" s="50" t="s">
        <v>1360</v>
      </c>
      <c r="G60" t="s">
        <v>1384</v>
      </c>
      <c r="K60" s="6">
        <v>1</v>
      </c>
      <c r="M60" t="s">
        <v>189</v>
      </c>
    </row>
    <row r="61" spans="1:13">
      <c r="A61" s="52">
        <v>60</v>
      </c>
      <c r="B61" s="52" t="s">
        <v>1287</v>
      </c>
      <c r="C61" s="52" t="s">
        <v>1358</v>
      </c>
      <c r="E61" t="s">
        <v>1382</v>
      </c>
      <c r="F61" s="50" t="s">
        <v>1362</v>
      </c>
      <c r="G61" t="s">
        <v>1384</v>
      </c>
      <c r="K61" s="6">
        <v>1</v>
      </c>
      <c r="M61" t="s">
        <v>189</v>
      </c>
    </row>
    <row r="62" spans="1:13">
      <c r="A62" s="52">
        <v>61</v>
      </c>
      <c r="B62" s="52" t="s">
        <v>1287</v>
      </c>
      <c r="C62" s="52" t="s">
        <v>1358</v>
      </c>
      <c r="E62" t="s">
        <v>1382</v>
      </c>
      <c r="F62" s="50" t="s">
        <v>1363</v>
      </c>
      <c r="G62" t="s">
        <v>1384</v>
      </c>
      <c r="K62" s="6">
        <v>1</v>
      </c>
      <c r="M62" t="s">
        <v>65</v>
      </c>
    </row>
    <row r="63" spans="1:13">
      <c r="A63" s="52">
        <v>62</v>
      </c>
      <c r="B63" s="52" t="s">
        <v>1287</v>
      </c>
      <c r="C63" s="52" t="s">
        <v>1358</v>
      </c>
      <c r="E63" t="s">
        <v>1382</v>
      </c>
      <c r="F63" s="50" t="s">
        <v>1371</v>
      </c>
      <c r="G63" t="s">
        <v>1390</v>
      </c>
      <c r="K63" s="6">
        <v>1</v>
      </c>
      <c r="M63" t="s">
        <v>65</v>
      </c>
    </row>
    <row r="64" spans="1:13">
      <c r="A64" s="52">
        <v>63</v>
      </c>
      <c r="B64" s="52" t="s">
        <v>1287</v>
      </c>
      <c r="C64" s="52" t="s">
        <v>1358</v>
      </c>
      <c r="E64" t="s">
        <v>1382</v>
      </c>
      <c r="F64" s="50" t="s">
        <v>1371</v>
      </c>
      <c r="G64" t="s">
        <v>1391</v>
      </c>
      <c r="K64" s="6">
        <v>1</v>
      </c>
      <c r="M64" t="s">
        <v>65</v>
      </c>
    </row>
    <row r="65" spans="1:13">
      <c r="A65" s="52">
        <v>64</v>
      </c>
      <c r="B65" s="52" t="s">
        <v>1287</v>
      </c>
      <c r="C65" s="52" t="s">
        <v>1358</v>
      </c>
      <c r="E65" t="s">
        <v>1382</v>
      </c>
      <c r="F65" s="50" t="s">
        <v>1371</v>
      </c>
      <c r="G65" t="s">
        <v>1392</v>
      </c>
      <c r="K65" s="6">
        <v>1</v>
      </c>
      <c r="M65" t="s">
        <v>65</v>
      </c>
    </row>
    <row r="66" spans="1:13">
      <c r="A66" s="52">
        <v>65</v>
      </c>
      <c r="B66" s="52" t="s">
        <v>1287</v>
      </c>
      <c r="C66" s="52" t="s">
        <v>1358</v>
      </c>
      <c r="E66" t="s">
        <v>1382</v>
      </c>
      <c r="F66" s="50" t="s">
        <v>1371</v>
      </c>
      <c r="G66" t="s">
        <v>379</v>
      </c>
      <c r="K66" s="6">
        <v>1</v>
      </c>
      <c r="M66" t="s">
        <v>65</v>
      </c>
    </row>
    <row r="67" spans="1:13">
      <c r="A67" s="52">
        <v>66</v>
      </c>
      <c r="B67" s="52" t="s">
        <v>1287</v>
      </c>
      <c r="C67" s="52" t="s">
        <v>1358</v>
      </c>
      <c r="E67" t="s">
        <v>1382</v>
      </c>
      <c r="F67" s="50" t="s">
        <v>1375</v>
      </c>
      <c r="G67" t="s">
        <v>1384</v>
      </c>
      <c r="K67" s="6">
        <v>1</v>
      </c>
      <c r="M67" t="s">
        <v>65</v>
      </c>
    </row>
    <row r="68" spans="1:13">
      <c r="A68" s="52">
        <v>67</v>
      </c>
      <c r="B68" s="52" t="s">
        <v>1287</v>
      </c>
      <c r="C68" s="52" t="s">
        <v>1358</v>
      </c>
      <c r="E68" t="s">
        <v>1382</v>
      </c>
      <c r="F68" s="50" t="s">
        <v>1370</v>
      </c>
      <c r="G68" t="s">
        <v>1384</v>
      </c>
      <c r="K68" s="6">
        <v>1</v>
      </c>
      <c r="M68" t="s">
        <v>65</v>
      </c>
    </row>
    <row r="69" spans="1:13">
      <c r="A69" s="52">
        <v>68</v>
      </c>
      <c r="B69" s="52" t="s">
        <v>1287</v>
      </c>
      <c r="C69" s="52" t="s">
        <v>1358</v>
      </c>
      <c r="E69" t="s">
        <v>1382</v>
      </c>
      <c r="F69" s="50" t="s">
        <v>1369</v>
      </c>
      <c r="G69" t="s">
        <v>1384</v>
      </c>
      <c r="K69" s="6">
        <v>1</v>
      </c>
      <c r="M69" t="s">
        <v>65</v>
      </c>
    </row>
    <row r="70" spans="1:13">
      <c r="A70" s="52">
        <v>69</v>
      </c>
      <c r="B70" s="52" t="s">
        <v>1287</v>
      </c>
      <c r="C70" s="52" t="s">
        <v>1358</v>
      </c>
      <c r="E70" t="s">
        <v>1382</v>
      </c>
      <c r="F70" s="50" t="s">
        <v>1373</v>
      </c>
      <c r="G70" t="s">
        <v>1384</v>
      </c>
      <c r="K70" s="6">
        <v>1</v>
      </c>
      <c r="M70" t="s">
        <v>65</v>
      </c>
    </row>
    <row r="71" spans="1:13">
      <c r="A71" s="52">
        <v>70</v>
      </c>
      <c r="B71" s="52" t="s">
        <v>1287</v>
      </c>
      <c r="C71" s="52" t="s">
        <v>1358</v>
      </c>
      <c r="E71" t="s">
        <v>1382</v>
      </c>
      <c r="F71" s="50" t="s">
        <v>1393</v>
      </c>
      <c r="G71" t="s">
        <v>1384</v>
      </c>
      <c r="K71" s="6">
        <v>1</v>
      </c>
      <c r="M71" t="s">
        <v>65</v>
      </c>
    </row>
    <row r="72" spans="1:13">
      <c r="A72" s="52">
        <v>71</v>
      </c>
      <c r="B72" s="52" t="s">
        <v>1287</v>
      </c>
      <c r="C72" s="52" t="s">
        <v>1358</v>
      </c>
      <c r="E72" t="s">
        <v>1382</v>
      </c>
      <c r="F72" s="50" t="s">
        <v>1376</v>
      </c>
      <c r="G72" t="s">
        <v>1384</v>
      </c>
      <c r="K72" s="6">
        <v>1</v>
      </c>
      <c r="M72" t="s">
        <v>65</v>
      </c>
    </row>
    <row r="73" spans="1:13">
      <c r="A73" s="52">
        <v>72</v>
      </c>
      <c r="B73" s="52" t="s">
        <v>1287</v>
      </c>
      <c r="C73" s="52" t="s">
        <v>1358</v>
      </c>
      <c r="E73" t="s">
        <v>1382</v>
      </c>
      <c r="F73" s="50" t="s">
        <v>1394</v>
      </c>
      <c r="G73" t="s">
        <v>1384</v>
      </c>
      <c r="K73" s="6">
        <v>1</v>
      </c>
      <c r="M73" t="s">
        <v>65</v>
      </c>
    </row>
    <row r="74" spans="1:13">
      <c r="A74" s="52">
        <v>73</v>
      </c>
      <c r="B74" s="52" t="s">
        <v>1287</v>
      </c>
      <c r="C74" s="52" t="s">
        <v>1358</v>
      </c>
      <c r="E74" t="s">
        <v>1382</v>
      </c>
      <c r="F74" s="50" t="s">
        <v>1374</v>
      </c>
      <c r="G74" t="s">
        <v>1395</v>
      </c>
      <c r="K74" s="6">
        <v>1</v>
      </c>
      <c r="M74" t="s">
        <v>65</v>
      </c>
    </row>
    <row r="75" spans="1:13">
      <c r="A75" s="52">
        <v>74</v>
      </c>
      <c r="B75" s="52" t="s">
        <v>1287</v>
      </c>
      <c r="C75" s="52" t="s">
        <v>1358</v>
      </c>
      <c r="E75" t="s">
        <v>1382</v>
      </c>
      <c r="F75" s="50" t="s">
        <v>1374</v>
      </c>
      <c r="G75" t="s">
        <v>448</v>
      </c>
      <c r="K75" s="6">
        <v>1</v>
      </c>
      <c r="M75" t="s">
        <v>65</v>
      </c>
    </row>
    <row r="76" spans="1:13">
      <c r="A76" s="52">
        <v>75</v>
      </c>
      <c r="B76" s="52" t="s">
        <v>1287</v>
      </c>
      <c r="C76" s="52" t="s">
        <v>1358</v>
      </c>
      <c r="E76" t="s">
        <v>1382</v>
      </c>
      <c r="F76" s="50" t="s">
        <v>1374</v>
      </c>
      <c r="G76" t="s">
        <v>1396</v>
      </c>
      <c r="K76" s="6">
        <v>1</v>
      </c>
      <c r="M76" t="s">
        <v>65</v>
      </c>
    </row>
    <row r="77" spans="1:13">
      <c r="A77" s="52">
        <v>76</v>
      </c>
      <c r="B77" s="52" t="s">
        <v>1287</v>
      </c>
      <c r="C77" s="52" t="s">
        <v>1358</v>
      </c>
      <c r="E77" t="s">
        <v>1382</v>
      </c>
      <c r="F77" s="50" t="s">
        <v>1397</v>
      </c>
      <c r="G77" t="s">
        <v>348</v>
      </c>
      <c r="K77" s="6">
        <v>1</v>
      </c>
      <c r="M77" t="s">
        <v>65</v>
      </c>
    </row>
    <row r="78" spans="1:13">
      <c r="A78" s="52">
        <v>77</v>
      </c>
      <c r="B78" s="52" t="s">
        <v>1287</v>
      </c>
      <c r="C78" s="52" t="s">
        <v>1358</v>
      </c>
      <c r="E78" t="s">
        <v>1382</v>
      </c>
      <c r="F78" s="50" t="s">
        <v>1397</v>
      </c>
      <c r="G78" t="s">
        <v>452</v>
      </c>
      <c r="K78" s="6">
        <v>1</v>
      </c>
      <c r="M78" t="s">
        <v>65</v>
      </c>
    </row>
    <row r="79" spans="1:13">
      <c r="A79" s="52">
        <v>78</v>
      </c>
      <c r="B79" s="52" t="s">
        <v>1287</v>
      </c>
      <c r="C79" s="52" t="s">
        <v>1358</v>
      </c>
      <c r="E79" t="s">
        <v>1382</v>
      </c>
      <c r="F79" s="50" t="s">
        <v>1397</v>
      </c>
      <c r="G79" t="s">
        <v>455</v>
      </c>
      <c r="K79" s="6">
        <v>1</v>
      </c>
      <c r="M79" t="s">
        <v>65</v>
      </c>
    </row>
    <row r="80" spans="1:13">
      <c r="A80" s="52">
        <v>79</v>
      </c>
      <c r="B80" s="52" t="s">
        <v>1287</v>
      </c>
      <c r="C80" s="52" t="s">
        <v>1358</v>
      </c>
      <c r="E80" t="s">
        <v>1382</v>
      </c>
      <c r="F80" s="50" t="s">
        <v>1397</v>
      </c>
      <c r="G80" t="s">
        <v>1398</v>
      </c>
      <c r="K80" s="6">
        <v>1</v>
      </c>
      <c r="M80" t="s">
        <v>65</v>
      </c>
    </row>
    <row r="81" spans="1:13">
      <c r="A81" s="52">
        <v>80</v>
      </c>
      <c r="B81" s="52" t="s">
        <v>1287</v>
      </c>
      <c r="C81" s="52" t="s">
        <v>1358</v>
      </c>
      <c r="E81" t="s">
        <v>1382</v>
      </c>
      <c r="F81" s="50" t="s">
        <v>1397</v>
      </c>
      <c r="G81" t="s">
        <v>459</v>
      </c>
      <c r="K81" s="6">
        <v>1</v>
      </c>
      <c r="M81" t="s">
        <v>65</v>
      </c>
    </row>
    <row r="82" spans="1:13">
      <c r="A82" s="52">
        <v>81</v>
      </c>
      <c r="B82" s="52" t="s">
        <v>1287</v>
      </c>
      <c r="C82" s="52" t="s">
        <v>1358</v>
      </c>
      <c r="E82" t="s">
        <v>1382</v>
      </c>
      <c r="F82" s="50" t="s">
        <v>1397</v>
      </c>
      <c r="G82" t="s">
        <v>300</v>
      </c>
      <c r="K82" s="6">
        <v>1</v>
      </c>
      <c r="M82" t="s">
        <v>65</v>
      </c>
    </row>
    <row r="83" spans="1:13">
      <c r="A83" s="52">
        <v>82</v>
      </c>
      <c r="B83" s="52" t="s">
        <v>1287</v>
      </c>
      <c r="C83" s="52" t="s">
        <v>1358</v>
      </c>
      <c r="E83" s="50" t="s">
        <v>1399</v>
      </c>
      <c r="F83" s="50" t="s">
        <v>1365</v>
      </c>
      <c r="G83" s="53" t="s">
        <v>1384</v>
      </c>
      <c r="K83" s="6">
        <v>1</v>
      </c>
      <c r="M83" t="s">
        <v>65</v>
      </c>
    </row>
    <row r="84" spans="1:13">
      <c r="A84" s="52">
        <v>83</v>
      </c>
      <c r="B84" s="52" t="s">
        <v>1287</v>
      </c>
      <c r="C84" s="52" t="s">
        <v>1358</v>
      </c>
      <c r="E84" s="50" t="s">
        <v>1399</v>
      </c>
      <c r="F84" s="50" t="s">
        <v>1366</v>
      </c>
      <c r="G84" s="53" t="s">
        <v>1400</v>
      </c>
      <c r="K84" s="6">
        <v>1</v>
      </c>
      <c r="M84" t="s">
        <v>65</v>
      </c>
    </row>
    <row r="85" spans="1:13">
      <c r="A85" s="52">
        <v>84</v>
      </c>
      <c r="B85" s="52" t="s">
        <v>1287</v>
      </c>
      <c r="C85" s="52" t="s">
        <v>1358</v>
      </c>
      <c r="E85" s="50" t="s">
        <v>1399</v>
      </c>
      <c r="F85" s="50" t="s">
        <v>1367</v>
      </c>
      <c r="G85" s="53" t="s">
        <v>1384</v>
      </c>
      <c r="K85" s="6">
        <v>1</v>
      </c>
      <c r="M85" t="s">
        <v>65</v>
      </c>
    </row>
    <row r="86" spans="1:13">
      <c r="A86" s="52">
        <v>85</v>
      </c>
      <c r="B86" s="52" t="s">
        <v>1287</v>
      </c>
      <c r="C86" s="52" t="s">
        <v>1358</v>
      </c>
      <c r="E86" s="50" t="s">
        <v>1399</v>
      </c>
      <c r="F86" s="50" t="s">
        <v>1372</v>
      </c>
      <c r="G86" s="53" t="s">
        <v>1401</v>
      </c>
      <c r="K86" s="6">
        <v>1</v>
      </c>
      <c r="M86" t="s">
        <v>65</v>
      </c>
    </row>
    <row r="87" spans="1:13">
      <c r="A87" s="52">
        <v>86</v>
      </c>
      <c r="B87" s="52" t="s">
        <v>1287</v>
      </c>
      <c r="C87" s="52" t="s">
        <v>1358</v>
      </c>
      <c r="E87" s="50" t="s">
        <v>1399</v>
      </c>
      <c r="F87" s="50" t="s">
        <v>1360</v>
      </c>
      <c r="G87" s="53" t="s">
        <v>1384</v>
      </c>
      <c r="K87" s="6">
        <v>1</v>
      </c>
      <c r="M87" t="s">
        <v>189</v>
      </c>
    </row>
    <row r="88" spans="1:13">
      <c r="A88" s="52">
        <v>87</v>
      </c>
      <c r="B88" s="52" t="s">
        <v>1287</v>
      </c>
      <c r="C88" s="52" t="s">
        <v>1358</v>
      </c>
      <c r="E88" s="50" t="s">
        <v>1399</v>
      </c>
      <c r="F88" s="50" t="s">
        <v>1362</v>
      </c>
      <c r="G88" s="53" t="s">
        <v>1384</v>
      </c>
      <c r="K88" s="6">
        <v>1</v>
      </c>
      <c r="M88" t="s">
        <v>189</v>
      </c>
    </row>
    <row r="89" spans="1:13">
      <c r="A89" s="52">
        <v>88</v>
      </c>
      <c r="B89" s="52" t="s">
        <v>1287</v>
      </c>
      <c r="C89" s="52" t="s">
        <v>1358</v>
      </c>
      <c r="E89" s="50" t="s">
        <v>1399</v>
      </c>
      <c r="F89" s="50" t="s">
        <v>1363</v>
      </c>
      <c r="G89" s="53" t="s">
        <v>1384</v>
      </c>
      <c r="K89" s="6">
        <v>1</v>
      </c>
      <c r="M89" t="s">
        <v>65</v>
      </c>
    </row>
    <row r="90" spans="1:13">
      <c r="A90" s="52">
        <v>89</v>
      </c>
      <c r="B90" s="52" t="s">
        <v>1287</v>
      </c>
      <c r="C90" s="52" t="s">
        <v>1358</v>
      </c>
      <c r="E90" s="50" t="s">
        <v>1399</v>
      </c>
      <c r="F90" s="50" t="s">
        <v>1371</v>
      </c>
      <c r="G90" s="53" t="s">
        <v>1402</v>
      </c>
      <c r="K90" s="6">
        <v>1</v>
      </c>
      <c r="M90" t="s">
        <v>65</v>
      </c>
    </row>
    <row r="91" spans="1:13">
      <c r="A91" s="52">
        <v>90</v>
      </c>
      <c r="B91" s="52" t="s">
        <v>1287</v>
      </c>
      <c r="C91" s="52" t="s">
        <v>1358</v>
      </c>
      <c r="E91" s="50" t="s">
        <v>1399</v>
      </c>
      <c r="F91" s="50" t="s">
        <v>1375</v>
      </c>
      <c r="G91" s="53" t="s">
        <v>1384</v>
      </c>
      <c r="K91" s="6">
        <v>1</v>
      </c>
      <c r="M91" t="s">
        <v>65</v>
      </c>
    </row>
    <row r="92" spans="1:13">
      <c r="A92" s="52">
        <v>91</v>
      </c>
      <c r="B92" s="52" t="s">
        <v>1287</v>
      </c>
      <c r="C92" s="52" t="s">
        <v>1358</v>
      </c>
      <c r="E92" s="50" t="s">
        <v>1399</v>
      </c>
      <c r="F92" s="50" t="s">
        <v>1370</v>
      </c>
      <c r="G92" s="53" t="s">
        <v>1384</v>
      </c>
      <c r="K92" s="6">
        <v>1</v>
      </c>
      <c r="M92" t="s">
        <v>65</v>
      </c>
    </row>
    <row r="93" spans="1:13">
      <c r="A93" s="52">
        <v>92</v>
      </c>
      <c r="B93" s="52" t="s">
        <v>1287</v>
      </c>
      <c r="C93" s="52" t="s">
        <v>1358</v>
      </c>
      <c r="E93" s="50" t="s">
        <v>1399</v>
      </c>
      <c r="F93" s="50" t="s">
        <v>1369</v>
      </c>
      <c r="G93" s="53" t="s">
        <v>1384</v>
      </c>
      <c r="K93" s="6">
        <v>1</v>
      </c>
      <c r="M93" t="s">
        <v>65</v>
      </c>
    </row>
    <row r="94" spans="1:13">
      <c r="A94" s="52">
        <v>93</v>
      </c>
      <c r="B94" s="52" t="s">
        <v>1287</v>
      </c>
      <c r="C94" s="52" t="s">
        <v>1358</v>
      </c>
      <c r="E94" s="50" t="s">
        <v>1399</v>
      </c>
      <c r="F94" s="50" t="s">
        <v>1373</v>
      </c>
      <c r="G94" s="53" t="s">
        <v>1384</v>
      </c>
      <c r="K94" s="6">
        <v>1</v>
      </c>
      <c r="M94" t="s">
        <v>65</v>
      </c>
    </row>
    <row r="95" spans="1:13">
      <c r="A95" s="52">
        <v>94</v>
      </c>
      <c r="B95" s="52" t="s">
        <v>1287</v>
      </c>
      <c r="C95" s="52" t="s">
        <v>1358</v>
      </c>
      <c r="E95" s="50" t="s">
        <v>1399</v>
      </c>
      <c r="F95" s="50" t="s">
        <v>1393</v>
      </c>
      <c r="G95" s="53" t="s">
        <v>1384</v>
      </c>
      <c r="K95" s="6">
        <v>1</v>
      </c>
      <c r="M95" t="s">
        <v>65</v>
      </c>
    </row>
    <row r="96" spans="1:13">
      <c r="A96" s="52">
        <v>95</v>
      </c>
      <c r="B96" s="52" t="s">
        <v>1287</v>
      </c>
      <c r="C96" s="52" t="s">
        <v>1358</v>
      </c>
      <c r="E96" s="50" t="s">
        <v>1399</v>
      </c>
      <c r="F96" s="50" t="s">
        <v>1376</v>
      </c>
      <c r="G96" s="53" t="s">
        <v>1384</v>
      </c>
      <c r="K96" s="6">
        <v>1</v>
      </c>
      <c r="M96" t="s">
        <v>65</v>
      </c>
    </row>
    <row r="97" spans="1:13">
      <c r="A97" s="52">
        <v>96</v>
      </c>
      <c r="B97" s="52" t="s">
        <v>1287</v>
      </c>
      <c r="C97" s="52" t="s">
        <v>1358</v>
      </c>
      <c r="E97" s="50" t="s">
        <v>1399</v>
      </c>
      <c r="F97" s="50" t="s">
        <v>1394</v>
      </c>
      <c r="G97" s="53" t="s">
        <v>1384</v>
      </c>
      <c r="K97" s="6">
        <v>1</v>
      </c>
      <c r="M97" t="s">
        <v>65</v>
      </c>
    </row>
    <row r="98" spans="1:13">
      <c r="A98" s="52">
        <v>97</v>
      </c>
      <c r="B98" s="52" t="s">
        <v>1287</v>
      </c>
      <c r="C98" s="52" t="s">
        <v>1358</v>
      </c>
      <c r="E98" s="50" t="s">
        <v>1399</v>
      </c>
      <c r="F98" s="50" t="s">
        <v>1374</v>
      </c>
      <c r="G98" s="53" t="s">
        <v>1384</v>
      </c>
      <c r="K98" s="6">
        <v>1</v>
      </c>
      <c r="M98" t="s">
        <v>65</v>
      </c>
    </row>
    <row r="99" spans="1:13">
      <c r="A99" s="52">
        <v>98</v>
      </c>
      <c r="B99" s="52" t="s">
        <v>1287</v>
      </c>
      <c r="C99" s="52" t="s">
        <v>1358</v>
      </c>
      <c r="E99" s="50" t="s">
        <v>1399</v>
      </c>
      <c r="F99" s="50" t="s">
        <v>1397</v>
      </c>
      <c r="G99" s="53" t="s">
        <v>1403</v>
      </c>
      <c r="K99" s="6">
        <v>1</v>
      </c>
      <c r="M99" t="s">
        <v>65</v>
      </c>
    </row>
    <row r="100" spans="1:13">
      <c r="A100" s="52">
        <v>99</v>
      </c>
      <c r="B100" s="52" t="s">
        <v>1287</v>
      </c>
      <c r="C100" s="52" t="s">
        <v>1358</v>
      </c>
      <c r="E100" t="s">
        <v>1383</v>
      </c>
      <c r="F100" s="50" t="s">
        <v>1385</v>
      </c>
      <c r="K100" s="6">
        <v>1</v>
      </c>
      <c r="M100" t="s">
        <v>65</v>
      </c>
    </row>
    <row r="101" spans="1:13">
      <c r="A101" s="52">
        <v>100</v>
      </c>
      <c r="B101" s="52" t="s">
        <v>1287</v>
      </c>
      <c r="C101" s="52" t="s">
        <v>1358</v>
      </c>
      <c r="E101" t="s">
        <v>1383</v>
      </c>
      <c r="F101" s="50" t="s">
        <v>1386</v>
      </c>
      <c r="K101" s="6">
        <v>1</v>
      </c>
      <c r="M101" t="s">
        <v>65</v>
      </c>
    </row>
    <row r="102" spans="1:13">
      <c r="A102" s="52">
        <v>101</v>
      </c>
      <c r="B102" s="52" t="s">
        <v>1287</v>
      </c>
      <c r="C102" s="52" t="s">
        <v>1358</v>
      </c>
      <c r="E102" t="s">
        <v>1383</v>
      </c>
      <c r="F102" s="50" t="s">
        <v>1387</v>
      </c>
      <c r="K102" s="6">
        <v>1</v>
      </c>
      <c r="M102" t="s">
        <v>65</v>
      </c>
    </row>
    <row r="103" spans="1:13">
      <c r="A103" s="52">
        <v>102</v>
      </c>
      <c r="B103" s="52" t="s">
        <v>1287</v>
      </c>
      <c r="C103" s="52" t="s">
        <v>1358</v>
      </c>
      <c r="E103" t="s">
        <v>1383</v>
      </c>
      <c r="F103" s="50" t="s">
        <v>1388</v>
      </c>
      <c r="K103" s="6">
        <v>1</v>
      </c>
      <c r="M103" t="s">
        <v>65</v>
      </c>
    </row>
    <row r="104" spans="1:13">
      <c r="A104" s="52">
        <v>103</v>
      </c>
      <c r="B104" s="52" t="s">
        <v>1287</v>
      </c>
      <c r="C104" s="52" t="s">
        <v>1358</v>
      </c>
      <c r="E104" t="s">
        <v>1383</v>
      </c>
      <c r="F104" s="50" t="s">
        <v>1389</v>
      </c>
      <c r="K104" s="6">
        <v>1</v>
      </c>
      <c r="M104" t="s">
        <v>65</v>
      </c>
    </row>
    <row r="105" spans="1:13">
      <c r="A105" s="52">
        <v>104</v>
      </c>
      <c r="B105" s="52" t="s">
        <v>1287</v>
      </c>
      <c r="C105" s="52" t="s">
        <v>1358</v>
      </c>
      <c r="E105" t="s">
        <v>1383</v>
      </c>
      <c r="F105" s="50" t="s">
        <v>374</v>
      </c>
      <c r="K105" s="6">
        <v>1</v>
      </c>
      <c r="M105" t="s">
        <v>65</v>
      </c>
    </row>
    <row r="106" spans="1:13">
      <c r="A106" s="52">
        <v>105</v>
      </c>
      <c r="B106" s="52" t="s">
        <v>1287</v>
      </c>
      <c r="C106" s="52" t="s">
        <v>1358</v>
      </c>
      <c r="E106" t="s">
        <v>1383</v>
      </c>
      <c r="F106" s="50" t="s">
        <v>1390</v>
      </c>
      <c r="K106" s="6">
        <v>1</v>
      </c>
      <c r="M106" t="s">
        <v>65</v>
      </c>
    </row>
    <row r="107" spans="1:13">
      <c r="A107" s="52">
        <v>106</v>
      </c>
      <c r="B107" s="52" t="s">
        <v>1287</v>
      </c>
      <c r="C107" s="52" t="s">
        <v>1358</v>
      </c>
      <c r="E107" t="s">
        <v>1383</v>
      </c>
      <c r="F107" s="50" t="s">
        <v>1391</v>
      </c>
      <c r="K107" s="6">
        <v>1</v>
      </c>
      <c r="M107" t="s">
        <v>65</v>
      </c>
    </row>
    <row r="108" spans="1:13">
      <c r="A108" s="52">
        <v>107</v>
      </c>
      <c r="B108" s="52" t="s">
        <v>1287</v>
      </c>
      <c r="C108" s="52" t="s">
        <v>1358</v>
      </c>
      <c r="E108" t="s">
        <v>1383</v>
      </c>
      <c r="F108" s="50" t="s">
        <v>1392</v>
      </c>
      <c r="K108" s="6">
        <v>1</v>
      </c>
      <c r="M108" t="s">
        <v>65</v>
      </c>
    </row>
    <row r="109" spans="1:13">
      <c r="A109" s="52">
        <v>108</v>
      </c>
      <c r="B109" s="52" t="s">
        <v>1287</v>
      </c>
      <c r="C109" s="52" t="s">
        <v>1358</v>
      </c>
      <c r="E109" t="s">
        <v>1383</v>
      </c>
      <c r="F109" s="50" t="s">
        <v>379</v>
      </c>
      <c r="K109" s="6">
        <v>1</v>
      </c>
      <c r="M109" t="s">
        <v>65</v>
      </c>
    </row>
    <row r="110" spans="1:13">
      <c r="A110" s="52">
        <v>109</v>
      </c>
      <c r="B110" s="52" t="s">
        <v>1287</v>
      </c>
      <c r="C110" s="52" t="s">
        <v>1358</v>
      </c>
      <c r="E110" t="s">
        <v>1383</v>
      </c>
      <c r="F110" s="50" t="s">
        <v>1395</v>
      </c>
      <c r="K110" s="6">
        <v>1</v>
      </c>
      <c r="M110" t="s">
        <v>65</v>
      </c>
    </row>
    <row r="111" spans="1:13">
      <c r="A111" s="52">
        <v>110</v>
      </c>
      <c r="B111" s="52" t="s">
        <v>1287</v>
      </c>
      <c r="C111" s="52" t="s">
        <v>1358</v>
      </c>
      <c r="E111" t="s">
        <v>1383</v>
      </c>
      <c r="F111" s="50" t="s">
        <v>448</v>
      </c>
      <c r="K111" s="6">
        <v>1</v>
      </c>
      <c r="M111" t="s">
        <v>65</v>
      </c>
    </row>
    <row r="112" spans="1:13">
      <c r="A112" s="52">
        <v>111</v>
      </c>
      <c r="B112" s="52" t="s">
        <v>1287</v>
      </c>
      <c r="C112" s="52" t="s">
        <v>1358</v>
      </c>
      <c r="E112" t="s">
        <v>1383</v>
      </c>
      <c r="F112" s="50" t="s">
        <v>1396</v>
      </c>
      <c r="K112" s="6">
        <v>1</v>
      </c>
      <c r="M112" t="s">
        <v>65</v>
      </c>
    </row>
    <row r="113" spans="1:13">
      <c r="A113" s="52">
        <v>112</v>
      </c>
      <c r="B113" s="52" t="s">
        <v>1287</v>
      </c>
      <c r="C113" s="52" t="s">
        <v>1358</v>
      </c>
      <c r="E113" t="s">
        <v>1383</v>
      </c>
      <c r="F113" s="50" t="s">
        <v>348</v>
      </c>
      <c r="K113" s="6">
        <v>1</v>
      </c>
      <c r="M113" t="s">
        <v>65</v>
      </c>
    </row>
    <row r="114" spans="1:13">
      <c r="A114" s="52">
        <v>113</v>
      </c>
      <c r="B114" s="52" t="s">
        <v>1287</v>
      </c>
      <c r="C114" s="52" t="s">
        <v>1358</v>
      </c>
      <c r="E114" t="s">
        <v>1383</v>
      </c>
      <c r="F114" s="50" t="s">
        <v>452</v>
      </c>
      <c r="K114" s="6">
        <v>1</v>
      </c>
      <c r="M114" t="s">
        <v>65</v>
      </c>
    </row>
    <row r="115" spans="1:13">
      <c r="A115" s="52">
        <v>114</v>
      </c>
      <c r="B115" s="52" t="s">
        <v>1287</v>
      </c>
      <c r="C115" s="52" t="s">
        <v>1358</v>
      </c>
      <c r="E115" t="s">
        <v>1383</v>
      </c>
      <c r="F115" s="50" t="s">
        <v>455</v>
      </c>
      <c r="K115" s="6">
        <v>1</v>
      </c>
      <c r="M115" t="s">
        <v>65</v>
      </c>
    </row>
    <row r="116" spans="1:13">
      <c r="A116" s="52">
        <v>115</v>
      </c>
      <c r="B116" s="52" t="s">
        <v>1287</v>
      </c>
      <c r="C116" s="52" t="s">
        <v>1358</v>
      </c>
      <c r="E116" t="s">
        <v>1383</v>
      </c>
      <c r="F116" s="50" t="s">
        <v>1398</v>
      </c>
      <c r="K116" s="6">
        <v>1</v>
      </c>
      <c r="M116" t="s">
        <v>65</v>
      </c>
    </row>
    <row r="117" spans="1:13">
      <c r="A117" s="52">
        <v>116</v>
      </c>
      <c r="B117" s="52" t="s">
        <v>1287</v>
      </c>
      <c r="C117" s="52" t="s">
        <v>1358</v>
      </c>
      <c r="E117" t="s">
        <v>1383</v>
      </c>
      <c r="F117" s="50" t="s">
        <v>459</v>
      </c>
      <c r="K117" s="6">
        <v>1</v>
      </c>
      <c r="M117" t="s">
        <v>65</v>
      </c>
    </row>
    <row r="118" spans="1:13">
      <c r="A118" s="52">
        <v>117</v>
      </c>
      <c r="B118" s="52" t="s">
        <v>1287</v>
      </c>
      <c r="C118" s="52" t="s">
        <v>1358</v>
      </c>
      <c r="E118" t="s">
        <v>1383</v>
      </c>
      <c r="F118" s="50" t="s">
        <v>300</v>
      </c>
      <c r="K118" s="6">
        <v>1</v>
      </c>
      <c r="M118" t="s">
        <v>65</v>
      </c>
    </row>
    <row r="119" spans="1:13">
      <c r="A119" s="52">
        <v>118</v>
      </c>
      <c r="B119" s="52" t="s">
        <v>1287</v>
      </c>
      <c r="C119" s="52" t="s">
        <v>1358</v>
      </c>
      <c r="E119" t="s">
        <v>1365</v>
      </c>
      <c r="F119" s="50" t="s">
        <v>1404</v>
      </c>
      <c r="K119" s="6">
        <v>1</v>
      </c>
      <c r="M119" t="s">
        <v>65</v>
      </c>
    </row>
    <row r="120" spans="1:13">
      <c r="A120" s="52">
        <v>119</v>
      </c>
      <c r="B120" s="52" t="s">
        <v>1287</v>
      </c>
      <c r="C120" s="52" t="s">
        <v>1358</v>
      </c>
      <c r="E120" t="s">
        <v>1366</v>
      </c>
      <c r="F120" s="50" t="s">
        <v>1404</v>
      </c>
      <c r="K120" s="6">
        <v>1</v>
      </c>
      <c r="M120" t="s">
        <v>65</v>
      </c>
    </row>
    <row r="121" spans="1:13">
      <c r="A121" s="52">
        <v>120</v>
      </c>
      <c r="B121" s="52" t="s">
        <v>1287</v>
      </c>
      <c r="C121" s="52" t="s">
        <v>1358</v>
      </c>
      <c r="E121" t="s">
        <v>1366</v>
      </c>
      <c r="F121" s="50" t="s">
        <v>1385</v>
      </c>
      <c r="K121" s="6">
        <v>1</v>
      </c>
      <c r="M121" t="s">
        <v>65</v>
      </c>
    </row>
    <row r="122" spans="1:13">
      <c r="A122" s="52">
        <v>121</v>
      </c>
      <c r="B122" s="52" t="s">
        <v>1287</v>
      </c>
      <c r="C122" s="52" t="s">
        <v>1358</v>
      </c>
      <c r="E122" t="s">
        <v>1372</v>
      </c>
      <c r="F122" s="50" t="s">
        <v>1388</v>
      </c>
      <c r="K122" s="6">
        <v>1</v>
      </c>
      <c r="M122" t="s">
        <v>65</v>
      </c>
    </row>
    <row r="123" spans="1:13">
      <c r="A123" s="52">
        <v>122</v>
      </c>
      <c r="B123" s="52" t="s">
        <v>1287</v>
      </c>
      <c r="C123" s="52" t="s">
        <v>1358</v>
      </c>
      <c r="E123" t="s">
        <v>1372</v>
      </c>
      <c r="F123" s="50" t="s">
        <v>1389</v>
      </c>
      <c r="K123" s="6">
        <v>1</v>
      </c>
      <c r="M123" t="s">
        <v>65</v>
      </c>
    </row>
    <row r="124" spans="1:13">
      <c r="A124" s="52">
        <v>123</v>
      </c>
      <c r="B124" s="52" t="s">
        <v>1287</v>
      </c>
      <c r="C124" s="52" t="s">
        <v>1358</v>
      </c>
      <c r="E124" t="s">
        <v>1372</v>
      </c>
      <c r="F124" s="50" t="s">
        <v>1387</v>
      </c>
      <c r="K124" s="6">
        <v>0.8</v>
      </c>
      <c r="M124" t="s">
        <v>65</v>
      </c>
    </row>
    <row r="125" spans="1:13">
      <c r="A125" s="52">
        <v>124</v>
      </c>
      <c r="B125" s="52" t="s">
        <v>1287</v>
      </c>
      <c r="C125" s="52" t="s">
        <v>1358</v>
      </c>
      <c r="E125" t="s">
        <v>1372</v>
      </c>
      <c r="F125" s="50" t="s">
        <v>374</v>
      </c>
      <c r="K125" s="6">
        <v>0.7</v>
      </c>
      <c r="M125" t="s">
        <v>65</v>
      </c>
    </row>
    <row r="126" spans="1:13">
      <c r="A126" s="52">
        <v>125</v>
      </c>
      <c r="B126" s="52" t="s">
        <v>1287</v>
      </c>
      <c r="C126" s="52" t="s">
        <v>1358</v>
      </c>
      <c r="E126" t="s">
        <v>1372</v>
      </c>
      <c r="F126" s="50" t="s">
        <v>1404</v>
      </c>
      <c r="K126" s="6">
        <v>0.6</v>
      </c>
      <c r="M126" t="s">
        <v>65</v>
      </c>
    </row>
    <row r="127" spans="1:13">
      <c r="A127" s="52">
        <v>126</v>
      </c>
      <c r="B127" s="52" t="s">
        <v>1287</v>
      </c>
      <c r="C127" s="52" t="s">
        <v>1358</v>
      </c>
      <c r="E127" t="s">
        <v>1393</v>
      </c>
      <c r="F127" s="50" t="s">
        <v>1404</v>
      </c>
      <c r="K127" s="6">
        <v>1</v>
      </c>
      <c r="M127" t="s">
        <v>65</v>
      </c>
    </row>
    <row r="128" spans="1:13">
      <c r="A128" s="52">
        <v>127</v>
      </c>
      <c r="B128" s="52" t="s">
        <v>1287</v>
      </c>
      <c r="C128" s="52" t="s">
        <v>1358</v>
      </c>
      <c r="E128" t="s">
        <v>1371</v>
      </c>
      <c r="F128" s="50" t="s">
        <v>1404</v>
      </c>
      <c r="K128" s="6">
        <v>1</v>
      </c>
      <c r="M128" t="s">
        <v>65</v>
      </c>
    </row>
    <row r="129" spans="1:13">
      <c r="A129" s="52">
        <v>128</v>
      </c>
      <c r="B129" s="52" t="s">
        <v>1287</v>
      </c>
      <c r="C129" s="52" t="s">
        <v>1358</v>
      </c>
      <c r="E129" t="s">
        <v>1371</v>
      </c>
      <c r="F129" s="50" t="s">
        <v>1390</v>
      </c>
      <c r="K129" s="6">
        <v>1</v>
      </c>
      <c r="M129" t="s">
        <v>65</v>
      </c>
    </row>
    <row r="130" spans="1:13">
      <c r="A130" s="52">
        <v>129</v>
      </c>
      <c r="B130" s="52" t="s">
        <v>1287</v>
      </c>
      <c r="C130" s="52" t="s">
        <v>1358</v>
      </c>
      <c r="E130" t="s">
        <v>1371</v>
      </c>
      <c r="F130" s="50" t="s">
        <v>1391</v>
      </c>
      <c r="K130" s="6">
        <v>1</v>
      </c>
      <c r="M130" t="s">
        <v>65</v>
      </c>
    </row>
    <row r="131" spans="1:13">
      <c r="A131" s="52">
        <v>130</v>
      </c>
      <c r="B131" s="52" t="s">
        <v>1287</v>
      </c>
      <c r="C131" s="52" t="s">
        <v>1358</v>
      </c>
      <c r="E131" t="s">
        <v>1371</v>
      </c>
      <c r="F131" s="50" t="s">
        <v>1392</v>
      </c>
      <c r="K131" s="6">
        <v>1</v>
      </c>
      <c r="M131" t="s">
        <v>65</v>
      </c>
    </row>
    <row r="132" spans="1:13">
      <c r="A132" s="52">
        <v>131</v>
      </c>
      <c r="B132" s="52" t="s">
        <v>1287</v>
      </c>
      <c r="C132" s="52" t="s">
        <v>1358</v>
      </c>
      <c r="E132" t="s">
        <v>1371</v>
      </c>
      <c r="F132" s="50" t="s">
        <v>379</v>
      </c>
      <c r="K132" s="6">
        <v>1</v>
      </c>
      <c r="M132" t="s">
        <v>65</v>
      </c>
    </row>
    <row r="133" spans="1:13">
      <c r="A133" s="52">
        <v>132</v>
      </c>
      <c r="B133" s="52" t="s">
        <v>1287</v>
      </c>
      <c r="C133" s="52" t="s">
        <v>1358</v>
      </c>
      <c r="E133" t="s">
        <v>1370</v>
      </c>
      <c r="F133" s="50" t="s">
        <v>1404</v>
      </c>
      <c r="K133" s="6">
        <v>1</v>
      </c>
      <c r="M133" t="s">
        <v>65</v>
      </c>
    </row>
    <row r="134" spans="1:13">
      <c r="A134" s="52">
        <v>133</v>
      </c>
      <c r="B134" s="52" t="s">
        <v>1287</v>
      </c>
      <c r="C134" s="52" t="s">
        <v>1358</v>
      </c>
      <c r="E134" t="s">
        <v>1367</v>
      </c>
      <c r="F134" s="50" t="s">
        <v>1386</v>
      </c>
      <c r="K134" s="6">
        <v>1</v>
      </c>
      <c r="M134" t="s">
        <v>65</v>
      </c>
    </row>
    <row r="135" spans="1:13">
      <c r="A135" s="52">
        <v>134</v>
      </c>
      <c r="B135" s="52" t="s">
        <v>1287</v>
      </c>
      <c r="C135" s="52" t="s">
        <v>1358</v>
      </c>
      <c r="E135" t="s">
        <v>1369</v>
      </c>
      <c r="F135" s="50" t="s">
        <v>1404</v>
      </c>
      <c r="K135" s="6">
        <v>1</v>
      </c>
      <c r="M135" t="s">
        <v>65</v>
      </c>
    </row>
    <row r="136" spans="1:13">
      <c r="A136" s="52">
        <v>135</v>
      </c>
      <c r="B136" s="52" t="s">
        <v>1287</v>
      </c>
      <c r="C136" s="52" t="s">
        <v>1358</v>
      </c>
      <c r="E136" t="s">
        <v>1376</v>
      </c>
      <c r="F136" s="50" t="s">
        <v>1404</v>
      </c>
      <c r="K136" s="6">
        <v>1</v>
      </c>
      <c r="M136" t="s">
        <v>65</v>
      </c>
    </row>
    <row r="137" spans="1:13">
      <c r="A137" s="52">
        <v>136</v>
      </c>
      <c r="B137" s="52" t="s">
        <v>1287</v>
      </c>
      <c r="C137" s="52" t="s">
        <v>1358</v>
      </c>
      <c r="E137" t="s">
        <v>1405</v>
      </c>
      <c r="F137" s="50" t="s">
        <v>1404</v>
      </c>
      <c r="K137" s="6">
        <v>1</v>
      </c>
      <c r="M137" t="s">
        <v>65</v>
      </c>
    </row>
    <row r="138" spans="1:13">
      <c r="A138" s="52">
        <v>137</v>
      </c>
      <c r="B138" s="52" t="s">
        <v>1287</v>
      </c>
      <c r="C138" s="52" t="s">
        <v>1358</v>
      </c>
      <c r="E138" t="s">
        <v>1405</v>
      </c>
      <c r="F138" s="50" t="s">
        <v>452</v>
      </c>
      <c r="K138" s="6">
        <v>1</v>
      </c>
      <c r="M138" t="s">
        <v>65</v>
      </c>
    </row>
    <row r="139" spans="1:13">
      <c r="A139" s="52">
        <v>138</v>
      </c>
      <c r="B139" s="52" t="s">
        <v>1287</v>
      </c>
      <c r="C139" s="52" t="s">
        <v>1358</v>
      </c>
      <c r="E139" t="s">
        <v>1405</v>
      </c>
      <c r="F139" s="50" t="s">
        <v>455</v>
      </c>
      <c r="K139" s="6">
        <v>1</v>
      </c>
      <c r="M139" t="s">
        <v>65</v>
      </c>
    </row>
    <row r="140" spans="1:13">
      <c r="A140" s="52">
        <v>139</v>
      </c>
      <c r="B140" s="52" t="s">
        <v>1287</v>
      </c>
      <c r="C140" s="52" t="s">
        <v>1358</v>
      </c>
      <c r="E140" t="s">
        <v>1405</v>
      </c>
      <c r="F140" s="50" t="s">
        <v>1398</v>
      </c>
      <c r="K140" s="6">
        <v>1</v>
      </c>
      <c r="M140" t="s">
        <v>65</v>
      </c>
    </row>
    <row r="141" spans="1:13">
      <c r="A141" s="52">
        <v>140</v>
      </c>
      <c r="B141" s="52" t="s">
        <v>1287</v>
      </c>
      <c r="C141" s="52" t="s">
        <v>1358</v>
      </c>
      <c r="E141" t="s">
        <v>1405</v>
      </c>
      <c r="F141" s="50" t="s">
        <v>459</v>
      </c>
      <c r="K141" s="6">
        <v>1</v>
      </c>
      <c r="M141" t="s">
        <v>65</v>
      </c>
    </row>
    <row r="142" spans="1:13">
      <c r="A142" s="52">
        <v>141</v>
      </c>
      <c r="B142" s="52" t="s">
        <v>1287</v>
      </c>
      <c r="C142" s="52" t="s">
        <v>1358</v>
      </c>
      <c r="E142" t="s">
        <v>1405</v>
      </c>
      <c r="F142" s="50" t="s">
        <v>300</v>
      </c>
      <c r="K142" s="6">
        <v>1</v>
      </c>
      <c r="M142" t="s">
        <v>65</v>
      </c>
    </row>
    <row r="143" spans="1:13">
      <c r="A143" s="52">
        <v>142</v>
      </c>
      <c r="B143" s="52" t="s">
        <v>1287</v>
      </c>
      <c r="C143" s="52" t="s">
        <v>1358</v>
      </c>
      <c r="E143" t="s">
        <v>1405</v>
      </c>
      <c r="F143" s="50" t="s">
        <v>348</v>
      </c>
      <c r="K143" s="6">
        <v>1</v>
      </c>
      <c r="M143" t="s">
        <v>65</v>
      </c>
    </row>
    <row r="144" spans="1:13">
      <c r="A144" s="52">
        <v>143</v>
      </c>
      <c r="B144" s="52" t="s">
        <v>1287</v>
      </c>
      <c r="C144" s="52" t="s">
        <v>1358</v>
      </c>
      <c r="E144" t="s">
        <v>1363</v>
      </c>
      <c r="F144" s="50" t="s">
        <v>1404</v>
      </c>
      <c r="K144" s="6">
        <v>1</v>
      </c>
      <c r="M144" t="s">
        <v>65</v>
      </c>
    </row>
    <row r="145" spans="1:13">
      <c r="A145" s="52">
        <v>144</v>
      </c>
      <c r="B145" s="52" t="s">
        <v>1287</v>
      </c>
      <c r="C145" s="52" t="s">
        <v>1358</v>
      </c>
      <c r="E145" s="2" t="s">
        <v>1360</v>
      </c>
      <c r="F145" s="50" t="s">
        <v>1404</v>
      </c>
      <c r="K145" s="6">
        <v>1</v>
      </c>
      <c r="M145" t="s">
        <v>189</v>
      </c>
    </row>
    <row r="146" spans="1:13">
      <c r="A146" s="52">
        <v>145</v>
      </c>
      <c r="B146" s="52" t="s">
        <v>1287</v>
      </c>
      <c r="C146" s="52" t="s">
        <v>1358</v>
      </c>
      <c r="E146" t="s">
        <v>1362</v>
      </c>
      <c r="F146" s="50" t="s">
        <v>1404</v>
      </c>
      <c r="K146" s="6">
        <v>1</v>
      </c>
      <c r="M146" t="s">
        <v>189</v>
      </c>
    </row>
    <row r="147" spans="1:13">
      <c r="A147" s="52">
        <v>146</v>
      </c>
      <c r="B147" s="52" t="s">
        <v>1287</v>
      </c>
      <c r="C147" s="52" t="s">
        <v>1358</v>
      </c>
      <c r="E147" t="s">
        <v>1373</v>
      </c>
      <c r="F147" s="50" t="s">
        <v>1404</v>
      </c>
      <c r="K147" s="6">
        <v>1</v>
      </c>
      <c r="M147" t="s">
        <v>65</v>
      </c>
    </row>
    <row r="148" spans="1:13">
      <c r="A148" s="52">
        <v>147</v>
      </c>
      <c r="B148" s="52" t="s">
        <v>1287</v>
      </c>
      <c r="C148" s="52" t="s">
        <v>1358</v>
      </c>
      <c r="E148" t="s">
        <v>1375</v>
      </c>
      <c r="F148" s="50" t="s">
        <v>1404</v>
      </c>
      <c r="K148" s="6">
        <v>1</v>
      </c>
      <c r="M148" t="s">
        <v>65</v>
      </c>
    </row>
    <row r="149" spans="1:13">
      <c r="A149" s="52">
        <v>148</v>
      </c>
      <c r="B149" s="52" t="s">
        <v>1287</v>
      </c>
      <c r="C149" s="52" t="s">
        <v>1358</v>
      </c>
      <c r="E149" t="s">
        <v>1394</v>
      </c>
      <c r="F149" s="50" t="s">
        <v>1404</v>
      </c>
      <c r="K149" s="6">
        <v>1</v>
      </c>
      <c r="M149" t="s">
        <v>65</v>
      </c>
    </row>
    <row r="150" spans="1:13">
      <c r="A150" s="52">
        <v>149</v>
      </c>
      <c r="B150" s="52" t="s">
        <v>1287</v>
      </c>
      <c r="C150" s="52" t="s">
        <v>1358</v>
      </c>
      <c r="E150" t="s">
        <v>1374</v>
      </c>
      <c r="F150" s="50" t="s">
        <v>1404</v>
      </c>
      <c r="K150" s="6">
        <v>1</v>
      </c>
      <c r="M150" t="s">
        <v>65</v>
      </c>
    </row>
    <row r="151" spans="1:13">
      <c r="A151" s="52">
        <v>150</v>
      </c>
      <c r="B151" s="52" t="s">
        <v>1287</v>
      </c>
      <c r="C151" s="52" t="s">
        <v>1358</v>
      </c>
      <c r="E151" t="s">
        <v>1374</v>
      </c>
      <c r="F151" s="50" t="s">
        <v>1395</v>
      </c>
      <c r="K151" s="6">
        <v>1</v>
      </c>
      <c r="M151" t="s">
        <v>65</v>
      </c>
    </row>
    <row r="152" spans="1:13">
      <c r="A152" s="52">
        <v>151</v>
      </c>
      <c r="B152" s="52" t="s">
        <v>1287</v>
      </c>
      <c r="C152" s="52" t="s">
        <v>1358</v>
      </c>
      <c r="E152" t="s">
        <v>1374</v>
      </c>
      <c r="F152" s="50" t="s">
        <v>448</v>
      </c>
      <c r="K152" s="6">
        <v>1</v>
      </c>
      <c r="M152" t="s">
        <v>65</v>
      </c>
    </row>
    <row r="153" spans="1:13">
      <c r="A153" s="52">
        <v>152</v>
      </c>
      <c r="B153" s="52" t="s">
        <v>1287</v>
      </c>
      <c r="C153" s="52" t="s">
        <v>1358</v>
      </c>
      <c r="E153" t="s">
        <v>1374</v>
      </c>
      <c r="F153" s="50" t="s">
        <v>1396</v>
      </c>
      <c r="K153" s="6">
        <v>1</v>
      </c>
      <c r="M153" t="s">
        <v>65</v>
      </c>
    </row>
    <row r="154" spans="1:13">
      <c r="A154" s="52">
        <v>153</v>
      </c>
      <c r="B154" s="52" t="s">
        <v>1287</v>
      </c>
      <c r="C154" s="52" t="s">
        <v>730</v>
      </c>
      <c r="E154" t="s">
        <v>722</v>
      </c>
      <c r="F154" s="50" t="s">
        <v>227</v>
      </c>
      <c r="H154" t="s">
        <v>227</v>
      </c>
      <c r="L154" s="55">
        <v>43017</v>
      </c>
      <c r="M154" t="s">
        <v>189</v>
      </c>
    </row>
    <row r="155" spans="1:13">
      <c r="A155" s="52">
        <v>154</v>
      </c>
      <c r="B155" s="52" t="s">
        <v>1287</v>
      </c>
      <c r="C155" s="52" t="s">
        <v>730</v>
      </c>
      <c r="E155" t="s">
        <v>722</v>
      </c>
      <c r="F155" s="50" t="s">
        <v>733</v>
      </c>
      <c r="H155" t="s">
        <v>733</v>
      </c>
      <c r="L155" s="55">
        <v>43017</v>
      </c>
      <c r="M155" t="s">
        <v>65</v>
      </c>
    </row>
    <row r="156" spans="1:13">
      <c r="A156" s="52">
        <v>155</v>
      </c>
      <c r="B156" s="52" t="s">
        <v>1287</v>
      </c>
      <c r="C156" s="52" t="s">
        <v>730</v>
      </c>
      <c r="E156" t="s">
        <v>722</v>
      </c>
      <c r="F156" s="50" t="s">
        <v>97</v>
      </c>
      <c r="H156" t="s">
        <v>97</v>
      </c>
      <c r="L156" s="55">
        <v>43017</v>
      </c>
      <c r="M156" t="s">
        <v>65</v>
      </c>
    </row>
    <row r="157" spans="1:13">
      <c r="A157" s="52">
        <v>156</v>
      </c>
      <c r="B157" s="52" t="s">
        <v>1287</v>
      </c>
      <c r="C157" s="52" t="s">
        <v>730</v>
      </c>
      <c r="E157" t="s">
        <v>722</v>
      </c>
      <c r="F157" s="50" t="s">
        <v>71</v>
      </c>
      <c r="H157" t="s">
        <v>71</v>
      </c>
      <c r="L157" s="55">
        <v>43017</v>
      </c>
      <c r="M157" t="s">
        <v>65</v>
      </c>
    </row>
    <row r="158" spans="1:13">
      <c r="A158" s="52">
        <v>157</v>
      </c>
      <c r="B158" s="52" t="s">
        <v>1287</v>
      </c>
      <c r="C158" s="52" t="s">
        <v>730</v>
      </c>
      <c r="E158" t="s">
        <v>722</v>
      </c>
      <c r="F158" s="50" t="s">
        <v>734</v>
      </c>
      <c r="H158" t="s">
        <v>734</v>
      </c>
      <c r="L158" s="55">
        <v>43017</v>
      </c>
      <c r="M158" t="s">
        <v>65</v>
      </c>
    </row>
    <row r="159" spans="1:13">
      <c r="A159" s="52">
        <v>158</v>
      </c>
      <c r="B159" s="52" t="s">
        <v>1287</v>
      </c>
      <c r="C159" s="52" t="s">
        <v>730</v>
      </c>
      <c r="E159" t="s">
        <v>722</v>
      </c>
      <c r="F159" s="50" t="s">
        <v>282</v>
      </c>
      <c r="H159" t="s">
        <v>282</v>
      </c>
      <c r="L159" s="55">
        <v>43017</v>
      </c>
      <c r="M159" t="s">
        <v>65</v>
      </c>
    </row>
    <row r="160" spans="1:13">
      <c r="A160" s="52">
        <v>159</v>
      </c>
      <c r="B160" s="52" t="s">
        <v>1287</v>
      </c>
      <c r="C160" s="52" t="s">
        <v>730</v>
      </c>
      <c r="E160" t="s">
        <v>722</v>
      </c>
      <c r="F160" s="50" t="s">
        <v>374</v>
      </c>
      <c r="H160" t="s">
        <v>374</v>
      </c>
      <c r="L160" s="55">
        <v>43017</v>
      </c>
      <c r="M160" t="s">
        <v>65</v>
      </c>
    </row>
    <row r="161" spans="1:13">
      <c r="A161" s="52">
        <v>160</v>
      </c>
      <c r="B161" s="52" t="s">
        <v>1287</v>
      </c>
      <c r="C161" s="52" t="s">
        <v>730</v>
      </c>
      <c r="E161" t="s">
        <v>722</v>
      </c>
      <c r="F161" s="50" t="s">
        <v>123</v>
      </c>
      <c r="H161" t="s">
        <v>123</v>
      </c>
      <c r="L161" s="55">
        <v>43017</v>
      </c>
      <c r="M161" t="s">
        <v>65</v>
      </c>
    </row>
    <row r="162" spans="1:13">
      <c r="A162" s="52">
        <v>161</v>
      </c>
      <c r="B162" s="52" t="s">
        <v>1287</v>
      </c>
      <c r="C162" s="52" t="s">
        <v>730</v>
      </c>
      <c r="E162" t="s">
        <v>722</v>
      </c>
      <c r="F162" s="50" t="s">
        <v>149</v>
      </c>
      <c r="H162" t="s">
        <v>149</v>
      </c>
      <c r="L162" s="55">
        <v>43017</v>
      </c>
      <c r="M162" t="s">
        <v>65</v>
      </c>
    </row>
    <row r="163" spans="1:13">
      <c r="A163" s="52">
        <v>162</v>
      </c>
      <c r="B163" s="52" t="s">
        <v>1287</v>
      </c>
      <c r="C163" s="52" t="s">
        <v>730</v>
      </c>
      <c r="E163" t="s">
        <v>722</v>
      </c>
      <c r="F163" s="50" t="s">
        <v>266</v>
      </c>
      <c r="H163" t="s">
        <v>266</v>
      </c>
      <c r="L163" s="55">
        <v>43017</v>
      </c>
      <c r="M163" t="s">
        <v>263</v>
      </c>
    </row>
    <row r="164" spans="1:13">
      <c r="A164" s="52">
        <v>163</v>
      </c>
      <c r="B164" s="52" t="s">
        <v>1287</v>
      </c>
      <c r="C164" s="52" t="s">
        <v>730</v>
      </c>
      <c r="E164" t="s">
        <v>722</v>
      </c>
      <c r="F164" s="50" t="s">
        <v>362</v>
      </c>
      <c r="H164" t="s">
        <v>362</v>
      </c>
      <c r="L164" s="55">
        <v>43017</v>
      </c>
      <c r="M164" t="s">
        <v>65</v>
      </c>
    </row>
    <row r="165" spans="1:13">
      <c r="A165" s="52">
        <v>164</v>
      </c>
      <c r="B165" s="52" t="s">
        <v>1287</v>
      </c>
      <c r="C165" s="52" t="s">
        <v>730</v>
      </c>
      <c r="E165" t="s">
        <v>722</v>
      </c>
      <c r="F165" s="50" t="s">
        <v>289</v>
      </c>
      <c r="H165" t="s">
        <v>289</v>
      </c>
      <c r="L165" s="55">
        <v>43017</v>
      </c>
      <c r="M165" t="s">
        <v>65</v>
      </c>
    </row>
    <row r="166" spans="1:13">
      <c r="A166" s="52">
        <v>165</v>
      </c>
      <c r="B166" s="52" t="s">
        <v>1287</v>
      </c>
      <c r="C166" s="52" t="s">
        <v>730</v>
      </c>
      <c r="E166" t="s">
        <v>722</v>
      </c>
      <c r="F166" s="50" t="s">
        <v>210</v>
      </c>
      <c r="H166" t="s">
        <v>210</v>
      </c>
      <c r="L166" s="55">
        <v>43017</v>
      </c>
      <c r="M166" t="s">
        <v>189</v>
      </c>
    </row>
    <row r="167" spans="1:13">
      <c r="A167" s="52">
        <v>166</v>
      </c>
      <c r="B167" s="52" t="s">
        <v>1287</v>
      </c>
      <c r="C167" s="52" t="s">
        <v>730</v>
      </c>
      <c r="E167" t="s">
        <v>722</v>
      </c>
      <c r="F167" s="50" t="s">
        <v>299</v>
      </c>
      <c r="H167" t="s">
        <v>299</v>
      </c>
      <c r="L167" s="55">
        <v>43017</v>
      </c>
      <c r="M167" t="s">
        <v>65</v>
      </c>
    </row>
    <row r="168" spans="1:13">
      <c r="A168" s="52">
        <v>167</v>
      </c>
      <c r="B168" s="52" t="s">
        <v>1287</v>
      </c>
      <c r="C168" s="52" t="s">
        <v>730</v>
      </c>
      <c r="E168" t="s">
        <v>722</v>
      </c>
      <c r="F168" s="50" t="s">
        <v>87</v>
      </c>
      <c r="H168" t="s">
        <v>87</v>
      </c>
      <c r="L168" s="55">
        <v>43017</v>
      </c>
      <c r="M168" t="s">
        <v>65</v>
      </c>
    </row>
    <row r="169" spans="1:13">
      <c r="A169" s="52">
        <v>168</v>
      </c>
      <c r="B169" s="52" t="s">
        <v>1287</v>
      </c>
      <c r="C169" s="52" t="s">
        <v>730</v>
      </c>
      <c r="E169" t="s">
        <v>722</v>
      </c>
      <c r="F169" s="50" t="s">
        <v>396</v>
      </c>
      <c r="H169" t="s">
        <v>396</v>
      </c>
      <c r="L169" s="55">
        <v>43017</v>
      </c>
      <c r="M169" t="s">
        <v>65</v>
      </c>
    </row>
    <row r="170" spans="1:13">
      <c r="A170" s="52">
        <v>169</v>
      </c>
      <c r="B170" s="52" t="s">
        <v>1287</v>
      </c>
      <c r="C170" s="52" t="s">
        <v>730</v>
      </c>
      <c r="E170" t="s">
        <v>722</v>
      </c>
      <c r="F170" s="50" t="s">
        <v>281</v>
      </c>
      <c r="H170" t="s">
        <v>281</v>
      </c>
      <c r="L170" s="55">
        <v>43017</v>
      </c>
      <c r="M170" t="s">
        <v>263</v>
      </c>
    </row>
    <row r="171" spans="1:13">
      <c r="A171" s="52">
        <v>170</v>
      </c>
      <c r="B171" s="52" t="s">
        <v>1287</v>
      </c>
      <c r="C171" s="52" t="s">
        <v>730</v>
      </c>
      <c r="E171" t="s">
        <v>722</v>
      </c>
      <c r="F171" s="50" t="s">
        <v>173</v>
      </c>
      <c r="H171" t="s">
        <v>173</v>
      </c>
      <c r="L171" s="55">
        <v>43017</v>
      </c>
      <c r="M171" t="s">
        <v>65</v>
      </c>
    </row>
    <row r="172" spans="1:13">
      <c r="A172" s="52">
        <v>171</v>
      </c>
      <c r="B172" s="52" t="s">
        <v>1287</v>
      </c>
      <c r="C172" s="52" t="s">
        <v>730</v>
      </c>
      <c r="E172" t="s">
        <v>722</v>
      </c>
      <c r="F172" s="50" t="s">
        <v>134</v>
      </c>
      <c r="H172" t="s">
        <v>134</v>
      </c>
      <c r="L172" s="55">
        <v>43017</v>
      </c>
      <c r="M172" t="s">
        <v>65</v>
      </c>
    </row>
    <row r="173" spans="1:13">
      <c r="A173" s="52">
        <v>172</v>
      </c>
      <c r="B173" s="52" t="s">
        <v>1287</v>
      </c>
      <c r="C173" s="52" t="s">
        <v>730</v>
      </c>
      <c r="E173" t="s">
        <v>722</v>
      </c>
      <c r="F173" s="50" t="s">
        <v>213</v>
      </c>
      <c r="H173" t="s">
        <v>213</v>
      </c>
      <c r="L173" s="55">
        <v>43017</v>
      </c>
      <c r="M173" t="s">
        <v>189</v>
      </c>
    </row>
    <row r="174" spans="1:13">
      <c r="A174" s="52">
        <v>173</v>
      </c>
      <c r="B174" s="52" t="s">
        <v>1287</v>
      </c>
      <c r="C174" s="52" t="s">
        <v>730</v>
      </c>
      <c r="E174" t="s">
        <v>722</v>
      </c>
      <c r="F174" s="50" t="s">
        <v>303</v>
      </c>
      <c r="H174" t="s">
        <v>303</v>
      </c>
      <c r="L174" s="55">
        <v>43017</v>
      </c>
      <c r="M174" t="s">
        <v>65</v>
      </c>
    </row>
    <row r="175" spans="1:13">
      <c r="A175" s="52">
        <v>174</v>
      </c>
      <c r="B175" s="52" t="s">
        <v>1287</v>
      </c>
      <c r="C175" s="52" t="s">
        <v>730</v>
      </c>
      <c r="E175" t="s">
        <v>722</v>
      </c>
      <c r="F175" s="50" t="s">
        <v>420</v>
      </c>
      <c r="H175" t="s">
        <v>420</v>
      </c>
      <c r="L175" s="55">
        <v>43017</v>
      </c>
      <c r="M175" t="s">
        <v>65</v>
      </c>
    </row>
    <row r="176" spans="1:13">
      <c r="A176" s="52">
        <v>175</v>
      </c>
      <c r="B176" s="52" t="s">
        <v>1287</v>
      </c>
      <c r="C176" s="52" t="s">
        <v>730</v>
      </c>
      <c r="E176" t="s">
        <v>722</v>
      </c>
      <c r="F176" s="50" t="s">
        <v>294</v>
      </c>
      <c r="H176" t="s">
        <v>294</v>
      </c>
      <c r="L176" s="55">
        <v>43017</v>
      </c>
      <c r="M176" t="s">
        <v>65</v>
      </c>
    </row>
    <row r="177" spans="1:13">
      <c r="A177" s="52">
        <v>176</v>
      </c>
      <c r="B177" s="52" t="s">
        <v>1287</v>
      </c>
      <c r="C177" s="52" t="s">
        <v>730</v>
      </c>
      <c r="E177" t="s">
        <v>722</v>
      </c>
      <c r="F177" s="50" t="s">
        <v>739</v>
      </c>
      <c r="H177" t="s">
        <v>739</v>
      </c>
      <c r="L177" s="55">
        <v>43017</v>
      </c>
      <c r="M177" t="s">
        <v>65</v>
      </c>
    </row>
    <row r="178" spans="1:13">
      <c r="A178" s="52">
        <v>177</v>
      </c>
      <c r="B178" s="52" t="s">
        <v>1287</v>
      </c>
      <c r="C178" s="52" t="s">
        <v>730</v>
      </c>
      <c r="E178" t="s">
        <v>722</v>
      </c>
      <c r="F178" s="50" t="s">
        <v>254</v>
      </c>
      <c r="H178" t="s">
        <v>254</v>
      </c>
      <c r="L178" s="55">
        <v>43017</v>
      </c>
      <c r="M178" t="s">
        <v>65</v>
      </c>
    </row>
    <row r="179" spans="1:13">
      <c r="A179" s="52">
        <v>178</v>
      </c>
      <c r="B179" s="52" t="s">
        <v>1287</v>
      </c>
      <c r="C179" s="52" t="s">
        <v>730</v>
      </c>
      <c r="E179" t="s">
        <v>722</v>
      </c>
      <c r="F179" s="50" t="s">
        <v>241</v>
      </c>
      <c r="H179" t="s">
        <v>241</v>
      </c>
      <c r="L179" s="55">
        <v>43017</v>
      </c>
      <c r="M179" t="s">
        <v>65</v>
      </c>
    </row>
    <row r="180" spans="1:13">
      <c r="A180" s="52">
        <v>179</v>
      </c>
      <c r="B180" s="52" t="s">
        <v>1287</v>
      </c>
      <c r="C180" s="52" t="s">
        <v>730</v>
      </c>
      <c r="E180" t="s">
        <v>722</v>
      </c>
      <c r="F180" s="50" t="s">
        <v>399</v>
      </c>
      <c r="H180" t="s">
        <v>399</v>
      </c>
      <c r="L180" s="55">
        <v>43017</v>
      </c>
      <c r="M180" t="s">
        <v>65</v>
      </c>
    </row>
    <row r="181" spans="1:13">
      <c r="A181" s="52">
        <v>180</v>
      </c>
      <c r="B181" s="52" t="s">
        <v>1287</v>
      </c>
      <c r="C181" s="52" t="s">
        <v>730</v>
      </c>
      <c r="E181" t="s">
        <v>722</v>
      </c>
      <c r="F181" s="50" t="s">
        <v>144</v>
      </c>
      <c r="H181" t="s">
        <v>144</v>
      </c>
      <c r="L181" s="55">
        <v>43017</v>
      </c>
      <c r="M181" t="s">
        <v>65</v>
      </c>
    </row>
    <row r="182" spans="1:13">
      <c r="A182" s="52">
        <v>181</v>
      </c>
      <c r="B182" s="52" t="s">
        <v>1287</v>
      </c>
      <c r="C182" s="52" t="s">
        <v>730</v>
      </c>
      <c r="E182" t="s">
        <v>722</v>
      </c>
      <c r="F182" s="50" t="s">
        <v>182</v>
      </c>
      <c r="H182" t="s">
        <v>182</v>
      </c>
      <c r="L182" s="55">
        <v>43017</v>
      </c>
      <c r="M182" t="s">
        <v>65</v>
      </c>
    </row>
    <row r="183" spans="1:13">
      <c r="A183" s="52">
        <v>182</v>
      </c>
      <c r="B183" s="52" t="s">
        <v>1287</v>
      </c>
      <c r="C183" s="52" t="s">
        <v>730</v>
      </c>
      <c r="E183" t="s">
        <v>722</v>
      </c>
      <c r="F183" s="50" t="s">
        <v>223</v>
      </c>
      <c r="H183" t="s">
        <v>223</v>
      </c>
      <c r="L183" s="55">
        <v>43017</v>
      </c>
      <c r="M183" t="s">
        <v>65</v>
      </c>
    </row>
    <row r="184" spans="1:13">
      <c r="A184" s="52">
        <v>183</v>
      </c>
      <c r="B184" s="52" t="s">
        <v>1287</v>
      </c>
      <c r="C184" s="52" t="s">
        <v>730</v>
      </c>
      <c r="E184" t="s">
        <v>722</v>
      </c>
      <c r="F184" s="50" t="s">
        <v>357</v>
      </c>
      <c r="H184" t="s">
        <v>357</v>
      </c>
      <c r="L184" s="55">
        <v>43017</v>
      </c>
      <c r="M184" t="s">
        <v>65</v>
      </c>
    </row>
    <row r="185" spans="1:13">
      <c r="A185" s="52">
        <v>184</v>
      </c>
      <c r="B185" s="52" t="s">
        <v>1287</v>
      </c>
      <c r="C185" s="52" t="s">
        <v>730</v>
      </c>
      <c r="E185" t="s">
        <v>722</v>
      </c>
      <c r="F185" s="50" t="s">
        <v>107</v>
      </c>
      <c r="H185" t="s">
        <v>107</v>
      </c>
      <c r="L185" s="55">
        <v>43017</v>
      </c>
      <c r="M185" t="s">
        <v>65</v>
      </c>
    </row>
    <row r="186" spans="1:13">
      <c r="A186" s="52">
        <v>185</v>
      </c>
      <c r="B186" s="52" t="s">
        <v>1287</v>
      </c>
      <c r="C186" s="52" t="s">
        <v>730</v>
      </c>
      <c r="E186" t="s">
        <v>722</v>
      </c>
      <c r="F186" s="50" t="s">
        <v>176</v>
      </c>
      <c r="H186" t="s">
        <v>176</v>
      </c>
      <c r="L186" s="55">
        <v>43017</v>
      </c>
      <c r="M186" t="s">
        <v>65</v>
      </c>
    </row>
    <row r="187" spans="1:13">
      <c r="A187" s="52">
        <v>186</v>
      </c>
      <c r="B187" s="52" t="s">
        <v>1287</v>
      </c>
      <c r="C187" s="52" t="s">
        <v>730</v>
      </c>
      <c r="E187" t="s">
        <v>722</v>
      </c>
      <c r="F187" s="50" t="s">
        <v>190</v>
      </c>
      <c r="H187" t="s">
        <v>190</v>
      </c>
      <c r="L187" s="55">
        <v>43017</v>
      </c>
      <c r="M187" t="s">
        <v>189</v>
      </c>
    </row>
    <row r="188" spans="1:13">
      <c r="A188" s="52">
        <v>187</v>
      </c>
      <c r="B188" s="52" t="s">
        <v>1287</v>
      </c>
      <c r="C188" s="52" t="s">
        <v>730</v>
      </c>
      <c r="E188" t="s">
        <v>722</v>
      </c>
      <c r="F188" s="50" t="s">
        <v>222</v>
      </c>
      <c r="H188" t="s">
        <v>222</v>
      </c>
      <c r="L188" s="55">
        <v>43017</v>
      </c>
      <c r="M188" t="s">
        <v>65</v>
      </c>
    </row>
    <row r="189" spans="1:13">
      <c r="A189" s="52">
        <v>188</v>
      </c>
      <c r="B189" s="52" t="s">
        <v>1287</v>
      </c>
      <c r="C189" s="52" t="s">
        <v>730</v>
      </c>
      <c r="E189" t="s">
        <v>722</v>
      </c>
      <c r="F189" s="50" t="s">
        <v>360</v>
      </c>
      <c r="H189" t="s">
        <v>360</v>
      </c>
      <c r="L189" s="55">
        <v>43017</v>
      </c>
      <c r="M189" t="s">
        <v>65</v>
      </c>
    </row>
    <row r="190" spans="1:13">
      <c r="A190" s="52">
        <v>189</v>
      </c>
      <c r="B190" s="52" t="s">
        <v>1287</v>
      </c>
      <c r="C190" s="52" t="s">
        <v>730</v>
      </c>
      <c r="E190" t="s">
        <v>722</v>
      </c>
      <c r="F190" s="50" t="s">
        <v>217</v>
      </c>
      <c r="H190" t="s">
        <v>217</v>
      </c>
      <c r="L190" s="55">
        <v>43017</v>
      </c>
      <c r="M190" t="s">
        <v>65</v>
      </c>
    </row>
    <row r="191" spans="1:13">
      <c r="A191" s="52">
        <v>190</v>
      </c>
      <c r="B191" s="52" t="s">
        <v>1287</v>
      </c>
      <c r="C191" s="52" t="s">
        <v>730</v>
      </c>
      <c r="E191" t="s">
        <v>722</v>
      </c>
      <c r="F191" s="50" t="s">
        <v>145</v>
      </c>
      <c r="H191" t="s">
        <v>145</v>
      </c>
      <c r="L191" s="55">
        <v>43017</v>
      </c>
      <c r="M191" t="s">
        <v>688</v>
      </c>
    </row>
    <row r="192" spans="1:13">
      <c r="A192" s="52">
        <v>191</v>
      </c>
      <c r="B192" s="52" t="s">
        <v>1287</v>
      </c>
      <c r="C192" s="52" t="s">
        <v>41</v>
      </c>
      <c r="E192" t="s">
        <v>817</v>
      </c>
      <c r="F192" s="50" t="s">
        <v>195</v>
      </c>
      <c r="I192" t="s">
        <v>818</v>
      </c>
      <c r="K192" s="6">
        <v>1</v>
      </c>
      <c r="M192" t="s">
        <v>189</v>
      </c>
    </row>
    <row r="193" spans="1:13">
      <c r="A193" s="52">
        <v>192</v>
      </c>
      <c r="B193" s="52" t="s">
        <v>1287</v>
      </c>
      <c r="C193" s="52" t="s">
        <v>41</v>
      </c>
      <c r="E193" t="s">
        <v>817</v>
      </c>
      <c r="F193" s="50" t="s">
        <v>235</v>
      </c>
      <c r="I193" t="s">
        <v>819</v>
      </c>
      <c r="K193" s="6">
        <v>1</v>
      </c>
      <c r="M193" t="s">
        <v>65</v>
      </c>
    </row>
    <row r="194" spans="1:13">
      <c r="A194" s="52">
        <v>193</v>
      </c>
      <c r="B194" s="52" t="s">
        <v>1287</v>
      </c>
      <c r="C194" s="52" t="s">
        <v>41</v>
      </c>
      <c r="E194" t="s">
        <v>817</v>
      </c>
      <c r="F194" s="50" t="s">
        <v>266</v>
      </c>
      <c r="I194" t="s">
        <v>820</v>
      </c>
      <c r="K194" s="6">
        <v>1</v>
      </c>
      <c r="M194" t="s">
        <v>263</v>
      </c>
    </row>
    <row r="195" spans="1:13">
      <c r="A195" s="52">
        <v>194</v>
      </c>
      <c r="B195" s="52" t="s">
        <v>1287</v>
      </c>
      <c r="C195" s="52" t="s">
        <v>41</v>
      </c>
      <c r="E195" t="s">
        <v>817</v>
      </c>
      <c r="F195" s="50" t="s">
        <v>545</v>
      </c>
      <c r="I195" t="s">
        <v>821</v>
      </c>
      <c r="K195" s="6">
        <v>1</v>
      </c>
      <c r="M195" t="s">
        <v>263</v>
      </c>
    </row>
    <row r="196" spans="1:13">
      <c r="A196" s="52">
        <v>195</v>
      </c>
      <c r="B196" s="52" t="s">
        <v>1287</v>
      </c>
      <c r="C196" s="52" t="s">
        <v>41</v>
      </c>
      <c r="E196" t="s">
        <v>817</v>
      </c>
      <c r="F196" s="50" t="s">
        <v>210</v>
      </c>
      <c r="I196" t="s">
        <v>822</v>
      </c>
      <c r="K196" s="6">
        <v>1</v>
      </c>
      <c r="M196" t="s">
        <v>189</v>
      </c>
    </row>
    <row r="197" spans="1:13">
      <c r="A197" s="52">
        <v>196</v>
      </c>
      <c r="B197" s="52" t="s">
        <v>1287</v>
      </c>
      <c r="C197" s="52" t="s">
        <v>41</v>
      </c>
      <c r="E197" t="s">
        <v>817</v>
      </c>
      <c r="F197" s="50" t="s">
        <v>182</v>
      </c>
      <c r="I197" t="s">
        <v>832</v>
      </c>
      <c r="K197" s="6">
        <v>1</v>
      </c>
      <c r="M197" t="s">
        <v>65</v>
      </c>
    </row>
    <row r="198" spans="1:13">
      <c r="A198" s="52">
        <v>197</v>
      </c>
      <c r="B198" s="52" t="s">
        <v>1287</v>
      </c>
      <c r="C198" s="52" t="s">
        <v>41</v>
      </c>
      <c r="E198" t="s">
        <v>817</v>
      </c>
      <c r="F198" s="50" t="s">
        <v>66</v>
      </c>
      <c r="I198" t="s">
        <v>834</v>
      </c>
      <c r="K198" s="6">
        <v>1</v>
      </c>
      <c r="M198" t="s">
        <v>65</v>
      </c>
    </row>
    <row r="199" spans="1:13">
      <c r="A199" s="52">
        <v>198</v>
      </c>
      <c r="B199" s="52" t="s">
        <v>1287</v>
      </c>
      <c r="C199" s="52" t="s">
        <v>41</v>
      </c>
      <c r="E199" t="s">
        <v>817</v>
      </c>
      <c r="F199" s="50" t="s">
        <v>145</v>
      </c>
      <c r="I199" t="s">
        <v>827</v>
      </c>
      <c r="K199" s="6">
        <v>1</v>
      </c>
      <c r="M199" t="s">
        <v>688</v>
      </c>
    </row>
    <row r="200" spans="1:13">
      <c r="A200" s="52">
        <v>199</v>
      </c>
      <c r="B200" s="52" t="s">
        <v>1287</v>
      </c>
      <c r="C200" s="52" t="s">
        <v>41</v>
      </c>
      <c r="E200" t="s">
        <v>817</v>
      </c>
      <c r="F200" s="50" t="s">
        <v>825</v>
      </c>
      <c r="I200" t="s">
        <v>826</v>
      </c>
      <c r="K200" s="6">
        <v>0.8</v>
      </c>
      <c r="M200" t="s">
        <v>65</v>
      </c>
    </row>
    <row r="201" spans="1:13">
      <c r="A201" s="52">
        <v>200</v>
      </c>
      <c r="B201" s="52" t="s">
        <v>1287</v>
      </c>
      <c r="C201" s="52" t="s">
        <v>41</v>
      </c>
      <c r="E201" t="s">
        <v>817</v>
      </c>
      <c r="F201" s="50" t="s">
        <v>231</v>
      </c>
      <c r="I201" t="s">
        <v>833</v>
      </c>
      <c r="K201" s="6">
        <v>0.8</v>
      </c>
      <c r="M201" t="s">
        <v>189</v>
      </c>
    </row>
    <row r="202" spans="1:13">
      <c r="A202" s="52">
        <v>201</v>
      </c>
      <c r="B202" s="52" t="s">
        <v>1287</v>
      </c>
      <c r="C202" s="52" t="s">
        <v>41</v>
      </c>
      <c r="E202" t="s">
        <v>817</v>
      </c>
      <c r="F202" s="50" t="s">
        <v>418</v>
      </c>
      <c r="I202" t="s">
        <v>824</v>
      </c>
      <c r="K202" s="6">
        <v>0.5</v>
      </c>
      <c r="M202" t="s">
        <v>688</v>
      </c>
    </row>
    <row r="203" spans="1:13">
      <c r="A203" s="52">
        <v>202</v>
      </c>
      <c r="B203" s="52" t="s">
        <v>1287</v>
      </c>
      <c r="C203" s="52" t="s">
        <v>41</v>
      </c>
      <c r="E203" t="s">
        <v>817</v>
      </c>
      <c r="F203" s="50" t="s">
        <v>425</v>
      </c>
      <c r="I203" t="s">
        <v>831</v>
      </c>
      <c r="K203" s="6">
        <v>0.5</v>
      </c>
      <c r="M203" t="s">
        <v>248</v>
      </c>
    </row>
    <row r="204" spans="1:13">
      <c r="A204" s="52">
        <v>203</v>
      </c>
      <c r="B204" s="52" t="s">
        <v>1287</v>
      </c>
      <c r="C204" s="52" t="s">
        <v>41</v>
      </c>
      <c r="E204" t="s">
        <v>817</v>
      </c>
      <c r="F204" s="50" t="s">
        <v>427</v>
      </c>
      <c r="I204" t="s">
        <v>835</v>
      </c>
      <c r="K204" s="6">
        <v>0.5</v>
      </c>
      <c r="M204" t="s">
        <v>248</v>
      </c>
    </row>
    <row r="205" spans="1:13">
      <c r="A205" s="52">
        <v>204</v>
      </c>
      <c r="B205" s="52" t="s">
        <v>1287</v>
      </c>
      <c r="C205" s="52" t="s">
        <v>41</v>
      </c>
      <c r="E205" t="s">
        <v>817</v>
      </c>
      <c r="F205" s="50" t="s">
        <v>537</v>
      </c>
      <c r="I205" t="s">
        <v>829</v>
      </c>
      <c r="K205" s="6">
        <v>0.2</v>
      </c>
      <c r="M205" t="s">
        <v>248</v>
      </c>
    </row>
    <row r="206" spans="1:13">
      <c r="A206" s="52">
        <v>205</v>
      </c>
      <c r="B206" s="52" t="s">
        <v>1287</v>
      </c>
      <c r="C206" s="52" t="s">
        <v>891</v>
      </c>
      <c r="E206" t="s">
        <v>1406</v>
      </c>
      <c r="F206" s="50" t="s">
        <v>64</v>
      </c>
      <c r="K206" s="6">
        <v>1</v>
      </c>
      <c r="M206" t="s">
        <v>688</v>
      </c>
    </row>
    <row r="207" spans="1:13">
      <c r="A207" s="52">
        <v>206</v>
      </c>
      <c r="B207" s="52" t="s">
        <v>1287</v>
      </c>
      <c r="C207" s="52" t="s">
        <v>891</v>
      </c>
      <c r="E207" t="s">
        <v>1406</v>
      </c>
      <c r="F207" s="50" t="s">
        <v>1316</v>
      </c>
      <c r="K207" s="6">
        <v>0.1</v>
      </c>
      <c r="M207" t="s">
        <v>248</v>
      </c>
    </row>
    <row r="208" spans="1:13">
      <c r="A208" s="52">
        <v>207</v>
      </c>
      <c r="B208" s="52" t="s">
        <v>1287</v>
      </c>
      <c r="C208" s="52" t="s">
        <v>891</v>
      </c>
      <c r="E208" t="s">
        <v>1406</v>
      </c>
      <c r="F208" s="50" t="s">
        <v>1319</v>
      </c>
      <c r="K208" s="6">
        <v>0.1</v>
      </c>
      <c r="M208" t="s">
        <v>248</v>
      </c>
    </row>
    <row r="209" spans="1:13">
      <c r="A209" s="52">
        <v>208</v>
      </c>
      <c r="B209" s="52" t="s">
        <v>1287</v>
      </c>
      <c r="C209" s="52" t="s">
        <v>891</v>
      </c>
      <c r="E209" t="s">
        <v>1406</v>
      </c>
      <c r="F209" s="50" t="s">
        <v>1320</v>
      </c>
      <c r="K209" s="6">
        <v>0.1</v>
      </c>
      <c r="M209" t="s">
        <v>248</v>
      </c>
    </row>
    <row r="210" spans="1:13">
      <c r="A210" s="52">
        <v>209</v>
      </c>
      <c r="B210" s="52" t="s">
        <v>1287</v>
      </c>
      <c r="C210" s="52" t="s">
        <v>891</v>
      </c>
      <c r="E210" t="s">
        <v>1406</v>
      </c>
      <c r="F210" s="50" t="s">
        <v>96</v>
      </c>
      <c r="K210" s="6">
        <v>1</v>
      </c>
      <c r="M210" t="s">
        <v>248</v>
      </c>
    </row>
    <row r="211" spans="1:13">
      <c r="A211" s="52">
        <v>210</v>
      </c>
      <c r="B211" s="52" t="s">
        <v>1287</v>
      </c>
      <c r="C211" s="52" t="s">
        <v>891</v>
      </c>
      <c r="E211" t="s">
        <v>1406</v>
      </c>
      <c r="F211" s="50" t="s">
        <v>904</v>
      </c>
      <c r="K211" s="6">
        <v>1</v>
      </c>
      <c r="M211" t="s">
        <v>248</v>
      </c>
    </row>
    <row r="212" spans="1:13">
      <c r="A212" s="52">
        <v>211</v>
      </c>
      <c r="B212" s="52" t="s">
        <v>1287</v>
      </c>
      <c r="C212" s="52" t="s">
        <v>891</v>
      </c>
      <c r="E212" t="s">
        <v>892</v>
      </c>
      <c r="F212" s="50" t="s">
        <v>893</v>
      </c>
      <c r="K212" s="6">
        <v>1</v>
      </c>
      <c r="M212" t="s">
        <v>688</v>
      </c>
    </row>
    <row r="213" spans="1:13">
      <c r="A213" s="52">
        <v>212</v>
      </c>
      <c r="B213" s="52" t="s">
        <v>1287</v>
      </c>
      <c r="C213" s="52" t="s">
        <v>891</v>
      </c>
      <c r="E213" t="s">
        <v>892</v>
      </c>
      <c r="F213" s="50" t="s">
        <v>211</v>
      </c>
      <c r="K213" s="6">
        <v>1</v>
      </c>
      <c r="M213" t="s">
        <v>189</v>
      </c>
    </row>
    <row r="214" spans="1:13">
      <c r="A214" s="52">
        <v>213</v>
      </c>
      <c r="B214" s="52" t="s">
        <v>1287</v>
      </c>
      <c r="C214" s="52" t="s">
        <v>891</v>
      </c>
      <c r="E214" t="s">
        <v>892</v>
      </c>
      <c r="F214" s="50" t="s">
        <v>65</v>
      </c>
      <c r="K214" s="6">
        <v>1</v>
      </c>
      <c r="M214" t="s">
        <v>65</v>
      </c>
    </row>
    <row r="215" spans="1:13">
      <c r="A215" s="52">
        <v>214</v>
      </c>
      <c r="B215" s="52" t="s">
        <v>1287</v>
      </c>
      <c r="C215" s="52" t="s">
        <v>891</v>
      </c>
      <c r="E215" t="s">
        <v>892</v>
      </c>
      <c r="F215" s="50" t="s">
        <v>164</v>
      </c>
      <c r="K215" s="6">
        <v>1</v>
      </c>
      <c r="M215" t="s">
        <v>688</v>
      </c>
    </row>
    <row r="216" spans="1:13">
      <c r="A216" s="52">
        <v>215</v>
      </c>
      <c r="B216" s="52" t="s">
        <v>1287</v>
      </c>
      <c r="C216" s="52" t="s">
        <v>891</v>
      </c>
      <c r="E216" t="s">
        <v>892</v>
      </c>
      <c r="F216" s="50" t="s">
        <v>896</v>
      </c>
      <c r="K216" s="6">
        <v>0.9</v>
      </c>
      <c r="M216" t="s">
        <v>189</v>
      </c>
    </row>
    <row r="217" spans="1:13">
      <c r="A217" s="52">
        <v>216</v>
      </c>
      <c r="B217" s="52" t="s">
        <v>1287</v>
      </c>
      <c r="C217" s="52" t="s">
        <v>891</v>
      </c>
      <c r="E217" t="s">
        <v>892</v>
      </c>
      <c r="F217" s="50" t="s">
        <v>898</v>
      </c>
      <c r="K217" s="6">
        <v>0.9</v>
      </c>
      <c r="M217" t="s">
        <v>189</v>
      </c>
    </row>
    <row r="218" spans="1:13">
      <c r="A218" s="52">
        <v>217</v>
      </c>
      <c r="B218" s="52" t="s">
        <v>1287</v>
      </c>
      <c r="C218" s="52" t="s">
        <v>891</v>
      </c>
      <c r="E218" t="s">
        <v>892</v>
      </c>
      <c r="F218" s="50" t="s">
        <v>900</v>
      </c>
      <c r="K218" s="6">
        <v>0.9</v>
      </c>
      <c r="M218" t="s">
        <v>189</v>
      </c>
    </row>
    <row r="219" spans="1:13">
      <c r="A219" s="52">
        <v>218</v>
      </c>
      <c r="B219" s="52" t="s">
        <v>1287</v>
      </c>
      <c r="C219" s="52" t="s">
        <v>891</v>
      </c>
      <c r="E219" t="s">
        <v>892</v>
      </c>
      <c r="F219" s="50" t="s">
        <v>895</v>
      </c>
      <c r="K219" s="6">
        <v>0.8</v>
      </c>
      <c r="M219" t="s">
        <v>189</v>
      </c>
    </row>
    <row r="220" spans="1:13">
      <c r="A220" s="52">
        <v>219</v>
      </c>
      <c r="B220" s="52" t="s">
        <v>1287</v>
      </c>
      <c r="C220" s="52" t="s">
        <v>891</v>
      </c>
      <c r="E220" t="s">
        <v>892</v>
      </c>
      <c r="F220" s="50" t="s">
        <v>902</v>
      </c>
      <c r="K220" s="6">
        <v>0.8</v>
      </c>
      <c r="M220" t="s">
        <v>189</v>
      </c>
    </row>
    <row r="221" spans="1:13">
      <c r="A221" s="52">
        <v>220</v>
      </c>
      <c r="B221" s="52" t="s">
        <v>1287</v>
      </c>
      <c r="C221" s="52" t="s">
        <v>891</v>
      </c>
      <c r="E221" t="s">
        <v>892</v>
      </c>
      <c r="F221" s="50" t="s">
        <v>249</v>
      </c>
      <c r="K221" s="6">
        <v>0.7</v>
      </c>
      <c r="M221" t="s">
        <v>189</v>
      </c>
    </row>
    <row r="222" spans="1:13">
      <c r="A222" s="52">
        <v>221</v>
      </c>
      <c r="B222" s="52" t="s">
        <v>1287</v>
      </c>
      <c r="C222" s="52" t="s">
        <v>891</v>
      </c>
      <c r="E222" t="s">
        <v>892</v>
      </c>
      <c r="F222" s="50" t="s">
        <v>1318</v>
      </c>
      <c r="K222" s="6">
        <v>0.2</v>
      </c>
      <c r="M222" t="s">
        <v>248</v>
      </c>
    </row>
    <row r="223" spans="1:13">
      <c r="A223" s="52">
        <v>222</v>
      </c>
      <c r="B223" s="52" t="s">
        <v>1287</v>
      </c>
      <c r="C223" s="52" t="s">
        <v>891</v>
      </c>
      <c r="E223" t="s">
        <v>892</v>
      </c>
      <c r="F223" s="50" t="s">
        <v>1323</v>
      </c>
      <c r="K223" s="6">
        <v>0.2</v>
      </c>
      <c r="M223" t="s">
        <v>248</v>
      </c>
    </row>
    <row r="224" spans="1:13">
      <c r="A224" s="52">
        <v>223</v>
      </c>
      <c r="B224" s="52" t="s">
        <v>1287</v>
      </c>
      <c r="C224" s="52" t="s">
        <v>891</v>
      </c>
      <c r="E224" t="s">
        <v>892</v>
      </c>
      <c r="F224" s="50" t="s">
        <v>1321</v>
      </c>
      <c r="K224" s="6">
        <v>0.1</v>
      </c>
      <c r="M224" t="s">
        <v>248</v>
      </c>
    </row>
    <row r="225" spans="1:13">
      <c r="A225" s="52">
        <v>224</v>
      </c>
      <c r="B225" s="52" t="s">
        <v>1287</v>
      </c>
      <c r="C225" s="52" t="s">
        <v>891</v>
      </c>
      <c r="E225" t="s">
        <v>892</v>
      </c>
      <c r="F225" s="50" t="s">
        <v>507</v>
      </c>
      <c r="K225" s="6">
        <v>0.1</v>
      </c>
      <c r="M225" t="s">
        <v>248</v>
      </c>
    </row>
    <row r="226" spans="1:13">
      <c r="A226" s="52">
        <v>225</v>
      </c>
      <c r="B226" s="52" t="s">
        <v>1287</v>
      </c>
      <c r="C226" s="52" t="s">
        <v>891</v>
      </c>
      <c r="E226" t="s">
        <v>892</v>
      </c>
      <c r="F226" s="50" t="s">
        <v>1317</v>
      </c>
      <c r="K226" s="6">
        <v>0</v>
      </c>
      <c r="M226" t="s">
        <v>248</v>
      </c>
    </row>
    <row r="227" spans="1:13">
      <c r="A227" s="52">
        <v>226</v>
      </c>
      <c r="B227" s="52" t="s">
        <v>1287</v>
      </c>
      <c r="C227" s="52" t="s">
        <v>891</v>
      </c>
      <c r="E227" s="50" t="s">
        <v>903</v>
      </c>
      <c r="F227" s="50" t="s">
        <v>64</v>
      </c>
      <c r="K227" s="6">
        <v>1</v>
      </c>
      <c r="M227" t="s">
        <v>688</v>
      </c>
    </row>
    <row r="228" spans="1:13">
      <c r="A228" s="52">
        <v>227</v>
      </c>
      <c r="B228" s="52" t="s">
        <v>1287</v>
      </c>
      <c r="C228" s="52" t="s">
        <v>891</v>
      </c>
      <c r="E228" s="50" t="s">
        <v>903</v>
      </c>
      <c r="F228" s="50" t="s">
        <v>96</v>
      </c>
      <c r="K228" s="6">
        <v>1</v>
      </c>
      <c r="M228" t="s">
        <v>248</v>
      </c>
    </row>
    <row r="229" spans="1:13">
      <c r="A229" s="52">
        <v>228</v>
      </c>
      <c r="B229" s="52" t="s">
        <v>1287</v>
      </c>
      <c r="C229" s="52" t="s">
        <v>891</v>
      </c>
      <c r="E229" s="50" t="s">
        <v>903</v>
      </c>
      <c r="F229" s="50" t="s">
        <v>904</v>
      </c>
      <c r="K229" s="6">
        <v>0.6</v>
      </c>
      <c r="M229" t="s">
        <v>248</v>
      </c>
    </row>
    <row r="230" spans="1:13">
      <c r="A230" s="52">
        <v>229</v>
      </c>
      <c r="B230" s="52" t="s">
        <v>1287</v>
      </c>
      <c r="C230" s="52" t="s">
        <v>891</v>
      </c>
      <c r="E230" s="50" t="s">
        <v>903</v>
      </c>
      <c r="F230" s="50" t="s">
        <v>1319</v>
      </c>
      <c r="K230" s="6">
        <v>0.1</v>
      </c>
      <c r="M230" t="s">
        <v>248</v>
      </c>
    </row>
    <row r="231" spans="1:13">
      <c r="A231" s="52">
        <v>230</v>
      </c>
      <c r="B231" s="52" t="s">
        <v>1287</v>
      </c>
      <c r="C231" s="52" t="s">
        <v>891</v>
      </c>
      <c r="E231" s="50" t="s">
        <v>903</v>
      </c>
      <c r="F231" s="50" t="s">
        <v>1320</v>
      </c>
      <c r="K231" s="6">
        <v>0.1</v>
      </c>
      <c r="M231" t="s">
        <v>248</v>
      </c>
    </row>
    <row r="232" spans="1:13">
      <c r="A232" s="52">
        <v>231</v>
      </c>
      <c r="B232" s="52" t="s">
        <v>1287</v>
      </c>
      <c r="C232" s="52" t="s">
        <v>891</v>
      </c>
      <c r="E232" s="50" t="s">
        <v>903</v>
      </c>
      <c r="F232" s="50" t="s">
        <v>1316</v>
      </c>
      <c r="K232" s="6">
        <v>0</v>
      </c>
      <c r="M232" t="s">
        <v>248</v>
      </c>
    </row>
    <row r="233" spans="1:13">
      <c r="A233" s="52">
        <v>232</v>
      </c>
      <c r="B233" s="52" t="s">
        <v>1287</v>
      </c>
      <c r="C233" s="52" t="s">
        <v>891</v>
      </c>
      <c r="E233" t="s">
        <v>1407</v>
      </c>
      <c r="F233" s="50" t="s">
        <v>1408</v>
      </c>
      <c r="G233" t="s">
        <v>1409</v>
      </c>
      <c r="M233" t="s">
        <v>248</v>
      </c>
    </row>
    <row r="234" spans="1:13">
      <c r="A234" s="52">
        <v>233</v>
      </c>
      <c r="B234" s="52" t="s">
        <v>1287</v>
      </c>
      <c r="C234" s="52" t="s">
        <v>891</v>
      </c>
      <c r="E234" t="s">
        <v>1407</v>
      </c>
      <c r="F234" s="50" t="s">
        <v>1410</v>
      </c>
      <c r="G234" t="s">
        <v>1411</v>
      </c>
      <c r="M234" t="s">
        <v>248</v>
      </c>
    </row>
    <row r="235" spans="1:13">
      <c r="A235" s="52">
        <v>234</v>
      </c>
      <c r="B235" s="52" t="s">
        <v>1287</v>
      </c>
      <c r="C235" s="52" t="s">
        <v>891</v>
      </c>
      <c r="E235" t="s">
        <v>1407</v>
      </c>
      <c r="F235" s="50" t="s">
        <v>1412</v>
      </c>
      <c r="G235" t="s">
        <v>1413</v>
      </c>
      <c r="M235" t="s">
        <v>248</v>
      </c>
    </row>
    <row r="236" spans="1:13">
      <c r="A236" s="52">
        <v>235</v>
      </c>
      <c r="B236" s="52" t="s">
        <v>1287</v>
      </c>
      <c r="C236" s="52" t="s">
        <v>891</v>
      </c>
      <c r="E236" t="s">
        <v>1407</v>
      </c>
      <c r="F236" s="50" t="s">
        <v>1414</v>
      </c>
      <c r="G236" t="s">
        <v>1415</v>
      </c>
      <c r="M236" t="s">
        <v>248</v>
      </c>
    </row>
    <row r="237" spans="1:13">
      <c r="A237" s="52">
        <v>236</v>
      </c>
      <c r="B237" s="52" t="s">
        <v>1287</v>
      </c>
      <c r="C237" s="52" t="s">
        <v>891</v>
      </c>
      <c r="E237" t="s">
        <v>1407</v>
      </c>
      <c r="F237" s="50" t="s">
        <v>1416</v>
      </c>
      <c r="G237" t="s">
        <v>1417</v>
      </c>
      <c r="M237" t="s">
        <v>248</v>
      </c>
    </row>
    <row r="238" spans="1:13">
      <c r="A238" s="52">
        <v>237</v>
      </c>
      <c r="B238" s="52" t="s">
        <v>1287</v>
      </c>
      <c r="C238" s="52" t="s">
        <v>891</v>
      </c>
      <c r="E238" t="s">
        <v>1407</v>
      </c>
      <c r="F238" s="50" t="s">
        <v>1418</v>
      </c>
      <c r="G238" t="s">
        <v>1419</v>
      </c>
      <c r="M238" t="s">
        <v>248</v>
      </c>
    </row>
    <row r="239" spans="1:13">
      <c r="A239" s="52">
        <v>238</v>
      </c>
      <c r="B239" s="52" t="s">
        <v>1287</v>
      </c>
      <c r="C239" s="52" t="s">
        <v>891</v>
      </c>
      <c r="E239" t="s">
        <v>1407</v>
      </c>
      <c r="F239" s="50" t="s">
        <v>1420</v>
      </c>
      <c r="G239" t="s">
        <v>1421</v>
      </c>
      <c r="M239" t="s">
        <v>248</v>
      </c>
    </row>
    <row r="240" spans="1:13">
      <c r="A240" s="52">
        <v>239</v>
      </c>
      <c r="B240" s="52" t="s">
        <v>1287</v>
      </c>
      <c r="C240" s="52" t="s">
        <v>891</v>
      </c>
      <c r="D240" s="52" t="s">
        <v>1422</v>
      </c>
      <c r="E240" t="s">
        <v>1416</v>
      </c>
      <c r="F240" s="50" t="s">
        <v>1423</v>
      </c>
      <c r="H240" s="12" t="s">
        <v>1424</v>
      </c>
      <c r="K240" s="6">
        <v>0.5</v>
      </c>
      <c r="M240" t="s">
        <v>248</v>
      </c>
    </row>
    <row r="241" spans="1:13">
      <c r="A241" s="52">
        <v>240</v>
      </c>
      <c r="B241" s="52" t="s">
        <v>1287</v>
      </c>
      <c r="C241" s="52" t="s">
        <v>891</v>
      </c>
      <c r="D241" s="52" t="s">
        <v>1422</v>
      </c>
      <c r="E241" t="s">
        <v>1416</v>
      </c>
      <c r="F241" s="50" t="s">
        <v>1425</v>
      </c>
      <c r="H241" s="12" t="s">
        <v>1426</v>
      </c>
      <c r="K241" s="6">
        <v>0.5</v>
      </c>
      <c r="M241" t="s">
        <v>248</v>
      </c>
    </row>
    <row r="242" spans="1:13">
      <c r="A242" s="52">
        <v>241</v>
      </c>
      <c r="B242" s="52" t="s">
        <v>1287</v>
      </c>
      <c r="C242" s="52" t="s">
        <v>891</v>
      </c>
      <c r="D242" s="52" t="s">
        <v>1422</v>
      </c>
      <c r="E242" t="s">
        <v>1416</v>
      </c>
      <c r="F242" s="50" t="s">
        <v>1427</v>
      </c>
      <c r="H242" s="12" t="s">
        <v>1428</v>
      </c>
      <c r="K242" s="6">
        <v>0.2</v>
      </c>
      <c r="M242" t="s">
        <v>248</v>
      </c>
    </row>
    <row r="243" spans="1:13">
      <c r="A243" s="52">
        <v>242</v>
      </c>
      <c r="B243" s="52" t="s">
        <v>1287</v>
      </c>
      <c r="C243" s="52" t="s">
        <v>891</v>
      </c>
      <c r="D243" s="52" t="s">
        <v>1422</v>
      </c>
      <c r="E243" t="s">
        <v>1416</v>
      </c>
      <c r="F243" s="50" t="s">
        <v>1429</v>
      </c>
      <c r="H243" s="12" t="s">
        <v>1430</v>
      </c>
      <c r="K243" s="6">
        <v>0.2</v>
      </c>
      <c r="M243" t="s">
        <v>248</v>
      </c>
    </row>
    <row r="244" spans="1:13">
      <c r="A244" s="52">
        <v>243</v>
      </c>
      <c r="B244" s="52" t="s">
        <v>1287</v>
      </c>
      <c r="C244" s="52" t="s">
        <v>891</v>
      </c>
      <c r="D244" s="52" t="s">
        <v>1422</v>
      </c>
      <c r="E244" t="s">
        <v>1416</v>
      </c>
      <c r="F244" s="50" t="s">
        <v>1431</v>
      </c>
      <c r="H244" s="12" t="s">
        <v>1432</v>
      </c>
      <c r="K244" s="6">
        <v>0</v>
      </c>
      <c r="M244" t="s">
        <v>248</v>
      </c>
    </row>
    <row r="245" spans="1:13">
      <c r="A245" s="52">
        <v>244</v>
      </c>
      <c r="B245" s="52" t="s">
        <v>1287</v>
      </c>
      <c r="C245" s="52" t="s">
        <v>891</v>
      </c>
      <c r="D245" s="52" t="s">
        <v>1422</v>
      </c>
      <c r="E245" t="s">
        <v>1416</v>
      </c>
      <c r="F245" s="50" t="s">
        <v>1433</v>
      </c>
      <c r="H245" s="12" t="s">
        <v>1434</v>
      </c>
      <c r="K245" s="6">
        <v>0</v>
      </c>
      <c r="M245" t="s">
        <v>248</v>
      </c>
    </row>
    <row r="246" spans="1:13">
      <c r="A246" s="52">
        <v>245</v>
      </c>
      <c r="B246" s="52" t="s">
        <v>1287</v>
      </c>
      <c r="C246" s="52" t="s">
        <v>891</v>
      </c>
      <c r="D246" s="52" t="s">
        <v>1422</v>
      </c>
      <c r="E246" t="s">
        <v>1416</v>
      </c>
      <c r="F246" s="50" t="s">
        <v>1435</v>
      </c>
      <c r="H246" s="12" t="s">
        <v>1436</v>
      </c>
      <c r="K246" s="6">
        <v>0</v>
      </c>
      <c r="M246" t="s">
        <v>248</v>
      </c>
    </row>
    <row r="247" spans="1:13">
      <c r="A247" s="52">
        <v>246</v>
      </c>
      <c r="B247" s="52" t="s">
        <v>1287</v>
      </c>
      <c r="C247" s="52" t="s">
        <v>891</v>
      </c>
      <c r="D247" s="52" t="s">
        <v>1422</v>
      </c>
      <c r="E247" t="s">
        <v>1416</v>
      </c>
      <c r="F247" s="50" t="s">
        <v>1437</v>
      </c>
      <c r="H247" s="12" t="s">
        <v>1438</v>
      </c>
      <c r="K247" s="6">
        <v>0</v>
      </c>
      <c r="M247" t="s">
        <v>248</v>
      </c>
    </row>
    <row r="248" spans="1:13">
      <c r="A248" s="52">
        <v>247</v>
      </c>
      <c r="B248" s="52" t="s">
        <v>1287</v>
      </c>
      <c r="C248" s="52" t="s">
        <v>891</v>
      </c>
      <c r="D248" s="52" t="s">
        <v>1422</v>
      </c>
      <c r="E248" t="s">
        <v>1408</v>
      </c>
      <c r="F248" s="50" t="s">
        <v>1439</v>
      </c>
      <c r="H248" s="12" t="s">
        <v>1440</v>
      </c>
      <c r="K248" s="6">
        <v>1</v>
      </c>
      <c r="M248" t="s">
        <v>248</v>
      </c>
    </row>
    <row r="249" spans="1:13">
      <c r="A249" s="52">
        <v>248</v>
      </c>
      <c r="B249" s="52" t="s">
        <v>1287</v>
      </c>
      <c r="C249" s="52" t="s">
        <v>891</v>
      </c>
      <c r="D249" s="52" t="s">
        <v>1422</v>
      </c>
      <c r="E249" t="s">
        <v>1408</v>
      </c>
      <c r="F249" s="50" t="s">
        <v>1441</v>
      </c>
      <c r="H249" s="12" t="s">
        <v>1442</v>
      </c>
      <c r="K249" s="6">
        <v>1</v>
      </c>
      <c r="M249" t="s">
        <v>248</v>
      </c>
    </row>
    <row r="250" spans="1:13">
      <c r="A250" s="52">
        <v>249</v>
      </c>
      <c r="B250" s="52" t="s">
        <v>1287</v>
      </c>
      <c r="C250" s="52" t="s">
        <v>891</v>
      </c>
      <c r="D250" s="52" t="s">
        <v>1422</v>
      </c>
      <c r="E250" t="s">
        <v>1408</v>
      </c>
      <c r="F250" s="50" t="s">
        <v>1443</v>
      </c>
      <c r="H250" s="12" t="s">
        <v>1444</v>
      </c>
      <c r="K250" s="6">
        <v>1</v>
      </c>
      <c r="M250" t="s">
        <v>248</v>
      </c>
    </row>
    <row r="251" spans="1:13">
      <c r="A251" s="52">
        <v>250</v>
      </c>
      <c r="B251" s="52" t="s">
        <v>1287</v>
      </c>
      <c r="C251" s="52" t="s">
        <v>891</v>
      </c>
      <c r="D251" s="52" t="s">
        <v>1422</v>
      </c>
      <c r="E251" t="s">
        <v>1408</v>
      </c>
      <c r="F251" s="50" t="s">
        <v>1445</v>
      </c>
      <c r="H251" s="12" t="s">
        <v>1446</v>
      </c>
      <c r="K251" s="6">
        <v>1</v>
      </c>
      <c r="M251" t="s">
        <v>248</v>
      </c>
    </row>
    <row r="252" spans="1:13">
      <c r="A252" s="52">
        <v>251</v>
      </c>
      <c r="B252" s="52" t="s">
        <v>1287</v>
      </c>
      <c r="C252" s="52" t="s">
        <v>891</v>
      </c>
      <c r="D252" s="52" t="s">
        <v>1422</v>
      </c>
      <c r="E252" t="s">
        <v>1408</v>
      </c>
      <c r="F252" s="50" t="s">
        <v>1447</v>
      </c>
      <c r="H252" s="12" t="s">
        <v>1448</v>
      </c>
      <c r="K252" s="6">
        <v>1</v>
      </c>
      <c r="M252" t="s">
        <v>248</v>
      </c>
    </row>
    <row r="253" spans="1:13">
      <c r="A253" s="52">
        <v>252</v>
      </c>
      <c r="B253" s="52" t="s">
        <v>1287</v>
      </c>
      <c r="C253" s="52" t="s">
        <v>891</v>
      </c>
      <c r="D253" s="52" t="s">
        <v>1422</v>
      </c>
      <c r="E253" t="s">
        <v>1408</v>
      </c>
      <c r="F253" s="50" t="s">
        <v>1449</v>
      </c>
      <c r="H253" s="12" t="s">
        <v>1450</v>
      </c>
      <c r="K253" s="6">
        <v>0.3</v>
      </c>
      <c r="M253" t="s">
        <v>248</v>
      </c>
    </row>
    <row r="254" spans="1:13">
      <c r="A254" s="52">
        <v>253</v>
      </c>
      <c r="B254" s="52" t="s">
        <v>1287</v>
      </c>
      <c r="C254" s="52" t="s">
        <v>891</v>
      </c>
      <c r="D254" s="52" t="s">
        <v>1422</v>
      </c>
      <c r="E254" t="s">
        <v>1408</v>
      </c>
      <c r="F254" s="50" t="s">
        <v>1451</v>
      </c>
      <c r="H254" s="12" t="s">
        <v>1452</v>
      </c>
      <c r="K254" s="6">
        <v>0.3</v>
      </c>
      <c r="M254" t="s">
        <v>248</v>
      </c>
    </row>
    <row r="255" spans="1:13">
      <c r="A255" s="52">
        <v>254</v>
      </c>
      <c r="B255" s="52" t="s">
        <v>1287</v>
      </c>
      <c r="C255" s="52" t="s">
        <v>891</v>
      </c>
      <c r="D255" s="52" t="s">
        <v>1422</v>
      </c>
      <c r="E255" t="s">
        <v>1408</v>
      </c>
      <c r="F255" s="50" t="s">
        <v>1453</v>
      </c>
      <c r="H255" s="12" t="s">
        <v>1454</v>
      </c>
      <c r="K255" s="6">
        <v>0.1</v>
      </c>
      <c r="M255" t="s">
        <v>248</v>
      </c>
    </row>
    <row r="256" spans="1:13">
      <c r="A256" s="52">
        <v>255</v>
      </c>
      <c r="B256" s="52" t="s">
        <v>1287</v>
      </c>
      <c r="C256" s="52" t="s">
        <v>891</v>
      </c>
      <c r="D256" s="52" t="s">
        <v>1422</v>
      </c>
      <c r="E256" t="s">
        <v>1408</v>
      </c>
      <c r="F256" s="50" t="s">
        <v>1455</v>
      </c>
      <c r="H256" s="12" t="s">
        <v>1456</v>
      </c>
      <c r="K256" s="6">
        <v>0.1</v>
      </c>
      <c r="M256" t="s">
        <v>248</v>
      </c>
    </row>
    <row r="257" spans="1:13">
      <c r="A257" s="52">
        <v>256</v>
      </c>
      <c r="B257" s="52" t="s">
        <v>1287</v>
      </c>
      <c r="C257" s="52" t="s">
        <v>891</v>
      </c>
      <c r="D257" s="52" t="s">
        <v>1422</v>
      </c>
      <c r="E257" t="s">
        <v>1457</v>
      </c>
      <c r="F257" s="50" t="s">
        <v>1458</v>
      </c>
      <c r="H257" s="12" t="s">
        <v>1459</v>
      </c>
      <c r="K257" s="6">
        <v>0</v>
      </c>
      <c r="M257" t="s">
        <v>248</v>
      </c>
    </row>
    <row r="258" spans="1:13">
      <c r="A258" s="52">
        <v>257</v>
      </c>
      <c r="B258" s="52" t="s">
        <v>1287</v>
      </c>
      <c r="C258" s="52" t="s">
        <v>891</v>
      </c>
      <c r="D258" s="52" t="s">
        <v>1422</v>
      </c>
      <c r="E258" t="s">
        <v>1457</v>
      </c>
      <c r="F258" s="50" t="s">
        <v>1319</v>
      </c>
      <c r="H258" s="12" t="s">
        <v>1460</v>
      </c>
      <c r="K258" s="6">
        <v>0</v>
      </c>
      <c r="M258" t="s">
        <v>248</v>
      </c>
    </row>
    <row r="259" spans="1:13">
      <c r="A259" s="52">
        <v>258</v>
      </c>
      <c r="B259" s="52" t="s">
        <v>1287</v>
      </c>
      <c r="C259" s="52" t="s">
        <v>891</v>
      </c>
      <c r="D259" s="52" t="s">
        <v>1422</v>
      </c>
      <c r="E259" t="s">
        <v>1457</v>
      </c>
      <c r="F259" s="50" t="s">
        <v>1461</v>
      </c>
      <c r="H259" s="12" t="s">
        <v>1462</v>
      </c>
      <c r="K259" s="6">
        <v>0</v>
      </c>
      <c r="M259" t="s">
        <v>248</v>
      </c>
    </row>
    <row r="260" spans="1:13">
      <c r="A260" s="52">
        <v>259</v>
      </c>
      <c r="B260" s="52" t="s">
        <v>1287</v>
      </c>
      <c r="C260" s="52" t="s">
        <v>891</v>
      </c>
      <c r="D260" s="52" t="s">
        <v>1422</v>
      </c>
      <c r="E260" t="s">
        <v>1457</v>
      </c>
      <c r="F260" s="50" t="s">
        <v>1463</v>
      </c>
      <c r="H260" s="12" t="s">
        <v>1464</v>
      </c>
      <c r="K260" s="6">
        <v>0</v>
      </c>
      <c r="M260" t="s">
        <v>248</v>
      </c>
    </row>
    <row r="261" spans="1:13">
      <c r="A261" s="52">
        <v>260</v>
      </c>
      <c r="B261" s="52" t="s">
        <v>1287</v>
      </c>
      <c r="C261" s="52" t="s">
        <v>891</v>
      </c>
      <c r="D261" s="52" t="s">
        <v>1422</v>
      </c>
      <c r="E261" t="s">
        <v>1457</v>
      </c>
      <c r="F261" s="50" t="s">
        <v>1465</v>
      </c>
      <c r="H261" s="12" t="s">
        <v>1466</v>
      </c>
      <c r="K261" s="6">
        <v>0</v>
      </c>
      <c r="M261" t="s">
        <v>248</v>
      </c>
    </row>
    <row r="262" spans="1:13">
      <c r="A262" s="52">
        <v>261</v>
      </c>
      <c r="B262" s="52" t="s">
        <v>1287</v>
      </c>
      <c r="C262" s="52" t="s">
        <v>891</v>
      </c>
      <c r="D262" s="52" t="s">
        <v>1422</v>
      </c>
      <c r="E262" t="s">
        <v>1457</v>
      </c>
      <c r="F262" s="50" t="s">
        <v>1467</v>
      </c>
      <c r="H262" s="12" t="s">
        <v>1468</v>
      </c>
      <c r="K262" s="6">
        <v>0</v>
      </c>
      <c r="M262" t="s">
        <v>248</v>
      </c>
    </row>
    <row r="263" spans="1:13">
      <c r="A263" s="52">
        <v>262</v>
      </c>
      <c r="B263" s="52" t="s">
        <v>1287</v>
      </c>
      <c r="C263" s="52" t="s">
        <v>891</v>
      </c>
      <c r="D263" s="52" t="s">
        <v>1422</v>
      </c>
      <c r="E263" t="s">
        <v>1457</v>
      </c>
      <c r="F263" s="50" t="s">
        <v>1469</v>
      </c>
      <c r="H263" s="12" t="s">
        <v>1470</v>
      </c>
      <c r="K263" s="6">
        <v>0</v>
      </c>
      <c r="M263" t="s">
        <v>248</v>
      </c>
    </row>
    <row r="264" spans="1:13">
      <c r="A264" s="52">
        <v>263</v>
      </c>
      <c r="B264" s="52" t="s">
        <v>1287</v>
      </c>
      <c r="C264" s="52" t="s">
        <v>891</v>
      </c>
      <c r="D264" s="52" t="s">
        <v>1422</v>
      </c>
      <c r="E264" t="s">
        <v>1457</v>
      </c>
      <c r="F264" s="50" t="s">
        <v>1471</v>
      </c>
      <c r="H264" s="12" t="s">
        <v>1472</v>
      </c>
      <c r="K264" s="6">
        <v>0</v>
      </c>
      <c r="M264" t="s">
        <v>248</v>
      </c>
    </row>
    <row r="265" spans="1:13">
      <c r="A265" s="52">
        <v>264</v>
      </c>
      <c r="B265" s="52" t="s">
        <v>1287</v>
      </c>
      <c r="C265" s="52" t="s">
        <v>891</v>
      </c>
      <c r="D265" s="52" t="s">
        <v>1422</v>
      </c>
      <c r="E265" t="s">
        <v>1457</v>
      </c>
      <c r="F265" s="50" t="s">
        <v>1473</v>
      </c>
      <c r="H265" s="12" t="s">
        <v>1474</v>
      </c>
      <c r="K265" s="6">
        <v>0</v>
      </c>
      <c r="M265" t="s">
        <v>248</v>
      </c>
    </row>
    <row r="266" spans="1:13">
      <c r="A266" s="52">
        <v>265</v>
      </c>
      <c r="B266" s="52" t="s">
        <v>1287</v>
      </c>
      <c r="C266" s="52" t="s">
        <v>891</v>
      </c>
      <c r="D266" s="52" t="s">
        <v>1422</v>
      </c>
      <c r="E266" t="s">
        <v>1457</v>
      </c>
      <c r="F266" s="50" t="s">
        <v>1475</v>
      </c>
      <c r="H266" s="12" t="s">
        <v>1476</v>
      </c>
      <c r="K266" s="6">
        <v>0</v>
      </c>
      <c r="M266" t="s">
        <v>248</v>
      </c>
    </row>
    <row r="267" spans="1:13">
      <c r="A267" s="52">
        <v>266</v>
      </c>
      <c r="B267" s="52" t="s">
        <v>1287</v>
      </c>
      <c r="C267" s="52" t="s">
        <v>891</v>
      </c>
      <c r="D267" s="52" t="s">
        <v>1422</v>
      </c>
      <c r="E267" t="s">
        <v>1477</v>
      </c>
      <c r="F267" s="50" t="s">
        <v>1478</v>
      </c>
      <c r="H267" s="12" t="s">
        <v>1479</v>
      </c>
      <c r="K267" s="6">
        <v>0.5</v>
      </c>
      <c r="M267" t="s">
        <v>248</v>
      </c>
    </row>
    <row r="268" spans="1:13">
      <c r="A268" s="52">
        <v>267</v>
      </c>
      <c r="B268" s="52" t="s">
        <v>1287</v>
      </c>
      <c r="C268" s="52" t="s">
        <v>891</v>
      </c>
      <c r="D268" s="52" t="s">
        <v>1422</v>
      </c>
      <c r="E268" t="s">
        <v>1477</v>
      </c>
      <c r="F268" s="50" t="s">
        <v>1480</v>
      </c>
      <c r="H268" s="12" t="s">
        <v>1481</v>
      </c>
      <c r="K268" s="6">
        <v>0.5</v>
      </c>
      <c r="M268" t="s">
        <v>248</v>
      </c>
    </row>
    <row r="269" spans="1:13">
      <c r="A269" s="52">
        <v>268</v>
      </c>
      <c r="B269" s="52" t="s">
        <v>1287</v>
      </c>
      <c r="C269" s="52" t="s">
        <v>891</v>
      </c>
      <c r="D269" s="52" t="s">
        <v>1422</v>
      </c>
      <c r="E269" t="s">
        <v>1418</v>
      </c>
      <c r="F269" s="50" t="s">
        <v>1482</v>
      </c>
      <c r="H269" s="12" t="s">
        <v>1483</v>
      </c>
      <c r="K269" s="6">
        <v>0.5</v>
      </c>
      <c r="M269" t="s">
        <v>248</v>
      </c>
    </row>
    <row r="270" spans="1:13">
      <c r="A270" s="52">
        <v>269</v>
      </c>
      <c r="B270" s="52" t="s">
        <v>1287</v>
      </c>
      <c r="C270" s="52" t="s">
        <v>891</v>
      </c>
      <c r="D270" s="52" t="s">
        <v>1422</v>
      </c>
      <c r="E270" t="s">
        <v>1418</v>
      </c>
      <c r="F270" s="50" t="s">
        <v>1484</v>
      </c>
      <c r="H270" s="12" t="s">
        <v>1485</v>
      </c>
      <c r="K270" s="6">
        <v>0.5</v>
      </c>
      <c r="M270" t="s">
        <v>248</v>
      </c>
    </row>
    <row r="271" spans="1:13">
      <c r="A271" s="52">
        <v>270</v>
      </c>
      <c r="B271" s="52" t="s">
        <v>1287</v>
      </c>
      <c r="C271" s="52" t="s">
        <v>891</v>
      </c>
      <c r="D271" s="52" t="s">
        <v>1422</v>
      </c>
      <c r="E271" t="s">
        <v>1418</v>
      </c>
      <c r="F271" s="50" t="s">
        <v>1486</v>
      </c>
      <c r="H271" s="12" t="s">
        <v>1487</v>
      </c>
      <c r="K271" s="6">
        <v>0.5</v>
      </c>
      <c r="M271" t="s">
        <v>248</v>
      </c>
    </row>
    <row r="272" spans="1:13">
      <c r="A272" s="52">
        <v>271</v>
      </c>
      <c r="B272" s="52" t="s">
        <v>1287</v>
      </c>
      <c r="C272" s="52" t="s">
        <v>891</v>
      </c>
      <c r="D272" s="52" t="s">
        <v>1422</v>
      </c>
      <c r="E272" t="s">
        <v>1418</v>
      </c>
      <c r="F272" s="50" t="s">
        <v>1488</v>
      </c>
      <c r="H272" s="12" t="s">
        <v>1489</v>
      </c>
      <c r="K272" s="6">
        <v>0.5</v>
      </c>
      <c r="M272" t="s">
        <v>248</v>
      </c>
    </row>
    <row r="273" spans="1:13">
      <c r="A273" s="52">
        <v>272</v>
      </c>
      <c r="B273" s="52" t="s">
        <v>1287</v>
      </c>
      <c r="C273" s="52" t="s">
        <v>891</v>
      </c>
      <c r="D273" s="52" t="s">
        <v>1422</v>
      </c>
      <c r="E273" t="s">
        <v>1418</v>
      </c>
      <c r="F273" s="50" t="s">
        <v>1490</v>
      </c>
      <c r="H273" s="12" t="s">
        <v>1491</v>
      </c>
      <c r="K273" s="6">
        <v>0.3</v>
      </c>
      <c r="M273" t="s">
        <v>248</v>
      </c>
    </row>
    <row r="274" spans="1:13">
      <c r="A274" s="52">
        <v>273</v>
      </c>
      <c r="B274" s="52" t="s">
        <v>1287</v>
      </c>
      <c r="C274" s="52" t="s">
        <v>891</v>
      </c>
      <c r="D274" s="52" t="s">
        <v>1422</v>
      </c>
      <c r="E274" t="s">
        <v>1418</v>
      </c>
      <c r="F274" s="50" t="s">
        <v>1492</v>
      </c>
      <c r="H274" s="12" t="s">
        <v>1493</v>
      </c>
      <c r="K274" s="6">
        <v>0.1</v>
      </c>
      <c r="M274" t="s">
        <v>248</v>
      </c>
    </row>
    <row r="275" spans="1:13">
      <c r="A275" s="52">
        <v>274</v>
      </c>
      <c r="B275" s="52" t="s">
        <v>1287</v>
      </c>
      <c r="C275" s="52" t="s">
        <v>891</v>
      </c>
      <c r="D275" s="52" t="s">
        <v>1422</v>
      </c>
      <c r="E275" t="s">
        <v>1418</v>
      </c>
      <c r="F275" s="50" t="s">
        <v>1494</v>
      </c>
      <c r="H275" s="12" t="s">
        <v>1495</v>
      </c>
      <c r="K275" s="6">
        <v>0.1</v>
      </c>
      <c r="M275" t="s">
        <v>248</v>
      </c>
    </row>
    <row r="276" spans="1:13">
      <c r="A276" s="52">
        <v>275</v>
      </c>
      <c r="B276" s="52" t="s">
        <v>1287</v>
      </c>
      <c r="C276" s="52" t="s">
        <v>891</v>
      </c>
      <c r="D276" s="52" t="s">
        <v>1422</v>
      </c>
      <c r="E276" t="s">
        <v>1418</v>
      </c>
      <c r="F276" s="50" t="s">
        <v>1496</v>
      </c>
      <c r="H276" s="12" t="s">
        <v>1497</v>
      </c>
      <c r="K276" s="6">
        <v>0.1</v>
      </c>
      <c r="M276" t="s">
        <v>248</v>
      </c>
    </row>
    <row r="277" spans="1:13">
      <c r="A277" s="52">
        <v>276</v>
      </c>
      <c r="B277" s="52" t="s">
        <v>1287</v>
      </c>
      <c r="C277" s="52" t="s">
        <v>891</v>
      </c>
      <c r="D277" s="52" t="s">
        <v>1422</v>
      </c>
      <c r="E277" t="s">
        <v>1418</v>
      </c>
      <c r="F277" s="50" t="s">
        <v>1498</v>
      </c>
      <c r="H277" s="12" t="s">
        <v>1499</v>
      </c>
      <c r="K277" s="6">
        <v>0.1</v>
      </c>
      <c r="M277" t="s">
        <v>248</v>
      </c>
    </row>
    <row r="278" spans="1:13">
      <c r="A278" s="52">
        <v>277</v>
      </c>
      <c r="B278" s="52" t="s">
        <v>1287</v>
      </c>
      <c r="C278" s="52" t="s">
        <v>891</v>
      </c>
      <c r="D278" s="52" t="s">
        <v>1422</v>
      </c>
      <c r="E278" t="s">
        <v>1418</v>
      </c>
      <c r="F278" s="50" t="s">
        <v>1500</v>
      </c>
      <c r="H278" s="12" t="s">
        <v>1501</v>
      </c>
      <c r="K278" s="6">
        <v>0.1</v>
      </c>
      <c r="M278" t="s">
        <v>248</v>
      </c>
    </row>
    <row r="279" spans="1:13">
      <c r="A279" s="52">
        <v>278</v>
      </c>
      <c r="B279" s="52" t="s">
        <v>1287</v>
      </c>
      <c r="C279" s="52" t="s">
        <v>891</v>
      </c>
      <c r="D279" s="52" t="s">
        <v>1422</v>
      </c>
      <c r="E279" t="s">
        <v>1420</v>
      </c>
      <c r="F279" s="50" t="s">
        <v>1502</v>
      </c>
      <c r="H279" s="12" t="s">
        <v>1503</v>
      </c>
      <c r="K279" s="6">
        <v>0</v>
      </c>
      <c r="M279" t="s">
        <v>248</v>
      </c>
    </row>
    <row r="280" spans="1:13">
      <c r="A280" s="52">
        <v>279</v>
      </c>
      <c r="B280" s="52" t="s">
        <v>1287</v>
      </c>
      <c r="C280" s="52" t="s">
        <v>891</v>
      </c>
      <c r="D280" s="52" t="s">
        <v>1422</v>
      </c>
      <c r="E280" t="s">
        <v>1420</v>
      </c>
      <c r="F280" s="50" t="s">
        <v>1504</v>
      </c>
      <c r="H280" s="12" t="s">
        <v>1505</v>
      </c>
      <c r="K280" s="6">
        <v>0</v>
      </c>
      <c r="M280" t="s">
        <v>248</v>
      </c>
    </row>
    <row r="281" spans="1:13">
      <c r="A281" s="52">
        <v>280</v>
      </c>
      <c r="B281" s="52" t="s">
        <v>1287</v>
      </c>
      <c r="C281" s="52" t="s">
        <v>891</v>
      </c>
      <c r="D281" s="52" t="s">
        <v>1422</v>
      </c>
      <c r="E281" t="s">
        <v>1420</v>
      </c>
      <c r="F281" s="50" t="s">
        <v>1506</v>
      </c>
      <c r="H281" s="12" t="s">
        <v>1507</v>
      </c>
      <c r="K281" s="6">
        <v>0</v>
      </c>
      <c r="M281" t="s">
        <v>248</v>
      </c>
    </row>
    <row r="282" spans="1:13">
      <c r="A282" s="52">
        <v>281</v>
      </c>
      <c r="B282" s="52" t="s">
        <v>1287</v>
      </c>
      <c r="C282" s="52" t="s">
        <v>891</v>
      </c>
      <c r="D282" s="52" t="s">
        <v>1422</v>
      </c>
      <c r="E282" t="s">
        <v>1410</v>
      </c>
      <c r="F282" s="50" t="s">
        <v>1508</v>
      </c>
      <c r="H282" s="12" t="s">
        <v>1509</v>
      </c>
      <c r="K282" s="6">
        <v>1</v>
      </c>
      <c r="M282" t="s">
        <v>248</v>
      </c>
    </row>
    <row r="283" spans="1:13">
      <c r="A283" s="52">
        <v>282</v>
      </c>
      <c r="B283" s="52" t="s">
        <v>1287</v>
      </c>
      <c r="C283" s="52" t="s">
        <v>891</v>
      </c>
      <c r="D283" s="52" t="s">
        <v>1422</v>
      </c>
      <c r="E283" t="s">
        <v>1410</v>
      </c>
      <c r="F283" s="50" t="s">
        <v>1510</v>
      </c>
      <c r="H283" s="12" t="s">
        <v>1511</v>
      </c>
      <c r="K283" s="6">
        <v>1</v>
      </c>
      <c r="M283" t="s">
        <v>248</v>
      </c>
    </row>
    <row r="284" spans="1:13">
      <c r="A284" s="52">
        <v>283</v>
      </c>
      <c r="B284" s="52" t="s">
        <v>1287</v>
      </c>
      <c r="C284" s="52" t="s">
        <v>891</v>
      </c>
      <c r="D284" s="52" t="s">
        <v>1422</v>
      </c>
      <c r="E284" t="s">
        <v>1410</v>
      </c>
      <c r="F284" s="50" t="s">
        <v>1512</v>
      </c>
      <c r="H284" s="12" t="s">
        <v>1513</v>
      </c>
      <c r="K284" s="6">
        <v>1</v>
      </c>
      <c r="M284" t="s">
        <v>248</v>
      </c>
    </row>
    <row r="285" spans="1:13">
      <c r="A285" s="52">
        <v>284</v>
      </c>
      <c r="B285" s="52" t="s">
        <v>1287</v>
      </c>
      <c r="C285" s="52" t="s">
        <v>891</v>
      </c>
      <c r="D285" s="52" t="s">
        <v>1422</v>
      </c>
      <c r="E285" t="s">
        <v>1410</v>
      </c>
      <c r="F285" s="50" t="s">
        <v>830</v>
      </c>
      <c r="H285" s="12" t="s">
        <v>1514</v>
      </c>
      <c r="K285" s="6">
        <v>1</v>
      </c>
      <c r="M285" t="s">
        <v>248</v>
      </c>
    </row>
    <row r="286" spans="1:13">
      <c r="A286" s="52">
        <v>285</v>
      </c>
      <c r="B286" s="52" t="s">
        <v>1287</v>
      </c>
      <c r="C286" s="52" t="s">
        <v>891</v>
      </c>
      <c r="D286" s="52" t="s">
        <v>1422</v>
      </c>
      <c r="E286" t="s">
        <v>1410</v>
      </c>
      <c r="F286" s="50" t="s">
        <v>1515</v>
      </c>
      <c r="H286" s="12" t="s">
        <v>1516</v>
      </c>
      <c r="K286" s="6">
        <v>1</v>
      </c>
      <c r="M286" t="s">
        <v>248</v>
      </c>
    </row>
    <row r="287" spans="1:13">
      <c r="A287" s="52">
        <v>286</v>
      </c>
      <c r="B287" s="52" t="s">
        <v>1287</v>
      </c>
      <c r="C287" s="52" t="s">
        <v>891</v>
      </c>
      <c r="D287" s="52" t="s">
        <v>1422</v>
      </c>
      <c r="E287" t="s">
        <v>1410</v>
      </c>
      <c r="F287" s="50" t="s">
        <v>1517</v>
      </c>
      <c r="H287" s="12" t="s">
        <v>523</v>
      </c>
      <c r="K287" s="6">
        <v>0.6</v>
      </c>
      <c r="M287" t="s">
        <v>248</v>
      </c>
    </row>
    <row r="288" spans="1:13">
      <c r="A288" s="52">
        <v>287</v>
      </c>
      <c r="B288" s="52" t="s">
        <v>1287</v>
      </c>
      <c r="C288" s="52" t="s">
        <v>891</v>
      </c>
      <c r="D288" s="52" t="s">
        <v>1422</v>
      </c>
      <c r="E288" t="s">
        <v>1410</v>
      </c>
      <c r="F288" s="50" t="s">
        <v>1518</v>
      </c>
      <c r="H288" s="12" t="s">
        <v>1519</v>
      </c>
      <c r="K288" s="6">
        <v>0.6</v>
      </c>
      <c r="M288" t="s">
        <v>248</v>
      </c>
    </row>
    <row r="289" spans="1:13">
      <c r="A289" s="52">
        <v>288</v>
      </c>
      <c r="B289" s="52" t="s">
        <v>1287</v>
      </c>
      <c r="C289" s="52" t="s">
        <v>891</v>
      </c>
      <c r="D289" s="52" t="s">
        <v>1422</v>
      </c>
      <c r="E289" t="s">
        <v>1414</v>
      </c>
      <c r="F289" s="50" t="s">
        <v>164</v>
      </c>
      <c r="H289" s="12" t="s">
        <v>1520</v>
      </c>
      <c r="K289" s="6">
        <v>1</v>
      </c>
      <c r="M289" t="s">
        <v>248</v>
      </c>
    </row>
    <row r="290" spans="1:13">
      <c r="A290" s="52">
        <v>289</v>
      </c>
      <c r="B290" s="52" t="s">
        <v>1287</v>
      </c>
      <c r="C290" s="52" t="s">
        <v>891</v>
      </c>
      <c r="D290" s="52" t="s">
        <v>1422</v>
      </c>
      <c r="E290" t="s">
        <v>1412</v>
      </c>
      <c r="F290" s="50" t="s">
        <v>1521</v>
      </c>
      <c r="H290" s="12" t="s">
        <v>1522</v>
      </c>
      <c r="K290" s="6">
        <v>1</v>
      </c>
      <c r="M290" t="s">
        <v>248</v>
      </c>
    </row>
    <row r="291" spans="1:13">
      <c r="A291" s="52">
        <v>290</v>
      </c>
      <c r="B291" s="52" t="s">
        <v>1287</v>
      </c>
      <c r="C291" s="52" t="s">
        <v>891</v>
      </c>
      <c r="D291" s="52" t="s">
        <v>1422</v>
      </c>
      <c r="E291" t="s">
        <v>1412</v>
      </c>
      <c r="F291" s="50" t="s">
        <v>1523</v>
      </c>
      <c r="H291" s="12" t="s">
        <v>1524</v>
      </c>
      <c r="K291" s="6">
        <v>1</v>
      </c>
      <c r="M291" t="s">
        <v>248</v>
      </c>
    </row>
    <row r="292" spans="1:13">
      <c r="A292" s="52">
        <v>291</v>
      </c>
      <c r="B292" s="52" t="s">
        <v>1287</v>
      </c>
      <c r="C292" s="52" t="s">
        <v>891</v>
      </c>
      <c r="D292" s="52" t="s">
        <v>1422</v>
      </c>
      <c r="E292" t="s">
        <v>1412</v>
      </c>
      <c r="F292" s="50" t="s">
        <v>1525</v>
      </c>
      <c r="H292" s="12" t="s">
        <v>1526</v>
      </c>
      <c r="K292" s="6">
        <v>0.6</v>
      </c>
      <c r="M292" t="s">
        <v>248</v>
      </c>
    </row>
    <row r="293" spans="1:13">
      <c r="A293" s="52">
        <v>292</v>
      </c>
      <c r="B293" s="52" t="s">
        <v>1287</v>
      </c>
      <c r="C293" s="52" t="s">
        <v>891</v>
      </c>
      <c r="D293" s="52" t="s">
        <v>1422</v>
      </c>
      <c r="E293" t="s">
        <v>1412</v>
      </c>
      <c r="F293" s="50" t="s">
        <v>1527</v>
      </c>
      <c r="H293" s="12" t="s">
        <v>1528</v>
      </c>
      <c r="K293" s="6">
        <v>0.6</v>
      </c>
      <c r="M293" t="s">
        <v>248</v>
      </c>
    </row>
    <row r="294" spans="1:13">
      <c r="A294" s="52">
        <v>293</v>
      </c>
      <c r="B294" s="52" t="s">
        <v>1287</v>
      </c>
      <c r="C294" s="52" t="s">
        <v>891</v>
      </c>
      <c r="D294" s="52" t="s">
        <v>1422</v>
      </c>
      <c r="E294" t="s">
        <v>1412</v>
      </c>
      <c r="F294" s="50" t="s">
        <v>1529</v>
      </c>
      <c r="H294" s="12" t="s">
        <v>1530</v>
      </c>
      <c r="K294" s="6">
        <v>0.1</v>
      </c>
      <c r="M294" t="s">
        <v>248</v>
      </c>
    </row>
    <row r="295" spans="1:13">
      <c r="A295" s="52">
        <v>294</v>
      </c>
      <c r="B295" s="52" t="s">
        <v>1287</v>
      </c>
      <c r="C295" s="52" t="s">
        <v>1116</v>
      </c>
      <c r="D295" s="52" t="s">
        <v>1117</v>
      </c>
      <c r="E295" t="s">
        <v>49</v>
      </c>
      <c r="F295" s="50" t="s">
        <v>1147</v>
      </c>
      <c r="G295">
        <v>7</v>
      </c>
      <c r="H295" s="50" t="s">
        <v>1147</v>
      </c>
      <c r="I295" t="s">
        <v>1148</v>
      </c>
      <c r="K295" s="6">
        <v>1</v>
      </c>
      <c r="M295" t="s">
        <v>189</v>
      </c>
    </row>
    <row r="296" spans="1:13">
      <c r="A296" s="52">
        <v>295</v>
      </c>
      <c r="B296" s="52" t="s">
        <v>1287</v>
      </c>
      <c r="C296" s="52" t="s">
        <v>1116</v>
      </c>
      <c r="D296" s="52" t="s">
        <v>1117</v>
      </c>
      <c r="E296" t="s">
        <v>49</v>
      </c>
      <c r="F296" s="50" t="s">
        <v>1123</v>
      </c>
      <c r="G296">
        <v>9</v>
      </c>
      <c r="H296" s="50" t="s">
        <v>1123</v>
      </c>
      <c r="I296" t="s">
        <v>1124</v>
      </c>
      <c r="K296" s="6">
        <v>1</v>
      </c>
      <c r="M296" t="s">
        <v>263</v>
      </c>
    </row>
    <row r="297" spans="1:13">
      <c r="A297" s="52">
        <v>296</v>
      </c>
      <c r="B297" s="52" t="s">
        <v>1287</v>
      </c>
      <c r="C297" s="52" t="s">
        <v>1116</v>
      </c>
      <c r="D297" s="52" t="s">
        <v>1117</v>
      </c>
      <c r="E297" t="s">
        <v>49</v>
      </c>
      <c r="F297" s="50" t="s">
        <v>1149</v>
      </c>
      <c r="G297">
        <v>10</v>
      </c>
      <c r="H297" s="50" t="s">
        <v>1149</v>
      </c>
      <c r="I297" t="s">
        <v>1150</v>
      </c>
      <c r="K297" s="6">
        <v>1</v>
      </c>
      <c r="M297" t="s">
        <v>65</v>
      </c>
    </row>
    <row r="298" spans="1:13">
      <c r="A298" s="52">
        <v>297</v>
      </c>
      <c r="B298" s="52" t="s">
        <v>1287</v>
      </c>
      <c r="C298" s="52" t="s">
        <v>1116</v>
      </c>
      <c r="D298" s="52" t="s">
        <v>1117</v>
      </c>
      <c r="E298" t="s">
        <v>49</v>
      </c>
      <c r="F298" s="50" t="s">
        <v>1133</v>
      </c>
      <c r="G298">
        <v>12</v>
      </c>
      <c r="H298" s="50" t="s">
        <v>1133</v>
      </c>
      <c r="K298" s="6">
        <v>1</v>
      </c>
      <c r="M298" t="s">
        <v>189</v>
      </c>
    </row>
    <row r="299" spans="1:13">
      <c r="A299" s="52">
        <v>298</v>
      </c>
      <c r="B299" s="52" t="s">
        <v>1287</v>
      </c>
      <c r="C299" s="52" t="s">
        <v>1116</v>
      </c>
      <c r="D299" s="52" t="s">
        <v>1117</v>
      </c>
      <c r="E299" t="s">
        <v>49</v>
      </c>
      <c r="F299" s="50" t="s">
        <v>1129</v>
      </c>
      <c r="G299">
        <v>14</v>
      </c>
      <c r="H299" s="50" t="s">
        <v>1129</v>
      </c>
      <c r="I299" t="s">
        <v>1130</v>
      </c>
      <c r="K299" s="6">
        <v>1</v>
      </c>
      <c r="M299" t="s">
        <v>65</v>
      </c>
    </row>
    <row r="300" spans="1:13">
      <c r="A300" s="52">
        <v>299</v>
      </c>
      <c r="B300" s="52" t="s">
        <v>1287</v>
      </c>
      <c r="C300" s="52" t="s">
        <v>1116</v>
      </c>
      <c r="D300" s="52" t="s">
        <v>1117</v>
      </c>
      <c r="E300" t="s">
        <v>49</v>
      </c>
      <c r="F300" s="50" t="s">
        <v>1126</v>
      </c>
      <c r="G300">
        <v>15</v>
      </c>
      <c r="H300" s="50" t="s">
        <v>1126</v>
      </c>
      <c r="I300" t="s">
        <v>1127</v>
      </c>
      <c r="K300" s="6">
        <v>1</v>
      </c>
      <c r="M300" t="s">
        <v>65</v>
      </c>
    </row>
    <row r="301" spans="1:13">
      <c r="A301" s="52">
        <v>300</v>
      </c>
      <c r="B301" s="52" t="s">
        <v>1287</v>
      </c>
      <c r="C301" s="52" t="s">
        <v>1116</v>
      </c>
      <c r="D301" s="52" t="s">
        <v>1117</v>
      </c>
      <c r="E301" t="s">
        <v>49</v>
      </c>
      <c r="F301" s="50" t="s">
        <v>1143</v>
      </c>
      <c r="G301">
        <v>18</v>
      </c>
      <c r="H301" s="50" t="s">
        <v>1143</v>
      </c>
      <c r="I301" t="s">
        <v>1144</v>
      </c>
      <c r="K301" s="6">
        <v>1</v>
      </c>
      <c r="M301" t="s">
        <v>189</v>
      </c>
    </row>
    <row r="302" spans="1:13">
      <c r="A302" s="52">
        <v>301</v>
      </c>
      <c r="B302" s="52" t="s">
        <v>1287</v>
      </c>
      <c r="C302" s="52" t="s">
        <v>1116</v>
      </c>
      <c r="D302" s="52" t="s">
        <v>1117</v>
      </c>
      <c r="E302" t="s">
        <v>49</v>
      </c>
      <c r="F302" s="50" t="s">
        <v>1131</v>
      </c>
      <c r="G302">
        <v>19</v>
      </c>
      <c r="H302" s="50" t="s">
        <v>1131</v>
      </c>
      <c r="I302" t="s">
        <v>1132</v>
      </c>
      <c r="K302" s="6">
        <v>1</v>
      </c>
      <c r="M302" t="s">
        <v>189</v>
      </c>
    </row>
    <row r="303" spans="1:13">
      <c r="A303" s="52">
        <v>302</v>
      </c>
      <c r="B303" s="52" t="s">
        <v>1287</v>
      </c>
      <c r="C303" s="52" t="s">
        <v>1116</v>
      </c>
      <c r="D303" s="52" t="s">
        <v>1117</v>
      </c>
      <c r="E303" t="s">
        <v>49</v>
      </c>
      <c r="F303" s="50" t="s">
        <v>1258</v>
      </c>
      <c r="G303">
        <v>20</v>
      </c>
      <c r="H303" s="50" t="s">
        <v>1258</v>
      </c>
      <c r="I303" t="s">
        <v>1259</v>
      </c>
      <c r="K303" s="6">
        <v>1</v>
      </c>
      <c r="M303" t="s">
        <v>189</v>
      </c>
    </row>
    <row r="304" spans="1:13">
      <c r="A304" s="52">
        <v>303</v>
      </c>
      <c r="B304" s="52" t="s">
        <v>1287</v>
      </c>
      <c r="C304" s="52" t="s">
        <v>1116</v>
      </c>
      <c r="D304" s="52" t="s">
        <v>1117</v>
      </c>
      <c r="E304" t="s">
        <v>49</v>
      </c>
      <c r="F304" s="50" t="s">
        <v>1125</v>
      </c>
      <c r="G304">
        <v>33</v>
      </c>
      <c r="H304" s="50" t="s">
        <v>1125</v>
      </c>
      <c r="K304" s="6">
        <v>1</v>
      </c>
      <c r="M304" t="s">
        <v>688</v>
      </c>
    </row>
    <row r="305" spans="1:13">
      <c r="A305" s="52">
        <v>304</v>
      </c>
      <c r="B305" s="52" t="s">
        <v>1287</v>
      </c>
      <c r="C305" s="52" t="s">
        <v>1116</v>
      </c>
      <c r="D305" s="52" t="s">
        <v>1117</v>
      </c>
      <c r="E305" t="s">
        <v>49</v>
      </c>
      <c r="F305" s="50" t="s">
        <v>1134</v>
      </c>
      <c r="G305">
        <v>4</v>
      </c>
      <c r="H305" s="50" t="s">
        <v>1134</v>
      </c>
      <c r="I305" t="s">
        <v>1136</v>
      </c>
      <c r="K305" s="6">
        <v>0.8</v>
      </c>
      <c r="M305" t="s">
        <v>189</v>
      </c>
    </row>
    <row r="306" spans="1:13">
      <c r="A306" s="52">
        <v>305</v>
      </c>
      <c r="B306" s="52" t="s">
        <v>1287</v>
      </c>
      <c r="C306" s="52" t="s">
        <v>1116</v>
      </c>
      <c r="D306" s="52" t="s">
        <v>1117</v>
      </c>
      <c r="E306" t="s">
        <v>49</v>
      </c>
      <c r="F306" s="50" t="s">
        <v>190</v>
      </c>
      <c r="G306">
        <v>6</v>
      </c>
      <c r="H306" s="50" t="s">
        <v>190</v>
      </c>
      <c r="I306" t="s">
        <v>1151</v>
      </c>
      <c r="K306" s="6">
        <v>0.8</v>
      </c>
      <c r="M306" t="s">
        <v>189</v>
      </c>
    </row>
    <row r="307" spans="1:13">
      <c r="A307" s="52">
        <v>306</v>
      </c>
      <c r="B307" s="52" t="s">
        <v>1287</v>
      </c>
      <c r="C307" s="52" t="s">
        <v>1116</v>
      </c>
      <c r="D307" s="52" t="s">
        <v>1117</v>
      </c>
      <c r="E307" t="s">
        <v>49</v>
      </c>
      <c r="F307" s="50" t="s">
        <v>182</v>
      </c>
      <c r="G307">
        <v>8</v>
      </c>
      <c r="H307" s="50" t="s">
        <v>182</v>
      </c>
      <c r="I307" t="s">
        <v>1146</v>
      </c>
      <c r="K307" s="6">
        <v>0.8</v>
      </c>
      <c r="M307" t="s">
        <v>65</v>
      </c>
    </row>
    <row r="308" spans="1:13">
      <c r="A308" s="52">
        <v>307</v>
      </c>
      <c r="B308" s="52" t="s">
        <v>1287</v>
      </c>
      <c r="C308" s="52" t="s">
        <v>1116</v>
      </c>
      <c r="D308" s="52" t="s">
        <v>1117</v>
      </c>
      <c r="E308" t="s">
        <v>49</v>
      </c>
      <c r="F308" s="50" t="s">
        <v>1137</v>
      </c>
      <c r="G308">
        <v>13</v>
      </c>
      <c r="H308" s="50" t="s">
        <v>1137</v>
      </c>
      <c r="I308" t="s">
        <v>1139</v>
      </c>
      <c r="K308" s="6">
        <v>0.8</v>
      </c>
      <c r="M308" t="s">
        <v>688</v>
      </c>
    </row>
    <row r="309" spans="1:13">
      <c r="A309" s="52">
        <v>308</v>
      </c>
      <c r="B309" s="52" t="s">
        <v>1287</v>
      </c>
      <c r="C309" s="52" t="s">
        <v>1116</v>
      </c>
      <c r="D309" s="52" t="s">
        <v>1117</v>
      </c>
      <c r="E309" t="s">
        <v>49</v>
      </c>
      <c r="F309" s="50" t="s">
        <v>1118</v>
      </c>
      <c r="G309">
        <v>16</v>
      </c>
      <c r="H309" s="50" t="s">
        <v>1118</v>
      </c>
      <c r="I309" t="s">
        <v>1119</v>
      </c>
      <c r="K309" s="6">
        <v>0.8</v>
      </c>
      <c r="M309" t="s">
        <v>65</v>
      </c>
    </row>
    <row r="310" spans="1:13">
      <c r="A310" s="52">
        <v>309</v>
      </c>
      <c r="B310" s="52" t="s">
        <v>1287</v>
      </c>
      <c r="C310" s="52" t="s">
        <v>1116</v>
      </c>
      <c r="D310" s="52" t="s">
        <v>1117</v>
      </c>
      <c r="E310" t="s">
        <v>49</v>
      </c>
      <c r="F310" s="50" t="s">
        <v>1256</v>
      </c>
      <c r="G310">
        <v>22</v>
      </c>
      <c r="H310" s="50" t="s">
        <v>1256</v>
      </c>
      <c r="I310" t="s">
        <v>1257</v>
      </c>
      <c r="K310" s="6">
        <v>0.8</v>
      </c>
      <c r="M310" t="s">
        <v>189</v>
      </c>
    </row>
    <row r="311" spans="1:13">
      <c r="A311" s="52">
        <v>310</v>
      </c>
      <c r="B311" s="52" t="s">
        <v>1287</v>
      </c>
      <c r="C311" s="52" t="s">
        <v>1116</v>
      </c>
      <c r="D311" s="52" t="s">
        <v>1117</v>
      </c>
      <c r="E311" t="s">
        <v>49</v>
      </c>
      <c r="F311" s="50" t="s">
        <v>1120</v>
      </c>
      <c r="G311">
        <v>24</v>
      </c>
      <c r="H311" s="50" t="s">
        <v>1120</v>
      </c>
      <c r="I311" t="s">
        <v>1122</v>
      </c>
      <c r="K311" s="6">
        <v>0.8</v>
      </c>
      <c r="M311" t="s">
        <v>189</v>
      </c>
    </row>
    <row r="312" spans="1:13">
      <c r="A312" s="52">
        <v>311</v>
      </c>
      <c r="B312" s="52" t="s">
        <v>1287</v>
      </c>
      <c r="C312" s="52" t="s">
        <v>1116</v>
      </c>
      <c r="D312" s="52" t="s">
        <v>1117</v>
      </c>
      <c r="E312" t="s">
        <v>49</v>
      </c>
      <c r="F312" s="50" t="s">
        <v>1140</v>
      </c>
      <c r="G312">
        <v>28</v>
      </c>
      <c r="H312" s="50" t="s">
        <v>1140</v>
      </c>
      <c r="I312" t="s">
        <v>1142</v>
      </c>
      <c r="K312" s="6">
        <v>0.8</v>
      </c>
      <c r="M312" t="s">
        <v>189</v>
      </c>
    </row>
    <row r="313" spans="1:13">
      <c r="A313" s="52">
        <v>312</v>
      </c>
      <c r="B313" s="52" t="s">
        <v>1287</v>
      </c>
      <c r="C313" s="52" t="s">
        <v>1116</v>
      </c>
      <c r="D313" s="52" t="s">
        <v>1117</v>
      </c>
      <c r="E313" t="s">
        <v>49</v>
      </c>
      <c r="F313" s="50" t="s">
        <v>1260</v>
      </c>
      <c r="G313">
        <v>30</v>
      </c>
      <c r="H313" s="50" t="s">
        <v>1260</v>
      </c>
      <c r="I313" t="s">
        <v>1261</v>
      </c>
      <c r="K313" s="6">
        <v>0.8</v>
      </c>
      <c r="M313" t="s">
        <v>189</v>
      </c>
    </row>
    <row r="314" spans="1:13">
      <c r="A314" s="52">
        <v>313</v>
      </c>
      <c r="B314" s="52" t="s">
        <v>1287</v>
      </c>
      <c r="C314" s="52" t="s">
        <v>1116</v>
      </c>
      <c r="D314" s="52" t="s">
        <v>1531</v>
      </c>
      <c r="E314" t="s">
        <v>1532</v>
      </c>
      <c r="F314" s="50" t="s">
        <v>286</v>
      </c>
      <c r="G314">
        <v>0</v>
      </c>
      <c r="K314" s="6">
        <v>0.8</v>
      </c>
      <c r="M314" t="s">
        <v>248</v>
      </c>
    </row>
    <row r="315" spans="1:13">
      <c r="A315" s="52">
        <v>314</v>
      </c>
      <c r="B315" s="52" t="s">
        <v>1287</v>
      </c>
      <c r="C315" s="52" t="s">
        <v>1116</v>
      </c>
      <c r="D315" s="52" t="s">
        <v>1531</v>
      </c>
      <c r="E315" t="s">
        <v>1532</v>
      </c>
      <c r="F315" s="50" t="s">
        <v>227</v>
      </c>
      <c r="G315" t="s">
        <v>1533</v>
      </c>
      <c r="I315" t="s">
        <v>1534</v>
      </c>
      <c r="K315" s="6">
        <v>0.8</v>
      </c>
      <c r="M315" t="s">
        <v>248</v>
      </c>
    </row>
    <row r="316" spans="1:13">
      <c r="A316" s="52">
        <v>315</v>
      </c>
      <c r="B316" s="52" t="s">
        <v>1287</v>
      </c>
      <c r="C316" s="52" t="s">
        <v>1116</v>
      </c>
      <c r="D316" s="52" t="s">
        <v>1531</v>
      </c>
      <c r="E316" t="s">
        <v>1532</v>
      </c>
      <c r="F316" s="50" t="s">
        <v>1535</v>
      </c>
      <c r="G316" t="s">
        <v>1536</v>
      </c>
      <c r="I316" t="s">
        <v>1537</v>
      </c>
      <c r="K316" s="6">
        <v>0.8</v>
      </c>
      <c r="M316" t="s">
        <v>248</v>
      </c>
    </row>
    <row r="317" spans="1:13">
      <c r="A317" s="52">
        <v>316</v>
      </c>
      <c r="B317" s="52" t="s">
        <v>1287</v>
      </c>
      <c r="C317" s="52" t="s">
        <v>1116</v>
      </c>
      <c r="D317" s="52" t="s">
        <v>1531</v>
      </c>
      <c r="E317" t="s">
        <v>1532</v>
      </c>
      <c r="F317" s="50" t="s">
        <v>485</v>
      </c>
      <c r="G317" t="s">
        <v>1538</v>
      </c>
      <c r="I317" t="s">
        <v>1539</v>
      </c>
      <c r="K317" s="6">
        <v>0.8</v>
      </c>
      <c r="M317" t="s">
        <v>248</v>
      </c>
    </row>
    <row r="318" spans="1:13">
      <c r="A318" s="52">
        <v>317</v>
      </c>
      <c r="B318" s="52" t="s">
        <v>1287</v>
      </c>
      <c r="C318" s="52" t="s">
        <v>1116</v>
      </c>
      <c r="D318" s="52" t="s">
        <v>1531</v>
      </c>
      <c r="E318" t="s">
        <v>1532</v>
      </c>
      <c r="F318" s="50" t="s">
        <v>228</v>
      </c>
      <c r="G318" t="s">
        <v>1540</v>
      </c>
      <c r="K318" s="6">
        <v>0.8</v>
      </c>
      <c r="M318" t="s">
        <v>248</v>
      </c>
    </row>
    <row r="319" spans="1:13">
      <c r="A319" s="52">
        <v>318</v>
      </c>
      <c r="B319" s="52" t="s">
        <v>1287</v>
      </c>
      <c r="C319" s="52" t="s">
        <v>1116</v>
      </c>
      <c r="D319" s="52" t="s">
        <v>1531</v>
      </c>
      <c r="E319" t="s">
        <v>1532</v>
      </c>
      <c r="F319" s="50" t="s">
        <v>496</v>
      </c>
      <c r="G319" t="s">
        <v>1541</v>
      </c>
      <c r="I319" t="s">
        <v>1542</v>
      </c>
      <c r="K319" s="6">
        <v>0.8</v>
      </c>
      <c r="M319" t="s">
        <v>248</v>
      </c>
    </row>
    <row r="320" spans="1:13">
      <c r="A320" s="52">
        <v>319</v>
      </c>
      <c r="B320" s="52" t="s">
        <v>1287</v>
      </c>
      <c r="C320" s="52" t="s">
        <v>1116</v>
      </c>
      <c r="D320" s="52" t="s">
        <v>1531</v>
      </c>
      <c r="E320" t="s">
        <v>1532</v>
      </c>
      <c r="F320" s="50" t="s">
        <v>97</v>
      </c>
      <c r="G320" t="s">
        <v>1543</v>
      </c>
      <c r="I320" t="s">
        <v>1544</v>
      </c>
      <c r="K320" s="6">
        <v>0.8</v>
      </c>
      <c r="M320" t="s">
        <v>248</v>
      </c>
    </row>
    <row r="321" spans="1:13">
      <c r="A321" s="52">
        <v>320</v>
      </c>
      <c r="B321" s="52" t="s">
        <v>1287</v>
      </c>
      <c r="C321" s="52" t="s">
        <v>1116</v>
      </c>
      <c r="D321" s="52" t="s">
        <v>1531</v>
      </c>
      <c r="E321" t="s">
        <v>1532</v>
      </c>
      <c r="F321" s="50" t="s">
        <v>1545</v>
      </c>
      <c r="G321" t="s">
        <v>1546</v>
      </c>
      <c r="I321" t="s">
        <v>1547</v>
      </c>
      <c r="K321" s="6">
        <v>0.8</v>
      </c>
      <c r="M321" t="s">
        <v>248</v>
      </c>
    </row>
    <row r="322" spans="1:13">
      <c r="A322" s="52">
        <v>321</v>
      </c>
      <c r="B322" s="52" t="s">
        <v>1287</v>
      </c>
      <c r="C322" s="52" t="s">
        <v>1116</v>
      </c>
      <c r="D322" s="52" t="s">
        <v>1531</v>
      </c>
      <c r="E322" t="s">
        <v>1532</v>
      </c>
      <c r="F322" s="50" t="s">
        <v>1548</v>
      </c>
      <c r="G322" t="s">
        <v>1549</v>
      </c>
      <c r="K322" s="6">
        <v>0.8</v>
      </c>
      <c r="M322" t="s">
        <v>248</v>
      </c>
    </row>
    <row r="323" spans="1:13">
      <c r="A323" s="52">
        <v>322</v>
      </c>
      <c r="B323" s="52" t="s">
        <v>1287</v>
      </c>
      <c r="C323" s="52" t="s">
        <v>1116</v>
      </c>
      <c r="D323" s="52" t="s">
        <v>1531</v>
      </c>
      <c r="E323" t="s">
        <v>1532</v>
      </c>
      <c r="F323" s="50" t="s">
        <v>1550</v>
      </c>
      <c r="G323" t="s">
        <v>1551</v>
      </c>
      <c r="I323" t="s">
        <v>1552</v>
      </c>
      <c r="K323" s="6">
        <v>0.8</v>
      </c>
      <c r="M323" t="s">
        <v>248</v>
      </c>
    </row>
    <row r="324" spans="1:13">
      <c r="A324" s="52">
        <v>323</v>
      </c>
      <c r="B324" s="52" t="s">
        <v>1287</v>
      </c>
      <c r="C324" s="52" t="s">
        <v>1116</v>
      </c>
      <c r="D324" s="52" t="s">
        <v>1531</v>
      </c>
      <c r="E324" t="s">
        <v>1532</v>
      </c>
      <c r="F324" s="50" t="s">
        <v>1553</v>
      </c>
      <c r="G324" t="s">
        <v>1554</v>
      </c>
      <c r="K324" s="6">
        <v>0.8</v>
      </c>
      <c r="M324" t="s">
        <v>248</v>
      </c>
    </row>
    <row r="325" spans="1:13">
      <c r="A325" s="52">
        <v>324</v>
      </c>
      <c r="B325" s="52" t="s">
        <v>1287</v>
      </c>
      <c r="C325" s="52" t="s">
        <v>1116</v>
      </c>
      <c r="D325" s="52" t="s">
        <v>1531</v>
      </c>
      <c r="E325" t="s">
        <v>1532</v>
      </c>
      <c r="F325" s="50" t="s">
        <v>1555</v>
      </c>
      <c r="G325" t="s">
        <v>1556</v>
      </c>
      <c r="K325" s="6">
        <v>0.8</v>
      </c>
      <c r="M325" t="s">
        <v>248</v>
      </c>
    </row>
    <row r="326" spans="1:13">
      <c r="A326" s="52">
        <v>325</v>
      </c>
      <c r="B326" s="52" t="s">
        <v>1287</v>
      </c>
      <c r="C326" s="52" t="s">
        <v>1116</v>
      </c>
      <c r="D326" s="52" t="s">
        <v>1531</v>
      </c>
      <c r="E326" t="s">
        <v>1532</v>
      </c>
      <c r="F326" s="50" t="s">
        <v>1557</v>
      </c>
      <c r="G326" t="s">
        <v>1558</v>
      </c>
      <c r="K326" s="6">
        <v>0.8</v>
      </c>
      <c r="M326" t="s">
        <v>248</v>
      </c>
    </row>
    <row r="327" spans="1:13">
      <c r="A327" s="52">
        <v>326</v>
      </c>
      <c r="B327" s="52" t="s">
        <v>1287</v>
      </c>
      <c r="C327" s="52" t="s">
        <v>1116</v>
      </c>
      <c r="D327" s="52" t="s">
        <v>1531</v>
      </c>
      <c r="E327" t="s">
        <v>1532</v>
      </c>
      <c r="F327" s="50" t="s">
        <v>1559</v>
      </c>
      <c r="G327" t="s">
        <v>1560</v>
      </c>
      <c r="K327" s="6">
        <v>0.8</v>
      </c>
      <c r="M327" t="s">
        <v>248</v>
      </c>
    </row>
    <row r="328" spans="1:13">
      <c r="A328" s="52">
        <v>327</v>
      </c>
      <c r="B328" s="52" t="s">
        <v>1287</v>
      </c>
      <c r="C328" s="52" t="s">
        <v>1116</v>
      </c>
      <c r="D328" s="52" t="s">
        <v>1531</v>
      </c>
      <c r="E328" t="s">
        <v>1532</v>
      </c>
      <c r="F328" s="50" t="s">
        <v>1561</v>
      </c>
      <c r="G328" t="s">
        <v>1562</v>
      </c>
      <c r="K328" s="6">
        <v>0.8</v>
      </c>
      <c r="M328" t="s">
        <v>248</v>
      </c>
    </row>
    <row r="329" spans="1:13">
      <c r="A329" s="52">
        <v>328</v>
      </c>
      <c r="B329" s="52" t="s">
        <v>1287</v>
      </c>
      <c r="C329" s="52" t="s">
        <v>1116</v>
      </c>
      <c r="D329" s="52" t="s">
        <v>1531</v>
      </c>
      <c r="E329" t="s">
        <v>1532</v>
      </c>
      <c r="F329" s="50" t="s">
        <v>364</v>
      </c>
      <c r="G329" t="s">
        <v>1563</v>
      </c>
      <c r="I329" t="s">
        <v>1564</v>
      </c>
      <c r="K329" s="6">
        <v>0.8</v>
      </c>
      <c r="M329" t="s">
        <v>248</v>
      </c>
    </row>
    <row r="330" spans="1:13">
      <c r="A330" s="52">
        <v>329</v>
      </c>
      <c r="B330" s="52" t="s">
        <v>1287</v>
      </c>
      <c r="C330" s="52" t="s">
        <v>1116</v>
      </c>
      <c r="D330" s="52" t="s">
        <v>1531</v>
      </c>
      <c r="E330" t="s">
        <v>1532</v>
      </c>
      <c r="F330" s="50" t="s">
        <v>67</v>
      </c>
      <c r="G330" t="s">
        <v>1565</v>
      </c>
      <c r="I330" t="s">
        <v>1566</v>
      </c>
      <c r="K330" s="6">
        <v>0.8</v>
      </c>
      <c r="M330" t="s">
        <v>688</v>
      </c>
    </row>
    <row r="331" spans="1:13">
      <c r="A331" s="52">
        <v>330</v>
      </c>
      <c r="B331" s="52" t="s">
        <v>1287</v>
      </c>
      <c r="C331" s="52" t="s">
        <v>1116</v>
      </c>
      <c r="D331" s="52" t="s">
        <v>1531</v>
      </c>
      <c r="E331" t="s">
        <v>1532</v>
      </c>
      <c r="F331" s="50" t="s">
        <v>219</v>
      </c>
      <c r="G331" t="s">
        <v>1567</v>
      </c>
      <c r="I331" t="s">
        <v>1568</v>
      </c>
      <c r="K331" s="6">
        <v>0.8</v>
      </c>
      <c r="M331" t="s">
        <v>688</v>
      </c>
    </row>
    <row r="332" spans="1:13">
      <c r="A332" s="52">
        <v>331</v>
      </c>
      <c r="B332" s="52" t="s">
        <v>1287</v>
      </c>
      <c r="C332" s="52" t="s">
        <v>1116</v>
      </c>
      <c r="D332" s="52" t="s">
        <v>1531</v>
      </c>
      <c r="E332" t="s">
        <v>1532</v>
      </c>
      <c r="F332" s="50" t="s">
        <v>1569</v>
      </c>
      <c r="G332" t="s">
        <v>1570</v>
      </c>
      <c r="I332" t="s">
        <v>1571</v>
      </c>
      <c r="K332" s="6">
        <v>0.8</v>
      </c>
      <c r="M332" t="s">
        <v>688</v>
      </c>
    </row>
    <row r="333" spans="1:13">
      <c r="A333" s="52">
        <v>332</v>
      </c>
      <c r="B333" s="52" t="s">
        <v>1287</v>
      </c>
      <c r="C333" s="52" t="s">
        <v>1116</v>
      </c>
      <c r="D333" s="52" t="s">
        <v>1531</v>
      </c>
      <c r="E333" t="s">
        <v>1532</v>
      </c>
      <c r="F333" s="50" t="s">
        <v>1572</v>
      </c>
      <c r="G333" t="s">
        <v>1573</v>
      </c>
      <c r="I333" t="s">
        <v>1574</v>
      </c>
      <c r="K333" s="6">
        <v>0.8</v>
      </c>
      <c r="M333" t="s">
        <v>248</v>
      </c>
    </row>
    <row r="334" spans="1:13">
      <c r="A334" s="52">
        <v>333</v>
      </c>
      <c r="B334" s="52" t="s">
        <v>1287</v>
      </c>
      <c r="C334" s="52" t="s">
        <v>1116</v>
      </c>
      <c r="D334" s="52" t="s">
        <v>1531</v>
      </c>
      <c r="E334" t="s">
        <v>1532</v>
      </c>
      <c r="F334" s="50" t="s">
        <v>254</v>
      </c>
      <c r="G334" t="s">
        <v>1575</v>
      </c>
      <c r="I334" t="s">
        <v>1576</v>
      </c>
      <c r="K334" s="6">
        <v>0.8</v>
      </c>
      <c r="M334" t="s">
        <v>248</v>
      </c>
    </row>
    <row r="335" spans="1:13">
      <c r="A335" s="52">
        <v>334</v>
      </c>
      <c r="B335" s="52" t="s">
        <v>1287</v>
      </c>
      <c r="C335" s="52" t="s">
        <v>1116</v>
      </c>
      <c r="D335" s="52" t="s">
        <v>1531</v>
      </c>
      <c r="E335" t="s">
        <v>1532</v>
      </c>
      <c r="F335" s="50" t="s">
        <v>1577</v>
      </c>
      <c r="G335" t="s">
        <v>1578</v>
      </c>
      <c r="I335" t="s">
        <v>1579</v>
      </c>
      <c r="K335" s="6">
        <v>0.8</v>
      </c>
      <c r="M335" t="s">
        <v>248</v>
      </c>
    </row>
    <row r="336" spans="1:13">
      <c r="A336" s="52">
        <v>335</v>
      </c>
      <c r="B336" s="52" t="s">
        <v>1287</v>
      </c>
      <c r="C336" s="52" t="s">
        <v>1116</v>
      </c>
      <c r="D336" s="52" t="s">
        <v>1531</v>
      </c>
      <c r="E336" t="s">
        <v>1532</v>
      </c>
      <c r="F336" s="50" t="s">
        <v>1580</v>
      </c>
      <c r="G336" t="s">
        <v>1581</v>
      </c>
      <c r="K336" s="6">
        <v>0.8</v>
      </c>
      <c r="M336" t="s">
        <v>248</v>
      </c>
    </row>
    <row r="337" spans="1:13">
      <c r="A337" s="52">
        <v>336</v>
      </c>
      <c r="B337" s="52" t="s">
        <v>1287</v>
      </c>
      <c r="C337" s="52" t="s">
        <v>1116</v>
      </c>
      <c r="D337" s="52" t="s">
        <v>1531</v>
      </c>
      <c r="E337" t="s">
        <v>1532</v>
      </c>
      <c r="F337" s="50" t="s">
        <v>1582</v>
      </c>
      <c r="G337" t="s">
        <v>1583</v>
      </c>
      <c r="I337" t="s">
        <v>1584</v>
      </c>
      <c r="K337" s="6">
        <v>0.7</v>
      </c>
      <c r="M337" t="s">
        <v>248</v>
      </c>
    </row>
    <row r="338" spans="1:13">
      <c r="A338" s="52">
        <v>337</v>
      </c>
      <c r="B338" s="52" t="s">
        <v>1287</v>
      </c>
      <c r="C338" s="52" t="s">
        <v>1116</v>
      </c>
      <c r="D338" s="52" t="s">
        <v>1531</v>
      </c>
      <c r="E338" t="s">
        <v>1532</v>
      </c>
      <c r="F338" s="50" t="s">
        <v>1585</v>
      </c>
      <c r="G338" t="s">
        <v>1586</v>
      </c>
      <c r="I338" t="s">
        <v>1587</v>
      </c>
      <c r="K338" s="6">
        <v>0.7</v>
      </c>
      <c r="M338" t="s">
        <v>248</v>
      </c>
    </row>
    <row r="339" spans="1:13">
      <c r="A339" s="52">
        <v>338</v>
      </c>
      <c r="B339" s="52" t="s">
        <v>1287</v>
      </c>
      <c r="C339" s="52" t="s">
        <v>1116</v>
      </c>
      <c r="D339" s="52" t="s">
        <v>1531</v>
      </c>
      <c r="E339" t="s">
        <v>1532</v>
      </c>
      <c r="F339" s="50" t="s">
        <v>458</v>
      </c>
      <c r="G339" t="s">
        <v>1588</v>
      </c>
      <c r="I339" t="s">
        <v>1589</v>
      </c>
      <c r="K339" s="6">
        <v>0.7</v>
      </c>
      <c r="M339" t="s">
        <v>248</v>
      </c>
    </row>
    <row r="340" spans="1:13">
      <c r="A340" s="52">
        <v>339</v>
      </c>
      <c r="B340" s="52" t="s">
        <v>1287</v>
      </c>
      <c r="C340" s="52" t="s">
        <v>1116</v>
      </c>
      <c r="D340" s="52" t="s">
        <v>1531</v>
      </c>
      <c r="E340" t="s">
        <v>1532</v>
      </c>
      <c r="F340" s="50" t="s">
        <v>1590</v>
      </c>
      <c r="G340" t="s">
        <v>1591</v>
      </c>
      <c r="I340" t="s">
        <v>1592</v>
      </c>
      <c r="K340" s="6">
        <v>0.7</v>
      </c>
      <c r="M340" t="s">
        <v>248</v>
      </c>
    </row>
    <row r="341" spans="1:13">
      <c r="A341" s="52">
        <v>340</v>
      </c>
      <c r="B341" s="52" t="s">
        <v>1287</v>
      </c>
      <c r="C341" s="52" t="s">
        <v>1116</v>
      </c>
      <c r="D341" s="52" t="s">
        <v>1531</v>
      </c>
      <c r="E341" t="s">
        <v>1532</v>
      </c>
      <c r="F341" s="50" t="s">
        <v>297</v>
      </c>
      <c r="G341" t="s">
        <v>1593</v>
      </c>
      <c r="I341" t="s">
        <v>1594</v>
      </c>
      <c r="K341" s="6">
        <v>0.7</v>
      </c>
      <c r="M341" t="s">
        <v>248</v>
      </c>
    </row>
    <row r="342" spans="1:13">
      <c r="A342" s="52">
        <v>341</v>
      </c>
      <c r="B342" s="52" t="s">
        <v>1287</v>
      </c>
      <c r="C342" s="52" t="s">
        <v>1116</v>
      </c>
      <c r="D342" s="52" t="s">
        <v>1531</v>
      </c>
      <c r="E342" t="s">
        <v>1532</v>
      </c>
      <c r="F342" s="50" t="s">
        <v>1595</v>
      </c>
      <c r="G342" t="s">
        <v>1596</v>
      </c>
      <c r="I342" t="s">
        <v>1597</v>
      </c>
      <c r="K342" s="6">
        <v>0.7</v>
      </c>
      <c r="M342" t="s">
        <v>248</v>
      </c>
    </row>
    <row r="343" spans="1:13">
      <c r="A343" s="52">
        <v>342</v>
      </c>
      <c r="B343" s="52" t="s">
        <v>1287</v>
      </c>
      <c r="C343" s="52" t="s">
        <v>1116</v>
      </c>
      <c r="D343" s="52" t="s">
        <v>1531</v>
      </c>
      <c r="E343" t="s">
        <v>1532</v>
      </c>
      <c r="F343" s="50" t="s">
        <v>449</v>
      </c>
      <c r="G343" t="s">
        <v>1598</v>
      </c>
      <c r="I343" t="s">
        <v>1599</v>
      </c>
      <c r="K343" s="6">
        <v>0.7</v>
      </c>
      <c r="M343" t="s">
        <v>248</v>
      </c>
    </row>
    <row r="344" spans="1:13">
      <c r="A344" s="52">
        <v>343</v>
      </c>
      <c r="B344" s="52" t="s">
        <v>1287</v>
      </c>
      <c r="C344" s="52" t="s">
        <v>1116</v>
      </c>
      <c r="D344" s="52" t="s">
        <v>1531</v>
      </c>
      <c r="E344" t="s">
        <v>1532</v>
      </c>
      <c r="F344" s="50" t="s">
        <v>1600</v>
      </c>
      <c r="G344" t="s">
        <v>1601</v>
      </c>
      <c r="K344" s="6">
        <v>0.7</v>
      </c>
      <c r="M344" t="s">
        <v>248</v>
      </c>
    </row>
    <row r="345" spans="1:13">
      <c r="A345" s="52">
        <v>344</v>
      </c>
      <c r="B345" s="52" t="s">
        <v>1287</v>
      </c>
      <c r="C345" s="52" t="s">
        <v>1116</v>
      </c>
      <c r="D345" s="52" t="s">
        <v>1531</v>
      </c>
      <c r="E345" t="s">
        <v>1532</v>
      </c>
      <c r="F345" s="50" t="s">
        <v>515</v>
      </c>
      <c r="G345" t="s">
        <v>1602</v>
      </c>
      <c r="I345" t="s">
        <v>1603</v>
      </c>
      <c r="K345" s="6">
        <v>0.7</v>
      </c>
      <c r="M345" t="s">
        <v>248</v>
      </c>
    </row>
    <row r="346" spans="1:13">
      <c r="A346" s="52">
        <v>345</v>
      </c>
      <c r="B346" s="52" t="s">
        <v>1287</v>
      </c>
      <c r="C346" s="52" t="s">
        <v>1116</v>
      </c>
      <c r="D346" s="52" t="s">
        <v>1531</v>
      </c>
      <c r="E346" t="s">
        <v>1532</v>
      </c>
      <c r="F346" s="50" t="s">
        <v>1604</v>
      </c>
      <c r="G346" t="s">
        <v>1605</v>
      </c>
      <c r="I346" t="s">
        <v>1606</v>
      </c>
      <c r="K346" s="6">
        <v>0.7</v>
      </c>
      <c r="M346" t="s">
        <v>248</v>
      </c>
    </row>
    <row r="347" spans="1:13">
      <c r="A347" s="52">
        <v>346</v>
      </c>
      <c r="B347" s="52" t="s">
        <v>1287</v>
      </c>
      <c r="C347" s="52" t="s">
        <v>1116</v>
      </c>
      <c r="D347" s="52" t="s">
        <v>1531</v>
      </c>
      <c r="E347" t="s">
        <v>1532</v>
      </c>
      <c r="F347" s="50" t="s">
        <v>1607</v>
      </c>
      <c r="G347" t="s">
        <v>1608</v>
      </c>
      <c r="I347" t="s">
        <v>1609</v>
      </c>
      <c r="K347" s="6">
        <v>0.7</v>
      </c>
      <c r="M347" t="s">
        <v>248</v>
      </c>
    </row>
    <row r="348" spans="1:13">
      <c r="A348" s="52">
        <v>347</v>
      </c>
      <c r="B348" s="52" t="s">
        <v>1287</v>
      </c>
      <c r="C348" s="52" t="s">
        <v>1116</v>
      </c>
      <c r="D348" s="52" t="s">
        <v>1531</v>
      </c>
      <c r="E348" t="s">
        <v>1532</v>
      </c>
      <c r="F348" s="50" t="s">
        <v>1610</v>
      </c>
      <c r="G348" t="s">
        <v>1611</v>
      </c>
      <c r="I348" t="s">
        <v>1612</v>
      </c>
      <c r="K348" s="6">
        <v>0.7</v>
      </c>
      <c r="M348" t="s">
        <v>248</v>
      </c>
    </row>
    <row r="349" spans="1:13">
      <c r="A349" s="52">
        <v>348</v>
      </c>
      <c r="B349" s="52" t="s">
        <v>1287</v>
      </c>
      <c r="C349" s="52" t="s">
        <v>1116</v>
      </c>
      <c r="D349" s="52" t="s">
        <v>1531</v>
      </c>
      <c r="E349" t="s">
        <v>1532</v>
      </c>
      <c r="F349" s="50" t="s">
        <v>1613</v>
      </c>
      <c r="G349" t="s">
        <v>1614</v>
      </c>
      <c r="I349" t="s">
        <v>1615</v>
      </c>
      <c r="K349" s="6">
        <v>0.7</v>
      </c>
      <c r="M349" t="s">
        <v>248</v>
      </c>
    </row>
    <row r="350" spans="1:13">
      <c r="A350" s="52">
        <v>349</v>
      </c>
      <c r="B350" s="52" t="s">
        <v>1287</v>
      </c>
      <c r="C350" s="52" t="s">
        <v>1116</v>
      </c>
      <c r="D350" s="52" t="s">
        <v>1531</v>
      </c>
      <c r="E350" t="s">
        <v>1532</v>
      </c>
      <c r="F350" s="50" t="s">
        <v>1616</v>
      </c>
      <c r="G350" t="s">
        <v>1617</v>
      </c>
      <c r="I350" t="s">
        <v>1618</v>
      </c>
      <c r="K350" s="6">
        <v>0.7</v>
      </c>
      <c r="M350" t="s">
        <v>248</v>
      </c>
    </row>
    <row r="351" spans="1:13">
      <c r="A351" s="52">
        <v>350</v>
      </c>
      <c r="B351" s="52" t="s">
        <v>1287</v>
      </c>
      <c r="C351" s="52" t="s">
        <v>1116</v>
      </c>
      <c r="D351" s="52" t="s">
        <v>1531</v>
      </c>
      <c r="E351" t="s">
        <v>1532</v>
      </c>
      <c r="F351" s="50" t="s">
        <v>1619</v>
      </c>
      <c r="G351" t="s">
        <v>1620</v>
      </c>
      <c r="I351" t="s">
        <v>1621</v>
      </c>
      <c r="K351" s="6">
        <v>0.7</v>
      </c>
      <c r="M351" t="s">
        <v>248</v>
      </c>
    </row>
    <row r="352" spans="1:13">
      <c r="A352" s="52">
        <v>351</v>
      </c>
      <c r="B352" s="52" t="s">
        <v>1287</v>
      </c>
      <c r="C352" s="52" t="s">
        <v>1116</v>
      </c>
      <c r="D352" s="52" t="s">
        <v>1531</v>
      </c>
      <c r="E352" t="s">
        <v>1532</v>
      </c>
      <c r="F352" s="50" t="s">
        <v>1622</v>
      </c>
      <c r="G352" t="s">
        <v>1623</v>
      </c>
      <c r="I352" t="s">
        <v>1624</v>
      </c>
      <c r="K352" s="6">
        <v>0.7</v>
      </c>
      <c r="M352" t="s">
        <v>248</v>
      </c>
    </row>
    <row r="353" spans="1:13">
      <c r="A353" s="52">
        <v>352</v>
      </c>
      <c r="B353" s="52" t="s">
        <v>1287</v>
      </c>
      <c r="C353" s="52" t="s">
        <v>1116</v>
      </c>
      <c r="D353" s="52" t="s">
        <v>1531</v>
      </c>
      <c r="E353" t="s">
        <v>1532</v>
      </c>
      <c r="F353" s="50" t="s">
        <v>1625</v>
      </c>
      <c r="G353" t="s">
        <v>1626</v>
      </c>
      <c r="I353" t="s">
        <v>1627</v>
      </c>
      <c r="K353" s="6">
        <v>0.7</v>
      </c>
      <c r="M353" t="s">
        <v>248</v>
      </c>
    </row>
    <row r="354" spans="1:13">
      <c r="A354" s="52">
        <v>353</v>
      </c>
      <c r="B354" s="52" t="s">
        <v>1287</v>
      </c>
      <c r="C354" s="52" t="s">
        <v>1116</v>
      </c>
      <c r="D354" s="52" t="s">
        <v>1531</v>
      </c>
      <c r="E354" t="s">
        <v>1532</v>
      </c>
      <c r="F354" s="50" t="s">
        <v>190</v>
      </c>
      <c r="G354" t="s">
        <v>1628</v>
      </c>
      <c r="I354" t="s">
        <v>1629</v>
      </c>
      <c r="K354" s="6">
        <v>0.7</v>
      </c>
      <c r="M354" t="s">
        <v>248</v>
      </c>
    </row>
    <row r="355" spans="1:13">
      <c r="A355" s="52">
        <v>354</v>
      </c>
      <c r="B355" s="52" t="s">
        <v>1287</v>
      </c>
      <c r="C355" s="52" t="s">
        <v>1116</v>
      </c>
      <c r="D355" s="52" t="s">
        <v>1531</v>
      </c>
      <c r="E355" t="s">
        <v>1532</v>
      </c>
      <c r="F355" s="50" t="s">
        <v>1630</v>
      </c>
      <c r="G355" t="s">
        <v>1631</v>
      </c>
      <c r="I355" t="s">
        <v>1632</v>
      </c>
      <c r="K355" s="6">
        <v>0.7</v>
      </c>
      <c r="M355" t="s">
        <v>248</v>
      </c>
    </row>
    <row r="356" spans="1:13">
      <c r="A356" s="52">
        <v>355</v>
      </c>
      <c r="B356" s="52" t="s">
        <v>1287</v>
      </c>
      <c r="C356" s="52" t="s">
        <v>1116</v>
      </c>
      <c r="D356" s="52" t="s">
        <v>1531</v>
      </c>
      <c r="E356" t="s">
        <v>1532</v>
      </c>
      <c r="F356" s="50" t="s">
        <v>1633</v>
      </c>
      <c r="G356" t="s">
        <v>1634</v>
      </c>
      <c r="I356" t="s">
        <v>1635</v>
      </c>
      <c r="K356" s="6">
        <v>0.7</v>
      </c>
      <c r="M356" t="s">
        <v>248</v>
      </c>
    </row>
    <row r="357" spans="1:13">
      <c r="A357" s="52">
        <v>356</v>
      </c>
      <c r="B357" s="52" t="s">
        <v>1287</v>
      </c>
      <c r="C357" s="52" t="s">
        <v>1116</v>
      </c>
      <c r="D357" s="52" t="s">
        <v>1531</v>
      </c>
      <c r="E357" t="s">
        <v>1532</v>
      </c>
      <c r="F357" s="50" t="s">
        <v>1636</v>
      </c>
      <c r="G357" t="s">
        <v>1637</v>
      </c>
      <c r="I357" t="s">
        <v>1638</v>
      </c>
      <c r="K357" s="6">
        <v>0.6</v>
      </c>
      <c r="M357" t="s">
        <v>248</v>
      </c>
    </row>
    <row r="358" spans="1:13">
      <c r="A358" s="52">
        <v>357</v>
      </c>
      <c r="B358" s="52" t="s">
        <v>1287</v>
      </c>
      <c r="C358" s="52" t="s">
        <v>1116</v>
      </c>
      <c r="D358" s="52" t="s">
        <v>1531</v>
      </c>
      <c r="E358" t="s">
        <v>1532</v>
      </c>
      <c r="F358" s="50" t="s">
        <v>91</v>
      </c>
      <c r="G358" t="s">
        <v>1639</v>
      </c>
      <c r="K358" s="6">
        <v>0.6</v>
      </c>
      <c r="M358" t="s">
        <v>248</v>
      </c>
    </row>
    <row r="359" spans="1:13">
      <c r="A359" s="52">
        <v>358</v>
      </c>
      <c r="B359" s="52" t="s">
        <v>1287</v>
      </c>
      <c r="C359" s="52" t="s">
        <v>1116</v>
      </c>
      <c r="D359" s="52" t="s">
        <v>1531</v>
      </c>
      <c r="E359" t="s">
        <v>1532</v>
      </c>
      <c r="F359" s="50" t="s">
        <v>1640</v>
      </c>
      <c r="G359" t="s">
        <v>1641</v>
      </c>
      <c r="I359" t="s">
        <v>1642</v>
      </c>
      <c r="K359" s="6">
        <v>0.6</v>
      </c>
      <c r="M359" t="s">
        <v>248</v>
      </c>
    </row>
    <row r="360" spans="1:13">
      <c r="A360" s="52">
        <v>359</v>
      </c>
      <c r="B360" s="52" t="s">
        <v>1287</v>
      </c>
      <c r="C360" s="52" t="s">
        <v>1116</v>
      </c>
      <c r="D360" s="52" t="s">
        <v>1531</v>
      </c>
      <c r="E360" t="s">
        <v>1532</v>
      </c>
      <c r="F360" s="50" t="s">
        <v>1643</v>
      </c>
      <c r="G360" t="s">
        <v>1644</v>
      </c>
      <c r="K360" s="6">
        <v>0.6</v>
      </c>
      <c r="M360" t="s">
        <v>248</v>
      </c>
    </row>
    <row r="361" spans="1:13">
      <c r="A361" s="52">
        <v>360</v>
      </c>
      <c r="B361" s="52" t="s">
        <v>1287</v>
      </c>
      <c r="C361" s="52" t="s">
        <v>1116</v>
      </c>
      <c r="D361" s="52" t="s">
        <v>1531</v>
      </c>
      <c r="E361" t="s">
        <v>1532</v>
      </c>
      <c r="F361" s="50" t="s">
        <v>1645</v>
      </c>
      <c r="G361" t="s">
        <v>1646</v>
      </c>
      <c r="I361" t="s">
        <v>1647</v>
      </c>
      <c r="K361" s="6">
        <v>0.6</v>
      </c>
      <c r="M361" t="s">
        <v>248</v>
      </c>
    </row>
    <row r="362" spans="1:13">
      <c r="A362" s="52">
        <v>361</v>
      </c>
      <c r="B362" s="52" t="s">
        <v>1287</v>
      </c>
      <c r="C362" s="52" t="s">
        <v>1116</v>
      </c>
      <c r="D362" s="52" t="s">
        <v>1531</v>
      </c>
      <c r="E362" t="s">
        <v>1532</v>
      </c>
      <c r="F362" s="50" t="s">
        <v>1648</v>
      </c>
      <c r="G362" t="s">
        <v>1649</v>
      </c>
      <c r="I362" t="s">
        <v>1650</v>
      </c>
      <c r="K362" s="6">
        <v>0.6</v>
      </c>
      <c r="M362" t="s">
        <v>248</v>
      </c>
    </row>
    <row r="363" spans="1:13">
      <c r="A363" s="52">
        <v>362</v>
      </c>
      <c r="B363" s="52" t="s">
        <v>1287</v>
      </c>
      <c r="C363" s="52" t="s">
        <v>1116</v>
      </c>
      <c r="D363" s="52" t="s">
        <v>1531</v>
      </c>
      <c r="E363" t="s">
        <v>1532</v>
      </c>
      <c r="F363" s="50" t="s">
        <v>1651</v>
      </c>
      <c r="G363" t="s">
        <v>1652</v>
      </c>
      <c r="I363" t="s">
        <v>1638</v>
      </c>
      <c r="K363" s="6">
        <v>0.6</v>
      </c>
      <c r="M363" t="s">
        <v>248</v>
      </c>
    </row>
    <row r="364" spans="1:13">
      <c r="A364" s="52">
        <v>363</v>
      </c>
      <c r="B364" s="52" t="s">
        <v>1287</v>
      </c>
      <c r="C364" s="52" t="s">
        <v>1116</v>
      </c>
      <c r="D364" s="52" t="s">
        <v>1531</v>
      </c>
      <c r="E364" t="s">
        <v>1532</v>
      </c>
      <c r="F364" s="50" t="s">
        <v>1653</v>
      </c>
      <c r="G364" t="s">
        <v>1654</v>
      </c>
      <c r="I364" t="s">
        <v>1655</v>
      </c>
      <c r="K364" s="6">
        <v>0.6</v>
      </c>
      <c r="M364" t="s">
        <v>248</v>
      </c>
    </row>
    <row r="365" spans="1:13">
      <c r="A365" s="52">
        <v>364</v>
      </c>
      <c r="B365" s="52" t="s">
        <v>1287</v>
      </c>
      <c r="C365" s="52" t="s">
        <v>1116</v>
      </c>
      <c r="D365" s="52" t="s">
        <v>1531</v>
      </c>
      <c r="E365" t="s">
        <v>1532</v>
      </c>
      <c r="F365" s="50" t="s">
        <v>1656</v>
      </c>
      <c r="G365" t="s">
        <v>1657</v>
      </c>
      <c r="I365" t="s">
        <v>1658</v>
      </c>
      <c r="K365" s="6">
        <v>0.6</v>
      </c>
      <c r="M365" t="s">
        <v>248</v>
      </c>
    </row>
    <row r="366" spans="1:13">
      <c r="A366" s="52">
        <v>365</v>
      </c>
      <c r="B366" s="52" t="s">
        <v>1287</v>
      </c>
      <c r="C366" s="52" t="s">
        <v>1116</v>
      </c>
      <c r="D366" s="52" t="s">
        <v>1531</v>
      </c>
      <c r="E366" t="s">
        <v>1532</v>
      </c>
      <c r="F366" s="50" t="s">
        <v>1659</v>
      </c>
      <c r="G366" t="s">
        <v>1660</v>
      </c>
      <c r="I366" t="s">
        <v>1661</v>
      </c>
      <c r="K366" s="6">
        <v>0.5</v>
      </c>
      <c r="M366" t="s">
        <v>248</v>
      </c>
    </row>
    <row r="367" spans="1:13">
      <c r="A367" s="52">
        <v>366</v>
      </c>
      <c r="B367" s="52" t="s">
        <v>1287</v>
      </c>
      <c r="C367" s="52" t="s">
        <v>1116</v>
      </c>
      <c r="D367" s="52" t="s">
        <v>1531</v>
      </c>
      <c r="E367" t="s">
        <v>1532</v>
      </c>
      <c r="F367" s="50" t="s">
        <v>1662</v>
      </c>
      <c r="G367" t="s">
        <v>1663</v>
      </c>
      <c r="I367" t="s">
        <v>1664</v>
      </c>
      <c r="K367" s="6">
        <v>0.5</v>
      </c>
      <c r="M367" t="s">
        <v>248</v>
      </c>
    </row>
    <row r="368" spans="1:13">
      <c r="A368" s="52">
        <v>367</v>
      </c>
      <c r="B368" s="52" t="s">
        <v>1287</v>
      </c>
      <c r="C368" s="52" t="s">
        <v>1116</v>
      </c>
      <c r="D368" s="52" t="s">
        <v>1531</v>
      </c>
      <c r="E368" t="s">
        <v>1532</v>
      </c>
      <c r="F368" s="50" t="s">
        <v>1665</v>
      </c>
      <c r="G368" t="s">
        <v>1666</v>
      </c>
      <c r="I368" t="s">
        <v>1667</v>
      </c>
      <c r="K368" s="6">
        <v>0.5</v>
      </c>
      <c r="M368" t="s">
        <v>248</v>
      </c>
    </row>
    <row r="369" spans="1:13">
      <c r="A369" s="52">
        <v>368</v>
      </c>
      <c r="B369" s="52" t="s">
        <v>1287</v>
      </c>
      <c r="C369" s="52" t="s">
        <v>1116</v>
      </c>
      <c r="D369" s="52" t="s">
        <v>1531</v>
      </c>
      <c r="E369" t="s">
        <v>1532</v>
      </c>
      <c r="F369" s="50" t="s">
        <v>1668</v>
      </c>
      <c r="G369" t="s">
        <v>1669</v>
      </c>
      <c r="I369" t="s">
        <v>1670</v>
      </c>
      <c r="K369" s="6">
        <v>0.5</v>
      </c>
      <c r="M369" t="s">
        <v>248</v>
      </c>
    </row>
    <row r="370" spans="1:13">
      <c r="A370" s="52">
        <v>369</v>
      </c>
      <c r="B370" s="52" t="s">
        <v>1287</v>
      </c>
      <c r="C370" s="52" t="s">
        <v>1116</v>
      </c>
      <c r="D370" s="52" t="s">
        <v>1531</v>
      </c>
      <c r="E370" t="s">
        <v>1532</v>
      </c>
      <c r="F370" s="50" t="s">
        <v>1671</v>
      </c>
      <c r="G370" t="s">
        <v>1672</v>
      </c>
      <c r="I370" t="s">
        <v>1673</v>
      </c>
      <c r="K370" s="6">
        <v>0.4</v>
      </c>
      <c r="M370" t="s">
        <v>248</v>
      </c>
    </row>
    <row r="371" spans="1:13">
      <c r="A371" s="52">
        <v>370</v>
      </c>
      <c r="B371" s="52" t="s">
        <v>1287</v>
      </c>
      <c r="C371" s="52" t="s">
        <v>1116</v>
      </c>
      <c r="D371" s="52" t="s">
        <v>1531</v>
      </c>
      <c r="E371" t="s">
        <v>1532</v>
      </c>
      <c r="F371" s="50" t="s">
        <v>1674</v>
      </c>
      <c r="G371" t="s">
        <v>1675</v>
      </c>
      <c r="K371" s="6">
        <v>0.4</v>
      </c>
      <c r="M371" t="s">
        <v>248</v>
      </c>
    </row>
    <row r="372" spans="1:13">
      <c r="A372" s="52">
        <v>371</v>
      </c>
      <c r="B372" s="52" t="s">
        <v>1287</v>
      </c>
      <c r="C372" s="52" t="s">
        <v>1116</v>
      </c>
      <c r="D372" s="52" t="s">
        <v>1531</v>
      </c>
      <c r="E372" t="s">
        <v>1532</v>
      </c>
      <c r="F372" s="50" t="s">
        <v>1676</v>
      </c>
      <c r="G372" t="s">
        <v>1677</v>
      </c>
      <c r="I372" t="s">
        <v>1678</v>
      </c>
      <c r="K372" s="6">
        <v>0.4</v>
      </c>
      <c r="M372" t="s">
        <v>248</v>
      </c>
    </row>
    <row r="373" spans="1:13">
      <c r="A373" s="52">
        <v>372</v>
      </c>
      <c r="B373" s="52" t="s">
        <v>1287</v>
      </c>
      <c r="C373" s="52" t="s">
        <v>1116</v>
      </c>
      <c r="D373" s="52" t="s">
        <v>1531</v>
      </c>
      <c r="E373" t="s">
        <v>1532</v>
      </c>
      <c r="F373" s="50" t="s">
        <v>1679</v>
      </c>
      <c r="G373" t="s">
        <v>1680</v>
      </c>
      <c r="I373" t="s">
        <v>1681</v>
      </c>
      <c r="K373" s="6">
        <v>0.3</v>
      </c>
      <c r="M373" t="s">
        <v>248</v>
      </c>
    </row>
    <row r="374" spans="1:13">
      <c r="A374" s="52">
        <v>373</v>
      </c>
      <c r="B374" s="52" t="s">
        <v>1287</v>
      </c>
      <c r="C374" s="52" t="s">
        <v>1116</v>
      </c>
      <c r="D374" s="52" t="s">
        <v>1531</v>
      </c>
      <c r="E374" t="s">
        <v>1532</v>
      </c>
      <c r="F374" s="50" t="s">
        <v>1682</v>
      </c>
      <c r="G374" t="s">
        <v>1683</v>
      </c>
      <c r="I374" t="s">
        <v>1684</v>
      </c>
      <c r="K374" s="6">
        <v>0.2</v>
      </c>
      <c r="M374" t="s">
        <v>248</v>
      </c>
    </row>
    <row r="375" spans="1:13">
      <c r="A375" s="52">
        <v>374</v>
      </c>
      <c r="B375" s="52" t="s">
        <v>1287</v>
      </c>
      <c r="C375" s="52" t="s">
        <v>1116</v>
      </c>
      <c r="D375" s="52" t="s">
        <v>1152</v>
      </c>
      <c r="E375" t="s">
        <v>16</v>
      </c>
      <c r="F375" s="50" t="s">
        <v>180</v>
      </c>
      <c r="H375" t="s">
        <v>180</v>
      </c>
      <c r="I375" t="s">
        <v>1153</v>
      </c>
      <c r="K375" s="6">
        <v>1</v>
      </c>
      <c r="M375" t="s">
        <v>688</v>
      </c>
    </row>
    <row r="376" spans="1:13">
      <c r="A376" s="52">
        <v>375</v>
      </c>
      <c r="B376" s="52" t="s">
        <v>1287</v>
      </c>
      <c r="C376" s="52" t="s">
        <v>1116</v>
      </c>
      <c r="D376" s="52" t="s">
        <v>1152</v>
      </c>
      <c r="E376" t="s">
        <v>16</v>
      </c>
      <c r="F376" s="50" t="s">
        <v>227</v>
      </c>
      <c r="H376" t="s">
        <v>227</v>
      </c>
      <c r="I376" t="s">
        <v>1154</v>
      </c>
      <c r="K376" s="6">
        <v>1</v>
      </c>
      <c r="M376" t="s">
        <v>189</v>
      </c>
    </row>
    <row r="377" spans="1:13">
      <c r="A377" s="52">
        <v>376</v>
      </c>
      <c r="B377" s="52" t="s">
        <v>1287</v>
      </c>
      <c r="C377" s="52" t="s">
        <v>1116</v>
      </c>
      <c r="D377" s="52" t="s">
        <v>1152</v>
      </c>
      <c r="E377" t="s">
        <v>16</v>
      </c>
      <c r="F377" s="50" t="s">
        <v>210</v>
      </c>
      <c r="H377" t="s">
        <v>210</v>
      </c>
      <c r="I377" t="s">
        <v>1155</v>
      </c>
      <c r="K377" s="6">
        <v>1</v>
      </c>
      <c r="M377" t="s">
        <v>189</v>
      </c>
    </row>
    <row r="378" spans="1:13">
      <c r="A378" s="52">
        <v>377</v>
      </c>
      <c r="B378" s="52" t="s">
        <v>1287</v>
      </c>
      <c r="C378" s="52" t="s">
        <v>1116</v>
      </c>
      <c r="D378" s="52" t="s">
        <v>1152</v>
      </c>
      <c r="E378" t="s">
        <v>16</v>
      </c>
      <c r="F378" s="50" t="s">
        <v>66</v>
      </c>
      <c r="H378" t="s">
        <v>66</v>
      </c>
      <c r="I378" t="s">
        <v>1157</v>
      </c>
      <c r="K378" s="6">
        <v>1</v>
      </c>
      <c r="M378" t="s">
        <v>65</v>
      </c>
    </row>
    <row r="379" spans="1:13">
      <c r="A379" s="52">
        <v>378</v>
      </c>
      <c r="B379" s="52" t="s">
        <v>1287</v>
      </c>
      <c r="C379" s="52" t="s">
        <v>1116</v>
      </c>
      <c r="D379" s="52" t="s">
        <v>1152</v>
      </c>
      <c r="E379" t="s">
        <v>16</v>
      </c>
      <c r="F379" s="50" t="s">
        <v>190</v>
      </c>
      <c r="H379" t="s">
        <v>190</v>
      </c>
      <c r="I379" t="s">
        <v>1158</v>
      </c>
      <c r="K379" s="6">
        <v>1</v>
      </c>
      <c r="M379" t="s">
        <v>189</v>
      </c>
    </row>
    <row r="380" spans="1:13">
      <c r="A380" s="52">
        <v>379</v>
      </c>
      <c r="B380" s="52" t="s">
        <v>1287</v>
      </c>
      <c r="C380" s="52" t="s">
        <v>1116</v>
      </c>
      <c r="D380" s="52" t="s">
        <v>1152</v>
      </c>
      <c r="E380" t="s">
        <v>16</v>
      </c>
      <c r="F380" s="50" t="s">
        <v>165</v>
      </c>
      <c r="H380" t="s">
        <v>165</v>
      </c>
      <c r="I380" t="s">
        <v>1156</v>
      </c>
      <c r="K380" s="6">
        <v>1</v>
      </c>
      <c r="M380" t="s">
        <v>688</v>
      </c>
    </row>
    <row r="381" spans="1:13">
      <c r="A381" s="52">
        <v>380</v>
      </c>
      <c r="B381" s="52" t="s">
        <v>1287</v>
      </c>
      <c r="C381" s="52" t="s">
        <v>29</v>
      </c>
      <c r="D381" s="52" t="s">
        <v>1159</v>
      </c>
      <c r="E381" t="s">
        <v>1160</v>
      </c>
      <c r="F381" s="50" t="s">
        <v>1161</v>
      </c>
      <c r="G381" t="s">
        <v>371</v>
      </c>
      <c r="H381" t="s">
        <v>371</v>
      </c>
      <c r="K381" s="6">
        <v>0.8</v>
      </c>
      <c r="M381" t="s">
        <v>65</v>
      </c>
    </row>
    <row r="382" spans="1:13">
      <c r="A382" s="52">
        <v>381</v>
      </c>
      <c r="B382" s="52" t="s">
        <v>1287</v>
      </c>
      <c r="C382" s="52" t="s">
        <v>29</v>
      </c>
      <c r="D382" s="52" t="s">
        <v>1159</v>
      </c>
      <c r="E382" t="s">
        <v>1160</v>
      </c>
      <c r="F382" s="50" t="s">
        <v>1162</v>
      </c>
      <c r="G382" t="s">
        <v>335</v>
      </c>
      <c r="H382" t="s">
        <v>335</v>
      </c>
      <c r="K382" s="6">
        <v>1</v>
      </c>
      <c r="M382" t="s">
        <v>189</v>
      </c>
    </row>
    <row r="383" spans="1:13">
      <c r="A383" s="52">
        <v>382</v>
      </c>
      <c r="B383" s="52" t="s">
        <v>1287</v>
      </c>
      <c r="C383" s="52" t="s">
        <v>29</v>
      </c>
      <c r="D383" s="52" t="s">
        <v>1159</v>
      </c>
      <c r="E383" t="s">
        <v>1160</v>
      </c>
      <c r="F383" s="50" t="s">
        <v>1301</v>
      </c>
      <c r="G383" t="s">
        <v>570</v>
      </c>
      <c r="H383" t="s">
        <v>570</v>
      </c>
      <c r="K383" s="6">
        <v>0</v>
      </c>
      <c r="M383" t="s">
        <v>189</v>
      </c>
    </row>
    <row r="384" spans="1:13">
      <c r="A384" s="52">
        <v>383</v>
      </c>
      <c r="B384" s="52" t="s">
        <v>1287</v>
      </c>
      <c r="C384" s="52" t="s">
        <v>29</v>
      </c>
      <c r="D384" s="52" t="s">
        <v>1159</v>
      </c>
      <c r="E384" t="s">
        <v>1160</v>
      </c>
      <c r="F384" s="50" t="s">
        <v>1325</v>
      </c>
      <c r="G384" t="s">
        <v>495</v>
      </c>
      <c r="H384" t="s">
        <v>495</v>
      </c>
      <c r="K384" s="6">
        <v>0.2</v>
      </c>
      <c r="M384" t="s">
        <v>65</v>
      </c>
    </row>
    <row r="385" spans="1:13">
      <c r="A385" s="52">
        <v>384</v>
      </c>
      <c r="B385" s="52" t="s">
        <v>1287</v>
      </c>
      <c r="C385" s="52" t="s">
        <v>29</v>
      </c>
      <c r="D385" s="52" t="s">
        <v>1159</v>
      </c>
      <c r="E385" t="s">
        <v>1160</v>
      </c>
      <c r="F385" s="50" t="s">
        <v>1163</v>
      </c>
      <c r="G385" t="s">
        <v>100</v>
      </c>
      <c r="H385" t="s">
        <v>100</v>
      </c>
      <c r="K385" s="6">
        <v>1</v>
      </c>
      <c r="M385" t="s">
        <v>65</v>
      </c>
    </row>
    <row r="386" spans="1:13">
      <c r="A386" s="52">
        <v>385</v>
      </c>
      <c r="B386" s="52" t="s">
        <v>1287</v>
      </c>
      <c r="C386" s="52" t="s">
        <v>29</v>
      </c>
      <c r="D386" s="52" t="s">
        <v>1159</v>
      </c>
      <c r="E386" t="s">
        <v>1160</v>
      </c>
      <c r="F386" s="50" t="s">
        <v>1326</v>
      </c>
      <c r="G386" t="s">
        <v>475</v>
      </c>
      <c r="H386" t="s">
        <v>475</v>
      </c>
      <c r="K386" s="6">
        <v>0.1</v>
      </c>
      <c r="M386" t="s">
        <v>65</v>
      </c>
    </row>
    <row r="387" spans="1:13">
      <c r="A387" s="52">
        <v>386</v>
      </c>
      <c r="B387" s="52" t="s">
        <v>1287</v>
      </c>
      <c r="C387" s="52" t="s">
        <v>29</v>
      </c>
      <c r="D387" s="52" t="s">
        <v>1159</v>
      </c>
      <c r="E387" t="s">
        <v>1160</v>
      </c>
      <c r="F387" s="50" t="s">
        <v>1164</v>
      </c>
      <c r="G387" t="s">
        <v>72</v>
      </c>
      <c r="H387" t="s">
        <v>72</v>
      </c>
      <c r="K387" s="6">
        <v>1</v>
      </c>
      <c r="M387" t="s">
        <v>65</v>
      </c>
    </row>
    <row r="388" spans="1:13">
      <c r="A388" s="52">
        <v>387</v>
      </c>
      <c r="B388" s="52" t="s">
        <v>1287</v>
      </c>
      <c r="C388" s="52" t="s">
        <v>29</v>
      </c>
      <c r="D388" s="52" t="s">
        <v>1159</v>
      </c>
      <c r="E388" t="s">
        <v>1160</v>
      </c>
      <c r="F388" s="50" t="s">
        <v>1165</v>
      </c>
      <c r="G388" t="s">
        <v>183</v>
      </c>
      <c r="H388" t="s">
        <v>183</v>
      </c>
      <c r="K388" s="6">
        <v>1</v>
      </c>
      <c r="M388" t="s">
        <v>65</v>
      </c>
    </row>
    <row r="389" spans="1:13">
      <c r="A389" s="52">
        <v>388</v>
      </c>
      <c r="B389" s="52" t="s">
        <v>1287</v>
      </c>
      <c r="C389" s="52" t="s">
        <v>29</v>
      </c>
      <c r="D389" s="52" t="s">
        <v>1159</v>
      </c>
      <c r="E389" t="s">
        <v>1160</v>
      </c>
      <c r="F389" s="50" t="s">
        <v>1166</v>
      </c>
      <c r="G389" t="s">
        <v>150</v>
      </c>
      <c r="H389" t="s">
        <v>150</v>
      </c>
      <c r="K389" s="6">
        <v>1</v>
      </c>
      <c r="M389" t="s">
        <v>65</v>
      </c>
    </row>
    <row r="390" spans="1:13">
      <c r="A390" s="52">
        <v>389</v>
      </c>
      <c r="B390" s="52" t="s">
        <v>1287</v>
      </c>
      <c r="C390" s="52" t="s">
        <v>29</v>
      </c>
      <c r="D390" s="52" t="s">
        <v>1159</v>
      </c>
      <c r="E390" t="s">
        <v>1160</v>
      </c>
      <c r="F390" s="50" t="s">
        <v>1167</v>
      </c>
      <c r="G390" t="s">
        <v>390</v>
      </c>
      <c r="H390" t="s">
        <v>390</v>
      </c>
      <c r="K390" s="6">
        <v>1</v>
      </c>
      <c r="M390" t="s">
        <v>65</v>
      </c>
    </row>
    <row r="391" spans="1:13">
      <c r="A391" s="52">
        <v>390</v>
      </c>
      <c r="B391" s="52" t="s">
        <v>1287</v>
      </c>
      <c r="C391" s="52" t="s">
        <v>29</v>
      </c>
      <c r="D391" s="52" t="s">
        <v>1159</v>
      </c>
      <c r="E391" t="s">
        <v>1160</v>
      </c>
      <c r="F391" s="50" t="s">
        <v>1168</v>
      </c>
      <c r="G391" t="s">
        <v>326</v>
      </c>
      <c r="H391" t="s">
        <v>326</v>
      </c>
      <c r="K391" s="6">
        <v>1</v>
      </c>
      <c r="M391" t="s">
        <v>263</v>
      </c>
    </row>
    <row r="392" spans="1:13">
      <c r="A392" s="52">
        <v>391</v>
      </c>
      <c r="B392" s="52" t="s">
        <v>1287</v>
      </c>
      <c r="C392" s="52" t="s">
        <v>29</v>
      </c>
      <c r="D392" s="52" t="s">
        <v>1159</v>
      </c>
      <c r="E392" t="s">
        <v>1160</v>
      </c>
      <c r="F392" s="50" t="s">
        <v>1169</v>
      </c>
      <c r="G392" t="s">
        <v>273</v>
      </c>
      <c r="H392" t="s">
        <v>273</v>
      </c>
      <c r="K392" s="6">
        <v>1</v>
      </c>
      <c r="M392" t="s">
        <v>65</v>
      </c>
    </row>
    <row r="393" spans="1:13">
      <c r="A393" s="52">
        <v>392</v>
      </c>
      <c r="B393" s="52" t="s">
        <v>1287</v>
      </c>
      <c r="C393" s="52" t="s">
        <v>29</v>
      </c>
      <c r="D393" s="52" t="s">
        <v>1159</v>
      </c>
      <c r="E393" t="s">
        <v>1160</v>
      </c>
      <c r="F393" s="50" t="s">
        <v>1170</v>
      </c>
      <c r="G393" t="s">
        <v>167</v>
      </c>
      <c r="H393" t="s">
        <v>167</v>
      </c>
      <c r="K393" s="6">
        <v>1</v>
      </c>
      <c r="M393" t="s">
        <v>688</v>
      </c>
    </row>
    <row r="394" spans="1:13">
      <c r="A394" s="52">
        <v>393</v>
      </c>
      <c r="B394" s="52" t="s">
        <v>1287</v>
      </c>
      <c r="C394" s="52" t="s">
        <v>29</v>
      </c>
      <c r="D394" s="52" t="s">
        <v>1159</v>
      </c>
      <c r="E394" t="s">
        <v>1160</v>
      </c>
      <c r="F394" s="50" t="s">
        <v>1344</v>
      </c>
      <c r="G394" t="s">
        <v>491</v>
      </c>
      <c r="H394" t="s">
        <v>491</v>
      </c>
      <c r="K394" s="6">
        <v>0.1</v>
      </c>
      <c r="M394" t="s">
        <v>65</v>
      </c>
    </row>
    <row r="395" spans="1:13">
      <c r="A395" s="52">
        <v>394</v>
      </c>
      <c r="B395" s="52" t="s">
        <v>1287</v>
      </c>
      <c r="C395" s="52" t="s">
        <v>29</v>
      </c>
      <c r="D395" s="52" t="s">
        <v>1159</v>
      </c>
      <c r="E395" t="s">
        <v>1160</v>
      </c>
      <c r="F395" s="50" t="s">
        <v>1171</v>
      </c>
      <c r="G395" t="s">
        <v>442</v>
      </c>
      <c r="H395" t="s">
        <v>442</v>
      </c>
      <c r="K395" s="6">
        <v>1</v>
      </c>
      <c r="M395" t="s">
        <v>65</v>
      </c>
    </row>
    <row r="396" spans="1:13">
      <c r="A396" s="52">
        <v>395</v>
      </c>
      <c r="B396" s="52" t="s">
        <v>1287</v>
      </c>
      <c r="C396" s="52" t="s">
        <v>29</v>
      </c>
      <c r="D396" s="52" t="s">
        <v>1159</v>
      </c>
      <c r="E396" t="s">
        <v>1160</v>
      </c>
      <c r="F396" s="50" t="s">
        <v>1172</v>
      </c>
      <c r="G396" t="s">
        <v>468</v>
      </c>
      <c r="H396" t="s">
        <v>468</v>
      </c>
      <c r="K396" s="6">
        <v>0.5</v>
      </c>
      <c r="M396" t="s">
        <v>65</v>
      </c>
    </row>
    <row r="397" spans="1:13">
      <c r="A397" s="52">
        <v>396</v>
      </c>
      <c r="B397" s="52" t="s">
        <v>1287</v>
      </c>
      <c r="C397" s="52" t="s">
        <v>29</v>
      </c>
      <c r="D397" s="52" t="s">
        <v>1159</v>
      </c>
      <c r="E397" t="s">
        <v>1160</v>
      </c>
      <c r="F397" s="50" t="s">
        <v>1173</v>
      </c>
      <c r="G397" t="s">
        <v>402</v>
      </c>
      <c r="H397" t="s">
        <v>402</v>
      </c>
      <c r="K397" s="6">
        <v>1</v>
      </c>
      <c r="M397" t="s">
        <v>65</v>
      </c>
    </row>
    <row r="398" spans="1:13">
      <c r="A398" s="52">
        <v>397</v>
      </c>
      <c r="B398" s="52" t="s">
        <v>1287</v>
      </c>
      <c r="C398" s="52" t="s">
        <v>29</v>
      </c>
      <c r="D398" s="52" t="s">
        <v>1159</v>
      </c>
      <c r="E398" t="s">
        <v>1160</v>
      </c>
      <c r="F398" s="50" t="s">
        <v>1174</v>
      </c>
      <c r="G398" t="s">
        <v>89</v>
      </c>
      <c r="H398" t="s">
        <v>89</v>
      </c>
      <c r="K398" s="6">
        <v>1</v>
      </c>
      <c r="M398" t="s">
        <v>65</v>
      </c>
    </row>
    <row r="399" spans="1:13">
      <c r="A399" s="52">
        <v>398</v>
      </c>
      <c r="B399" s="52" t="s">
        <v>1287</v>
      </c>
      <c r="C399" s="52" t="s">
        <v>29</v>
      </c>
      <c r="D399" s="52" t="s">
        <v>1159</v>
      </c>
      <c r="E399" t="s">
        <v>1160</v>
      </c>
      <c r="F399" s="50" t="s">
        <v>1175</v>
      </c>
      <c r="G399" t="s">
        <v>213</v>
      </c>
      <c r="H399" t="s">
        <v>213</v>
      </c>
      <c r="K399" s="6">
        <v>1</v>
      </c>
      <c r="M399" t="s">
        <v>189</v>
      </c>
    </row>
    <row r="400" spans="1:13">
      <c r="A400" s="52">
        <v>399</v>
      </c>
      <c r="B400" s="52" t="s">
        <v>1287</v>
      </c>
      <c r="C400" s="52" t="s">
        <v>29</v>
      </c>
      <c r="D400" s="52" t="s">
        <v>1159</v>
      </c>
      <c r="E400" t="s">
        <v>1160</v>
      </c>
      <c r="F400" s="50" t="s">
        <v>1176</v>
      </c>
      <c r="G400" t="s">
        <v>156</v>
      </c>
      <c r="H400" t="s">
        <v>156</v>
      </c>
      <c r="K400" s="6">
        <v>1</v>
      </c>
      <c r="M400" t="s">
        <v>65</v>
      </c>
    </row>
    <row r="401" spans="1:13">
      <c r="A401" s="52">
        <v>400</v>
      </c>
      <c r="B401" s="52" t="s">
        <v>1287</v>
      </c>
      <c r="C401" s="52" t="s">
        <v>29</v>
      </c>
      <c r="D401" s="52" t="s">
        <v>1159</v>
      </c>
      <c r="E401" t="s">
        <v>1160</v>
      </c>
      <c r="F401" s="50" t="s">
        <v>1177</v>
      </c>
      <c r="G401" t="s">
        <v>438</v>
      </c>
      <c r="H401" t="s">
        <v>438</v>
      </c>
      <c r="K401" s="6">
        <v>0.5</v>
      </c>
      <c r="M401" t="s">
        <v>189</v>
      </c>
    </row>
    <row r="402" spans="1:13">
      <c r="A402" s="52">
        <v>401</v>
      </c>
      <c r="B402" s="52" t="s">
        <v>1287</v>
      </c>
      <c r="C402" s="52" t="s">
        <v>29</v>
      </c>
      <c r="D402" s="52" t="s">
        <v>1159</v>
      </c>
      <c r="E402" t="s">
        <v>1160</v>
      </c>
      <c r="F402" s="50" t="s">
        <v>1349</v>
      </c>
      <c r="G402" t="s">
        <v>509</v>
      </c>
      <c r="H402" t="s">
        <v>509</v>
      </c>
      <c r="K402" s="6">
        <v>0.2</v>
      </c>
      <c r="M402" t="s">
        <v>65</v>
      </c>
    </row>
    <row r="403" spans="1:13">
      <c r="A403" s="52">
        <v>402</v>
      </c>
      <c r="B403" s="52" t="s">
        <v>1287</v>
      </c>
      <c r="C403" s="52" t="s">
        <v>29</v>
      </c>
      <c r="D403" s="52" t="s">
        <v>1159</v>
      </c>
      <c r="E403" t="s">
        <v>1160</v>
      </c>
      <c r="F403" s="50" t="s">
        <v>1178</v>
      </c>
      <c r="G403" t="s">
        <v>448</v>
      </c>
      <c r="H403" t="s">
        <v>448</v>
      </c>
      <c r="K403" s="6">
        <v>0.6</v>
      </c>
      <c r="M403" t="s">
        <v>65</v>
      </c>
    </row>
    <row r="404" spans="1:13">
      <c r="A404" s="52">
        <v>403</v>
      </c>
      <c r="B404" s="52" t="s">
        <v>1287</v>
      </c>
      <c r="C404" s="52" t="s">
        <v>29</v>
      </c>
      <c r="D404" s="52" t="s">
        <v>1159</v>
      </c>
      <c r="E404" t="s">
        <v>1160</v>
      </c>
      <c r="F404" s="50" t="s">
        <v>1179</v>
      </c>
      <c r="G404" t="s">
        <v>297</v>
      </c>
      <c r="H404" t="s">
        <v>297</v>
      </c>
      <c r="K404" s="6">
        <v>1</v>
      </c>
      <c r="M404" t="s">
        <v>65</v>
      </c>
    </row>
    <row r="405" spans="1:13">
      <c r="A405" s="52">
        <v>404</v>
      </c>
      <c r="B405" s="52" t="s">
        <v>1287</v>
      </c>
      <c r="C405" s="52" t="s">
        <v>29</v>
      </c>
      <c r="D405" s="52" t="s">
        <v>1159</v>
      </c>
      <c r="E405" t="s">
        <v>1160</v>
      </c>
      <c r="F405" s="50" t="s">
        <v>1180</v>
      </c>
      <c r="G405" t="s">
        <v>473</v>
      </c>
      <c r="H405" t="s">
        <v>473</v>
      </c>
      <c r="K405" s="6">
        <v>0.8</v>
      </c>
      <c r="M405" t="s">
        <v>65</v>
      </c>
    </row>
    <row r="406" spans="1:13">
      <c r="A406" s="52">
        <v>405</v>
      </c>
      <c r="B406" s="52" t="s">
        <v>1287</v>
      </c>
      <c r="C406" s="52" t="s">
        <v>29</v>
      </c>
      <c r="D406" s="52" t="s">
        <v>1159</v>
      </c>
      <c r="E406" t="s">
        <v>1160</v>
      </c>
      <c r="F406" s="50" t="s">
        <v>1181</v>
      </c>
      <c r="G406" t="s">
        <v>1182</v>
      </c>
      <c r="H406" t="s">
        <v>1182</v>
      </c>
      <c r="K406" s="6">
        <v>1</v>
      </c>
      <c r="M406" t="s">
        <v>65</v>
      </c>
    </row>
    <row r="407" spans="1:13">
      <c r="A407" s="52">
        <v>406</v>
      </c>
      <c r="B407" s="52" t="s">
        <v>1287</v>
      </c>
      <c r="C407" s="52" t="s">
        <v>29</v>
      </c>
      <c r="D407" s="52" t="s">
        <v>1159</v>
      </c>
      <c r="E407" t="s">
        <v>1160</v>
      </c>
      <c r="F407" s="50" t="s">
        <v>1183</v>
      </c>
      <c r="G407" t="s">
        <v>144</v>
      </c>
      <c r="H407" t="s">
        <v>144</v>
      </c>
      <c r="K407" s="6">
        <v>1</v>
      </c>
      <c r="M407" t="s">
        <v>65</v>
      </c>
    </row>
    <row r="408" spans="1:13">
      <c r="A408" s="52">
        <v>407</v>
      </c>
      <c r="B408" s="52" t="s">
        <v>1287</v>
      </c>
      <c r="C408" s="52" t="s">
        <v>29</v>
      </c>
      <c r="D408" s="52" t="s">
        <v>1159</v>
      </c>
      <c r="E408" t="s">
        <v>1160</v>
      </c>
      <c r="F408" s="50" t="s">
        <v>1184</v>
      </c>
      <c r="G408" t="s">
        <v>341</v>
      </c>
      <c r="H408" t="s">
        <v>341</v>
      </c>
      <c r="K408" s="6">
        <v>1</v>
      </c>
      <c r="M408" t="s">
        <v>65</v>
      </c>
    </row>
    <row r="409" spans="1:13">
      <c r="A409" s="52">
        <v>408</v>
      </c>
      <c r="B409" s="52" t="s">
        <v>1287</v>
      </c>
      <c r="C409" s="52" t="s">
        <v>29</v>
      </c>
      <c r="D409" s="52" t="s">
        <v>1159</v>
      </c>
      <c r="E409" t="s">
        <v>1160</v>
      </c>
      <c r="F409" s="50" t="s">
        <v>1185</v>
      </c>
      <c r="G409" t="s">
        <v>242</v>
      </c>
      <c r="H409" t="s">
        <v>242</v>
      </c>
      <c r="K409" s="6">
        <v>1</v>
      </c>
      <c r="M409" t="s">
        <v>65</v>
      </c>
    </row>
    <row r="410" spans="1:13">
      <c r="A410" s="52">
        <v>409</v>
      </c>
      <c r="B410" s="52" t="s">
        <v>1287</v>
      </c>
      <c r="C410" s="52" t="s">
        <v>29</v>
      </c>
      <c r="D410" s="52" t="s">
        <v>1159</v>
      </c>
      <c r="E410" t="s">
        <v>1160</v>
      </c>
      <c r="F410" s="50" t="s">
        <v>1186</v>
      </c>
      <c r="G410" t="s">
        <v>230</v>
      </c>
      <c r="H410" t="s">
        <v>230</v>
      </c>
      <c r="K410" s="6">
        <v>0.7</v>
      </c>
      <c r="M410" t="s">
        <v>189</v>
      </c>
    </row>
    <row r="411" spans="1:13">
      <c r="A411" s="52">
        <v>410</v>
      </c>
      <c r="B411" s="52" t="s">
        <v>1287</v>
      </c>
      <c r="C411" s="52" t="s">
        <v>29</v>
      </c>
      <c r="D411" s="52" t="s">
        <v>1159</v>
      </c>
      <c r="E411" t="s">
        <v>1160</v>
      </c>
      <c r="F411" s="50" t="s">
        <v>1356</v>
      </c>
      <c r="G411" t="s">
        <v>481</v>
      </c>
      <c r="H411" t="s">
        <v>481</v>
      </c>
      <c r="K411" s="6">
        <v>0.3</v>
      </c>
      <c r="M411" t="s">
        <v>65</v>
      </c>
    </row>
    <row r="412" spans="1:13">
      <c r="A412" s="52">
        <v>411</v>
      </c>
      <c r="B412" s="52" t="s">
        <v>1287</v>
      </c>
      <c r="C412" s="52" t="s">
        <v>29</v>
      </c>
      <c r="D412" s="52" t="s">
        <v>1159</v>
      </c>
      <c r="E412" t="s">
        <v>1160</v>
      </c>
      <c r="F412" s="50" t="s">
        <v>1187</v>
      </c>
      <c r="G412" t="s">
        <v>116</v>
      </c>
      <c r="H412" t="s">
        <v>116</v>
      </c>
      <c r="K412" s="6">
        <v>1</v>
      </c>
      <c r="M412" t="s">
        <v>65</v>
      </c>
    </row>
    <row r="413" spans="1:13">
      <c r="A413" s="52">
        <v>412</v>
      </c>
      <c r="B413" s="52" t="s">
        <v>1287</v>
      </c>
      <c r="C413" s="52" t="s">
        <v>29</v>
      </c>
      <c r="D413" s="52" t="s">
        <v>1159</v>
      </c>
      <c r="E413" t="s">
        <v>1160</v>
      </c>
      <c r="F413" s="50" t="s">
        <v>1188</v>
      </c>
      <c r="G413" t="s">
        <v>451</v>
      </c>
      <c r="H413" t="s">
        <v>451</v>
      </c>
      <c r="K413" s="6">
        <v>0.5</v>
      </c>
      <c r="M413" t="s">
        <v>65</v>
      </c>
    </row>
    <row r="414" spans="1:13">
      <c r="A414" s="52">
        <v>413</v>
      </c>
      <c r="B414" s="52" t="s">
        <v>1287</v>
      </c>
      <c r="C414" s="52" t="s">
        <v>29</v>
      </c>
      <c r="D414" s="52" t="s">
        <v>1159</v>
      </c>
      <c r="E414" t="s">
        <v>1160</v>
      </c>
      <c r="F414" s="50" t="s">
        <v>1189</v>
      </c>
      <c r="G414" t="s">
        <v>135</v>
      </c>
      <c r="H414" t="s">
        <v>135</v>
      </c>
      <c r="K414" s="6">
        <v>1</v>
      </c>
      <c r="M414" t="s">
        <v>65</v>
      </c>
    </row>
    <row r="415" spans="1:13">
      <c r="A415" s="52">
        <v>414</v>
      </c>
      <c r="B415" s="52" t="s">
        <v>1287</v>
      </c>
      <c r="C415" s="52" t="s">
        <v>29</v>
      </c>
      <c r="D415" s="52" t="s">
        <v>1159</v>
      </c>
      <c r="E415" t="s">
        <v>1160</v>
      </c>
      <c r="F415" s="50" t="s">
        <v>1685</v>
      </c>
      <c r="G415" t="s">
        <v>193</v>
      </c>
      <c r="H415" t="s">
        <v>193</v>
      </c>
      <c r="K415" s="6">
        <v>0.8</v>
      </c>
      <c r="M415" t="s">
        <v>189</v>
      </c>
    </row>
    <row r="416" spans="1:13">
      <c r="A416" s="52">
        <v>415</v>
      </c>
      <c r="B416" s="52" t="s">
        <v>1287</v>
      </c>
      <c r="C416" s="52" t="s">
        <v>44</v>
      </c>
      <c r="E416" t="s">
        <v>629</v>
      </c>
      <c r="F416" t="s">
        <v>1191</v>
      </c>
      <c r="H416" t="s">
        <v>1191</v>
      </c>
      <c r="I416" t="s">
        <v>1304</v>
      </c>
      <c r="M416" t="s">
        <v>189</v>
      </c>
    </row>
    <row r="417" spans="1:13">
      <c r="A417" s="52">
        <v>416</v>
      </c>
      <c r="B417" s="52" t="s">
        <v>1287</v>
      </c>
      <c r="C417" s="52" t="s">
        <v>44</v>
      </c>
      <c r="E417" t="s">
        <v>629</v>
      </c>
      <c r="F417" t="s">
        <v>630</v>
      </c>
      <c r="H417" t="s">
        <v>630</v>
      </c>
      <c r="I417" t="s">
        <v>631</v>
      </c>
      <c r="M417" t="s">
        <v>65</v>
      </c>
    </row>
    <row r="418" spans="1:13">
      <c r="A418" s="52">
        <v>417</v>
      </c>
      <c r="B418" s="52" t="s">
        <v>1287</v>
      </c>
      <c r="C418" s="52" t="s">
        <v>44</v>
      </c>
      <c r="E418" t="s">
        <v>629</v>
      </c>
      <c r="F418" t="s">
        <v>97</v>
      </c>
      <c r="H418" t="s">
        <v>97</v>
      </c>
      <c r="I418" t="s">
        <v>633</v>
      </c>
      <c r="M418" t="s">
        <v>65</v>
      </c>
    </row>
    <row r="419" spans="1:13">
      <c r="A419" s="52">
        <v>418</v>
      </c>
      <c r="B419" s="52" t="s">
        <v>1287</v>
      </c>
      <c r="C419" s="52" t="s">
        <v>44</v>
      </c>
      <c r="E419" t="s">
        <v>629</v>
      </c>
      <c r="F419" t="s">
        <v>71</v>
      </c>
      <c r="H419" t="s">
        <v>71</v>
      </c>
      <c r="I419" t="s">
        <v>634</v>
      </c>
      <c r="M419" t="s">
        <v>65</v>
      </c>
    </row>
    <row r="420" spans="1:13">
      <c r="A420" s="52">
        <v>419</v>
      </c>
      <c r="B420" s="52" t="s">
        <v>1287</v>
      </c>
      <c r="C420" s="52" t="s">
        <v>44</v>
      </c>
      <c r="E420" t="s">
        <v>629</v>
      </c>
      <c r="F420" t="s">
        <v>338</v>
      </c>
      <c r="H420" t="s">
        <v>338</v>
      </c>
      <c r="I420" t="s">
        <v>637</v>
      </c>
      <c r="M420" t="s">
        <v>65</v>
      </c>
    </row>
    <row r="421" spans="1:13">
      <c r="A421" s="52">
        <v>420</v>
      </c>
      <c r="B421" s="52" t="s">
        <v>1287</v>
      </c>
      <c r="C421" s="52" t="s">
        <v>44</v>
      </c>
      <c r="E421" t="s">
        <v>629</v>
      </c>
      <c r="F421" t="s">
        <v>638</v>
      </c>
      <c r="H421" t="s">
        <v>638</v>
      </c>
      <c r="I421" t="s">
        <v>639</v>
      </c>
      <c r="M421" t="s">
        <v>65</v>
      </c>
    </row>
    <row r="422" spans="1:13">
      <c r="A422" s="52">
        <v>421</v>
      </c>
      <c r="B422" s="52" t="s">
        <v>1287</v>
      </c>
      <c r="C422" s="52" t="s">
        <v>44</v>
      </c>
      <c r="E422" t="s">
        <v>629</v>
      </c>
      <c r="F422" t="s">
        <v>313</v>
      </c>
      <c r="H422" t="s">
        <v>313</v>
      </c>
      <c r="I422" t="s">
        <v>641</v>
      </c>
      <c r="M422" t="s">
        <v>65</v>
      </c>
    </row>
    <row r="423" spans="1:13">
      <c r="A423" s="52">
        <v>422</v>
      </c>
      <c r="B423" s="52" t="s">
        <v>1287</v>
      </c>
      <c r="C423" s="52" t="s">
        <v>44</v>
      </c>
      <c r="E423" t="s">
        <v>629</v>
      </c>
      <c r="F423" t="s">
        <v>123</v>
      </c>
      <c r="H423" t="s">
        <v>123</v>
      </c>
      <c r="I423" t="s">
        <v>642</v>
      </c>
      <c r="M423" t="s">
        <v>65</v>
      </c>
    </row>
    <row r="424" spans="1:13">
      <c r="A424" s="52">
        <v>423</v>
      </c>
      <c r="B424" s="52" t="s">
        <v>1287</v>
      </c>
      <c r="C424" s="52" t="s">
        <v>44</v>
      </c>
      <c r="E424" t="s">
        <v>629</v>
      </c>
      <c r="F424" t="s">
        <v>256</v>
      </c>
      <c r="H424" t="s">
        <v>256</v>
      </c>
      <c r="I424" t="s">
        <v>643</v>
      </c>
      <c r="M424" t="s">
        <v>65</v>
      </c>
    </row>
    <row r="425" spans="1:13">
      <c r="A425" s="52">
        <v>424</v>
      </c>
      <c r="B425" s="52" t="s">
        <v>1287</v>
      </c>
      <c r="C425" s="52" t="s">
        <v>44</v>
      </c>
      <c r="E425" t="s">
        <v>629</v>
      </c>
      <c r="F425" t="s">
        <v>647</v>
      </c>
      <c r="H425" t="s">
        <v>647</v>
      </c>
      <c r="I425" t="s">
        <v>648</v>
      </c>
      <c r="M425" t="s">
        <v>65</v>
      </c>
    </row>
    <row r="426" spans="1:13">
      <c r="A426" s="52">
        <v>425</v>
      </c>
      <c r="B426" s="52" t="s">
        <v>1287</v>
      </c>
      <c r="C426" s="52" t="s">
        <v>44</v>
      </c>
      <c r="E426" t="s">
        <v>629</v>
      </c>
      <c r="F426" t="s">
        <v>649</v>
      </c>
      <c r="H426" t="s">
        <v>649</v>
      </c>
      <c r="I426" t="s">
        <v>650</v>
      </c>
      <c r="M426" t="s">
        <v>65</v>
      </c>
    </row>
    <row r="427" spans="1:13">
      <c r="A427" s="52">
        <v>426</v>
      </c>
      <c r="B427" s="52" t="s">
        <v>1287</v>
      </c>
      <c r="C427" s="52" t="s">
        <v>44</v>
      </c>
      <c r="E427" t="s">
        <v>629</v>
      </c>
      <c r="F427" t="s">
        <v>651</v>
      </c>
      <c r="H427" t="s">
        <v>651</v>
      </c>
      <c r="I427" t="s">
        <v>652</v>
      </c>
      <c r="M427" t="s">
        <v>65</v>
      </c>
    </row>
    <row r="428" spans="1:13">
      <c r="A428" s="52">
        <v>427</v>
      </c>
      <c r="B428" s="52" t="s">
        <v>1287</v>
      </c>
      <c r="C428" s="52" t="s">
        <v>44</v>
      </c>
      <c r="E428" t="s">
        <v>629</v>
      </c>
      <c r="F428" t="s">
        <v>653</v>
      </c>
      <c r="H428" t="s">
        <v>653</v>
      </c>
      <c r="I428" t="s">
        <v>654</v>
      </c>
      <c r="M428" t="s">
        <v>263</v>
      </c>
    </row>
    <row r="429" spans="1:13">
      <c r="A429" s="52">
        <v>428</v>
      </c>
      <c r="B429" s="52" t="s">
        <v>1287</v>
      </c>
      <c r="C429" s="52" t="s">
        <v>44</v>
      </c>
      <c r="E429" t="s">
        <v>629</v>
      </c>
      <c r="F429" t="s">
        <v>316</v>
      </c>
      <c r="H429" t="s">
        <v>316</v>
      </c>
      <c r="I429" t="s">
        <v>657</v>
      </c>
      <c r="M429" t="s">
        <v>65</v>
      </c>
    </row>
    <row r="430" spans="1:13">
      <c r="A430" s="52">
        <v>429</v>
      </c>
      <c r="B430" s="52" t="s">
        <v>1287</v>
      </c>
      <c r="C430" s="52" t="s">
        <v>44</v>
      </c>
      <c r="E430" t="s">
        <v>629</v>
      </c>
      <c r="F430" t="s">
        <v>414</v>
      </c>
      <c r="H430" t="s">
        <v>414</v>
      </c>
      <c r="I430" t="s">
        <v>660</v>
      </c>
      <c r="M430" t="s">
        <v>65</v>
      </c>
    </row>
    <row r="431" spans="1:13">
      <c r="A431" s="52">
        <v>430</v>
      </c>
      <c r="B431" s="52" t="s">
        <v>1287</v>
      </c>
      <c r="C431" s="52" t="s">
        <v>44</v>
      </c>
      <c r="E431" t="s">
        <v>629</v>
      </c>
      <c r="F431" t="s">
        <v>118</v>
      </c>
      <c r="H431" t="s">
        <v>118</v>
      </c>
      <c r="I431" t="s">
        <v>661</v>
      </c>
      <c r="M431" t="s">
        <v>65</v>
      </c>
    </row>
    <row r="432" spans="1:13">
      <c r="A432" s="52">
        <v>431</v>
      </c>
      <c r="B432" s="52" t="s">
        <v>1287</v>
      </c>
      <c r="C432" s="52" t="s">
        <v>44</v>
      </c>
      <c r="E432" t="s">
        <v>629</v>
      </c>
      <c r="F432" t="s">
        <v>663</v>
      </c>
      <c r="H432" t="s">
        <v>663</v>
      </c>
      <c r="I432" t="s">
        <v>665</v>
      </c>
      <c r="M432" t="s">
        <v>65</v>
      </c>
    </row>
    <row r="433" spans="1:13">
      <c r="A433" s="52">
        <v>432</v>
      </c>
      <c r="B433" s="52" t="s">
        <v>1287</v>
      </c>
      <c r="C433" s="52" t="s">
        <v>44</v>
      </c>
      <c r="E433" t="s">
        <v>629</v>
      </c>
      <c r="F433" t="s">
        <v>77</v>
      </c>
      <c r="H433" t="s">
        <v>77</v>
      </c>
      <c r="I433" t="s">
        <v>662</v>
      </c>
      <c r="M433" t="s">
        <v>65</v>
      </c>
    </row>
    <row r="434" spans="1:13">
      <c r="A434" s="52">
        <v>433</v>
      </c>
      <c r="B434" s="52" t="s">
        <v>1287</v>
      </c>
      <c r="C434" s="52" t="s">
        <v>44</v>
      </c>
      <c r="E434" t="s">
        <v>629</v>
      </c>
      <c r="F434" t="s">
        <v>205</v>
      </c>
      <c r="H434" t="s">
        <v>205</v>
      </c>
      <c r="I434" t="s">
        <v>667</v>
      </c>
      <c r="M434" t="s">
        <v>65</v>
      </c>
    </row>
    <row r="435" spans="1:13">
      <c r="A435" s="52">
        <v>434</v>
      </c>
      <c r="B435" s="52" t="s">
        <v>1287</v>
      </c>
      <c r="C435" s="52" t="s">
        <v>44</v>
      </c>
      <c r="E435" t="s">
        <v>629</v>
      </c>
      <c r="F435" t="s">
        <v>1336</v>
      </c>
      <c r="H435" t="s">
        <v>1336</v>
      </c>
      <c r="I435" t="s">
        <v>1337</v>
      </c>
      <c r="M435" t="s">
        <v>65</v>
      </c>
    </row>
    <row r="436" spans="1:13">
      <c r="A436" s="52">
        <v>435</v>
      </c>
      <c r="B436" s="52" t="s">
        <v>1287</v>
      </c>
      <c r="C436" s="52" t="s">
        <v>44</v>
      </c>
      <c r="E436" t="s">
        <v>629</v>
      </c>
      <c r="F436" t="s">
        <v>668</v>
      </c>
      <c r="H436" t="s">
        <v>668</v>
      </c>
      <c r="I436" t="s">
        <v>669</v>
      </c>
      <c r="M436" t="s">
        <v>65</v>
      </c>
    </row>
    <row r="437" spans="1:13">
      <c r="A437" s="52">
        <v>436</v>
      </c>
      <c r="B437" s="52" t="s">
        <v>1287</v>
      </c>
      <c r="C437" s="52" t="s">
        <v>44</v>
      </c>
      <c r="E437" t="s">
        <v>629</v>
      </c>
      <c r="F437" t="s">
        <v>671</v>
      </c>
      <c r="H437" t="s">
        <v>671</v>
      </c>
      <c r="I437" t="s">
        <v>672</v>
      </c>
      <c r="M437" t="s">
        <v>65</v>
      </c>
    </row>
    <row r="438" spans="1:13">
      <c r="A438" s="52">
        <v>437</v>
      </c>
      <c r="B438" s="52" t="s">
        <v>1287</v>
      </c>
      <c r="C438" s="52" t="s">
        <v>44</v>
      </c>
      <c r="E438" t="s">
        <v>629</v>
      </c>
      <c r="F438" t="s">
        <v>674</v>
      </c>
      <c r="H438" t="s">
        <v>674</v>
      </c>
      <c r="I438" t="s">
        <v>631</v>
      </c>
      <c r="M438" t="s">
        <v>65</v>
      </c>
    </row>
    <row r="439" spans="1:13">
      <c r="A439" s="52">
        <v>438</v>
      </c>
      <c r="B439" s="52" t="s">
        <v>1287</v>
      </c>
      <c r="C439" s="52" t="s">
        <v>44</v>
      </c>
      <c r="E439" t="s">
        <v>629</v>
      </c>
      <c r="F439" t="s">
        <v>675</v>
      </c>
      <c r="H439" t="s">
        <v>675</v>
      </c>
      <c r="I439" t="s">
        <v>676</v>
      </c>
      <c r="M439" t="s">
        <v>65</v>
      </c>
    </row>
    <row r="440" spans="1:13">
      <c r="A440" s="52">
        <v>439</v>
      </c>
      <c r="B440" s="52" t="s">
        <v>1287</v>
      </c>
      <c r="C440" s="52" t="s">
        <v>44</v>
      </c>
      <c r="E440" t="s">
        <v>629</v>
      </c>
      <c r="F440" t="s">
        <v>87</v>
      </c>
      <c r="H440" t="s">
        <v>87</v>
      </c>
      <c r="I440" t="s">
        <v>677</v>
      </c>
      <c r="M440" t="s">
        <v>65</v>
      </c>
    </row>
    <row r="441" spans="1:13">
      <c r="A441" s="52">
        <v>440</v>
      </c>
      <c r="B441" s="52" t="s">
        <v>1287</v>
      </c>
      <c r="C441" s="52" t="s">
        <v>44</v>
      </c>
      <c r="E441" t="s">
        <v>629</v>
      </c>
      <c r="F441" t="s">
        <v>377</v>
      </c>
      <c r="H441" t="s">
        <v>377</v>
      </c>
      <c r="I441" t="s">
        <v>679</v>
      </c>
      <c r="M441" t="s">
        <v>65</v>
      </c>
    </row>
    <row r="442" spans="1:13">
      <c r="A442" s="52">
        <v>441</v>
      </c>
      <c r="B442" s="52" t="s">
        <v>1287</v>
      </c>
      <c r="C442" s="52" t="s">
        <v>44</v>
      </c>
      <c r="E442" t="s">
        <v>629</v>
      </c>
      <c r="F442" t="s">
        <v>531</v>
      </c>
      <c r="H442" t="s">
        <v>531</v>
      </c>
      <c r="I442" t="s">
        <v>681</v>
      </c>
      <c r="M442" t="s">
        <v>65</v>
      </c>
    </row>
    <row r="443" spans="1:13">
      <c r="A443" s="52">
        <v>442</v>
      </c>
      <c r="B443" s="52" t="s">
        <v>1287</v>
      </c>
      <c r="C443" s="52" t="s">
        <v>44</v>
      </c>
      <c r="E443" t="s">
        <v>629</v>
      </c>
      <c r="F443" t="s">
        <v>1347</v>
      </c>
      <c r="H443" t="s">
        <v>1347</v>
      </c>
      <c r="I443" t="s">
        <v>1348</v>
      </c>
      <c r="M443" t="s">
        <v>65</v>
      </c>
    </row>
    <row r="444" spans="1:13">
      <c r="A444" s="52">
        <v>443</v>
      </c>
      <c r="B444" s="52" t="s">
        <v>1287</v>
      </c>
      <c r="C444" s="52" t="s">
        <v>44</v>
      </c>
      <c r="E444" t="s">
        <v>629</v>
      </c>
      <c r="F444" t="s">
        <v>158</v>
      </c>
      <c r="H444" t="s">
        <v>158</v>
      </c>
      <c r="I444" t="s">
        <v>682</v>
      </c>
      <c r="M444" t="s">
        <v>65</v>
      </c>
    </row>
    <row r="445" spans="1:13">
      <c r="A445" s="52">
        <v>444</v>
      </c>
      <c r="B445" s="52" t="s">
        <v>1287</v>
      </c>
      <c r="C445" s="52" t="s">
        <v>44</v>
      </c>
      <c r="E445" t="s">
        <v>629</v>
      </c>
      <c r="F445" t="s">
        <v>173</v>
      </c>
      <c r="H445" t="s">
        <v>173</v>
      </c>
      <c r="I445" t="s">
        <v>683</v>
      </c>
      <c r="M445" t="s">
        <v>65</v>
      </c>
    </row>
    <row r="446" spans="1:13">
      <c r="A446" s="52">
        <v>445</v>
      </c>
      <c r="B446" s="52" t="s">
        <v>1287</v>
      </c>
      <c r="C446" s="52" t="s">
        <v>44</v>
      </c>
      <c r="E446" t="s">
        <v>629</v>
      </c>
      <c r="F446" t="s">
        <v>296</v>
      </c>
      <c r="H446" t="s">
        <v>296</v>
      </c>
      <c r="I446" t="s">
        <v>684</v>
      </c>
      <c r="M446" t="s">
        <v>65</v>
      </c>
    </row>
    <row r="447" spans="1:13">
      <c r="A447" s="52">
        <v>446</v>
      </c>
      <c r="B447" s="52" t="s">
        <v>1287</v>
      </c>
      <c r="C447" s="52" t="s">
        <v>44</v>
      </c>
      <c r="E447" t="s">
        <v>629</v>
      </c>
      <c r="F447" t="s">
        <v>431</v>
      </c>
      <c r="H447" t="s">
        <v>431</v>
      </c>
      <c r="I447" t="s">
        <v>685</v>
      </c>
      <c r="M447" t="s">
        <v>65</v>
      </c>
    </row>
    <row r="448" spans="1:13">
      <c r="A448" s="52">
        <v>447</v>
      </c>
      <c r="B448" s="52" t="s">
        <v>1287</v>
      </c>
      <c r="C448" s="52" t="s">
        <v>44</v>
      </c>
      <c r="E448" t="s">
        <v>629</v>
      </c>
      <c r="F448" t="s">
        <v>330</v>
      </c>
      <c r="H448" t="s">
        <v>330</v>
      </c>
      <c r="I448" t="s">
        <v>687</v>
      </c>
      <c r="M448" t="s">
        <v>688</v>
      </c>
    </row>
    <row r="449" spans="1:13">
      <c r="A449" s="52">
        <v>448</v>
      </c>
      <c r="B449" s="52" t="s">
        <v>1287</v>
      </c>
      <c r="C449" s="52" t="s">
        <v>44</v>
      </c>
      <c r="E449" t="s">
        <v>629</v>
      </c>
      <c r="F449" t="s">
        <v>473</v>
      </c>
      <c r="H449" t="s">
        <v>473</v>
      </c>
      <c r="I449" t="s">
        <v>691</v>
      </c>
      <c r="M449" t="s">
        <v>65</v>
      </c>
    </row>
    <row r="450" spans="1:13">
      <c r="A450" s="52">
        <v>449</v>
      </c>
      <c r="B450" s="52" t="s">
        <v>1287</v>
      </c>
      <c r="C450" s="52" t="s">
        <v>44</v>
      </c>
      <c r="E450" t="s">
        <v>629</v>
      </c>
      <c r="F450" t="s">
        <v>529</v>
      </c>
      <c r="H450" t="s">
        <v>529</v>
      </c>
      <c r="I450" t="s">
        <v>693</v>
      </c>
      <c r="M450" t="s">
        <v>65</v>
      </c>
    </row>
    <row r="451" spans="1:13">
      <c r="A451" s="52">
        <v>450</v>
      </c>
      <c r="B451" s="52" t="s">
        <v>1287</v>
      </c>
      <c r="C451" s="52" t="s">
        <v>44</v>
      </c>
      <c r="E451" t="s">
        <v>629</v>
      </c>
      <c r="F451" t="s">
        <v>144</v>
      </c>
      <c r="H451" t="s">
        <v>144</v>
      </c>
      <c r="I451" t="s">
        <v>694</v>
      </c>
      <c r="M451" t="s">
        <v>65</v>
      </c>
    </row>
    <row r="452" spans="1:13">
      <c r="A452" s="52">
        <v>451</v>
      </c>
      <c r="B452" s="52" t="s">
        <v>1287</v>
      </c>
      <c r="C452" s="52" t="s">
        <v>44</v>
      </c>
      <c r="E452" t="s">
        <v>629</v>
      </c>
      <c r="F452" t="s">
        <v>695</v>
      </c>
      <c r="H452" t="s">
        <v>695</v>
      </c>
      <c r="I452" t="s">
        <v>697</v>
      </c>
      <c r="M452" t="s">
        <v>263</v>
      </c>
    </row>
    <row r="453" spans="1:13">
      <c r="A453" s="52">
        <v>452</v>
      </c>
      <c r="B453" s="52" t="s">
        <v>1287</v>
      </c>
      <c r="C453" s="52" t="s">
        <v>44</v>
      </c>
      <c r="E453" t="s">
        <v>629</v>
      </c>
      <c r="F453" t="s">
        <v>698</v>
      </c>
      <c r="H453" t="s">
        <v>698</v>
      </c>
      <c r="I453" t="s">
        <v>699</v>
      </c>
      <c r="M453" t="s">
        <v>248</v>
      </c>
    </row>
    <row r="454" spans="1:13">
      <c r="A454" s="52">
        <v>453</v>
      </c>
      <c r="B454" s="52" t="s">
        <v>1287</v>
      </c>
      <c r="C454" s="52" t="s">
        <v>44</v>
      </c>
      <c r="E454" t="s">
        <v>629</v>
      </c>
      <c r="F454" t="s">
        <v>551</v>
      </c>
      <c r="H454" t="s">
        <v>551</v>
      </c>
      <c r="I454" t="s">
        <v>701</v>
      </c>
      <c r="M454" t="s">
        <v>688</v>
      </c>
    </row>
    <row r="455" spans="1:13">
      <c r="A455" s="52">
        <v>454</v>
      </c>
      <c r="B455" s="52" t="s">
        <v>1287</v>
      </c>
      <c r="C455" s="52" t="s">
        <v>44</v>
      </c>
      <c r="E455" t="s">
        <v>629</v>
      </c>
      <c r="F455" t="s">
        <v>702</v>
      </c>
      <c r="H455" t="s">
        <v>702</v>
      </c>
      <c r="I455" t="s">
        <v>703</v>
      </c>
      <c r="M455" t="s">
        <v>65</v>
      </c>
    </row>
    <row r="456" spans="1:13">
      <c r="A456" s="52">
        <v>455</v>
      </c>
      <c r="B456" s="52" t="s">
        <v>1287</v>
      </c>
      <c r="C456" s="52" t="s">
        <v>44</v>
      </c>
      <c r="E456" t="s">
        <v>629</v>
      </c>
      <c r="F456" t="s">
        <v>1354</v>
      </c>
      <c r="H456" t="s">
        <v>1354</v>
      </c>
      <c r="I456" t="s">
        <v>1355</v>
      </c>
      <c r="M456" t="s">
        <v>65</v>
      </c>
    </row>
    <row r="457" spans="1:13">
      <c r="A457" s="52">
        <v>456</v>
      </c>
      <c r="B457" s="52" t="s">
        <v>1287</v>
      </c>
      <c r="C457" s="52" t="s">
        <v>44</v>
      </c>
      <c r="E457" t="s">
        <v>629</v>
      </c>
      <c r="F457" t="s">
        <v>704</v>
      </c>
      <c r="H457" t="s">
        <v>704</v>
      </c>
      <c r="I457" t="s">
        <v>705</v>
      </c>
      <c r="M457" t="s">
        <v>65</v>
      </c>
    </row>
    <row r="458" spans="1:13">
      <c r="A458" s="52">
        <v>457</v>
      </c>
      <c r="B458" s="52" t="s">
        <v>1287</v>
      </c>
      <c r="C458" s="52" t="s">
        <v>44</v>
      </c>
      <c r="E458" t="s">
        <v>629</v>
      </c>
      <c r="F458" t="s">
        <v>110</v>
      </c>
      <c r="H458" t="s">
        <v>110</v>
      </c>
      <c r="I458" t="s">
        <v>706</v>
      </c>
      <c r="M458" t="s">
        <v>65</v>
      </c>
    </row>
    <row r="459" spans="1:13">
      <c r="A459" s="52">
        <v>458</v>
      </c>
      <c r="B459" s="52" t="s">
        <v>1287</v>
      </c>
      <c r="C459" s="52" t="s">
        <v>44</v>
      </c>
      <c r="E459" t="s">
        <v>629</v>
      </c>
      <c r="F459" t="s">
        <v>707</v>
      </c>
      <c r="H459" t="s">
        <v>707</v>
      </c>
      <c r="I459" t="s">
        <v>708</v>
      </c>
      <c r="M459" t="s">
        <v>65</v>
      </c>
    </row>
    <row r="460" spans="1:13">
      <c r="A460" s="52">
        <v>459</v>
      </c>
      <c r="B460" s="52" t="s">
        <v>1287</v>
      </c>
      <c r="C460" s="52" t="s">
        <v>44</v>
      </c>
      <c r="E460" t="s">
        <v>629</v>
      </c>
      <c r="F460" t="s">
        <v>541</v>
      </c>
      <c r="H460" t="s">
        <v>541</v>
      </c>
      <c r="I460" t="s">
        <v>709</v>
      </c>
      <c r="M460" t="s">
        <v>65</v>
      </c>
    </row>
    <row r="461" spans="1:13">
      <c r="A461" s="52">
        <v>460</v>
      </c>
      <c r="B461" s="52" t="s">
        <v>1287</v>
      </c>
      <c r="C461" s="52" t="s">
        <v>44</v>
      </c>
      <c r="E461" t="s">
        <v>629</v>
      </c>
      <c r="F461" t="s">
        <v>710</v>
      </c>
      <c r="H461" t="s">
        <v>710</v>
      </c>
      <c r="I461" t="s">
        <v>711</v>
      </c>
      <c r="M461" t="s">
        <v>65</v>
      </c>
    </row>
    <row r="462" spans="1:13">
      <c r="A462" s="52">
        <v>461</v>
      </c>
      <c r="B462" s="52" t="s">
        <v>1287</v>
      </c>
      <c r="C462" s="52" t="s">
        <v>44</v>
      </c>
      <c r="E462" t="s">
        <v>629</v>
      </c>
      <c r="F462" t="s">
        <v>543</v>
      </c>
      <c r="H462" t="s">
        <v>543</v>
      </c>
      <c r="I462" t="s">
        <v>712</v>
      </c>
      <c r="M462" t="s">
        <v>65</v>
      </c>
    </row>
    <row r="463" spans="1:13">
      <c r="A463" s="52">
        <v>462</v>
      </c>
      <c r="B463" s="52" t="s">
        <v>1287</v>
      </c>
      <c r="C463" s="52" t="s">
        <v>44</v>
      </c>
      <c r="E463" t="s">
        <v>629</v>
      </c>
      <c r="F463" t="s">
        <v>526</v>
      </c>
      <c r="H463" t="s">
        <v>526</v>
      </c>
      <c r="I463" t="s">
        <v>714</v>
      </c>
      <c r="M463" t="s">
        <v>65</v>
      </c>
    </row>
    <row r="464" spans="1:13">
      <c r="A464" s="52">
        <v>463</v>
      </c>
      <c r="B464" s="52" t="s">
        <v>1287</v>
      </c>
      <c r="C464" s="52" t="s">
        <v>44</v>
      </c>
      <c r="E464" t="s">
        <v>629</v>
      </c>
      <c r="F464" t="s">
        <v>715</v>
      </c>
      <c r="H464" t="s">
        <v>715</v>
      </c>
      <c r="I464" t="s">
        <v>1262</v>
      </c>
      <c r="M464" t="s">
        <v>189</v>
      </c>
    </row>
    <row r="465" spans="1:13">
      <c r="A465" s="52">
        <v>464</v>
      </c>
      <c r="B465" s="52" t="s">
        <v>1287</v>
      </c>
      <c r="C465" s="52" t="s">
        <v>44</v>
      </c>
      <c r="E465" t="s">
        <v>629</v>
      </c>
      <c r="F465" t="s">
        <v>222</v>
      </c>
      <c r="H465" t="s">
        <v>222</v>
      </c>
      <c r="I465" t="s">
        <v>719</v>
      </c>
      <c r="M465" t="s">
        <v>65</v>
      </c>
    </row>
    <row r="466" spans="1:13">
      <c r="A466" s="52">
        <v>465</v>
      </c>
      <c r="B466" s="52" t="s">
        <v>1287</v>
      </c>
      <c r="C466" s="52" t="s">
        <v>44</v>
      </c>
      <c r="E466" t="s">
        <v>629</v>
      </c>
      <c r="F466" t="s">
        <v>217</v>
      </c>
      <c r="H466" t="s">
        <v>217</v>
      </c>
      <c r="I466" t="s">
        <v>720</v>
      </c>
      <c r="M466" t="s">
        <v>65</v>
      </c>
    </row>
    <row r="467" spans="1:13">
      <c r="A467" s="52">
        <v>466</v>
      </c>
      <c r="B467" s="52" t="s">
        <v>1287</v>
      </c>
      <c r="C467" s="52" t="s">
        <v>44</v>
      </c>
      <c r="E467" t="s">
        <v>629</v>
      </c>
      <c r="F467" s="54" t="s">
        <v>344</v>
      </c>
      <c r="H467" s="54" t="s">
        <v>344</v>
      </c>
      <c r="I467" t="s">
        <v>645</v>
      </c>
      <c r="M467" t="s">
        <v>65</v>
      </c>
    </row>
    <row r="468" spans="1:13">
      <c r="A468" s="52">
        <v>467</v>
      </c>
      <c r="B468" s="52" t="s">
        <v>1287</v>
      </c>
      <c r="C468" s="52" t="s">
        <v>44</v>
      </c>
      <c r="E468" t="s">
        <v>629</v>
      </c>
      <c r="F468" t="s">
        <v>471</v>
      </c>
      <c r="H468" t="s">
        <v>471</v>
      </c>
      <c r="I468" t="s">
        <v>635</v>
      </c>
      <c r="M468" t="s">
        <v>65</v>
      </c>
    </row>
    <row r="469" spans="1:13">
      <c r="A469" s="52">
        <v>468</v>
      </c>
      <c r="B469" s="52" t="s">
        <v>1287</v>
      </c>
      <c r="C469" s="52" t="s">
        <v>727</v>
      </c>
      <c r="E469" t="s">
        <v>728</v>
      </c>
      <c r="F469" s="50" t="s">
        <v>607</v>
      </c>
      <c r="H469" s="50" t="s">
        <v>607</v>
      </c>
      <c r="L469" s="55">
        <v>41549</v>
      </c>
      <c r="M469" t="s">
        <v>65</v>
      </c>
    </row>
    <row r="470" spans="1:13">
      <c r="A470" s="52">
        <v>469</v>
      </c>
      <c r="B470" s="52" t="s">
        <v>1287</v>
      </c>
      <c r="C470" s="52" t="s">
        <v>727</v>
      </c>
      <c r="E470" t="s">
        <v>728</v>
      </c>
      <c r="F470" s="50" t="s">
        <v>612</v>
      </c>
      <c r="H470" s="50" t="s">
        <v>612</v>
      </c>
      <c r="L470" s="55">
        <v>41549</v>
      </c>
      <c r="M470" t="s">
        <v>65</v>
      </c>
    </row>
    <row r="471" spans="1:13">
      <c r="A471" s="52">
        <v>470</v>
      </c>
      <c r="B471" s="52" t="s">
        <v>1287</v>
      </c>
      <c r="C471" s="52" t="s">
        <v>727</v>
      </c>
      <c r="E471" t="s">
        <v>728</v>
      </c>
      <c r="F471" s="50" t="s">
        <v>655</v>
      </c>
      <c r="H471" s="50" t="s">
        <v>655</v>
      </c>
      <c r="L471" s="55">
        <v>41549</v>
      </c>
      <c r="M471" t="s">
        <v>263</v>
      </c>
    </row>
    <row r="472" spans="1:13">
      <c r="A472" s="52">
        <v>471</v>
      </c>
      <c r="B472" s="52" t="s">
        <v>1287</v>
      </c>
      <c r="C472" s="52" t="s">
        <v>727</v>
      </c>
      <c r="E472" t="s">
        <v>728</v>
      </c>
      <c r="F472" s="50" t="s">
        <v>108</v>
      </c>
      <c r="H472" s="50" t="s">
        <v>108</v>
      </c>
      <c r="L472" s="55">
        <v>41549</v>
      </c>
      <c r="M472" t="s">
        <v>65</v>
      </c>
    </row>
    <row r="473" spans="1:13">
      <c r="A473" s="52">
        <v>472</v>
      </c>
      <c r="B473" s="52" t="s">
        <v>1287</v>
      </c>
      <c r="C473" s="52" t="s">
        <v>727</v>
      </c>
      <c r="E473" t="s">
        <v>728</v>
      </c>
      <c r="F473" s="50" t="s">
        <v>717</v>
      </c>
      <c r="H473" s="50" t="s">
        <v>717</v>
      </c>
      <c r="L473" s="55">
        <v>41549</v>
      </c>
      <c r="M473" t="s">
        <v>189</v>
      </c>
    </row>
    <row r="474" spans="1:13">
      <c r="A474" s="52">
        <v>473</v>
      </c>
      <c r="B474" s="52" t="s">
        <v>1287</v>
      </c>
      <c r="C474" s="52" t="s">
        <v>727</v>
      </c>
      <c r="E474" t="s">
        <v>728</v>
      </c>
      <c r="F474" s="50" t="s">
        <v>184</v>
      </c>
      <c r="H474" s="50" t="s">
        <v>184</v>
      </c>
      <c r="L474" s="55">
        <v>41549</v>
      </c>
      <c r="M474" t="s">
        <v>65</v>
      </c>
    </row>
    <row r="475" spans="1:13">
      <c r="A475" s="52">
        <v>474</v>
      </c>
      <c r="B475" s="52" t="s">
        <v>1287</v>
      </c>
      <c r="C475" s="52" t="s">
        <v>905</v>
      </c>
      <c r="E475" t="s">
        <v>1686</v>
      </c>
      <c r="F475" t="s">
        <v>97</v>
      </c>
      <c r="H475" t="s">
        <v>97</v>
      </c>
      <c r="I475" t="s">
        <v>923</v>
      </c>
      <c r="L475" s="55">
        <v>43015</v>
      </c>
      <c r="M475" t="s">
        <v>65</v>
      </c>
    </row>
    <row r="476" spans="1:13">
      <c r="A476" s="52">
        <v>475</v>
      </c>
      <c r="B476" s="52" t="s">
        <v>1287</v>
      </c>
      <c r="C476" s="52" t="s">
        <v>905</v>
      </c>
      <c r="E476" t="s">
        <v>1686</v>
      </c>
      <c r="F476" t="s">
        <v>72</v>
      </c>
      <c r="H476" t="s">
        <v>72</v>
      </c>
      <c r="I476" t="s">
        <v>926</v>
      </c>
      <c r="L476" s="55">
        <v>43015</v>
      </c>
      <c r="M476" t="s">
        <v>65</v>
      </c>
    </row>
    <row r="477" spans="1:13">
      <c r="A477" s="52">
        <v>476</v>
      </c>
      <c r="B477" s="52" t="s">
        <v>1287</v>
      </c>
      <c r="C477" s="52" t="s">
        <v>905</v>
      </c>
      <c r="E477" t="s">
        <v>1686</v>
      </c>
      <c r="F477" t="s">
        <v>1024</v>
      </c>
      <c r="H477" t="s">
        <v>1024</v>
      </c>
      <c r="I477" t="s">
        <v>1025</v>
      </c>
      <c r="L477" s="55">
        <v>43015</v>
      </c>
      <c r="M477" t="s">
        <v>65</v>
      </c>
    </row>
    <row r="478" spans="1:13">
      <c r="A478" s="52">
        <v>477</v>
      </c>
      <c r="B478" s="52" t="s">
        <v>1287</v>
      </c>
      <c r="C478" s="52" t="s">
        <v>905</v>
      </c>
      <c r="E478" t="s">
        <v>1686</v>
      </c>
      <c r="F478" t="s">
        <v>1094</v>
      </c>
      <c r="H478" t="s">
        <v>1094</v>
      </c>
      <c r="I478" t="s">
        <v>1095</v>
      </c>
      <c r="L478" s="55">
        <v>43015</v>
      </c>
      <c r="M478" t="s">
        <v>65</v>
      </c>
    </row>
    <row r="479" spans="1:13">
      <c r="A479" s="52">
        <v>478</v>
      </c>
      <c r="B479" s="52" t="s">
        <v>1287</v>
      </c>
      <c r="C479" s="52" t="s">
        <v>905</v>
      </c>
      <c r="E479" t="s">
        <v>1686</v>
      </c>
      <c r="F479" t="s">
        <v>936</v>
      </c>
      <c r="H479" t="s">
        <v>936</v>
      </c>
      <c r="I479" t="s">
        <v>936</v>
      </c>
      <c r="L479" s="55">
        <v>43015</v>
      </c>
      <c r="M479" t="s">
        <v>65</v>
      </c>
    </row>
    <row r="480" spans="1:13">
      <c r="A480" s="52">
        <v>479</v>
      </c>
      <c r="B480" s="52" t="s">
        <v>1287</v>
      </c>
      <c r="C480" s="52" t="s">
        <v>905</v>
      </c>
      <c r="E480" t="s">
        <v>1686</v>
      </c>
      <c r="F480" t="s">
        <v>938</v>
      </c>
      <c r="H480" t="s">
        <v>938</v>
      </c>
      <c r="I480" t="s">
        <v>1334</v>
      </c>
      <c r="L480" s="55">
        <v>43015</v>
      </c>
      <c r="M480" t="s">
        <v>65</v>
      </c>
    </row>
    <row r="481" spans="1:13">
      <c r="A481" s="52">
        <v>480</v>
      </c>
      <c r="B481" s="52" t="s">
        <v>1287</v>
      </c>
      <c r="C481" s="52" t="s">
        <v>905</v>
      </c>
      <c r="E481" t="s">
        <v>1686</v>
      </c>
      <c r="F481" t="s">
        <v>953</v>
      </c>
      <c r="H481" t="s">
        <v>953</v>
      </c>
      <c r="I481" t="s">
        <v>1296</v>
      </c>
      <c r="L481" s="55">
        <v>43015</v>
      </c>
      <c r="M481" t="s">
        <v>263</v>
      </c>
    </row>
    <row r="482" spans="1:13">
      <c r="A482" s="52">
        <v>481</v>
      </c>
      <c r="B482" s="52" t="s">
        <v>1287</v>
      </c>
      <c r="C482" s="52" t="s">
        <v>905</v>
      </c>
      <c r="E482" t="s">
        <v>1686</v>
      </c>
      <c r="F482" t="s">
        <v>1034</v>
      </c>
      <c r="H482" t="s">
        <v>1034</v>
      </c>
      <c r="I482" t="s">
        <v>1109</v>
      </c>
      <c r="L482" s="55">
        <v>43015</v>
      </c>
      <c r="M482" t="s">
        <v>263</v>
      </c>
    </row>
    <row r="483" spans="1:13">
      <c r="A483" s="52">
        <v>482</v>
      </c>
      <c r="B483" s="52" t="s">
        <v>1287</v>
      </c>
      <c r="C483" s="52" t="s">
        <v>905</v>
      </c>
      <c r="E483" t="s">
        <v>1686</v>
      </c>
      <c r="F483" t="s">
        <v>931</v>
      </c>
      <c r="H483" t="s">
        <v>931</v>
      </c>
      <c r="I483" t="s">
        <v>1328</v>
      </c>
      <c r="L483" s="55">
        <v>43015</v>
      </c>
      <c r="M483" t="s">
        <v>65</v>
      </c>
    </row>
    <row r="484" spans="1:13">
      <c r="A484" s="52">
        <v>483</v>
      </c>
      <c r="B484" s="52" t="s">
        <v>1287</v>
      </c>
      <c r="C484" s="52" t="s">
        <v>905</v>
      </c>
      <c r="E484" t="s">
        <v>1686</v>
      </c>
      <c r="F484" t="s">
        <v>929</v>
      </c>
      <c r="H484" t="s">
        <v>929</v>
      </c>
      <c r="I484" t="s">
        <v>929</v>
      </c>
      <c r="L484" s="55">
        <v>43015</v>
      </c>
      <c r="M484" t="s">
        <v>65</v>
      </c>
    </row>
    <row r="485" spans="1:13">
      <c r="A485" s="52">
        <v>484</v>
      </c>
      <c r="B485" s="52" t="s">
        <v>1287</v>
      </c>
      <c r="C485" s="52" t="s">
        <v>905</v>
      </c>
      <c r="E485" t="s">
        <v>1686</v>
      </c>
      <c r="F485" t="s">
        <v>962</v>
      </c>
      <c r="H485" t="s">
        <v>962</v>
      </c>
      <c r="I485" t="s">
        <v>1335</v>
      </c>
      <c r="L485" s="55">
        <v>43015</v>
      </c>
      <c r="M485" t="s">
        <v>65</v>
      </c>
    </row>
    <row r="486" spans="1:13">
      <c r="A486" s="52">
        <v>485</v>
      </c>
      <c r="B486" s="52" t="s">
        <v>1287</v>
      </c>
      <c r="C486" s="52" t="s">
        <v>905</v>
      </c>
      <c r="E486" t="s">
        <v>1686</v>
      </c>
      <c r="F486" t="s">
        <v>991</v>
      </c>
      <c r="H486" t="s">
        <v>991</v>
      </c>
      <c r="I486" t="s">
        <v>1107</v>
      </c>
      <c r="L486" s="55">
        <v>43015</v>
      </c>
      <c r="M486" t="s">
        <v>65</v>
      </c>
    </row>
    <row r="487" spans="1:13">
      <c r="A487" s="52">
        <v>486</v>
      </c>
      <c r="B487" s="52" t="s">
        <v>1287</v>
      </c>
      <c r="C487" s="52" t="s">
        <v>905</v>
      </c>
      <c r="E487" t="s">
        <v>1686</v>
      </c>
      <c r="F487" t="s">
        <v>1042</v>
      </c>
      <c r="H487" t="s">
        <v>1042</v>
      </c>
      <c r="I487" t="s">
        <v>1042</v>
      </c>
      <c r="L487" s="55">
        <v>43015</v>
      </c>
      <c r="M487" t="s">
        <v>65</v>
      </c>
    </row>
    <row r="488" spans="1:13">
      <c r="A488" s="52">
        <v>487</v>
      </c>
      <c r="B488" s="52" t="s">
        <v>1287</v>
      </c>
      <c r="C488" s="52" t="s">
        <v>905</v>
      </c>
      <c r="E488" t="s">
        <v>1686</v>
      </c>
      <c r="F488" t="s">
        <v>1077</v>
      </c>
      <c r="H488" t="s">
        <v>1077</v>
      </c>
      <c r="I488" t="s">
        <v>1113</v>
      </c>
      <c r="L488" s="55">
        <v>43015</v>
      </c>
      <c r="M488" t="s">
        <v>65</v>
      </c>
    </row>
    <row r="489" spans="1:13">
      <c r="A489" s="52">
        <v>488</v>
      </c>
      <c r="B489" s="52" t="s">
        <v>1287</v>
      </c>
      <c r="C489" s="52" t="s">
        <v>905</v>
      </c>
      <c r="E489" t="s">
        <v>1686</v>
      </c>
      <c r="F489" t="s">
        <v>1069</v>
      </c>
      <c r="H489" t="s">
        <v>1069</v>
      </c>
      <c r="I489" t="s">
        <v>1353</v>
      </c>
      <c r="L489" s="55">
        <v>43015</v>
      </c>
      <c r="M489" t="s">
        <v>65</v>
      </c>
    </row>
    <row r="490" spans="1:13">
      <c r="A490" s="52">
        <v>489</v>
      </c>
      <c r="B490" s="52" t="s">
        <v>1287</v>
      </c>
      <c r="C490" s="52" t="s">
        <v>905</v>
      </c>
      <c r="E490" t="s">
        <v>1686</v>
      </c>
      <c r="F490" t="s">
        <v>1044</v>
      </c>
      <c r="H490" t="s">
        <v>1044</v>
      </c>
      <c r="I490" t="s">
        <v>1352</v>
      </c>
      <c r="L490" s="55">
        <v>43015</v>
      </c>
      <c r="M490" t="s">
        <v>65</v>
      </c>
    </row>
    <row r="491" spans="1:13">
      <c r="A491" s="52">
        <v>490</v>
      </c>
      <c r="B491" s="52" t="s">
        <v>1287</v>
      </c>
      <c r="C491" s="52" t="s">
        <v>905</v>
      </c>
      <c r="E491" t="s">
        <v>1686</v>
      </c>
      <c r="F491" t="s">
        <v>1040</v>
      </c>
      <c r="H491" t="s">
        <v>1040</v>
      </c>
      <c r="I491" t="s">
        <v>1040</v>
      </c>
      <c r="L491" s="55">
        <v>43015</v>
      </c>
      <c r="M491" t="s">
        <v>65</v>
      </c>
    </row>
    <row r="492" spans="1:13">
      <c r="A492" s="52">
        <v>491</v>
      </c>
      <c r="B492" s="52" t="s">
        <v>1287</v>
      </c>
      <c r="C492" s="52" t="s">
        <v>905</v>
      </c>
      <c r="E492" t="s">
        <v>1686</v>
      </c>
      <c r="F492" t="s">
        <v>107</v>
      </c>
      <c r="H492" t="s">
        <v>107</v>
      </c>
      <c r="I492" t="s">
        <v>1097</v>
      </c>
      <c r="L492" s="55">
        <v>43015</v>
      </c>
      <c r="M492" t="s">
        <v>65</v>
      </c>
    </row>
    <row r="493" spans="1:13">
      <c r="A493" s="52">
        <v>492</v>
      </c>
      <c r="B493" s="52" t="s">
        <v>1287</v>
      </c>
      <c r="C493" s="52" t="s">
        <v>905</v>
      </c>
      <c r="E493" t="s">
        <v>1686</v>
      </c>
      <c r="F493" t="s">
        <v>1099</v>
      </c>
      <c r="H493" t="s">
        <v>1099</v>
      </c>
      <c r="I493" t="s">
        <v>1115</v>
      </c>
      <c r="L493" s="55">
        <v>43015</v>
      </c>
      <c r="M493" t="s">
        <v>65</v>
      </c>
    </row>
    <row r="494" spans="1:13">
      <c r="A494" s="52">
        <v>493</v>
      </c>
      <c r="B494" s="52" t="s">
        <v>1287</v>
      </c>
      <c r="C494" s="52" t="s">
        <v>905</v>
      </c>
      <c r="E494" t="s">
        <v>1686</v>
      </c>
      <c r="F494" t="s">
        <v>1014</v>
      </c>
      <c r="H494" t="s">
        <v>1014</v>
      </c>
      <c r="I494" t="s">
        <v>1343</v>
      </c>
      <c r="L494" s="55">
        <v>43015</v>
      </c>
      <c r="M494" t="s">
        <v>65</v>
      </c>
    </row>
    <row r="495" spans="1:13">
      <c r="A495" s="52">
        <v>494</v>
      </c>
      <c r="B495" s="52" t="s">
        <v>1287</v>
      </c>
      <c r="C495" s="52" t="s">
        <v>905</v>
      </c>
      <c r="E495" t="s">
        <v>1686</v>
      </c>
      <c r="F495" t="s">
        <v>1027</v>
      </c>
      <c r="H495" t="s">
        <v>1027</v>
      </c>
      <c r="I495" t="s">
        <v>1108</v>
      </c>
      <c r="L495" s="55">
        <v>43015</v>
      </c>
      <c r="M495" t="s">
        <v>65</v>
      </c>
    </row>
    <row r="496" spans="1:13">
      <c r="A496" s="52">
        <v>495</v>
      </c>
      <c r="B496" s="52" t="s">
        <v>1287</v>
      </c>
      <c r="C496" s="52" t="s">
        <v>905</v>
      </c>
      <c r="E496" t="s">
        <v>1686</v>
      </c>
      <c r="F496" t="s">
        <v>1110</v>
      </c>
      <c r="H496" t="s">
        <v>1110</v>
      </c>
      <c r="I496" t="s">
        <v>1111</v>
      </c>
      <c r="L496" s="55">
        <v>43015</v>
      </c>
      <c r="M496" t="s">
        <v>65</v>
      </c>
    </row>
    <row r="497" spans="1:13">
      <c r="A497" s="52">
        <v>496</v>
      </c>
      <c r="B497" s="52" t="s">
        <v>1287</v>
      </c>
      <c r="C497" s="52" t="s">
        <v>905</v>
      </c>
      <c r="E497" t="s">
        <v>1686</v>
      </c>
      <c r="F497" t="s">
        <v>1008</v>
      </c>
      <c r="H497" t="s">
        <v>1008</v>
      </c>
      <c r="L497" s="55">
        <v>43015</v>
      </c>
      <c r="M497" t="s">
        <v>65</v>
      </c>
    </row>
    <row r="498" spans="1:13">
      <c r="A498" s="52">
        <v>497</v>
      </c>
      <c r="B498" s="52" t="s">
        <v>1287</v>
      </c>
      <c r="C498" s="52" t="s">
        <v>905</v>
      </c>
      <c r="E498" t="s">
        <v>1686</v>
      </c>
      <c r="F498" t="s">
        <v>1083</v>
      </c>
      <c r="H498" t="s">
        <v>1083</v>
      </c>
      <c r="I498" t="s">
        <v>1264</v>
      </c>
      <c r="L498" s="55">
        <v>43015</v>
      </c>
      <c r="M498" t="s">
        <v>65</v>
      </c>
    </row>
    <row r="499" spans="1:13">
      <c r="A499" s="52">
        <v>498</v>
      </c>
      <c r="B499" s="52" t="s">
        <v>1287</v>
      </c>
      <c r="C499" s="52" t="s">
        <v>905</v>
      </c>
      <c r="E499" t="s">
        <v>1686</v>
      </c>
      <c r="F499" t="s">
        <v>1030</v>
      </c>
      <c r="H499" t="s">
        <v>1030</v>
      </c>
      <c r="L499" s="55">
        <v>43015</v>
      </c>
      <c r="M499" t="s">
        <v>65</v>
      </c>
    </row>
    <row r="500" spans="1:13">
      <c r="A500" s="52">
        <v>499</v>
      </c>
      <c r="B500" s="52" t="s">
        <v>1287</v>
      </c>
      <c r="C500" s="52" t="s">
        <v>905</v>
      </c>
      <c r="E500" t="s">
        <v>1686</v>
      </c>
      <c r="F500" t="s">
        <v>907</v>
      </c>
      <c r="H500" t="s">
        <v>907</v>
      </c>
      <c r="I500" t="s">
        <v>1105</v>
      </c>
      <c r="L500" s="55">
        <v>43015</v>
      </c>
      <c r="M500" t="s">
        <v>65</v>
      </c>
    </row>
    <row r="501" spans="1:13">
      <c r="A501" s="52">
        <v>500</v>
      </c>
      <c r="B501" s="52" t="s">
        <v>1287</v>
      </c>
      <c r="C501" s="52" t="s">
        <v>905</v>
      </c>
      <c r="E501" t="s">
        <v>1686</v>
      </c>
      <c r="F501" t="s">
        <v>282</v>
      </c>
      <c r="H501" t="s">
        <v>282</v>
      </c>
      <c r="I501" t="s">
        <v>1106</v>
      </c>
      <c r="L501" s="55">
        <v>43015</v>
      </c>
      <c r="M501" t="s">
        <v>65</v>
      </c>
    </row>
    <row r="502" spans="1:13">
      <c r="A502" s="52">
        <v>501</v>
      </c>
      <c r="B502" s="52" t="s">
        <v>1287</v>
      </c>
      <c r="C502" s="52" t="s">
        <v>905</v>
      </c>
      <c r="E502" t="s">
        <v>1686</v>
      </c>
      <c r="F502" t="s">
        <v>222</v>
      </c>
      <c r="H502" t="s">
        <v>222</v>
      </c>
      <c r="I502" t="s">
        <v>222</v>
      </c>
      <c r="L502" s="55">
        <v>43015</v>
      </c>
      <c r="M502" t="s">
        <v>65</v>
      </c>
    </row>
    <row r="503" spans="1:13">
      <c r="A503" s="52">
        <v>502</v>
      </c>
      <c r="B503" s="52" t="s">
        <v>1287</v>
      </c>
      <c r="C503" s="52" t="s">
        <v>905</v>
      </c>
      <c r="E503" t="s">
        <v>1686</v>
      </c>
      <c r="F503" t="s">
        <v>406</v>
      </c>
      <c r="H503" t="s">
        <v>406</v>
      </c>
      <c r="I503" t="s">
        <v>921</v>
      </c>
      <c r="L503" s="55">
        <v>43015</v>
      </c>
      <c r="M503" t="s">
        <v>65</v>
      </c>
    </row>
    <row r="504" spans="1:13">
      <c r="A504" s="52">
        <v>503</v>
      </c>
      <c r="B504" s="52" t="s">
        <v>1287</v>
      </c>
      <c r="C504" s="52" t="s">
        <v>905</v>
      </c>
      <c r="E504" t="s">
        <v>1686</v>
      </c>
      <c r="F504" t="s">
        <v>294</v>
      </c>
      <c r="H504" t="s">
        <v>294</v>
      </c>
      <c r="I504" t="s">
        <v>294</v>
      </c>
      <c r="L504" s="55">
        <v>43015</v>
      </c>
      <c r="M504" t="s">
        <v>65</v>
      </c>
    </row>
    <row r="505" spans="1:13">
      <c r="A505" s="52">
        <v>504</v>
      </c>
      <c r="B505" s="52" t="s">
        <v>1287</v>
      </c>
      <c r="C505" s="52" t="s">
        <v>905</v>
      </c>
      <c r="E505" t="s">
        <v>1686</v>
      </c>
      <c r="F505" t="s">
        <v>1003</v>
      </c>
      <c r="H505" t="s">
        <v>1003</v>
      </c>
      <c r="I505" t="s">
        <v>1340</v>
      </c>
      <c r="L505" s="55">
        <v>43015</v>
      </c>
      <c r="M505" t="s">
        <v>65</v>
      </c>
    </row>
    <row r="506" spans="1:13">
      <c r="A506" s="52">
        <v>505</v>
      </c>
      <c r="B506" s="52" t="s">
        <v>1287</v>
      </c>
      <c r="C506" s="52" t="s">
        <v>905</v>
      </c>
      <c r="E506" t="s">
        <v>1686</v>
      </c>
      <c r="F506" t="s">
        <v>1020</v>
      </c>
      <c r="H506" t="s">
        <v>1020</v>
      </c>
      <c r="I506" t="s">
        <v>1020</v>
      </c>
      <c r="L506" s="55">
        <v>43015</v>
      </c>
      <c r="M506" t="s">
        <v>189</v>
      </c>
    </row>
    <row r="507" spans="1:13">
      <c r="A507" s="52">
        <v>506</v>
      </c>
      <c r="B507" s="52" t="s">
        <v>1287</v>
      </c>
      <c r="C507" s="52" t="s">
        <v>905</v>
      </c>
      <c r="E507" t="s">
        <v>1686</v>
      </c>
      <c r="F507" t="s">
        <v>1088</v>
      </c>
      <c r="H507" t="s">
        <v>1088</v>
      </c>
      <c r="I507" t="s">
        <v>1266</v>
      </c>
      <c r="L507" s="55">
        <v>43015</v>
      </c>
      <c r="M507" t="s">
        <v>65</v>
      </c>
    </row>
    <row r="508" spans="1:13">
      <c r="A508" s="52">
        <v>507</v>
      </c>
      <c r="B508" s="52" t="s">
        <v>1287</v>
      </c>
      <c r="C508" s="52" t="s">
        <v>905</v>
      </c>
      <c r="E508" t="s">
        <v>1686</v>
      </c>
      <c r="F508" t="s">
        <v>1076</v>
      </c>
      <c r="H508" t="s">
        <v>1076</v>
      </c>
      <c r="I508" t="s">
        <v>1076</v>
      </c>
      <c r="L508" s="55">
        <v>43015</v>
      </c>
      <c r="M508" t="s">
        <v>65</v>
      </c>
    </row>
    <row r="509" spans="1:13">
      <c r="A509" s="52">
        <v>508</v>
      </c>
      <c r="B509" s="52" t="s">
        <v>1287</v>
      </c>
      <c r="C509" s="52" t="s">
        <v>905</v>
      </c>
      <c r="E509" t="s">
        <v>1686</v>
      </c>
      <c r="F509" t="s">
        <v>889</v>
      </c>
      <c r="H509" t="s">
        <v>889</v>
      </c>
      <c r="I509" t="s">
        <v>717</v>
      </c>
      <c r="L509" s="55">
        <v>43015</v>
      </c>
      <c r="M509" t="s">
        <v>189</v>
      </c>
    </row>
    <row r="510" spans="1:13">
      <c r="A510" s="52">
        <v>509</v>
      </c>
      <c r="B510" s="52" t="s">
        <v>1287</v>
      </c>
      <c r="C510" s="52" t="s">
        <v>41</v>
      </c>
      <c r="D510" s="52" t="s">
        <v>812</v>
      </c>
      <c r="E510" t="s">
        <v>842</v>
      </c>
      <c r="F510" s="50" t="s">
        <v>98</v>
      </c>
      <c r="G510" s="50"/>
      <c r="H510" t="s">
        <v>98</v>
      </c>
      <c r="I510" t="s">
        <v>633</v>
      </c>
      <c r="J510" t="s">
        <v>815</v>
      </c>
      <c r="K510"/>
      <c r="L510" s="6"/>
      <c r="M510" t="s">
        <v>65</v>
      </c>
    </row>
    <row r="511" spans="1:13">
      <c r="A511" s="52">
        <v>510</v>
      </c>
      <c r="B511" s="52" t="s">
        <v>1287</v>
      </c>
      <c r="C511" s="52" t="s">
        <v>41</v>
      </c>
      <c r="D511" s="52" t="s">
        <v>812</v>
      </c>
      <c r="E511" t="s">
        <v>842</v>
      </c>
      <c r="F511" s="50" t="s">
        <v>76</v>
      </c>
      <c r="G511" s="50"/>
      <c r="H511" t="s">
        <v>76</v>
      </c>
      <c r="I511" t="s">
        <v>634</v>
      </c>
      <c r="J511" t="s">
        <v>815</v>
      </c>
      <c r="K511"/>
      <c r="L511" s="6"/>
      <c r="M511" t="s">
        <v>65</v>
      </c>
    </row>
    <row r="512" spans="1:13">
      <c r="A512" s="52">
        <v>511</v>
      </c>
      <c r="B512" s="52" t="s">
        <v>1287</v>
      </c>
      <c r="C512" s="52" t="s">
        <v>41</v>
      </c>
      <c r="D512" s="52" t="s">
        <v>812</v>
      </c>
      <c r="E512" t="s">
        <v>842</v>
      </c>
      <c r="F512" s="50" t="s">
        <v>337</v>
      </c>
      <c r="G512" s="50"/>
      <c r="H512" t="s">
        <v>337</v>
      </c>
      <c r="I512" t="s">
        <v>637</v>
      </c>
      <c r="J512" t="s">
        <v>815</v>
      </c>
      <c r="K512"/>
      <c r="L512" s="6"/>
      <c r="M512" t="s">
        <v>65</v>
      </c>
    </row>
    <row r="513" spans="1:13">
      <c r="A513" s="52">
        <v>512</v>
      </c>
      <c r="B513" s="52" t="s">
        <v>1287</v>
      </c>
      <c r="C513" s="52" t="s">
        <v>41</v>
      </c>
      <c r="D513" s="52" t="s">
        <v>812</v>
      </c>
      <c r="E513" t="s">
        <v>842</v>
      </c>
      <c r="F513" s="50" t="s">
        <v>315</v>
      </c>
      <c r="G513" s="50"/>
      <c r="H513" t="s">
        <v>315</v>
      </c>
      <c r="I513" t="s">
        <v>657</v>
      </c>
      <c r="J513" t="s">
        <v>815</v>
      </c>
      <c r="K513"/>
      <c r="L513" s="6"/>
      <c r="M513" t="s">
        <v>65</v>
      </c>
    </row>
    <row r="514" spans="1:13">
      <c r="A514" s="52">
        <v>513</v>
      </c>
      <c r="B514" s="52" t="s">
        <v>1287</v>
      </c>
      <c r="C514" s="52" t="s">
        <v>41</v>
      </c>
      <c r="D514" s="52" t="s">
        <v>812</v>
      </c>
      <c r="E514" t="s">
        <v>842</v>
      </c>
      <c r="F514" s="50" t="s">
        <v>117</v>
      </c>
      <c r="G514" s="50"/>
      <c r="H514" t="s">
        <v>117</v>
      </c>
      <c r="I514" t="s">
        <v>661</v>
      </c>
      <c r="J514" t="s">
        <v>815</v>
      </c>
      <c r="K514"/>
      <c r="L514" s="6"/>
      <c r="M514" t="s">
        <v>65</v>
      </c>
    </row>
    <row r="515" spans="1:13">
      <c r="A515" s="52">
        <v>514</v>
      </c>
      <c r="B515" s="52" t="s">
        <v>1287</v>
      </c>
      <c r="C515" s="52" t="s">
        <v>41</v>
      </c>
      <c r="D515" s="52" t="s">
        <v>812</v>
      </c>
      <c r="E515" t="s">
        <v>842</v>
      </c>
      <c r="F515" s="50" t="s">
        <v>204</v>
      </c>
      <c r="G515" s="50"/>
      <c r="H515" t="s">
        <v>204</v>
      </c>
      <c r="I515" t="s">
        <v>667</v>
      </c>
      <c r="J515" t="s">
        <v>815</v>
      </c>
      <c r="K515"/>
      <c r="L515" s="6"/>
      <c r="M515" t="s">
        <v>65</v>
      </c>
    </row>
    <row r="516" spans="1:13">
      <c r="A516" s="52">
        <v>515</v>
      </c>
      <c r="B516" s="52" t="s">
        <v>1287</v>
      </c>
      <c r="C516" s="52" t="s">
        <v>41</v>
      </c>
      <c r="D516" s="52" t="s">
        <v>812</v>
      </c>
      <c r="E516" t="s">
        <v>842</v>
      </c>
      <c r="F516" s="50" t="s">
        <v>236</v>
      </c>
      <c r="G516" s="50"/>
      <c r="H516" t="s">
        <v>236</v>
      </c>
      <c r="I516" t="s">
        <v>662</v>
      </c>
      <c r="J516" t="s">
        <v>815</v>
      </c>
      <c r="K516"/>
      <c r="L516" s="6"/>
      <c r="M516" t="s">
        <v>65</v>
      </c>
    </row>
    <row r="517" spans="1:13">
      <c r="A517" s="52">
        <v>516</v>
      </c>
      <c r="B517" s="52" t="s">
        <v>1287</v>
      </c>
      <c r="C517" s="52" t="s">
        <v>41</v>
      </c>
      <c r="D517" s="52" t="s">
        <v>812</v>
      </c>
      <c r="E517" t="s">
        <v>842</v>
      </c>
      <c r="F517" s="50" t="s">
        <v>90</v>
      </c>
      <c r="G517" s="50"/>
      <c r="H517" t="s">
        <v>90</v>
      </c>
      <c r="I517" t="s">
        <v>677</v>
      </c>
      <c r="J517" t="s">
        <v>815</v>
      </c>
      <c r="K517"/>
      <c r="L517" s="6"/>
      <c r="M517" t="s">
        <v>65</v>
      </c>
    </row>
    <row r="518" spans="1:13">
      <c r="A518" s="52">
        <v>517</v>
      </c>
      <c r="B518" s="52" t="s">
        <v>1287</v>
      </c>
      <c r="C518" s="52" t="s">
        <v>41</v>
      </c>
      <c r="D518" s="52" t="s">
        <v>812</v>
      </c>
      <c r="E518" t="s">
        <v>842</v>
      </c>
      <c r="F518" s="50" t="s">
        <v>376</v>
      </c>
      <c r="G518" s="50"/>
      <c r="H518" t="s">
        <v>376</v>
      </c>
      <c r="I518" t="s">
        <v>843</v>
      </c>
      <c r="J518" t="s">
        <v>815</v>
      </c>
      <c r="K518"/>
      <c r="L518" s="6"/>
      <c r="M518" t="s">
        <v>65</v>
      </c>
    </row>
    <row r="519" spans="1:13">
      <c r="A519" s="52">
        <v>518</v>
      </c>
      <c r="B519" s="52" t="s">
        <v>1287</v>
      </c>
      <c r="C519" s="52" t="s">
        <v>41</v>
      </c>
      <c r="D519" s="52" t="s">
        <v>812</v>
      </c>
      <c r="E519" t="s">
        <v>842</v>
      </c>
      <c r="F519" s="50" t="s">
        <v>157</v>
      </c>
      <c r="G519" s="50"/>
      <c r="H519" t="s">
        <v>157</v>
      </c>
      <c r="I519" t="s">
        <v>682</v>
      </c>
      <c r="J519" t="s">
        <v>815</v>
      </c>
      <c r="K519"/>
      <c r="L519" s="6"/>
      <c r="M519" t="s">
        <v>65</v>
      </c>
    </row>
    <row r="520" spans="1:13">
      <c r="A520" s="52">
        <v>519</v>
      </c>
      <c r="B520" s="52" t="s">
        <v>1287</v>
      </c>
      <c r="C520" s="52" t="s">
        <v>41</v>
      </c>
      <c r="D520" s="52" t="s">
        <v>812</v>
      </c>
      <c r="E520" t="s">
        <v>842</v>
      </c>
      <c r="F520" s="50" t="s">
        <v>174</v>
      </c>
      <c r="G520" s="50"/>
      <c r="H520" t="s">
        <v>174</v>
      </c>
      <c r="I520" t="s">
        <v>683</v>
      </c>
      <c r="J520" t="s">
        <v>815</v>
      </c>
      <c r="K520"/>
      <c r="L520" s="6"/>
      <c r="M520" t="s">
        <v>65</v>
      </c>
    </row>
    <row r="521" spans="1:13">
      <c r="A521" s="52">
        <v>520</v>
      </c>
      <c r="B521" s="52" t="s">
        <v>1287</v>
      </c>
      <c r="C521" s="52" t="s">
        <v>41</v>
      </c>
      <c r="D521" s="52" t="s">
        <v>812</v>
      </c>
      <c r="E521" t="s">
        <v>842</v>
      </c>
      <c r="F521" s="50" t="s">
        <v>329</v>
      </c>
      <c r="G521" s="50"/>
      <c r="H521" t="s">
        <v>329</v>
      </c>
      <c r="I521" t="s">
        <v>846</v>
      </c>
      <c r="J521" t="s">
        <v>815</v>
      </c>
      <c r="K521"/>
      <c r="L521" s="6"/>
      <c r="M521" t="s">
        <v>688</v>
      </c>
    </row>
    <row r="522" spans="1:13">
      <c r="A522" s="52">
        <v>521</v>
      </c>
      <c r="B522" s="52" t="s">
        <v>1287</v>
      </c>
      <c r="C522" s="52" t="s">
        <v>41</v>
      </c>
      <c r="D522" s="52" t="s">
        <v>812</v>
      </c>
      <c r="E522" t="s">
        <v>842</v>
      </c>
      <c r="F522" s="50" t="s">
        <v>295</v>
      </c>
      <c r="G522" s="50"/>
      <c r="H522" t="s">
        <v>295</v>
      </c>
      <c r="I522" t="s">
        <v>844</v>
      </c>
      <c r="J522" t="s">
        <v>815</v>
      </c>
      <c r="K522"/>
      <c r="L522" s="6"/>
      <c r="M522" t="s">
        <v>65</v>
      </c>
    </row>
    <row r="523" spans="1:13">
      <c r="A523" s="52">
        <v>522</v>
      </c>
      <c r="B523" s="52" t="s">
        <v>1287</v>
      </c>
      <c r="C523" s="52" t="s">
        <v>41</v>
      </c>
      <c r="D523" s="52" t="s">
        <v>812</v>
      </c>
      <c r="E523" t="s">
        <v>842</v>
      </c>
      <c r="F523" s="50" t="s">
        <v>430</v>
      </c>
      <c r="G523" s="50"/>
      <c r="H523" t="s">
        <v>430</v>
      </c>
      <c r="I523" t="s">
        <v>845</v>
      </c>
      <c r="J523" t="s">
        <v>815</v>
      </c>
      <c r="K523"/>
      <c r="L523" s="6"/>
      <c r="M523" t="s">
        <v>65</v>
      </c>
    </row>
    <row r="524" spans="1:13">
      <c r="A524" s="52">
        <v>523</v>
      </c>
      <c r="B524" s="52" t="s">
        <v>1287</v>
      </c>
      <c r="C524" s="52" t="s">
        <v>41</v>
      </c>
      <c r="D524" s="52" t="s">
        <v>812</v>
      </c>
      <c r="E524" t="s">
        <v>842</v>
      </c>
      <c r="F524" s="50" t="s">
        <v>141</v>
      </c>
      <c r="G524" s="50"/>
      <c r="H524" t="s">
        <v>141</v>
      </c>
      <c r="I524" t="s">
        <v>847</v>
      </c>
      <c r="J524" t="s">
        <v>815</v>
      </c>
      <c r="K524"/>
      <c r="L524" s="6"/>
      <c r="M524" t="s">
        <v>65</v>
      </c>
    </row>
    <row r="525" spans="1:13">
      <c r="A525" s="52">
        <v>524</v>
      </c>
      <c r="B525" s="52" t="s">
        <v>1287</v>
      </c>
      <c r="C525" s="52" t="s">
        <v>41</v>
      </c>
      <c r="D525" s="52" t="s">
        <v>812</v>
      </c>
      <c r="E525" t="s">
        <v>842</v>
      </c>
      <c r="F525" s="50" t="s">
        <v>550</v>
      </c>
      <c r="G525" s="50"/>
      <c r="H525" t="s">
        <v>550</v>
      </c>
      <c r="I525" t="s">
        <v>848</v>
      </c>
      <c r="J525" t="s">
        <v>815</v>
      </c>
      <c r="K525"/>
      <c r="L525" s="6"/>
      <c r="M525" t="s">
        <v>688</v>
      </c>
    </row>
    <row r="526" spans="1:13">
      <c r="A526" s="52">
        <v>525</v>
      </c>
      <c r="B526" s="52" t="s">
        <v>1287</v>
      </c>
      <c r="C526" s="52" t="s">
        <v>41</v>
      </c>
      <c r="D526" s="52" t="s">
        <v>812</v>
      </c>
      <c r="E526" t="s">
        <v>842</v>
      </c>
      <c r="F526" s="50" t="s">
        <v>109</v>
      </c>
      <c r="G526" s="50"/>
      <c r="H526" t="s">
        <v>109</v>
      </c>
      <c r="I526" t="s">
        <v>849</v>
      </c>
      <c r="J526" t="s">
        <v>815</v>
      </c>
      <c r="K526"/>
      <c r="L526" s="6"/>
      <c r="M526" t="s">
        <v>65</v>
      </c>
    </row>
    <row r="527" spans="1:13">
      <c r="A527" s="52">
        <v>526</v>
      </c>
      <c r="B527" s="52" t="s">
        <v>1287</v>
      </c>
      <c r="C527" s="52" t="s">
        <v>41</v>
      </c>
      <c r="D527" s="52" t="s">
        <v>812</v>
      </c>
      <c r="E527" t="s">
        <v>842</v>
      </c>
      <c r="F527" s="50" t="s">
        <v>540</v>
      </c>
      <c r="G527" s="50"/>
      <c r="H527" t="s">
        <v>540</v>
      </c>
      <c r="I527" t="s">
        <v>709</v>
      </c>
      <c r="J527" t="s">
        <v>815</v>
      </c>
      <c r="K527"/>
      <c r="L527" s="6"/>
      <c r="M527" t="s">
        <v>65</v>
      </c>
    </row>
    <row r="528" spans="1:13">
      <c r="A528" s="52">
        <v>527</v>
      </c>
      <c r="B528" s="52" t="s">
        <v>1287</v>
      </c>
      <c r="C528" s="52" t="s">
        <v>41</v>
      </c>
      <c r="D528" s="52" t="s">
        <v>812</v>
      </c>
      <c r="E528" t="s">
        <v>842</v>
      </c>
      <c r="F528" s="50" t="s">
        <v>525</v>
      </c>
      <c r="G528" s="50"/>
      <c r="H528" t="s">
        <v>525</v>
      </c>
      <c r="I528" t="s">
        <v>714</v>
      </c>
      <c r="J528" t="s">
        <v>815</v>
      </c>
      <c r="K528"/>
      <c r="L528" s="6"/>
      <c r="M528" t="s">
        <v>65</v>
      </c>
    </row>
    <row r="529" spans="1:13">
      <c r="A529" s="52">
        <v>528</v>
      </c>
      <c r="B529" s="52" t="s">
        <v>1287</v>
      </c>
      <c r="C529" s="52" t="s">
        <v>41</v>
      </c>
      <c r="D529" s="52" t="s">
        <v>812</v>
      </c>
      <c r="E529" t="s">
        <v>842</v>
      </c>
      <c r="F529" s="50" t="s">
        <v>220</v>
      </c>
      <c r="G529" s="50"/>
      <c r="H529" t="s">
        <v>220</v>
      </c>
      <c r="I529" t="s">
        <v>850</v>
      </c>
      <c r="J529" t="s">
        <v>815</v>
      </c>
      <c r="K529"/>
      <c r="L529" s="6"/>
      <c r="M529" t="s">
        <v>65</v>
      </c>
    </row>
    <row r="530" spans="1:13">
      <c r="A530" s="52">
        <v>529</v>
      </c>
      <c r="B530" s="52" t="s">
        <v>1287</v>
      </c>
      <c r="C530" s="52" t="s">
        <v>41</v>
      </c>
      <c r="D530" s="52" t="s">
        <v>812</v>
      </c>
      <c r="E530" t="s">
        <v>842</v>
      </c>
      <c r="F530" s="50" t="s">
        <v>218</v>
      </c>
      <c r="G530" s="50"/>
      <c r="H530" t="s">
        <v>218</v>
      </c>
      <c r="I530" t="s">
        <v>720</v>
      </c>
      <c r="J530" t="s">
        <v>815</v>
      </c>
      <c r="K530"/>
      <c r="L530" s="6"/>
      <c r="M530" t="s">
        <v>65</v>
      </c>
    </row>
    <row r="531" spans="1:13">
      <c r="A531" s="52">
        <v>530</v>
      </c>
      <c r="B531" s="52" t="s">
        <v>1287</v>
      </c>
      <c r="C531" s="52" t="s">
        <v>41</v>
      </c>
      <c r="D531" s="52" t="s">
        <v>812</v>
      </c>
      <c r="E531" t="s">
        <v>813</v>
      </c>
      <c r="F531" s="50" t="s">
        <v>312</v>
      </c>
      <c r="G531" s="50"/>
      <c r="H531" t="s">
        <v>312</v>
      </c>
      <c r="I531" t="s">
        <v>814</v>
      </c>
      <c r="J531" t="s">
        <v>815</v>
      </c>
      <c r="K531"/>
      <c r="L531" s="6"/>
      <c r="M531" t="s">
        <v>65</v>
      </c>
    </row>
    <row r="532" spans="1:13">
      <c r="A532" s="52">
        <v>531</v>
      </c>
      <c r="B532" s="52" t="s">
        <v>1287</v>
      </c>
      <c r="C532" s="52" t="s">
        <v>41</v>
      </c>
      <c r="D532" s="52" t="s">
        <v>812</v>
      </c>
      <c r="E532" t="s">
        <v>813</v>
      </c>
      <c r="F532" s="50" t="s">
        <v>126</v>
      </c>
      <c r="G532" s="50"/>
      <c r="H532" t="s">
        <v>126</v>
      </c>
      <c r="I532" t="s">
        <v>642</v>
      </c>
      <c r="J532" t="s">
        <v>815</v>
      </c>
      <c r="K532"/>
      <c r="L532" s="6"/>
      <c r="M532" t="s">
        <v>65</v>
      </c>
    </row>
    <row r="533" spans="1:13">
      <c r="A533" s="52">
        <v>532</v>
      </c>
      <c r="B533" s="52" t="s">
        <v>1287</v>
      </c>
      <c r="C533" s="52" t="s">
        <v>41</v>
      </c>
      <c r="D533" s="52" t="s">
        <v>812</v>
      </c>
      <c r="E533" t="s">
        <v>813</v>
      </c>
      <c r="F533" s="50" t="s">
        <v>255</v>
      </c>
      <c r="G533" s="50"/>
      <c r="H533" t="s">
        <v>255</v>
      </c>
      <c r="I533" t="s">
        <v>816</v>
      </c>
      <c r="J533" t="s">
        <v>815</v>
      </c>
      <c r="K533"/>
      <c r="L533" s="6"/>
      <c r="M533" t="s">
        <v>65</v>
      </c>
    </row>
    <row r="534" spans="1:13">
      <c r="A534" s="52">
        <v>533</v>
      </c>
      <c r="B534" s="52" t="s">
        <v>1287</v>
      </c>
      <c r="C534" s="52" t="s">
        <v>41</v>
      </c>
      <c r="D534" s="52" t="s">
        <v>812</v>
      </c>
      <c r="E534" t="s">
        <v>836</v>
      </c>
      <c r="F534" s="50" t="s">
        <v>413</v>
      </c>
      <c r="G534" s="50"/>
      <c r="H534" t="s">
        <v>413</v>
      </c>
      <c r="I534" t="s">
        <v>660</v>
      </c>
      <c r="J534" t="s">
        <v>815</v>
      </c>
      <c r="K534"/>
      <c r="L534" s="6"/>
      <c r="M534" t="s">
        <v>65</v>
      </c>
    </row>
    <row r="535" spans="1:13">
      <c r="A535" s="52">
        <v>534</v>
      </c>
      <c r="B535" s="52" t="s">
        <v>1287</v>
      </c>
      <c r="C535" s="52" t="s">
        <v>41</v>
      </c>
      <c r="D535" s="52" t="s">
        <v>812</v>
      </c>
      <c r="E535" t="s">
        <v>836</v>
      </c>
      <c r="F535" s="50" t="s">
        <v>530</v>
      </c>
      <c r="G535" s="50"/>
      <c r="H535" t="s">
        <v>530</v>
      </c>
      <c r="I535" t="s">
        <v>681</v>
      </c>
      <c r="J535" t="s">
        <v>815</v>
      </c>
      <c r="K535"/>
      <c r="L535" s="6"/>
      <c r="M535" t="s">
        <v>65</v>
      </c>
    </row>
    <row r="536" spans="1:13">
      <c r="A536" s="52">
        <v>535</v>
      </c>
      <c r="B536" s="52" t="s">
        <v>1287</v>
      </c>
      <c r="C536" s="52" t="s">
        <v>41</v>
      </c>
      <c r="D536" s="52" t="s">
        <v>812</v>
      </c>
      <c r="E536" t="s">
        <v>836</v>
      </c>
      <c r="F536" s="50" t="s">
        <v>472</v>
      </c>
      <c r="G536" s="50"/>
      <c r="H536" t="s">
        <v>472</v>
      </c>
      <c r="I536" t="s">
        <v>691</v>
      </c>
      <c r="J536" t="s">
        <v>815</v>
      </c>
      <c r="K536"/>
      <c r="L536" s="6"/>
      <c r="M536" t="s">
        <v>65</v>
      </c>
    </row>
    <row r="537" spans="1:13">
      <c r="A537" s="52">
        <v>536</v>
      </c>
      <c r="B537" s="52" t="s">
        <v>1287</v>
      </c>
      <c r="C537" s="52" t="s">
        <v>41</v>
      </c>
      <c r="D537" s="52" t="s">
        <v>812</v>
      </c>
      <c r="E537" t="s">
        <v>836</v>
      </c>
      <c r="F537" s="50" t="s">
        <v>528</v>
      </c>
      <c r="G537" s="50"/>
      <c r="H537" t="s">
        <v>528</v>
      </c>
      <c r="I537" t="s">
        <v>693</v>
      </c>
      <c r="J537" t="s">
        <v>815</v>
      </c>
      <c r="K537"/>
      <c r="L537" s="6"/>
      <c r="M537" t="s">
        <v>65</v>
      </c>
    </row>
    <row r="538" spans="1:13">
      <c r="A538" s="52">
        <v>537</v>
      </c>
      <c r="B538" s="52" t="s">
        <v>1287</v>
      </c>
      <c r="C538" s="52" t="s">
        <v>41</v>
      </c>
      <c r="D538" s="52" t="s">
        <v>812</v>
      </c>
      <c r="E538" t="s">
        <v>837</v>
      </c>
      <c r="F538" s="50" t="s">
        <v>571</v>
      </c>
      <c r="G538" s="50"/>
      <c r="H538" t="s">
        <v>571</v>
      </c>
      <c r="I538" t="s">
        <v>1315</v>
      </c>
      <c r="J538" t="s">
        <v>815</v>
      </c>
      <c r="K538"/>
      <c r="L538" s="6"/>
      <c r="M538" t="s">
        <v>248</v>
      </c>
    </row>
    <row r="539" spans="1:13">
      <c r="A539" s="52">
        <v>538</v>
      </c>
      <c r="B539" s="52" t="s">
        <v>1287</v>
      </c>
      <c r="C539" s="52" t="s">
        <v>41</v>
      </c>
      <c r="D539" s="52" t="s">
        <v>812</v>
      </c>
      <c r="E539" t="s">
        <v>837</v>
      </c>
      <c r="F539" s="50" t="s">
        <v>267</v>
      </c>
      <c r="G539" s="50"/>
      <c r="H539" t="s">
        <v>267</v>
      </c>
      <c r="I539" t="s">
        <v>654</v>
      </c>
      <c r="J539" t="s">
        <v>815</v>
      </c>
      <c r="K539"/>
      <c r="L539" s="6"/>
      <c r="M539" t="s">
        <v>263</v>
      </c>
    </row>
    <row r="540" spans="1:13">
      <c r="A540" s="52">
        <v>539</v>
      </c>
      <c r="B540" s="52" t="s">
        <v>1287</v>
      </c>
      <c r="C540" s="52" t="s">
        <v>41</v>
      </c>
      <c r="D540" s="52" t="s">
        <v>812</v>
      </c>
      <c r="E540" t="s">
        <v>837</v>
      </c>
      <c r="F540" s="50" t="s">
        <v>554</v>
      </c>
      <c r="G540" s="50"/>
      <c r="H540" t="s">
        <v>554</v>
      </c>
      <c r="I540" t="s">
        <v>838</v>
      </c>
      <c r="J540" t="s">
        <v>815</v>
      </c>
      <c r="K540"/>
      <c r="L540" s="6"/>
      <c r="M540" t="s">
        <v>248</v>
      </c>
    </row>
    <row r="541" spans="1:13">
      <c r="A541" s="52">
        <v>540</v>
      </c>
      <c r="B541" s="52" t="s">
        <v>1287</v>
      </c>
      <c r="C541" s="52" t="s">
        <v>41</v>
      </c>
      <c r="D541" s="52" t="s">
        <v>812</v>
      </c>
      <c r="E541" t="s">
        <v>837</v>
      </c>
      <c r="F541" s="50" t="s">
        <v>410</v>
      </c>
      <c r="G541" s="50"/>
      <c r="H541" t="s">
        <v>410</v>
      </c>
      <c r="I541" t="s">
        <v>838</v>
      </c>
      <c r="J541" t="s">
        <v>815</v>
      </c>
      <c r="K541"/>
      <c r="L541" s="6"/>
      <c r="M541" t="s">
        <v>688</v>
      </c>
    </row>
    <row r="542" spans="1:13">
      <c r="A542" s="52">
        <v>541</v>
      </c>
      <c r="B542" s="52" t="s">
        <v>1287</v>
      </c>
      <c r="C542" s="52" t="s">
        <v>41</v>
      </c>
      <c r="D542" s="52" t="s">
        <v>812</v>
      </c>
      <c r="E542" t="s">
        <v>837</v>
      </c>
      <c r="F542" s="50" t="s">
        <v>534</v>
      </c>
      <c r="G542" s="50"/>
      <c r="H542" t="s">
        <v>534</v>
      </c>
      <c r="I542" t="s">
        <v>699</v>
      </c>
      <c r="J542" t="s">
        <v>815</v>
      </c>
      <c r="K542"/>
      <c r="L542" s="6"/>
      <c r="M542" t="s">
        <v>688</v>
      </c>
    </row>
    <row r="543" spans="1:13">
      <c r="A543" s="52">
        <v>542</v>
      </c>
      <c r="B543" s="52" t="s">
        <v>1287</v>
      </c>
      <c r="C543" s="52" t="s">
        <v>41</v>
      </c>
      <c r="D543" s="52" t="s">
        <v>812</v>
      </c>
      <c r="E543" t="s">
        <v>837</v>
      </c>
      <c r="F543" s="50" t="s">
        <v>548</v>
      </c>
      <c r="G543" s="50"/>
      <c r="H543" t="s">
        <v>548</v>
      </c>
      <c r="I543" t="s">
        <v>1322</v>
      </c>
      <c r="J543" t="s">
        <v>815</v>
      </c>
      <c r="K543"/>
      <c r="L543" s="6"/>
      <c r="M543" t="s">
        <v>248</v>
      </c>
    </row>
    <row r="544" spans="1:13">
      <c r="A544" s="52">
        <v>543</v>
      </c>
      <c r="B544" s="52" t="s">
        <v>1287</v>
      </c>
      <c r="C544" s="52" t="s">
        <v>41</v>
      </c>
      <c r="D544" s="52" t="s">
        <v>812</v>
      </c>
      <c r="E544" t="s">
        <v>837</v>
      </c>
      <c r="F544" s="50" t="s">
        <v>353</v>
      </c>
      <c r="G544" s="50"/>
      <c r="H544" t="s">
        <v>353</v>
      </c>
      <c r="I544" t="s">
        <v>705</v>
      </c>
      <c r="J544" t="s">
        <v>815</v>
      </c>
      <c r="K544"/>
      <c r="L544" s="6"/>
      <c r="M544" t="s">
        <v>65</v>
      </c>
    </row>
    <row r="545" spans="1:13">
      <c r="A545" s="52">
        <v>544</v>
      </c>
      <c r="B545" s="52" t="s">
        <v>1287</v>
      </c>
      <c r="C545" s="52" t="s">
        <v>41</v>
      </c>
      <c r="D545" s="52" t="s">
        <v>812</v>
      </c>
      <c r="E545" t="s">
        <v>837</v>
      </c>
      <c r="F545" s="50" t="s">
        <v>356</v>
      </c>
      <c r="G545" s="50"/>
      <c r="H545" t="s">
        <v>356</v>
      </c>
      <c r="I545" t="s">
        <v>708</v>
      </c>
      <c r="J545" t="s">
        <v>815</v>
      </c>
      <c r="K545"/>
      <c r="L545" s="6"/>
      <c r="M545" t="s">
        <v>65</v>
      </c>
    </row>
    <row r="546" spans="1:13">
      <c r="A546" s="52">
        <v>545</v>
      </c>
      <c r="B546" s="52" t="s">
        <v>1287</v>
      </c>
      <c r="C546" s="52" t="s">
        <v>41</v>
      </c>
      <c r="D546" s="52" t="s">
        <v>812</v>
      </c>
      <c r="E546" t="s">
        <v>837</v>
      </c>
      <c r="F546" s="50" t="s">
        <v>168</v>
      </c>
      <c r="G546" s="50"/>
      <c r="H546" t="s">
        <v>168</v>
      </c>
      <c r="I546" t="s">
        <v>841</v>
      </c>
      <c r="J546" t="s">
        <v>815</v>
      </c>
      <c r="K546"/>
      <c r="L546" s="6"/>
      <c r="M546" t="s">
        <v>688</v>
      </c>
    </row>
    <row r="547" spans="1:13">
      <c r="A547" s="52">
        <v>546</v>
      </c>
      <c r="B547" s="52" t="s">
        <v>1287</v>
      </c>
      <c r="C547" s="52" t="s">
        <v>851</v>
      </c>
      <c r="D547" s="52" t="s">
        <v>852</v>
      </c>
      <c r="E547" t="s">
        <v>853</v>
      </c>
      <c r="F547" t="s">
        <v>235</v>
      </c>
      <c r="H547" t="s">
        <v>235</v>
      </c>
      <c r="I547" t="s">
        <v>854</v>
      </c>
      <c r="J547" t="s">
        <v>855</v>
      </c>
      <c r="L547" s="55">
        <v>43015</v>
      </c>
      <c r="M547" t="s">
        <v>688</v>
      </c>
    </row>
    <row r="548" spans="1:13">
      <c r="A548" s="52">
        <v>547</v>
      </c>
      <c r="B548" s="52" t="s">
        <v>1287</v>
      </c>
      <c r="C548" s="52" t="s">
        <v>851</v>
      </c>
      <c r="D548" s="52" t="s">
        <v>852</v>
      </c>
      <c r="E548" t="s">
        <v>853</v>
      </c>
      <c r="F548" t="s">
        <v>266</v>
      </c>
      <c r="H548" t="s">
        <v>266</v>
      </c>
      <c r="I548" t="s">
        <v>856</v>
      </c>
      <c r="J548" t="s">
        <v>857</v>
      </c>
      <c r="L548" s="55">
        <v>43015</v>
      </c>
      <c r="M548" t="s">
        <v>263</v>
      </c>
    </row>
    <row r="549" spans="1:13">
      <c r="A549" s="52">
        <v>548</v>
      </c>
      <c r="B549" s="52" t="s">
        <v>1287</v>
      </c>
      <c r="C549" s="52" t="s">
        <v>851</v>
      </c>
      <c r="D549" s="52" t="s">
        <v>852</v>
      </c>
      <c r="E549" t="s">
        <v>853</v>
      </c>
      <c r="F549" t="s">
        <v>545</v>
      </c>
      <c r="H549" t="s">
        <v>545</v>
      </c>
      <c r="I549" t="s">
        <v>858</v>
      </c>
      <c r="J549" t="s">
        <v>859</v>
      </c>
      <c r="L549" s="55">
        <v>43015</v>
      </c>
      <c r="M549" t="s">
        <v>248</v>
      </c>
    </row>
    <row r="550" spans="1:13">
      <c r="A550" s="52">
        <v>549</v>
      </c>
      <c r="B550" s="52" t="s">
        <v>1287</v>
      </c>
      <c r="C550" s="52" t="s">
        <v>851</v>
      </c>
      <c r="D550" s="52" t="s">
        <v>852</v>
      </c>
      <c r="E550" t="s">
        <v>853</v>
      </c>
      <c r="F550" t="s">
        <v>210</v>
      </c>
      <c r="H550" t="s">
        <v>210</v>
      </c>
      <c r="I550" t="s">
        <v>861</v>
      </c>
      <c r="J550" t="s">
        <v>862</v>
      </c>
      <c r="L550" s="55">
        <v>43015</v>
      </c>
      <c r="M550" t="s">
        <v>189</v>
      </c>
    </row>
    <row r="551" spans="1:13">
      <c r="A551" s="52">
        <v>550</v>
      </c>
      <c r="B551" s="52" t="s">
        <v>1287</v>
      </c>
      <c r="C551" s="52" t="s">
        <v>851</v>
      </c>
      <c r="D551" s="52" t="s">
        <v>852</v>
      </c>
      <c r="E551" t="s">
        <v>853</v>
      </c>
      <c r="F551" t="s">
        <v>418</v>
      </c>
      <c r="H551" t="s">
        <v>863</v>
      </c>
      <c r="I551" t="s">
        <v>864</v>
      </c>
      <c r="J551" t="s">
        <v>865</v>
      </c>
      <c r="L551" s="55">
        <v>43015</v>
      </c>
      <c r="M551" t="s">
        <v>688</v>
      </c>
    </row>
    <row r="552" spans="1:13">
      <c r="A552" s="52">
        <v>551</v>
      </c>
      <c r="B552" s="52" t="s">
        <v>1287</v>
      </c>
      <c r="C552" s="52" t="s">
        <v>851</v>
      </c>
      <c r="D552" s="52" t="s">
        <v>852</v>
      </c>
      <c r="E552" t="s">
        <v>853</v>
      </c>
      <c r="F552" t="s">
        <v>537</v>
      </c>
      <c r="H552" t="s">
        <v>828</v>
      </c>
      <c r="I552" t="s">
        <v>871</v>
      </c>
      <c r="J552" t="s">
        <v>872</v>
      </c>
      <c r="L552" s="55">
        <v>43015</v>
      </c>
      <c r="M552" t="s">
        <v>248</v>
      </c>
    </row>
    <row r="553" spans="1:13">
      <c r="A553" s="52">
        <v>552</v>
      </c>
      <c r="B553" s="52" t="s">
        <v>1287</v>
      </c>
      <c r="C553" s="52" t="s">
        <v>851</v>
      </c>
      <c r="D553" s="52" t="s">
        <v>852</v>
      </c>
      <c r="E553" t="s">
        <v>853</v>
      </c>
      <c r="F553" t="s">
        <v>425</v>
      </c>
      <c r="H553" t="s">
        <v>425</v>
      </c>
      <c r="I553" t="s">
        <v>873</v>
      </c>
      <c r="J553" t="s">
        <v>874</v>
      </c>
      <c r="L553" s="55">
        <v>43015</v>
      </c>
      <c r="M553" t="s">
        <v>248</v>
      </c>
    </row>
    <row r="554" spans="1:13">
      <c r="A554" s="52">
        <v>553</v>
      </c>
      <c r="B554" s="52" t="s">
        <v>1287</v>
      </c>
      <c r="C554" s="52" t="s">
        <v>851</v>
      </c>
      <c r="D554" s="52" t="s">
        <v>852</v>
      </c>
      <c r="E554" t="s">
        <v>853</v>
      </c>
      <c r="F554" t="s">
        <v>182</v>
      </c>
      <c r="H554" t="s">
        <v>182</v>
      </c>
      <c r="I554" t="s">
        <v>875</v>
      </c>
      <c r="J554" t="s">
        <v>876</v>
      </c>
      <c r="L554" s="55">
        <v>43015</v>
      </c>
      <c r="M554" t="s">
        <v>65</v>
      </c>
    </row>
    <row r="555" spans="1:13">
      <c r="A555" s="52">
        <v>554</v>
      </c>
      <c r="B555" s="52" t="s">
        <v>1287</v>
      </c>
      <c r="C555" s="52" t="s">
        <v>851</v>
      </c>
      <c r="D555" s="52" t="s">
        <v>852</v>
      </c>
      <c r="E555" t="s">
        <v>853</v>
      </c>
      <c r="F555" t="s">
        <v>231</v>
      </c>
      <c r="H555" t="s">
        <v>231</v>
      </c>
      <c r="I555" t="s">
        <v>877</v>
      </c>
      <c r="J555" t="s">
        <v>878</v>
      </c>
      <c r="L555" s="55">
        <v>43015</v>
      </c>
      <c r="M555" t="s">
        <v>189</v>
      </c>
    </row>
    <row r="556" spans="1:13">
      <c r="A556" s="52">
        <v>555</v>
      </c>
      <c r="B556" s="52" t="s">
        <v>1287</v>
      </c>
      <c r="C556" s="52" t="s">
        <v>851</v>
      </c>
      <c r="D556" s="52" t="s">
        <v>852</v>
      </c>
      <c r="E556" t="s">
        <v>853</v>
      </c>
      <c r="F556" t="s">
        <v>66</v>
      </c>
      <c r="H556" t="s">
        <v>66</v>
      </c>
      <c r="I556" t="s">
        <v>883</v>
      </c>
      <c r="J556" t="s">
        <v>884</v>
      </c>
      <c r="L556" s="55">
        <v>43015</v>
      </c>
      <c r="M556" t="s">
        <v>65</v>
      </c>
    </row>
    <row r="557" spans="1:13">
      <c r="A557" s="52">
        <v>556</v>
      </c>
      <c r="B557" s="52" t="s">
        <v>1287</v>
      </c>
      <c r="C557" s="52" t="s">
        <v>851</v>
      </c>
      <c r="D557" s="52" t="s">
        <v>852</v>
      </c>
      <c r="E557" t="s">
        <v>853</v>
      </c>
      <c r="F557" t="s">
        <v>866</v>
      </c>
      <c r="H557" t="s">
        <v>867</v>
      </c>
      <c r="I557" t="s">
        <v>868</v>
      </c>
      <c r="J557" t="s">
        <v>869</v>
      </c>
      <c r="L557" s="55">
        <v>43015</v>
      </c>
      <c r="M557" t="s">
        <v>189</v>
      </c>
    </row>
    <row r="558" spans="1:13">
      <c r="A558" s="52">
        <v>557</v>
      </c>
      <c r="B558" s="52" t="s">
        <v>1287</v>
      </c>
      <c r="C558" s="52" t="s">
        <v>851</v>
      </c>
      <c r="D558" s="52" t="s">
        <v>852</v>
      </c>
      <c r="E558" t="s">
        <v>853</v>
      </c>
      <c r="F558" t="s">
        <v>879</v>
      </c>
      <c r="H558" t="s">
        <v>880</v>
      </c>
      <c r="I558" t="s">
        <v>881</v>
      </c>
      <c r="J558" t="s">
        <v>882</v>
      </c>
      <c r="L558" s="55">
        <v>43015</v>
      </c>
      <c r="M558" t="s">
        <v>189</v>
      </c>
    </row>
    <row r="559" spans="1:13">
      <c r="A559" s="52">
        <v>558</v>
      </c>
      <c r="B559" s="52" t="s">
        <v>1287</v>
      </c>
      <c r="C559" s="52" t="s">
        <v>885</v>
      </c>
      <c r="D559" s="52" t="s">
        <v>886</v>
      </c>
      <c r="E559" t="s">
        <v>887</v>
      </c>
      <c r="F559" s="50" t="s">
        <v>65</v>
      </c>
      <c r="H559" s="50" t="s">
        <v>65</v>
      </c>
      <c r="L559" s="55">
        <v>43015</v>
      </c>
      <c r="M559" t="s">
        <v>65</v>
      </c>
    </row>
    <row r="560" spans="1:13">
      <c r="A560" s="52">
        <v>559</v>
      </c>
      <c r="B560" s="52" t="s">
        <v>1287</v>
      </c>
      <c r="C560" s="52" t="s">
        <v>885</v>
      </c>
      <c r="D560" s="52" t="s">
        <v>886</v>
      </c>
      <c r="E560" t="s">
        <v>887</v>
      </c>
      <c r="F560" s="50" t="s">
        <v>214</v>
      </c>
      <c r="H560" s="50" t="s">
        <v>214</v>
      </c>
      <c r="L560" s="55">
        <v>43015</v>
      </c>
      <c r="M560" t="s">
        <v>263</v>
      </c>
    </row>
    <row r="561" spans="1:13">
      <c r="A561" s="52">
        <v>560</v>
      </c>
      <c r="B561" s="52" t="s">
        <v>1287</v>
      </c>
      <c r="C561" s="52" t="s">
        <v>885</v>
      </c>
      <c r="D561" s="52" t="s">
        <v>886</v>
      </c>
      <c r="E561" t="s">
        <v>887</v>
      </c>
      <c r="F561" s="50" t="s">
        <v>507</v>
      </c>
      <c r="H561" s="50" t="s">
        <v>507</v>
      </c>
      <c r="L561" s="55">
        <v>43015</v>
      </c>
      <c r="M561" t="s">
        <v>189</v>
      </c>
    </row>
    <row r="562" spans="1:13">
      <c r="A562" s="52">
        <v>561</v>
      </c>
      <c r="B562" s="52" t="s">
        <v>1287</v>
      </c>
      <c r="C562" s="52" t="s">
        <v>885</v>
      </c>
      <c r="D562" s="52" t="s">
        <v>886</v>
      </c>
      <c r="E562" t="s">
        <v>887</v>
      </c>
      <c r="F562" s="50" t="s">
        <v>487</v>
      </c>
      <c r="H562" s="50" t="s">
        <v>487</v>
      </c>
      <c r="L562" s="55">
        <v>43015</v>
      </c>
      <c r="M562" t="s">
        <v>189</v>
      </c>
    </row>
    <row r="563" spans="1:13">
      <c r="A563" s="52">
        <v>562</v>
      </c>
      <c r="B563" s="52" t="s">
        <v>1287</v>
      </c>
      <c r="C563" s="52" t="s">
        <v>885</v>
      </c>
      <c r="D563" s="52" t="s">
        <v>886</v>
      </c>
      <c r="E563" t="s">
        <v>887</v>
      </c>
      <c r="F563" s="50" t="s">
        <v>498</v>
      </c>
      <c r="H563" s="50" t="s">
        <v>498</v>
      </c>
      <c r="L563" s="55">
        <v>43015</v>
      </c>
      <c r="M563" t="s">
        <v>189</v>
      </c>
    </row>
    <row r="564" spans="1:13">
      <c r="A564" s="52">
        <v>563</v>
      </c>
      <c r="B564" s="52" t="s">
        <v>1287</v>
      </c>
      <c r="C564" s="52" t="s">
        <v>885</v>
      </c>
      <c r="D564" s="52" t="s">
        <v>886</v>
      </c>
      <c r="E564" t="s">
        <v>887</v>
      </c>
      <c r="F564" s="50" t="s">
        <v>249</v>
      </c>
      <c r="H564" s="50" t="s">
        <v>249</v>
      </c>
      <c r="L564" s="55">
        <v>43015</v>
      </c>
      <c r="M564" t="s">
        <v>189</v>
      </c>
    </row>
    <row r="565" spans="1:13">
      <c r="A565" s="52">
        <v>564</v>
      </c>
      <c r="B565" s="52" t="s">
        <v>1287</v>
      </c>
      <c r="C565" s="52" t="s">
        <v>885</v>
      </c>
      <c r="D565" s="52" t="s">
        <v>886</v>
      </c>
      <c r="E565" t="s">
        <v>887</v>
      </c>
      <c r="F565" s="50" t="s">
        <v>278</v>
      </c>
      <c r="H565" s="50" t="s">
        <v>278</v>
      </c>
      <c r="L565" s="55">
        <v>43015</v>
      </c>
      <c r="M565" t="s">
        <v>189</v>
      </c>
    </row>
    <row r="566" spans="1:13">
      <c r="A566" s="52">
        <v>565</v>
      </c>
      <c r="B566" s="52" t="s">
        <v>1287</v>
      </c>
      <c r="C566" s="52" t="s">
        <v>885</v>
      </c>
      <c r="D566" s="52" t="s">
        <v>886</v>
      </c>
      <c r="E566" t="s">
        <v>887</v>
      </c>
      <c r="F566" s="50" t="s">
        <v>369</v>
      </c>
      <c r="H566" s="50" t="s">
        <v>369</v>
      </c>
      <c r="L566" s="55">
        <v>43015</v>
      </c>
      <c r="M566" t="s">
        <v>189</v>
      </c>
    </row>
    <row r="567" spans="1:13">
      <c r="A567" s="52">
        <v>566</v>
      </c>
      <c r="B567" s="52" t="s">
        <v>1287</v>
      </c>
      <c r="C567" s="52" t="s">
        <v>885</v>
      </c>
      <c r="D567" s="52" t="s">
        <v>886</v>
      </c>
      <c r="E567" t="s">
        <v>887</v>
      </c>
      <c r="F567" s="50" t="s">
        <v>538</v>
      </c>
      <c r="H567" s="50" t="s">
        <v>538</v>
      </c>
      <c r="L567" s="55">
        <v>43015</v>
      </c>
      <c r="M567" t="s">
        <v>248</v>
      </c>
    </row>
    <row r="568" spans="1:13">
      <c r="A568" s="52">
        <v>567</v>
      </c>
      <c r="B568" s="52" t="s">
        <v>1287</v>
      </c>
      <c r="C568" s="52" t="s">
        <v>885</v>
      </c>
      <c r="D568" s="52" t="s">
        <v>886</v>
      </c>
      <c r="E568" t="s">
        <v>887</v>
      </c>
      <c r="F568" s="50" t="s">
        <v>188</v>
      </c>
      <c r="H568" s="50" t="s">
        <v>188</v>
      </c>
      <c r="L568" s="55">
        <v>43015</v>
      </c>
      <c r="M568" t="s">
        <v>65</v>
      </c>
    </row>
    <row r="569" spans="1:13">
      <c r="A569" s="52">
        <v>568</v>
      </c>
      <c r="B569" s="52" t="s">
        <v>1287</v>
      </c>
      <c r="C569" s="52" t="s">
        <v>885</v>
      </c>
      <c r="D569" s="52" t="s">
        <v>886</v>
      </c>
      <c r="E569" t="s">
        <v>887</v>
      </c>
      <c r="F569" s="50" t="s">
        <v>189</v>
      </c>
      <c r="H569" s="50" t="s">
        <v>189</v>
      </c>
      <c r="L569" s="55">
        <v>43015</v>
      </c>
      <c r="M569" t="s">
        <v>189</v>
      </c>
    </row>
    <row r="570" spans="1:13">
      <c r="A570" s="52">
        <v>569</v>
      </c>
      <c r="B570" s="52" t="s">
        <v>1287</v>
      </c>
      <c r="C570" s="52" t="s">
        <v>885</v>
      </c>
      <c r="D570" s="52" t="s">
        <v>886</v>
      </c>
      <c r="E570" t="s">
        <v>887</v>
      </c>
      <c r="F570" s="50" t="s">
        <v>257</v>
      </c>
      <c r="H570" s="50" t="s">
        <v>257</v>
      </c>
      <c r="L570" s="55">
        <v>43015</v>
      </c>
      <c r="M570" t="s">
        <v>688</v>
      </c>
    </row>
    <row r="571" spans="1:13">
      <c r="A571" s="52">
        <v>570</v>
      </c>
      <c r="B571" s="52" t="s">
        <v>13</v>
      </c>
      <c r="C571" s="52" t="s">
        <v>800</v>
      </c>
      <c r="D571" s="52" t="s">
        <v>801</v>
      </c>
      <c r="E571" t="s">
        <v>802</v>
      </c>
      <c r="F571" s="50" t="s">
        <v>85</v>
      </c>
      <c r="H571" t="s">
        <v>85</v>
      </c>
      <c r="I571" t="s">
        <v>803</v>
      </c>
      <c r="L571" s="55">
        <v>43018</v>
      </c>
      <c r="M571" t="s">
        <v>65</v>
      </c>
    </row>
    <row r="572" spans="1:13">
      <c r="A572" s="52">
        <v>571</v>
      </c>
      <c r="B572" s="52" t="s">
        <v>13</v>
      </c>
      <c r="C572" s="52" t="s">
        <v>800</v>
      </c>
      <c r="D572" s="52" t="s">
        <v>801</v>
      </c>
      <c r="E572" t="s">
        <v>802</v>
      </c>
      <c r="F572" s="50" t="s">
        <v>93</v>
      </c>
      <c r="H572" t="s">
        <v>93</v>
      </c>
      <c r="I572" t="s">
        <v>803</v>
      </c>
      <c r="L572" s="55">
        <v>43018</v>
      </c>
      <c r="M572" t="s">
        <v>65</v>
      </c>
    </row>
    <row r="573" spans="1:13">
      <c r="A573" s="52">
        <v>572</v>
      </c>
      <c r="B573" s="52" t="s">
        <v>13</v>
      </c>
      <c r="C573" s="52" t="s">
        <v>800</v>
      </c>
      <c r="D573" s="52" t="s">
        <v>801</v>
      </c>
      <c r="E573" t="s">
        <v>802</v>
      </c>
      <c r="F573" s="50" t="s">
        <v>161</v>
      </c>
      <c r="H573" t="s">
        <v>161</v>
      </c>
      <c r="I573" t="s">
        <v>803</v>
      </c>
      <c r="L573" s="55">
        <v>43018</v>
      </c>
      <c r="M573" t="s">
        <v>65</v>
      </c>
    </row>
    <row r="574" spans="1:13">
      <c r="A574" s="52">
        <v>573</v>
      </c>
      <c r="B574" s="52" t="s">
        <v>13</v>
      </c>
      <c r="C574" s="52" t="s">
        <v>800</v>
      </c>
      <c r="D574" s="52" t="s">
        <v>801</v>
      </c>
      <c r="E574" t="s">
        <v>802</v>
      </c>
      <c r="F574" s="50" t="s">
        <v>434</v>
      </c>
      <c r="H574" t="s">
        <v>434</v>
      </c>
      <c r="I574" t="s">
        <v>803</v>
      </c>
      <c r="L574" s="55">
        <v>43018</v>
      </c>
      <c r="M574" t="s">
        <v>65</v>
      </c>
    </row>
    <row r="575" spans="1:13">
      <c r="A575" s="52">
        <v>574</v>
      </c>
      <c r="B575" s="52" t="s">
        <v>13</v>
      </c>
      <c r="C575" s="52" t="s">
        <v>800</v>
      </c>
      <c r="D575" s="52" t="s">
        <v>801</v>
      </c>
      <c r="E575" t="s">
        <v>802</v>
      </c>
      <c r="F575" s="50" t="s">
        <v>493</v>
      </c>
      <c r="H575" t="s">
        <v>493</v>
      </c>
      <c r="I575" t="s">
        <v>803</v>
      </c>
      <c r="L575" s="55">
        <v>43018</v>
      </c>
      <c r="M575" t="s">
        <v>65</v>
      </c>
    </row>
    <row r="576" spans="1:13">
      <c r="A576" s="52">
        <v>575</v>
      </c>
      <c r="B576" s="52" t="s">
        <v>13</v>
      </c>
      <c r="C576" s="52" t="s">
        <v>800</v>
      </c>
      <c r="D576" s="52" t="s">
        <v>801</v>
      </c>
      <c r="E576" t="s">
        <v>802</v>
      </c>
      <c r="F576" s="50" t="s">
        <v>98</v>
      </c>
      <c r="H576" t="s">
        <v>98</v>
      </c>
      <c r="I576" t="s">
        <v>803</v>
      </c>
      <c r="L576" s="55">
        <v>43018</v>
      </c>
      <c r="M576" t="s">
        <v>65</v>
      </c>
    </row>
    <row r="577" spans="1:13">
      <c r="A577" s="52">
        <v>576</v>
      </c>
      <c r="B577" s="52" t="s">
        <v>13</v>
      </c>
      <c r="C577" s="52" t="s">
        <v>800</v>
      </c>
      <c r="D577" s="52" t="s">
        <v>801</v>
      </c>
      <c r="E577" t="s">
        <v>802</v>
      </c>
      <c r="F577" s="50" t="s">
        <v>251</v>
      </c>
      <c r="H577" t="s">
        <v>251</v>
      </c>
      <c r="I577" t="s">
        <v>803</v>
      </c>
      <c r="L577" s="55">
        <v>43018</v>
      </c>
      <c r="M577" t="s">
        <v>189</v>
      </c>
    </row>
    <row r="578" spans="1:13">
      <c r="A578" s="52">
        <v>577</v>
      </c>
      <c r="B578" s="52" t="s">
        <v>13</v>
      </c>
      <c r="C578" s="52" t="s">
        <v>800</v>
      </c>
      <c r="D578" s="52" t="s">
        <v>801</v>
      </c>
      <c r="E578" t="s">
        <v>802</v>
      </c>
      <c r="F578" s="50" t="s">
        <v>80</v>
      </c>
      <c r="H578" t="s">
        <v>80</v>
      </c>
      <c r="I578" t="s">
        <v>803</v>
      </c>
      <c r="L578" s="55">
        <v>43018</v>
      </c>
      <c r="M578" t="s">
        <v>65</v>
      </c>
    </row>
    <row r="579" spans="1:13">
      <c r="A579" s="52">
        <v>578</v>
      </c>
      <c r="B579" s="52" t="s">
        <v>13</v>
      </c>
      <c r="C579" s="52" t="s">
        <v>800</v>
      </c>
      <c r="D579" s="52" t="s">
        <v>801</v>
      </c>
      <c r="E579" t="s">
        <v>802</v>
      </c>
      <c r="F579" s="50" t="s">
        <v>269</v>
      </c>
      <c r="H579" t="s">
        <v>269</v>
      </c>
      <c r="I579" t="s">
        <v>803</v>
      </c>
      <c r="L579" s="55">
        <v>43018</v>
      </c>
      <c r="M579" t="s">
        <v>263</v>
      </c>
    </row>
    <row r="580" spans="1:13">
      <c r="A580" s="52">
        <v>579</v>
      </c>
      <c r="B580" s="52" t="s">
        <v>13</v>
      </c>
      <c r="C580" s="52" t="s">
        <v>800</v>
      </c>
      <c r="D580" s="52" t="s">
        <v>801</v>
      </c>
      <c r="E580" t="s">
        <v>802</v>
      </c>
      <c r="F580" s="50" t="s">
        <v>366</v>
      </c>
      <c r="H580" t="s">
        <v>366</v>
      </c>
      <c r="I580" t="s">
        <v>803</v>
      </c>
      <c r="L580" s="55">
        <v>43018</v>
      </c>
      <c r="M580" t="s">
        <v>688</v>
      </c>
    </row>
    <row r="581" spans="1:13">
      <c r="A581" s="52">
        <v>580</v>
      </c>
      <c r="B581" s="52" t="s">
        <v>13</v>
      </c>
      <c r="C581" s="52" t="s">
        <v>800</v>
      </c>
      <c r="D581" s="52" t="s">
        <v>801</v>
      </c>
      <c r="E581" t="s">
        <v>802</v>
      </c>
      <c r="F581" s="50" t="s">
        <v>318</v>
      </c>
      <c r="H581" t="s">
        <v>318</v>
      </c>
      <c r="I581" t="s">
        <v>803</v>
      </c>
      <c r="L581" s="55">
        <v>43018</v>
      </c>
      <c r="M581" t="s">
        <v>65</v>
      </c>
    </row>
    <row r="582" spans="1:13">
      <c r="A582" s="52">
        <v>581</v>
      </c>
      <c r="B582" s="52" t="s">
        <v>13</v>
      </c>
      <c r="C582" s="52" t="s">
        <v>800</v>
      </c>
      <c r="D582" s="52" t="s">
        <v>801</v>
      </c>
      <c r="E582" t="s">
        <v>802</v>
      </c>
      <c r="F582" s="50" t="s">
        <v>208</v>
      </c>
      <c r="H582" t="s">
        <v>208</v>
      </c>
      <c r="I582" t="s">
        <v>803</v>
      </c>
      <c r="L582" s="55">
        <v>43018</v>
      </c>
      <c r="M582" t="s">
        <v>65</v>
      </c>
    </row>
    <row r="583" spans="1:13">
      <c r="A583" s="52">
        <v>582</v>
      </c>
      <c r="B583" s="52" t="s">
        <v>13</v>
      </c>
      <c r="C583" s="52" t="s">
        <v>800</v>
      </c>
      <c r="D583" s="52" t="s">
        <v>801</v>
      </c>
      <c r="E583" t="s">
        <v>802</v>
      </c>
      <c r="F583" s="50" t="s">
        <v>333</v>
      </c>
      <c r="H583" t="s">
        <v>333</v>
      </c>
      <c r="I583" t="s">
        <v>803</v>
      </c>
      <c r="L583" s="55">
        <v>43018</v>
      </c>
      <c r="M583" t="s">
        <v>189</v>
      </c>
    </row>
    <row r="584" spans="1:13">
      <c r="A584" s="52">
        <v>583</v>
      </c>
      <c r="B584" s="52" t="s">
        <v>13</v>
      </c>
      <c r="C584" s="52" t="s">
        <v>800</v>
      </c>
      <c r="D584" s="52" t="s">
        <v>801</v>
      </c>
      <c r="E584" t="s">
        <v>802</v>
      </c>
      <c r="F584" s="50" t="s">
        <v>573</v>
      </c>
      <c r="H584" t="s">
        <v>573</v>
      </c>
      <c r="I584" t="s">
        <v>803</v>
      </c>
      <c r="L584" s="55">
        <v>43018</v>
      </c>
      <c r="M584" t="s">
        <v>189</v>
      </c>
    </row>
    <row r="585" spans="1:13">
      <c r="A585" s="52">
        <v>584</v>
      </c>
      <c r="B585" s="52" t="s">
        <v>13</v>
      </c>
      <c r="C585" s="52" t="s">
        <v>800</v>
      </c>
      <c r="D585" s="52" t="s">
        <v>801</v>
      </c>
      <c r="E585" t="s">
        <v>802</v>
      </c>
      <c r="F585" s="50" t="s">
        <v>287</v>
      </c>
      <c r="H585" t="s">
        <v>287</v>
      </c>
      <c r="I585" t="s">
        <v>803</v>
      </c>
      <c r="L585" s="55">
        <v>43018</v>
      </c>
      <c r="M585" t="s">
        <v>688</v>
      </c>
    </row>
    <row r="586" spans="1:13">
      <c r="A586" s="52">
        <v>585</v>
      </c>
      <c r="B586" s="52" t="s">
        <v>13</v>
      </c>
      <c r="C586" s="52" t="s">
        <v>800</v>
      </c>
      <c r="D586" s="52" t="s">
        <v>801</v>
      </c>
      <c r="E586" t="s">
        <v>802</v>
      </c>
      <c r="F586" s="50" t="s">
        <v>478</v>
      </c>
      <c r="H586" t="s">
        <v>478</v>
      </c>
      <c r="I586" t="s">
        <v>803</v>
      </c>
      <c r="L586" s="55">
        <v>43018</v>
      </c>
      <c r="M586" t="s">
        <v>65</v>
      </c>
    </row>
    <row r="587" spans="1:13">
      <c r="A587" s="52">
        <v>586</v>
      </c>
      <c r="B587" s="52" t="s">
        <v>13</v>
      </c>
      <c r="C587" s="52" t="s">
        <v>800</v>
      </c>
      <c r="D587" s="52" t="s">
        <v>801</v>
      </c>
      <c r="E587" t="s">
        <v>802</v>
      </c>
      <c r="F587" s="50" t="s">
        <v>482</v>
      </c>
      <c r="H587" t="s">
        <v>482</v>
      </c>
      <c r="I587" t="s">
        <v>803</v>
      </c>
      <c r="L587" s="55">
        <v>43018</v>
      </c>
      <c r="M587" t="s">
        <v>65</v>
      </c>
    </row>
    <row r="588" spans="1:13">
      <c r="A588" s="52">
        <v>587</v>
      </c>
      <c r="B588" s="52" t="s">
        <v>13</v>
      </c>
      <c r="C588" s="52" t="s">
        <v>800</v>
      </c>
      <c r="D588" s="52" t="s">
        <v>801</v>
      </c>
      <c r="E588" t="s">
        <v>802</v>
      </c>
      <c r="F588" s="50" t="s">
        <v>138</v>
      </c>
      <c r="H588" t="s">
        <v>138</v>
      </c>
      <c r="I588" t="s">
        <v>803</v>
      </c>
      <c r="L588" s="55">
        <v>43018</v>
      </c>
      <c r="M588" t="s">
        <v>65</v>
      </c>
    </row>
    <row r="589" spans="1:13">
      <c r="A589" s="52">
        <v>588</v>
      </c>
      <c r="B589" s="52" t="s">
        <v>13</v>
      </c>
      <c r="C589" s="52" t="s">
        <v>800</v>
      </c>
      <c r="D589" s="52" t="s">
        <v>801</v>
      </c>
      <c r="E589" t="s">
        <v>802</v>
      </c>
      <c r="F589" s="50" t="s">
        <v>211</v>
      </c>
      <c r="H589" t="s">
        <v>211</v>
      </c>
      <c r="I589" t="s">
        <v>803</v>
      </c>
      <c r="L589" s="55">
        <v>43018</v>
      </c>
      <c r="M589" t="s">
        <v>189</v>
      </c>
    </row>
    <row r="590" spans="1:13">
      <c r="A590" s="52">
        <v>589</v>
      </c>
      <c r="B590" s="52" t="s">
        <v>13</v>
      </c>
      <c r="C590" s="52" t="s">
        <v>800</v>
      </c>
      <c r="D590" s="52" t="s">
        <v>801</v>
      </c>
      <c r="E590" t="s">
        <v>802</v>
      </c>
      <c r="F590" s="50" t="s">
        <v>198</v>
      </c>
      <c r="H590" t="s">
        <v>198</v>
      </c>
      <c r="I590" t="s">
        <v>803</v>
      </c>
      <c r="L590" s="55">
        <v>43018</v>
      </c>
      <c r="M590" t="s">
        <v>189</v>
      </c>
    </row>
    <row r="591" spans="1:13">
      <c r="A591" s="52">
        <v>590</v>
      </c>
      <c r="B591" s="52" t="s">
        <v>13</v>
      </c>
      <c r="C591" s="52" t="s">
        <v>800</v>
      </c>
      <c r="D591" s="52" t="s">
        <v>801</v>
      </c>
      <c r="E591" t="s">
        <v>802</v>
      </c>
      <c r="F591" s="50" t="s">
        <v>510</v>
      </c>
      <c r="H591" t="s">
        <v>510</v>
      </c>
      <c r="I591" t="s">
        <v>803</v>
      </c>
      <c r="L591" s="55">
        <v>43018</v>
      </c>
      <c r="M591" t="s">
        <v>248</v>
      </c>
    </row>
    <row r="592" spans="1:13">
      <c r="A592" s="52">
        <v>591</v>
      </c>
      <c r="B592" s="52" t="s">
        <v>13</v>
      </c>
      <c r="C592" s="52" t="s">
        <v>800</v>
      </c>
      <c r="D592" s="52" t="s">
        <v>801</v>
      </c>
      <c r="E592" t="s">
        <v>802</v>
      </c>
      <c r="F592" s="50" t="s">
        <v>300</v>
      </c>
      <c r="H592" t="s">
        <v>300</v>
      </c>
      <c r="I592" t="s">
        <v>803</v>
      </c>
      <c r="L592" s="55">
        <v>43018</v>
      </c>
      <c r="M592" t="s">
        <v>65</v>
      </c>
    </row>
    <row r="593" spans="1:13">
      <c r="A593" s="52">
        <v>592</v>
      </c>
      <c r="B593" s="52" t="s">
        <v>13</v>
      </c>
      <c r="C593" s="52" t="s">
        <v>800</v>
      </c>
      <c r="D593" s="52" t="s">
        <v>801</v>
      </c>
      <c r="E593" t="s">
        <v>802</v>
      </c>
      <c r="F593" s="50" t="s">
        <v>129</v>
      </c>
      <c r="H593" t="s">
        <v>129</v>
      </c>
      <c r="I593" t="s">
        <v>803</v>
      </c>
      <c r="L593" s="55">
        <v>43018</v>
      </c>
      <c r="M593" t="s">
        <v>65</v>
      </c>
    </row>
    <row r="594" spans="1:13">
      <c r="A594" s="52">
        <v>593</v>
      </c>
      <c r="B594" s="52" t="s">
        <v>13</v>
      </c>
      <c r="C594" s="52" t="s">
        <v>800</v>
      </c>
      <c r="D594" s="52" t="s">
        <v>801</v>
      </c>
      <c r="E594" t="s">
        <v>802</v>
      </c>
      <c r="F594" s="50" t="s">
        <v>472</v>
      </c>
      <c r="H594" t="s">
        <v>472</v>
      </c>
      <c r="I594" t="s">
        <v>803</v>
      </c>
      <c r="L594" s="55">
        <v>43018</v>
      </c>
      <c r="M594" t="s">
        <v>65</v>
      </c>
    </row>
    <row r="595" spans="1:13">
      <c r="A595" s="52">
        <v>594</v>
      </c>
      <c r="B595" s="52" t="s">
        <v>13</v>
      </c>
      <c r="C595" s="52" t="s">
        <v>800</v>
      </c>
      <c r="D595" s="52" t="s">
        <v>801</v>
      </c>
      <c r="E595" t="s">
        <v>802</v>
      </c>
      <c r="F595" s="50" t="s">
        <v>307</v>
      </c>
      <c r="H595" t="s">
        <v>307</v>
      </c>
      <c r="I595" t="s">
        <v>803</v>
      </c>
      <c r="L595" s="55">
        <v>43018</v>
      </c>
      <c r="M595" t="s">
        <v>688</v>
      </c>
    </row>
    <row r="596" spans="1:13">
      <c r="A596" s="52">
        <v>595</v>
      </c>
      <c r="B596" s="52" t="s">
        <v>13</v>
      </c>
      <c r="C596" s="52" t="s">
        <v>800</v>
      </c>
      <c r="D596" s="52" t="s">
        <v>801</v>
      </c>
      <c r="E596" t="s">
        <v>802</v>
      </c>
      <c r="F596" s="50" t="s">
        <v>444</v>
      </c>
      <c r="H596" t="s">
        <v>444</v>
      </c>
      <c r="I596" t="s">
        <v>803</v>
      </c>
      <c r="L596" s="55">
        <v>43018</v>
      </c>
      <c r="M596" t="s">
        <v>65</v>
      </c>
    </row>
    <row r="597" spans="1:13">
      <c r="A597" s="52">
        <v>596</v>
      </c>
      <c r="B597" s="52" t="s">
        <v>13</v>
      </c>
      <c r="C597" s="52" t="s">
        <v>800</v>
      </c>
      <c r="D597" s="52" t="s">
        <v>801</v>
      </c>
      <c r="E597" t="s">
        <v>802</v>
      </c>
      <c r="F597" s="50" t="s">
        <v>408</v>
      </c>
      <c r="H597" t="s">
        <v>408</v>
      </c>
      <c r="I597" t="s">
        <v>803</v>
      </c>
      <c r="L597" s="55">
        <v>43018</v>
      </c>
      <c r="M597" t="s">
        <v>65</v>
      </c>
    </row>
    <row r="598" spans="1:13">
      <c r="A598" s="52">
        <v>597</v>
      </c>
      <c r="B598" s="52" t="s">
        <v>13</v>
      </c>
      <c r="C598" s="52" t="s">
        <v>800</v>
      </c>
      <c r="D598" s="52" t="s">
        <v>801</v>
      </c>
      <c r="E598" t="s">
        <v>802</v>
      </c>
      <c r="F598" s="50" t="s">
        <v>141</v>
      </c>
      <c r="H598" t="s">
        <v>141</v>
      </c>
      <c r="I598" t="s">
        <v>803</v>
      </c>
      <c r="L598" s="55">
        <v>43018</v>
      </c>
      <c r="M598" t="s">
        <v>65</v>
      </c>
    </row>
    <row r="599" spans="1:13">
      <c r="A599" s="52">
        <v>598</v>
      </c>
      <c r="B599" s="52" t="s">
        <v>13</v>
      </c>
      <c r="C599" s="52" t="s">
        <v>800</v>
      </c>
      <c r="D599" s="52" t="s">
        <v>801</v>
      </c>
      <c r="E599" t="s">
        <v>802</v>
      </c>
      <c r="F599" s="50" t="s">
        <v>386</v>
      </c>
      <c r="H599" t="s">
        <v>386</v>
      </c>
      <c r="I599" t="s">
        <v>803</v>
      </c>
      <c r="L599" s="55">
        <v>43018</v>
      </c>
      <c r="M599" t="s">
        <v>65</v>
      </c>
    </row>
    <row r="600" spans="1:13">
      <c r="A600" s="52">
        <v>599</v>
      </c>
      <c r="B600" s="52" t="s">
        <v>13</v>
      </c>
      <c r="C600" s="52" t="s">
        <v>800</v>
      </c>
      <c r="D600" s="52" t="s">
        <v>801</v>
      </c>
      <c r="E600" t="s">
        <v>802</v>
      </c>
      <c r="F600" s="50" t="s">
        <v>339</v>
      </c>
      <c r="H600" t="s">
        <v>339</v>
      </c>
      <c r="I600" t="s">
        <v>803</v>
      </c>
      <c r="L600" s="55">
        <v>43018</v>
      </c>
      <c r="M600" t="s">
        <v>65</v>
      </c>
    </row>
    <row r="601" spans="1:13">
      <c r="A601" s="52">
        <v>600</v>
      </c>
      <c r="B601" s="52" t="s">
        <v>13</v>
      </c>
      <c r="C601" s="52" t="s">
        <v>800</v>
      </c>
      <c r="D601" s="52" t="s">
        <v>801</v>
      </c>
      <c r="E601" t="s">
        <v>802</v>
      </c>
      <c r="F601" s="50" t="s">
        <v>488</v>
      </c>
      <c r="H601" t="s">
        <v>488</v>
      </c>
      <c r="I601" t="s">
        <v>803</v>
      </c>
      <c r="L601" s="55">
        <v>43018</v>
      </c>
      <c r="M601" t="s">
        <v>688</v>
      </c>
    </row>
    <row r="602" spans="1:13">
      <c r="A602" s="52">
        <v>601</v>
      </c>
      <c r="B602" s="52" t="s">
        <v>13</v>
      </c>
      <c r="C602" s="52" t="s">
        <v>800</v>
      </c>
      <c r="D602" s="52" t="s">
        <v>801</v>
      </c>
      <c r="E602" t="s">
        <v>802</v>
      </c>
      <c r="F602" s="50" t="s">
        <v>378</v>
      </c>
      <c r="H602" t="s">
        <v>378</v>
      </c>
      <c r="I602" t="s">
        <v>803</v>
      </c>
      <c r="L602" s="55">
        <v>43018</v>
      </c>
      <c r="M602" t="s">
        <v>688</v>
      </c>
    </row>
    <row r="603" spans="1:13">
      <c r="A603" s="52">
        <v>602</v>
      </c>
      <c r="B603" s="52" t="s">
        <v>13</v>
      </c>
      <c r="C603" s="52" t="s">
        <v>800</v>
      </c>
      <c r="D603" s="52" t="s">
        <v>801</v>
      </c>
      <c r="E603" t="s">
        <v>802</v>
      </c>
      <c r="F603" s="50" t="s">
        <v>112</v>
      </c>
      <c r="H603" t="s">
        <v>112</v>
      </c>
      <c r="I603" t="s">
        <v>803</v>
      </c>
      <c r="L603" s="55">
        <v>43018</v>
      </c>
      <c r="M603" t="s">
        <v>65</v>
      </c>
    </row>
    <row r="604" spans="1:13">
      <c r="A604" s="52">
        <v>603</v>
      </c>
      <c r="B604" s="52" t="s">
        <v>13</v>
      </c>
      <c r="C604" s="52" t="s">
        <v>800</v>
      </c>
      <c r="D604" s="52" t="s">
        <v>801</v>
      </c>
      <c r="E604" t="s">
        <v>802</v>
      </c>
      <c r="F604" s="50" t="s">
        <v>504</v>
      </c>
      <c r="H604" t="s">
        <v>504</v>
      </c>
      <c r="I604" t="s">
        <v>803</v>
      </c>
      <c r="L604" s="55">
        <v>43018</v>
      </c>
      <c r="M604" t="s">
        <v>65</v>
      </c>
    </row>
    <row r="605" spans="1:13">
      <c r="A605" s="52">
        <v>604</v>
      </c>
      <c r="B605" s="52" t="s">
        <v>13</v>
      </c>
      <c r="C605" s="52" t="s">
        <v>800</v>
      </c>
      <c r="D605" s="52" t="s">
        <v>801</v>
      </c>
      <c r="E605" t="s">
        <v>802</v>
      </c>
      <c r="F605" s="50" t="s">
        <v>226</v>
      </c>
      <c r="H605" t="s">
        <v>226</v>
      </c>
      <c r="I605" t="s">
        <v>803</v>
      </c>
      <c r="L605" s="55">
        <v>43018</v>
      </c>
      <c r="M605" t="s">
        <v>65</v>
      </c>
    </row>
    <row r="606" spans="1:13">
      <c r="A606" s="52">
        <v>605</v>
      </c>
      <c r="B606" s="52" t="s">
        <v>13</v>
      </c>
      <c r="C606" s="52" t="s">
        <v>32</v>
      </c>
      <c r="E606" t="s">
        <v>1190</v>
      </c>
      <c r="F606" s="50" t="s">
        <v>1297</v>
      </c>
      <c r="H606" t="s">
        <v>1297</v>
      </c>
      <c r="L606" s="55">
        <v>42328</v>
      </c>
      <c r="M606" t="s">
        <v>688</v>
      </c>
    </row>
    <row r="607" spans="1:13">
      <c r="A607" s="52">
        <v>606</v>
      </c>
      <c r="B607" s="52" t="s">
        <v>13</v>
      </c>
      <c r="C607" s="52" t="s">
        <v>32</v>
      </c>
      <c r="E607" t="s">
        <v>1190</v>
      </c>
      <c r="F607" s="50" t="s">
        <v>1191</v>
      </c>
      <c r="H607" t="s">
        <v>1191</v>
      </c>
      <c r="L607" s="55">
        <v>42328</v>
      </c>
      <c r="M607" t="s">
        <v>189</v>
      </c>
    </row>
    <row r="608" spans="1:13">
      <c r="A608" s="52">
        <v>607</v>
      </c>
      <c r="B608" s="52" t="s">
        <v>13</v>
      </c>
      <c r="C608" s="52" t="s">
        <v>32</v>
      </c>
      <c r="E608" t="s">
        <v>1190</v>
      </c>
      <c r="F608" s="50" t="s">
        <v>493</v>
      </c>
      <c r="H608" t="s">
        <v>1324</v>
      </c>
      <c r="L608" s="55">
        <v>42328</v>
      </c>
      <c r="M608" t="s">
        <v>65</v>
      </c>
    </row>
    <row r="609" spans="1:13">
      <c r="A609" s="52">
        <v>608</v>
      </c>
      <c r="B609" s="52" t="s">
        <v>13</v>
      </c>
      <c r="C609" s="52" t="s">
        <v>32</v>
      </c>
      <c r="E609" t="s">
        <v>1190</v>
      </c>
      <c r="F609" s="50" t="s">
        <v>1192</v>
      </c>
      <c r="H609" t="s">
        <v>733</v>
      </c>
      <c r="L609" s="55">
        <v>42328</v>
      </c>
      <c r="M609" t="s">
        <v>65</v>
      </c>
    </row>
    <row r="610" spans="1:13">
      <c r="A610" s="52">
        <v>609</v>
      </c>
      <c r="B610" s="52" t="s">
        <v>13</v>
      </c>
      <c r="C610" s="52" t="s">
        <v>32</v>
      </c>
      <c r="E610" t="s">
        <v>1190</v>
      </c>
      <c r="F610" s="50" t="s">
        <v>98</v>
      </c>
      <c r="H610" t="s">
        <v>97</v>
      </c>
      <c r="L610" s="55">
        <v>42328</v>
      </c>
      <c r="M610" t="s">
        <v>65</v>
      </c>
    </row>
    <row r="611" spans="1:13">
      <c r="A611" s="52">
        <v>610</v>
      </c>
      <c r="B611" s="52" t="s">
        <v>13</v>
      </c>
      <c r="C611" s="52" t="s">
        <v>32</v>
      </c>
      <c r="E611" t="s">
        <v>1190</v>
      </c>
      <c r="F611" s="50" t="s">
        <v>1193</v>
      </c>
      <c r="H611" t="s">
        <v>1194</v>
      </c>
      <c r="L611" s="55">
        <v>42328</v>
      </c>
      <c r="M611" t="s">
        <v>65</v>
      </c>
    </row>
    <row r="612" spans="1:13">
      <c r="A612" s="52">
        <v>611</v>
      </c>
      <c r="B612" s="52" t="s">
        <v>13</v>
      </c>
      <c r="C612" s="52" t="s">
        <v>32</v>
      </c>
      <c r="E612" t="s">
        <v>1190</v>
      </c>
      <c r="F612" s="50" t="s">
        <v>477</v>
      </c>
      <c r="H612" t="s">
        <v>475</v>
      </c>
      <c r="L612" s="55">
        <v>42328</v>
      </c>
      <c r="M612" t="s">
        <v>65</v>
      </c>
    </row>
    <row r="613" spans="1:13">
      <c r="A613" s="52">
        <v>612</v>
      </c>
      <c r="B613" s="52" t="s">
        <v>13</v>
      </c>
      <c r="C613" s="52" t="s">
        <v>32</v>
      </c>
      <c r="E613" t="s">
        <v>1190</v>
      </c>
      <c r="F613" s="50" t="s">
        <v>183</v>
      </c>
      <c r="H613" t="s">
        <v>1195</v>
      </c>
      <c r="L613" s="55">
        <v>42328</v>
      </c>
      <c r="M613" t="s">
        <v>65</v>
      </c>
    </row>
    <row r="614" spans="1:13">
      <c r="A614" s="52">
        <v>613</v>
      </c>
      <c r="B614" s="52" t="s">
        <v>13</v>
      </c>
      <c r="C614" s="52" t="s">
        <v>32</v>
      </c>
      <c r="E614" t="s">
        <v>1190</v>
      </c>
      <c r="F614" s="50" t="s">
        <v>1196</v>
      </c>
      <c r="H614" t="s">
        <v>123</v>
      </c>
      <c r="L614" s="55">
        <v>42328</v>
      </c>
      <c r="M614" t="s">
        <v>65</v>
      </c>
    </row>
    <row r="615" spans="1:13">
      <c r="A615" s="52">
        <v>614</v>
      </c>
      <c r="B615" s="52" t="s">
        <v>13</v>
      </c>
      <c r="C615" s="52" t="s">
        <v>32</v>
      </c>
      <c r="E615" t="s">
        <v>1190</v>
      </c>
      <c r="F615" s="50" t="s">
        <v>316</v>
      </c>
      <c r="H615" t="s">
        <v>316</v>
      </c>
      <c r="L615" s="55">
        <v>42328</v>
      </c>
      <c r="M615" t="s">
        <v>65</v>
      </c>
    </row>
    <row r="616" spans="1:13">
      <c r="A616" s="52">
        <v>615</v>
      </c>
      <c r="B616" s="52" t="s">
        <v>13</v>
      </c>
      <c r="C616" s="52" t="s">
        <v>32</v>
      </c>
      <c r="E616" t="s">
        <v>1190</v>
      </c>
      <c r="F616" s="50" t="s">
        <v>1197</v>
      </c>
      <c r="H616" t="s">
        <v>1197</v>
      </c>
      <c r="L616" s="55">
        <v>42328</v>
      </c>
      <c r="M616" t="s">
        <v>65</v>
      </c>
    </row>
    <row r="617" spans="1:13">
      <c r="A617" s="52">
        <v>616</v>
      </c>
      <c r="B617" s="52" t="s">
        <v>13</v>
      </c>
      <c r="C617" s="52" t="s">
        <v>32</v>
      </c>
      <c r="E617" t="s">
        <v>1190</v>
      </c>
      <c r="F617" s="50" t="s">
        <v>663</v>
      </c>
      <c r="H617" t="s">
        <v>664</v>
      </c>
      <c r="L617" s="55">
        <v>42328</v>
      </c>
      <c r="M617" t="s">
        <v>65</v>
      </c>
    </row>
    <row r="618" spans="1:13">
      <c r="A618" s="52">
        <v>617</v>
      </c>
      <c r="B618" s="52" t="s">
        <v>13</v>
      </c>
      <c r="C618" s="52" t="s">
        <v>32</v>
      </c>
      <c r="E618" t="s">
        <v>1190</v>
      </c>
      <c r="F618" s="50" t="s">
        <v>1198</v>
      </c>
      <c r="H618" t="s">
        <v>1198</v>
      </c>
      <c r="L618" s="55">
        <v>42328</v>
      </c>
      <c r="M618" t="s">
        <v>65</v>
      </c>
    </row>
    <row r="619" spans="1:13">
      <c r="A619" s="52">
        <v>618</v>
      </c>
      <c r="B619" s="52" t="s">
        <v>13</v>
      </c>
      <c r="C619" s="52" t="s">
        <v>32</v>
      </c>
      <c r="E619" t="s">
        <v>1190</v>
      </c>
      <c r="F619" s="50" t="s">
        <v>439</v>
      </c>
      <c r="H619" t="s">
        <v>1199</v>
      </c>
      <c r="L619" s="55">
        <v>42328</v>
      </c>
      <c r="M619" t="s">
        <v>189</v>
      </c>
    </row>
    <row r="620" spans="1:13">
      <c r="A620" s="52">
        <v>619</v>
      </c>
      <c r="B620" s="52" t="s">
        <v>13</v>
      </c>
      <c r="C620" s="52" t="s">
        <v>32</v>
      </c>
      <c r="E620" t="s">
        <v>1190</v>
      </c>
      <c r="F620" s="50" t="s">
        <v>1200</v>
      </c>
      <c r="H620" t="s">
        <v>1200</v>
      </c>
      <c r="L620" s="55">
        <v>42328</v>
      </c>
      <c r="M620" t="s">
        <v>65</v>
      </c>
    </row>
    <row r="621" spans="1:13">
      <c r="A621" s="52">
        <v>620</v>
      </c>
      <c r="B621" s="52" t="s">
        <v>13</v>
      </c>
      <c r="C621" s="52" t="s">
        <v>32</v>
      </c>
      <c r="E621" t="s">
        <v>1190</v>
      </c>
      <c r="F621" s="50" t="s">
        <v>491</v>
      </c>
      <c r="H621" t="s">
        <v>491</v>
      </c>
      <c r="L621" s="55">
        <v>42328</v>
      </c>
      <c r="M621" t="s">
        <v>65</v>
      </c>
    </row>
    <row r="622" spans="1:13">
      <c r="A622" s="52">
        <v>621</v>
      </c>
      <c r="B622" s="52" t="s">
        <v>13</v>
      </c>
      <c r="C622" s="52" t="s">
        <v>32</v>
      </c>
      <c r="E622" t="s">
        <v>1190</v>
      </c>
      <c r="F622" s="50" t="s">
        <v>1201</v>
      </c>
      <c r="H622" t="s">
        <v>1201</v>
      </c>
      <c r="L622" s="55">
        <v>42328</v>
      </c>
      <c r="M622" t="s">
        <v>65</v>
      </c>
    </row>
    <row r="623" spans="1:13">
      <c r="A623" s="52">
        <v>622</v>
      </c>
      <c r="B623" s="52" t="s">
        <v>13</v>
      </c>
      <c r="C623" s="52" t="s">
        <v>32</v>
      </c>
      <c r="E623" t="s">
        <v>1190</v>
      </c>
      <c r="F623" s="50" t="s">
        <v>287</v>
      </c>
      <c r="H623" t="s">
        <v>809</v>
      </c>
      <c r="L623" s="55">
        <v>42328</v>
      </c>
      <c r="M623" t="s">
        <v>688</v>
      </c>
    </row>
    <row r="624" spans="1:13">
      <c r="A624" s="52">
        <v>623</v>
      </c>
      <c r="B624" s="52" t="s">
        <v>13</v>
      </c>
      <c r="C624" s="52" t="s">
        <v>32</v>
      </c>
      <c r="E624" t="s">
        <v>1190</v>
      </c>
      <c r="F624" s="50" t="s">
        <v>94</v>
      </c>
      <c r="H624" t="s">
        <v>87</v>
      </c>
      <c r="L624" s="55">
        <v>42328</v>
      </c>
      <c r="M624" t="s">
        <v>65</v>
      </c>
    </row>
    <row r="625" spans="1:13">
      <c r="A625" s="52">
        <v>624</v>
      </c>
      <c r="B625" s="52" t="s">
        <v>13</v>
      </c>
      <c r="C625" s="52" t="s">
        <v>32</v>
      </c>
      <c r="E625" t="s">
        <v>1190</v>
      </c>
      <c r="F625" s="50" t="s">
        <v>1202</v>
      </c>
      <c r="H625" t="s">
        <v>1202</v>
      </c>
      <c r="L625" s="55">
        <v>42328</v>
      </c>
      <c r="M625" t="s">
        <v>65</v>
      </c>
    </row>
    <row r="626" spans="1:13">
      <c r="A626" s="52">
        <v>625</v>
      </c>
      <c r="B626" s="52" t="s">
        <v>13</v>
      </c>
      <c r="C626" s="52" t="s">
        <v>32</v>
      </c>
      <c r="E626" t="s">
        <v>1190</v>
      </c>
      <c r="F626" s="50" t="s">
        <v>158</v>
      </c>
      <c r="H626" t="s">
        <v>158</v>
      </c>
      <c r="L626" s="55">
        <v>42328</v>
      </c>
      <c r="M626" t="s">
        <v>65</v>
      </c>
    </row>
    <row r="627" spans="1:13">
      <c r="A627" s="52">
        <v>626</v>
      </c>
      <c r="B627" s="52" t="s">
        <v>13</v>
      </c>
      <c r="C627" s="52" t="s">
        <v>32</v>
      </c>
      <c r="E627" t="s">
        <v>1190</v>
      </c>
      <c r="F627" s="50" t="s">
        <v>138</v>
      </c>
      <c r="H627" t="s">
        <v>738</v>
      </c>
      <c r="L627" s="55">
        <v>42328</v>
      </c>
      <c r="M627" t="s">
        <v>65</v>
      </c>
    </row>
    <row r="628" spans="1:13">
      <c r="A628" s="52">
        <v>627</v>
      </c>
      <c r="B628" s="52" t="s">
        <v>13</v>
      </c>
      <c r="C628" s="52" t="s">
        <v>32</v>
      </c>
      <c r="E628" t="s">
        <v>1190</v>
      </c>
      <c r="F628" s="50" t="s">
        <v>211</v>
      </c>
      <c r="H628" t="s">
        <v>213</v>
      </c>
      <c r="L628" s="55">
        <v>42328</v>
      </c>
      <c r="M628" t="s">
        <v>189</v>
      </c>
    </row>
    <row r="629" spans="1:13">
      <c r="A629" s="52">
        <v>628</v>
      </c>
      <c r="B629" s="52" t="s">
        <v>13</v>
      </c>
      <c r="C629" s="52" t="s">
        <v>32</v>
      </c>
      <c r="E629" t="s">
        <v>1190</v>
      </c>
      <c r="F629" s="50" t="s">
        <v>436</v>
      </c>
      <c r="H629" t="s">
        <v>431</v>
      </c>
      <c r="L629" s="55">
        <v>42328</v>
      </c>
      <c r="M629" t="s">
        <v>65</v>
      </c>
    </row>
    <row r="630" spans="1:13">
      <c r="A630" s="52">
        <v>629</v>
      </c>
      <c r="B630" s="52" t="s">
        <v>13</v>
      </c>
      <c r="C630" s="52" t="s">
        <v>32</v>
      </c>
      <c r="E630" t="s">
        <v>1190</v>
      </c>
      <c r="F630" s="50" t="s">
        <v>472</v>
      </c>
      <c r="H630" t="s">
        <v>473</v>
      </c>
      <c r="L630" s="55">
        <v>42328</v>
      </c>
      <c r="M630" t="s">
        <v>65</v>
      </c>
    </row>
    <row r="631" spans="1:13">
      <c r="A631" s="52">
        <v>630</v>
      </c>
      <c r="B631" s="52" t="s">
        <v>13</v>
      </c>
      <c r="C631" s="52" t="s">
        <v>32</v>
      </c>
      <c r="E631" t="s">
        <v>1190</v>
      </c>
      <c r="F631" s="50" t="s">
        <v>1203</v>
      </c>
      <c r="H631" t="s">
        <v>1203</v>
      </c>
      <c r="L631" s="55">
        <v>42328</v>
      </c>
      <c r="M631" t="s">
        <v>189</v>
      </c>
    </row>
    <row r="632" spans="1:13">
      <c r="A632" s="52">
        <v>631</v>
      </c>
      <c r="B632" s="52" t="s">
        <v>13</v>
      </c>
      <c r="C632" s="52" t="s">
        <v>32</v>
      </c>
      <c r="E632" t="s">
        <v>1190</v>
      </c>
      <c r="F632" s="50" t="s">
        <v>241</v>
      </c>
      <c r="H632" t="s">
        <v>241</v>
      </c>
      <c r="L632" s="55">
        <v>42328</v>
      </c>
      <c r="M632" t="s">
        <v>65</v>
      </c>
    </row>
    <row r="633" spans="1:13">
      <c r="A633" s="52">
        <v>632</v>
      </c>
      <c r="B633" s="52" t="s">
        <v>13</v>
      </c>
      <c r="C633" s="52" t="s">
        <v>32</v>
      </c>
      <c r="E633" t="s">
        <v>1190</v>
      </c>
      <c r="F633" s="50" t="s">
        <v>1205</v>
      </c>
      <c r="H633" t="s">
        <v>909</v>
      </c>
      <c r="L633" s="55">
        <v>42328</v>
      </c>
      <c r="M633" t="s">
        <v>189</v>
      </c>
    </row>
    <row r="634" spans="1:13">
      <c r="A634" s="52">
        <v>633</v>
      </c>
      <c r="B634" s="52" t="s">
        <v>13</v>
      </c>
      <c r="C634" s="52" t="s">
        <v>32</v>
      </c>
      <c r="E634" t="s">
        <v>1190</v>
      </c>
      <c r="F634" s="50" t="s">
        <v>144</v>
      </c>
      <c r="H634" t="s">
        <v>144</v>
      </c>
      <c r="L634" s="55">
        <v>42328</v>
      </c>
      <c r="M634" t="s">
        <v>65</v>
      </c>
    </row>
    <row r="635" spans="1:13">
      <c r="A635" s="52">
        <v>634</v>
      </c>
      <c r="B635" s="52" t="s">
        <v>13</v>
      </c>
      <c r="C635" s="52" t="s">
        <v>32</v>
      </c>
      <c r="E635" t="s">
        <v>1190</v>
      </c>
      <c r="F635" s="50" t="s">
        <v>480</v>
      </c>
      <c r="H635" t="s">
        <v>481</v>
      </c>
      <c r="L635" s="55">
        <v>42328</v>
      </c>
      <c r="M635" t="s">
        <v>65</v>
      </c>
    </row>
    <row r="636" spans="1:13">
      <c r="A636" s="52">
        <v>635</v>
      </c>
      <c r="B636" s="52" t="s">
        <v>13</v>
      </c>
      <c r="C636" s="52" t="s">
        <v>32</v>
      </c>
      <c r="E636" t="s">
        <v>1190</v>
      </c>
      <c r="F636" s="50" t="s">
        <v>112</v>
      </c>
      <c r="H636" t="s">
        <v>107</v>
      </c>
      <c r="L636" s="55">
        <v>42328</v>
      </c>
      <c r="M636" t="s">
        <v>65</v>
      </c>
    </row>
    <row r="637" spans="1:13">
      <c r="A637" s="52">
        <v>636</v>
      </c>
      <c r="B637" s="52" t="s">
        <v>13</v>
      </c>
      <c r="C637" s="52" t="s">
        <v>32</v>
      </c>
      <c r="E637" t="s">
        <v>1190</v>
      </c>
      <c r="F637" s="50" t="s">
        <v>912</v>
      </c>
      <c r="H637" t="s">
        <v>1206</v>
      </c>
      <c r="L637" s="55">
        <v>42328</v>
      </c>
      <c r="M637" t="s">
        <v>189</v>
      </c>
    </row>
    <row r="638" spans="1:13">
      <c r="A638" s="52">
        <v>637</v>
      </c>
      <c r="B638" s="52" t="s">
        <v>13</v>
      </c>
      <c r="C638" s="52" t="s">
        <v>32</v>
      </c>
      <c r="E638" t="s">
        <v>1190</v>
      </c>
      <c r="F638" s="50" t="s">
        <v>715</v>
      </c>
      <c r="H638" t="s">
        <v>715</v>
      </c>
      <c r="L638" s="55">
        <v>42328</v>
      </c>
      <c r="M638" t="s">
        <v>189</v>
      </c>
    </row>
    <row r="639" spans="1:13">
      <c r="A639" s="52">
        <v>638</v>
      </c>
      <c r="B639" s="52" t="s">
        <v>13</v>
      </c>
      <c r="C639" s="52" t="s">
        <v>38</v>
      </c>
      <c r="E639" t="s">
        <v>744</v>
      </c>
      <c r="F639" s="50" t="s">
        <v>94</v>
      </c>
      <c r="H639" t="s">
        <v>87</v>
      </c>
      <c r="I639" t="s">
        <v>768</v>
      </c>
      <c r="K639" s="6">
        <v>1</v>
      </c>
      <c r="L639" s="55">
        <v>42328</v>
      </c>
      <c r="M639" t="s">
        <v>65</v>
      </c>
    </row>
    <row r="640" spans="1:13">
      <c r="A640" s="52">
        <v>639</v>
      </c>
      <c r="B640" s="52" t="s">
        <v>13</v>
      </c>
      <c r="C640" s="52" t="s">
        <v>38</v>
      </c>
      <c r="E640" t="s">
        <v>744</v>
      </c>
      <c r="F640" s="50" t="s">
        <v>147</v>
      </c>
      <c r="H640" t="s">
        <v>149</v>
      </c>
      <c r="I640" t="s">
        <v>758</v>
      </c>
      <c r="K640" s="6">
        <v>1</v>
      </c>
      <c r="L640" s="55">
        <v>42328</v>
      </c>
      <c r="M640" t="s">
        <v>65</v>
      </c>
    </row>
    <row r="641" spans="1:13">
      <c r="A641" s="52">
        <v>640</v>
      </c>
      <c r="B641" s="52" t="s">
        <v>13</v>
      </c>
      <c r="C641" s="52" t="s">
        <v>38</v>
      </c>
      <c r="E641" t="s">
        <v>744</v>
      </c>
      <c r="F641" s="50" t="s">
        <v>98</v>
      </c>
      <c r="H641" t="s">
        <v>97</v>
      </c>
      <c r="I641" t="s">
        <v>751</v>
      </c>
      <c r="K641" s="6">
        <v>1</v>
      </c>
      <c r="L641" s="55">
        <v>42328</v>
      </c>
      <c r="M641" t="s">
        <v>65</v>
      </c>
    </row>
    <row r="642" spans="1:13">
      <c r="A642" s="52">
        <v>641</v>
      </c>
      <c r="B642" s="52" t="s">
        <v>13</v>
      </c>
      <c r="C642" s="52" t="s">
        <v>38</v>
      </c>
      <c r="E642" t="s">
        <v>744</v>
      </c>
      <c r="F642" s="50" t="s">
        <v>138</v>
      </c>
      <c r="H642" t="s">
        <v>738</v>
      </c>
      <c r="I642" t="s">
        <v>772</v>
      </c>
      <c r="J642" t="s">
        <v>773</v>
      </c>
      <c r="K642" s="6">
        <v>1</v>
      </c>
      <c r="L642" s="55">
        <v>42328</v>
      </c>
      <c r="M642" t="s">
        <v>65</v>
      </c>
    </row>
    <row r="643" spans="1:13">
      <c r="A643" s="52">
        <v>642</v>
      </c>
      <c r="B643" s="52" t="s">
        <v>13</v>
      </c>
      <c r="C643" s="52" t="s">
        <v>38</v>
      </c>
      <c r="E643" t="s">
        <v>744</v>
      </c>
      <c r="F643" s="50" t="s">
        <v>139</v>
      </c>
      <c r="H643" t="s">
        <v>627</v>
      </c>
      <c r="I643" t="s">
        <v>798</v>
      </c>
      <c r="J643" t="s">
        <v>799</v>
      </c>
      <c r="K643" s="6">
        <v>1</v>
      </c>
      <c r="L643" s="55">
        <v>42328</v>
      </c>
      <c r="M643" t="s">
        <v>65</v>
      </c>
    </row>
    <row r="644" spans="1:13">
      <c r="A644" s="52">
        <v>643</v>
      </c>
      <c r="B644" s="52" t="s">
        <v>13</v>
      </c>
      <c r="C644" s="52" t="s">
        <v>38</v>
      </c>
      <c r="E644" t="s">
        <v>744</v>
      </c>
      <c r="F644" s="50" t="s">
        <v>74</v>
      </c>
      <c r="H644" t="s">
        <v>760</v>
      </c>
      <c r="I644" t="s">
        <v>761</v>
      </c>
      <c r="J644" t="s">
        <v>762</v>
      </c>
      <c r="K644" s="6">
        <v>1</v>
      </c>
      <c r="L644" s="55">
        <v>42328</v>
      </c>
      <c r="M644" t="s">
        <v>688</v>
      </c>
    </row>
    <row r="645" spans="1:13">
      <c r="A645" s="52">
        <v>644</v>
      </c>
      <c r="B645" s="52" t="s">
        <v>13</v>
      </c>
      <c r="C645" s="52" t="s">
        <v>38</v>
      </c>
      <c r="E645" t="s">
        <v>744</v>
      </c>
      <c r="F645" s="50" t="s">
        <v>112</v>
      </c>
      <c r="H645" t="s">
        <v>107</v>
      </c>
      <c r="I645" t="s">
        <v>794</v>
      </c>
      <c r="J645" t="s">
        <v>795</v>
      </c>
      <c r="K645" s="6">
        <v>1</v>
      </c>
      <c r="L645" s="55">
        <v>42328</v>
      </c>
      <c r="M645" t="s">
        <v>65</v>
      </c>
    </row>
    <row r="646" spans="1:13">
      <c r="A646" s="52">
        <v>645</v>
      </c>
      <c r="B646" s="52" t="s">
        <v>13</v>
      </c>
      <c r="C646" s="52" t="s">
        <v>38</v>
      </c>
      <c r="E646" t="s">
        <v>744</v>
      </c>
      <c r="F646" s="50" t="s">
        <v>401</v>
      </c>
      <c r="H646" t="s">
        <v>781</v>
      </c>
      <c r="I646" t="s">
        <v>782</v>
      </c>
      <c r="K646" s="6">
        <v>1</v>
      </c>
      <c r="L646" s="55">
        <v>42328</v>
      </c>
      <c r="M646" t="s">
        <v>65</v>
      </c>
    </row>
    <row r="647" spans="1:13">
      <c r="A647" s="52">
        <v>646</v>
      </c>
      <c r="B647" s="52" t="s">
        <v>13</v>
      </c>
      <c r="C647" s="52" t="s">
        <v>38</v>
      </c>
      <c r="E647" t="s">
        <v>744</v>
      </c>
      <c r="F647" s="50" t="s">
        <v>211</v>
      </c>
      <c r="H647" t="s">
        <v>213</v>
      </c>
      <c r="I647" t="s">
        <v>774</v>
      </c>
      <c r="J647" t="s">
        <v>775</v>
      </c>
      <c r="K647" s="6">
        <v>1</v>
      </c>
      <c r="L647" s="55">
        <v>42328</v>
      </c>
      <c r="M647" t="s">
        <v>189</v>
      </c>
    </row>
    <row r="648" spans="1:13">
      <c r="A648" s="52">
        <v>647</v>
      </c>
      <c r="B648" s="52" t="s">
        <v>13</v>
      </c>
      <c r="C648" s="52" t="s">
        <v>38</v>
      </c>
      <c r="E648" t="s">
        <v>744</v>
      </c>
      <c r="F648" s="50" t="s">
        <v>199</v>
      </c>
      <c r="H648" t="s">
        <v>749</v>
      </c>
      <c r="I648" t="s">
        <v>750</v>
      </c>
      <c r="K648" s="6">
        <v>1</v>
      </c>
      <c r="L648" s="55">
        <v>42328</v>
      </c>
      <c r="M648" t="s">
        <v>189</v>
      </c>
    </row>
    <row r="649" spans="1:13">
      <c r="A649" s="52">
        <v>648</v>
      </c>
      <c r="B649" s="52" t="s">
        <v>13</v>
      </c>
      <c r="C649" s="52" t="s">
        <v>38</v>
      </c>
      <c r="E649" t="s">
        <v>744</v>
      </c>
      <c r="F649" s="50" t="s">
        <v>188</v>
      </c>
      <c r="H649" t="s">
        <v>182</v>
      </c>
      <c r="I649" t="s">
        <v>784</v>
      </c>
      <c r="J649" t="s">
        <v>785</v>
      </c>
      <c r="K649" s="6">
        <v>1</v>
      </c>
      <c r="L649" s="55">
        <v>42328</v>
      </c>
      <c r="M649" t="s">
        <v>65</v>
      </c>
    </row>
    <row r="650" spans="1:13">
      <c r="A650" s="52">
        <v>649</v>
      </c>
      <c r="B650" s="52" t="s">
        <v>13</v>
      </c>
      <c r="C650" s="52" t="s">
        <v>38</v>
      </c>
      <c r="E650" t="s">
        <v>744</v>
      </c>
      <c r="F650" s="50" t="s">
        <v>327</v>
      </c>
      <c r="H650" t="s">
        <v>763</v>
      </c>
      <c r="I650" t="s">
        <v>764</v>
      </c>
      <c r="K650" s="6">
        <v>1</v>
      </c>
      <c r="L650" s="55">
        <v>42328</v>
      </c>
      <c r="M650" t="s">
        <v>688</v>
      </c>
    </row>
    <row r="651" spans="1:13">
      <c r="A651" s="52">
        <v>650</v>
      </c>
      <c r="B651" s="52" t="s">
        <v>13</v>
      </c>
      <c r="C651" s="52" t="s">
        <v>38</v>
      </c>
      <c r="E651" t="s">
        <v>744</v>
      </c>
      <c r="F651" s="50" t="s">
        <v>82</v>
      </c>
      <c r="H651" t="s">
        <v>752</v>
      </c>
      <c r="I651" t="s">
        <v>753</v>
      </c>
      <c r="J651" t="s">
        <v>754</v>
      </c>
      <c r="K651" s="6">
        <v>1</v>
      </c>
      <c r="L651" s="55">
        <v>42328</v>
      </c>
      <c r="M651" t="s">
        <v>65</v>
      </c>
    </row>
    <row r="652" spans="1:13">
      <c r="A652" s="52">
        <v>651</v>
      </c>
      <c r="B652" s="52" t="s">
        <v>13</v>
      </c>
      <c r="C652" s="52" t="s">
        <v>38</v>
      </c>
      <c r="E652" t="s">
        <v>744</v>
      </c>
      <c r="F652" s="50" t="s">
        <v>446</v>
      </c>
      <c r="H652" t="s">
        <v>786</v>
      </c>
      <c r="I652" t="s">
        <v>787</v>
      </c>
      <c r="J652" t="s">
        <v>788</v>
      </c>
      <c r="K652" s="6">
        <v>1</v>
      </c>
      <c r="L652" s="55">
        <v>42328</v>
      </c>
      <c r="M652" t="s">
        <v>65</v>
      </c>
    </row>
    <row r="653" spans="1:13">
      <c r="A653" s="52">
        <v>652</v>
      </c>
      <c r="B653" s="52" t="s">
        <v>13</v>
      </c>
      <c r="C653" s="52" t="s">
        <v>38</v>
      </c>
      <c r="E653" t="s">
        <v>744</v>
      </c>
      <c r="F653" s="50" t="s">
        <v>354</v>
      </c>
      <c r="H653" t="s">
        <v>789</v>
      </c>
      <c r="I653" t="s">
        <v>790</v>
      </c>
      <c r="K653" s="6">
        <v>1</v>
      </c>
      <c r="L653" s="55">
        <v>42328</v>
      </c>
      <c r="M653" t="s">
        <v>65</v>
      </c>
    </row>
    <row r="654" spans="1:13">
      <c r="A654" s="52">
        <v>653</v>
      </c>
      <c r="B654" s="52" t="s">
        <v>13</v>
      </c>
      <c r="C654" s="52" t="s">
        <v>38</v>
      </c>
      <c r="E654" t="s">
        <v>744</v>
      </c>
      <c r="F654" s="50" t="s">
        <v>170</v>
      </c>
      <c r="H654" t="s">
        <v>796</v>
      </c>
      <c r="I654" t="s">
        <v>797</v>
      </c>
      <c r="K654" s="6">
        <v>1</v>
      </c>
      <c r="L654" s="55">
        <v>42328</v>
      </c>
      <c r="M654" t="s">
        <v>688</v>
      </c>
    </row>
    <row r="655" spans="1:13">
      <c r="A655" s="52">
        <v>654</v>
      </c>
      <c r="B655" s="52" t="s">
        <v>13</v>
      </c>
      <c r="C655" s="52" t="s">
        <v>38</v>
      </c>
      <c r="E655" t="s">
        <v>744</v>
      </c>
      <c r="F655" s="50" t="s">
        <v>308</v>
      </c>
      <c r="H655" t="s">
        <v>778</v>
      </c>
      <c r="I655" t="s">
        <v>779</v>
      </c>
      <c r="J655" t="s">
        <v>780</v>
      </c>
      <c r="K655" s="6">
        <v>1</v>
      </c>
      <c r="L655" s="55">
        <v>42328</v>
      </c>
      <c r="M655" t="s">
        <v>688</v>
      </c>
    </row>
    <row r="656" spans="1:13">
      <c r="A656" s="52">
        <v>655</v>
      </c>
      <c r="B656" s="52" t="s">
        <v>13</v>
      </c>
      <c r="C656" s="52" t="s">
        <v>38</v>
      </c>
      <c r="E656" t="s">
        <v>744</v>
      </c>
      <c r="F656" s="50" t="s">
        <v>331</v>
      </c>
      <c r="H656" t="s">
        <v>765</v>
      </c>
      <c r="I656" t="s">
        <v>766</v>
      </c>
      <c r="J656" t="s">
        <v>767</v>
      </c>
      <c r="K656" s="6">
        <v>0.8</v>
      </c>
      <c r="L656" s="55">
        <v>42328</v>
      </c>
      <c r="M656" t="s">
        <v>65</v>
      </c>
    </row>
    <row r="657" spans="1:13">
      <c r="A657" s="52">
        <v>656</v>
      </c>
      <c r="B657" s="52" t="s">
        <v>13</v>
      </c>
      <c r="C657" s="52" t="s">
        <v>38</v>
      </c>
      <c r="E657" t="s">
        <v>744</v>
      </c>
      <c r="F657" s="50" t="s">
        <v>370</v>
      </c>
      <c r="H657" t="s">
        <v>745</v>
      </c>
      <c r="I657" t="s">
        <v>747</v>
      </c>
      <c r="J657" t="s">
        <v>748</v>
      </c>
      <c r="K657" s="6">
        <v>0.8</v>
      </c>
      <c r="L657" s="55">
        <v>42328</v>
      </c>
      <c r="M657" t="s">
        <v>65</v>
      </c>
    </row>
    <row r="658" spans="1:13">
      <c r="A658" s="52">
        <v>657</v>
      </c>
      <c r="B658" s="52" t="s">
        <v>13</v>
      </c>
      <c r="C658" s="52" t="s">
        <v>38</v>
      </c>
      <c r="E658" t="s">
        <v>744</v>
      </c>
      <c r="F658" s="50" t="s">
        <v>483</v>
      </c>
      <c r="H658" t="s">
        <v>791</v>
      </c>
      <c r="I658" t="s">
        <v>792</v>
      </c>
      <c r="J658" t="s">
        <v>793</v>
      </c>
      <c r="K658" s="6">
        <v>0.5</v>
      </c>
      <c r="L658" s="55">
        <v>42328</v>
      </c>
      <c r="M658" t="s">
        <v>65</v>
      </c>
    </row>
    <row r="659" spans="1:13">
      <c r="A659" s="52">
        <v>658</v>
      </c>
      <c r="B659" s="52" t="s">
        <v>13</v>
      </c>
      <c r="C659" s="52" t="s">
        <v>38</v>
      </c>
      <c r="E659" t="s">
        <v>744</v>
      </c>
      <c r="F659" s="50" t="s">
        <v>466</v>
      </c>
      <c r="H659" t="s">
        <v>756</v>
      </c>
      <c r="I659" t="s">
        <v>757</v>
      </c>
      <c r="K659" s="6">
        <v>0.5</v>
      </c>
      <c r="L659" s="55">
        <v>42328</v>
      </c>
      <c r="M659" t="s">
        <v>65</v>
      </c>
    </row>
    <row r="660" spans="1:13">
      <c r="A660" s="52">
        <v>659</v>
      </c>
      <c r="B660" s="52" t="s">
        <v>13</v>
      </c>
      <c r="C660" s="52" t="s">
        <v>38</v>
      </c>
      <c r="E660" t="s">
        <v>744</v>
      </c>
      <c r="F660" s="50" t="s">
        <v>411</v>
      </c>
      <c r="H660" t="s">
        <v>769</v>
      </c>
      <c r="I660" t="s">
        <v>770</v>
      </c>
      <c r="J660" t="s">
        <v>771</v>
      </c>
      <c r="K660" s="6">
        <v>0.5</v>
      </c>
      <c r="L660" s="55">
        <v>42328</v>
      </c>
      <c r="M660" t="s">
        <v>65</v>
      </c>
    </row>
    <row r="661" spans="1:13">
      <c r="A661" s="52">
        <v>660</v>
      </c>
      <c r="B661" s="52" t="s">
        <v>13</v>
      </c>
      <c r="C661" s="52" t="s">
        <v>38</v>
      </c>
      <c r="E661" t="s">
        <v>744</v>
      </c>
      <c r="F661" s="50" t="s">
        <v>252</v>
      </c>
      <c r="H661" t="s">
        <v>1311</v>
      </c>
      <c r="I661" t="s">
        <v>1312</v>
      </c>
      <c r="K661" s="6">
        <v>0.2</v>
      </c>
      <c r="L661" s="55">
        <v>42328</v>
      </c>
      <c r="M661" t="s">
        <v>189</v>
      </c>
    </row>
    <row r="662" spans="1:13">
      <c r="A662" s="52">
        <v>661</v>
      </c>
      <c r="B662" s="52" t="s">
        <v>13</v>
      </c>
      <c r="C662" s="52" t="s">
        <v>38</v>
      </c>
      <c r="E662" t="s">
        <v>744</v>
      </c>
      <c r="F662" s="50" t="s">
        <v>291</v>
      </c>
      <c r="H662" t="s">
        <v>1298</v>
      </c>
      <c r="I662" t="s">
        <v>1299</v>
      </c>
      <c r="J662" t="s">
        <v>1300</v>
      </c>
      <c r="K662" s="6">
        <v>0.2</v>
      </c>
      <c r="L662" s="55">
        <v>42328</v>
      </c>
      <c r="M662" t="s">
        <v>688</v>
      </c>
    </row>
    <row r="663" spans="1:13">
      <c r="A663" s="52">
        <v>662</v>
      </c>
      <c r="B663" s="52" t="s">
        <v>13</v>
      </c>
      <c r="C663" s="52" t="s">
        <v>38</v>
      </c>
      <c r="E663" t="s">
        <v>744</v>
      </c>
      <c r="F663" s="50" t="s">
        <v>436</v>
      </c>
      <c r="H663" t="s">
        <v>431</v>
      </c>
      <c r="I663" t="s">
        <v>776</v>
      </c>
      <c r="K663" s="6">
        <v>0.2</v>
      </c>
      <c r="L663" s="55">
        <v>42328</v>
      </c>
      <c r="M663" t="s">
        <v>65</v>
      </c>
    </row>
    <row r="664" spans="1:13">
      <c r="A664" s="52">
        <v>663</v>
      </c>
      <c r="B664" s="52" t="s">
        <v>13</v>
      </c>
      <c r="C664" s="52" t="s">
        <v>38</v>
      </c>
      <c r="E664" t="s">
        <v>744</v>
      </c>
      <c r="F664" s="50" t="s">
        <v>422</v>
      </c>
      <c r="H664" t="s">
        <v>1350</v>
      </c>
      <c r="I664" t="s">
        <v>1351</v>
      </c>
      <c r="K664" s="6">
        <v>0.2</v>
      </c>
      <c r="L664" s="55">
        <v>42328</v>
      </c>
      <c r="M664" t="s">
        <v>65</v>
      </c>
    </row>
    <row r="665" spans="1:13">
      <c r="A665" s="52">
        <v>664</v>
      </c>
      <c r="B665" s="52" t="s">
        <v>13</v>
      </c>
      <c r="C665" s="52" t="s">
        <v>38</v>
      </c>
      <c r="E665" t="s">
        <v>744</v>
      </c>
      <c r="F665" s="50" t="s">
        <v>440</v>
      </c>
      <c r="H665" t="s">
        <v>1305</v>
      </c>
      <c r="I665" t="s">
        <v>1306</v>
      </c>
      <c r="K665" s="6">
        <v>0.1</v>
      </c>
      <c r="L665" s="55">
        <v>42328</v>
      </c>
      <c r="M665" t="s">
        <v>189</v>
      </c>
    </row>
    <row r="666" spans="1:13">
      <c r="A666" s="52">
        <v>665</v>
      </c>
      <c r="B666" s="52" t="s">
        <v>13</v>
      </c>
      <c r="C666" s="52" t="s">
        <v>38</v>
      </c>
      <c r="E666" t="s">
        <v>744</v>
      </c>
      <c r="F666" s="50" t="s">
        <v>479</v>
      </c>
      <c r="H666" t="s">
        <v>1332</v>
      </c>
      <c r="I666" t="s">
        <v>1333</v>
      </c>
      <c r="K666" s="6">
        <v>0.1</v>
      </c>
      <c r="L666" s="55">
        <v>42328</v>
      </c>
      <c r="M666" t="s">
        <v>65</v>
      </c>
    </row>
    <row r="667" spans="1:13">
      <c r="A667" s="52">
        <v>666</v>
      </c>
      <c r="B667" s="52" t="s">
        <v>13</v>
      </c>
      <c r="C667" s="52" t="s">
        <v>38</v>
      </c>
      <c r="E667" t="s">
        <v>744</v>
      </c>
      <c r="F667" s="50" t="s">
        <v>472</v>
      </c>
      <c r="H667" t="s">
        <v>473</v>
      </c>
      <c r="I667" t="s">
        <v>777</v>
      </c>
      <c r="K667" s="6">
        <v>0.1</v>
      </c>
      <c r="L667" s="55">
        <v>42328</v>
      </c>
      <c r="M667" t="s">
        <v>65</v>
      </c>
    </row>
    <row r="668" spans="1:13">
      <c r="A668" s="52">
        <v>667</v>
      </c>
      <c r="B668" s="52" t="s">
        <v>13</v>
      </c>
      <c r="C668" s="52" t="s">
        <v>38</v>
      </c>
      <c r="E668" t="s">
        <v>744</v>
      </c>
      <c r="F668" s="50" t="s">
        <v>520</v>
      </c>
      <c r="H668" t="s">
        <v>1313</v>
      </c>
      <c r="I668" t="s">
        <v>1314</v>
      </c>
      <c r="K668" s="6">
        <v>0.1</v>
      </c>
      <c r="L668" s="55">
        <v>42328</v>
      </c>
      <c r="M668" t="s">
        <v>189</v>
      </c>
    </row>
    <row r="669" spans="1:13">
      <c r="A669" s="52">
        <v>668</v>
      </c>
      <c r="B669" s="52" t="s">
        <v>13</v>
      </c>
      <c r="C669" s="52" t="s">
        <v>38</v>
      </c>
      <c r="E669" t="s">
        <v>744</v>
      </c>
      <c r="F669" s="50" t="s">
        <v>499</v>
      </c>
      <c r="H669" t="s">
        <v>1302</v>
      </c>
      <c r="I669" t="s">
        <v>1303</v>
      </c>
      <c r="K669" s="6">
        <v>0.1</v>
      </c>
      <c r="L669" s="55">
        <v>42328</v>
      </c>
      <c r="M669" t="s">
        <v>189</v>
      </c>
    </row>
    <row r="670" spans="1:13">
      <c r="A670" s="52">
        <v>669</v>
      </c>
      <c r="B670" s="52" t="s">
        <v>13</v>
      </c>
      <c r="C670" s="52" t="s">
        <v>38</v>
      </c>
      <c r="E670" t="s">
        <v>744</v>
      </c>
      <c r="F670" s="50" t="s">
        <v>503</v>
      </c>
      <c r="H670" t="s">
        <v>1329</v>
      </c>
      <c r="I670" t="s">
        <v>1330</v>
      </c>
      <c r="J670" t="s">
        <v>1331</v>
      </c>
      <c r="K670" s="6">
        <v>0.1</v>
      </c>
      <c r="L670" s="55">
        <v>42328</v>
      </c>
      <c r="M670" t="s">
        <v>65</v>
      </c>
    </row>
    <row r="671" spans="1:13">
      <c r="A671" s="52">
        <v>670</v>
      </c>
      <c r="B671" s="52" t="s">
        <v>13</v>
      </c>
      <c r="C671" s="52" t="s">
        <v>38</v>
      </c>
      <c r="E671" t="s">
        <v>744</v>
      </c>
      <c r="F671" s="50" t="s">
        <v>501</v>
      </c>
      <c r="H671" t="s">
        <v>1345</v>
      </c>
      <c r="I671" t="s">
        <v>1346</v>
      </c>
      <c r="K671" s="6">
        <v>0.1</v>
      </c>
      <c r="L671" s="55">
        <v>42328</v>
      </c>
      <c r="M671" t="s">
        <v>65</v>
      </c>
    </row>
    <row r="672" spans="1:13">
      <c r="A672" s="52">
        <v>671</v>
      </c>
      <c r="B672" s="52" t="s">
        <v>13</v>
      </c>
      <c r="C672" s="52" t="s">
        <v>38</v>
      </c>
      <c r="E672" t="s">
        <v>744</v>
      </c>
      <c r="F672" s="50" t="s">
        <v>489</v>
      </c>
      <c r="H672" t="s">
        <v>1307</v>
      </c>
      <c r="I672" t="s">
        <v>1308</v>
      </c>
      <c r="K672" s="6">
        <v>0.1</v>
      </c>
      <c r="L672" s="55">
        <v>42328</v>
      </c>
      <c r="M672" t="s">
        <v>189</v>
      </c>
    </row>
    <row r="673" spans="1:13">
      <c r="A673" s="52">
        <v>672</v>
      </c>
      <c r="B673" s="52" t="s">
        <v>13</v>
      </c>
      <c r="C673" s="52" t="s">
        <v>38</v>
      </c>
      <c r="E673" t="s">
        <v>744</v>
      </c>
      <c r="F673" s="50" t="s">
        <v>518</v>
      </c>
      <c r="H673" t="s">
        <v>1309</v>
      </c>
      <c r="I673" t="s">
        <v>1310</v>
      </c>
      <c r="K673" s="6">
        <v>0.1</v>
      </c>
      <c r="L673" s="55">
        <v>42328</v>
      </c>
      <c r="M673" t="s">
        <v>189</v>
      </c>
    </row>
    <row r="674" spans="1:13">
      <c r="A674" s="52">
        <v>673</v>
      </c>
      <c r="B674" s="52" t="s">
        <v>13</v>
      </c>
      <c r="C674" s="52" t="s">
        <v>1732</v>
      </c>
      <c r="D674" s="52" t="s">
        <v>1733</v>
      </c>
      <c r="E674" t="s">
        <v>1730</v>
      </c>
      <c r="F674" s="7" t="s">
        <v>1729</v>
      </c>
      <c r="G674" s="7">
        <v>1</v>
      </c>
    </row>
    <row r="675" spans="1:13">
      <c r="A675" s="52">
        <v>674</v>
      </c>
      <c r="B675" s="52" t="s">
        <v>13</v>
      </c>
      <c r="C675" s="52" t="s">
        <v>1732</v>
      </c>
      <c r="D675" s="52" t="s">
        <v>1733</v>
      </c>
      <c r="E675" t="s">
        <v>1730</v>
      </c>
      <c r="F675" s="7" t="s">
        <v>1687</v>
      </c>
      <c r="G675" s="7">
        <v>2</v>
      </c>
    </row>
    <row r="676" spans="1:13">
      <c r="A676" s="52">
        <v>675</v>
      </c>
      <c r="B676" s="52" t="s">
        <v>13</v>
      </c>
      <c r="C676" s="52" t="s">
        <v>1732</v>
      </c>
      <c r="D676" s="52" t="s">
        <v>1733</v>
      </c>
      <c r="E676" t="s">
        <v>1730</v>
      </c>
      <c r="F676" s="7" t="s">
        <v>1698</v>
      </c>
      <c r="G676" s="7">
        <v>3</v>
      </c>
    </row>
    <row r="677" spans="1:13">
      <c r="A677" s="52">
        <v>676</v>
      </c>
      <c r="B677" s="52" t="s">
        <v>13</v>
      </c>
      <c r="C677" s="52" t="s">
        <v>1732</v>
      </c>
      <c r="D677" s="52" t="s">
        <v>1733</v>
      </c>
      <c r="E677" t="s">
        <v>1730</v>
      </c>
      <c r="F677" s="7" t="s">
        <v>1699</v>
      </c>
      <c r="G677" s="7">
        <v>4</v>
      </c>
    </row>
    <row r="678" spans="1:13">
      <c r="A678" s="52">
        <v>677</v>
      </c>
      <c r="B678" s="52" t="s">
        <v>13</v>
      </c>
      <c r="C678" s="52" t="s">
        <v>1732</v>
      </c>
      <c r="D678" s="52" t="s">
        <v>1733</v>
      </c>
      <c r="E678" t="s">
        <v>1730</v>
      </c>
      <c r="F678" s="7" t="s">
        <v>98</v>
      </c>
      <c r="G678" s="7">
        <v>5</v>
      </c>
    </row>
    <row r="679" spans="1:13">
      <c r="A679" s="52">
        <v>678</v>
      </c>
      <c r="B679" s="52" t="s">
        <v>13</v>
      </c>
      <c r="C679" s="52" t="s">
        <v>1732</v>
      </c>
      <c r="D679" s="52" t="s">
        <v>1733</v>
      </c>
      <c r="E679" t="s">
        <v>1730</v>
      </c>
      <c r="F679" s="7" t="s">
        <v>1700</v>
      </c>
      <c r="G679" s="7">
        <v>6</v>
      </c>
    </row>
    <row r="680" spans="1:13">
      <c r="A680" s="52">
        <v>679</v>
      </c>
      <c r="B680" s="52" t="s">
        <v>13</v>
      </c>
      <c r="C680" s="52" t="s">
        <v>1732</v>
      </c>
      <c r="D680" s="52" t="s">
        <v>1733</v>
      </c>
      <c r="E680" t="s">
        <v>1730</v>
      </c>
      <c r="F680" s="7" t="s">
        <v>1701</v>
      </c>
      <c r="G680" s="7">
        <v>7</v>
      </c>
    </row>
    <row r="681" spans="1:13">
      <c r="A681" s="52">
        <v>680</v>
      </c>
      <c r="B681" s="52" t="s">
        <v>13</v>
      </c>
      <c r="C681" s="52" t="s">
        <v>1732</v>
      </c>
      <c r="D681" s="52" t="s">
        <v>1733</v>
      </c>
      <c r="E681" t="s">
        <v>1730</v>
      </c>
      <c r="F681" s="7" t="s">
        <v>1689</v>
      </c>
      <c r="G681" s="7">
        <v>8</v>
      </c>
    </row>
    <row r="682" spans="1:13">
      <c r="A682" s="52">
        <v>681</v>
      </c>
      <c r="B682" s="52" t="s">
        <v>13</v>
      </c>
      <c r="C682" s="52" t="s">
        <v>1732</v>
      </c>
      <c r="D682" s="52" t="s">
        <v>1733</v>
      </c>
      <c r="E682" t="s">
        <v>1730</v>
      </c>
      <c r="F682" s="7" t="s">
        <v>1690</v>
      </c>
      <c r="G682" s="7">
        <v>9</v>
      </c>
    </row>
    <row r="683" spans="1:13">
      <c r="A683" s="52">
        <v>682</v>
      </c>
      <c r="B683" s="52" t="s">
        <v>13</v>
      </c>
      <c r="C683" s="52" t="s">
        <v>1732</v>
      </c>
      <c r="D683" s="52" t="s">
        <v>1733</v>
      </c>
      <c r="E683" t="s">
        <v>1730</v>
      </c>
      <c r="F683" s="7" t="s">
        <v>1713</v>
      </c>
      <c r="G683" s="7">
        <v>10</v>
      </c>
    </row>
    <row r="684" spans="1:13">
      <c r="A684" s="52">
        <v>683</v>
      </c>
      <c r="B684" s="52" t="s">
        <v>13</v>
      </c>
      <c r="C684" s="52" t="s">
        <v>1732</v>
      </c>
      <c r="D684" s="52" t="s">
        <v>1733</v>
      </c>
      <c r="E684" t="s">
        <v>1730</v>
      </c>
      <c r="F684" s="7" t="s">
        <v>1703</v>
      </c>
      <c r="G684" s="7">
        <v>11</v>
      </c>
    </row>
    <row r="685" spans="1:13">
      <c r="A685" s="52">
        <v>684</v>
      </c>
      <c r="B685" s="52" t="s">
        <v>13</v>
      </c>
      <c r="C685" s="52" t="s">
        <v>1732</v>
      </c>
      <c r="D685" s="52" t="s">
        <v>1733</v>
      </c>
      <c r="E685" t="s">
        <v>1730</v>
      </c>
      <c r="F685" s="7" t="s">
        <v>1196</v>
      </c>
      <c r="G685" s="7">
        <v>12</v>
      </c>
    </row>
    <row r="686" spans="1:13">
      <c r="A686" s="52">
        <v>685</v>
      </c>
      <c r="B686" s="52" t="s">
        <v>13</v>
      </c>
      <c r="C686" s="52" t="s">
        <v>1732</v>
      </c>
      <c r="D686" s="52" t="s">
        <v>1733</v>
      </c>
      <c r="E686" t="s">
        <v>1730</v>
      </c>
      <c r="F686" s="7" t="s">
        <v>1716</v>
      </c>
      <c r="G686" s="7">
        <v>13</v>
      </c>
    </row>
    <row r="687" spans="1:13">
      <c r="A687" s="52">
        <v>686</v>
      </c>
      <c r="B687" s="52" t="s">
        <v>13</v>
      </c>
      <c r="C687" s="52" t="s">
        <v>1732</v>
      </c>
      <c r="D687" s="52" t="s">
        <v>1733</v>
      </c>
      <c r="E687" t="s">
        <v>1730</v>
      </c>
      <c r="F687" s="7" t="s">
        <v>1704</v>
      </c>
      <c r="G687" s="7">
        <v>14</v>
      </c>
    </row>
    <row r="688" spans="1:13">
      <c r="A688" s="52">
        <v>687</v>
      </c>
      <c r="B688" s="52" t="s">
        <v>13</v>
      </c>
      <c r="C688" s="52" t="s">
        <v>1732</v>
      </c>
      <c r="D688" s="52" t="s">
        <v>1733</v>
      </c>
      <c r="E688" t="s">
        <v>1730</v>
      </c>
      <c r="F688" s="7" t="s">
        <v>1717</v>
      </c>
      <c r="G688" s="7">
        <v>15</v>
      </c>
    </row>
    <row r="689" spans="1:7">
      <c r="A689" s="52">
        <v>688</v>
      </c>
      <c r="B689" s="52" t="s">
        <v>13</v>
      </c>
      <c r="C689" s="52" t="s">
        <v>1732</v>
      </c>
      <c r="D689" s="52" t="s">
        <v>1733</v>
      </c>
      <c r="E689" t="s">
        <v>1730</v>
      </c>
      <c r="F689" s="7" t="s">
        <v>147</v>
      </c>
      <c r="G689" s="7">
        <v>16</v>
      </c>
    </row>
    <row r="690" spans="1:7">
      <c r="A690" s="52">
        <v>689</v>
      </c>
      <c r="B690" s="52" t="s">
        <v>13</v>
      </c>
      <c r="C690" s="52" t="s">
        <v>1732</v>
      </c>
      <c r="D690" s="52" t="s">
        <v>1733</v>
      </c>
      <c r="E690" t="s">
        <v>1730</v>
      </c>
      <c r="F690" s="7" t="s">
        <v>1696</v>
      </c>
      <c r="G690" s="7">
        <v>17</v>
      </c>
    </row>
    <row r="691" spans="1:7">
      <c r="A691" s="52">
        <v>690</v>
      </c>
      <c r="B691" s="52" t="s">
        <v>13</v>
      </c>
      <c r="C691" s="52" t="s">
        <v>1732</v>
      </c>
      <c r="D691" s="52" t="s">
        <v>1733</v>
      </c>
      <c r="E691" t="s">
        <v>1730</v>
      </c>
      <c r="F691" s="7" t="s">
        <v>1705</v>
      </c>
      <c r="G691" s="7">
        <v>18</v>
      </c>
    </row>
    <row r="692" spans="1:7">
      <c r="A692" s="52">
        <v>691</v>
      </c>
      <c r="B692" s="52" t="s">
        <v>13</v>
      </c>
      <c r="C692" s="52" t="s">
        <v>1732</v>
      </c>
      <c r="D692" s="52" t="s">
        <v>1733</v>
      </c>
      <c r="E692" t="s">
        <v>1730</v>
      </c>
      <c r="F692" s="7" t="s">
        <v>269</v>
      </c>
      <c r="G692" s="7">
        <v>19</v>
      </c>
    </row>
    <row r="693" spans="1:7">
      <c r="A693" s="52">
        <v>692</v>
      </c>
      <c r="B693" s="52" t="s">
        <v>13</v>
      </c>
      <c r="C693" s="52" t="s">
        <v>1732</v>
      </c>
      <c r="D693" s="52" t="s">
        <v>1733</v>
      </c>
      <c r="E693" t="s">
        <v>1730</v>
      </c>
      <c r="F693" s="7" t="s">
        <v>1727</v>
      </c>
      <c r="G693" s="7">
        <v>20</v>
      </c>
    </row>
    <row r="694" spans="1:7">
      <c r="A694" s="52">
        <v>693</v>
      </c>
      <c r="B694" s="52" t="s">
        <v>13</v>
      </c>
      <c r="C694" s="52" t="s">
        <v>1732</v>
      </c>
      <c r="D694" s="52" t="s">
        <v>1733</v>
      </c>
      <c r="E694" t="s">
        <v>1730</v>
      </c>
      <c r="F694" s="7" t="s">
        <v>1706</v>
      </c>
      <c r="G694" s="7">
        <v>21</v>
      </c>
    </row>
    <row r="695" spans="1:7">
      <c r="A695" s="52">
        <v>694</v>
      </c>
      <c r="B695" s="52" t="s">
        <v>13</v>
      </c>
      <c r="C695" s="52" t="s">
        <v>1732</v>
      </c>
      <c r="D695" s="52" t="s">
        <v>1733</v>
      </c>
      <c r="E695" t="s">
        <v>1730</v>
      </c>
      <c r="F695" s="7" t="s">
        <v>1697</v>
      </c>
      <c r="G695" s="7">
        <v>22</v>
      </c>
    </row>
    <row r="696" spans="1:7">
      <c r="A696" s="52">
        <v>695</v>
      </c>
      <c r="B696" s="52" t="s">
        <v>13</v>
      </c>
      <c r="C696" s="52" t="s">
        <v>1732</v>
      </c>
      <c r="D696" s="52" t="s">
        <v>1733</v>
      </c>
      <c r="E696" t="s">
        <v>1730</v>
      </c>
      <c r="F696" s="7" t="s">
        <v>1688</v>
      </c>
      <c r="G696" s="7">
        <v>23</v>
      </c>
    </row>
    <row r="697" spans="1:7">
      <c r="A697" s="52">
        <v>696</v>
      </c>
      <c r="B697" s="52" t="s">
        <v>13</v>
      </c>
      <c r="C697" s="52" t="s">
        <v>1732</v>
      </c>
      <c r="D697" s="52" t="s">
        <v>1733</v>
      </c>
      <c r="E697" t="s">
        <v>1730</v>
      </c>
      <c r="F697" s="7" t="s">
        <v>737</v>
      </c>
      <c r="G697" s="7">
        <v>24</v>
      </c>
    </row>
    <row r="698" spans="1:7">
      <c r="A698" s="52">
        <v>697</v>
      </c>
      <c r="B698" s="52" t="s">
        <v>13</v>
      </c>
      <c r="C698" s="52" t="s">
        <v>1732</v>
      </c>
      <c r="D698" s="52" t="s">
        <v>1733</v>
      </c>
      <c r="E698" t="s">
        <v>1730</v>
      </c>
      <c r="F698" s="7" t="s">
        <v>1702</v>
      </c>
      <c r="G698" s="7">
        <v>25</v>
      </c>
    </row>
    <row r="699" spans="1:7">
      <c r="A699" s="52">
        <v>698</v>
      </c>
      <c r="B699" s="52" t="s">
        <v>13</v>
      </c>
      <c r="C699" s="52" t="s">
        <v>1732</v>
      </c>
      <c r="D699" s="52" t="s">
        <v>1733</v>
      </c>
      <c r="E699" t="s">
        <v>1730</v>
      </c>
      <c r="F699" s="7" t="s">
        <v>1719</v>
      </c>
      <c r="G699" s="7">
        <v>26</v>
      </c>
    </row>
    <row r="700" spans="1:7">
      <c r="A700" s="52">
        <v>699</v>
      </c>
      <c r="B700" s="52" t="s">
        <v>13</v>
      </c>
      <c r="C700" s="52" t="s">
        <v>1732</v>
      </c>
      <c r="D700" s="52" t="s">
        <v>1733</v>
      </c>
      <c r="E700" t="s">
        <v>1730</v>
      </c>
      <c r="F700" s="7" t="s">
        <v>1691</v>
      </c>
      <c r="G700" s="7">
        <v>27</v>
      </c>
    </row>
    <row r="701" spans="1:7">
      <c r="A701" s="52">
        <v>700</v>
      </c>
      <c r="B701" s="52" t="s">
        <v>13</v>
      </c>
      <c r="C701" s="52" t="s">
        <v>1732</v>
      </c>
      <c r="D701" s="52" t="s">
        <v>1733</v>
      </c>
      <c r="E701" t="s">
        <v>1730</v>
      </c>
      <c r="F701" s="7" t="s">
        <v>1694</v>
      </c>
      <c r="G701" s="7">
        <v>28</v>
      </c>
    </row>
    <row r="702" spans="1:7">
      <c r="A702" s="52">
        <v>701</v>
      </c>
      <c r="B702" s="52" t="s">
        <v>13</v>
      </c>
      <c r="C702" s="52" t="s">
        <v>1732</v>
      </c>
      <c r="D702" s="52" t="s">
        <v>1733</v>
      </c>
      <c r="E702" t="s">
        <v>1730</v>
      </c>
      <c r="F702" s="7" t="s">
        <v>411</v>
      </c>
      <c r="G702" s="7">
        <v>29</v>
      </c>
    </row>
    <row r="703" spans="1:7">
      <c r="A703" s="52">
        <v>702</v>
      </c>
      <c r="B703" s="52" t="s">
        <v>13</v>
      </c>
      <c r="C703" s="52" t="s">
        <v>1732</v>
      </c>
      <c r="D703" s="52" t="s">
        <v>1733</v>
      </c>
      <c r="E703" t="s">
        <v>1730</v>
      </c>
      <c r="F703" s="7" t="s">
        <v>322</v>
      </c>
      <c r="G703" s="7">
        <v>30</v>
      </c>
    </row>
    <row r="704" spans="1:7">
      <c r="A704" s="52">
        <v>703</v>
      </c>
      <c r="B704" s="52" t="s">
        <v>13</v>
      </c>
      <c r="C704" s="52" t="s">
        <v>1732</v>
      </c>
      <c r="D704" s="52" t="s">
        <v>1733</v>
      </c>
      <c r="E704" t="s">
        <v>1730</v>
      </c>
      <c r="F704" s="7" t="s">
        <v>1708</v>
      </c>
      <c r="G704" s="7">
        <v>31</v>
      </c>
    </row>
    <row r="705" spans="1:7">
      <c r="A705" s="52">
        <v>704</v>
      </c>
      <c r="B705" s="52" t="s">
        <v>13</v>
      </c>
      <c r="C705" s="52" t="s">
        <v>1732</v>
      </c>
      <c r="D705" s="52" t="s">
        <v>1733</v>
      </c>
      <c r="E705" t="s">
        <v>1730</v>
      </c>
      <c r="F705" s="7" t="s">
        <v>211</v>
      </c>
      <c r="G705" s="7">
        <v>32</v>
      </c>
    </row>
    <row r="706" spans="1:7">
      <c r="A706" s="52">
        <v>705</v>
      </c>
      <c r="B706" s="52" t="s">
        <v>13</v>
      </c>
      <c r="C706" s="52" t="s">
        <v>1732</v>
      </c>
      <c r="D706" s="52" t="s">
        <v>1733</v>
      </c>
      <c r="E706" t="s">
        <v>1730</v>
      </c>
      <c r="F706" s="7" t="s">
        <v>1707</v>
      </c>
      <c r="G706" s="7">
        <v>33</v>
      </c>
    </row>
    <row r="707" spans="1:7">
      <c r="A707" s="52">
        <v>706</v>
      </c>
      <c r="B707" s="52" t="s">
        <v>13</v>
      </c>
      <c r="C707" s="52" t="s">
        <v>1732</v>
      </c>
      <c r="D707" s="52" t="s">
        <v>1733</v>
      </c>
      <c r="E707" t="s">
        <v>1730</v>
      </c>
      <c r="F707" s="7" t="s">
        <v>1720</v>
      </c>
      <c r="G707" s="7">
        <v>34</v>
      </c>
    </row>
    <row r="708" spans="1:7">
      <c r="A708" s="52">
        <v>707</v>
      </c>
      <c r="B708" s="52" t="s">
        <v>13</v>
      </c>
      <c r="C708" s="52" t="s">
        <v>1732</v>
      </c>
      <c r="D708" s="52" t="s">
        <v>1733</v>
      </c>
      <c r="E708" t="s">
        <v>1730</v>
      </c>
      <c r="F708" s="7" t="s">
        <v>369</v>
      </c>
      <c r="G708" s="7">
        <v>35</v>
      </c>
    </row>
    <row r="709" spans="1:7">
      <c r="A709" s="52">
        <v>708</v>
      </c>
      <c r="B709" s="52" t="s">
        <v>13</v>
      </c>
      <c r="C709" s="52" t="s">
        <v>1732</v>
      </c>
      <c r="D709" s="52" t="s">
        <v>1733</v>
      </c>
      <c r="E709" t="s">
        <v>1730</v>
      </c>
      <c r="F709" s="7" t="s">
        <v>1715</v>
      </c>
      <c r="G709" s="7">
        <v>36</v>
      </c>
    </row>
    <row r="710" spans="1:7">
      <c r="A710" s="52">
        <v>709</v>
      </c>
      <c r="B710" s="52" t="s">
        <v>13</v>
      </c>
      <c r="C710" s="52" t="s">
        <v>1732</v>
      </c>
      <c r="D710" s="52" t="s">
        <v>1733</v>
      </c>
      <c r="E710" t="s">
        <v>1730</v>
      </c>
      <c r="F710" s="7" t="s">
        <v>1718</v>
      </c>
      <c r="G710" s="7">
        <v>37</v>
      </c>
    </row>
    <row r="711" spans="1:7">
      <c r="A711" s="52">
        <v>710</v>
      </c>
      <c r="B711" s="52" t="s">
        <v>13</v>
      </c>
      <c r="C711" s="52" t="s">
        <v>1732</v>
      </c>
      <c r="D711" s="52" t="s">
        <v>1733</v>
      </c>
      <c r="E711" t="s">
        <v>1730</v>
      </c>
      <c r="F711" s="7" t="s">
        <v>1692</v>
      </c>
      <c r="G711" s="7">
        <v>38</v>
      </c>
    </row>
    <row r="712" spans="1:7">
      <c r="A712" s="52">
        <v>711</v>
      </c>
      <c r="B712" s="52" t="s">
        <v>13</v>
      </c>
      <c r="C712" s="52" t="s">
        <v>1732</v>
      </c>
      <c r="D712" s="52" t="s">
        <v>1733</v>
      </c>
      <c r="E712" t="s">
        <v>1730</v>
      </c>
      <c r="F712" s="7" t="s">
        <v>168</v>
      </c>
      <c r="G712" s="7">
        <v>39</v>
      </c>
    </row>
    <row r="713" spans="1:7">
      <c r="A713" s="52">
        <v>712</v>
      </c>
      <c r="B713" s="52" t="s">
        <v>13</v>
      </c>
      <c r="C713" s="52" t="s">
        <v>1732</v>
      </c>
      <c r="D713" s="52" t="s">
        <v>1733</v>
      </c>
      <c r="E713" t="s">
        <v>1730</v>
      </c>
      <c r="F713" s="7" t="s">
        <v>1721</v>
      </c>
      <c r="G713" s="7">
        <v>40</v>
      </c>
    </row>
    <row r="714" spans="1:7">
      <c r="A714" s="52">
        <v>713</v>
      </c>
      <c r="B714" s="52" t="s">
        <v>13</v>
      </c>
      <c r="C714" s="52" t="s">
        <v>1732</v>
      </c>
      <c r="D714" s="52" t="s">
        <v>1733</v>
      </c>
      <c r="E714" t="s">
        <v>1730</v>
      </c>
      <c r="F714" s="7" t="s">
        <v>472</v>
      </c>
      <c r="G714" s="7">
        <v>41</v>
      </c>
    </row>
    <row r="715" spans="1:7">
      <c r="A715" s="52">
        <v>714</v>
      </c>
      <c r="B715" s="52" t="s">
        <v>13</v>
      </c>
      <c r="C715" s="52" t="s">
        <v>1732</v>
      </c>
      <c r="D715" s="52" t="s">
        <v>1733</v>
      </c>
      <c r="E715" t="s">
        <v>1730</v>
      </c>
      <c r="F715" s="7" t="s">
        <v>1693</v>
      </c>
      <c r="G715" s="7">
        <v>42</v>
      </c>
    </row>
    <row r="716" spans="1:7">
      <c r="A716" s="52">
        <v>715</v>
      </c>
      <c r="B716" s="52" t="s">
        <v>13</v>
      </c>
      <c r="C716" s="52" t="s">
        <v>1732</v>
      </c>
      <c r="D716" s="52" t="s">
        <v>1733</v>
      </c>
      <c r="E716" t="s">
        <v>1730</v>
      </c>
      <c r="F716" s="7" t="s">
        <v>1061</v>
      </c>
      <c r="G716" s="7">
        <v>43</v>
      </c>
    </row>
    <row r="717" spans="1:7">
      <c r="A717" s="52">
        <v>716</v>
      </c>
      <c r="B717" s="52" t="s">
        <v>13</v>
      </c>
      <c r="C717" s="52" t="s">
        <v>1732</v>
      </c>
      <c r="D717" s="52" t="s">
        <v>1733</v>
      </c>
      <c r="E717" t="s">
        <v>1730</v>
      </c>
      <c r="F717" s="7" t="s">
        <v>1728</v>
      </c>
      <c r="G717" s="7">
        <v>44</v>
      </c>
    </row>
    <row r="718" spans="1:7">
      <c r="A718" s="52">
        <v>717</v>
      </c>
      <c r="B718" s="52" t="s">
        <v>13</v>
      </c>
      <c r="C718" s="52" t="s">
        <v>1732</v>
      </c>
      <c r="D718" s="52" t="s">
        <v>1733</v>
      </c>
      <c r="E718" t="s">
        <v>1730</v>
      </c>
      <c r="F718" s="7" t="s">
        <v>1709</v>
      </c>
      <c r="G718" s="7">
        <v>45</v>
      </c>
    </row>
    <row r="719" spans="1:7">
      <c r="A719" s="52">
        <v>718</v>
      </c>
      <c r="B719" s="52" t="s">
        <v>13</v>
      </c>
      <c r="C719" s="52" t="s">
        <v>1732</v>
      </c>
      <c r="D719" s="52" t="s">
        <v>1733</v>
      </c>
      <c r="E719" t="s">
        <v>1730</v>
      </c>
      <c r="F719" s="7" t="s">
        <v>1722</v>
      </c>
      <c r="G719" s="7">
        <v>46</v>
      </c>
    </row>
    <row r="720" spans="1:7">
      <c r="A720" s="52">
        <v>719</v>
      </c>
      <c r="B720" s="52" t="s">
        <v>13</v>
      </c>
      <c r="C720" s="52" t="s">
        <v>1732</v>
      </c>
      <c r="D720" s="52" t="s">
        <v>1733</v>
      </c>
      <c r="E720" t="s">
        <v>1730</v>
      </c>
      <c r="F720" s="7" t="s">
        <v>1695</v>
      </c>
      <c r="G720" s="7">
        <v>47</v>
      </c>
    </row>
    <row r="721" spans="1:7">
      <c r="A721" s="52">
        <v>720</v>
      </c>
      <c r="B721" s="52" t="s">
        <v>13</v>
      </c>
      <c r="C721" s="52" t="s">
        <v>1732</v>
      </c>
      <c r="D721" s="52" t="s">
        <v>1733</v>
      </c>
      <c r="E721" t="s">
        <v>1730</v>
      </c>
      <c r="F721" s="7" t="s">
        <v>141</v>
      </c>
      <c r="G721" s="7">
        <v>48</v>
      </c>
    </row>
    <row r="722" spans="1:7">
      <c r="A722" s="52">
        <v>721</v>
      </c>
      <c r="B722" s="52" t="s">
        <v>13</v>
      </c>
      <c r="C722" s="52" t="s">
        <v>1732</v>
      </c>
      <c r="D722" s="52" t="s">
        <v>1733</v>
      </c>
      <c r="E722" t="s">
        <v>1730</v>
      </c>
      <c r="F722" s="7" t="s">
        <v>1710</v>
      </c>
      <c r="G722" s="7">
        <v>49</v>
      </c>
    </row>
    <row r="723" spans="1:7">
      <c r="A723" s="52">
        <v>722</v>
      </c>
      <c r="B723" s="52" t="s">
        <v>13</v>
      </c>
      <c r="C723" s="52" t="s">
        <v>1732</v>
      </c>
      <c r="D723" s="52" t="s">
        <v>1733</v>
      </c>
      <c r="E723" t="s">
        <v>1730</v>
      </c>
      <c r="F723" s="7" t="s">
        <v>1723</v>
      </c>
      <c r="G723" s="7">
        <v>50</v>
      </c>
    </row>
    <row r="724" spans="1:7">
      <c r="A724" s="52">
        <v>723</v>
      </c>
      <c r="B724" s="52" t="s">
        <v>13</v>
      </c>
      <c r="C724" s="52" t="s">
        <v>1732</v>
      </c>
      <c r="D724" s="52" t="s">
        <v>1733</v>
      </c>
      <c r="E724" t="s">
        <v>1730</v>
      </c>
      <c r="F724" s="7" t="s">
        <v>1725</v>
      </c>
      <c r="G724" s="7">
        <v>51</v>
      </c>
    </row>
    <row r="725" spans="1:7">
      <c r="A725" s="52">
        <v>724</v>
      </c>
      <c r="B725" s="52" t="s">
        <v>13</v>
      </c>
      <c r="C725" s="52" t="s">
        <v>1732</v>
      </c>
      <c r="D725" s="52" t="s">
        <v>1733</v>
      </c>
      <c r="E725" t="s">
        <v>1730</v>
      </c>
      <c r="F725" s="7" t="s">
        <v>1711</v>
      </c>
      <c r="G725" s="7">
        <v>52</v>
      </c>
    </row>
    <row r="726" spans="1:7">
      <c r="A726" s="52">
        <v>725</v>
      </c>
      <c r="B726" s="52" t="s">
        <v>13</v>
      </c>
      <c r="C726" s="52" t="s">
        <v>1732</v>
      </c>
      <c r="D726" s="52" t="s">
        <v>1733</v>
      </c>
      <c r="E726" t="s">
        <v>1730</v>
      </c>
      <c r="F726" s="7" t="s">
        <v>975</v>
      </c>
      <c r="G726" s="7">
        <v>53</v>
      </c>
    </row>
    <row r="727" spans="1:7">
      <c r="A727" s="52">
        <v>726</v>
      </c>
      <c r="B727" s="52" t="s">
        <v>13</v>
      </c>
      <c r="C727" s="52" t="s">
        <v>1732</v>
      </c>
      <c r="D727" s="52" t="s">
        <v>1733</v>
      </c>
      <c r="E727" t="s">
        <v>1730</v>
      </c>
      <c r="F727" s="7" t="s">
        <v>386</v>
      </c>
      <c r="G727" s="7">
        <v>54</v>
      </c>
    </row>
    <row r="728" spans="1:7">
      <c r="A728" s="52">
        <v>727</v>
      </c>
      <c r="B728" s="52" t="s">
        <v>13</v>
      </c>
      <c r="C728" s="52" t="s">
        <v>1732</v>
      </c>
      <c r="D728" s="52" t="s">
        <v>1733</v>
      </c>
      <c r="E728" t="s">
        <v>1730</v>
      </c>
      <c r="F728" s="7" t="s">
        <v>1724</v>
      </c>
      <c r="G728" s="7">
        <v>55</v>
      </c>
    </row>
    <row r="729" spans="1:7">
      <c r="A729" s="52">
        <v>728</v>
      </c>
      <c r="B729" s="52" t="s">
        <v>13</v>
      </c>
      <c r="C729" s="52" t="s">
        <v>1732</v>
      </c>
      <c r="D729" s="52" t="s">
        <v>1733</v>
      </c>
      <c r="E729" t="s">
        <v>1730</v>
      </c>
      <c r="F729" s="7" t="s">
        <v>188</v>
      </c>
      <c r="G729" s="7">
        <v>56</v>
      </c>
    </row>
    <row r="730" spans="1:7">
      <c r="A730" s="52">
        <v>729</v>
      </c>
      <c r="B730" s="52" t="s">
        <v>13</v>
      </c>
      <c r="C730" s="52" t="s">
        <v>1732</v>
      </c>
      <c r="D730" s="52" t="s">
        <v>1733</v>
      </c>
      <c r="E730" t="s">
        <v>1730</v>
      </c>
      <c r="F730" s="7" t="s">
        <v>1714</v>
      </c>
      <c r="G730" s="7">
        <v>57</v>
      </c>
    </row>
    <row r="731" spans="1:7">
      <c r="A731" s="52">
        <v>730</v>
      </c>
      <c r="B731" s="52" t="s">
        <v>13</v>
      </c>
      <c r="C731" s="52" t="s">
        <v>1732</v>
      </c>
      <c r="D731" s="52" t="s">
        <v>1733</v>
      </c>
      <c r="E731" t="s">
        <v>1730</v>
      </c>
      <c r="F731" s="7" t="s">
        <v>278</v>
      </c>
      <c r="G731" s="7">
        <v>58</v>
      </c>
    </row>
    <row r="732" spans="1:7">
      <c r="A732" s="52">
        <v>731</v>
      </c>
      <c r="B732" s="52" t="s">
        <v>13</v>
      </c>
      <c r="C732" s="52" t="s">
        <v>1732</v>
      </c>
      <c r="D732" s="52" t="s">
        <v>1733</v>
      </c>
      <c r="E732" t="s">
        <v>1730</v>
      </c>
      <c r="F732" s="7" t="s">
        <v>1712</v>
      </c>
      <c r="G732" s="7">
        <v>59</v>
      </c>
    </row>
    <row r="733" spans="1:7">
      <c r="A733" s="52">
        <v>732</v>
      </c>
      <c r="B733" s="52" t="s">
        <v>13</v>
      </c>
      <c r="C733" s="52" t="s">
        <v>1732</v>
      </c>
      <c r="D733" s="52" t="s">
        <v>1733</v>
      </c>
      <c r="E733" t="s">
        <v>1730</v>
      </c>
      <c r="F733" s="7" t="s">
        <v>980</v>
      </c>
      <c r="G733" s="7">
        <v>60</v>
      </c>
    </row>
    <row r="734" spans="1:7">
      <c r="A734" s="52">
        <v>733</v>
      </c>
      <c r="B734" s="52" t="s">
        <v>13</v>
      </c>
      <c r="C734" s="52" t="s">
        <v>1732</v>
      </c>
      <c r="D734" s="52" t="s">
        <v>1733</v>
      </c>
      <c r="E734" t="s">
        <v>1730</v>
      </c>
      <c r="F734" s="7" t="s">
        <v>65</v>
      </c>
      <c r="G734" s="7">
        <v>61</v>
      </c>
    </row>
    <row r="735" spans="1:7">
      <c r="A735" s="52">
        <v>734</v>
      </c>
      <c r="B735" s="52" t="s">
        <v>13</v>
      </c>
      <c r="C735" s="52" t="s">
        <v>1732</v>
      </c>
      <c r="D735" s="52" t="s">
        <v>1733</v>
      </c>
      <c r="E735" t="s">
        <v>1730</v>
      </c>
      <c r="F735" s="7" t="s">
        <v>112</v>
      </c>
      <c r="G735" s="7">
        <v>62</v>
      </c>
    </row>
    <row r="736" spans="1:7">
      <c r="A736" s="52">
        <v>735</v>
      </c>
      <c r="B736" s="52" t="s">
        <v>13</v>
      </c>
      <c r="C736" s="52" t="s">
        <v>1732</v>
      </c>
      <c r="D736" s="52" t="s">
        <v>1733</v>
      </c>
      <c r="E736" t="s">
        <v>1730</v>
      </c>
      <c r="F736" s="7" t="s">
        <v>1726</v>
      </c>
      <c r="G736" s="7">
        <v>63</v>
      </c>
    </row>
    <row r="737" spans="1:13">
      <c r="A737" s="52">
        <v>736</v>
      </c>
      <c r="B737" s="52" t="s">
        <v>13</v>
      </c>
      <c r="C737" s="52" t="s">
        <v>1732</v>
      </c>
      <c r="D737" s="52" t="s">
        <v>1733</v>
      </c>
      <c r="E737" t="s">
        <v>1730</v>
      </c>
      <c r="F737" s="7" t="s">
        <v>811</v>
      </c>
      <c r="G737" s="7">
        <v>64</v>
      </c>
    </row>
    <row r="738" spans="1:13">
      <c r="A738" s="52">
        <v>737</v>
      </c>
      <c r="B738" s="52" t="s">
        <v>13</v>
      </c>
      <c r="C738" s="52" t="s">
        <v>1732</v>
      </c>
      <c r="D738" s="52" t="s">
        <v>1733</v>
      </c>
      <c r="E738" t="s">
        <v>1730</v>
      </c>
      <c r="F738" s="7" t="s">
        <v>220</v>
      </c>
      <c r="G738" s="7">
        <v>65</v>
      </c>
    </row>
    <row r="739" spans="1:13">
      <c r="A739" s="52">
        <v>738</v>
      </c>
      <c r="B739" s="52" t="s">
        <v>13</v>
      </c>
      <c r="C739" s="52" t="s">
        <v>1732</v>
      </c>
      <c r="D739" s="52" t="s">
        <v>1733</v>
      </c>
      <c r="E739" t="s">
        <v>1730</v>
      </c>
      <c r="F739" s="7" t="s">
        <v>426</v>
      </c>
      <c r="G739" s="7">
        <v>66</v>
      </c>
    </row>
    <row r="740" spans="1:13">
      <c r="A740" s="52">
        <v>739</v>
      </c>
      <c r="B740" s="52" t="s">
        <v>13</v>
      </c>
      <c r="C740" s="52" t="s">
        <v>1732</v>
      </c>
      <c r="D740" s="52" t="s">
        <v>1733</v>
      </c>
      <c r="E740" t="s">
        <v>1730</v>
      </c>
      <c r="F740" s="7" t="s">
        <v>216</v>
      </c>
      <c r="G740" s="7">
        <v>67</v>
      </c>
    </row>
    <row r="741" spans="1:13">
      <c r="A741" s="52">
        <v>740</v>
      </c>
      <c r="B741" s="52" t="s">
        <v>2369</v>
      </c>
      <c r="C741" s="52" t="s">
        <v>2371</v>
      </c>
      <c r="E741" t="s">
        <v>2369</v>
      </c>
      <c r="F741" t="s">
        <v>172</v>
      </c>
      <c r="G741" s="7">
        <v>1</v>
      </c>
      <c r="I741" t="s">
        <v>2372</v>
      </c>
      <c r="L741" s="55">
        <v>43108</v>
      </c>
      <c r="M741" t="s">
        <v>688</v>
      </c>
    </row>
    <row r="742" spans="1:13">
      <c r="A742" s="52">
        <v>741</v>
      </c>
      <c r="B742" s="52" t="s">
        <v>2369</v>
      </c>
      <c r="C742" s="52" t="s">
        <v>2371</v>
      </c>
      <c r="E742" t="s">
        <v>2369</v>
      </c>
      <c r="F742" t="s">
        <v>2367</v>
      </c>
      <c r="G742" s="7">
        <v>2</v>
      </c>
      <c r="L742" s="55">
        <v>43108</v>
      </c>
      <c r="M742" t="s">
        <v>688</v>
      </c>
    </row>
    <row r="743" spans="1:13">
      <c r="A743" s="52">
        <v>742</v>
      </c>
      <c r="B743" s="52" t="s">
        <v>2369</v>
      </c>
      <c r="C743" s="52" t="s">
        <v>2371</v>
      </c>
      <c r="E743" t="s">
        <v>2369</v>
      </c>
      <c r="F743" t="s">
        <v>62</v>
      </c>
      <c r="G743" s="7">
        <v>3</v>
      </c>
      <c r="L743" s="55">
        <v>43108</v>
      </c>
      <c r="M743" t="s">
        <v>688</v>
      </c>
    </row>
    <row r="744" spans="1:13">
      <c r="A744" s="52">
        <v>743</v>
      </c>
      <c r="B744" s="52" t="s">
        <v>2369</v>
      </c>
      <c r="C744" s="52" t="s">
        <v>2371</v>
      </c>
      <c r="E744" t="s">
        <v>2369</v>
      </c>
      <c r="F744" t="s">
        <v>2365</v>
      </c>
      <c r="G744" s="7">
        <v>4</v>
      </c>
      <c r="L744" s="55">
        <v>43108</v>
      </c>
      <c r="M744" t="s">
        <v>688</v>
      </c>
    </row>
    <row r="745" spans="1:13">
      <c r="A745" s="52">
        <v>744</v>
      </c>
      <c r="B745" s="52" t="s">
        <v>2369</v>
      </c>
      <c r="C745" s="52" t="s">
        <v>2371</v>
      </c>
      <c r="E745" t="s">
        <v>2369</v>
      </c>
      <c r="F745" t="s">
        <v>2366</v>
      </c>
      <c r="G745" s="7">
        <v>5</v>
      </c>
      <c r="L745" s="55">
        <v>43108</v>
      </c>
      <c r="M745" t="s">
        <v>688</v>
      </c>
    </row>
    <row r="746" spans="1:13">
      <c r="A746" s="52">
        <v>745</v>
      </c>
      <c r="B746" s="52" t="s">
        <v>2369</v>
      </c>
      <c r="C746" s="52" t="s">
        <v>2371</v>
      </c>
      <c r="E746" t="s">
        <v>2369</v>
      </c>
      <c r="F746" t="s">
        <v>412</v>
      </c>
      <c r="G746" s="7">
        <v>6</v>
      </c>
      <c r="L746" s="55">
        <v>43108</v>
      </c>
      <c r="M746" t="s">
        <v>688</v>
      </c>
    </row>
    <row r="747" spans="1:13">
      <c r="A747" s="52">
        <v>746</v>
      </c>
      <c r="B747" s="52" t="s">
        <v>2369</v>
      </c>
      <c r="C747" s="52" t="s">
        <v>2371</v>
      </c>
      <c r="E747" t="s">
        <v>2369</v>
      </c>
      <c r="F747" t="s">
        <v>153</v>
      </c>
      <c r="G747" s="7">
        <v>7</v>
      </c>
      <c r="L747" s="55">
        <v>43108</v>
      </c>
      <c r="M747" t="s">
        <v>688</v>
      </c>
    </row>
    <row r="748" spans="1:13">
      <c r="A748" s="52">
        <v>747</v>
      </c>
      <c r="B748" s="52" t="s">
        <v>2369</v>
      </c>
      <c r="C748" s="52" t="s">
        <v>2371</v>
      </c>
      <c r="E748" t="s">
        <v>2369</v>
      </c>
      <c r="F748" t="s">
        <v>301</v>
      </c>
      <c r="G748" s="7">
        <v>8</v>
      </c>
      <c r="L748" s="55">
        <v>43108</v>
      </c>
      <c r="M748" t="s">
        <v>688</v>
      </c>
    </row>
    <row r="749" spans="1:13">
      <c r="A749" s="52">
        <v>748</v>
      </c>
      <c r="B749" s="52" t="s">
        <v>2369</v>
      </c>
      <c r="C749" s="52" t="s">
        <v>2371</v>
      </c>
      <c r="E749" t="s">
        <v>2369</v>
      </c>
      <c r="F749" t="s">
        <v>166</v>
      </c>
      <c r="G749" s="7">
        <v>9</v>
      </c>
      <c r="L749" s="55">
        <v>43108</v>
      </c>
      <c r="M749" t="s">
        <v>688</v>
      </c>
    </row>
    <row r="750" spans="1:13">
      <c r="A750" s="52">
        <v>749</v>
      </c>
      <c r="B750" s="52" t="s">
        <v>3328</v>
      </c>
      <c r="C750" s="52" t="s">
        <v>3329</v>
      </c>
      <c r="E750" t="s">
        <v>3330</v>
      </c>
      <c r="F750" s="50">
        <v>10</v>
      </c>
      <c r="H750" t="s">
        <v>3326</v>
      </c>
    </row>
    <row r="751" spans="1:13">
      <c r="A751" s="52">
        <v>750</v>
      </c>
      <c r="B751" s="52" t="s">
        <v>3328</v>
      </c>
      <c r="C751" s="52" t="s">
        <v>3329</v>
      </c>
      <c r="E751" t="s">
        <v>3330</v>
      </c>
      <c r="F751" s="50">
        <v>14</v>
      </c>
      <c r="H751" t="s">
        <v>3324</v>
      </c>
    </row>
    <row r="752" spans="1:13">
      <c r="A752" s="52">
        <v>751</v>
      </c>
      <c r="B752" s="52" t="s">
        <v>3328</v>
      </c>
      <c r="C752" s="52" t="s">
        <v>3329</v>
      </c>
      <c r="E752" t="s">
        <v>3330</v>
      </c>
      <c r="F752" s="50">
        <v>16</v>
      </c>
      <c r="H752" t="s">
        <v>248</v>
      </c>
    </row>
    <row r="753" spans="1:8">
      <c r="A753" s="52">
        <v>752</v>
      </c>
      <c r="B753" s="52" t="s">
        <v>3328</v>
      </c>
      <c r="C753" s="52" t="s">
        <v>3329</v>
      </c>
      <c r="E753" t="s">
        <v>3330</v>
      </c>
      <c r="F753" s="50">
        <v>46</v>
      </c>
      <c r="H753" t="s">
        <v>3325</v>
      </c>
    </row>
    <row r="754" spans="1:8">
      <c r="A754" s="52">
        <v>753</v>
      </c>
      <c r="B754" s="52" t="s">
        <v>3328</v>
      </c>
      <c r="C754" s="52" t="s">
        <v>3329</v>
      </c>
      <c r="E754" t="s">
        <v>3330</v>
      </c>
      <c r="F754" s="50">
        <v>53</v>
      </c>
      <c r="H754" t="s">
        <v>3327</v>
      </c>
    </row>
    <row r="755" spans="1:8">
      <c r="A755" s="52">
        <v>754</v>
      </c>
      <c r="B755" s="52" t="s">
        <v>3328</v>
      </c>
      <c r="C755" s="52" t="s">
        <v>3329</v>
      </c>
      <c r="E755" t="s">
        <v>3330</v>
      </c>
      <c r="F755" s="50">
        <v>1</v>
      </c>
      <c r="H755" t="s">
        <v>3331</v>
      </c>
    </row>
    <row r="756" spans="1:8">
      <c r="A756" s="52">
        <v>755</v>
      </c>
      <c r="B756"/>
      <c r="C756"/>
      <c r="D756"/>
    </row>
    <row r="757" spans="1:8">
      <c r="A757" s="52">
        <v>756</v>
      </c>
      <c r="B757"/>
      <c r="C757"/>
      <c r="D757"/>
    </row>
  </sheetData>
  <autoFilter ref="A1:K749" xr:uid="{00000000-0009-0000-0000-00000F000000}"/>
  <sortState ref="U3:U14">
    <sortCondition ref="U3:U14"/>
  </sortState>
  <dataValidations count="1">
    <dataValidation type="list" allowBlank="1" showInputMessage="1" showErrorMessage="1" sqref="M2:M673" xr:uid="{00000000-0002-0000-0F00-000000000000}">
      <formula1>repository_type</formula1>
    </dataValidation>
  </dataValidation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2"/>
  <sheetViews>
    <sheetView zoomScale="110" zoomScaleNormal="110" workbookViewId="0">
      <pane xSplit="10" ySplit="1" topLeftCell="K113" activePane="bottomRight" state="frozen"/>
      <selection pane="topRight" activeCell="F1" sqref="F1"/>
      <selection pane="bottomLeft" activeCell="A2" sqref="A2"/>
      <selection pane="bottomRight" activeCell="I124" sqref="I124"/>
    </sheetView>
  </sheetViews>
  <sheetFormatPr baseColWidth="10" defaultColWidth="9.1640625" defaultRowHeight="15"/>
  <cols>
    <col min="1" max="1" width="2.6640625" bestFit="1" customWidth="1"/>
    <col min="2" max="2" width="4.83203125" customWidth="1"/>
    <col min="3" max="3" width="4" style="7" customWidth="1"/>
    <col min="4" max="4" width="12.5" style="7" customWidth="1"/>
    <col min="5" max="5" width="6.33203125" style="7" customWidth="1"/>
    <col min="6" max="6" width="13.83203125" style="7" bestFit="1" customWidth="1"/>
    <col min="7" max="7" width="14.33203125" style="21" customWidth="1"/>
    <col min="8" max="8" width="14" style="7" customWidth="1"/>
    <col min="9" max="9" width="30.33203125" style="7" bestFit="1" customWidth="1"/>
    <col min="10" max="10" width="33.6640625" style="47" customWidth="1"/>
    <col min="12" max="12" width="3.5" customWidth="1"/>
    <col min="13" max="13" width="7.6640625" customWidth="1"/>
    <col min="14" max="14" width="27" bestFit="1" customWidth="1"/>
    <col min="15" max="15" width="23.33203125" style="36" customWidth="1"/>
    <col min="16" max="16" width="24.33203125" style="43" bestFit="1" customWidth="1"/>
    <col min="17" max="17" width="20" style="8" customWidth="1"/>
    <col min="18" max="18" width="7.6640625" customWidth="1"/>
    <col min="19" max="19" width="15.83203125" customWidth="1"/>
    <col min="20" max="20" width="27.1640625" customWidth="1"/>
    <col min="21" max="21" width="29.33203125" bestFit="1" customWidth="1"/>
    <col min="22" max="22" width="19.33203125" bestFit="1" customWidth="1"/>
    <col min="23" max="23" width="11.5" style="21" customWidth="1"/>
    <col min="24" max="28" width="7.6640625" customWidth="1"/>
    <col min="29" max="29" width="16.6640625" bestFit="1" customWidth="1"/>
  </cols>
  <sheetData>
    <row r="1" spans="1:29">
      <c r="A1" s="6">
        <v>0</v>
      </c>
      <c r="B1" s="6" t="s">
        <v>55</v>
      </c>
      <c r="C1" s="7" t="s">
        <v>11</v>
      </c>
      <c r="D1" s="7" t="s">
        <v>56</v>
      </c>
      <c r="E1" s="7" t="s">
        <v>57</v>
      </c>
      <c r="F1" s="7" t="s">
        <v>58</v>
      </c>
      <c r="G1" s="20" t="s">
        <v>48</v>
      </c>
      <c r="H1" s="7" t="s">
        <v>59</v>
      </c>
      <c r="I1" s="7" t="s">
        <v>60</v>
      </c>
      <c r="J1" s="47" t="s">
        <v>17</v>
      </c>
      <c r="L1" s="27" t="s">
        <v>20</v>
      </c>
      <c r="M1" s="2" t="s">
        <v>22</v>
      </c>
      <c r="N1" s="27" t="s">
        <v>25</v>
      </c>
      <c r="O1" s="30" t="s">
        <v>26</v>
      </c>
      <c r="P1" s="37" t="s">
        <v>29</v>
      </c>
      <c r="Q1" s="15" t="s">
        <v>28</v>
      </c>
      <c r="R1" s="2" t="s">
        <v>39</v>
      </c>
      <c r="S1" s="2" t="s">
        <v>40</v>
      </c>
      <c r="T1" s="2" t="s">
        <v>42</v>
      </c>
      <c r="U1" s="2" t="s">
        <v>43</v>
      </c>
      <c r="V1" s="2" t="s">
        <v>45</v>
      </c>
      <c r="W1" s="19" t="s">
        <v>46</v>
      </c>
      <c r="X1" s="2" t="s">
        <v>52</v>
      </c>
      <c r="Y1" s="2" t="s">
        <v>31</v>
      </c>
      <c r="Z1" s="2" t="s">
        <v>33</v>
      </c>
      <c r="AA1" s="27" t="s">
        <v>35</v>
      </c>
      <c r="AB1" s="27" t="s">
        <v>37</v>
      </c>
      <c r="AC1" s="1" t="s">
        <v>61</v>
      </c>
    </row>
    <row r="2" spans="1:29">
      <c r="B2" s="11">
        <v>0.01</v>
      </c>
      <c r="C2" s="7">
        <f t="shared" ref="C2:C33" si="0">COUNTA(K2:W2)</f>
        <v>2</v>
      </c>
      <c r="D2" s="7" t="s">
        <v>372</v>
      </c>
      <c r="E2" s="7" t="s">
        <v>63</v>
      </c>
      <c r="F2" s="7" t="s">
        <v>64</v>
      </c>
      <c r="G2" s="21" t="s">
        <v>511</v>
      </c>
      <c r="H2" s="7" t="s">
        <v>66</v>
      </c>
      <c r="I2" s="7" t="s">
        <v>286</v>
      </c>
      <c r="J2" s="47" t="s">
        <v>512</v>
      </c>
      <c r="O2" s="34" t="s">
        <v>247</v>
      </c>
      <c r="Q2" s="29" t="s">
        <v>368</v>
      </c>
    </row>
    <row r="3" spans="1:29">
      <c r="A3" s="6">
        <v>76</v>
      </c>
      <c r="B3" s="11">
        <v>0.1</v>
      </c>
      <c r="C3" s="7">
        <f t="shared" si="0"/>
        <v>4</v>
      </c>
      <c r="D3" s="7" t="s">
        <v>484</v>
      </c>
      <c r="E3" s="7" t="s">
        <v>63</v>
      </c>
      <c r="F3" s="7" t="s">
        <v>64</v>
      </c>
      <c r="H3" s="7" t="s">
        <v>227</v>
      </c>
      <c r="I3" s="7" t="s">
        <v>485</v>
      </c>
      <c r="J3" s="47" t="s">
        <v>486</v>
      </c>
      <c r="L3" s="3"/>
      <c r="M3" s="3" t="s">
        <v>192</v>
      </c>
      <c r="N3" s="3"/>
      <c r="O3" s="31" t="s">
        <v>247</v>
      </c>
      <c r="P3" s="39"/>
      <c r="Q3" s="10" t="s">
        <v>248</v>
      </c>
      <c r="R3" s="3"/>
      <c r="W3" s="21" t="s">
        <v>487</v>
      </c>
      <c r="Y3" s="3"/>
      <c r="Z3" s="3" t="s">
        <v>488</v>
      </c>
      <c r="AA3" s="3"/>
      <c r="AB3" s="3" t="s">
        <v>489</v>
      </c>
      <c r="AC3" s="3"/>
    </row>
    <row r="4" spans="1:29">
      <c r="A4" s="6"/>
      <c r="B4" s="11">
        <v>0.01</v>
      </c>
      <c r="C4" s="7">
        <f t="shared" si="0"/>
        <v>4</v>
      </c>
      <c r="D4" s="7" t="s">
        <v>484</v>
      </c>
      <c r="E4" s="7" t="s">
        <v>63</v>
      </c>
      <c r="F4" s="7" t="s">
        <v>64</v>
      </c>
      <c r="G4" s="21" t="s">
        <v>507</v>
      </c>
      <c r="H4" s="7" t="s">
        <v>66</v>
      </c>
      <c r="I4" s="7" t="s">
        <v>286</v>
      </c>
      <c r="J4" s="47" t="s">
        <v>508</v>
      </c>
      <c r="L4" s="3"/>
      <c r="M4" s="3" t="s">
        <v>192</v>
      </c>
      <c r="N4" s="3"/>
      <c r="O4" s="34" t="s">
        <v>247</v>
      </c>
      <c r="P4" s="39" t="s">
        <v>509</v>
      </c>
      <c r="Q4" s="10" t="s">
        <v>248</v>
      </c>
      <c r="R4" s="3"/>
      <c r="U4" s="9"/>
      <c r="V4" s="9"/>
      <c r="Y4" s="3"/>
      <c r="Z4" s="3" t="s">
        <v>510</v>
      </c>
      <c r="AA4" s="3"/>
      <c r="AB4" s="3"/>
      <c r="AC4" s="3"/>
    </row>
    <row r="5" spans="1:29">
      <c r="A5" s="6">
        <v>77</v>
      </c>
      <c r="B5" s="11">
        <v>0</v>
      </c>
      <c r="C5" s="7">
        <f t="shared" si="0"/>
        <v>4</v>
      </c>
      <c r="D5" s="7" t="s">
        <v>484</v>
      </c>
      <c r="E5" s="7" t="s">
        <v>63</v>
      </c>
      <c r="F5" s="7" t="s">
        <v>64</v>
      </c>
      <c r="H5" s="7" t="s">
        <v>227</v>
      </c>
      <c r="I5" s="7" t="s">
        <v>485</v>
      </c>
      <c r="J5" s="47" t="s">
        <v>517</v>
      </c>
      <c r="L5" s="3"/>
      <c r="M5" s="3" t="s">
        <v>192</v>
      </c>
      <c r="N5" s="3"/>
      <c r="O5" s="31" t="s">
        <v>247</v>
      </c>
      <c r="P5" s="39"/>
      <c r="Q5" s="10" t="s">
        <v>194</v>
      </c>
      <c r="R5" s="3"/>
      <c r="W5" s="21" t="s">
        <v>487</v>
      </c>
      <c r="Y5" s="3"/>
      <c r="Z5" s="3"/>
      <c r="AA5" s="3"/>
      <c r="AB5" s="3" t="s">
        <v>518</v>
      </c>
      <c r="AC5" s="3"/>
    </row>
    <row r="6" spans="1:29">
      <c r="A6" s="6">
        <v>82</v>
      </c>
      <c r="B6" s="11">
        <v>0</v>
      </c>
      <c r="C6" s="7">
        <f t="shared" si="0"/>
        <v>3</v>
      </c>
      <c r="D6" s="7" t="s">
        <v>484</v>
      </c>
      <c r="E6" s="7" t="s">
        <v>63</v>
      </c>
      <c r="F6" s="7" t="s">
        <v>64</v>
      </c>
      <c r="H6" s="7" t="s">
        <v>227</v>
      </c>
      <c r="I6" s="7" t="s">
        <v>227</v>
      </c>
      <c r="J6" s="47" t="s">
        <v>519</v>
      </c>
      <c r="L6" s="3"/>
      <c r="M6" s="3" t="s">
        <v>192</v>
      </c>
      <c r="N6" s="3"/>
      <c r="O6" s="33" t="s">
        <v>247</v>
      </c>
      <c r="P6" s="39"/>
      <c r="Q6" s="10" t="s">
        <v>194</v>
      </c>
      <c r="R6" s="3"/>
      <c r="S6" s="9"/>
      <c r="T6" s="9"/>
      <c r="U6" s="9"/>
      <c r="V6" s="9"/>
      <c r="Y6" s="3"/>
      <c r="Z6" s="3"/>
      <c r="AA6" s="3"/>
      <c r="AB6" s="5" t="s">
        <v>520</v>
      </c>
      <c r="AC6" s="3"/>
    </row>
    <row r="7" spans="1:29">
      <c r="A7" s="6">
        <v>59</v>
      </c>
      <c r="B7" s="11">
        <v>0</v>
      </c>
      <c r="C7" s="7">
        <f t="shared" si="0"/>
        <v>4</v>
      </c>
      <c r="D7" s="7" t="s">
        <v>484</v>
      </c>
      <c r="E7" s="7" t="s">
        <v>523</v>
      </c>
      <c r="F7" s="7" t="s">
        <v>64</v>
      </c>
      <c r="H7" s="7" t="s">
        <v>165</v>
      </c>
      <c r="J7" s="47" t="s">
        <v>569</v>
      </c>
      <c r="L7" s="3"/>
      <c r="M7" s="3"/>
      <c r="N7" s="3"/>
      <c r="O7" s="34" t="s">
        <v>247</v>
      </c>
      <c r="P7" s="38" t="s">
        <v>570</v>
      </c>
      <c r="Q7" s="10" t="s">
        <v>248</v>
      </c>
      <c r="R7" s="3"/>
      <c r="T7" s="9" t="s">
        <v>571</v>
      </c>
      <c r="Y7" s="2" t="s">
        <v>572</v>
      </c>
      <c r="Z7" s="4" t="s">
        <v>573</v>
      </c>
      <c r="AA7" s="3"/>
      <c r="AB7" s="3"/>
      <c r="AC7" s="3"/>
    </row>
    <row r="8" spans="1:29">
      <c r="A8" s="6">
        <v>24</v>
      </c>
      <c r="B8" s="11">
        <v>1</v>
      </c>
      <c r="C8" s="7">
        <f t="shared" si="0"/>
        <v>5</v>
      </c>
      <c r="D8" s="7" t="s">
        <v>301</v>
      </c>
      <c r="E8" s="7" t="s">
        <v>63</v>
      </c>
      <c r="F8" s="7" t="s">
        <v>64</v>
      </c>
      <c r="G8" s="24" t="s">
        <v>65</v>
      </c>
      <c r="H8" s="7" t="s">
        <v>66</v>
      </c>
      <c r="I8" s="7" t="s">
        <v>67</v>
      </c>
      <c r="J8" s="47" t="s">
        <v>302</v>
      </c>
      <c r="L8" s="3"/>
      <c r="M8" s="3"/>
      <c r="N8" s="3" t="s">
        <v>303</v>
      </c>
      <c r="O8" s="33" t="s">
        <v>247</v>
      </c>
      <c r="Q8" s="10" t="s">
        <v>248</v>
      </c>
      <c r="R8" s="3"/>
      <c r="S8" s="9" t="s">
        <v>75</v>
      </c>
      <c r="V8" s="12"/>
      <c r="W8" s="21" t="s">
        <v>65</v>
      </c>
      <c r="X8" t="s">
        <v>289</v>
      </c>
      <c r="Y8" s="3"/>
      <c r="Z8" s="3"/>
      <c r="AA8" s="3"/>
      <c r="AB8" s="3"/>
      <c r="AC8" s="3"/>
    </row>
    <row r="9" spans="1:29">
      <c r="A9" s="6">
        <v>81</v>
      </c>
      <c r="B9" s="11">
        <v>1</v>
      </c>
      <c r="C9" s="7">
        <f t="shared" si="0"/>
        <v>3</v>
      </c>
      <c r="D9" s="7" t="s">
        <v>301</v>
      </c>
      <c r="E9" s="7" t="s">
        <v>63</v>
      </c>
      <c r="F9" s="7" t="s">
        <v>64</v>
      </c>
      <c r="G9" s="22" t="s">
        <v>304</v>
      </c>
      <c r="H9" s="7" t="s">
        <v>66</v>
      </c>
      <c r="I9" s="7" t="s">
        <v>67</v>
      </c>
      <c r="J9" s="47" t="s">
        <v>305</v>
      </c>
      <c r="L9" s="3"/>
      <c r="M9" s="3" t="s">
        <v>306</v>
      </c>
      <c r="N9" s="3"/>
      <c r="O9" s="33" t="s">
        <v>247</v>
      </c>
      <c r="P9" s="39"/>
      <c r="Q9" s="10" t="s">
        <v>248</v>
      </c>
      <c r="R9" s="3"/>
      <c r="S9" s="9"/>
      <c r="V9" s="9"/>
      <c r="Y9" s="3"/>
      <c r="Z9" s="3" t="s">
        <v>307</v>
      </c>
      <c r="AA9" s="3"/>
      <c r="AB9" s="3" t="s">
        <v>308</v>
      </c>
      <c r="AC9" s="3"/>
    </row>
    <row r="10" spans="1:29">
      <c r="A10" s="6"/>
      <c r="B10" s="11">
        <v>1</v>
      </c>
      <c r="C10" s="7">
        <f t="shared" si="0"/>
        <v>3</v>
      </c>
      <c r="D10" s="7" t="s">
        <v>301</v>
      </c>
      <c r="E10" s="7" t="s">
        <v>63</v>
      </c>
      <c r="F10" s="7" t="s">
        <v>64</v>
      </c>
      <c r="H10" s="7" t="s">
        <v>165</v>
      </c>
      <c r="I10" s="7" t="s">
        <v>67</v>
      </c>
      <c r="J10" s="47" t="s">
        <v>308</v>
      </c>
      <c r="L10" s="3"/>
      <c r="M10" s="3" t="s">
        <v>306</v>
      </c>
      <c r="N10" s="3"/>
      <c r="O10" s="33" t="s">
        <v>247</v>
      </c>
      <c r="P10" s="39"/>
      <c r="Q10" s="10" t="s">
        <v>248</v>
      </c>
      <c r="R10" s="3"/>
      <c r="S10" s="9"/>
      <c r="V10" s="9"/>
      <c r="Y10" s="3"/>
      <c r="Z10" s="3" t="s">
        <v>307</v>
      </c>
      <c r="AA10" s="3"/>
      <c r="AB10" s="3" t="s">
        <v>308</v>
      </c>
      <c r="AC10" s="3"/>
    </row>
    <row r="11" spans="1:29">
      <c r="A11" s="6">
        <v>73</v>
      </c>
      <c r="B11" s="11">
        <v>1</v>
      </c>
      <c r="C11" s="7">
        <f t="shared" si="0"/>
        <v>3</v>
      </c>
      <c r="D11" s="7" t="s">
        <v>301</v>
      </c>
      <c r="E11" s="7" t="s">
        <v>63</v>
      </c>
      <c r="F11" s="7" t="s">
        <v>64</v>
      </c>
      <c r="G11" s="24"/>
      <c r="H11" s="7" t="s">
        <v>66</v>
      </c>
      <c r="I11" s="7" t="s">
        <v>67</v>
      </c>
      <c r="J11" s="47" t="s">
        <v>319</v>
      </c>
      <c r="L11" s="3"/>
      <c r="M11" s="3" t="s">
        <v>306</v>
      </c>
      <c r="N11" s="3"/>
      <c r="O11" s="33" t="s">
        <v>247</v>
      </c>
      <c r="P11" s="39"/>
      <c r="Q11" s="10" t="s">
        <v>248</v>
      </c>
      <c r="R11" s="3"/>
      <c r="V11" s="12"/>
      <c r="Y11" s="2" t="s">
        <v>320</v>
      </c>
      <c r="Z11" s="2" t="s">
        <v>307</v>
      </c>
      <c r="AA11" s="3"/>
      <c r="AB11" s="3"/>
      <c r="AC11" s="3"/>
    </row>
    <row r="12" spans="1:29">
      <c r="A12" s="6">
        <v>75</v>
      </c>
      <c r="B12" s="11">
        <v>1</v>
      </c>
      <c r="C12" s="7">
        <f t="shared" si="0"/>
        <v>3</v>
      </c>
      <c r="D12" s="7" t="s">
        <v>301</v>
      </c>
      <c r="E12" s="7" t="s">
        <v>63</v>
      </c>
      <c r="F12" s="7" t="s">
        <v>64</v>
      </c>
      <c r="G12" s="24"/>
      <c r="H12" s="7" t="s">
        <v>66</v>
      </c>
      <c r="I12" s="7" t="s">
        <v>67</v>
      </c>
      <c r="J12" s="47" t="s">
        <v>321</v>
      </c>
      <c r="L12" s="3"/>
      <c r="M12" s="3" t="s">
        <v>306</v>
      </c>
      <c r="N12" s="3"/>
      <c r="O12" s="33" t="s">
        <v>247</v>
      </c>
      <c r="P12" s="39"/>
      <c r="Q12" s="10" t="s">
        <v>248</v>
      </c>
      <c r="R12" s="3"/>
      <c r="V12" s="12"/>
      <c r="Y12" s="3" t="s">
        <v>322</v>
      </c>
      <c r="Z12" s="3" t="s">
        <v>307</v>
      </c>
      <c r="AA12" s="3"/>
      <c r="AB12" s="3"/>
      <c r="AC12" s="3"/>
    </row>
    <row r="13" spans="1:29">
      <c r="A13" s="6">
        <v>38</v>
      </c>
      <c r="B13" s="11">
        <v>1</v>
      </c>
      <c r="C13" s="7">
        <f t="shared" si="0"/>
        <v>4</v>
      </c>
      <c r="D13" s="7" t="s">
        <v>301</v>
      </c>
      <c r="E13" s="7" t="s">
        <v>63</v>
      </c>
      <c r="F13" s="7" t="s">
        <v>64</v>
      </c>
      <c r="H13" s="7" t="s">
        <v>66</v>
      </c>
      <c r="I13" s="7" t="s">
        <v>67</v>
      </c>
      <c r="J13" s="47" t="s">
        <v>359</v>
      </c>
      <c r="L13" s="3"/>
      <c r="M13" s="3" t="s">
        <v>306</v>
      </c>
      <c r="N13" s="3" t="s">
        <v>360</v>
      </c>
      <c r="O13" s="33" t="s">
        <v>266</v>
      </c>
      <c r="P13" s="39"/>
      <c r="Q13" s="10" t="s">
        <v>224</v>
      </c>
      <c r="R13" s="3"/>
      <c r="S13" s="9"/>
      <c r="V13" s="9"/>
      <c r="Y13" s="3"/>
      <c r="Z13" s="3"/>
      <c r="AA13" s="3"/>
      <c r="AB13" s="3"/>
      <c r="AC13" s="3"/>
    </row>
    <row r="14" spans="1:29">
      <c r="A14" s="6">
        <v>61</v>
      </c>
      <c r="B14" s="11">
        <v>1</v>
      </c>
      <c r="C14" s="7">
        <f t="shared" si="0"/>
        <v>2</v>
      </c>
      <c r="D14" s="7" t="s">
        <v>301</v>
      </c>
      <c r="E14" s="7" t="s">
        <v>63</v>
      </c>
      <c r="F14" s="7" t="s">
        <v>64</v>
      </c>
      <c r="H14" s="7" t="s">
        <v>66</v>
      </c>
      <c r="I14" s="7" t="s">
        <v>67</v>
      </c>
      <c r="J14" s="47" t="s">
        <v>385</v>
      </c>
      <c r="L14" s="3"/>
      <c r="M14" s="3"/>
      <c r="N14" s="3"/>
      <c r="O14" s="33" t="s">
        <v>144</v>
      </c>
      <c r="P14" s="39"/>
      <c r="Q14" s="10" t="s">
        <v>108</v>
      </c>
      <c r="R14" s="3"/>
      <c r="S14" s="9"/>
      <c r="T14" s="9"/>
      <c r="U14" s="9"/>
      <c r="V14" s="9"/>
      <c r="Y14" s="3"/>
      <c r="Z14" s="3" t="s">
        <v>386</v>
      </c>
      <c r="AA14" s="3"/>
      <c r="AB14" s="3"/>
      <c r="AC14" s="3"/>
    </row>
    <row r="15" spans="1:29">
      <c r="A15" s="6">
        <v>74</v>
      </c>
      <c r="B15" s="11">
        <v>0.8</v>
      </c>
      <c r="C15" s="7">
        <f t="shared" si="0"/>
        <v>3</v>
      </c>
      <c r="D15" s="7" t="s">
        <v>301</v>
      </c>
      <c r="E15" s="7" t="s">
        <v>63</v>
      </c>
      <c r="F15" s="7" t="s">
        <v>64</v>
      </c>
      <c r="H15" s="7" t="s">
        <v>66</v>
      </c>
      <c r="I15" s="7" t="s">
        <v>67</v>
      </c>
      <c r="J15" s="47" t="s">
        <v>403</v>
      </c>
      <c r="L15" s="3"/>
      <c r="M15" s="3" t="s">
        <v>306</v>
      </c>
      <c r="N15" s="3"/>
      <c r="O15" s="33" t="s">
        <v>247</v>
      </c>
      <c r="P15" s="39"/>
      <c r="Q15" s="10" t="s">
        <v>248</v>
      </c>
      <c r="R15" s="3"/>
      <c r="S15" s="9"/>
      <c r="T15" s="9"/>
      <c r="U15" s="9"/>
      <c r="V15" s="9"/>
      <c r="Y15" s="3" t="s">
        <v>404</v>
      </c>
      <c r="Z15" s="3" t="s">
        <v>307</v>
      </c>
      <c r="AA15" s="3"/>
      <c r="AB15" s="3"/>
      <c r="AC15" s="3"/>
    </row>
    <row r="16" spans="1:29">
      <c r="A16" s="6">
        <v>40</v>
      </c>
      <c r="B16" s="11">
        <v>1</v>
      </c>
      <c r="C16" s="7">
        <f t="shared" si="0"/>
        <v>6</v>
      </c>
      <c r="D16" s="7" t="s">
        <v>178</v>
      </c>
      <c r="E16" s="7" t="s">
        <v>63</v>
      </c>
      <c r="F16" s="7" t="s">
        <v>64</v>
      </c>
      <c r="G16" s="21" t="s">
        <v>179</v>
      </c>
      <c r="H16" s="7" t="s">
        <v>180</v>
      </c>
      <c r="I16" s="7" t="s">
        <v>67</v>
      </c>
      <c r="J16" s="47" t="s">
        <v>181</v>
      </c>
      <c r="L16" s="3"/>
      <c r="M16" s="3"/>
      <c r="N16" s="3" t="s">
        <v>182</v>
      </c>
      <c r="O16" s="31" t="s">
        <v>182</v>
      </c>
      <c r="P16" s="38" t="s">
        <v>183</v>
      </c>
      <c r="Q16" s="10" t="s">
        <v>184</v>
      </c>
      <c r="R16" s="3"/>
      <c r="S16" s="9" t="s">
        <v>182</v>
      </c>
      <c r="V16" s="12"/>
      <c r="W16" s="21" t="s">
        <v>185</v>
      </c>
      <c r="X16" t="s">
        <v>186</v>
      </c>
      <c r="Y16" s="2" t="s">
        <v>187</v>
      </c>
      <c r="Z16" s="3"/>
      <c r="AA16" s="2" t="s">
        <v>179</v>
      </c>
      <c r="AB16" s="3" t="s">
        <v>188</v>
      </c>
      <c r="AC16" s="3"/>
    </row>
    <row r="17" spans="1:29">
      <c r="A17" s="6">
        <v>41</v>
      </c>
      <c r="B17" s="11">
        <v>1</v>
      </c>
      <c r="C17" s="7">
        <f t="shared" si="0"/>
        <v>4</v>
      </c>
      <c r="D17" s="7" t="s">
        <v>178</v>
      </c>
      <c r="E17" s="7" t="s">
        <v>63</v>
      </c>
      <c r="F17" s="7" t="s">
        <v>64</v>
      </c>
      <c r="G17" s="21" t="s">
        <v>179</v>
      </c>
      <c r="H17" s="7" t="s">
        <v>66</v>
      </c>
      <c r="I17" s="7" t="s">
        <v>67</v>
      </c>
      <c r="J17" s="47" t="s">
        <v>323</v>
      </c>
      <c r="L17" s="3"/>
      <c r="M17" s="3"/>
      <c r="N17" s="3" t="s">
        <v>223</v>
      </c>
      <c r="O17" s="31" t="s">
        <v>223</v>
      </c>
      <c r="P17" s="39"/>
      <c r="Q17" s="10" t="s">
        <v>324</v>
      </c>
      <c r="R17" s="3"/>
      <c r="S17" s="9"/>
      <c r="V17" s="12"/>
      <c r="W17" s="21" t="s">
        <v>185</v>
      </c>
      <c r="Y17" s="3"/>
      <c r="Z17" s="3"/>
      <c r="AA17" s="3"/>
      <c r="AB17" s="3"/>
      <c r="AC17" s="3"/>
    </row>
    <row r="18" spans="1:29">
      <c r="A18" s="6">
        <v>43</v>
      </c>
      <c r="B18" s="11">
        <v>1</v>
      </c>
      <c r="C18" s="7">
        <f t="shared" si="0"/>
        <v>4</v>
      </c>
      <c r="D18" s="7" t="s">
        <v>178</v>
      </c>
      <c r="E18" s="7" t="s">
        <v>63</v>
      </c>
      <c r="F18" s="7" t="s">
        <v>64</v>
      </c>
      <c r="G18" s="24"/>
      <c r="H18" s="7" t="s">
        <v>180</v>
      </c>
      <c r="I18" s="7" t="s">
        <v>67</v>
      </c>
      <c r="J18" s="47" t="s">
        <v>361</v>
      </c>
      <c r="L18" s="3"/>
      <c r="M18" s="3"/>
      <c r="N18" s="2" t="s">
        <v>362</v>
      </c>
      <c r="O18" s="32" t="s">
        <v>363</v>
      </c>
      <c r="P18" s="42"/>
      <c r="Q18" s="16" t="s">
        <v>224</v>
      </c>
      <c r="R18" s="3"/>
      <c r="S18" s="9" t="s">
        <v>363</v>
      </c>
      <c r="V18" s="12"/>
      <c r="Y18" s="3"/>
      <c r="Z18" s="3"/>
      <c r="AA18" s="3"/>
      <c r="AB18" s="3"/>
      <c r="AC18" s="3"/>
    </row>
    <row r="19" spans="1:29">
      <c r="A19" s="6"/>
      <c r="B19" s="11">
        <v>1</v>
      </c>
      <c r="C19" s="7">
        <f t="shared" si="0"/>
        <v>5</v>
      </c>
      <c r="D19" s="7" t="s">
        <v>263</v>
      </c>
      <c r="E19" s="7" t="s">
        <v>63</v>
      </c>
      <c r="F19" s="7" t="s">
        <v>64</v>
      </c>
      <c r="G19" s="21" t="s">
        <v>264</v>
      </c>
      <c r="H19" s="7" t="s">
        <v>66</v>
      </c>
      <c r="I19" s="7" t="s">
        <v>67</v>
      </c>
      <c r="J19" s="47" t="s">
        <v>265</v>
      </c>
      <c r="L19" s="3"/>
      <c r="M19" s="3"/>
      <c r="N19" s="2" t="s">
        <v>266</v>
      </c>
      <c r="O19" s="31" t="s">
        <v>266</v>
      </c>
      <c r="P19" s="42"/>
      <c r="Q19" s="10" t="s">
        <v>224</v>
      </c>
      <c r="R19" s="3"/>
      <c r="S19" s="9" t="s">
        <v>266</v>
      </c>
      <c r="T19" s="9" t="s">
        <v>267</v>
      </c>
      <c r="V19" s="12"/>
      <c r="X19" s="9" t="s">
        <v>268</v>
      </c>
      <c r="Y19" s="3"/>
      <c r="Z19" s="3" t="s">
        <v>269</v>
      </c>
      <c r="AA19" s="3"/>
      <c r="AB19" s="3"/>
      <c r="AC19" s="3"/>
    </row>
    <row r="20" spans="1:29">
      <c r="A20" s="6"/>
      <c r="B20" s="11">
        <v>1</v>
      </c>
      <c r="C20" s="7">
        <f t="shared" si="0"/>
        <v>5</v>
      </c>
      <c r="D20" s="7" t="s">
        <v>263</v>
      </c>
      <c r="E20" s="7" t="s">
        <v>63</v>
      </c>
      <c r="F20" s="7" t="s">
        <v>64</v>
      </c>
      <c r="G20" s="21" t="s">
        <v>270</v>
      </c>
      <c r="H20" s="7" t="s">
        <v>66</v>
      </c>
      <c r="I20" s="7" t="s">
        <v>67</v>
      </c>
      <c r="J20" s="47" t="s">
        <v>271</v>
      </c>
      <c r="L20" s="3"/>
      <c r="N20" s="2" t="s">
        <v>266</v>
      </c>
      <c r="O20" s="31" t="s">
        <v>266</v>
      </c>
      <c r="P20" s="38"/>
      <c r="Q20" s="10" t="s">
        <v>224</v>
      </c>
      <c r="R20" s="3"/>
      <c r="S20" t="s">
        <v>266</v>
      </c>
      <c r="T20" t="s">
        <v>267</v>
      </c>
      <c r="Y20" s="3"/>
      <c r="Z20" s="3" t="s">
        <v>269</v>
      </c>
      <c r="AA20" s="3"/>
      <c r="AB20" s="3"/>
      <c r="AC20" s="3"/>
    </row>
    <row r="21" spans="1:29">
      <c r="A21" s="6"/>
      <c r="B21" s="11">
        <v>1</v>
      </c>
      <c r="C21" s="7">
        <f t="shared" si="0"/>
        <v>6</v>
      </c>
      <c r="D21" s="7" t="s">
        <v>263</v>
      </c>
      <c r="E21" s="7" t="s">
        <v>63</v>
      </c>
      <c r="F21" s="7" t="s">
        <v>64</v>
      </c>
      <c r="H21" s="7" t="s">
        <v>66</v>
      </c>
      <c r="I21" s="7" t="s">
        <v>67</v>
      </c>
      <c r="J21" s="47" t="s">
        <v>272</v>
      </c>
      <c r="L21" s="3"/>
      <c r="M21" s="3"/>
      <c r="N21" s="2" t="s">
        <v>266</v>
      </c>
      <c r="O21" s="31" t="s">
        <v>266</v>
      </c>
      <c r="P21" s="38" t="s">
        <v>273</v>
      </c>
      <c r="Q21" s="10" t="s">
        <v>224</v>
      </c>
      <c r="R21" s="3"/>
      <c r="S21" t="s">
        <v>266</v>
      </c>
      <c r="T21" t="s">
        <v>267</v>
      </c>
      <c r="Y21" s="3"/>
      <c r="Z21" s="3" t="s">
        <v>269</v>
      </c>
      <c r="AA21" s="3"/>
      <c r="AB21" s="3"/>
      <c r="AC21" s="3"/>
    </row>
    <row r="22" spans="1:29">
      <c r="A22" s="6">
        <v>42</v>
      </c>
      <c r="B22" s="11">
        <v>1</v>
      </c>
      <c r="C22" s="7">
        <f t="shared" si="0"/>
        <v>4</v>
      </c>
      <c r="D22" s="7" t="s">
        <v>263</v>
      </c>
      <c r="E22" s="7" t="s">
        <v>63</v>
      </c>
      <c r="F22" s="7" t="s">
        <v>64</v>
      </c>
      <c r="H22" s="7" t="s">
        <v>66</v>
      </c>
      <c r="I22" s="7" t="s">
        <v>67</v>
      </c>
      <c r="J22" s="47" t="s">
        <v>325</v>
      </c>
      <c r="L22" s="3"/>
      <c r="M22" s="3"/>
      <c r="N22" s="2" t="s">
        <v>266</v>
      </c>
      <c r="O22" s="31" t="s">
        <v>266</v>
      </c>
      <c r="P22" s="42" t="s">
        <v>326</v>
      </c>
      <c r="Q22" s="10" t="s">
        <v>224</v>
      </c>
      <c r="R22" s="3"/>
      <c r="S22" s="9"/>
      <c r="T22" s="9"/>
      <c r="V22" s="12"/>
      <c r="X22" s="9"/>
      <c r="Y22" s="3"/>
      <c r="Z22" s="3"/>
      <c r="AA22" s="3"/>
      <c r="AB22" s="3" t="s">
        <v>327</v>
      </c>
      <c r="AC22" s="3"/>
    </row>
    <row r="23" spans="1:29">
      <c r="A23" s="6">
        <v>65</v>
      </c>
      <c r="B23" s="11">
        <v>1</v>
      </c>
      <c r="C23" s="7">
        <f t="shared" si="0"/>
        <v>3</v>
      </c>
      <c r="D23" s="7" t="s">
        <v>263</v>
      </c>
      <c r="E23" s="7" t="s">
        <v>63</v>
      </c>
      <c r="F23" s="7" t="s">
        <v>64</v>
      </c>
      <c r="H23" s="7" t="s">
        <v>66</v>
      </c>
      <c r="I23" s="7" t="s">
        <v>364</v>
      </c>
      <c r="J23" s="47" t="s">
        <v>365</v>
      </c>
      <c r="L23" s="3"/>
      <c r="M23" s="3"/>
      <c r="N23" s="2" t="s">
        <v>266</v>
      </c>
      <c r="O23" s="31" t="s">
        <v>266</v>
      </c>
      <c r="P23" s="39"/>
      <c r="Q23" s="10" t="s">
        <v>224</v>
      </c>
      <c r="R23" s="3"/>
      <c r="Y23" s="3"/>
      <c r="Z23" s="3" t="s">
        <v>366</v>
      </c>
      <c r="AA23" s="3"/>
      <c r="AB23" s="3"/>
      <c r="AC23" s="3"/>
    </row>
    <row r="24" spans="1:29">
      <c r="A24" s="6">
        <v>37</v>
      </c>
      <c r="B24" s="11">
        <v>1</v>
      </c>
      <c r="C24" s="7">
        <f t="shared" si="0"/>
        <v>6</v>
      </c>
      <c r="D24" s="7" t="s">
        <v>166</v>
      </c>
      <c r="E24" s="7" t="s">
        <v>63</v>
      </c>
      <c r="F24" s="7" t="s">
        <v>64</v>
      </c>
      <c r="H24" s="7" t="s">
        <v>180</v>
      </c>
      <c r="I24" s="7" t="s">
        <v>219</v>
      </c>
      <c r="J24" s="47" t="s">
        <v>220</v>
      </c>
      <c r="L24" s="3"/>
      <c r="M24" s="3" t="s">
        <v>221</v>
      </c>
      <c r="N24" s="3" t="s">
        <v>222</v>
      </c>
      <c r="O24" s="33" t="s">
        <v>223</v>
      </c>
      <c r="P24" s="39"/>
      <c r="Q24" s="10" t="s">
        <v>224</v>
      </c>
      <c r="R24" s="3"/>
      <c r="S24" s="9"/>
      <c r="T24" s="9" t="s">
        <v>220</v>
      </c>
      <c r="U24" s="12" t="s">
        <v>222</v>
      </c>
      <c r="V24" s="12"/>
      <c r="X24" s="9" t="s">
        <v>225</v>
      </c>
      <c r="Y24" s="3" t="s">
        <v>226</v>
      </c>
      <c r="Z24" s="3" t="s">
        <v>226</v>
      </c>
      <c r="AA24" s="3" t="s">
        <v>226</v>
      </c>
      <c r="AB24" s="3"/>
      <c r="AC24" s="3"/>
    </row>
    <row r="25" spans="1:29">
      <c r="A25" s="6">
        <v>60</v>
      </c>
      <c r="B25" s="11">
        <v>1</v>
      </c>
      <c r="C25" s="7">
        <f t="shared" si="0"/>
        <v>2</v>
      </c>
      <c r="D25" s="7" t="s">
        <v>166</v>
      </c>
      <c r="E25" s="7" t="s">
        <v>63</v>
      </c>
      <c r="F25" s="7" t="s">
        <v>64</v>
      </c>
      <c r="H25" s="7" t="s">
        <v>165</v>
      </c>
      <c r="I25" s="7" t="s">
        <v>67</v>
      </c>
      <c r="J25" s="47" t="s">
        <v>387</v>
      </c>
      <c r="L25" s="3"/>
      <c r="M25" s="3"/>
      <c r="N25" s="3"/>
      <c r="O25" s="33" t="s">
        <v>247</v>
      </c>
      <c r="P25" s="39"/>
      <c r="Q25" s="10" t="s">
        <v>108</v>
      </c>
      <c r="R25" s="3"/>
      <c r="S25" s="9"/>
      <c r="T25" s="9"/>
      <c r="U25" s="9"/>
      <c r="V25" s="9"/>
      <c r="Y25" s="2" t="s">
        <v>388</v>
      </c>
      <c r="Z25" s="3"/>
      <c r="AA25" s="3"/>
      <c r="AB25" s="3"/>
      <c r="AC25" s="3"/>
    </row>
    <row r="26" spans="1:29">
      <c r="A26" s="6">
        <v>52</v>
      </c>
      <c r="B26" s="11">
        <v>1</v>
      </c>
      <c r="C26" s="7">
        <f t="shared" si="0"/>
        <v>3</v>
      </c>
      <c r="D26" s="7" t="s">
        <v>166</v>
      </c>
      <c r="E26" s="7" t="s">
        <v>63</v>
      </c>
      <c r="F26" s="7" t="s">
        <v>64</v>
      </c>
      <c r="H26" s="7" t="s">
        <v>165</v>
      </c>
      <c r="I26" s="7" t="s">
        <v>219</v>
      </c>
      <c r="J26" s="47" t="s">
        <v>389</v>
      </c>
      <c r="L26" s="3"/>
      <c r="M26" s="3"/>
      <c r="N26" s="3"/>
      <c r="O26" s="34" t="s">
        <v>124</v>
      </c>
      <c r="P26" s="38" t="s">
        <v>390</v>
      </c>
      <c r="Q26" s="10" t="s">
        <v>248</v>
      </c>
      <c r="R26" s="3"/>
      <c r="S26" s="9"/>
      <c r="T26" s="9"/>
      <c r="V26" s="9"/>
      <c r="Y26" s="3"/>
      <c r="Z26" s="3"/>
      <c r="AA26" s="3"/>
      <c r="AB26" s="3"/>
      <c r="AC26" s="3"/>
    </row>
    <row r="27" spans="1:29">
      <c r="A27" s="6">
        <v>66</v>
      </c>
      <c r="B27" s="11">
        <v>1</v>
      </c>
      <c r="C27" s="7">
        <f t="shared" si="0"/>
        <v>2</v>
      </c>
      <c r="D27" s="7" t="s">
        <v>166</v>
      </c>
      <c r="E27" s="7" t="s">
        <v>63</v>
      </c>
      <c r="F27" s="7" t="s">
        <v>64</v>
      </c>
      <c r="H27" s="7" t="s">
        <v>66</v>
      </c>
      <c r="I27" s="7" t="s">
        <v>286</v>
      </c>
      <c r="J27" s="47" t="s">
        <v>391</v>
      </c>
      <c r="L27" s="3"/>
      <c r="M27" s="3"/>
      <c r="N27" s="3"/>
      <c r="O27" s="33" t="s">
        <v>144</v>
      </c>
      <c r="P27" s="39"/>
      <c r="Q27" s="10" t="s">
        <v>108</v>
      </c>
      <c r="R27" s="3"/>
      <c r="Y27" s="2" t="s">
        <v>392</v>
      </c>
      <c r="Z27" s="3"/>
      <c r="AA27" s="3"/>
      <c r="AB27" s="3"/>
      <c r="AC27" s="3"/>
    </row>
    <row r="28" spans="1:29">
      <c r="A28" s="6">
        <v>67</v>
      </c>
      <c r="B28" s="11">
        <v>1</v>
      </c>
      <c r="C28" s="7">
        <f t="shared" si="0"/>
        <v>2</v>
      </c>
      <c r="D28" s="7" t="s">
        <v>166</v>
      </c>
      <c r="E28" s="7" t="s">
        <v>63</v>
      </c>
      <c r="F28" s="7" t="s">
        <v>64</v>
      </c>
      <c r="H28" s="7" t="s">
        <v>66</v>
      </c>
      <c r="I28" s="7" t="s">
        <v>286</v>
      </c>
      <c r="J28" s="47" t="s">
        <v>393</v>
      </c>
      <c r="L28" s="3"/>
      <c r="M28" s="3"/>
      <c r="N28" s="3"/>
      <c r="O28" s="33" t="s">
        <v>144</v>
      </c>
      <c r="P28" s="39"/>
      <c r="Q28" s="10" t="s">
        <v>108</v>
      </c>
      <c r="R28" s="3"/>
      <c r="S28" s="9"/>
      <c r="T28" s="9"/>
      <c r="Y28" s="3" t="s">
        <v>394</v>
      </c>
      <c r="Z28" s="3"/>
      <c r="AA28" s="3"/>
      <c r="AB28" s="3"/>
      <c r="AC28" s="3"/>
    </row>
    <row r="29" spans="1:29">
      <c r="A29" s="6"/>
      <c r="B29" s="11">
        <v>0.8</v>
      </c>
      <c r="C29" s="7">
        <f t="shared" si="0"/>
        <v>3</v>
      </c>
      <c r="D29" s="7" t="s">
        <v>166</v>
      </c>
      <c r="E29" s="7" t="s">
        <v>63</v>
      </c>
      <c r="F29" s="7" t="s">
        <v>64</v>
      </c>
      <c r="H29" s="7" t="s">
        <v>180</v>
      </c>
      <c r="I29" s="7" t="s">
        <v>286</v>
      </c>
      <c r="J29" s="47" t="s">
        <v>417</v>
      </c>
      <c r="L29" s="3"/>
      <c r="M29" s="3"/>
      <c r="N29" s="3"/>
      <c r="O29" s="34" t="s">
        <v>176</v>
      </c>
      <c r="P29" s="39"/>
      <c r="Q29" s="10" t="s">
        <v>368</v>
      </c>
      <c r="R29" s="3"/>
      <c r="S29" s="9" t="s">
        <v>418</v>
      </c>
      <c r="T29" s="9"/>
      <c r="U29" s="9"/>
      <c r="V29" s="9"/>
      <c r="Y29" s="3"/>
      <c r="Z29" s="3"/>
      <c r="AA29" s="3"/>
      <c r="AB29" s="3"/>
      <c r="AC29" s="3"/>
    </row>
    <row r="30" spans="1:29">
      <c r="A30" s="6"/>
      <c r="B30" s="11">
        <v>1</v>
      </c>
      <c r="C30" s="7">
        <f t="shared" si="0"/>
        <v>4</v>
      </c>
      <c r="D30" s="7" t="s">
        <v>166</v>
      </c>
      <c r="E30" s="7" t="s">
        <v>523</v>
      </c>
      <c r="F30" s="7" t="s">
        <v>64</v>
      </c>
      <c r="H30" s="7" t="s">
        <v>66</v>
      </c>
      <c r="J30" s="47" t="s">
        <v>524</v>
      </c>
      <c r="L30" s="3"/>
      <c r="M30" s="3"/>
      <c r="N30" s="3"/>
      <c r="O30" s="34" t="s">
        <v>247</v>
      </c>
      <c r="P30" s="39"/>
      <c r="Q30" s="10" t="s">
        <v>368</v>
      </c>
      <c r="R30" s="3"/>
      <c r="S30" s="9"/>
      <c r="T30" s="9" t="s">
        <v>525</v>
      </c>
      <c r="U30" s="12" t="s">
        <v>526</v>
      </c>
      <c r="V30" s="9"/>
      <c r="Y30" s="3"/>
      <c r="Z30" s="3"/>
      <c r="AA30" s="3"/>
      <c r="AB30" s="3"/>
      <c r="AC30" s="3"/>
    </row>
    <row r="31" spans="1:29">
      <c r="A31" s="6"/>
      <c r="B31" s="11">
        <v>0.5</v>
      </c>
      <c r="C31" s="7">
        <f t="shared" si="0"/>
        <v>4</v>
      </c>
      <c r="D31" s="7" t="s">
        <v>166</v>
      </c>
      <c r="E31" s="7" t="s">
        <v>523</v>
      </c>
      <c r="F31" s="7" t="s">
        <v>64</v>
      </c>
      <c r="H31" s="7" t="s">
        <v>180</v>
      </c>
      <c r="J31" s="47" t="s">
        <v>549</v>
      </c>
      <c r="L31" s="3"/>
      <c r="M31" s="3"/>
      <c r="N31" s="3"/>
      <c r="O31" s="34" t="s">
        <v>124</v>
      </c>
      <c r="P31" s="39"/>
      <c r="Q31" s="10" t="s">
        <v>248</v>
      </c>
      <c r="R31" s="3"/>
      <c r="S31" s="9"/>
      <c r="T31" s="9" t="s">
        <v>550</v>
      </c>
      <c r="U31" s="12" t="s">
        <v>551</v>
      </c>
      <c r="V31" s="9"/>
      <c r="Y31" s="3"/>
      <c r="Z31" s="3"/>
      <c r="AA31" s="3"/>
      <c r="AB31" s="3"/>
      <c r="AC31" s="3"/>
    </row>
    <row r="32" spans="1:29">
      <c r="A32" s="6"/>
      <c r="B32" s="11">
        <v>0.8</v>
      </c>
      <c r="C32" s="7">
        <f t="shared" si="0"/>
        <v>4</v>
      </c>
      <c r="D32" s="7" t="s">
        <v>412</v>
      </c>
      <c r="E32" s="7" t="s">
        <v>63</v>
      </c>
      <c r="F32" s="7" t="s">
        <v>64</v>
      </c>
      <c r="H32" s="7" t="s">
        <v>66</v>
      </c>
      <c r="I32" s="7" t="s">
        <v>67</v>
      </c>
      <c r="J32" s="47" t="s">
        <v>413</v>
      </c>
      <c r="L32" s="3"/>
      <c r="M32" s="3"/>
      <c r="N32" s="3"/>
      <c r="O32" s="34" t="s">
        <v>247</v>
      </c>
      <c r="P32" s="39"/>
      <c r="Q32" s="10" t="s">
        <v>248</v>
      </c>
      <c r="R32" s="3"/>
      <c r="S32" s="9"/>
      <c r="T32" t="s">
        <v>413</v>
      </c>
      <c r="U32" s="12" t="s">
        <v>414</v>
      </c>
      <c r="V32" s="9"/>
      <c r="Y32" s="3"/>
      <c r="Z32" s="3"/>
      <c r="AA32" s="3"/>
      <c r="AB32" s="3"/>
      <c r="AC32" s="3"/>
    </row>
    <row r="33" spans="1:29">
      <c r="A33" s="6">
        <v>58</v>
      </c>
      <c r="B33" s="11">
        <v>0.5</v>
      </c>
      <c r="C33" s="7">
        <f t="shared" si="0"/>
        <v>3</v>
      </c>
      <c r="D33" s="7" t="s">
        <v>412</v>
      </c>
      <c r="E33" s="7" t="s">
        <v>63</v>
      </c>
      <c r="F33" s="7" t="s">
        <v>64</v>
      </c>
      <c r="H33" s="7" t="s">
        <v>66</v>
      </c>
      <c r="I33" s="7" t="s">
        <v>449</v>
      </c>
      <c r="J33" s="47" t="s">
        <v>450</v>
      </c>
      <c r="L33" s="3"/>
      <c r="N33" s="3"/>
      <c r="O33" s="34" t="s">
        <v>247</v>
      </c>
      <c r="P33" s="39" t="s">
        <v>451</v>
      </c>
      <c r="Q33" s="10" t="s">
        <v>248</v>
      </c>
      <c r="R33" s="3"/>
      <c r="S33" s="9"/>
      <c r="T33" s="9"/>
      <c r="V33" s="9"/>
      <c r="Y33" s="3"/>
      <c r="Z33" s="3"/>
      <c r="AA33" s="3"/>
      <c r="AB33" s="3"/>
      <c r="AC33" s="3"/>
    </row>
    <row r="34" spans="1:29">
      <c r="A34" s="6">
        <v>56</v>
      </c>
      <c r="B34" s="11">
        <v>0.1</v>
      </c>
      <c r="C34" s="7">
        <f t="shared" ref="C34:C65" si="1">COUNTA(K34:W34)</f>
        <v>5</v>
      </c>
      <c r="D34" s="7" t="s">
        <v>412</v>
      </c>
      <c r="E34" s="7" t="s">
        <v>63</v>
      </c>
      <c r="F34" s="7" t="s">
        <v>64</v>
      </c>
      <c r="H34" s="7" t="s">
        <v>66</v>
      </c>
      <c r="I34" s="7" t="s">
        <v>67</v>
      </c>
      <c r="J34" s="47" t="s">
        <v>472</v>
      </c>
      <c r="L34" s="3"/>
      <c r="N34" s="3"/>
      <c r="O34" s="33" t="s">
        <v>124</v>
      </c>
      <c r="P34" s="39" t="s">
        <v>473</v>
      </c>
      <c r="Q34" s="10" t="s">
        <v>248</v>
      </c>
      <c r="R34" s="3"/>
      <c r="T34" s="9" t="s">
        <v>472</v>
      </c>
      <c r="U34" s="12" t="s">
        <v>473</v>
      </c>
      <c r="Y34" s="3" t="s">
        <v>472</v>
      </c>
      <c r="Z34" s="3" t="s">
        <v>472</v>
      </c>
      <c r="AA34" s="3" t="s">
        <v>472</v>
      </c>
      <c r="AB34" s="3" t="s">
        <v>472</v>
      </c>
      <c r="AC34" s="3"/>
    </row>
    <row r="35" spans="1:29">
      <c r="A35" s="6">
        <v>53</v>
      </c>
      <c r="B35" s="11">
        <v>0.1</v>
      </c>
      <c r="C35" s="7">
        <f t="shared" si="1"/>
        <v>3</v>
      </c>
      <c r="D35" s="7" t="s">
        <v>412</v>
      </c>
      <c r="E35" s="7" t="s">
        <v>63</v>
      </c>
      <c r="F35" s="7" t="s">
        <v>64</v>
      </c>
      <c r="H35" s="7" t="s">
        <v>66</v>
      </c>
      <c r="I35" s="7" t="s">
        <v>67</v>
      </c>
      <c r="J35" s="47" t="s">
        <v>474</v>
      </c>
      <c r="L35" s="3"/>
      <c r="N35" s="3"/>
      <c r="O35" s="34" t="s">
        <v>247</v>
      </c>
      <c r="P35" s="39" t="s">
        <v>475</v>
      </c>
      <c r="Q35" s="10" t="s">
        <v>248</v>
      </c>
      <c r="R35" s="5"/>
      <c r="U35" s="9"/>
      <c r="V35" s="9"/>
      <c r="X35" t="s">
        <v>476</v>
      </c>
      <c r="Y35" s="2" t="s">
        <v>477</v>
      </c>
      <c r="Z35" s="2" t="s">
        <v>478</v>
      </c>
      <c r="AA35" s="2" t="s">
        <v>475</v>
      </c>
      <c r="AB35" s="5" t="s">
        <v>479</v>
      </c>
      <c r="AC35" s="3"/>
    </row>
    <row r="36" spans="1:29">
      <c r="A36" s="6">
        <v>57</v>
      </c>
      <c r="B36" s="11">
        <v>0.1</v>
      </c>
      <c r="C36" s="7">
        <f t="shared" si="1"/>
        <v>3</v>
      </c>
      <c r="D36" s="7" t="s">
        <v>412</v>
      </c>
      <c r="E36" s="7" t="s">
        <v>63</v>
      </c>
      <c r="F36" s="7" t="s">
        <v>64</v>
      </c>
      <c r="H36" s="7" t="s">
        <v>66</v>
      </c>
      <c r="I36" s="7" t="s">
        <v>67</v>
      </c>
      <c r="J36" s="47" t="s">
        <v>480</v>
      </c>
      <c r="L36" s="3"/>
      <c r="N36" s="3"/>
      <c r="O36" s="33" t="s">
        <v>124</v>
      </c>
      <c r="P36" s="39" t="s">
        <v>481</v>
      </c>
      <c r="Q36" s="10" t="s">
        <v>248</v>
      </c>
      <c r="R36" s="3"/>
      <c r="Y36" s="3" t="s">
        <v>480</v>
      </c>
      <c r="Z36" s="3" t="s">
        <v>482</v>
      </c>
      <c r="AA36" s="3" t="s">
        <v>480</v>
      </c>
      <c r="AB36" s="3" t="s">
        <v>483</v>
      </c>
      <c r="AC36" s="3"/>
    </row>
    <row r="37" spans="1:29">
      <c r="A37" s="6">
        <v>54</v>
      </c>
      <c r="B37" s="11">
        <v>0.1</v>
      </c>
      <c r="C37" s="7">
        <f t="shared" si="1"/>
        <v>3</v>
      </c>
      <c r="D37" s="7" t="s">
        <v>412</v>
      </c>
      <c r="E37" s="7" t="s">
        <v>63</v>
      </c>
      <c r="F37" s="7" t="s">
        <v>64</v>
      </c>
      <c r="H37" s="7" t="s">
        <v>66</v>
      </c>
      <c r="I37" s="7" t="s">
        <v>67</v>
      </c>
      <c r="J37" s="47" t="s">
        <v>490</v>
      </c>
      <c r="L37" s="3"/>
      <c r="N37" s="3"/>
      <c r="O37" s="34" t="s">
        <v>247</v>
      </c>
      <c r="P37" s="38" t="s">
        <v>491</v>
      </c>
      <c r="Q37" s="10" t="s">
        <v>248</v>
      </c>
      <c r="R37" s="3"/>
      <c r="Y37" s="3" t="s">
        <v>492</v>
      </c>
      <c r="Z37" s="3" t="s">
        <v>493</v>
      </c>
      <c r="AA37" s="3" t="s">
        <v>492</v>
      </c>
      <c r="AB37" s="3"/>
      <c r="AC37" s="3"/>
    </row>
    <row r="38" spans="1:29">
      <c r="A38" s="6">
        <v>55</v>
      </c>
      <c r="B38" s="11">
        <v>0.1</v>
      </c>
      <c r="C38" s="7">
        <f t="shared" si="1"/>
        <v>3</v>
      </c>
      <c r="D38" s="7" t="s">
        <v>412</v>
      </c>
      <c r="E38" s="7" t="s">
        <v>63</v>
      </c>
      <c r="F38" s="7" t="s">
        <v>64</v>
      </c>
      <c r="H38" s="7" t="s">
        <v>66</v>
      </c>
      <c r="I38" s="7" t="s">
        <v>449</v>
      </c>
      <c r="J38" s="47" t="s">
        <v>494</v>
      </c>
      <c r="L38" s="3"/>
      <c r="N38" s="3"/>
      <c r="O38" s="34" t="s">
        <v>124</v>
      </c>
      <c r="P38" s="38" t="s">
        <v>495</v>
      </c>
      <c r="Q38" s="10" t="s">
        <v>248</v>
      </c>
      <c r="R38" s="3"/>
      <c r="S38" s="9"/>
      <c r="Y38" s="2" t="s">
        <v>493</v>
      </c>
      <c r="Z38" s="2" t="s">
        <v>493</v>
      </c>
      <c r="AA38" s="3"/>
      <c r="AB38" s="3"/>
      <c r="AC38" s="3"/>
    </row>
    <row r="39" spans="1:29">
      <c r="A39" s="6">
        <v>68</v>
      </c>
      <c r="B39" s="11">
        <v>0.1</v>
      </c>
      <c r="C39" s="7">
        <f t="shared" si="1"/>
        <v>2</v>
      </c>
      <c r="D39" s="7" t="s">
        <v>412</v>
      </c>
      <c r="E39" s="7" t="s">
        <v>63</v>
      </c>
      <c r="F39" s="7" t="s">
        <v>64</v>
      </c>
      <c r="H39" s="7" t="s">
        <v>66</v>
      </c>
      <c r="I39" s="7" t="s">
        <v>286</v>
      </c>
      <c r="J39" s="47" t="s">
        <v>500</v>
      </c>
      <c r="L39" s="3"/>
      <c r="N39" s="3"/>
      <c r="O39" s="33" t="s">
        <v>247</v>
      </c>
      <c r="P39" s="39"/>
      <c r="Q39" s="10" t="s">
        <v>108</v>
      </c>
      <c r="R39" s="3"/>
      <c r="S39" s="9"/>
      <c r="U39" s="9"/>
      <c r="V39" s="9"/>
      <c r="Y39" s="3"/>
      <c r="Z39" s="3" t="s">
        <v>85</v>
      </c>
      <c r="AA39" s="3"/>
      <c r="AB39" s="3"/>
      <c r="AC39" s="3"/>
    </row>
    <row r="40" spans="1:29">
      <c r="A40" s="6">
        <v>75</v>
      </c>
      <c r="B40" s="11">
        <v>0.1</v>
      </c>
      <c r="C40" s="7">
        <f t="shared" si="1"/>
        <v>2</v>
      </c>
      <c r="D40" s="7" t="s">
        <v>412</v>
      </c>
      <c r="E40" s="7" t="s">
        <v>63</v>
      </c>
      <c r="F40" s="7" t="s">
        <v>64</v>
      </c>
      <c r="H40" s="7" t="s">
        <v>66</v>
      </c>
      <c r="I40" s="7" t="s">
        <v>286</v>
      </c>
      <c r="J40" s="47" t="s">
        <v>501</v>
      </c>
      <c r="L40" s="3"/>
      <c r="M40" s="3"/>
      <c r="N40" s="3"/>
      <c r="O40" s="34" t="s">
        <v>247</v>
      </c>
      <c r="P40" s="39"/>
      <c r="Q40" s="10" t="s">
        <v>248</v>
      </c>
      <c r="R40" s="3"/>
      <c r="Y40" s="3"/>
      <c r="Z40" s="3"/>
      <c r="AA40" s="3"/>
      <c r="AB40" s="3" t="s">
        <v>501</v>
      </c>
      <c r="AC40" s="3"/>
    </row>
    <row r="41" spans="1:29">
      <c r="A41" s="6">
        <v>73</v>
      </c>
      <c r="B41" s="11">
        <v>0.1</v>
      </c>
      <c r="C41" s="7">
        <f t="shared" si="1"/>
        <v>2</v>
      </c>
      <c r="D41" s="7" t="s">
        <v>412</v>
      </c>
      <c r="E41" s="7" t="s">
        <v>63</v>
      </c>
      <c r="F41" s="7" t="s">
        <v>64</v>
      </c>
      <c r="H41" s="7" t="s">
        <v>66</v>
      </c>
      <c r="I41" s="7" t="s">
        <v>286</v>
      </c>
      <c r="J41" s="47" t="s">
        <v>502</v>
      </c>
      <c r="L41" s="3"/>
      <c r="N41" s="3"/>
      <c r="O41" s="34" t="s">
        <v>247</v>
      </c>
      <c r="P41" s="39"/>
      <c r="Q41" s="10" t="s">
        <v>248</v>
      </c>
      <c r="R41" s="3"/>
      <c r="Y41" s="3"/>
      <c r="Z41" s="3"/>
      <c r="AA41" s="3"/>
      <c r="AB41" s="3" t="s">
        <v>503</v>
      </c>
      <c r="AC41" s="3"/>
    </row>
    <row r="42" spans="1:29">
      <c r="A42" s="6">
        <v>63</v>
      </c>
      <c r="B42" s="11">
        <v>0.1</v>
      </c>
      <c r="C42" s="7">
        <f t="shared" si="1"/>
        <v>2</v>
      </c>
      <c r="D42" s="7" t="s">
        <v>412</v>
      </c>
      <c r="E42" s="7" t="s">
        <v>63</v>
      </c>
      <c r="F42" s="7" t="s">
        <v>64</v>
      </c>
      <c r="H42" s="7" t="s">
        <v>66</v>
      </c>
      <c r="I42" s="7" t="s">
        <v>67</v>
      </c>
      <c r="J42" s="47" t="s">
        <v>504</v>
      </c>
      <c r="L42" s="3"/>
      <c r="N42" s="3"/>
      <c r="O42" s="33" t="s">
        <v>247</v>
      </c>
      <c r="P42" s="39"/>
      <c r="Q42" s="10" t="s">
        <v>248</v>
      </c>
      <c r="R42" s="3"/>
      <c r="S42" s="9"/>
      <c r="V42" s="9"/>
      <c r="Y42" s="3"/>
      <c r="Z42" s="3" t="s">
        <v>504</v>
      </c>
      <c r="AA42" s="3"/>
      <c r="AB42" s="3"/>
      <c r="AC42" s="3"/>
    </row>
    <row r="43" spans="1:29">
      <c r="A43" s="6"/>
      <c r="B43" s="11">
        <v>1</v>
      </c>
      <c r="C43" s="7">
        <f t="shared" si="1"/>
        <v>4</v>
      </c>
      <c r="D43" s="7" t="s">
        <v>412</v>
      </c>
      <c r="E43" s="7" t="s">
        <v>523</v>
      </c>
      <c r="F43" s="7" t="s">
        <v>64</v>
      </c>
      <c r="H43" s="7" t="s">
        <v>66</v>
      </c>
      <c r="J43" s="47" t="s">
        <v>527</v>
      </c>
      <c r="L43" s="3"/>
      <c r="M43" s="3"/>
      <c r="N43" s="3"/>
      <c r="O43" s="34" t="s">
        <v>124</v>
      </c>
      <c r="P43" s="39"/>
      <c r="Q43" s="10" t="s">
        <v>248</v>
      </c>
      <c r="R43" s="3"/>
      <c r="S43" s="9"/>
      <c r="T43" s="9" t="s">
        <v>528</v>
      </c>
      <c r="U43" s="12" t="s">
        <v>529</v>
      </c>
      <c r="V43" s="9"/>
      <c r="Y43" s="3"/>
      <c r="Z43" s="3"/>
      <c r="AA43" s="3"/>
      <c r="AB43" s="3"/>
      <c r="AC43" s="3"/>
    </row>
    <row r="44" spans="1:29">
      <c r="A44" s="6"/>
      <c r="B44" s="11">
        <v>1</v>
      </c>
      <c r="C44" s="7">
        <f t="shared" si="1"/>
        <v>4</v>
      </c>
      <c r="D44" s="7" t="s">
        <v>412</v>
      </c>
      <c r="E44" s="7" t="s">
        <v>523</v>
      </c>
      <c r="F44" s="7" t="s">
        <v>64</v>
      </c>
      <c r="H44" s="7" t="s">
        <v>66</v>
      </c>
      <c r="J44" s="47" t="s">
        <v>530</v>
      </c>
      <c r="L44" s="3"/>
      <c r="M44" s="3"/>
      <c r="N44" s="3"/>
      <c r="O44" s="34" t="s">
        <v>124</v>
      </c>
      <c r="P44" s="39"/>
      <c r="Q44" s="10" t="s">
        <v>248</v>
      </c>
      <c r="R44" s="3"/>
      <c r="S44" s="9"/>
      <c r="T44" s="9" t="s">
        <v>530</v>
      </c>
      <c r="U44" s="12" t="s">
        <v>531</v>
      </c>
      <c r="V44" s="9"/>
      <c r="Y44" s="3"/>
      <c r="Z44" s="3"/>
      <c r="AA44" s="3"/>
      <c r="AB44" s="3"/>
      <c r="AC44" s="3"/>
    </row>
    <row r="45" spans="1:29">
      <c r="A45" s="6"/>
      <c r="B45" s="11">
        <v>0.8</v>
      </c>
      <c r="C45" s="7">
        <f t="shared" si="1"/>
        <v>3</v>
      </c>
      <c r="D45" s="7" t="s">
        <v>412</v>
      </c>
      <c r="E45" s="7" t="s">
        <v>523</v>
      </c>
      <c r="F45" s="7" t="s">
        <v>64</v>
      </c>
      <c r="H45" s="7" t="s">
        <v>66</v>
      </c>
      <c r="J45" s="47" t="s">
        <v>542</v>
      </c>
      <c r="L45" s="3"/>
      <c r="M45" s="3"/>
      <c r="N45" s="3"/>
      <c r="O45" s="33" t="s">
        <v>124</v>
      </c>
      <c r="P45" s="39"/>
      <c r="Q45" s="3" t="s">
        <v>248</v>
      </c>
      <c r="R45" s="3"/>
      <c r="S45" s="9"/>
      <c r="T45" s="9"/>
      <c r="U45" s="12" t="s">
        <v>543</v>
      </c>
      <c r="V45" s="9"/>
      <c r="Y45" s="3"/>
      <c r="Z45" s="3"/>
      <c r="AA45" s="3"/>
      <c r="AB45" s="3"/>
      <c r="AC45" s="3"/>
    </row>
    <row r="46" spans="1:29">
      <c r="A46" s="6">
        <v>77</v>
      </c>
      <c r="B46" s="11">
        <v>1</v>
      </c>
      <c r="C46" s="7">
        <f t="shared" si="1"/>
        <v>8</v>
      </c>
      <c r="D46" s="7" t="s">
        <v>153</v>
      </c>
      <c r="E46" s="7" t="s">
        <v>63</v>
      </c>
      <c r="F46" s="7" t="s">
        <v>64</v>
      </c>
      <c r="G46" s="24" t="s">
        <v>65</v>
      </c>
      <c r="H46" s="7" t="s">
        <v>66</v>
      </c>
      <c r="I46" s="7" t="s">
        <v>67</v>
      </c>
      <c r="J46" s="47" t="s">
        <v>154</v>
      </c>
      <c r="L46" s="2" t="s">
        <v>85</v>
      </c>
      <c r="M46" s="3" t="s">
        <v>155</v>
      </c>
      <c r="N46" s="3"/>
      <c r="O46" s="33" t="s">
        <v>144</v>
      </c>
      <c r="P46" s="40" t="s">
        <v>156</v>
      </c>
      <c r="Q46" s="10" t="s">
        <v>108</v>
      </c>
      <c r="R46" s="3"/>
      <c r="T46" s="9" t="s">
        <v>157</v>
      </c>
      <c r="U46" s="12" t="s">
        <v>158</v>
      </c>
      <c r="V46" s="12"/>
      <c r="W46" s="21" t="s">
        <v>65</v>
      </c>
      <c r="X46" s="9" t="s">
        <v>159</v>
      </c>
      <c r="Y46" s="3" t="s">
        <v>160</v>
      </c>
      <c r="Z46" s="3" t="s">
        <v>161</v>
      </c>
      <c r="AA46" s="3" t="s">
        <v>162</v>
      </c>
      <c r="AB46" s="3"/>
      <c r="AC46" s="3"/>
    </row>
    <row r="47" spans="1:29">
      <c r="A47" s="6">
        <v>23</v>
      </c>
      <c r="B47" s="11">
        <v>1</v>
      </c>
      <c r="C47" s="7">
        <f t="shared" si="1"/>
        <v>3</v>
      </c>
      <c r="D47" s="7" t="s">
        <v>153</v>
      </c>
      <c r="E47" s="7" t="s">
        <v>63</v>
      </c>
      <c r="F47" s="7" t="s">
        <v>64</v>
      </c>
      <c r="H47" s="7" t="s">
        <v>66</v>
      </c>
      <c r="I47" s="7" t="s">
        <v>67</v>
      </c>
      <c r="J47" s="47" t="s">
        <v>395</v>
      </c>
      <c r="L47" s="3"/>
      <c r="N47" s="3" t="s">
        <v>396</v>
      </c>
      <c r="O47" s="31" t="s">
        <v>144</v>
      </c>
      <c r="Q47" s="10" t="s">
        <v>108</v>
      </c>
      <c r="R47" s="3"/>
      <c r="S47" s="9"/>
      <c r="V47" s="12"/>
      <c r="X47" s="9" t="s">
        <v>397</v>
      </c>
      <c r="Y47" s="3"/>
      <c r="Z47" s="3"/>
      <c r="AA47" s="3"/>
      <c r="AB47" s="3"/>
      <c r="AC47" s="3"/>
    </row>
    <row r="48" spans="1:29">
      <c r="A48" s="6"/>
      <c r="B48" s="11">
        <v>1</v>
      </c>
      <c r="C48" s="7">
        <f t="shared" si="1"/>
        <v>3</v>
      </c>
      <c r="D48" s="7" t="s">
        <v>153</v>
      </c>
      <c r="E48" s="7" t="s">
        <v>63</v>
      </c>
      <c r="F48" s="7" t="s">
        <v>64</v>
      </c>
      <c r="H48" s="7" t="s">
        <v>66</v>
      </c>
      <c r="I48" s="7" t="s">
        <v>67</v>
      </c>
      <c r="J48" s="47" t="s">
        <v>398</v>
      </c>
      <c r="L48" s="3"/>
      <c r="N48" s="3" t="s">
        <v>399</v>
      </c>
      <c r="O48" s="33" t="s">
        <v>144</v>
      </c>
      <c r="P48" s="39"/>
      <c r="Q48" s="10" t="s">
        <v>248</v>
      </c>
      <c r="R48" s="3"/>
      <c r="S48" s="9"/>
      <c r="V48" s="12"/>
      <c r="Y48" s="3"/>
      <c r="Z48" s="3"/>
      <c r="AA48" s="3"/>
      <c r="AB48" s="3"/>
      <c r="AC48" s="3"/>
    </row>
    <row r="49" spans="1:29">
      <c r="A49" s="6">
        <v>28</v>
      </c>
      <c r="B49" s="11">
        <v>1</v>
      </c>
      <c r="C49" s="7">
        <f t="shared" si="1"/>
        <v>2</v>
      </c>
      <c r="D49" s="7" t="s">
        <v>153</v>
      </c>
      <c r="E49" s="7" t="s">
        <v>63</v>
      </c>
      <c r="F49" s="7" t="s">
        <v>64</v>
      </c>
      <c r="H49" s="7" t="s">
        <v>66</v>
      </c>
      <c r="I49" s="7" t="s">
        <v>67</v>
      </c>
      <c r="J49" s="47" t="s">
        <v>400</v>
      </c>
      <c r="L49" s="3"/>
      <c r="N49" s="3"/>
      <c r="O49" s="33" t="s">
        <v>144</v>
      </c>
      <c r="P49" s="39"/>
      <c r="Q49" s="10" t="s">
        <v>248</v>
      </c>
      <c r="R49" s="3"/>
      <c r="S49" s="9"/>
      <c r="V49" s="12"/>
      <c r="Y49" s="3"/>
      <c r="Z49" s="3"/>
      <c r="AA49" s="3"/>
      <c r="AB49" s="3" t="s">
        <v>401</v>
      </c>
      <c r="AC49" s="3"/>
    </row>
    <row r="50" spans="1:29">
      <c r="A50" s="6">
        <v>21</v>
      </c>
      <c r="B50" s="11">
        <v>0.8</v>
      </c>
      <c r="C50" s="7">
        <f t="shared" si="1"/>
        <v>3</v>
      </c>
      <c r="D50" s="7" t="s">
        <v>153</v>
      </c>
      <c r="E50" s="7" t="s">
        <v>63</v>
      </c>
      <c r="F50" s="7" t="s">
        <v>64</v>
      </c>
      <c r="H50" s="7" t="s">
        <v>165</v>
      </c>
      <c r="I50" s="7" t="s">
        <v>67</v>
      </c>
      <c r="J50" s="47" t="s">
        <v>405</v>
      </c>
      <c r="L50" s="3"/>
      <c r="N50" s="2" t="s">
        <v>406</v>
      </c>
      <c r="O50" s="33" t="s">
        <v>124</v>
      </c>
      <c r="P50" s="39"/>
      <c r="Q50" s="10" t="s">
        <v>248</v>
      </c>
      <c r="R50" s="3"/>
      <c r="S50" s="9"/>
      <c r="T50" s="9"/>
      <c r="U50" s="9"/>
      <c r="V50" s="9"/>
      <c r="Y50" s="2" t="s">
        <v>407</v>
      </c>
      <c r="Z50" s="2" t="s">
        <v>408</v>
      </c>
      <c r="AA50" s="3"/>
      <c r="AB50" s="3"/>
      <c r="AC50" s="3"/>
    </row>
    <row r="51" spans="1:29">
      <c r="A51" s="6">
        <v>25</v>
      </c>
      <c r="B51" s="11">
        <v>0.8</v>
      </c>
      <c r="C51" s="7">
        <f t="shared" si="1"/>
        <v>3</v>
      </c>
      <c r="D51" s="7" t="s">
        <v>153</v>
      </c>
      <c r="E51" s="7" t="s">
        <v>63</v>
      </c>
      <c r="F51" s="7" t="s">
        <v>64</v>
      </c>
      <c r="H51" s="7" t="s">
        <v>66</v>
      </c>
      <c r="I51" s="7" t="s">
        <v>67</v>
      </c>
      <c r="J51" s="47" t="s">
        <v>419</v>
      </c>
      <c r="L51" s="3"/>
      <c r="N51" s="3" t="s">
        <v>420</v>
      </c>
      <c r="O51" s="33" t="s">
        <v>144</v>
      </c>
      <c r="Q51" s="10" t="s">
        <v>108</v>
      </c>
      <c r="R51" s="3"/>
      <c r="S51" s="9"/>
      <c r="T51" s="9"/>
      <c r="U51" s="9"/>
      <c r="V51" s="9"/>
      <c r="Y51" s="3"/>
      <c r="Z51" s="3"/>
      <c r="AA51" s="3"/>
      <c r="AC51" s="3"/>
    </row>
    <row r="52" spans="1:29">
      <c r="A52" s="6">
        <v>78</v>
      </c>
      <c r="B52" s="11">
        <v>0.8</v>
      </c>
      <c r="C52" s="7">
        <f t="shared" si="1"/>
        <v>2</v>
      </c>
      <c r="D52" s="7" t="s">
        <v>153</v>
      </c>
      <c r="E52" s="7" t="s">
        <v>63</v>
      </c>
      <c r="F52" s="7" t="s">
        <v>64</v>
      </c>
      <c r="H52" s="7" t="s">
        <v>66</v>
      </c>
      <c r="I52" s="7" t="s">
        <v>67</v>
      </c>
      <c r="J52" s="47" t="s">
        <v>421</v>
      </c>
      <c r="L52" s="3"/>
      <c r="N52" s="3"/>
      <c r="O52" s="33" t="s">
        <v>144</v>
      </c>
      <c r="P52" s="39"/>
      <c r="Q52" s="18" t="s">
        <v>368</v>
      </c>
      <c r="R52" s="3"/>
      <c r="S52" s="9"/>
      <c r="T52" s="9"/>
      <c r="U52" s="9"/>
      <c r="V52" s="9"/>
      <c r="Y52" s="3"/>
      <c r="Z52" s="3"/>
      <c r="AA52" s="3"/>
      <c r="AB52" s="3" t="s">
        <v>422</v>
      </c>
      <c r="AC52" s="3"/>
    </row>
    <row r="53" spans="1:29">
      <c r="A53" s="6">
        <v>78</v>
      </c>
      <c r="B53" s="11">
        <v>0.5</v>
      </c>
      <c r="C53" s="7">
        <f t="shared" si="1"/>
        <v>6</v>
      </c>
      <c r="D53" s="7" t="s">
        <v>153</v>
      </c>
      <c r="E53" s="7" t="s">
        <v>63</v>
      </c>
      <c r="F53" s="7" t="s">
        <v>64</v>
      </c>
      <c r="H53" s="7" t="s">
        <v>66</v>
      </c>
      <c r="I53" s="7" t="s">
        <v>67</v>
      </c>
      <c r="J53" s="47" t="s">
        <v>428</v>
      </c>
      <c r="L53" s="2" t="s">
        <v>85</v>
      </c>
      <c r="M53" s="3" t="s">
        <v>429</v>
      </c>
      <c r="N53" s="3"/>
      <c r="O53" s="33" t="s">
        <v>144</v>
      </c>
      <c r="P53" s="45"/>
      <c r="Q53" s="10" t="s">
        <v>248</v>
      </c>
      <c r="R53" s="3"/>
      <c r="S53" s="9"/>
      <c r="T53" s="9" t="s">
        <v>430</v>
      </c>
      <c r="U53" s="12" t="s">
        <v>431</v>
      </c>
      <c r="V53" s="9"/>
      <c r="X53" t="s">
        <v>432</v>
      </c>
      <c r="Y53" s="3" t="s">
        <v>433</v>
      </c>
      <c r="Z53" s="3" t="s">
        <v>434</v>
      </c>
      <c r="AA53" s="3" t="s">
        <v>435</v>
      </c>
      <c r="AB53" s="3" t="s">
        <v>436</v>
      </c>
      <c r="AC53" s="3"/>
    </row>
    <row r="54" spans="1:29">
      <c r="A54" s="6">
        <v>49</v>
      </c>
      <c r="B54" s="11">
        <v>0.5</v>
      </c>
      <c r="C54" s="7">
        <f t="shared" si="1"/>
        <v>3</v>
      </c>
      <c r="D54" s="7" t="s">
        <v>153</v>
      </c>
      <c r="E54" s="7" t="s">
        <v>63</v>
      </c>
      <c r="F54" s="7" t="s">
        <v>64</v>
      </c>
      <c r="H54" s="7" t="s">
        <v>66</v>
      </c>
      <c r="I54" s="7" t="s">
        <v>67</v>
      </c>
      <c r="J54" s="47" t="s">
        <v>441</v>
      </c>
      <c r="L54" s="3"/>
      <c r="N54" s="3"/>
      <c r="O54" s="33" t="s">
        <v>124</v>
      </c>
      <c r="P54" s="39" t="s">
        <v>442</v>
      </c>
      <c r="Q54" s="10" t="s">
        <v>248</v>
      </c>
      <c r="R54" s="3"/>
      <c r="S54" s="9"/>
      <c r="T54" s="9"/>
      <c r="U54" s="9"/>
      <c r="V54" s="9"/>
      <c r="Y54" s="5" t="s">
        <v>443</v>
      </c>
      <c r="Z54" s="5" t="s">
        <v>444</v>
      </c>
      <c r="AA54" s="3"/>
      <c r="AB54" s="3"/>
      <c r="AC54" s="3"/>
    </row>
    <row r="55" spans="1:29">
      <c r="A55" s="6"/>
      <c r="B55" s="11">
        <v>0.5</v>
      </c>
      <c r="C55" s="7">
        <f t="shared" si="1"/>
        <v>4</v>
      </c>
      <c r="D55" s="7" t="s">
        <v>153</v>
      </c>
      <c r="E55" s="7" t="s">
        <v>63</v>
      </c>
      <c r="F55" s="7" t="s">
        <v>64</v>
      </c>
      <c r="H55" s="7" t="s">
        <v>66</v>
      </c>
      <c r="I55" s="7" t="s">
        <v>219</v>
      </c>
      <c r="J55" s="47" t="s">
        <v>447</v>
      </c>
      <c r="L55" s="3"/>
      <c r="M55" s="3" t="s">
        <v>429</v>
      </c>
      <c r="N55" s="3"/>
      <c r="O55" s="33" t="s">
        <v>247</v>
      </c>
      <c r="P55" s="46" t="s">
        <v>448</v>
      </c>
      <c r="Q55" s="10" t="s">
        <v>248</v>
      </c>
      <c r="R55" s="3"/>
      <c r="S55" s="9"/>
      <c r="T55" s="9"/>
      <c r="U55" s="12"/>
      <c r="V55" s="9"/>
      <c r="Y55" s="3"/>
      <c r="Z55" s="3"/>
      <c r="AA55" s="3"/>
      <c r="AB55" s="3"/>
      <c r="AC55" s="3"/>
    </row>
    <row r="56" spans="1:29">
      <c r="A56" s="6"/>
      <c r="B56" s="11">
        <v>0.5</v>
      </c>
      <c r="C56" s="7">
        <f t="shared" si="1"/>
        <v>3</v>
      </c>
      <c r="D56" s="7" t="s">
        <v>153</v>
      </c>
      <c r="E56" s="7" t="s">
        <v>63</v>
      </c>
      <c r="F56" s="7" t="s">
        <v>64</v>
      </c>
      <c r="H56" s="7" t="s">
        <v>66</v>
      </c>
      <c r="I56" s="7" t="s">
        <v>67</v>
      </c>
      <c r="J56" s="47" t="s">
        <v>452</v>
      </c>
      <c r="L56" s="3"/>
      <c r="M56" s="3" t="s">
        <v>453</v>
      </c>
      <c r="N56" s="3"/>
      <c r="O56" s="33" t="s">
        <v>144</v>
      </c>
      <c r="P56" s="45"/>
      <c r="Q56" s="10" t="s">
        <v>108</v>
      </c>
      <c r="R56" s="3"/>
      <c r="S56" s="9"/>
      <c r="T56" s="9"/>
      <c r="U56" s="12"/>
      <c r="V56" s="9"/>
      <c r="X56" t="s">
        <v>454</v>
      </c>
      <c r="Y56" s="3"/>
      <c r="Z56" s="3"/>
      <c r="AA56" s="3"/>
      <c r="AB56" s="3"/>
      <c r="AC56" s="3"/>
    </row>
    <row r="57" spans="1:29">
      <c r="A57" s="6"/>
      <c r="B57" s="11">
        <v>0.5</v>
      </c>
      <c r="C57" s="7">
        <f t="shared" si="1"/>
        <v>3</v>
      </c>
      <c r="D57" s="7" t="s">
        <v>153</v>
      </c>
      <c r="E57" s="7" t="s">
        <v>63</v>
      </c>
      <c r="F57" s="7" t="s">
        <v>64</v>
      </c>
      <c r="H57" s="7" t="s">
        <v>66</v>
      </c>
      <c r="I57" s="7" t="s">
        <v>67</v>
      </c>
      <c r="J57" s="47" t="s">
        <v>455</v>
      </c>
      <c r="L57" s="3"/>
      <c r="M57" s="3" t="s">
        <v>456</v>
      </c>
      <c r="N57" s="3"/>
      <c r="O57" s="34" t="s">
        <v>247</v>
      </c>
      <c r="P57" s="45"/>
      <c r="Q57" s="18" t="s">
        <v>368</v>
      </c>
      <c r="R57" s="3"/>
      <c r="S57" s="9"/>
      <c r="T57" s="9"/>
      <c r="U57" s="12"/>
      <c r="V57" s="9"/>
      <c r="X57" t="s">
        <v>457</v>
      </c>
      <c r="Y57" s="3"/>
      <c r="Z57" s="3"/>
      <c r="AA57" s="3"/>
      <c r="AB57" s="3"/>
      <c r="AC57" s="3"/>
    </row>
    <row r="58" spans="1:29">
      <c r="A58" s="6"/>
      <c r="B58" s="11">
        <v>0.5</v>
      </c>
      <c r="C58" s="7">
        <f t="shared" si="1"/>
        <v>3</v>
      </c>
      <c r="D58" s="7" t="s">
        <v>153</v>
      </c>
      <c r="E58" s="7" t="s">
        <v>63</v>
      </c>
      <c r="F58" s="7" t="s">
        <v>96</v>
      </c>
      <c r="H58" s="7" t="s">
        <v>66</v>
      </c>
      <c r="I58" s="7" t="s">
        <v>458</v>
      </c>
      <c r="J58" s="47" t="s">
        <v>459</v>
      </c>
      <c r="L58" s="3"/>
      <c r="M58" s="3" t="s">
        <v>460</v>
      </c>
      <c r="N58" s="3"/>
      <c r="O58" s="34" t="s">
        <v>247</v>
      </c>
      <c r="P58" s="45"/>
      <c r="Q58" s="18" t="s">
        <v>368</v>
      </c>
      <c r="R58" s="3"/>
      <c r="S58" s="9"/>
      <c r="T58" s="9"/>
      <c r="U58" s="12"/>
      <c r="V58" s="9"/>
      <c r="X58" t="s">
        <v>461</v>
      </c>
      <c r="Y58" s="3"/>
      <c r="Z58" s="3"/>
      <c r="AA58" s="3"/>
      <c r="AB58" s="3"/>
      <c r="AC58" s="3"/>
    </row>
    <row r="59" spans="1:29">
      <c r="A59" s="6">
        <v>71</v>
      </c>
      <c r="B59" s="11">
        <v>0.5</v>
      </c>
      <c r="C59" s="7">
        <f t="shared" si="1"/>
        <v>2</v>
      </c>
      <c r="D59" s="7" t="s">
        <v>153</v>
      </c>
      <c r="E59" s="7" t="s">
        <v>63</v>
      </c>
      <c r="F59" s="7" t="s">
        <v>64</v>
      </c>
      <c r="H59" s="7" t="s">
        <v>165</v>
      </c>
      <c r="I59" s="7" t="s">
        <v>67</v>
      </c>
      <c r="J59" s="47" t="s">
        <v>462</v>
      </c>
      <c r="L59" s="3"/>
      <c r="N59" s="3"/>
      <c r="O59" s="33" t="s">
        <v>124</v>
      </c>
      <c r="P59" s="39"/>
      <c r="Q59" s="10" t="s">
        <v>248</v>
      </c>
      <c r="R59" s="3"/>
      <c r="S59" s="9"/>
      <c r="T59" s="9"/>
      <c r="V59" s="9"/>
      <c r="X59" t="s">
        <v>463</v>
      </c>
      <c r="Y59" s="3" t="s">
        <v>464</v>
      </c>
      <c r="AA59" s="3"/>
      <c r="AB59" s="3"/>
      <c r="AC59" s="3"/>
    </row>
    <row r="60" spans="1:29">
      <c r="A60" s="6">
        <v>8</v>
      </c>
      <c r="B60" s="11">
        <v>1</v>
      </c>
      <c r="C60" s="7">
        <f t="shared" si="1"/>
        <v>7</v>
      </c>
      <c r="D60" s="7" t="s">
        <v>163</v>
      </c>
      <c r="E60" s="7" t="s">
        <v>63</v>
      </c>
      <c r="F60" s="7" t="s">
        <v>64</v>
      </c>
      <c r="G60" s="24" t="s">
        <v>164</v>
      </c>
      <c r="H60" s="7" t="s">
        <v>165</v>
      </c>
      <c r="I60" s="7" t="s">
        <v>67</v>
      </c>
      <c r="J60" s="47" t="s">
        <v>166</v>
      </c>
      <c r="L60" s="3" t="s">
        <v>163</v>
      </c>
      <c r="M60" s="3" t="s">
        <v>142</v>
      </c>
      <c r="N60" s="3"/>
      <c r="O60" s="33" t="s">
        <v>124</v>
      </c>
      <c r="P60" s="38" t="s">
        <v>167</v>
      </c>
      <c r="Q60" s="10" t="s">
        <v>108</v>
      </c>
      <c r="R60" s="3"/>
      <c r="S60" s="9" t="s">
        <v>145</v>
      </c>
      <c r="T60" t="s">
        <v>168</v>
      </c>
      <c r="X60" t="s">
        <v>169</v>
      </c>
      <c r="Y60" s="3"/>
      <c r="Z60" s="3"/>
      <c r="AA60" s="2" t="s">
        <v>166</v>
      </c>
      <c r="AB60" s="3" t="s">
        <v>170</v>
      </c>
      <c r="AC60" s="2" t="s">
        <v>171</v>
      </c>
    </row>
    <row r="61" spans="1:29">
      <c r="A61" s="6">
        <v>69</v>
      </c>
      <c r="B61" s="11">
        <v>1</v>
      </c>
      <c r="C61" s="7">
        <f t="shared" si="1"/>
        <v>4</v>
      </c>
      <c r="D61" s="7" t="s">
        <v>163</v>
      </c>
      <c r="E61" s="7" t="s">
        <v>63</v>
      </c>
      <c r="F61" s="7" t="s">
        <v>64</v>
      </c>
      <c r="H61" s="7" t="s">
        <v>66</v>
      </c>
      <c r="I61" s="7" t="s">
        <v>67</v>
      </c>
      <c r="J61" s="47" t="s">
        <v>328</v>
      </c>
      <c r="L61" s="3"/>
      <c r="N61" s="3"/>
      <c r="O61" s="33" t="s">
        <v>124</v>
      </c>
      <c r="P61" s="39"/>
      <c r="Q61" s="10" t="s">
        <v>108</v>
      </c>
      <c r="R61" s="2"/>
      <c r="S61" s="9"/>
      <c r="T61" s="9" t="s">
        <v>329</v>
      </c>
      <c r="U61" s="12" t="s">
        <v>330</v>
      </c>
      <c r="V61" s="9"/>
      <c r="Y61" s="3"/>
      <c r="Z61" s="3"/>
      <c r="AA61" s="3"/>
      <c r="AB61" s="2" t="s">
        <v>331</v>
      </c>
      <c r="AC61" s="3"/>
    </row>
    <row r="62" spans="1:29">
      <c r="A62" s="6">
        <v>70</v>
      </c>
      <c r="B62" s="11">
        <v>1</v>
      </c>
      <c r="C62" s="7">
        <f t="shared" si="1"/>
        <v>3</v>
      </c>
      <c r="D62" s="7" t="s">
        <v>163</v>
      </c>
      <c r="E62" s="7" t="s">
        <v>63</v>
      </c>
      <c r="F62" s="7" t="s">
        <v>64</v>
      </c>
      <c r="H62" s="7" t="s">
        <v>165</v>
      </c>
      <c r="I62" s="7" t="s">
        <v>67</v>
      </c>
      <c r="J62" s="47" t="s">
        <v>367</v>
      </c>
      <c r="L62" s="3"/>
      <c r="N62" s="3"/>
      <c r="O62" s="34" t="s">
        <v>124</v>
      </c>
      <c r="P62" s="39"/>
      <c r="Q62" s="18" t="s">
        <v>368</v>
      </c>
      <c r="R62" s="3"/>
      <c r="S62" s="9"/>
      <c r="U62" s="9"/>
      <c r="V62" s="9"/>
      <c r="W62" s="21" t="s">
        <v>369</v>
      </c>
      <c r="Y62" s="3"/>
      <c r="Z62" s="3"/>
      <c r="AA62" s="3"/>
      <c r="AB62" s="3" t="s">
        <v>370</v>
      </c>
      <c r="AC62" s="3"/>
    </row>
    <row r="63" spans="1:29">
      <c r="B63" s="11">
        <v>0.8</v>
      </c>
      <c r="C63" s="7">
        <f t="shared" si="1"/>
        <v>2</v>
      </c>
      <c r="D63" s="25" t="s">
        <v>163</v>
      </c>
      <c r="E63" s="7" t="s">
        <v>63</v>
      </c>
      <c r="F63" s="7" t="s">
        <v>64</v>
      </c>
      <c r="G63" s="22" t="s">
        <v>168</v>
      </c>
      <c r="H63" s="25"/>
      <c r="I63" s="7" t="s">
        <v>286</v>
      </c>
      <c r="J63" s="47" t="s">
        <v>423</v>
      </c>
      <c r="L63" s="8"/>
      <c r="M63" s="8"/>
      <c r="N63" s="8"/>
      <c r="O63" s="34" t="s">
        <v>124</v>
      </c>
      <c r="P63" s="44"/>
      <c r="Q63" s="8" t="s">
        <v>368</v>
      </c>
      <c r="R63" s="8"/>
      <c r="S63" s="8"/>
      <c r="T63" s="8"/>
      <c r="U63" s="8"/>
      <c r="V63" s="8"/>
      <c r="W63" s="26"/>
      <c r="X63" s="8"/>
      <c r="Y63" s="8"/>
      <c r="Z63" s="8"/>
      <c r="AA63" s="8"/>
      <c r="AB63" s="8"/>
      <c r="AC63" s="8"/>
    </row>
    <row r="64" spans="1:29">
      <c r="A64" s="6"/>
      <c r="B64" s="11">
        <v>0.8</v>
      </c>
      <c r="C64" s="7">
        <f t="shared" si="1"/>
        <v>3</v>
      </c>
      <c r="D64" s="7" t="s">
        <v>163</v>
      </c>
      <c r="E64" s="7" t="s">
        <v>63</v>
      </c>
      <c r="F64" s="7" t="s">
        <v>64</v>
      </c>
      <c r="H64" s="7" t="s">
        <v>180</v>
      </c>
      <c r="I64" s="7" t="s">
        <v>219</v>
      </c>
      <c r="J64" s="47" t="s">
        <v>424</v>
      </c>
      <c r="L64" s="3"/>
      <c r="N64" s="3"/>
      <c r="O64" s="33" t="s">
        <v>124</v>
      </c>
      <c r="P64" s="39"/>
      <c r="Q64" s="10" t="s">
        <v>248</v>
      </c>
      <c r="R64" s="3"/>
      <c r="S64" s="9" t="s">
        <v>425</v>
      </c>
      <c r="T64" s="9"/>
      <c r="U64" s="9"/>
      <c r="V64" s="9"/>
      <c r="Y64" s="3"/>
      <c r="Z64" s="3"/>
      <c r="AA64" s="3"/>
      <c r="AB64" s="3"/>
      <c r="AC64" s="3"/>
    </row>
    <row r="65" spans="1:29">
      <c r="A65" s="6"/>
      <c r="B65" s="11">
        <v>0.8</v>
      </c>
      <c r="C65" s="7">
        <f t="shared" si="1"/>
        <v>3</v>
      </c>
      <c r="D65" s="7" t="s">
        <v>163</v>
      </c>
      <c r="E65" s="7" t="s">
        <v>63</v>
      </c>
      <c r="F65" s="7" t="s">
        <v>64</v>
      </c>
      <c r="H65" s="7" t="s">
        <v>66</v>
      </c>
      <c r="I65" s="7" t="s">
        <v>67</v>
      </c>
      <c r="J65" s="47" t="s">
        <v>426</v>
      </c>
      <c r="L65" s="3"/>
      <c r="N65" s="3"/>
      <c r="O65" s="33" t="s">
        <v>176</v>
      </c>
      <c r="P65" s="39"/>
      <c r="Q65" s="10" t="s">
        <v>248</v>
      </c>
      <c r="R65" s="3"/>
      <c r="S65" s="9" t="s">
        <v>427</v>
      </c>
      <c r="Y65" s="3"/>
      <c r="Z65" s="3"/>
      <c r="AA65" s="3"/>
      <c r="AB65" s="3"/>
      <c r="AC65" s="3"/>
    </row>
    <row r="66" spans="1:29">
      <c r="A66" s="6">
        <v>72</v>
      </c>
      <c r="B66" s="11">
        <v>0.5</v>
      </c>
      <c r="C66" s="7">
        <f t="shared" ref="C66:C97" si="2">COUNTA(K66:W66)</f>
        <v>3</v>
      </c>
      <c r="D66" s="7" t="s">
        <v>163</v>
      </c>
      <c r="E66" s="7" t="s">
        <v>63</v>
      </c>
      <c r="F66" s="7" t="s">
        <v>64</v>
      </c>
      <c r="H66" s="7" t="s">
        <v>165</v>
      </c>
      <c r="I66" s="7" t="s">
        <v>286</v>
      </c>
      <c r="J66" s="47" t="s">
        <v>465</v>
      </c>
      <c r="L66" s="3"/>
      <c r="N66" s="3"/>
      <c r="O66" s="34" t="s">
        <v>124</v>
      </c>
      <c r="P66" s="39"/>
      <c r="Q66" s="10" t="s">
        <v>368</v>
      </c>
      <c r="R66" s="3" t="s">
        <v>466</v>
      </c>
      <c r="S66" s="9"/>
      <c r="T66" s="9"/>
      <c r="V66" s="9"/>
      <c r="Y66" s="3"/>
      <c r="Z66" s="3"/>
      <c r="AA66" s="3"/>
      <c r="AC66" s="3"/>
    </row>
    <row r="67" spans="1:29">
      <c r="A67" s="6"/>
      <c r="B67" s="11">
        <v>0.8</v>
      </c>
      <c r="C67" s="7">
        <f t="shared" si="2"/>
        <v>4</v>
      </c>
      <c r="D67" s="7" t="s">
        <v>163</v>
      </c>
      <c r="E67" s="7" t="s">
        <v>523</v>
      </c>
      <c r="F67" s="7" t="s">
        <v>64</v>
      </c>
      <c r="G67" s="22" t="s">
        <v>535</v>
      </c>
      <c r="J67" s="47" t="s">
        <v>536</v>
      </c>
      <c r="L67" s="3"/>
      <c r="N67" s="3"/>
      <c r="O67" s="33" t="s">
        <v>247</v>
      </c>
      <c r="P67" s="39"/>
      <c r="Q67" s="10" t="s">
        <v>248</v>
      </c>
      <c r="R67" s="3"/>
      <c r="S67" s="9" t="s">
        <v>537</v>
      </c>
      <c r="T67" s="9"/>
      <c r="U67" s="9"/>
      <c r="V67" s="9"/>
      <c r="W67" s="21" t="s">
        <v>538</v>
      </c>
      <c r="Y67" s="3"/>
      <c r="Z67" s="3"/>
      <c r="AA67" s="3"/>
      <c r="AB67" s="3"/>
      <c r="AC67" s="3"/>
    </row>
    <row r="68" spans="1:29">
      <c r="A68" s="6"/>
      <c r="B68" s="11">
        <v>0.8</v>
      </c>
      <c r="C68" s="7">
        <f t="shared" si="2"/>
        <v>4</v>
      </c>
      <c r="D68" s="7" t="s">
        <v>163</v>
      </c>
      <c r="E68" s="7" t="s">
        <v>523</v>
      </c>
      <c r="F68" s="7" t="s">
        <v>64</v>
      </c>
      <c r="H68" s="7" t="s">
        <v>66</v>
      </c>
      <c r="J68" s="47" t="s">
        <v>539</v>
      </c>
      <c r="L68" s="3"/>
      <c r="N68" s="3"/>
      <c r="O68" s="34" t="s">
        <v>124</v>
      </c>
      <c r="P68" s="39"/>
      <c r="Q68" s="10" t="s">
        <v>368</v>
      </c>
      <c r="R68" s="3"/>
      <c r="S68" s="9"/>
      <c r="T68" s="9" t="s">
        <v>540</v>
      </c>
      <c r="U68" s="12" t="s">
        <v>541</v>
      </c>
      <c r="V68" s="9"/>
      <c r="Y68" s="3"/>
      <c r="Z68" s="3"/>
      <c r="AA68" s="3"/>
      <c r="AB68" s="3"/>
      <c r="AC68" s="3"/>
    </row>
    <row r="69" spans="1:29">
      <c r="A69" s="6"/>
      <c r="B69" s="11">
        <v>0.8</v>
      </c>
      <c r="C69" s="7">
        <f t="shared" si="2"/>
        <v>3</v>
      </c>
      <c r="D69" s="7" t="s">
        <v>163</v>
      </c>
      <c r="E69" s="7" t="s">
        <v>523</v>
      </c>
      <c r="F69" s="7" t="s">
        <v>64</v>
      </c>
      <c r="J69" s="47" t="s">
        <v>544</v>
      </c>
      <c r="L69" s="3"/>
      <c r="N69" s="3"/>
      <c r="O69" s="34" t="s">
        <v>124</v>
      </c>
      <c r="P69" s="39"/>
      <c r="Q69" s="10" t="s">
        <v>248</v>
      </c>
      <c r="R69" s="3"/>
      <c r="S69" s="9" t="s">
        <v>545</v>
      </c>
      <c r="T69" s="9"/>
      <c r="V69" s="9"/>
      <c r="Y69" s="3"/>
      <c r="Z69" s="3"/>
      <c r="AA69" s="3"/>
      <c r="AB69" s="3"/>
      <c r="AC69" s="3"/>
    </row>
    <row r="70" spans="1:29">
      <c r="A70" s="6"/>
      <c r="B70" s="11">
        <v>0</v>
      </c>
      <c r="C70" s="7">
        <f t="shared" si="2"/>
        <v>3</v>
      </c>
      <c r="D70" s="7" t="s">
        <v>163</v>
      </c>
      <c r="E70" s="7" t="s">
        <v>523</v>
      </c>
      <c r="F70" s="7" t="s">
        <v>64</v>
      </c>
      <c r="J70" s="47" t="s">
        <v>574</v>
      </c>
      <c r="L70" s="3"/>
      <c r="N70" s="3"/>
      <c r="O70" s="33" t="s">
        <v>247</v>
      </c>
      <c r="P70" s="39"/>
      <c r="Q70" s="10" t="s">
        <v>248</v>
      </c>
      <c r="R70" s="3"/>
      <c r="S70" s="9"/>
      <c r="T70" s="9"/>
      <c r="U70" s="12" t="s">
        <v>575</v>
      </c>
      <c r="V70" s="9"/>
      <c r="Y70" s="3"/>
      <c r="Z70" s="3"/>
      <c r="AA70" s="3"/>
      <c r="AB70" s="3"/>
      <c r="AC70" s="3"/>
    </row>
    <row r="71" spans="1:29">
      <c r="A71" s="6"/>
      <c r="B71" s="11">
        <v>0</v>
      </c>
      <c r="C71" s="7">
        <f t="shared" si="2"/>
        <v>3</v>
      </c>
      <c r="D71" s="7" t="s">
        <v>163</v>
      </c>
      <c r="E71" s="7" t="s">
        <v>523</v>
      </c>
      <c r="F71" s="7" t="s">
        <v>64</v>
      </c>
      <c r="J71" s="47" t="s">
        <v>576</v>
      </c>
      <c r="L71" s="3"/>
      <c r="N71" s="3"/>
      <c r="O71" s="33" t="s">
        <v>247</v>
      </c>
      <c r="P71" s="39"/>
      <c r="Q71" s="10" t="s">
        <v>248</v>
      </c>
      <c r="R71" s="3"/>
      <c r="S71" s="9"/>
      <c r="T71" s="9"/>
      <c r="U71" s="12" t="s">
        <v>577</v>
      </c>
      <c r="V71" s="9"/>
      <c r="Y71" s="3"/>
      <c r="Z71" s="3"/>
      <c r="AA71" s="3"/>
      <c r="AB71" s="3"/>
      <c r="AC71" s="3"/>
    </row>
    <row r="72" spans="1:29">
      <c r="A72" s="6">
        <v>36</v>
      </c>
      <c r="B72" s="11">
        <v>1</v>
      </c>
      <c r="C72" s="7">
        <f t="shared" si="2"/>
        <v>7</v>
      </c>
      <c r="D72" s="7" t="s">
        <v>189</v>
      </c>
      <c r="E72" s="7" t="s">
        <v>63</v>
      </c>
      <c r="F72" s="7" t="s">
        <v>64</v>
      </c>
      <c r="H72" s="7" t="s">
        <v>190</v>
      </c>
      <c r="I72" s="7" t="s">
        <v>67</v>
      </c>
      <c r="J72" s="47" t="s">
        <v>191</v>
      </c>
      <c r="L72" s="3"/>
      <c r="M72" s="3" t="s">
        <v>192</v>
      </c>
      <c r="N72" s="3" t="s">
        <v>190</v>
      </c>
      <c r="O72" s="33" t="s">
        <v>190</v>
      </c>
      <c r="P72" s="39" t="s">
        <v>193</v>
      </c>
      <c r="Q72" s="10" t="s">
        <v>194</v>
      </c>
      <c r="R72" s="5"/>
      <c r="S72" s="9" t="s">
        <v>195</v>
      </c>
      <c r="V72" s="12"/>
      <c r="W72" s="21" t="s">
        <v>185</v>
      </c>
      <c r="X72" t="s">
        <v>196</v>
      </c>
      <c r="Y72" s="3" t="s">
        <v>197</v>
      </c>
      <c r="Z72" s="3" t="s">
        <v>198</v>
      </c>
      <c r="AA72" s="3"/>
      <c r="AB72" s="5" t="s">
        <v>199</v>
      </c>
      <c r="AC72" s="3"/>
    </row>
    <row r="73" spans="1:29">
      <c r="A73" s="6">
        <v>35</v>
      </c>
      <c r="B73" s="11">
        <v>1</v>
      </c>
      <c r="C73" s="7">
        <f t="shared" si="2"/>
        <v>7</v>
      </c>
      <c r="D73" s="7" t="s">
        <v>189</v>
      </c>
      <c r="E73" s="7" t="s">
        <v>63</v>
      </c>
      <c r="F73" s="7" t="s">
        <v>64</v>
      </c>
      <c r="H73" s="7" t="s">
        <v>227</v>
      </c>
      <c r="I73" s="7" t="s">
        <v>228</v>
      </c>
      <c r="J73" s="47" t="s">
        <v>229</v>
      </c>
      <c r="L73" s="3"/>
      <c r="M73" s="3" t="s">
        <v>192</v>
      </c>
      <c r="N73" s="2" t="s">
        <v>227</v>
      </c>
      <c r="O73" s="31" t="s">
        <v>227</v>
      </c>
      <c r="P73" s="39" t="s">
        <v>230</v>
      </c>
      <c r="Q73" s="10" t="s">
        <v>194</v>
      </c>
      <c r="R73" s="5"/>
      <c r="S73" s="9" t="s">
        <v>231</v>
      </c>
      <c r="W73" s="21" t="s">
        <v>185</v>
      </c>
      <c r="X73" t="s">
        <v>232</v>
      </c>
      <c r="Y73" s="2" t="s">
        <v>233</v>
      </c>
      <c r="Z73" s="2"/>
      <c r="AA73" s="3"/>
      <c r="AB73" s="5" t="s">
        <v>199</v>
      </c>
      <c r="AC73" s="3"/>
    </row>
    <row r="74" spans="1:29">
      <c r="A74" s="6"/>
      <c r="B74" s="11">
        <v>1</v>
      </c>
      <c r="C74" s="7">
        <f t="shared" si="2"/>
        <v>4</v>
      </c>
      <c r="D74" s="7" t="s">
        <v>189</v>
      </c>
      <c r="E74" s="7" t="s">
        <v>63</v>
      </c>
      <c r="F74" s="7" t="s">
        <v>64</v>
      </c>
      <c r="G74" s="22" t="s">
        <v>245</v>
      </c>
      <c r="H74" s="7" t="s">
        <v>227</v>
      </c>
      <c r="I74" s="7" t="s">
        <v>227</v>
      </c>
      <c r="J74" s="47" t="s">
        <v>246</v>
      </c>
      <c r="L74" s="3"/>
      <c r="M74" s="3" t="s">
        <v>192</v>
      </c>
      <c r="N74" s="3"/>
      <c r="O74" s="34" t="s">
        <v>247</v>
      </c>
      <c r="P74" s="39"/>
      <c r="Q74" s="10" t="s">
        <v>248</v>
      </c>
      <c r="R74" s="5"/>
      <c r="S74" s="9"/>
      <c r="V74" s="12"/>
      <c r="W74" s="21" t="s">
        <v>249</v>
      </c>
      <c r="X74" s="9"/>
      <c r="Y74" s="3" t="s">
        <v>250</v>
      </c>
      <c r="Z74" s="3" t="s">
        <v>251</v>
      </c>
      <c r="AA74" s="3"/>
      <c r="AB74" s="5" t="s">
        <v>252</v>
      </c>
      <c r="AC74" s="3"/>
    </row>
    <row r="75" spans="1:29">
      <c r="A75" s="6">
        <v>69</v>
      </c>
      <c r="B75" s="11">
        <v>1</v>
      </c>
      <c r="C75" s="7">
        <f t="shared" si="2"/>
        <v>3</v>
      </c>
      <c r="D75" s="7" t="s">
        <v>189</v>
      </c>
      <c r="E75" s="7" t="s">
        <v>63</v>
      </c>
      <c r="F75" s="7" t="s">
        <v>64</v>
      </c>
      <c r="H75" s="7" t="s">
        <v>190</v>
      </c>
      <c r="I75" s="7" t="s">
        <v>190</v>
      </c>
      <c r="J75" s="47" t="s">
        <v>274</v>
      </c>
      <c r="L75" s="3"/>
      <c r="M75" s="3" t="s">
        <v>192</v>
      </c>
      <c r="N75" s="3"/>
      <c r="O75" s="34" t="s">
        <v>247</v>
      </c>
      <c r="P75" s="39"/>
      <c r="Q75" s="10" t="s">
        <v>248</v>
      </c>
      <c r="R75" s="5"/>
      <c r="S75" s="9"/>
      <c r="V75" s="12"/>
      <c r="X75" s="9" t="s">
        <v>275</v>
      </c>
      <c r="Y75" s="3" t="s">
        <v>276</v>
      </c>
      <c r="Z75" s="3" t="s">
        <v>251</v>
      </c>
      <c r="AA75" s="3" t="s">
        <v>277</v>
      </c>
      <c r="AB75" s="5" t="s">
        <v>252</v>
      </c>
      <c r="AC75" s="3"/>
    </row>
    <row r="76" spans="1:29">
      <c r="A76" s="6">
        <v>33</v>
      </c>
      <c r="B76" s="11">
        <v>1</v>
      </c>
      <c r="C76" s="7">
        <f t="shared" si="2"/>
        <v>6</v>
      </c>
      <c r="D76" s="7" t="s">
        <v>189</v>
      </c>
      <c r="E76" s="7" t="s">
        <v>63</v>
      </c>
      <c r="F76" s="7" t="s">
        <v>64</v>
      </c>
      <c r="G76" s="22" t="s">
        <v>278</v>
      </c>
      <c r="H76" s="7" t="s">
        <v>210</v>
      </c>
      <c r="I76" s="7" t="s">
        <v>67</v>
      </c>
      <c r="J76" s="47" t="s">
        <v>279</v>
      </c>
      <c r="L76" s="3"/>
      <c r="M76" s="3" t="s">
        <v>280</v>
      </c>
      <c r="N76" s="3" t="s">
        <v>281</v>
      </c>
      <c r="O76" s="33" t="s">
        <v>210</v>
      </c>
      <c r="P76" s="39"/>
      <c r="Q76" s="10" t="s">
        <v>194</v>
      </c>
      <c r="R76" s="3"/>
      <c r="S76" s="9" t="s">
        <v>210</v>
      </c>
      <c r="V76" s="9"/>
      <c r="W76" s="21" t="s">
        <v>278</v>
      </c>
      <c r="Y76" s="3"/>
      <c r="Z76" s="3"/>
      <c r="AA76" s="3"/>
      <c r="AB76" s="3"/>
      <c r="AC76" s="3"/>
    </row>
    <row r="77" spans="1:29">
      <c r="A77" s="6">
        <v>32</v>
      </c>
      <c r="B77" s="11">
        <v>1</v>
      </c>
      <c r="C77" s="7">
        <f t="shared" si="2"/>
        <v>6</v>
      </c>
      <c r="D77" s="7" t="s">
        <v>189</v>
      </c>
      <c r="E77" s="7" t="s">
        <v>63</v>
      </c>
      <c r="F77" s="7" t="s">
        <v>64</v>
      </c>
      <c r="G77" s="22"/>
      <c r="H77" s="7" t="s">
        <v>210</v>
      </c>
      <c r="I77" s="7" t="s">
        <v>67</v>
      </c>
      <c r="J77" s="47" t="s">
        <v>309</v>
      </c>
      <c r="L77" s="3"/>
      <c r="M77" s="3" t="s">
        <v>280</v>
      </c>
      <c r="N77" s="2" t="s">
        <v>210</v>
      </c>
      <c r="O77" s="31" t="s">
        <v>210</v>
      </c>
      <c r="P77" s="39"/>
      <c r="Q77" s="10" t="s">
        <v>194</v>
      </c>
      <c r="R77" s="3"/>
      <c r="S77" s="9" t="s">
        <v>210</v>
      </c>
      <c r="V77" s="12"/>
      <c r="W77" s="21" t="s">
        <v>278</v>
      </c>
      <c r="Y77" s="3"/>
      <c r="Z77" s="3"/>
      <c r="AA77" s="3"/>
      <c r="AB77" s="3"/>
      <c r="AC77" s="3"/>
    </row>
    <row r="78" spans="1:29">
      <c r="A78" s="6">
        <v>64</v>
      </c>
      <c r="B78" s="11">
        <v>1</v>
      </c>
      <c r="C78" s="7">
        <f t="shared" si="2"/>
        <v>4</v>
      </c>
      <c r="D78" s="7" t="s">
        <v>189</v>
      </c>
      <c r="E78" s="7" t="s">
        <v>63</v>
      </c>
      <c r="F78" s="7" t="s">
        <v>64</v>
      </c>
      <c r="H78" s="7" t="s">
        <v>210</v>
      </c>
      <c r="I78" s="7" t="s">
        <v>67</v>
      </c>
      <c r="J78" s="47" t="s">
        <v>332</v>
      </c>
      <c r="L78" s="3"/>
      <c r="M78" s="3" t="s">
        <v>192</v>
      </c>
      <c r="N78" s="3"/>
      <c r="O78" s="33" t="s">
        <v>210</v>
      </c>
      <c r="P78" s="39"/>
      <c r="Q78" s="10" t="s">
        <v>194</v>
      </c>
      <c r="R78" s="3"/>
      <c r="W78" s="21" t="s">
        <v>278</v>
      </c>
      <c r="Y78" s="3"/>
      <c r="Z78" s="3" t="s">
        <v>333</v>
      </c>
      <c r="AA78" s="3"/>
      <c r="AB78" s="3"/>
      <c r="AC78" s="3"/>
    </row>
    <row r="79" spans="1:29">
      <c r="A79" s="6">
        <v>47</v>
      </c>
      <c r="B79" s="11">
        <v>1</v>
      </c>
      <c r="C79" s="7">
        <f t="shared" si="2"/>
        <v>5</v>
      </c>
      <c r="D79" s="7" t="s">
        <v>189</v>
      </c>
      <c r="E79" s="7" t="s">
        <v>63</v>
      </c>
      <c r="F79" s="7" t="s">
        <v>64</v>
      </c>
      <c r="H79" s="7" t="s">
        <v>190</v>
      </c>
      <c r="I79" s="7" t="s">
        <v>67</v>
      </c>
      <c r="J79" s="47" t="s">
        <v>334</v>
      </c>
      <c r="L79" s="3"/>
      <c r="M79" s="3" t="s">
        <v>192</v>
      </c>
      <c r="N79" s="3"/>
      <c r="O79" s="33" t="s">
        <v>190</v>
      </c>
      <c r="P79" s="38" t="s">
        <v>335</v>
      </c>
      <c r="Q79" s="10" t="s">
        <v>194</v>
      </c>
      <c r="R79" s="3"/>
      <c r="S79" s="9"/>
      <c r="V79" s="9"/>
      <c r="W79" s="21" t="s">
        <v>185</v>
      </c>
      <c r="Y79" s="3"/>
      <c r="Z79" s="3"/>
      <c r="AA79" s="3"/>
      <c r="AB79" s="3"/>
      <c r="AC79" s="3"/>
    </row>
    <row r="80" spans="1:29">
      <c r="A80" s="6">
        <v>45</v>
      </c>
      <c r="B80" s="11">
        <v>0.5</v>
      </c>
      <c r="C80" s="7">
        <f t="shared" si="2"/>
        <v>4</v>
      </c>
      <c r="D80" s="7" t="s">
        <v>189</v>
      </c>
      <c r="E80" s="7" t="s">
        <v>63</v>
      </c>
      <c r="F80" s="7" t="s">
        <v>64</v>
      </c>
      <c r="H80" s="7" t="s">
        <v>190</v>
      </c>
      <c r="I80" s="7" t="s">
        <v>67</v>
      </c>
      <c r="J80" s="47" t="s">
        <v>437</v>
      </c>
      <c r="L80" s="3"/>
      <c r="M80" s="3" t="s">
        <v>192</v>
      </c>
      <c r="N80" s="3"/>
      <c r="O80" s="33" t="s">
        <v>190</v>
      </c>
      <c r="P80" s="39" t="s">
        <v>438</v>
      </c>
      <c r="Q80" s="10" t="s">
        <v>194</v>
      </c>
      <c r="R80" s="3"/>
      <c r="S80" s="9"/>
      <c r="T80" s="9"/>
      <c r="U80" s="9"/>
      <c r="V80" s="9"/>
      <c r="Y80" s="3" t="s">
        <v>439</v>
      </c>
      <c r="Z80" s="3" t="s">
        <v>198</v>
      </c>
      <c r="AA80" s="3" t="s">
        <v>439</v>
      </c>
      <c r="AB80" s="3" t="s">
        <v>440</v>
      </c>
      <c r="AC80" s="3"/>
    </row>
    <row r="81" spans="1:29">
      <c r="A81" s="6">
        <v>71</v>
      </c>
      <c r="B81" s="11">
        <v>0.1</v>
      </c>
      <c r="C81" s="7">
        <f t="shared" si="2"/>
        <v>4</v>
      </c>
      <c r="D81" s="7" t="s">
        <v>189</v>
      </c>
      <c r="E81" s="7" t="s">
        <v>63</v>
      </c>
      <c r="F81" s="7" t="s">
        <v>64</v>
      </c>
      <c r="H81" s="7" t="s">
        <v>227</v>
      </c>
      <c r="I81" s="7" t="s">
        <v>496</v>
      </c>
      <c r="J81" s="47" t="s">
        <v>497</v>
      </c>
      <c r="L81" s="3"/>
      <c r="M81" s="3" t="s">
        <v>192</v>
      </c>
      <c r="N81" s="3"/>
      <c r="O81" s="31" t="s">
        <v>227</v>
      </c>
      <c r="P81" s="39"/>
      <c r="Q81" s="10" t="s">
        <v>194</v>
      </c>
      <c r="R81" s="3"/>
      <c r="U81" s="9"/>
      <c r="V81" s="9"/>
      <c r="W81" s="21" t="s">
        <v>498</v>
      </c>
      <c r="Y81" s="3"/>
      <c r="AA81" s="3"/>
      <c r="AB81" s="3" t="s">
        <v>499</v>
      </c>
      <c r="AC81" s="3"/>
    </row>
    <row r="82" spans="1:29">
      <c r="B82" s="11">
        <v>0.1</v>
      </c>
      <c r="C82" s="7">
        <f t="shared" si="2"/>
        <v>2</v>
      </c>
      <c r="D82" s="7" t="s">
        <v>189</v>
      </c>
      <c r="E82" s="7" t="s">
        <v>63</v>
      </c>
      <c r="F82" s="7" t="s">
        <v>64</v>
      </c>
      <c r="G82" s="22" t="s">
        <v>505</v>
      </c>
      <c r="H82" s="7" t="s">
        <v>190</v>
      </c>
      <c r="I82" s="7" t="s">
        <v>190</v>
      </c>
      <c r="J82" s="47" t="s">
        <v>506</v>
      </c>
      <c r="O82" s="33" t="s">
        <v>190</v>
      </c>
      <c r="Q82" s="29" t="s">
        <v>194</v>
      </c>
    </row>
    <row r="83" spans="1:29">
      <c r="A83" s="6">
        <v>46</v>
      </c>
      <c r="B83" s="11">
        <v>0</v>
      </c>
      <c r="C83" s="7">
        <f t="shared" si="2"/>
        <v>3</v>
      </c>
      <c r="D83" s="7" t="s">
        <v>189</v>
      </c>
      <c r="E83" s="7" t="s">
        <v>63</v>
      </c>
      <c r="F83" s="7" t="s">
        <v>64</v>
      </c>
      <c r="G83" s="21" t="s">
        <v>521</v>
      </c>
      <c r="H83" s="7" t="s">
        <v>227</v>
      </c>
      <c r="I83" s="7" t="s">
        <v>485</v>
      </c>
      <c r="J83" s="47" t="s">
        <v>522</v>
      </c>
      <c r="L83" s="3"/>
      <c r="M83" s="3" t="s">
        <v>192</v>
      </c>
      <c r="N83" s="3"/>
      <c r="O83" s="31" t="s">
        <v>247</v>
      </c>
      <c r="Q83" s="10" t="s">
        <v>194</v>
      </c>
      <c r="R83" s="3"/>
      <c r="AA83" s="3"/>
      <c r="AB83" s="3"/>
      <c r="AC83" s="3"/>
    </row>
    <row r="84" spans="1:29">
      <c r="B84" s="11">
        <v>0.01</v>
      </c>
      <c r="C84" s="7">
        <f t="shared" si="2"/>
        <v>2</v>
      </c>
      <c r="D84" s="7" t="s">
        <v>513</v>
      </c>
      <c r="E84" s="7" t="s">
        <v>63</v>
      </c>
      <c r="F84" s="7" t="s">
        <v>64</v>
      </c>
      <c r="G84" s="21" t="s">
        <v>514</v>
      </c>
      <c r="I84" s="7" t="s">
        <v>515</v>
      </c>
      <c r="J84" s="47" t="s">
        <v>516</v>
      </c>
      <c r="O84" s="34" t="s">
        <v>247</v>
      </c>
      <c r="Q84" s="10" t="s">
        <v>248</v>
      </c>
    </row>
    <row r="85" spans="1:29">
      <c r="B85" s="11">
        <v>0.01</v>
      </c>
      <c r="C85" s="7">
        <f t="shared" si="2"/>
        <v>3</v>
      </c>
      <c r="D85" s="7" t="s">
        <v>513</v>
      </c>
      <c r="E85" s="7" t="s">
        <v>523</v>
      </c>
      <c r="F85" s="7" t="s">
        <v>64</v>
      </c>
      <c r="G85" s="21" t="s">
        <v>552</v>
      </c>
      <c r="J85" s="47" t="s">
        <v>553</v>
      </c>
      <c r="O85" s="34" t="s">
        <v>247</v>
      </c>
      <c r="Q85" s="10" t="s">
        <v>248</v>
      </c>
      <c r="T85" s="9" t="s">
        <v>554</v>
      </c>
    </row>
    <row r="86" spans="1:29">
      <c r="B86" s="11">
        <v>0.01</v>
      </c>
      <c r="C86" s="7">
        <f t="shared" si="2"/>
        <v>2</v>
      </c>
      <c r="D86" s="7" t="s">
        <v>513</v>
      </c>
      <c r="E86" s="7" t="s">
        <v>523</v>
      </c>
      <c r="F86" s="7" t="s">
        <v>64</v>
      </c>
      <c r="G86" s="21" t="s">
        <v>555</v>
      </c>
      <c r="J86" s="47" t="s">
        <v>556</v>
      </c>
      <c r="O86" s="34" t="s">
        <v>247</v>
      </c>
      <c r="Q86" s="10" t="s">
        <v>248</v>
      </c>
    </row>
    <row r="87" spans="1:29">
      <c r="B87" s="11">
        <v>0.01</v>
      </c>
      <c r="C87" s="7">
        <f t="shared" si="2"/>
        <v>2</v>
      </c>
      <c r="D87" s="7" t="s">
        <v>513</v>
      </c>
      <c r="E87" s="7" t="s">
        <v>523</v>
      </c>
      <c r="F87" s="7" t="s">
        <v>64</v>
      </c>
      <c r="G87" s="22" t="s">
        <v>557</v>
      </c>
      <c r="J87" s="47" t="s">
        <v>558</v>
      </c>
      <c r="O87" s="33" t="s">
        <v>247</v>
      </c>
      <c r="Q87" s="29" t="s">
        <v>248</v>
      </c>
    </row>
    <row r="88" spans="1:29">
      <c r="B88" s="11">
        <v>0.01</v>
      </c>
      <c r="C88" s="7">
        <f t="shared" si="2"/>
        <v>2</v>
      </c>
      <c r="D88" s="7" t="s">
        <v>513</v>
      </c>
      <c r="E88" s="7" t="s">
        <v>523</v>
      </c>
      <c r="F88" s="7" t="s">
        <v>64</v>
      </c>
      <c r="G88" s="22" t="s">
        <v>559</v>
      </c>
      <c r="J88" s="47" t="s">
        <v>560</v>
      </c>
      <c r="O88" s="33" t="s">
        <v>247</v>
      </c>
      <c r="Q88" s="29" t="s">
        <v>248</v>
      </c>
    </row>
    <row r="89" spans="1:29">
      <c r="B89" s="11">
        <v>0.01</v>
      </c>
      <c r="C89" s="7">
        <f t="shared" si="2"/>
        <v>2</v>
      </c>
      <c r="D89" s="7" t="s">
        <v>513</v>
      </c>
      <c r="E89" s="7" t="s">
        <v>523</v>
      </c>
      <c r="F89" s="7" t="s">
        <v>64</v>
      </c>
      <c r="G89" s="22" t="s">
        <v>561</v>
      </c>
      <c r="J89" s="47" t="s">
        <v>562</v>
      </c>
      <c r="O89" s="33" t="s">
        <v>247</v>
      </c>
      <c r="Q89" s="29" t="s">
        <v>248</v>
      </c>
    </row>
    <row r="90" spans="1:29">
      <c r="B90" s="11">
        <v>0.01</v>
      </c>
      <c r="C90" s="7">
        <f t="shared" si="2"/>
        <v>2</v>
      </c>
      <c r="D90" s="7" t="s">
        <v>513</v>
      </c>
      <c r="E90" s="7" t="s">
        <v>523</v>
      </c>
      <c r="F90" s="7" t="s">
        <v>64</v>
      </c>
      <c r="G90" s="22" t="s">
        <v>563</v>
      </c>
      <c r="J90" s="47" t="s">
        <v>564</v>
      </c>
      <c r="O90" s="33" t="s">
        <v>247</v>
      </c>
      <c r="Q90" s="29" t="s">
        <v>248</v>
      </c>
    </row>
    <row r="91" spans="1:29">
      <c r="B91" s="11">
        <v>0.01</v>
      </c>
      <c r="C91" s="7">
        <f t="shared" si="2"/>
        <v>2</v>
      </c>
      <c r="D91" s="7" t="s">
        <v>513</v>
      </c>
      <c r="E91" s="7" t="s">
        <v>523</v>
      </c>
      <c r="F91" s="7" t="s">
        <v>64</v>
      </c>
      <c r="G91" s="22" t="s">
        <v>565</v>
      </c>
      <c r="J91" s="47" t="s">
        <v>566</v>
      </c>
      <c r="O91" s="33" t="s">
        <v>247</v>
      </c>
      <c r="Q91" s="29" t="s">
        <v>248</v>
      </c>
    </row>
    <row r="92" spans="1:29">
      <c r="B92" s="11">
        <v>0.01</v>
      </c>
      <c r="C92" s="7">
        <f t="shared" si="2"/>
        <v>2</v>
      </c>
      <c r="D92" s="7" t="s">
        <v>513</v>
      </c>
      <c r="E92" s="7" t="s">
        <v>523</v>
      </c>
      <c r="F92" s="7" t="s">
        <v>64</v>
      </c>
      <c r="G92" s="22" t="s">
        <v>567</v>
      </c>
      <c r="J92" s="47" t="s">
        <v>568</v>
      </c>
      <c r="O92" s="33" t="s">
        <v>247</v>
      </c>
      <c r="Q92" s="29" t="s">
        <v>248</v>
      </c>
    </row>
    <row r="93" spans="1:29">
      <c r="A93" s="6">
        <v>2</v>
      </c>
      <c r="B93" s="11">
        <v>1</v>
      </c>
      <c r="C93" s="7">
        <f t="shared" si="2"/>
        <v>12</v>
      </c>
      <c r="D93" s="7" t="s">
        <v>62</v>
      </c>
      <c r="E93" s="7" t="s">
        <v>63</v>
      </c>
      <c r="F93" s="7" t="s">
        <v>64</v>
      </c>
      <c r="G93" s="22" t="s">
        <v>65</v>
      </c>
      <c r="H93" s="7" t="s">
        <v>66</v>
      </c>
      <c r="I93" s="7" t="s">
        <v>67</v>
      </c>
      <c r="J93" s="47" t="s">
        <v>68</v>
      </c>
      <c r="L93" s="3" t="s">
        <v>69</v>
      </c>
      <c r="M93" s="3" t="s">
        <v>70</v>
      </c>
      <c r="N93" s="2" t="s">
        <v>71</v>
      </c>
      <c r="O93" s="31" t="s">
        <v>71</v>
      </c>
      <c r="P93" s="38" t="s">
        <v>72</v>
      </c>
      <c r="Q93" s="10" t="s">
        <v>73</v>
      </c>
      <c r="R93" t="s">
        <v>74</v>
      </c>
      <c r="S93" s="9" t="s">
        <v>75</v>
      </c>
      <c r="T93" s="9" t="s">
        <v>76</v>
      </c>
      <c r="U93" s="12" t="s">
        <v>71</v>
      </c>
      <c r="V93" s="13" t="s">
        <v>77</v>
      </c>
      <c r="W93" s="21" t="s">
        <v>65</v>
      </c>
      <c r="X93" t="s">
        <v>78</v>
      </c>
      <c r="Y93" s="2" t="s">
        <v>79</v>
      </c>
      <c r="Z93" s="2" t="s">
        <v>80</v>
      </c>
      <c r="AA93" s="2" t="s">
        <v>81</v>
      </c>
      <c r="AB93" s="5" t="s">
        <v>82</v>
      </c>
      <c r="AC93" s="2" t="s">
        <v>83</v>
      </c>
    </row>
    <row r="94" spans="1:29">
      <c r="A94" s="6">
        <v>1</v>
      </c>
      <c r="B94" s="11">
        <v>1</v>
      </c>
      <c r="C94" s="7">
        <f t="shared" si="2"/>
        <v>10</v>
      </c>
      <c r="D94" s="7" t="s">
        <v>62</v>
      </c>
      <c r="E94" s="7" t="s">
        <v>63</v>
      </c>
      <c r="F94" s="7" t="s">
        <v>64</v>
      </c>
      <c r="G94" s="22" t="s">
        <v>65</v>
      </c>
      <c r="H94" s="7" t="s">
        <v>66</v>
      </c>
      <c r="I94" s="7" t="s">
        <v>67</v>
      </c>
      <c r="J94" s="47" t="s">
        <v>84</v>
      </c>
      <c r="L94" s="2" t="s">
        <v>85</v>
      </c>
      <c r="M94" s="3" t="s">
        <v>86</v>
      </c>
      <c r="N94" s="3" t="s">
        <v>87</v>
      </c>
      <c r="O94" s="32" t="s">
        <v>88</v>
      </c>
      <c r="P94" s="39" t="s">
        <v>89</v>
      </c>
      <c r="Q94" s="16" t="s">
        <v>88</v>
      </c>
      <c r="R94" s="3"/>
      <c r="S94" s="9" t="s">
        <v>75</v>
      </c>
      <c r="T94" s="9" t="s">
        <v>90</v>
      </c>
      <c r="U94" s="12" t="s">
        <v>87</v>
      </c>
      <c r="W94" s="21" t="s">
        <v>65</v>
      </c>
      <c r="X94" s="9" t="s">
        <v>91</v>
      </c>
      <c r="Y94" s="3" t="s">
        <v>92</v>
      </c>
      <c r="Z94" s="3" t="s">
        <v>93</v>
      </c>
      <c r="AA94" s="3" t="s">
        <v>92</v>
      </c>
      <c r="AB94" s="3" t="s">
        <v>94</v>
      </c>
      <c r="AC94" s="2" t="s">
        <v>95</v>
      </c>
    </row>
    <row r="95" spans="1:29">
      <c r="A95" s="6">
        <v>5</v>
      </c>
      <c r="B95" s="11">
        <v>1</v>
      </c>
      <c r="C95" s="7">
        <f t="shared" si="2"/>
        <v>10</v>
      </c>
      <c r="D95" s="7" t="s">
        <v>62</v>
      </c>
      <c r="E95" s="7" t="s">
        <v>63</v>
      </c>
      <c r="F95" s="7" t="s">
        <v>96</v>
      </c>
      <c r="G95" s="22" t="s">
        <v>65</v>
      </c>
      <c r="H95" s="7" t="s">
        <v>66</v>
      </c>
      <c r="I95" s="7" t="s">
        <v>97</v>
      </c>
      <c r="J95" s="48" t="s">
        <v>97</v>
      </c>
      <c r="L95" s="2" t="s">
        <v>98</v>
      </c>
      <c r="M95" s="3" t="s">
        <v>70</v>
      </c>
      <c r="N95" s="2" t="s">
        <v>99</v>
      </c>
      <c r="O95" s="31" t="s">
        <v>97</v>
      </c>
      <c r="P95" s="38" t="s">
        <v>100</v>
      </c>
      <c r="Q95" s="10" t="s">
        <v>73</v>
      </c>
      <c r="R95" s="3"/>
      <c r="S95" s="9" t="s">
        <v>75</v>
      </c>
      <c r="T95" s="9" t="s">
        <v>98</v>
      </c>
      <c r="U95" s="12" t="s">
        <v>97</v>
      </c>
      <c r="V95" s="12"/>
      <c r="W95" s="21" t="s">
        <v>65</v>
      </c>
      <c r="X95" s="9" t="s">
        <v>101</v>
      </c>
      <c r="Y95" s="2" t="s">
        <v>98</v>
      </c>
      <c r="Z95" s="2" t="s">
        <v>98</v>
      </c>
      <c r="AA95" s="2" t="s">
        <v>102</v>
      </c>
      <c r="AB95" s="3" t="s">
        <v>98</v>
      </c>
      <c r="AC95" s="2" t="s">
        <v>97</v>
      </c>
    </row>
    <row r="96" spans="1:29">
      <c r="A96" s="6">
        <v>13</v>
      </c>
      <c r="B96" s="11">
        <v>1</v>
      </c>
      <c r="C96" s="7">
        <f t="shared" si="2"/>
        <v>9</v>
      </c>
      <c r="D96" s="7" t="s">
        <v>62</v>
      </c>
      <c r="E96" s="7" t="s">
        <v>63</v>
      </c>
      <c r="F96" s="7" t="s">
        <v>64</v>
      </c>
      <c r="G96" s="22" t="s">
        <v>65</v>
      </c>
      <c r="H96" s="7" t="s">
        <v>66</v>
      </c>
      <c r="I96" s="7" t="s">
        <v>67</v>
      </c>
      <c r="J96" s="47" t="s">
        <v>103</v>
      </c>
      <c r="L96" s="3" t="s">
        <v>104</v>
      </c>
      <c r="M96" s="3" t="s">
        <v>105</v>
      </c>
      <c r="N96" s="3" t="s">
        <v>106</v>
      </c>
      <c r="O96" s="33" t="s">
        <v>107</v>
      </c>
      <c r="P96" s="39"/>
      <c r="Q96" s="10" t="s">
        <v>108</v>
      </c>
      <c r="R96" s="3"/>
      <c r="S96" s="9" t="s">
        <v>75</v>
      </c>
      <c r="T96" s="9" t="s">
        <v>109</v>
      </c>
      <c r="U96" s="12" t="s">
        <v>110</v>
      </c>
      <c r="W96" s="21" t="s">
        <v>65</v>
      </c>
      <c r="X96" t="s">
        <v>111</v>
      </c>
      <c r="Y96" s="3" t="s">
        <v>112</v>
      </c>
      <c r="Z96" s="3" t="s">
        <v>112</v>
      </c>
      <c r="AA96" s="2" t="s">
        <v>112</v>
      </c>
      <c r="AB96" s="3" t="s">
        <v>112</v>
      </c>
      <c r="AC96" s="2" t="s">
        <v>113</v>
      </c>
    </row>
    <row r="97" spans="1:29">
      <c r="A97" s="6">
        <v>9</v>
      </c>
      <c r="B97" s="11">
        <v>1</v>
      </c>
      <c r="C97" s="7">
        <f t="shared" si="2"/>
        <v>9</v>
      </c>
      <c r="D97" s="7" t="s">
        <v>62</v>
      </c>
      <c r="E97" s="7" t="s">
        <v>63</v>
      </c>
      <c r="F97" s="7" t="s">
        <v>64</v>
      </c>
      <c r="G97" s="21" t="s">
        <v>65</v>
      </c>
      <c r="H97" s="7" t="s">
        <v>66</v>
      </c>
      <c r="I97" s="7" t="s">
        <v>67</v>
      </c>
      <c r="J97" s="47" t="s">
        <v>114</v>
      </c>
      <c r="L97" s="3" t="s">
        <v>115</v>
      </c>
      <c r="M97" s="3" t="s">
        <v>105</v>
      </c>
      <c r="N97" s="3" t="s">
        <v>106</v>
      </c>
      <c r="O97" s="33" t="s">
        <v>107</v>
      </c>
      <c r="P97" s="39" t="s">
        <v>116</v>
      </c>
      <c r="Q97" s="3" t="s">
        <v>108</v>
      </c>
      <c r="R97" s="3"/>
      <c r="S97" s="3"/>
      <c r="T97" s="9" t="s">
        <v>75</v>
      </c>
      <c r="U97" s="9" t="s">
        <v>117</v>
      </c>
      <c r="V97" s="12" t="s">
        <v>118</v>
      </c>
      <c r="W97"/>
      <c r="X97" s="21" t="s">
        <v>65</v>
      </c>
      <c r="Y97" s="3" t="s">
        <v>112</v>
      </c>
      <c r="Z97" s="3" t="s">
        <v>112</v>
      </c>
      <c r="AA97" s="2" t="s">
        <v>112</v>
      </c>
      <c r="AB97" s="2" t="s">
        <v>112</v>
      </c>
      <c r="AC97" s="2" t="s">
        <v>119</v>
      </c>
    </row>
    <row r="98" spans="1:29">
      <c r="A98" s="6">
        <v>3</v>
      </c>
      <c r="B98" s="11">
        <v>1</v>
      </c>
      <c r="C98" s="7">
        <f t="shared" ref="C98:C129" si="3">COUNTA(K98:W98)</f>
        <v>10</v>
      </c>
      <c r="D98" s="7" t="s">
        <v>62</v>
      </c>
      <c r="E98" s="7" t="s">
        <v>63</v>
      </c>
      <c r="F98" s="7" t="s">
        <v>64</v>
      </c>
      <c r="G98" s="22" t="s">
        <v>65</v>
      </c>
      <c r="H98" s="7" t="s">
        <v>66</v>
      </c>
      <c r="I98" s="7" t="s">
        <v>67</v>
      </c>
      <c r="J98" s="47" t="s">
        <v>120</v>
      </c>
      <c r="L98" s="3" t="s">
        <v>121</v>
      </c>
      <c r="M98" s="3" t="s">
        <v>122</v>
      </c>
      <c r="N98" s="2" t="s">
        <v>123</v>
      </c>
      <c r="O98" s="33" t="s">
        <v>124</v>
      </c>
      <c r="P98" s="39"/>
      <c r="Q98" s="10" t="s">
        <v>125</v>
      </c>
      <c r="R98" s="3" t="s">
        <v>74</v>
      </c>
      <c r="S98" s="9" t="s">
        <v>75</v>
      </c>
      <c r="T98" s="9" t="s">
        <v>126</v>
      </c>
      <c r="U98" s="12" t="s">
        <v>123</v>
      </c>
      <c r="V98" s="12"/>
      <c r="W98" s="21" t="s">
        <v>65</v>
      </c>
      <c r="X98" t="s">
        <v>127</v>
      </c>
      <c r="Y98" s="2" t="s">
        <v>128</v>
      </c>
      <c r="Z98" s="2" t="s">
        <v>129</v>
      </c>
      <c r="AA98" s="2"/>
      <c r="AC98" s="2" t="s">
        <v>130</v>
      </c>
    </row>
    <row r="99" spans="1:29">
      <c r="A99" s="6">
        <v>11</v>
      </c>
      <c r="B99" s="11">
        <v>1</v>
      </c>
      <c r="C99" s="7">
        <f t="shared" si="3"/>
        <v>8</v>
      </c>
      <c r="D99" s="7" t="s">
        <v>62</v>
      </c>
      <c r="E99" s="7" t="s">
        <v>63</v>
      </c>
      <c r="F99" s="7" t="s">
        <v>64</v>
      </c>
      <c r="G99" s="21" t="s">
        <v>65</v>
      </c>
      <c r="H99" s="7" t="s">
        <v>66</v>
      </c>
      <c r="I99" s="7" t="s">
        <v>67</v>
      </c>
      <c r="J99" s="47" t="s">
        <v>131</v>
      </c>
      <c r="L99" s="3" t="s">
        <v>132</v>
      </c>
      <c r="M99" s="2" t="s">
        <v>133</v>
      </c>
      <c r="N99" s="5" t="s">
        <v>134</v>
      </c>
      <c r="O99" s="33" t="s">
        <v>124</v>
      </c>
      <c r="P99" s="40" t="s">
        <v>135</v>
      </c>
      <c r="Q99" s="17" t="s">
        <v>136</v>
      </c>
      <c r="R99" s="3"/>
      <c r="S99" s="9" t="s">
        <v>75</v>
      </c>
      <c r="W99" s="21" t="s">
        <v>65</v>
      </c>
      <c r="X99" t="s">
        <v>137</v>
      </c>
      <c r="Y99" s="3" t="s">
        <v>138</v>
      </c>
      <c r="Z99" s="3" t="s">
        <v>138</v>
      </c>
      <c r="AA99" s="2"/>
      <c r="AB99" s="3" t="s">
        <v>139</v>
      </c>
      <c r="AC99" s="2" t="s">
        <v>140</v>
      </c>
    </row>
    <row r="100" spans="1:29">
      <c r="A100" s="6">
        <v>16</v>
      </c>
      <c r="B100" s="11">
        <v>1</v>
      </c>
      <c r="C100" s="7">
        <f t="shared" si="3"/>
        <v>9</v>
      </c>
      <c r="D100" s="7" t="s">
        <v>62</v>
      </c>
      <c r="E100" s="7" t="s">
        <v>63</v>
      </c>
      <c r="F100" s="7" t="s">
        <v>64</v>
      </c>
      <c r="G100" s="21" t="s">
        <v>65</v>
      </c>
      <c r="H100" s="7" t="s">
        <v>66</v>
      </c>
      <c r="I100" s="7" t="s">
        <v>67</v>
      </c>
      <c r="J100" s="47" t="s">
        <v>141</v>
      </c>
      <c r="L100" s="3"/>
      <c r="M100" s="3" t="s">
        <v>142</v>
      </c>
      <c r="N100" s="3" t="s">
        <v>143</v>
      </c>
      <c r="O100" s="31" t="s">
        <v>144</v>
      </c>
      <c r="P100" s="39" t="s">
        <v>144</v>
      </c>
      <c r="Q100" s="10" t="s">
        <v>108</v>
      </c>
      <c r="R100" s="3"/>
      <c r="S100" s="9" t="s">
        <v>145</v>
      </c>
      <c r="T100" s="9" t="s">
        <v>141</v>
      </c>
      <c r="U100" s="12" t="s">
        <v>144</v>
      </c>
      <c r="V100" s="12"/>
      <c r="W100" s="21" t="s">
        <v>65</v>
      </c>
      <c r="X100" t="s">
        <v>146</v>
      </c>
      <c r="Y100" s="3" t="s">
        <v>141</v>
      </c>
      <c r="Z100" s="3" t="s">
        <v>141</v>
      </c>
      <c r="AA100" s="3" t="s">
        <v>141</v>
      </c>
      <c r="AB100" s="3"/>
      <c r="AC100" s="3"/>
    </row>
    <row r="101" spans="1:29">
      <c r="A101" s="6">
        <v>4</v>
      </c>
      <c r="B101" s="11">
        <v>1</v>
      </c>
      <c r="C101" s="7">
        <f t="shared" si="3"/>
        <v>8</v>
      </c>
      <c r="D101" s="7" t="s">
        <v>62</v>
      </c>
      <c r="E101" s="7" t="s">
        <v>63</v>
      </c>
      <c r="F101" s="7" t="s">
        <v>64</v>
      </c>
      <c r="G101" s="21" t="s">
        <v>65</v>
      </c>
      <c r="H101" s="7" t="s">
        <v>66</v>
      </c>
      <c r="I101" s="7" t="s">
        <v>67</v>
      </c>
      <c r="J101" s="48" t="s">
        <v>147</v>
      </c>
      <c r="L101" s="3" t="s">
        <v>148</v>
      </c>
      <c r="M101" s="3" t="s">
        <v>122</v>
      </c>
      <c r="N101" s="4" t="s">
        <v>149</v>
      </c>
      <c r="O101" s="33" t="s">
        <v>124</v>
      </c>
      <c r="P101" s="38" t="s">
        <v>150</v>
      </c>
      <c r="Q101" s="17" t="s">
        <v>125</v>
      </c>
      <c r="R101" s="3"/>
      <c r="S101" s="9" t="s">
        <v>75</v>
      </c>
      <c r="V101" s="12"/>
      <c r="W101" s="21" t="s">
        <v>65</v>
      </c>
      <c r="X101" t="s">
        <v>151</v>
      </c>
      <c r="Y101" s="3"/>
      <c r="Z101" s="3"/>
      <c r="AA101" s="2" t="s">
        <v>150</v>
      </c>
      <c r="AB101" s="3" t="s">
        <v>147</v>
      </c>
      <c r="AC101" s="2" t="s">
        <v>152</v>
      </c>
    </row>
    <row r="102" spans="1:29">
      <c r="A102" s="6">
        <v>10</v>
      </c>
      <c r="B102" s="11">
        <v>1</v>
      </c>
      <c r="C102" s="7">
        <f t="shared" si="3"/>
        <v>7</v>
      </c>
      <c r="D102" s="7" t="s">
        <v>62</v>
      </c>
      <c r="E102" s="7" t="s">
        <v>63</v>
      </c>
      <c r="F102" s="7" t="s">
        <v>96</v>
      </c>
      <c r="G102" s="21" t="s">
        <v>65</v>
      </c>
      <c r="H102" s="7" t="s">
        <v>66</v>
      </c>
      <c r="I102" s="7" t="s">
        <v>97</v>
      </c>
      <c r="J102" s="47" t="s">
        <v>200</v>
      </c>
      <c r="L102" s="2" t="s">
        <v>201</v>
      </c>
      <c r="M102" s="3" t="s">
        <v>70</v>
      </c>
      <c r="N102" s="3"/>
      <c r="O102" s="33" t="s">
        <v>97</v>
      </c>
      <c r="P102" s="41" t="s">
        <v>73</v>
      </c>
      <c r="Q102" s="3" t="s">
        <v>73</v>
      </c>
      <c r="R102" s="3"/>
      <c r="S102" s="3"/>
      <c r="T102" s="9" t="s">
        <v>98</v>
      </c>
      <c r="U102" t="s">
        <v>97</v>
      </c>
      <c r="V102" s="12"/>
      <c r="W102" s="12"/>
      <c r="X102" s="22" t="s">
        <v>65</v>
      </c>
      <c r="Y102" s="3"/>
      <c r="Z102" s="3"/>
      <c r="AA102" s="3"/>
      <c r="AB102" s="2"/>
      <c r="AC102" s="2" t="s">
        <v>202</v>
      </c>
    </row>
    <row r="103" spans="1:29">
      <c r="A103" s="6">
        <v>70</v>
      </c>
      <c r="B103" s="11">
        <v>1</v>
      </c>
      <c r="C103" s="7">
        <f t="shared" si="3"/>
        <v>6</v>
      </c>
      <c r="D103" s="7" t="s">
        <v>62</v>
      </c>
      <c r="E103" s="7" t="s">
        <v>63</v>
      </c>
      <c r="F103" s="7" t="s">
        <v>64</v>
      </c>
      <c r="G103" s="22" t="s">
        <v>65</v>
      </c>
      <c r="H103" s="7" t="s">
        <v>66</v>
      </c>
      <c r="I103" s="7" t="s">
        <v>67</v>
      </c>
      <c r="J103" s="47" t="s">
        <v>203</v>
      </c>
      <c r="L103" s="3"/>
      <c r="M103" s="3" t="s">
        <v>70</v>
      </c>
      <c r="N103" s="3"/>
      <c r="O103" s="33" t="s">
        <v>71</v>
      </c>
      <c r="P103" s="39"/>
      <c r="Q103" s="10" t="s">
        <v>73</v>
      </c>
      <c r="R103" s="3"/>
      <c r="T103" s="9" t="s">
        <v>204</v>
      </c>
      <c r="U103" s="12" t="s">
        <v>205</v>
      </c>
      <c r="V103" s="12"/>
      <c r="W103" s="21" t="s">
        <v>65</v>
      </c>
      <c r="X103" s="9" t="s">
        <v>206</v>
      </c>
      <c r="Y103" s="3" t="s">
        <v>207</v>
      </c>
      <c r="Z103" s="3" t="s">
        <v>208</v>
      </c>
      <c r="AA103" s="3" t="s">
        <v>209</v>
      </c>
      <c r="AB103" s="3"/>
      <c r="AC103" s="3"/>
    </row>
    <row r="104" spans="1:29">
      <c r="A104" s="6">
        <v>34</v>
      </c>
      <c r="B104" s="11">
        <v>1</v>
      </c>
      <c r="C104" s="7">
        <f t="shared" si="3"/>
        <v>7</v>
      </c>
      <c r="D104" s="7" t="s">
        <v>62</v>
      </c>
      <c r="E104" s="7" t="s">
        <v>63</v>
      </c>
      <c r="F104" s="7" t="s">
        <v>64</v>
      </c>
      <c r="H104" s="7" t="s">
        <v>210</v>
      </c>
      <c r="I104" s="7" t="s">
        <v>67</v>
      </c>
      <c r="J104" s="47" t="s">
        <v>211</v>
      </c>
      <c r="L104" s="3"/>
      <c r="M104" s="2" t="s">
        <v>212</v>
      </c>
      <c r="N104" s="3" t="s">
        <v>213</v>
      </c>
      <c r="O104" s="31" t="s">
        <v>213</v>
      </c>
      <c r="P104" s="39" t="s">
        <v>213</v>
      </c>
      <c r="Q104" s="10" t="s">
        <v>194</v>
      </c>
      <c r="R104" s="3"/>
      <c r="S104" s="9" t="s">
        <v>210</v>
      </c>
      <c r="V104" s="12"/>
      <c r="W104" s="21" t="s">
        <v>214</v>
      </c>
      <c r="X104" t="s">
        <v>215</v>
      </c>
      <c r="Y104" s="3" t="s">
        <v>211</v>
      </c>
      <c r="Z104" s="3" t="s">
        <v>211</v>
      </c>
      <c r="AA104" s="3"/>
      <c r="AB104" s="3" t="s">
        <v>211</v>
      </c>
      <c r="AC104" s="3"/>
    </row>
    <row r="105" spans="1:29">
      <c r="A105" s="6">
        <v>39</v>
      </c>
      <c r="B105" s="11">
        <v>1</v>
      </c>
      <c r="C105" s="7">
        <f t="shared" si="3"/>
        <v>8</v>
      </c>
      <c r="D105" s="7" t="s">
        <v>62</v>
      </c>
      <c r="E105" s="7" t="s">
        <v>63</v>
      </c>
      <c r="F105" s="7" t="s">
        <v>64</v>
      </c>
      <c r="G105" s="24" t="s">
        <v>65</v>
      </c>
      <c r="H105" s="7" t="s">
        <v>66</v>
      </c>
      <c r="I105" s="7" t="s">
        <v>67</v>
      </c>
      <c r="J105" s="47" t="s">
        <v>216</v>
      </c>
      <c r="L105" s="3"/>
      <c r="M105" s="2" t="s">
        <v>133</v>
      </c>
      <c r="N105" s="3" t="s">
        <v>217</v>
      </c>
      <c r="O105" s="33" t="s">
        <v>124</v>
      </c>
      <c r="P105" s="39"/>
      <c r="Q105" s="10" t="s">
        <v>136</v>
      </c>
      <c r="R105" s="3"/>
      <c r="S105" s="9" t="s">
        <v>75</v>
      </c>
      <c r="T105" s="9" t="s">
        <v>218</v>
      </c>
      <c r="U105" s="12" t="s">
        <v>217</v>
      </c>
      <c r="V105" s="12"/>
      <c r="W105" s="21" t="s">
        <v>65</v>
      </c>
      <c r="Y105" s="3"/>
      <c r="Z105" s="3"/>
      <c r="AA105" s="3" t="s">
        <v>217</v>
      </c>
      <c r="AB105" s="3"/>
      <c r="AC105" s="3"/>
    </row>
    <row r="106" spans="1:29">
      <c r="A106" s="6">
        <v>12</v>
      </c>
      <c r="B106" s="11">
        <v>1</v>
      </c>
      <c r="C106" s="7">
        <f t="shared" si="3"/>
        <v>7</v>
      </c>
      <c r="D106" s="7" t="s">
        <v>62</v>
      </c>
      <c r="E106" s="7" t="s">
        <v>63</v>
      </c>
      <c r="F106" s="7" t="s">
        <v>64</v>
      </c>
      <c r="G106" s="22" t="s">
        <v>65</v>
      </c>
      <c r="H106" s="7" t="s">
        <v>66</v>
      </c>
      <c r="I106" s="7" t="s">
        <v>67</v>
      </c>
      <c r="J106" s="47" t="s">
        <v>234</v>
      </c>
      <c r="L106" s="3" t="s">
        <v>234</v>
      </c>
      <c r="N106" s="3"/>
      <c r="O106" s="33" t="s">
        <v>144</v>
      </c>
      <c r="P106" s="39"/>
      <c r="Q106" s="10" t="s">
        <v>108</v>
      </c>
      <c r="R106" s="3" t="s">
        <v>74</v>
      </c>
      <c r="S106" s="9" t="s">
        <v>235</v>
      </c>
      <c r="T106" s="14" t="s">
        <v>236</v>
      </c>
      <c r="W106" s="21" t="s">
        <v>65</v>
      </c>
      <c r="X106" t="s">
        <v>237</v>
      </c>
      <c r="AA106" s="2"/>
      <c r="AC106" s="2" t="s">
        <v>238</v>
      </c>
    </row>
    <row r="107" spans="1:29">
      <c r="A107" s="6">
        <v>27</v>
      </c>
      <c r="B107" s="11">
        <v>1</v>
      </c>
      <c r="C107" s="7">
        <f t="shared" si="3"/>
        <v>7</v>
      </c>
      <c r="D107" s="7" t="s">
        <v>62</v>
      </c>
      <c r="E107" s="7" t="s">
        <v>63</v>
      </c>
      <c r="F107" s="7" t="s">
        <v>64</v>
      </c>
      <c r="G107" s="21" t="s">
        <v>65</v>
      </c>
      <c r="H107" s="7" t="s">
        <v>180</v>
      </c>
      <c r="I107" s="7" t="s">
        <v>67</v>
      </c>
      <c r="J107" s="47" t="s">
        <v>239</v>
      </c>
      <c r="L107" s="3"/>
      <c r="M107" s="3" t="s">
        <v>240</v>
      </c>
      <c r="N107" s="3" t="s">
        <v>241</v>
      </c>
      <c r="O107" s="33" t="s">
        <v>124</v>
      </c>
      <c r="P107" s="39" t="s">
        <v>242</v>
      </c>
      <c r="Q107" s="10" t="s">
        <v>125</v>
      </c>
      <c r="R107" s="3"/>
      <c r="S107" s="9" t="s">
        <v>75</v>
      </c>
      <c r="V107" s="12"/>
      <c r="W107" s="21" t="s">
        <v>65</v>
      </c>
      <c r="X107" s="9" t="s">
        <v>243</v>
      </c>
      <c r="Y107" s="3" t="s">
        <v>244</v>
      </c>
      <c r="Z107" s="3"/>
      <c r="AA107" s="3"/>
      <c r="AB107" s="3"/>
      <c r="AC107" s="3"/>
    </row>
    <row r="108" spans="1:29">
      <c r="A108" s="6">
        <v>31</v>
      </c>
      <c r="B108" s="11">
        <v>1</v>
      </c>
      <c r="C108" s="7">
        <f t="shared" si="3"/>
        <v>8</v>
      </c>
      <c r="D108" s="7" t="s">
        <v>62</v>
      </c>
      <c r="E108" s="7" t="s">
        <v>63</v>
      </c>
      <c r="F108" s="7" t="s">
        <v>64</v>
      </c>
      <c r="H108" s="7" t="s">
        <v>66</v>
      </c>
      <c r="I108" s="7" t="s">
        <v>67</v>
      </c>
      <c r="J108" s="47" t="s">
        <v>253</v>
      </c>
      <c r="L108" s="3"/>
      <c r="M108" s="3" t="s">
        <v>240</v>
      </c>
      <c r="N108" s="3" t="s">
        <v>254</v>
      </c>
      <c r="O108" s="33" t="s">
        <v>124</v>
      </c>
      <c r="P108" s="39"/>
      <c r="Q108" s="10" t="s">
        <v>108</v>
      </c>
      <c r="R108" s="3"/>
      <c r="S108" s="9" t="s">
        <v>75</v>
      </c>
      <c r="T108" s="9" t="s">
        <v>255</v>
      </c>
      <c r="U108" s="12" t="s">
        <v>256</v>
      </c>
      <c r="V108" s="9"/>
      <c r="W108" s="21" t="s">
        <v>257</v>
      </c>
      <c r="Y108" s="3"/>
      <c r="Z108" s="3"/>
      <c r="AA108" s="3"/>
      <c r="AB108" s="3"/>
      <c r="AC108" s="3"/>
    </row>
    <row r="109" spans="1:29">
      <c r="A109" s="6">
        <v>14</v>
      </c>
      <c r="B109" s="11">
        <v>1</v>
      </c>
      <c r="C109" s="7">
        <f t="shared" si="3"/>
        <v>6</v>
      </c>
      <c r="D109" s="7" t="s">
        <v>62</v>
      </c>
      <c r="E109" s="7" t="s">
        <v>63</v>
      </c>
      <c r="F109" s="7" t="s">
        <v>64</v>
      </c>
      <c r="G109" s="22"/>
      <c r="H109" s="7" t="s">
        <v>66</v>
      </c>
      <c r="I109" s="7" t="s">
        <v>67</v>
      </c>
      <c r="J109" s="47" t="s">
        <v>310</v>
      </c>
      <c r="L109" s="2" t="s">
        <v>311</v>
      </c>
      <c r="M109" s="3" t="s">
        <v>122</v>
      </c>
      <c r="N109" s="3"/>
      <c r="O109" s="33" t="s">
        <v>124</v>
      </c>
      <c r="P109" s="39"/>
      <c r="Q109" s="10" t="s">
        <v>125</v>
      </c>
      <c r="R109" s="3"/>
      <c r="T109" s="9" t="s">
        <v>312</v>
      </c>
      <c r="V109" s="12" t="s">
        <v>313</v>
      </c>
      <c r="Y109" s="3"/>
      <c r="Z109" s="3"/>
      <c r="AA109" s="3"/>
      <c r="AB109" s="3"/>
      <c r="AC109" s="3"/>
    </row>
    <row r="110" spans="1:29">
      <c r="A110" s="6">
        <v>67</v>
      </c>
      <c r="B110" s="11">
        <v>1</v>
      </c>
      <c r="C110" s="7">
        <f t="shared" si="3"/>
        <v>4</v>
      </c>
      <c r="D110" s="7" t="s">
        <v>62</v>
      </c>
      <c r="E110" s="7" t="s">
        <v>63</v>
      </c>
      <c r="F110" s="7" t="s">
        <v>64</v>
      </c>
      <c r="G110" s="24"/>
      <c r="H110" s="7" t="s">
        <v>66</v>
      </c>
      <c r="I110" s="7" t="s">
        <v>67</v>
      </c>
      <c r="J110" s="47" t="s">
        <v>314</v>
      </c>
      <c r="L110" s="3"/>
      <c r="N110" s="3"/>
      <c r="O110" s="33" t="s">
        <v>71</v>
      </c>
      <c r="P110" s="39"/>
      <c r="Q110" s="10" t="s">
        <v>73</v>
      </c>
      <c r="R110" s="3"/>
      <c r="S110" s="9"/>
      <c r="T110" s="9" t="s">
        <v>315</v>
      </c>
      <c r="U110" s="12" t="s">
        <v>316</v>
      </c>
      <c r="V110" s="12"/>
      <c r="Y110" s="2" t="s">
        <v>317</v>
      </c>
      <c r="Z110" s="2" t="s">
        <v>318</v>
      </c>
      <c r="AA110" s="3"/>
      <c r="AB110" s="3"/>
      <c r="AC110" s="3"/>
    </row>
    <row r="111" spans="1:29">
      <c r="A111" s="6">
        <v>62</v>
      </c>
      <c r="B111" s="11">
        <v>1</v>
      </c>
      <c r="C111" s="7">
        <f t="shared" si="3"/>
        <v>4</v>
      </c>
      <c r="D111" s="7" t="s">
        <v>62</v>
      </c>
      <c r="E111" s="7" t="s">
        <v>63</v>
      </c>
      <c r="F111" s="7" t="s">
        <v>64</v>
      </c>
      <c r="H111" s="7" t="s">
        <v>66</v>
      </c>
      <c r="I111" s="7" t="s">
        <v>67</v>
      </c>
      <c r="J111" s="47" t="s">
        <v>336</v>
      </c>
      <c r="L111" s="3"/>
      <c r="N111" s="3"/>
      <c r="O111" s="33" t="s">
        <v>144</v>
      </c>
      <c r="P111" s="39"/>
      <c r="Q111" s="10" t="s">
        <v>108</v>
      </c>
      <c r="T111" s="9" t="s">
        <v>337</v>
      </c>
      <c r="U111" s="12" t="s">
        <v>338</v>
      </c>
      <c r="V111" s="12"/>
      <c r="Y111" s="3"/>
      <c r="Z111" s="3" t="s">
        <v>339</v>
      </c>
      <c r="AA111" s="3"/>
      <c r="AC111" s="3"/>
    </row>
    <row r="112" spans="1:29">
      <c r="A112" s="6">
        <v>44</v>
      </c>
      <c r="B112" s="11">
        <v>1</v>
      </c>
      <c r="C112" s="7">
        <f t="shared" si="3"/>
        <v>5</v>
      </c>
      <c r="D112" s="7" t="s">
        <v>62</v>
      </c>
      <c r="E112" s="7" t="s">
        <v>63</v>
      </c>
      <c r="F112" s="7" t="s">
        <v>96</v>
      </c>
      <c r="H112" s="7" t="s">
        <v>66</v>
      </c>
      <c r="I112" s="7" t="s">
        <v>97</v>
      </c>
      <c r="J112" s="47" t="s">
        <v>340</v>
      </c>
      <c r="L112" s="3"/>
      <c r="M112" s="3" t="s">
        <v>70</v>
      </c>
      <c r="N112" s="3"/>
      <c r="O112" s="33" t="s">
        <v>97</v>
      </c>
      <c r="P112" s="39" t="s">
        <v>341</v>
      </c>
      <c r="Q112" s="10" t="s">
        <v>73</v>
      </c>
      <c r="R112" s="3"/>
      <c r="S112" s="9"/>
      <c r="U112" s="12" t="s">
        <v>342</v>
      </c>
      <c r="V112" s="9"/>
      <c r="Y112" s="3"/>
      <c r="Z112" s="3"/>
      <c r="AA112" s="3"/>
      <c r="AB112" s="3"/>
      <c r="AC112" s="3"/>
    </row>
    <row r="113" spans="1:29">
      <c r="A113" s="6"/>
      <c r="B113" s="11">
        <v>1</v>
      </c>
      <c r="C113" s="7">
        <f t="shared" si="3"/>
        <v>5</v>
      </c>
      <c r="D113" s="7" t="s">
        <v>62</v>
      </c>
      <c r="E113" s="7" t="s">
        <v>63</v>
      </c>
      <c r="F113" s="7" t="s">
        <v>64</v>
      </c>
      <c r="G113" s="22"/>
      <c r="H113" s="7" t="s">
        <v>66</v>
      </c>
      <c r="I113" s="7" t="s">
        <v>67</v>
      </c>
      <c r="J113" s="47" t="s">
        <v>343</v>
      </c>
      <c r="L113" s="2" t="s">
        <v>311</v>
      </c>
      <c r="M113" s="3" t="s">
        <v>122</v>
      </c>
      <c r="N113" s="3"/>
      <c r="O113" s="33" t="s">
        <v>124</v>
      </c>
      <c r="P113" s="39"/>
      <c r="Q113" s="10" t="s">
        <v>125</v>
      </c>
      <c r="R113" s="3"/>
      <c r="T113" s="9"/>
      <c r="U113" s="12" t="s">
        <v>344</v>
      </c>
      <c r="V113" s="12"/>
      <c r="X113" s="9" t="s">
        <v>345</v>
      </c>
      <c r="Y113" s="3"/>
      <c r="Z113" s="3"/>
      <c r="AA113" s="3"/>
      <c r="AB113" s="3"/>
      <c r="AC113" s="3"/>
    </row>
    <row r="114" spans="1:29">
      <c r="A114" s="6">
        <v>48</v>
      </c>
      <c r="B114" s="11">
        <v>1</v>
      </c>
      <c r="C114" s="7">
        <f t="shared" si="3"/>
        <v>4</v>
      </c>
      <c r="D114" s="7" t="s">
        <v>62</v>
      </c>
      <c r="E114" s="7" t="s">
        <v>63</v>
      </c>
      <c r="F114" s="7" t="s">
        <v>64</v>
      </c>
      <c r="H114" s="7" t="s">
        <v>66</v>
      </c>
      <c r="I114" s="7" t="s">
        <v>286</v>
      </c>
      <c r="J114" s="47" t="s">
        <v>371</v>
      </c>
      <c r="L114" s="3"/>
      <c r="M114" s="3" t="s">
        <v>372</v>
      </c>
      <c r="N114" s="3"/>
      <c r="O114" s="33" t="s">
        <v>144</v>
      </c>
      <c r="P114" s="38" t="s">
        <v>371</v>
      </c>
      <c r="Q114" s="10" t="s">
        <v>108</v>
      </c>
      <c r="R114" s="3"/>
      <c r="S114" s="9"/>
      <c r="T114" s="9"/>
      <c r="V114" s="9"/>
      <c r="Z114" s="3"/>
      <c r="AA114" s="3"/>
      <c r="AB114" s="3"/>
      <c r="AC114" s="3"/>
    </row>
    <row r="115" spans="1:29">
      <c r="A115" s="6">
        <v>19</v>
      </c>
      <c r="B115" s="11">
        <v>1</v>
      </c>
      <c r="C115" s="7">
        <f t="shared" si="3"/>
        <v>4</v>
      </c>
      <c r="D115" s="7" t="s">
        <v>62</v>
      </c>
      <c r="E115" s="7" t="s">
        <v>63</v>
      </c>
      <c r="F115" s="7" t="s">
        <v>64</v>
      </c>
      <c r="H115" s="7" t="s">
        <v>66</v>
      </c>
      <c r="I115" s="7" t="s">
        <v>67</v>
      </c>
      <c r="J115" s="47" t="s">
        <v>373</v>
      </c>
      <c r="L115" s="3"/>
      <c r="M115" s="3" t="s">
        <v>142</v>
      </c>
      <c r="N115" s="2" t="s">
        <v>374</v>
      </c>
      <c r="O115" s="34" t="s">
        <v>144</v>
      </c>
      <c r="P115" s="39"/>
      <c r="Q115" s="10" t="s">
        <v>248</v>
      </c>
      <c r="R115" s="3"/>
      <c r="V115" s="12"/>
      <c r="Y115" s="3"/>
      <c r="Z115" s="3"/>
      <c r="AA115" s="3"/>
      <c r="AB115" s="3"/>
      <c r="AC115" s="3"/>
    </row>
    <row r="116" spans="1:29">
      <c r="A116" s="6">
        <v>51</v>
      </c>
      <c r="B116" s="11">
        <v>1</v>
      </c>
      <c r="C116" s="7">
        <f t="shared" si="3"/>
        <v>4</v>
      </c>
      <c r="D116" s="7" t="s">
        <v>62</v>
      </c>
      <c r="E116" s="7" t="s">
        <v>63</v>
      </c>
      <c r="F116" s="7" t="s">
        <v>64</v>
      </c>
      <c r="H116" s="7" t="s">
        <v>66</v>
      </c>
      <c r="I116" s="7" t="s">
        <v>219</v>
      </c>
      <c r="J116" s="48" t="s">
        <v>375</v>
      </c>
      <c r="L116" s="3"/>
      <c r="N116" s="3"/>
      <c r="O116" s="34" t="s">
        <v>124</v>
      </c>
      <c r="Q116" s="10" t="s">
        <v>248</v>
      </c>
      <c r="R116" s="3"/>
      <c r="S116" s="9"/>
      <c r="T116" s="9" t="s">
        <v>376</v>
      </c>
      <c r="U116" s="12" t="s">
        <v>377</v>
      </c>
      <c r="V116" s="9"/>
      <c r="Y116" s="3"/>
      <c r="Z116" s="3"/>
      <c r="AA116" s="3"/>
      <c r="AB116" s="3"/>
      <c r="AC116" s="3"/>
    </row>
    <row r="117" spans="1:29">
      <c r="A117" s="6"/>
      <c r="B117" s="11">
        <v>1</v>
      </c>
      <c r="C117" s="7">
        <f t="shared" si="3"/>
        <v>3</v>
      </c>
      <c r="D117" s="7" t="s">
        <v>62</v>
      </c>
      <c r="E117" s="7" t="s">
        <v>63</v>
      </c>
      <c r="F117" s="7" t="s">
        <v>64</v>
      </c>
      <c r="H117" s="7" t="s">
        <v>165</v>
      </c>
      <c r="I117" s="7" t="s">
        <v>67</v>
      </c>
      <c r="J117" s="47" t="s">
        <v>378</v>
      </c>
      <c r="L117" s="3"/>
      <c r="M117" s="3"/>
      <c r="N117" s="3"/>
      <c r="O117" s="33" t="s">
        <v>124</v>
      </c>
      <c r="P117" s="39"/>
      <c r="Q117" s="10" t="s">
        <v>125</v>
      </c>
      <c r="R117" s="3"/>
      <c r="S117" s="9" t="s">
        <v>75</v>
      </c>
      <c r="V117" s="12"/>
      <c r="X117" s="9"/>
      <c r="Y117" s="3"/>
      <c r="Z117" s="3" t="s">
        <v>378</v>
      </c>
      <c r="AA117" s="3"/>
      <c r="AB117" s="3"/>
      <c r="AC117" s="3"/>
    </row>
    <row r="118" spans="1:29">
      <c r="A118" s="6"/>
      <c r="B118" s="11">
        <v>1</v>
      </c>
      <c r="C118" s="7">
        <f t="shared" si="3"/>
        <v>3</v>
      </c>
      <c r="D118" s="7" t="s">
        <v>62</v>
      </c>
      <c r="E118" s="7" t="s">
        <v>63</v>
      </c>
      <c r="F118" s="7" t="s">
        <v>64</v>
      </c>
      <c r="H118" s="7" t="s">
        <v>66</v>
      </c>
      <c r="I118" s="7" t="s">
        <v>219</v>
      </c>
      <c r="J118" s="48" t="s">
        <v>89</v>
      </c>
      <c r="L118" s="3"/>
      <c r="N118" s="3"/>
      <c r="O118" s="34" t="s">
        <v>124</v>
      </c>
      <c r="P118" s="39" t="s">
        <v>402</v>
      </c>
      <c r="Q118" s="10" t="s">
        <v>248</v>
      </c>
      <c r="R118" s="3"/>
      <c r="S118" s="9"/>
      <c r="T118" s="9"/>
      <c r="V118" s="9"/>
      <c r="Y118" s="3"/>
      <c r="Z118" s="3"/>
      <c r="AA118" s="3"/>
      <c r="AB118" s="3"/>
      <c r="AC118" s="3"/>
    </row>
    <row r="119" spans="1:29">
      <c r="A119" s="6">
        <v>74</v>
      </c>
      <c r="B119" s="11">
        <v>0.8</v>
      </c>
      <c r="C119" s="7">
        <f t="shared" si="3"/>
        <v>4</v>
      </c>
      <c r="D119" s="7" t="s">
        <v>62</v>
      </c>
      <c r="E119" s="7" t="s">
        <v>63</v>
      </c>
      <c r="F119" s="7" t="s">
        <v>64</v>
      </c>
      <c r="H119" s="7" t="s">
        <v>165</v>
      </c>
      <c r="I119" s="7" t="s">
        <v>67</v>
      </c>
      <c r="J119" s="47" t="s">
        <v>409</v>
      </c>
      <c r="L119" s="3"/>
      <c r="N119" s="3"/>
      <c r="O119" s="33" t="s">
        <v>176</v>
      </c>
      <c r="P119" s="39"/>
      <c r="Q119" s="10" t="s">
        <v>108</v>
      </c>
      <c r="R119" s="3"/>
      <c r="S119" s="9" t="s">
        <v>75</v>
      </c>
      <c r="T119" t="s">
        <v>410</v>
      </c>
      <c r="U119" s="9"/>
      <c r="V119" s="9"/>
      <c r="Y119" s="3"/>
      <c r="Z119" s="3"/>
      <c r="AA119" s="3"/>
      <c r="AB119" s="3" t="s">
        <v>411</v>
      </c>
      <c r="AC119" s="3"/>
    </row>
    <row r="120" spans="1:29">
      <c r="A120" s="6">
        <v>79</v>
      </c>
      <c r="B120" s="11">
        <v>0.5</v>
      </c>
      <c r="C120" s="7">
        <f t="shared" si="3"/>
        <v>4</v>
      </c>
      <c r="D120" s="7" t="s">
        <v>62</v>
      </c>
      <c r="E120" s="7" t="s">
        <v>63</v>
      </c>
      <c r="F120" s="7" t="s">
        <v>96</v>
      </c>
      <c r="H120" s="7" t="s">
        <v>66</v>
      </c>
      <c r="I120" s="7" t="s">
        <v>97</v>
      </c>
      <c r="J120" s="47" t="s">
        <v>445</v>
      </c>
      <c r="L120" s="3"/>
      <c r="M120" s="3"/>
      <c r="N120" s="3"/>
      <c r="O120" s="33" t="s">
        <v>97</v>
      </c>
      <c r="P120" s="39"/>
      <c r="Q120" s="10" t="s">
        <v>73</v>
      </c>
      <c r="R120" s="3"/>
      <c r="S120" s="9"/>
      <c r="T120" s="9" t="s">
        <v>98</v>
      </c>
      <c r="U120" s="12" t="s">
        <v>342</v>
      </c>
      <c r="V120" s="9"/>
      <c r="Y120" s="3"/>
      <c r="Z120" s="3"/>
      <c r="AA120" s="3"/>
      <c r="AB120" s="3" t="s">
        <v>446</v>
      </c>
      <c r="AC120" s="3"/>
    </row>
    <row r="121" spans="1:29">
      <c r="A121" s="6">
        <v>50</v>
      </c>
      <c r="B121" s="11">
        <v>0.5</v>
      </c>
      <c r="C121" s="7">
        <f t="shared" si="3"/>
        <v>3</v>
      </c>
      <c r="D121" s="7" t="s">
        <v>62</v>
      </c>
      <c r="E121" s="7" t="s">
        <v>63</v>
      </c>
      <c r="F121" s="7" t="s">
        <v>64</v>
      </c>
      <c r="H121" s="7" t="s">
        <v>66</v>
      </c>
      <c r="I121" s="7" t="s">
        <v>67</v>
      </c>
      <c r="J121" s="47" t="s">
        <v>467</v>
      </c>
      <c r="L121" s="3"/>
      <c r="N121" s="3"/>
      <c r="O121" s="33" t="s">
        <v>247</v>
      </c>
      <c r="P121" s="39" t="s">
        <v>468</v>
      </c>
      <c r="Q121" s="10" t="s">
        <v>108</v>
      </c>
      <c r="R121" s="3"/>
      <c r="S121" s="9"/>
      <c r="T121" s="9"/>
      <c r="V121" s="9"/>
      <c r="Y121" s="3"/>
      <c r="Z121" s="3"/>
      <c r="AA121" s="3"/>
      <c r="AB121" s="3"/>
      <c r="AC121" s="3"/>
    </row>
    <row r="122" spans="1:29">
      <c r="A122" s="6"/>
      <c r="B122" s="11">
        <v>0.2</v>
      </c>
      <c r="C122" s="7">
        <f t="shared" si="3"/>
        <v>4</v>
      </c>
      <c r="D122" s="7" t="s">
        <v>62</v>
      </c>
      <c r="E122" s="7" t="s">
        <v>63</v>
      </c>
      <c r="F122" s="7" t="s">
        <v>64</v>
      </c>
      <c r="H122" s="7" t="s">
        <v>66</v>
      </c>
      <c r="I122" s="7" t="s">
        <v>67</v>
      </c>
      <c r="J122" s="47" t="s">
        <v>470</v>
      </c>
      <c r="L122" s="3"/>
      <c r="N122" s="3"/>
      <c r="O122" s="34" t="s">
        <v>144</v>
      </c>
      <c r="P122" s="39"/>
      <c r="Q122" s="10" t="s">
        <v>248</v>
      </c>
      <c r="R122" s="3"/>
      <c r="S122" s="9" t="s">
        <v>75</v>
      </c>
      <c r="T122" s="9"/>
      <c r="U122" s="12" t="s">
        <v>471</v>
      </c>
      <c r="V122" s="9"/>
      <c r="Y122" s="3"/>
      <c r="Z122" s="3"/>
      <c r="AA122" s="3"/>
      <c r="AB122" s="3"/>
      <c r="AC122" s="3"/>
    </row>
    <row r="123" spans="1:29">
      <c r="B123" s="11">
        <v>1</v>
      </c>
      <c r="C123" s="7">
        <f t="shared" si="3"/>
        <v>3</v>
      </c>
      <c r="D123" s="7" t="s">
        <v>62</v>
      </c>
      <c r="E123" s="7" t="s">
        <v>523</v>
      </c>
      <c r="F123" s="7" t="s">
        <v>64</v>
      </c>
      <c r="G123" s="21" t="s">
        <v>532</v>
      </c>
      <c r="J123" s="47" t="s">
        <v>533</v>
      </c>
      <c r="O123" s="33" t="s">
        <v>247</v>
      </c>
      <c r="Q123" s="29" t="s">
        <v>248</v>
      </c>
      <c r="T123" t="s">
        <v>534</v>
      </c>
      <c r="V123" s="8"/>
    </row>
    <row r="124" spans="1:29">
      <c r="B124" s="11">
        <v>0.6</v>
      </c>
      <c r="C124" s="7">
        <f t="shared" si="3"/>
        <v>3</v>
      </c>
      <c r="D124" s="7" t="s">
        <v>62</v>
      </c>
      <c r="E124" s="7" t="s">
        <v>523</v>
      </c>
      <c r="F124" s="7" t="s">
        <v>64</v>
      </c>
      <c r="G124" s="21" t="s">
        <v>546</v>
      </c>
      <c r="J124" s="47" t="s">
        <v>547</v>
      </c>
      <c r="O124" s="33" t="s">
        <v>247</v>
      </c>
      <c r="Q124" s="29" t="s">
        <v>248</v>
      </c>
      <c r="T124" t="s">
        <v>548</v>
      </c>
    </row>
    <row r="125" spans="1:29">
      <c r="A125" s="6">
        <v>7</v>
      </c>
      <c r="B125" s="11">
        <v>1</v>
      </c>
      <c r="C125" s="7">
        <f t="shared" si="3"/>
        <v>9</v>
      </c>
      <c r="D125" s="7" t="s">
        <v>172</v>
      </c>
      <c r="E125" s="7" t="s">
        <v>63</v>
      </c>
      <c r="F125" s="7" t="s">
        <v>64</v>
      </c>
      <c r="G125" s="22" t="s">
        <v>65</v>
      </c>
      <c r="H125" s="7" t="s">
        <v>66</v>
      </c>
      <c r="I125" s="7" t="s">
        <v>67</v>
      </c>
      <c r="J125" s="47" t="s">
        <v>173</v>
      </c>
      <c r="L125" s="3" t="s">
        <v>174</v>
      </c>
      <c r="M125" s="2" t="s">
        <v>175</v>
      </c>
      <c r="N125" s="3" t="s">
        <v>173</v>
      </c>
      <c r="O125" s="33" t="s">
        <v>176</v>
      </c>
      <c r="P125" s="39"/>
      <c r="Q125" s="10" t="s">
        <v>108</v>
      </c>
      <c r="R125" s="3"/>
      <c r="S125" s="9" t="s">
        <v>75</v>
      </c>
      <c r="T125" s="9" t="s">
        <v>174</v>
      </c>
      <c r="U125" s="12" t="s">
        <v>173</v>
      </c>
      <c r="W125" s="21" t="s">
        <v>65</v>
      </c>
      <c r="X125" t="s">
        <v>177</v>
      </c>
      <c r="AA125" s="2"/>
      <c r="AB125" s="3"/>
      <c r="AC125" s="2" t="s">
        <v>173</v>
      </c>
    </row>
    <row r="126" spans="1:29">
      <c r="A126" s="6">
        <v>6</v>
      </c>
      <c r="B126" s="11">
        <v>1</v>
      </c>
      <c r="C126" s="7">
        <f t="shared" si="3"/>
        <v>6</v>
      </c>
      <c r="D126" s="7" t="s">
        <v>172</v>
      </c>
      <c r="E126" s="7" t="s">
        <v>63</v>
      </c>
      <c r="F126" s="7" t="s">
        <v>64</v>
      </c>
      <c r="G126" s="21" t="s">
        <v>65</v>
      </c>
      <c r="H126" s="7" t="s">
        <v>66</v>
      </c>
      <c r="I126" s="7" t="s">
        <v>67</v>
      </c>
      <c r="J126" s="47" t="s">
        <v>258</v>
      </c>
      <c r="L126" s="3" t="s">
        <v>259</v>
      </c>
      <c r="M126" s="3" t="s">
        <v>260</v>
      </c>
      <c r="N126" s="3"/>
      <c r="O126" s="33" t="s">
        <v>144</v>
      </c>
      <c r="P126" s="39"/>
      <c r="Q126" s="10" t="s">
        <v>108</v>
      </c>
      <c r="R126" s="3"/>
      <c r="S126" s="9" t="s">
        <v>75</v>
      </c>
      <c r="V126" s="12"/>
      <c r="W126" s="21" t="s">
        <v>65</v>
      </c>
      <c r="X126" t="s">
        <v>261</v>
      </c>
      <c r="Y126" s="3"/>
      <c r="Z126" s="3"/>
      <c r="AA126" s="2"/>
      <c r="AB126" s="3"/>
      <c r="AC126" s="2" t="s">
        <v>262</v>
      </c>
    </row>
    <row r="127" spans="1:29">
      <c r="A127" s="6">
        <v>18</v>
      </c>
      <c r="B127" s="11">
        <v>1</v>
      </c>
      <c r="C127" s="7">
        <f t="shared" si="3"/>
        <v>6</v>
      </c>
      <c r="D127" s="7" t="s">
        <v>172</v>
      </c>
      <c r="E127" s="7" t="s">
        <v>63</v>
      </c>
      <c r="F127" s="7" t="s">
        <v>64</v>
      </c>
      <c r="G127" s="23" t="s">
        <v>65</v>
      </c>
      <c r="H127" s="7" t="s">
        <v>66</v>
      </c>
      <c r="I127" s="7" t="s">
        <v>67</v>
      </c>
      <c r="J127" s="47" t="s">
        <v>282</v>
      </c>
      <c r="L127" s="3"/>
      <c r="M127" s="3" t="s">
        <v>283</v>
      </c>
      <c r="N127" s="2" t="s">
        <v>284</v>
      </c>
      <c r="O127" s="33" t="s">
        <v>144</v>
      </c>
      <c r="Q127" s="10" t="s">
        <v>108</v>
      </c>
      <c r="R127" s="3"/>
      <c r="S127" s="9" t="s">
        <v>75</v>
      </c>
      <c r="V127" s="12"/>
      <c r="W127" s="21" t="s">
        <v>65</v>
      </c>
      <c r="X127" s="9" t="s">
        <v>285</v>
      </c>
      <c r="AA127" s="3"/>
      <c r="AB127" s="3"/>
      <c r="AC127" s="3"/>
    </row>
    <row r="128" spans="1:29">
      <c r="A128" s="6">
        <v>72</v>
      </c>
      <c r="B128" s="11">
        <v>1</v>
      </c>
      <c r="C128" s="7">
        <f t="shared" si="3"/>
        <v>4</v>
      </c>
      <c r="D128" s="7" t="s">
        <v>172</v>
      </c>
      <c r="E128" s="7" t="s">
        <v>63</v>
      </c>
      <c r="F128" s="7" t="s">
        <v>64</v>
      </c>
      <c r="G128" s="24"/>
      <c r="H128" s="7" t="s">
        <v>165</v>
      </c>
      <c r="I128" s="7" t="s">
        <v>286</v>
      </c>
      <c r="J128" s="47" t="s">
        <v>287</v>
      </c>
      <c r="L128" s="3"/>
      <c r="M128" s="3" t="s">
        <v>288</v>
      </c>
      <c r="N128" s="3"/>
      <c r="O128" s="33" t="s">
        <v>289</v>
      </c>
      <c r="P128" s="39"/>
      <c r="Q128" s="10" t="s">
        <v>194</v>
      </c>
      <c r="R128" s="5"/>
      <c r="S128" t="s">
        <v>75</v>
      </c>
      <c r="V128" s="12"/>
      <c r="X128" s="9" t="s">
        <v>290</v>
      </c>
      <c r="Y128" s="3" t="s">
        <v>287</v>
      </c>
      <c r="Z128" s="3" t="s">
        <v>287</v>
      </c>
      <c r="AA128" s="3"/>
      <c r="AB128" s="5" t="s">
        <v>291</v>
      </c>
      <c r="AC128" s="3"/>
    </row>
    <row r="129" spans="1:29">
      <c r="A129" s="6">
        <v>26</v>
      </c>
      <c r="B129" s="11">
        <v>1</v>
      </c>
      <c r="C129" s="7">
        <f t="shared" si="3"/>
        <v>8</v>
      </c>
      <c r="D129" s="7" t="s">
        <v>172</v>
      </c>
      <c r="E129" s="7" t="s">
        <v>63</v>
      </c>
      <c r="F129" s="7" t="s">
        <v>64</v>
      </c>
      <c r="H129" s="7" t="s">
        <v>66</v>
      </c>
      <c r="I129" s="7" t="s">
        <v>67</v>
      </c>
      <c r="J129" s="47" t="s">
        <v>292</v>
      </c>
      <c r="L129" s="2" t="s">
        <v>85</v>
      </c>
      <c r="M129" s="3" t="s">
        <v>293</v>
      </c>
      <c r="N129" s="3" t="s">
        <v>294</v>
      </c>
      <c r="O129" s="33" t="s">
        <v>144</v>
      </c>
      <c r="P129" s="39"/>
      <c r="Q129" s="10" t="s">
        <v>108</v>
      </c>
      <c r="R129" s="3"/>
      <c r="S129" s="9" t="s">
        <v>75</v>
      </c>
      <c r="T129" s="9" t="s">
        <v>295</v>
      </c>
      <c r="U129" s="12" t="s">
        <v>296</v>
      </c>
      <c r="V129" s="12"/>
      <c r="Y129" s="3"/>
      <c r="Z129" s="3"/>
      <c r="AA129" s="3"/>
      <c r="AB129" s="3"/>
      <c r="AC129" s="3"/>
    </row>
    <row r="130" spans="1:29">
      <c r="A130" s="6">
        <v>20</v>
      </c>
      <c r="B130" s="11">
        <v>1</v>
      </c>
      <c r="C130" s="7">
        <f t="shared" ref="C130:C140" si="4">COUNTA(K130:W130)</f>
        <v>6</v>
      </c>
      <c r="D130" s="7" t="s">
        <v>172</v>
      </c>
      <c r="E130" s="7" t="s">
        <v>63</v>
      </c>
      <c r="F130" s="7" t="s">
        <v>64</v>
      </c>
      <c r="H130" s="7" t="s">
        <v>66</v>
      </c>
      <c r="I130" s="7" t="s">
        <v>67</v>
      </c>
      <c r="J130" s="47" t="s">
        <v>297</v>
      </c>
      <c r="L130" s="3"/>
      <c r="M130" s="3" t="s">
        <v>298</v>
      </c>
      <c r="N130" s="2" t="s">
        <v>299</v>
      </c>
      <c r="O130" s="33" t="s">
        <v>124</v>
      </c>
      <c r="P130" s="39" t="s">
        <v>297</v>
      </c>
      <c r="Q130" s="10" t="s">
        <v>108</v>
      </c>
      <c r="R130" s="3"/>
      <c r="S130" s="9" t="s">
        <v>75</v>
      </c>
      <c r="V130" s="12"/>
      <c r="Y130" s="3"/>
      <c r="Z130" s="3" t="s">
        <v>300</v>
      </c>
      <c r="AA130" s="3"/>
      <c r="AB130" s="3"/>
      <c r="AC130" s="3"/>
    </row>
    <row r="131" spans="1:29">
      <c r="A131" s="6">
        <v>29</v>
      </c>
      <c r="B131" s="11">
        <v>1</v>
      </c>
      <c r="C131" s="7">
        <f t="shared" si="4"/>
        <v>6</v>
      </c>
      <c r="D131" s="7" t="s">
        <v>172</v>
      </c>
      <c r="E131" s="7" t="s">
        <v>63</v>
      </c>
      <c r="F131" s="7" t="s">
        <v>64</v>
      </c>
      <c r="G131" s="24" t="s">
        <v>65</v>
      </c>
      <c r="H131" s="7" t="s">
        <v>165</v>
      </c>
      <c r="I131" s="7" t="s">
        <v>67</v>
      </c>
      <c r="J131" s="1" t="s">
        <v>176</v>
      </c>
      <c r="L131" s="3"/>
      <c r="M131" s="3" t="s">
        <v>175</v>
      </c>
      <c r="N131" s="3" t="s">
        <v>176</v>
      </c>
      <c r="O131" s="33" t="s">
        <v>176</v>
      </c>
      <c r="P131" s="39"/>
      <c r="Q131" s="10" t="s">
        <v>108</v>
      </c>
      <c r="R131" s="3"/>
      <c r="S131" s="9" t="s">
        <v>75</v>
      </c>
      <c r="V131" s="12"/>
      <c r="W131" s="21" t="s">
        <v>65</v>
      </c>
      <c r="Y131" s="3"/>
      <c r="Z131" s="3"/>
      <c r="AA131" s="3"/>
      <c r="AB131" s="3"/>
      <c r="AC131" s="3"/>
    </row>
    <row r="132" spans="1:29">
      <c r="A132" s="6">
        <v>22</v>
      </c>
      <c r="B132" s="11">
        <v>1</v>
      </c>
      <c r="C132" s="7">
        <f t="shared" si="4"/>
        <v>5</v>
      </c>
      <c r="D132" s="7" t="s">
        <v>172</v>
      </c>
      <c r="E132" s="7" t="s">
        <v>63</v>
      </c>
      <c r="F132" s="7" t="s">
        <v>64</v>
      </c>
      <c r="G132" s="24"/>
      <c r="H132" s="7" t="s">
        <v>66</v>
      </c>
      <c r="I132" s="7" t="s">
        <v>67</v>
      </c>
      <c r="J132" s="47" t="s">
        <v>346</v>
      </c>
      <c r="L132" s="3"/>
      <c r="M132" s="3" t="s">
        <v>347</v>
      </c>
      <c r="N132" s="2" t="s">
        <v>348</v>
      </c>
      <c r="O132" s="32" t="s">
        <v>349</v>
      </c>
      <c r="P132" s="39"/>
      <c r="Q132" s="16" t="s">
        <v>350</v>
      </c>
      <c r="R132" s="3"/>
      <c r="S132" s="9" t="s">
        <v>75</v>
      </c>
      <c r="V132" s="12"/>
      <c r="X132" s="9" t="s">
        <v>351</v>
      </c>
      <c r="Y132" s="3"/>
      <c r="Z132" s="3"/>
      <c r="AA132" s="3"/>
      <c r="AB132" s="3"/>
      <c r="AC132" s="3"/>
    </row>
    <row r="133" spans="1:29">
      <c r="A133" s="6"/>
      <c r="B133" s="11">
        <v>1</v>
      </c>
      <c r="C133" s="7">
        <f t="shared" si="4"/>
        <v>4</v>
      </c>
      <c r="D133" s="7" t="s">
        <v>172</v>
      </c>
      <c r="E133" s="7" t="s">
        <v>63</v>
      </c>
      <c r="F133" s="7" t="s">
        <v>64</v>
      </c>
      <c r="H133" s="7" t="s">
        <v>66</v>
      </c>
      <c r="I133" s="7" t="s">
        <v>67</v>
      </c>
      <c r="J133" s="47" t="s">
        <v>352</v>
      </c>
      <c r="L133" s="3"/>
      <c r="M133" s="3"/>
      <c r="N133" s="3"/>
      <c r="O133" s="33" t="s">
        <v>349</v>
      </c>
      <c r="P133" s="39"/>
      <c r="Q133" s="10" t="s">
        <v>108</v>
      </c>
      <c r="R133" s="3"/>
      <c r="S133" s="9" t="s">
        <v>75</v>
      </c>
      <c r="T133" t="s">
        <v>353</v>
      </c>
      <c r="U133" s="9"/>
      <c r="V133" s="9"/>
      <c r="Y133" s="3"/>
      <c r="Z133" s="3"/>
      <c r="AA133" s="3"/>
      <c r="AB133" s="3" t="s">
        <v>354</v>
      </c>
      <c r="AC133" s="3"/>
    </row>
    <row r="134" spans="1:29">
      <c r="A134" s="6">
        <v>80</v>
      </c>
      <c r="B134" s="11">
        <v>1</v>
      </c>
      <c r="C134" s="7">
        <f t="shared" si="4"/>
        <v>4</v>
      </c>
      <c r="D134" s="7" t="s">
        <v>172</v>
      </c>
      <c r="E134" s="7" t="s">
        <v>63</v>
      </c>
      <c r="F134" s="7" t="s">
        <v>64</v>
      </c>
      <c r="H134" s="7" t="s">
        <v>66</v>
      </c>
      <c r="I134" s="7" t="s">
        <v>67</v>
      </c>
      <c r="J134" s="47" t="s">
        <v>355</v>
      </c>
      <c r="L134" s="3"/>
      <c r="M134" s="3"/>
      <c r="N134" s="3"/>
      <c r="O134" s="33" t="s">
        <v>124</v>
      </c>
      <c r="P134" s="39"/>
      <c r="Q134" s="10" t="s">
        <v>108</v>
      </c>
      <c r="R134" s="3"/>
      <c r="S134" s="9" t="s">
        <v>75</v>
      </c>
      <c r="T134" t="s">
        <v>356</v>
      </c>
      <c r="U134" s="9"/>
      <c r="V134" s="9"/>
      <c r="Y134" s="3"/>
      <c r="Z134" s="3"/>
      <c r="AA134" s="3"/>
      <c r="AB134" s="3" t="s">
        <v>354</v>
      </c>
      <c r="AC134" s="3"/>
    </row>
    <row r="135" spans="1:29">
      <c r="A135" s="6">
        <v>30</v>
      </c>
      <c r="B135" s="11">
        <v>1</v>
      </c>
      <c r="C135" s="7">
        <f t="shared" si="4"/>
        <v>5</v>
      </c>
      <c r="D135" s="7" t="s">
        <v>172</v>
      </c>
      <c r="E135" s="7" t="s">
        <v>63</v>
      </c>
      <c r="F135" s="7" t="s">
        <v>64</v>
      </c>
      <c r="H135" s="7" t="s">
        <v>66</v>
      </c>
      <c r="I135" s="7" t="s">
        <v>67</v>
      </c>
      <c r="J135" s="47" t="s">
        <v>357</v>
      </c>
      <c r="L135" s="3"/>
      <c r="M135" s="3" t="s">
        <v>358</v>
      </c>
      <c r="N135" s="3" t="s">
        <v>357</v>
      </c>
      <c r="O135" s="33" t="s">
        <v>124</v>
      </c>
      <c r="P135" s="39"/>
      <c r="Q135" s="10" t="s">
        <v>248</v>
      </c>
      <c r="R135" s="3"/>
      <c r="S135" s="9" t="s">
        <v>75</v>
      </c>
      <c r="Y135" s="3"/>
      <c r="Z135" s="3"/>
      <c r="AA135" s="3"/>
      <c r="AB135" s="3"/>
      <c r="AC135" s="3"/>
    </row>
    <row r="136" spans="1:29">
      <c r="A136" s="6"/>
      <c r="B136" s="11">
        <v>1</v>
      </c>
      <c r="C136" s="7">
        <f t="shared" si="4"/>
        <v>4</v>
      </c>
      <c r="D136" s="7" t="s">
        <v>172</v>
      </c>
      <c r="E136" s="7" t="s">
        <v>63</v>
      </c>
      <c r="F136" s="7" t="s">
        <v>64</v>
      </c>
      <c r="H136" s="7" t="s">
        <v>66</v>
      </c>
      <c r="I136" s="7" t="s">
        <v>67</v>
      </c>
      <c r="J136" s="47" t="s">
        <v>379</v>
      </c>
      <c r="L136" s="3"/>
      <c r="M136" s="2" t="s">
        <v>380</v>
      </c>
      <c r="N136" s="3"/>
      <c r="O136" s="33" t="s">
        <v>144</v>
      </c>
      <c r="P136" s="39"/>
      <c r="Q136" s="10" t="s">
        <v>108</v>
      </c>
      <c r="R136" s="3"/>
      <c r="S136" s="9" t="s">
        <v>75</v>
      </c>
      <c r="Y136" s="3"/>
      <c r="Z136" s="3"/>
      <c r="AA136" s="3"/>
      <c r="AB136" s="3"/>
      <c r="AC136" s="3"/>
    </row>
    <row r="137" spans="1:29">
      <c r="A137" s="6"/>
      <c r="B137" s="11">
        <v>1</v>
      </c>
      <c r="C137" s="7">
        <f t="shared" si="4"/>
        <v>4</v>
      </c>
      <c r="D137" s="7" t="s">
        <v>172</v>
      </c>
      <c r="E137" s="7" t="s">
        <v>63</v>
      </c>
      <c r="F137" s="7" t="s">
        <v>64</v>
      </c>
      <c r="H137" s="7" t="s">
        <v>66</v>
      </c>
      <c r="I137" s="7" t="s">
        <v>67</v>
      </c>
      <c r="J137" s="47" t="s">
        <v>381</v>
      </c>
      <c r="L137" s="3"/>
      <c r="M137" s="3" t="s">
        <v>382</v>
      </c>
      <c r="N137" s="3"/>
      <c r="O137" s="33" t="s">
        <v>144</v>
      </c>
      <c r="P137" s="39"/>
      <c r="Q137" s="10" t="s">
        <v>108</v>
      </c>
      <c r="R137" s="3"/>
      <c r="S137" s="9" t="s">
        <v>75</v>
      </c>
      <c r="Y137" s="3"/>
      <c r="Z137" s="3"/>
      <c r="AA137" s="3"/>
      <c r="AB137" s="3"/>
      <c r="AC137" s="3"/>
    </row>
    <row r="138" spans="1:29">
      <c r="A138" s="6"/>
      <c r="B138" s="11">
        <v>1</v>
      </c>
      <c r="C138" s="7">
        <f t="shared" si="4"/>
        <v>4</v>
      </c>
      <c r="D138" s="7" t="s">
        <v>172</v>
      </c>
      <c r="E138" s="7" t="s">
        <v>63</v>
      </c>
      <c r="F138" s="7" t="s">
        <v>64</v>
      </c>
      <c r="H138" s="7" t="s">
        <v>165</v>
      </c>
      <c r="I138" s="7" t="s">
        <v>67</v>
      </c>
      <c r="J138" s="47" t="s">
        <v>383</v>
      </c>
      <c r="L138" s="3"/>
      <c r="M138" s="3" t="s">
        <v>384</v>
      </c>
      <c r="N138" s="3"/>
      <c r="O138" s="33" t="s">
        <v>144</v>
      </c>
      <c r="P138" s="39"/>
      <c r="Q138" s="10" t="s">
        <v>108</v>
      </c>
      <c r="R138" s="3"/>
      <c r="S138" s="9" t="s">
        <v>75</v>
      </c>
      <c r="Y138" s="3"/>
      <c r="Z138" s="3"/>
      <c r="AA138" s="3"/>
      <c r="AB138" s="3"/>
      <c r="AC138" s="3"/>
    </row>
    <row r="139" spans="1:29">
      <c r="A139" s="6"/>
      <c r="B139" s="11">
        <v>0.8</v>
      </c>
      <c r="C139" s="7">
        <f t="shared" si="4"/>
        <v>4</v>
      </c>
      <c r="D139" s="7" t="s">
        <v>172</v>
      </c>
      <c r="E139" s="7" t="s">
        <v>63</v>
      </c>
      <c r="F139" s="7" t="s">
        <v>64</v>
      </c>
      <c r="H139" s="7" t="s">
        <v>66</v>
      </c>
      <c r="I139" s="7" t="s">
        <v>67</v>
      </c>
      <c r="J139" s="47" t="s">
        <v>415</v>
      </c>
      <c r="L139" s="3"/>
      <c r="M139" s="3"/>
      <c r="N139" s="3"/>
      <c r="O139" s="34" t="s">
        <v>124</v>
      </c>
      <c r="P139" s="39"/>
      <c r="Q139" s="10" t="s">
        <v>248</v>
      </c>
      <c r="R139" s="3"/>
      <c r="S139" s="9" t="s">
        <v>75</v>
      </c>
      <c r="T139" s="9"/>
      <c r="U139" s="12" t="s">
        <v>416</v>
      </c>
      <c r="V139" s="9"/>
      <c r="Y139" s="3"/>
      <c r="Z139" s="3"/>
      <c r="AA139" s="3"/>
      <c r="AB139" s="3"/>
      <c r="AC139" s="3"/>
    </row>
    <row r="140" spans="1:29">
      <c r="A140" s="6"/>
      <c r="B140" s="11">
        <v>0.5</v>
      </c>
      <c r="C140" s="7">
        <f t="shared" si="4"/>
        <v>2</v>
      </c>
      <c r="D140" s="7" t="s">
        <v>172</v>
      </c>
      <c r="E140" s="7" t="s">
        <v>63</v>
      </c>
      <c r="F140" s="7" t="s">
        <v>64</v>
      </c>
      <c r="H140" s="7" t="s">
        <v>165</v>
      </c>
      <c r="I140" s="7" t="s">
        <v>67</v>
      </c>
      <c r="J140" s="47" t="s">
        <v>469</v>
      </c>
      <c r="L140" s="3"/>
      <c r="N140" s="3"/>
      <c r="O140" s="31" t="s">
        <v>289</v>
      </c>
      <c r="Q140" s="10" t="s">
        <v>108</v>
      </c>
      <c r="R140" s="3"/>
      <c r="S140" s="9"/>
      <c r="T140" s="9"/>
      <c r="U140" s="9"/>
      <c r="V140" s="9"/>
      <c r="Y140" s="2"/>
      <c r="Z140" s="2"/>
      <c r="AA140" s="3"/>
      <c r="AB140" s="3"/>
      <c r="AC140" s="3"/>
    </row>
    <row r="141" spans="1:29">
      <c r="D141" s="25"/>
      <c r="E141" s="25"/>
      <c r="F141" s="25"/>
      <c r="G141" s="26"/>
      <c r="H141" s="25"/>
      <c r="I141" s="25"/>
      <c r="J141" s="49"/>
      <c r="L141" s="8"/>
      <c r="M141" s="8"/>
      <c r="N141" s="8"/>
      <c r="O141" s="35"/>
      <c r="P141" s="44"/>
      <c r="R141" s="8"/>
      <c r="S141" s="8"/>
      <c r="T141" s="8"/>
      <c r="U141" s="8"/>
      <c r="V141" s="8"/>
      <c r="W141" s="26"/>
      <c r="X141" s="8"/>
      <c r="Y141" s="8"/>
      <c r="Z141" s="8"/>
      <c r="AA141" s="8"/>
      <c r="AB141" s="8"/>
      <c r="AC141" s="8"/>
    </row>
    <row r="142" spans="1:29">
      <c r="D142" s="25"/>
      <c r="E142" s="25"/>
      <c r="F142" s="25"/>
      <c r="G142" s="26"/>
      <c r="H142" s="25"/>
      <c r="I142" s="25"/>
      <c r="J142" s="49"/>
      <c r="L142" s="8"/>
      <c r="M142" s="8"/>
      <c r="N142" s="8"/>
      <c r="O142" s="35"/>
      <c r="P142" s="44"/>
      <c r="R142" s="8"/>
      <c r="S142" s="8"/>
      <c r="T142" s="8"/>
      <c r="U142" s="8"/>
      <c r="V142" s="8"/>
      <c r="W142" s="26"/>
      <c r="X142" s="8"/>
      <c r="Y142" s="8"/>
      <c r="Z142" s="8"/>
      <c r="AA142" s="8"/>
      <c r="AB142" s="8"/>
      <c r="AC142" s="8"/>
    </row>
  </sheetData>
  <autoFilter ref="A1:W140" xr:uid="{00000000-0009-0000-0000-000001000000}"/>
  <sortState ref="A2:AC142">
    <sortCondition ref="D2:D142"/>
  </sortState>
  <conditionalFormatting sqref="J9:J1048576 J1:J7 C1:F1048576 H1:I1048576">
    <cfRule type="dataBar" priority="5">
      <dataBar>
        <cfvo type="min"/>
        <cfvo type="max"/>
        <color rgb="FFFFB628"/>
      </dataBar>
      <extLst>
        <ext xmlns:x14="http://schemas.microsoft.com/office/spreadsheetml/2009/9/main" uri="{B025F937-C7B1-47D3-B67F-A62EFF666E3E}">
          <x14:id>{41037094-5C0D-4F8D-A26B-863B17D19E9A}</x14:id>
        </ext>
      </extLst>
    </cfRule>
  </conditionalFormatting>
  <conditionalFormatting sqref="AB77">
    <cfRule type="duplicateValues" dxfId="241" priority="4"/>
  </conditionalFormatting>
  <conditionalFormatting sqref="AA3 R94 AB94 AA52 AA63">
    <cfRule type="duplicateValues" dxfId="240" priority="6"/>
  </conditionalFormatting>
  <conditionalFormatting sqref="T43 T65 T3 S5:T5 S2:S4 S6:S15">
    <cfRule type="duplicateValues" dxfId="239" priority="7"/>
  </conditionalFormatting>
  <conditionalFormatting sqref="Z53:Z1048576 AA21:AA22 Z1:Z3 Z5:Z20 Z23:Z51">
    <cfRule type="duplicateValues" dxfId="238" priority="8"/>
  </conditionalFormatting>
  <conditionalFormatting sqref="B2:B140">
    <cfRule type="colorScale" priority="9">
      <colorScale>
        <cfvo type="min"/>
        <cfvo type="max"/>
        <color rgb="FFFCFCFF"/>
        <color theme="9" tint="-0.249977111117893"/>
      </colorScale>
    </cfRule>
  </conditionalFormatting>
  <conditionalFormatting sqref="C2:C140">
    <cfRule type="dataBar" priority="3">
      <dataBar>
        <cfvo type="min"/>
        <cfvo type="max"/>
        <color rgb="FF638EC6"/>
      </dataBar>
      <extLst>
        <ext xmlns:x14="http://schemas.microsoft.com/office/spreadsheetml/2009/9/main" uri="{B025F937-C7B1-47D3-B67F-A62EFF666E3E}">
          <x14:id>{0F1CBA67-B9B4-4F35-B517-1D32D8E59E62}</x14:id>
        </ext>
      </extLst>
    </cfRule>
  </conditionalFormatting>
  <conditionalFormatting sqref="P1:P1048576">
    <cfRule type="uniqueValues" dxfId="237" priority="2"/>
  </conditionalFormatting>
  <conditionalFormatting sqref="O1:O1048576">
    <cfRule type="duplicateValues" dxfId="236" priority="1"/>
  </conditionalFormatting>
  <dataValidations count="3">
    <dataValidation type="list" allowBlank="1" showInputMessage="1" showErrorMessage="1" sqref="F2:H140" xr:uid="{00000000-0002-0000-0100-000000000000}">
      <formula1>MARC_form</formula1>
    </dataValidation>
    <dataValidation type="list" allowBlank="1" showInputMessage="1" showErrorMessage="1" sqref="I2:I140" xr:uid="{00000000-0002-0000-0100-000001000000}">
      <formula1>Product_form</formula1>
    </dataValidation>
    <dataValidation type="list" allowBlank="1" showInputMessage="1" showErrorMessage="1" sqref="H2:H140" xr:uid="{00000000-0002-0000-0100-000002000000}">
      <formula1>Resource_mode</formula1>
    </dataValidation>
  </dataValidations>
  <pageMargins left="0.7" right="0.7" top="0.75" bottom="0.75" header="0.3" footer="0.3"/>
  <pageSetup paperSize="9" orientation="portrait" horizontalDpi="4294967293" verticalDpi="4294967293" r:id="rId1"/>
  <legacyDrawing r:id="rId2"/>
  <extLst>
    <ext xmlns:x14="http://schemas.microsoft.com/office/spreadsheetml/2009/9/main" uri="{78C0D931-6437-407d-A8EE-F0AAD7539E65}">
      <x14:conditionalFormattings>
        <x14:conditionalFormatting xmlns:xm="http://schemas.microsoft.com/office/excel/2006/main">
          <x14:cfRule type="dataBar" id="{41037094-5C0D-4F8D-A26B-863B17D19E9A}">
            <x14:dataBar minLength="0" maxLength="100" gradient="0">
              <x14:cfvo type="autoMin"/>
              <x14:cfvo type="autoMax"/>
              <x14:negativeFillColor rgb="FFFF0000"/>
              <x14:axisColor rgb="FF000000"/>
            </x14:dataBar>
          </x14:cfRule>
          <xm:sqref>J9:J1048576 J1:J7 C1:F1048576 H1:I1048576</xm:sqref>
        </x14:conditionalFormatting>
        <x14:conditionalFormatting xmlns:xm="http://schemas.microsoft.com/office/excel/2006/main">
          <x14:cfRule type="dataBar" id="{0F1CBA67-B9B4-4F35-B517-1D32D8E59E62}">
            <x14:dataBar minLength="0" maxLength="100" border="1" negativeBarBorderColorSameAsPositive="0">
              <x14:cfvo type="autoMin"/>
              <x14:cfvo type="autoMax"/>
              <x14:borderColor rgb="FF638EC6"/>
              <x14:negativeFillColor rgb="FFFF0000"/>
              <x14:negativeBorderColor rgb="FFFF0000"/>
              <x14:axisColor rgb="FF000000"/>
            </x14:dataBar>
          </x14:cfRule>
          <xm:sqref>C2:C140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AB452"/>
  <sheetViews>
    <sheetView zoomScale="90" zoomScaleNormal="90" workbookViewId="0">
      <pane xSplit="5" ySplit="1" topLeftCell="F282" activePane="bottomRight" state="frozen"/>
      <selection pane="topRight" activeCell="B1" sqref="B1"/>
      <selection pane="bottomLeft" activeCell="A2" sqref="A2"/>
      <selection pane="bottomRight" activeCell="H282" sqref="H282"/>
    </sheetView>
  </sheetViews>
  <sheetFormatPr baseColWidth="10" defaultColWidth="8.83203125" defaultRowHeight="15"/>
  <cols>
    <col min="1" max="1" width="5" style="61" bestFit="1" customWidth="1"/>
    <col min="2" max="2" width="8.6640625" style="59" hidden="1" customWidth="1"/>
    <col min="3" max="3" width="5.5" style="66" customWidth="1"/>
    <col min="4" max="4" width="2" style="59" customWidth="1"/>
    <col min="5" max="6" width="18" style="61" customWidth="1"/>
    <col min="7" max="7" width="10.1640625" style="60" customWidth="1"/>
    <col min="8" max="8" width="4.33203125" style="61" customWidth="1"/>
    <col min="9" max="9" width="4.33203125" style="69" customWidth="1"/>
    <col min="10" max="10" width="22.6640625" style="62" customWidth="1"/>
    <col min="11" max="11" width="7.83203125" style="61" customWidth="1"/>
    <col min="12" max="12" width="5.33203125" style="61" customWidth="1"/>
    <col min="13" max="13" width="6.6640625" style="63" hidden="1" customWidth="1"/>
    <col min="14" max="14" width="7" style="64" hidden="1" customWidth="1"/>
    <col min="15" max="15" width="5.6640625" style="61" customWidth="1"/>
    <col min="16" max="16" width="3.6640625" style="67" customWidth="1"/>
    <col min="17" max="17" width="10.5" style="68" customWidth="1"/>
    <col min="18" max="18" width="15.1640625" style="61" bestFit="1" customWidth="1"/>
    <col min="19" max="19" width="3.83203125" style="61" customWidth="1"/>
    <col min="20" max="20" width="3.6640625" style="61" customWidth="1"/>
    <col min="21" max="21" width="3.83203125" style="61" customWidth="1"/>
    <col min="22" max="22" width="5.5" style="72" customWidth="1"/>
    <col min="23" max="23" width="12.33203125" style="61" customWidth="1"/>
    <col min="24" max="24" width="9.33203125" style="7" customWidth="1"/>
    <col min="25" max="25" width="21.5" style="61" customWidth="1"/>
    <col min="26" max="27" width="8.83203125" style="61"/>
    <col min="28" max="28" width="25" style="61" customWidth="1"/>
    <col min="29" max="16384" width="8.83203125" style="61"/>
  </cols>
  <sheetData>
    <row r="1" spans="1:28">
      <c r="A1" s="52" t="s">
        <v>578</v>
      </c>
      <c r="B1" s="52" t="s">
        <v>579</v>
      </c>
      <c r="C1" s="66" t="s">
        <v>5</v>
      </c>
      <c r="D1" s="52" t="s">
        <v>580</v>
      </c>
      <c r="E1" s="52" t="s">
        <v>581</v>
      </c>
      <c r="F1" s="52" t="s">
        <v>582</v>
      </c>
      <c r="G1" s="50" t="s">
        <v>583</v>
      </c>
      <c r="H1" s="77" t="s">
        <v>584</v>
      </c>
      <c r="I1" s="69" t="s">
        <v>585</v>
      </c>
      <c r="J1" s="70" t="s">
        <v>586</v>
      </c>
      <c r="K1" s="77" t="s">
        <v>587</v>
      </c>
      <c r="L1" s="77" t="s">
        <v>588</v>
      </c>
      <c r="M1" s="6" t="s">
        <v>589</v>
      </c>
      <c r="N1" s="55" t="s">
        <v>590</v>
      </c>
      <c r="O1" s="77" t="s">
        <v>591</v>
      </c>
      <c r="P1" s="67" t="s">
        <v>592</v>
      </c>
      <c r="Q1" s="68" t="s">
        <v>593</v>
      </c>
      <c r="R1" s="77" t="s">
        <v>594</v>
      </c>
      <c r="S1" s="21" t="s">
        <v>595</v>
      </c>
      <c r="T1" s="21" t="s">
        <v>596</v>
      </c>
      <c r="U1" s="21" t="s">
        <v>597</v>
      </c>
      <c r="V1" s="72" t="s">
        <v>598</v>
      </c>
      <c r="W1" s="69" t="s">
        <v>599</v>
      </c>
      <c r="X1" s="47" t="s">
        <v>600</v>
      </c>
      <c r="Y1" s="69" t="s">
        <v>601</v>
      </c>
      <c r="Z1" s="69" t="s">
        <v>602</v>
      </c>
      <c r="AA1" s="69" t="s">
        <v>603</v>
      </c>
      <c r="AB1" s="69" t="s">
        <v>604</v>
      </c>
    </row>
    <row r="2" spans="1:28">
      <c r="A2" s="52">
        <v>1</v>
      </c>
      <c r="B2" s="52" t="s">
        <v>13</v>
      </c>
      <c r="C2" s="66" t="s">
        <v>21</v>
      </c>
      <c r="D2" s="52"/>
      <c r="E2" s="50" t="s">
        <v>605</v>
      </c>
      <c r="F2" s="50">
        <v>3</v>
      </c>
      <c r="G2" s="50" t="s">
        <v>85</v>
      </c>
      <c r="H2" s="77"/>
      <c r="I2" s="69" t="s">
        <v>95</v>
      </c>
      <c r="J2" s="70" t="s">
        <v>87</v>
      </c>
      <c r="K2" s="77" t="s">
        <v>606</v>
      </c>
      <c r="L2" s="77"/>
      <c r="M2" s="6">
        <v>1</v>
      </c>
      <c r="N2" s="55"/>
      <c r="O2" s="77" t="s">
        <v>65</v>
      </c>
      <c r="P2" s="67" t="s">
        <v>607</v>
      </c>
      <c r="Q2" s="68" t="s">
        <v>608</v>
      </c>
      <c r="R2" s="77" t="s">
        <v>95</v>
      </c>
      <c r="S2" s="77"/>
      <c r="T2" s="69" t="s">
        <v>609</v>
      </c>
      <c r="U2" s="77"/>
      <c r="V2" s="77"/>
      <c r="W2" s="77"/>
      <c r="X2" s="7" t="s">
        <v>610</v>
      </c>
      <c r="Y2" s="77"/>
      <c r="Z2" s="77"/>
      <c r="AA2" s="77"/>
      <c r="AB2" s="77"/>
    </row>
    <row r="3" spans="1:28">
      <c r="A3" s="52">
        <v>2</v>
      </c>
      <c r="B3" s="52" t="s">
        <v>13</v>
      </c>
      <c r="C3" s="66" t="s">
        <v>21</v>
      </c>
      <c r="D3" s="52"/>
      <c r="E3" s="50" t="s">
        <v>605</v>
      </c>
      <c r="F3" s="50">
        <v>3</v>
      </c>
      <c r="G3" s="50" t="s">
        <v>98</v>
      </c>
      <c r="H3" s="77"/>
      <c r="I3" s="69" t="s">
        <v>97</v>
      </c>
      <c r="J3" s="70" t="s">
        <v>97</v>
      </c>
      <c r="K3" s="77" t="s">
        <v>611</v>
      </c>
      <c r="L3" s="77"/>
      <c r="M3" s="6">
        <v>1</v>
      </c>
      <c r="N3" s="55"/>
      <c r="O3" s="77" t="s">
        <v>65</v>
      </c>
      <c r="P3" s="67" t="s">
        <v>612</v>
      </c>
      <c r="Q3" s="68" t="s">
        <v>97</v>
      </c>
      <c r="R3" s="77" t="s">
        <v>97</v>
      </c>
      <c r="S3" s="77"/>
      <c r="T3" s="69" t="s">
        <v>609</v>
      </c>
      <c r="U3" s="77"/>
      <c r="V3" s="77"/>
      <c r="W3" s="77"/>
      <c r="Y3" s="77"/>
      <c r="Z3" s="77"/>
      <c r="AA3" s="77"/>
      <c r="AB3" s="77"/>
    </row>
    <row r="4" spans="1:28">
      <c r="A4" s="52">
        <v>3</v>
      </c>
      <c r="B4" s="52" t="s">
        <v>13</v>
      </c>
      <c r="C4" s="66" t="s">
        <v>21</v>
      </c>
      <c r="D4" s="52"/>
      <c r="E4" s="50" t="s">
        <v>605</v>
      </c>
      <c r="F4" s="50">
        <v>3</v>
      </c>
      <c r="G4" s="50" t="s">
        <v>201</v>
      </c>
      <c r="H4" s="77"/>
      <c r="I4" s="69" t="s">
        <v>202</v>
      </c>
      <c r="J4" s="70" t="s">
        <v>202</v>
      </c>
      <c r="K4" s="77" t="s">
        <v>613</v>
      </c>
      <c r="L4" s="77"/>
      <c r="M4" s="6">
        <v>0.8</v>
      </c>
      <c r="N4" s="55"/>
      <c r="O4" s="77" t="s">
        <v>65</v>
      </c>
      <c r="P4" s="67" t="s">
        <v>612</v>
      </c>
      <c r="Q4" s="68" t="s">
        <v>97</v>
      </c>
      <c r="R4" s="77" t="s">
        <v>202</v>
      </c>
      <c r="S4" s="77"/>
      <c r="T4" s="69" t="s">
        <v>609</v>
      </c>
      <c r="U4" s="77"/>
      <c r="V4" s="77"/>
      <c r="W4" s="77"/>
      <c r="Y4" s="77"/>
      <c r="Z4" s="77"/>
      <c r="AA4" s="77"/>
      <c r="AB4" s="77"/>
    </row>
    <row r="5" spans="1:28">
      <c r="A5" s="52">
        <v>4</v>
      </c>
      <c r="B5" s="52" t="s">
        <v>13</v>
      </c>
      <c r="C5" s="66" t="s">
        <v>21</v>
      </c>
      <c r="D5" s="52"/>
      <c r="E5" s="50" t="s">
        <v>605</v>
      </c>
      <c r="F5" s="50">
        <v>3</v>
      </c>
      <c r="G5" s="50" t="s">
        <v>311</v>
      </c>
      <c r="H5" s="77"/>
      <c r="I5" s="69" t="s">
        <v>614</v>
      </c>
      <c r="J5" s="70" t="s">
        <v>614</v>
      </c>
      <c r="K5" s="21" t="s">
        <v>615</v>
      </c>
      <c r="L5" s="77"/>
      <c r="M5" s="6">
        <v>0.8</v>
      </c>
      <c r="N5" s="55"/>
      <c r="O5" s="77" t="s">
        <v>65</v>
      </c>
      <c r="P5" s="67" t="s">
        <v>608</v>
      </c>
      <c r="Q5" s="68" t="s">
        <v>248</v>
      </c>
      <c r="R5" s="77" t="s">
        <v>614</v>
      </c>
      <c r="S5" s="77"/>
      <c r="T5" s="69" t="s">
        <v>609</v>
      </c>
      <c r="U5" s="77"/>
      <c r="W5" s="77"/>
      <c r="Y5" s="77"/>
      <c r="Z5" s="77"/>
      <c r="AA5" s="77"/>
      <c r="AB5" s="77"/>
    </row>
    <row r="6" spans="1:28">
      <c r="A6" s="52">
        <v>5</v>
      </c>
      <c r="B6" s="52" t="s">
        <v>13</v>
      </c>
      <c r="C6" s="66" t="s">
        <v>21</v>
      </c>
      <c r="D6" s="52"/>
      <c r="E6" s="50" t="s">
        <v>605</v>
      </c>
      <c r="F6" s="50">
        <v>3</v>
      </c>
      <c r="G6" s="50" t="s">
        <v>69</v>
      </c>
      <c r="H6" s="77"/>
      <c r="I6" s="69" t="s">
        <v>83</v>
      </c>
      <c r="J6" s="70" t="s">
        <v>83</v>
      </c>
      <c r="K6" s="77" t="s">
        <v>616</v>
      </c>
      <c r="L6" s="77"/>
      <c r="M6" s="6">
        <v>1</v>
      </c>
      <c r="N6" s="55"/>
      <c r="O6" s="77" t="s">
        <v>65</v>
      </c>
      <c r="P6" s="67" t="s">
        <v>612</v>
      </c>
      <c r="Q6" s="68" t="s">
        <v>71</v>
      </c>
      <c r="R6" s="77" t="s">
        <v>83</v>
      </c>
      <c r="S6" s="77"/>
      <c r="T6" s="69" t="s">
        <v>609</v>
      </c>
      <c r="U6" s="77"/>
      <c r="V6" s="77"/>
      <c r="W6" s="77"/>
      <c r="Y6" s="77"/>
      <c r="Z6" s="77"/>
      <c r="AA6" s="77"/>
      <c r="AB6" s="77"/>
    </row>
    <row r="7" spans="1:28">
      <c r="A7" s="52">
        <v>6</v>
      </c>
      <c r="B7" s="52" t="s">
        <v>13</v>
      </c>
      <c r="C7" s="66" t="s">
        <v>21</v>
      </c>
      <c r="D7" s="52"/>
      <c r="E7" s="50" t="s">
        <v>605</v>
      </c>
      <c r="F7" s="50">
        <v>3</v>
      </c>
      <c r="G7" s="50" t="s">
        <v>234</v>
      </c>
      <c r="H7" s="77"/>
      <c r="I7" s="69" t="s">
        <v>238</v>
      </c>
      <c r="J7" s="70" t="s">
        <v>238</v>
      </c>
      <c r="K7" s="77" t="s">
        <v>617</v>
      </c>
      <c r="L7" s="77"/>
      <c r="M7" s="6">
        <v>0.8</v>
      </c>
      <c r="N7" s="55"/>
      <c r="O7" s="77" t="s">
        <v>65</v>
      </c>
      <c r="P7" s="67" t="s">
        <v>608</v>
      </c>
      <c r="Q7" s="68" t="s">
        <v>608</v>
      </c>
      <c r="R7" s="77" t="s">
        <v>238</v>
      </c>
      <c r="S7" s="77"/>
      <c r="T7" s="69" t="s">
        <v>609</v>
      </c>
      <c r="U7" s="77"/>
      <c r="V7" s="77"/>
      <c r="W7" s="77"/>
      <c r="Y7" s="77"/>
      <c r="Z7" s="77"/>
      <c r="AA7" s="77"/>
      <c r="AB7" s="77"/>
    </row>
    <row r="8" spans="1:28">
      <c r="A8" s="52">
        <v>7</v>
      </c>
      <c r="B8" s="52" t="s">
        <v>13</v>
      </c>
      <c r="C8" s="66" t="s">
        <v>21</v>
      </c>
      <c r="D8" s="52"/>
      <c r="E8" s="50" t="s">
        <v>605</v>
      </c>
      <c r="F8" s="50">
        <v>3</v>
      </c>
      <c r="G8" s="50" t="s">
        <v>121</v>
      </c>
      <c r="H8" s="77"/>
      <c r="I8" s="69" t="s">
        <v>130</v>
      </c>
      <c r="J8" s="70" t="s">
        <v>123</v>
      </c>
      <c r="K8" s="77" t="s">
        <v>618</v>
      </c>
      <c r="L8" s="77"/>
      <c r="M8" s="6">
        <v>1</v>
      </c>
      <c r="N8" s="55"/>
      <c r="O8" s="77" t="s">
        <v>65</v>
      </c>
      <c r="P8" s="67" t="s">
        <v>108</v>
      </c>
      <c r="Q8" s="68" t="s">
        <v>149</v>
      </c>
      <c r="R8" s="77" t="s">
        <v>130</v>
      </c>
      <c r="S8" s="77"/>
      <c r="T8" s="69" t="s">
        <v>609</v>
      </c>
      <c r="U8" s="77"/>
      <c r="V8" s="77"/>
      <c r="W8" s="77"/>
      <c r="Y8" s="77"/>
      <c r="Z8" s="77"/>
      <c r="AA8" s="77"/>
      <c r="AB8" s="77"/>
    </row>
    <row r="9" spans="1:28">
      <c r="A9" s="52">
        <v>8</v>
      </c>
      <c r="B9" s="52" t="s">
        <v>13</v>
      </c>
      <c r="C9" s="66" t="s">
        <v>21</v>
      </c>
      <c r="D9" s="52"/>
      <c r="E9" s="50" t="s">
        <v>605</v>
      </c>
      <c r="F9" s="50">
        <v>3</v>
      </c>
      <c r="G9" s="50" t="s">
        <v>174</v>
      </c>
      <c r="H9" s="77"/>
      <c r="I9" s="69" t="s">
        <v>173</v>
      </c>
      <c r="J9" s="70" t="s">
        <v>173</v>
      </c>
      <c r="K9" s="77" t="s">
        <v>619</v>
      </c>
      <c r="L9" s="77"/>
      <c r="M9" s="6">
        <v>0.8</v>
      </c>
      <c r="N9" s="55"/>
      <c r="O9" s="77" t="s">
        <v>65</v>
      </c>
      <c r="P9" s="67" t="s">
        <v>108</v>
      </c>
      <c r="Q9" s="68" t="s">
        <v>173</v>
      </c>
      <c r="R9" s="77" t="s">
        <v>173</v>
      </c>
      <c r="S9" s="77"/>
      <c r="T9" s="69" t="s">
        <v>609</v>
      </c>
      <c r="U9" s="77"/>
      <c r="V9" s="77"/>
      <c r="W9" s="77"/>
      <c r="Y9" s="77"/>
      <c r="Z9" s="77"/>
      <c r="AA9" s="77"/>
      <c r="AB9" s="77"/>
    </row>
    <row r="10" spans="1:28">
      <c r="A10" s="52">
        <v>9</v>
      </c>
      <c r="B10" s="52" t="s">
        <v>13</v>
      </c>
      <c r="C10" s="66" t="s">
        <v>21</v>
      </c>
      <c r="D10" s="52"/>
      <c r="E10" s="50" t="s">
        <v>605</v>
      </c>
      <c r="F10" s="50">
        <v>3</v>
      </c>
      <c r="G10" s="50" t="s">
        <v>104</v>
      </c>
      <c r="H10" s="77"/>
      <c r="I10" s="69" t="s">
        <v>113</v>
      </c>
      <c r="J10" s="70" t="s">
        <v>620</v>
      </c>
      <c r="K10" s="77" t="s">
        <v>621</v>
      </c>
      <c r="L10" s="77"/>
      <c r="M10" s="6">
        <v>1</v>
      </c>
      <c r="N10" s="55"/>
      <c r="O10" s="77" t="s">
        <v>65</v>
      </c>
      <c r="P10" s="67" t="s">
        <v>108</v>
      </c>
      <c r="Q10" s="68" t="s">
        <v>107</v>
      </c>
      <c r="R10" s="77" t="s">
        <v>113</v>
      </c>
      <c r="S10" s="69" t="s">
        <v>609</v>
      </c>
      <c r="T10" s="69" t="s">
        <v>609</v>
      </c>
      <c r="U10" s="77"/>
      <c r="V10" s="77"/>
      <c r="W10" s="77"/>
      <c r="Y10" s="77"/>
      <c r="Z10" s="77"/>
      <c r="AA10" s="77"/>
      <c r="AB10" s="77"/>
    </row>
    <row r="11" spans="1:28">
      <c r="A11" s="52">
        <v>10</v>
      </c>
      <c r="B11" s="52" t="s">
        <v>13</v>
      </c>
      <c r="C11" s="66" t="s">
        <v>21</v>
      </c>
      <c r="D11" s="52"/>
      <c r="E11" s="50" t="s">
        <v>605</v>
      </c>
      <c r="F11" s="50">
        <v>3</v>
      </c>
      <c r="G11" s="50" t="s">
        <v>163</v>
      </c>
      <c r="H11" s="77"/>
      <c r="I11" s="69" t="s">
        <v>171</v>
      </c>
      <c r="J11" s="70" t="s">
        <v>171</v>
      </c>
      <c r="K11" s="77" t="s">
        <v>622</v>
      </c>
      <c r="L11" s="77"/>
      <c r="M11" s="6">
        <v>1</v>
      </c>
      <c r="N11" s="55"/>
      <c r="O11" s="77" t="s">
        <v>65</v>
      </c>
      <c r="P11" s="67" t="s">
        <v>608</v>
      </c>
      <c r="Q11" s="68" t="s">
        <v>145</v>
      </c>
      <c r="R11" s="77" t="s">
        <v>171</v>
      </c>
      <c r="S11" s="69" t="s">
        <v>609</v>
      </c>
      <c r="T11" s="69" t="s">
        <v>609</v>
      </c>
      <c r="U11" s="77"/>
      <c r="V11" s="77"/>
      <c r="W11" s="77"/>
      <c r="Y11" s="77"/>
      <c r="Z11" s="77"/>
      <c r="AA11" s="77"/>
      <c r="AB11" s="77"/>
    </row>
    <row r="12" spans="1:28">
      <c r="A12" s="52">
        <v>11</v>
      </c>
      <c r="B12" s="52" t="s">
        <v>13</v>
      </c>
      <c r="C12" s="66" t="s">
        <v>21</v>
      </c>
      <c r="D12" s="52"/>
      <c r="E12" s="50" t="s">
        <v>605</v>
      </c>
      <c r="F12" s="50">
        <v>3</v>
      </c>
      <c r="G12" s="50" t="s">
        <v>115</v>
      </c>
      <c r="H12" s="77"/>
      <c r="I12" s="69" t="s">
        <v>119</v>
      </c>
      <c r="J12" s="70" t="s">
        <v>623</v>
      </c>
      <c r="K12" s="77" t="s">
        <v>624</v>
      </c>
      <c r="L12" s="77"/>
      <c r="M12" s="6">
        <v>1</v>
      </c>
      <c r="N12" s="55"/>
      <c r="O12" s="77" t="s">
        <v>65</v>
      </c>
      <c r="P12" s="67" t="s">
        <v>108</v>
      </c>
      <c r="Q12" s="68" t="s">
        <v>107</v>
      </c>
      <c r="R12" s="77" t="s">
        <v>119</v>
      </c>
      <c r="S12" s="69" t="s">
        <v>609</v>
      </c>
      <c r="T12" s="69" t="s">
        <v>609</v>
      </c>
      <c r="U12" s="77"/>
      <c r="V12" s="77"/>
      <c r="W12" s="77"/>
      <c r="Y12" s="77"/>
      <c r="Z12" s="77"/>
      <c r="AA12" s="77"/>
      <c r="AB12" s="77"/>
    </row>
    <row r="13" spans="1:28">
      <c r="A13" s="52">
        <v>12</v>
      </c>
      <c r="B13" s="52" t="s">
        <v>13</v>
      </c>
      <c r="C13" s="66" t="s">
        <v>21</v>
      </c>
      <c r="D13" s="52"/>
      <c r="E13" s="50" t="s">
        <v>605</v>
      </c>
      <c r="F13" s="50">
        <v>3</v>
      </c>
      <c r="G13" s="50" t="s">
        <v>148</v>
      </c>
      <c r="H13" s="77"/>
      <c r="I13" s="69" t="s">
        <v>152</v>
      </c>
      <c r="J13" s="70" t="s">
        <v>152</v>
      </c>
      <c r="K13" s="77" t="s">
        <v>625</v>
      </c>
      <c r="L13" s="77"/>
      <c r="M13" s="6">
        <v>1</v>
      </c>
      <c r="N13" s="55"/>
      <c r="O13" s="77" t="s">
        <v>65</v>
      </c>
      <c r="P13" s="67" t="s">
        <v>108</v>
      </c>
      <c r="Q13" s="68" t="s">
        <v>145</v>
      </c>
      <c r="R13" s="77" t="s">
        <v>152</v>
      </c>
      <c r="S13" s="77"/>
      <c r="T13" s="69" t="s">
        <v>609</v>
      </c>
      <c r="U13" s="77"/>
      <c r="V13" s="77"/>
      <c r="W13" s="77"/>
      <c r="X13" s="7" t="s">
        <v>626</v>
      </c>
      <c r="Y13" s="77"/>
      <c r="Z13" s="77"/>
      <c r="AA13" s="77"/>
      <c r="AB13" s="77"/>
    </row>
    <row r="14" spans="1:28">
      <c r="A14" s="52">
        <v>13</v>
      </c>
      <c r="B14" s="52" t="s">
        <v>13</v>
      </c>
      <c r="C14" s="66" t="s">
        <v>21</v>
      </c>
      <c r="D14" s="52"/>
      <c r="E14" s="50" t="s">
        <v>605</v>
      </c>
      <c r="F14" s="50">
        <v>3</v>
      </c>
      <c r="G14" s="50" t="s">
        <v>259</v>
      </c>
      <c r="H14" s="77"/>
      <c r="I14" s="69" t="s">
        <v>262</v>
      </c>
      <c r="J14" s="70" t="s">
        <v>144</v>
      </c>
      <c r="K14" s="77" t="s">
        <v>625</v>
      </c>
      <c r="L14" s="77"/>
      <c r="M14" s="6">
        <v>1</v>
      </c>
      <c r="N14" s="55"/>
      <c r="O14" s="77" t="s">
        <v>65</v>
      </c>
      <c r="P14" s="67" t="s">
        <v>108</v>
      </c>
      <c r="Q14" s="68" t="s">
        <v>144</v>
      </c>
      <c r="R14" s="77" t="s">
        <v>262</v>
      </c>
      <c r="S14" s="69" t="s">
        <v>609</v>
      </c>
      <c r="T14" s="69" t="s">
        <v>609</v>
      </c>
      <c r="U14" s="77"/>
      <c r="V14" s="77"/>
      <c r="W14" s="77"/>
      <c r="Y14" s="77"/>
      <c r="Z14" s="77"/>
      <c r="AA14" s="77"/>
      <c r="AB14" s="77"/>
    </row>
    <row r="15" spans="1:28">
      <c r="A15" s="52">
        <v>14</v>
      </c>
      <c r="B15" s="52" t="s">
        <v>13</v>
      </c>
      <c r="C15" s="66" t="s">
        <v>21</v>
      </c>
      <c r="D15" s="52"/>
      <c r="E15" s="50" t="s">
        <v>605</v>
      </c>
      <c r="F15" s="50">
        <v>3</v>
      </c>
      <c r="G15" s="50" t="s">
        <v>132</v>
      </c>
      <c r="H15" s="77"/>
      <c r="I15" s="69" t="s">
        <v>140</v>
      </c>
      <c r="J15" s="70" t="s">
        <v>627</v>
      </c>
      <c r="K15" s="77" t="s">
        <v>628</v>
      </c>
      <c r="L15" s="77"/>
      <c r="M15" s="6">
        <v>1</v>
      </c>
      <c r="N15" s="55"/>
      <c r="O15" s="77" t="s">
        <v>65</v>
      </c>
      <c r="P15" s="67" t="s">
        <v>108</v>
      </c>
      <c r="Q15" s="68" t="s">
        <v>134</v>
      </c>
      <c r="R15" s="77" t="s">
        <v>140</v>
      </c>
      <c r="S15" s="77"/>
      <c r="T15" s="77"/>
      <c r="U15" s="69" t="s">
        <v>609</v>
      </c>
      <c r="V15" s="77"/>
      <c r="W15" s="77"/>
      <c r="Y15" s="77"/>
      <c r="Z15" s="77"/>
      <c r="AA15" s="77"/>
      <c r="AB15" s="77"/>
    </row>
    <row r="16" spans="1:28">
      <c r="A16" s="52">
        <v>16</v>
      </c>
      <c r="B16" s="52" t="s">
        <v>13</v>
      </c>
      <c r="C16" s="66" t="s">
        <v>44</v>
      </c>
      <c r="D16" s="52"/>
      <c r="E16" s="77" t="s">
        <v>629</v>
      </c>
      <c r="F16" s="50">
        <v>4</v>
      </c>
      <c r="G16" s="77" t="s">
        <v>630</v>
      </c>
      <c r="H16" s="77"/>
      <c r="I16" s="69" t="s">
        <v>630</v>
      </c>
      <c r="J16" s="70" t="s">
        <v>630</v>
      </c>
      <c r="K16" s="77" t="s">
        <v>631</v>
      </c>
      <c r="L16" s="77"/>
      <c r="M16" s="6">
        <v>0.6</v>
      </c>
      <c r="N16" s="55"/>
      <c r="O16" s="77" t="s">
        <v>65</v>
      </c>
      <c r="P16" s="67" t="s">
        <v>108</v>
      </c>
      <c r="Q16" s="68" t="s">
        <v>145</v>
      </c>
      <c r="R16" s="77" t="s">
        <v>171</v>
      </c>
      <c r="S16" s="77"/>
      <c r="T16" s="77"/>
      <c r="U16" s="77"/>
      <c r="V16" s="69" t="s">
        <v>632</v>
      </c>
      <c r="W16" s="77"/>
      <c r="Y16" s="77"/>
      <c r="Z16" s="77"/>
      <c r="AA16" s="77"/>
      <c r="AB16" s="77"/>
    </row>
    <row r="17" spans="1:26">
      <c r="A17" s="52">
        <v>17</v>
      </c>
      <c r="B17" s="52" t="s">
        <v>13</v>
      </c>
      <c r="C17" s="66" t="s">
        <v>44</v>
      </c>
      <c r="D17" s="52"/>
      <c r="E17" s="77" t="s">
        <v>629</v>
      </c>
      <c r="F17" s="50">
        <v>4</v>
      </c>
      <c r="G17" s="77" t="s">
        <v>97</v>
      </c>
      <c r="H17" s="77"/>
      <c r="I17" s="69" t="s">
        <v>97</v>
      </c>
      <c r="J17" s="70" t="s">
        <v>97</v>
      </c>
      <c r="K17" s="77" t="s">
        <v>633</v>
      </c>
      <c r="L17" s="77"/>
      <c r="M17" s="6">
        <v>1</v>
      </c>
      <c r="N17" s="55"/>
      <c r="O17" s="77" t="s">
        <v>65</v>
      </c>
      <c r="P17" s="67" t="s">
        <v>612</v>
      </c>
      <c r="Q17" s="68" t="s">
        <v>97</v>
      </c>
      <c r="R17" s="77" t="s">
        <v>97</v>
      </c>
      <c r="S17" s="77"/>
      <c r="T17" s="69" t="s">
        <v>609</v>
      </c>
      <c r="U17" s="77"/>
      <c r="V17" s="77"/>
      <c r="W17" s="77"/>
      <c r="Y17" s="77"/>
      <c r="Z17" s="77"/>
    </row>
    <row r="18" spans="1:26">
      <c r="A18" s="52">
        <v>18</v>
      </c>
      <c r="B18" s="52" t="s">
        <v>13</v>
      </c>
      <c r="C18" s="66" t="s">
        <v>44</v>
      </c>
      <c r="D18" s="52"/>
      <c r="E18" s="77" t="s">
        <v>629</v>
      </c>
      <c r="F18" s="50">
        <v>4</v>
      </c>
      <c r="G18" s="77" t="s">
        <v>71</v>
      </c>
      <c r="H18" s="77"/>
      <c r="I18" s="69" t="s">
        <v>71</v>
      </c>
      <c r="J18" s="70" t="s">
        <v>71</v>
      </c>
      <c r="K18" s="77" t="s">
        <v>634</v>
      </c>
      <c r="L18" s="77"/>
      <c r="M18" s="6">
        <v>1</v>
      </c>
      <c r="N18" s="55"/>
      <c r="O18" s="77" t="s">
        <v>65</v>
      </c>
      <c r="P18" s="67" t="s">
        <v>612</v>
      </c>
      <c r="Q18" s="68" t="s">
        <v>71</v>
      </c>
      <c r="R18" s="77" t="s">
        <v>83</v>
      </c>
      <c r="S18" s="77"/>
      <c r="T18" s="69" t="s">
        <v>609</v>
      </c>
      <c r="U18" s="77"/>
      <c r="V18" s="77"/>
      <c r="W18" s="77"/>
      <c r="Y18" s="77"/>
      <c r="Z18" s="77"/>
    </row>
    <row r="19" spans="1:26">
      <c r="A19" s="52">
        <v>19</v>
      </c>
      <c r="B19" s="52" t="s">
        <v>13</v>
      </c>
      <c r="C19" s="66" t="s">
        <v>44</v>
      </c>
      <c r="D19" s="52"/>
      <c r="E19" s="77" t="s">
        <v>629</v>
      </c>
      <c r="F19" s="50">
        <v>4</v>
      </c>
      <c r="G19" s="77" t="s">
        <v>471</v>
      </c>
      <c r="H19" s="77"/>
      <c r="I19" s="69" t="s">
        <v>471</v>
      </c>
      <c r="J19" s="70" t="s">
        <v>471</v>
      </c>
      <c r="K19" s="77" t="s">
        <v>635</v>
      </c>
      <c r="L19" s="77"/>
      <c r="M19" s="6">
        <v>0.6</v>
      </c>
      <c r="N19" s="55"/>
      <c r="O19" s="77" t="s">
        <v>65</v>
      </c>
      <c r="P19" s="67" t="s">
        <v>108</v>
      </c>
      <c r="Q19" s="68" t="s">
        <v>145</v>
      </c>
      <c r="R19" s="77" t="s">
        <v>171</v>
      </c>
      <c r="S19" s="69" t="s">
        <v>609</v>
      </c>
      <c r="T19" s="77"/>
      <c r="U19" s="77"/>
      <c r="V19" s="77"/>
      <c r="W19" s="77"/>
      <c r="Y19" s="77"/>
      <c r="Z19" s="77"/>
    </row>
    <row r="20" spans="1:26">
      <c r="A20" s="52">
        <v>20</v>
      </c>
      <c r="B20" s="52" t="s">
        <v>13</v>
      </c>
      <c r="C20" s="66" t="s">
        <v>44</v>
      </c>
      <c r="D20" s="52"/>
      <c r="E20" s="77" t="s">
        <v>629</v>
      </c>
      <c r="F20" s="50">
        <v>4</v>
      </c>
      <c r="G20" s="77" t="s">
        <v>338</v>
      </c>
      <c r="H20" s="77"/>
      <c r="I20" s="69" t="s">
        <v>338</v>
      </c>
      <c r="J20" s="70" t="s">
        <v>636</v>
      </c>
      <c r="K20" s="77" t="s">
        <v>637</v>
      </c>
      <c r="L20" s="77"/>
      <c r="M20" s="6">
        <v>0.6</v>
      </c>
      <c r="N20" s="55"/>
      <c r="O20" s="77" t="s">
        <v>65</v>
      </c>
      <c r="P20" s="67" t="s">
        <v>108</v>
      </c>
      <c r="Q20" s="68" t="s">
        <v>145</v>
      </c>
      <c r="R20" s="77" t="s">
        <v>171</v>
      </c>
      <c r="S20" s="69" t="s">
        <v>609</v>
      </c>
      <c r="T20" s="77"/>
      <c r="U20" s="77"/>
      <c r="V20" s="77"/>
      <c r="W20" s="77"/>
      <c r="Y20" s="77"/>
      <c r="Z20" s="77"/>
    </row>
    <row r="21" spans="1:26">
      <c r="A21" s="52">
        <v>21</v>
      </c>
      <c r="B21" s="52" t="s">
        <v>13</v>
      </c>
      <c r="C21" s="66" t="s">
        <v>44</v>
      </c>
      <c r="D21" s="52"/>
      <c r="E21" s="77" t="s">
        <v>629</v>
      </c>
      <c r="F21" s="50">
        <v>4</v>
      </c>
      <c r="G21" s="77" t="s">
        <v>638</v>
      </c>
      <c r="H21" s="77"/>
      <c r="I21" s="69" t="s">
        <v>638</v>
      </c>
      <c r="J21" s="70" t="s">
        <v>638</v>
      </c>
      <c r="K21" s="77" t="s">
        <v>639</v>
      </c>
      <c r="L21" s="77"/>
      <c r="M21" s="6">
        <v>0.6</v>
      </c>
      <c r="N21" s="55"/>
      <c r="O21" s="77" t="s">
        <v>65</v>
      </c>
      <c r="P21" s="67" t="s">
        <v>608</v>
      </c>
      <c r="Q21" s="68" t="s">
        <v>190</v>
      </c>
      <c r="R21" s="77" t="s">
        <v>248</v>
      </c>
      <c r="S21" s="69" t="s">
        <v>609</v>
      </c>
      <c r="T21" s="77"/>
      <c r="U21" s="69" t="s">
        <v>609</v>
      </c>
      <c r="V21" s="77"/>
      <c r="W21" s="77"/>
      <c r="X21" s="7" t="s">
        <v>640</v>
      </c>
      <c r="Y21" s="77"/>
      <c r="Z21" s="77"/>
    </row>
    <row r="22" spans="1:26">
      <c r="A22" s="52">
        <v>22</v>
      </c>
      <c r="B22" s="52" t="s">
        <v>13</v>
      </c>
      <c r="C22" s="66" t="s">
        <v>44</v>
      </c>
      <c r="D22" s="52"/>
      <c r="E22" s="77" t="s">
        <v>629</v>
      </c>
      <c r="F22" s="50">
        <v>4</v>
      </c>
      <c r="G22" s="77" t="s">
        <v>313</v>
      </c>
      <c r="H22" s="77"/>
      <c r="I22" s="69" t="s">
        <v>313</v>
      </c>
      <c r="J22" s="70" t="s">
        <v>313</v>
      </c>
      <c r="K22" s="77" t="s">
        <v>641</v>
      </c>
      <c r="L22" s="77"/>
      <c r="M22" s="6">
        <v>0.8</v>
      </c>
      <c r="N22" s="55"/>
      <c r="O22" s="77" t="s">
        <v>65</v>
      </c>
      <c r="P22" s="67" t="s">
        <v>108</v>
      </c>
      <c r="Q22" s="68" t="s">
        <v>123</v>
      </c>
      <c r="R22" s="77" t="s">
        <v>130</v>
      </c>
      <c r="S22" s="69"/>
      <c r="T22" s="69" t="s">
        <v>609</v>
      </c>
      <c r="U22" s="69" t="s">
        <v>609</v>
      </c>
      <c r="V22" s="77"/>
      <c r="W22" s="77"/>
      <c r="Y22" s="77"/>
      <c r="Z22" s="77"/>
    </row>
    <row r="23" spans="1:26">
      <c r="A23" s="52">
        <v>23</v>
      </c>
      <c r="B23" s="52" t="s">
        <v>13</v>
      </c>
      <c r="C23" s="66" t="s">
        <v>44</v>
      </c>
      <c r="D23" s="52"/>
      <c r="E23" s="77" t="s">
        <v>629</v>
      </c>
      <c r="F23" s="50">
        <v>4</v>
      </c>
      <c r="G23" s="77" t="s">
        <v>123</v>
      </c>
      <c r="H23" s="77"/>
      <c r="I23" s="69" t="s">
        <v>123</v>
      </c>
      <c r="J23" s="70" t="s">
        <v>123</v>
      </c>
      <c r="K23" s="77" t="s">
        <v>642</v>
      </c>
      <c r="L23" s="77"/>
      <c r="M23" s="6">
        <v>0.8</v>
      </c>
      <c r="N23" s="55"/>
      <c r="O23" s="77" t="s">
        <v>65</v>
      </c>
      <c r="P23" s="67" t="s">
        <v>108</v>
      </c>
      <c r="Q23" s="68" t="s">
        <v>123</v>
      </c>
      <c r="R23" s="77" t="s">
        <v>130</v>
      </c>
      <c r="S23" s="69"/>
      <c r="T23" s="69" t="s">
        <v>609</v>
      </c>
      <c r="U23" s="69" t="s">
        <v>609</v>
      </c>
      <c r="V23" s="77"/>
      <c r="W23" s="77"/>
      <c r="Y23" s="77"/>
      <c r="Z23" s="77"/>
    </row>
    <row r="24" spans="1:26">
      <c r="A24" s="52">
        <v>24</v>
      </c>
      <c r="B24" s="52" t="s">
        <v>13</v>
      </c>
      <c r="C24" s="66" t="s">
        <v>44</v>
      </c>
      <c r="D24" s="52"/>
      <c r="E24" s="77" t="s">
        <v>629</v>
      </c>
      <c r="F24" s="50">
        <v>4</v>
      </c>
      <c r="G24" s="77" t="s">
        <v>256</v>
      </c>
      <c r="H24" s="77"/>
      <c r="I24" s="69" t="s">
        <v>256</v>
      </c>
      <c r="J24" s="70" t="s">
        <v>256</v>
      </c>
      <c r="K24" s="77" t="s">
        <v>643</v>
      </c>
      <c r="L24" s="77"/>
      <c r="M24" s="6">
        <v>1</v>
      </c>
      <c r="N24" s="55"/>
      <c r="O24" s="77" t="s">
        <v>65</v>
      </c>
      <c r="P24" s="67" t="s">
        <v>108</v>
      </c>
      <c r="Q24" s="68" t="s">
        <v>123</v>
      </c>
      <c r="R24" s="77" t="s">
        <v>130</v>
      </c>
      <c r="S24" s="69"/>
      <c r="T24" s="69" t="s">
        <v>609</v>
      </c>
      <c r="U24" s="69" t="s">
        <v>609</v>
      </c>
      <c r="V24" s="77"/>
      <c r="W24" s="77"/>
      <c r="X24" s="7" t="s">
        <v>644</v>
      </c>
      <c r="Y24" s="77"/>
      <c r="Z24" s="77"/>
    </row>
    <row r="25" spans="1:26">
      <c r="A25" s="52">
        <v>25</v>
      </c>
      <c r="B25" s="52" t="s">
        <v>13</v>
      </c>
      <c r="C25" s="66" t="s">
        <v>44</v>
      </c>
      <c r="D25" s="52"/>
      <c r="E25" s="77" t="s">
        <v>629</v>
      </c>
      <c r="F25" s="50">
        <v>4</v>
      </c>
      <c r="G25" s="54" t="s">
        <v>344</v>
      </c>
      <c r="H25" s="77"/>
      <c r="I25" s="54" t="s">
        <v>344</v>
      </c>
      <c r="J25" s="78" t="s">
        <v>344</v>
      </c>
      <c r="K25" s="77" t="s">
        <v>645</v>
      </c>
      <c r="L25" s="77"/>
      <c r="M25" s="6">
        <v>0.6</v>
      </c>
      <c r="N25" s="55"/>
      <c r="O25" s="77" t="s">
        <v>65</v>
      </c>
      <c r="P25" s="67" t="s">
        <v>108</v>
      </c>
      <c r="Q25" s="68" t="s">
        <v>145</v>
      </c>
      <c r="R25" s="77" t="s">
        <v>130</v>
      </c>
      <c r="S25" s="69"/>
      <c r="T25" s="69" t="s">
        <v>609</v>
      </c>
      <c r="U25" s="69" t="s">
        <v>609</v>
      </c>
      <c r="V25" s="77"/>
      <c r="W25" s="77"/>
      <c r="X25" s="7" t="s">
        <v>646</v>
      </c>
      <c r="Y25" s="77"/>
      <c r="Z25" s="77"/>
    </row>
    <row r="26" spans="1:26">
      <c r="A26" s="52">
        <v>26</v>
      </c>
      <c r="B26" s="52" t="s">
        <v>13</v>
      </c>
      <c r="C26" s="66" t="s">
        <v>44</v>
      </c>
      <c r="D26" s="52"/>
      <c r="E26" s="77" t="s">
        <v>629</v>
      </c>
      <c r="F26" s="50">
        <v>4</v>
      </c>
      <c r="G26" s="77" t="s">
        <v>647</v>
      </c>
      <c r="H26" s="77"/>
      <c r="I26" s="69" t="s">
        <v>647</v>
      </c>
      <c r="J26" s="70" t="s">
        <v>647</v>
      </c>
      <c r="K26" s="77" t="s">
        <v>648</v>
      </c>
      <c r="L26" s="77"/>
      <c r="M26" s="6">
        <v>0.6</v>
      </c>
      <c r="N26" s="55"/>
      <c r="O26" s="77" t="s">
        <v>65</v>
      </c>
      <c r="P26" s="67" t="s">
        <v>608</v>
      </c>
      <c r="Q26" s="68" t="s">
        <v>608</v>
      </c>
      <c r="R26" s="77" t="s">
        <v>173</v>
      </c>
      <c r="S26" s="69" t="s">
        <v>609</v>
      </c>
      <c r="T26" s="77"/>
      <c r="U26" s="77" t="s">
        <v>609</v>
      </c>
      <c r="V26" s="77"/>
      <c r="W26" s="77"/>
      <c r="Y26" s="77"/>
      <c r="Z26" s="77"/>
    </row>
    <row r="27" spans="1:26">
      <c r="A27" s="52">
        <v>27</v>
      </c>
      <c r="B27" s="52" t="s">
        <v>13</v>
      </c>
      <c r="C27" s="66" t="s">
        <v>44</v>
      </c>
      <c r="D27" s="52"/>
      <c r="E27" s="77" t="s">
        <v>629</v>
      </c>
      <c r="F27" s="50">
        <v>4</v>
      </c>
      <c r="G27" s="77" t="s">
        <v>649</v>
      </c>
      <c r="H27" s="77"/>
      <c r="I27" s="69" t="s">
        <v>649</v>
      </c>
      <c r="J27" s="70" t="s">
        <v>649</v>
      </c>
      <c r="K27" s="77" t="s">
        <v>650</v>
      </c>
      <c r="L27" s="77"/>
      <c r="M27" s="6">
        <v>0.6</v>
      </c>
      <c r="N27" s="55"/>
      <c r="O27" s="77" t="s">
        <v>65</v>
      </c>
      <c r="P27" s="67" t="s">
        <v>108</v>
      </c>
      <c r="Q27" s="68" t="s">
        <v>145</v>
      </c>
      <c r="R27" s="77" t="s">
        <v>171</v>
      </c>
      <c r="S27" s="69" t="s">
        <v>609</v>
      </c>
      <c r="T27" s="77"/>
      <c r="U27" s="77"/>
      <c r="V27" s="77"/>
      <c r="W27" s="77"/>
      <c r="Y27" s="77"/>
      <c r="Z27" s="77"/>
    </row>
    <row r="28" spans="1:26">
      <c r="A28" s="52">
        <v>28</v>
      </c>
      <c r="B28" s="52" t="s">
        <v>13</v>
      </c>
      <c r="C28" s="66" t="s">
        <v>44</v>
      </c>
      <c r="D28" s="52"/>
      <c r="E28" s="77" t="s">
        <v>629</v>
      </c>
      <c r="F28" s="50">
        <v>4</v>
      </c>
      <c r="G28" s="77" t="s">
        <v>651</v>
      </c>
      <c r="H28" s="77"/>
      <c r="I28" s="69" t="s">
        <v>651</v>
      </c>
      <c r="J28" s="70" t="s">
        <v>651</v>
      </c>
      <c r="K28" s="77" t="s">
        <v>652</v>
      </c>
      <c r="L28" s="77"/>
      <c r="M28" s="6">
        <v>0.6</v>
      </c>
      <c r="N28" s="55"/>
      <c r="O28" s="77" t="s">
        <v>65</v>
      </c>
      <c r="P28" s="67" t="s">
        <v>108</v>
      </c>
      <c r="Q28" s="68" t="s">
        <v>248</v>
      </c>
      <c r="R28" s="77" t="s">
        <v>171</v>
      </c>
      <c r="S28" s="69" t="s">
        <v>609</v>
      </c>
      <c r="T28" s="77"/>
      <c r="U28" s="77"/>
      <c r="W28" s="77"/>
      <c r="Y28" s="77"/>
      <c r="Z28" s="77"/>
    </row>
    <row r="29" spans="1:26">
      <c r="A29" s="52">
        <v>29</v>
      </c>
      <c r="B29" s="52" t="s">
        <v>13</v>
      </c>
      <c r="C29" s="66" t="s">
        <v>44</v>
      </c>
      <c r="D29" s="52"/>
      <c r="E29" s="77" t="s">
        <v>629</v>
      </c>
      <c r="F29" s="50">
        <v>4</v>
      </c>
      <c r="G29" s="77" t="s">
        <v>653</v>
      </c>
      <c r="H29" s="77"/>
      <c r="I29" s="69" t="s">
        <v>653</v>
      </c>
      <c r="J29" s="70" t="s">
        <v>266</v>
      </c>
      <c r="K29" s="77" t="s">
        <v>654</v>
      </c>
      <c r="L29" s="77"/>
      <c r="M29" s="6">
        <v>1</v>
      </c>
      <c r="N29" s="55"/>
      <c r="O29" s="77" t="s">
        <v>263</v>
      </c>
      <c r="P29" s="67" t="s">
        <v>655</v>
      </c>
      <c r="Q29" s="68" t="s">
        <v>266</v>
      </c>
      <c r="R29" s="77" t="s">
        <v>171</v>
      </c>
      <c r="S29" s="77"/>
      <c r="T29" s="69" t="s">
        <v>609</v>
      </c>
      <c r="U29" s="77"/>
      <c r="V29" s="77"/>
      <c r="W29" s="77"/>
      <c r="Y29" s="77"/>
      <c r="Z29" s="77"/>
    </row>
    <row r="30" spans="1:26">
      <c r="A30" s="52">
        <v>30</v>
      </c>
      <c r="B30" s="52" t="s">
        <v>13</v>
      </c>
      <c r="C30" s="66" t="s">
        <v>44</v>
      </c>
      <c r="D30" s="52"/>
      <c r="E30" s="77" t="s">
        <v>629</v>
      </c>
      <c r="F30" s="50">
        <v>4</v>
      </c>
      <c r="G30" s="77" t="s">
        <v>316</v>
      </c>
      <c r="H30" s="77"/>
      <c r="I30" s="69" t="s">
        <v>316</v>
      </c>
      <c r="J30" s="70" t="s">
        <v>656</v>
      </c>
      <c r="K30" s="77" t="s">
        <v>657</v>
      </c>
      <c r="L30" s="77"/>
      <c r="M30" s="6">
        <v>0.8</v>
      </c>
      <c r="N30" s="55"/>
      <c r="O30" s="77" t="s">
        <v>65</v>
      </c>
      <c r="P30" s="67" t="s">
        <v>612</v>
      </c>
      <c r="Q30" s="68" t="s">
        <v>71</v>
      </c>
      <c r="R30" s="77" t="s">
        <v>238</v>
      </c>
      <c r="S30" s="69" t="s">
        <v>609</v>
      </c>
      <c r="T30" s="69" t="s">
        <v>609</v>
      </c>
      <c r="U30" s="69" t="s">
        <v>609</v>
      </c>
      <c r="V30" s="77"/>
      <c r="W30" s="77"/>
      <c r="X30" s="7" t="s">
        <v>658</v>
      </c>
      <c r="Y30" s="77"/>
      <c r="Z30" s="77"/>
    </row>
    <row r="31" spans="1:26">
      <c r="A31" s="52">
        <v>31</v>
      </c>
      <c r="B31" s="52" t="s">
        <v>13</v>
      </c>
      <c r="C31" s="66" t="s">
        <v>44</v>
      </c>
      <c r="D31" s="52"/>
      <c r="E31" s="77" t="s">
        <v>629</v>
      </c>
      <c r="F31" s="50">
        <v>4</v>
      </c>
      <c r="G31" s="77" t="s">
        <v>414</v>
      </c>
      <c r="H31" s="77"/>
      <c r="I31" s="69" t="s">
        <v>414</v>
      </c>
      <c r="J31" s="70" t="s">
        <v>659</v>
      </c>
      <c r="K31" s="77" t="s">
        <v>660</v>
      </c>
      <c r="L31" s="77"/>
      <c r="M31" s="6">
        <v>0.6</v>
      </c>
      <c r="N31" s="55"/>
      <c r="O31" s="77" t="s">
        <v>65</v>
      </c>
      <c r="P31" s="67" t="s">
        <v>608</v>
      </c>
      <c r="Q31" s="68" t="s">
        <v>145</v>
      </c>
      <c r="R31" s="77" t="s">
        <v>171</v>
      </c>
      <c r="S31" s="69" t="s">
        <v>609</v>
      </c>
      <c r="T31" s="69"/>
      <c r="U31" s="77"/>
      <c r="V31" s="77"/>
      <c r="W31" s="77"/>
      <c r="X31" s="7" t="s">
        <v>658</v>
      </c>
      <c r="Y31" s="77"/>
      <c r="Z31" s="77"/>
    </row>
    <row r="32" spans="1:26">
      <c r="A32" s="52">
        <v>32</v>
      </c>
      <c r="B32" s="52" t="s">
        <v>13</v>
      </c>
      <c r="C32" s="66" t="s">
        <v>44</v>
      </c>
      <c r="D32" s="52"/>
      <c r="E32" s="77" t="s">
        <v>629</v>
      </c>
      <c r="F32" s="50">
        <v>4</v>
      </c>
      <c r="G32" s="77" t="s">
        <v>118</v>
      </c>
      <c r="H32" s="77"/>
      <c r="I32" s="69" t="s">
        <v>118</v>
      </c>
      <c r="J32" s="70" t="s">
        <v>623</v>
      </c>
      <c r="K32" s="77" t="s">
        <v>661</v>
      </c>
      <c r="L32" s="77"/>
      <c r="M32" s="6">
        <v>1</v>
      </c>
      <c r="N32" s="55"/>
      <c r="O32" s="77" t="s">
        <v>65</v>
      </c>
      <c r="P32" s="67" t="s">
        <v>108</v>
      </c>
      <c r="Q32" s="68" t="s">
        <v>107</v>
      </c>
      <c r="R32" s="77" t="s">
        <v>368</v>
      </c>
      <c r="S32" s="69" t="s">
        <v>609</v>
      </c>
      <c r="T32" s="69" t="s">
        <v>609</v>
      </c>
      <c r="U32" s="77"/>
      <c r="V32" s="77"/>
      <c r="W32" s="77"/>
      <c r="Y32" s="77"/>
      <c r="Z32" s="77"/>
    </row>
    <row r="33" spans="1:26">
      <c r="A33" s="52">
        <v>33</v>
      </c>
      <c r="B33" s="52" t="s">
        <v>13</v>
      </c>
      <c r="C33" s="66" t="s">
        <v>44</v>
      </c>
      <c r="D33" s="52"/>
      <c r="E33" s="77" t="s">
        <v>629</v>
      </c>
      <c r="F33" s="50">
        <v>4</v>
      </c>
      <c r="G33" s="77" t="s">
        <v>77</v>
      </c>
      <c r="H33" s="77"/>
      <c r="I33" s="69" t="s">
        <v>77</v>
      </c>
      <c r="J33" s="70" t="s">
        <v>77</v>
      </c>
      <c r="K33" s="77" t="s">
        <v>662</v>
      </c>
      <c r="L33" s="77"/>
      <c r="M33" s="6">
        <v>0.8</v>
      </c>
      <c r="N33" s="55"/>
      <c r="O33" s="77" t="s">
        <v>65</v>
      </c>
      <c r="P33" s="67" t="s">
        <v>612</v>
      </c>
      <c r="Q33" s="68" t="s">
        <v>97</v>
      </c>
      <c r="R33" s="77" t="s">
        <v>97</v>
      </c>
      <c r="S33" s="77"/>
      <c r="T33" s="69" t="s">
        <v>609</v>
      </c>
      <c r="U33" s="69" t="s">
        <v>609</v>
      </c>
      <c r="V33" s="77"/>
      <c r="W33" s="77"/>
      <c r="Y33" s="77"/>
      <c r="Z33" s="77"/>
    </row>
    <row r="34" spans="1:26">
      <c r="A34" s="52">
        <v>34</v>
      </c>
      <c r="B34" s="52" t="s">
        <v>13</v>
      </c>
      <c r="C34" s="66" t="s">
        <v>44</v>
      </c>
      <c r="D34" s="52"/>
      <c r="E34" s="77" t="s">
        <v>629</v>
      </c>
      <c r="F34" s="50">
        <v>4</v>
      </c>
      <c r="G34" s="77" t="s">
        <v>663</v>
      </c>
      <c r="H34" s="77"/>
      <c r="I34" s="69" t="s">
        <v>663</v>
      </c>
      <c r="J34" s="70" t="s">
        <v>664</v>
      </c>
      <c r="K34" s="77" t="s">
        <v>665</v>
      </c>
      <c r="L34" s="77"/>
      <c r="M34" s="6">
        <v>0.6</v>
      </c>
      <c r="N34" s="55"/>
      <c r="O34" s="77" t="s">
        <v>65</v>
      </c>
      <c r="P34" s="67" t="s">
        <v>608</v>
      </c>
      <c r="Q34" s="68" t="s">
        <v>145</v>
      </c>
      <c r="R34" s="77" t="s">
        <v>171</v>
      </c>
      <c r="S34" s="77"/>
      <c r="T34" s="69" t="s">
        <v>609</v>
      </c>
      <c r="U34" s="69" t="s">
        <v>609</v>
      </c>
      <c r="V34" s="77"/>
      <c r="W34" s="77"/>
      <c r="Y34" s="77"/>
      <c r="Z34" s="77"/>
    </row>
    <row r="35" spans="1:26">
      <c r="A35" s="52">
        <v>35</v>
      </c>
      <c r="B35" s="52" t="s">
        <v>13</v>
      </c>
      <c r="C35" s="66" t="s">
        <v>44</v>
      </c>
      <c r="D35" s="52"/>
      <c r="E35" s="77" t="s">
        <v>629</v>
      </c>
      <c r="F35" s="50">
        <v>4</v>
      </c>
      <c r="G35" s="77" t="s">
        <v>205</v>
      </c>
      <c r="H35" s="77"/>
      <c r="I35" s="69" t="s">
        <v>205</v>
      </c>
      <c r="J35" s="70" t="s">
        <v>666</v>
      </c>
      <c r="K35" s="77" t="s">
        <v>667</v>
      </c>
      <c r="L35" s="77"/>
      <c r="M35" s="6">
        <v>0.8</v>
      </c>
      <c r="N35" s="55"/>
      <c r="O35" s="77" t="s">
        <v>65</v>
      </c>
      <c r="P35" s="67" t="s">
        <v>612</v>
      </c>
      <c r="Q35" s="68" t="s">
        <v>71</v>
      </c>
      <c r="R35" s="77" t="s">
        <v>238</v>
      </c>
      <c r="S35" s="69" t="s">
        <v>609</v>
      </c>
      <c r="T35" s="69" t="s">
        <v>609</v>
      </c>
      <c r="U35" s="69" t="s">
        <v>609</v>
      </c>
      <c r="V35" s="77"/>
      <c r="W35" s="77"/>
      <c r="Y35" s="77"/>
      <c r="Z35" s="77"/>
    </row>
    <row r="36" spans="1:26">
      <c r="A36" s="52">
        <v>37</v>
      </c>
      <c r="B36" s="52" t="s">
        <v>13</v>
      </c>
      <c r="C36" s="66" t="s">
        <v>44</v>
      </c>
      <c r="D36" s="52"/>
      <c r="E36" s="77" t="s">
        <v>629</v>
      </c>
      <c r="F36" s="50">
        <v>4</v>
      </c>
      <c r="G36" s="77" t="s">
        <v>668</v>
      </c>
      <c r="H36" s="77"/>
      <c r="I36" s="69" t="s">
        <v>668</v>
      </c>
      <c r="J36" s="70" t="s">
        <v>668</v>
      </c>
      <c r="K36" s="77" t="s">
        <v>669</v>
      </c>
      <c r="L36" s="77"/>
      <c r="M36" s="6">
        <v>0.6</v>
      </c>
      <c r="N36" s="55"/>
      <c r="O36" s="77" t="s">
        <v>65</v>
      </c>
      <c r="P36" s="67" t="s">
        <v>248</v>
      </c>
      <c r="Q36" s="68" t="s">
        <v>248</v>
      </c>
      <c r="R36" s="77" t="s">
        <v>248</v>
      </c>
      <c r="S36" s="69" t="s">
        <v>609</v>
      </c>
      <c r="T36" s="77"/>
      <c r="U36" s="77"/>
      <c r="W36" s="77"/>
      <c r="X36" s="7" t="s">
        <v>670</v>
      </c>
      <c r="Y36" s="77"/>
      <c r="Z36" s="77"/>
    </row>
    <row r="37" spans="1:26">
      <c r="A37" s="52">
        <v>38</v>
      </c>
      <c r="B37" s="52" t="s">
        <v>13</v>
      </c>
      <c r="C37" s="66" t="s">
        <v>44</v>
      </c>
      <c r="D37" s="52"/>
      <c r="E37" s="77" t="s">
        <v>629</v>
      </c>
      <c r="F37" s="50">
        <v>4</v>
      </c>
      <c r="G37" s="77" t="s">
        <v>671</v>
      </c>
      <c r="H37" s="77"/>
      <c r="I37" s="69" t="s">
        <v>671</v>
      </c>
      <c r="J37" s="70" t="s">
        <v>671</v>
      </c>
      <c r="K37" s="77" t="s">
        <v>672</v>
      </c>
      <c r="L37" s="77"/>
      <c r="M37" s="6">
        <v>0.5</v>
      </c>
      <c r="N37" s="55"/>
      <c r="O37" s="77" t="s">
        <v>65</v>
      </c>
      <c r="P37" s="67" t="s">
        <v>608</v>
      </c>
      <c r="Q37" s="68" t="s">
        <v>248</v>
      </c>
      <c r="R37" s="77" t="s">
        <v>171</v>
      </c>
      <c r="S37" s="77"/>
      <c r="T37" s="77"/>
      <c r="U37" s="77"/>
      <c r="V37" s="72" t="s">
        <v>673</v>
      </c>
      <c r="W37" s="77"/>
      <c r="Y37" s="77"/>
      <c r="Z37" s="77"/>
    </row>
    <row r="38" spans="1:26">
      <c r="A38" s="52">
        <v>39</v>
      </c>
      <c r="B38" s="52" t="s">
        <v>13</v>
      </c>
      <c r="C38" s="66" t="s">
        <v>44</v>
      </c>
      <c r="D38" s="52"/>
      <c r="E38" s="77" t="s">
        <v>629</v>
      </c>
      <c r="F38" s="50">
        <v>4</v>
      </c>
      <c r="G38" s="77" t="s">
        <v>674</v>
      </c>
      <c r="H38" s="77"/>
      <c r="I38" s="69" t="s">
        <v>674</v>
      </c>
      <c r="J38" s="70" t="s">
        <v>674</v>
      </c>
      <c r="K38" s="77" t="s">
        <v>631</v>
      </c>
      <c r="L38" s="77"/>
      <c r="M38" s="6">
        <v>0.6</v>
      </c>
      <c r="N38" s="55"/>
      <c r="O38" s="77" t="s">
        <v>65</v>
      </c>
      <c r="P38" s="67" t="s">
        <v>608</v>
      </c>
      <c r="Q38" s="68" t="s">
        <v>145</v>
      </c>
      <c r="R38" s="77" t="s">
        <v>171</v>
      </c>
      <c r="S38" s="69" t="s">
        <v>609</v>
      </c>
      <c r="T38" s="77"/>
      <c r="U38" s="77"/>
      <c r="V38" s="69" t="s">
        <v>673</v>
      </c>
      <c r="W38" s="77"/>
      <c r="X38" s="7" t="s">
        <v>670</v>
      </c>
      <c r="Y38" s="77"/>
      <c r="Z38" s="77"/>
    </row>
    <row r="39" spans="1:26">
      <c r="A39" s="52">
        <v>40</v>
      </c>
      <c r="B39" s="52" t="s">
        <v>13</v>
      </c>
      <c r="C39" s="66" t="s">
        <v>44</v>
      </c>
      <c r="D39" s="52"/>
      <c r="E39" s="77" t="s">
        <v>629</v>
      </c>
      <c r="F39" s="50">
        <v>4</v>
      </c>
      <c r="G39" s="77" t="s">
        <v>675</v>
      </c>
      <c r="H39" s="77"/>
      <c r="I39" s="69" t="s">
        <v>675</v>
      </c>
      <c r="J39" s="70" t="s">
        <v>675</v>
      </c>
      <c r="K39" s="77" t="s">
        <v>676</v>
      </c>
      <c r="L39" s="77"/>
      <c r="M39" s="6">
        <v>0.6</v>
      </c>
      <c r="N39" s="55"/>
      <c r="O39" s="77" t="s">
        <v>65</v>
      </c>
      <c r="P39" s="67" t="s">
        <v>608</v>
      </c>
      <c r="Q39" s="68" t="s">
        <v>248</v>
      </c>
      <c r="R39" s="77" t="s">
        <v>368</v>
      </c>
      <c r="S39" s="69" t="s">
        <v>609</v>
      </c>
      <c r="T39" s="77"/>
      <c r="U39" s="77"/>
      <c r="W39" s="77"/>
      <c r="Y39" s="77"/>
      <c r="Z39" s="77"/>
    </row>
    <row r="40" spans="1:26">
      <c r="A40" s="52">
        <v>41</v>
      </c>
      <c r="B40" s="52" t="s">
        <v>13</v>
      </c>
      <c r="C40" s="66" t="s">
        <v>44</v>
      </c>
      <c r="D40" s="52"/>
      <c r="E40" s="77" t="s">
        <v>629</v>
      </c>
      <c r="F40" s="50">
        <v>4</v>
      </c>
      <c r="G40" s="77" t="s">
        <v>87</v>
      </c>
      <c r="H40" s="77"/>
      <c r="I40" s="69" t="s">
        <v>87</v>
      </c>
      <c r="J40" s="70" t="s">
        <v>87</v>
      </c>
      <c r="K40" s="77" t="s">
        <v>677</v>
      </c>
      <c r="L40" s="77"/>
      <c r="M40" s="6">
        <v>1</v>
      </c>
      <c r="N40" s="55"/>
      <c r="O40" s="77" t="s">
        <v>65</v>
      </c>
      <c r="P40" s="67" t="s">
        <v>607</v>
      </c>
      <c r="Q40" s="68" t="s">
        <v>87</v>
      </c>
      <c r="R40" s="77" t="s">
        <v>95</v>
      </c>
      <c r="S40" s="77"/>
      <c r="T40" s="69" t="s">
        <v>609</v>
      </c>
      <c r="U40" s="77"/>
      <c r="V40" s="77"/>
      <c r="W40" s="77"/>
      <c r="X40" s="7" t="s">
        <v>678</v>
      </c>
      <c r="Y40" s="77"/>
      <c r="Z40" s="77"/>
    </row>
    <row r="41" spans="1:26">
      <c r="A41" s="52">
        <v>42</v>
      </c>
      <c r="B41" s="52" t="s">
        <v>13</v>
      </c>
      <c r="C41" s="66" t="s">
        <v>44</v>
      </c>
      <c r="D41" s="52"/>
      <c r="E41" s="77" t="s">
        <v>629</v>
      </c>
      <c r="F41" s="50">
        <v>4</v>
      </c>
      <c r="G41" s="77" t="s">
        <v>377</v>
      </c>
      <c r="H41" s="77"/>
      <c r="I41" s="69" t="s">
        <v>377</v>
      </c>
      <c r="J41" s="70" t="s">
        <v>402</v>
      </c>
      <c r="K41" s="77" t="s">
        <v>679</v>
      </c>
      <c r="L41" s="77"/>
      <c r="M41" s="6">
        <v>1</v>
      </c>
      <c r="N41" s="55"/>
      <c r="O41" s="77" t="s">
        <v>65</v>
      </c>
      <c r="P41" s="67" t="s">
        <v>608</v>
      </c>
      <c r="Q41" s="68" t="s">
        <v>145</v>
      </c>
      <c r="R41" s="77" t="s">
        <v>171</v>
      </c>
      <c r="S41" s="77"/>
      <c r="T41" s="69" t="s">
        <v>609</v>
      </c>
      <c r="U41" s="77"/>
      <c r="V41" s="77"/>
      <c r="W41" s="77"/>
      <c r="Y41" s="77"/>
      <c r="Z41" s="77"/>
    </row>
    <row r="42" spans="1:26">
      <c r="A42" s="52">
        <v>43</v>
      </c>
      <c r="B42" s="52" t="s">
        <v>13</v>
      </c>
      <c r="C42" s="66" t="s">
        <v>44</v>
      </c>
      <c r="D42" s="52"/>
      <c r="E42" s="77" t="s">
        <v>629</v>
      </c>
      <c r="F42" s="50">
        <v>4</v>
      </c>
      <c r="G42" s="77" t="s">
        <v>531</v>
      </c>
      <c r="H42" s="77"/>
      <c r="I42" s="69" t="s">
        <v>531</v>
      </c>
      <c r="J42" s="70" t="s">
        <v>680</v>
      </c>
      <c r="K42" s="77" t="s">
        <v>681</v>
      </c>
      <c r="L42" s="77"/>
      <c r="M42" s="6">
        <v>0.6</v>
      </c>
      <c r="N42" s="55"/>
      <c r="O42" s="77" t="s">
        <v>65</v>
      </c>
      <c r="P42" s="67" t="s">
        <v>608</v>
      </c>
      <c r="Q42" s="68" t="s">
        <v>145</v>
      </c>
      <c r="R42" s="77" t="s">
        <v>171</v>
      </c>
      <c r="S42" s="69" t="s">
        <v>609</v>
      </c>
      <c r="T42" s="77"/>
      <c r="U42" s="77"/>
      <c r="V42" s="77"/>
      <c r="W42" s="77"/>
      <c r="Y42" s="77"/>
      <c r="Z42" s="77"/>
    </row>
    <row r="43" spans="1:26">
      <c r="A43" s="52">
        <v>45</v>
      </c>
      <c r="B43" s="52" t="s">
        <v>13</v>
      </c>
      <c r="C43" s="66" t="s">
        <v>44</v>
      </c>
      <c r="D43" s="52"/>
      <c r="E43" s="77" t="s">
        <v>629</v>
      </c>
      <c r="F43" s="50">
        <v>4</v>
      </c>
      <c r="G43" s="77" t="s">
        <v>158</v>
      </c>
      <c r="H43" s="77"/>
      <c r="I43" s="69" t="s">
        <v>158</v>
      </c>
      <c r="J43" s="70" t="s">
        <v>158</v>
      </c>
      <c r="K43" s="77" t="s">
        <v>682</v>
      </c>
      <c r="L43" s="77"/>
      <c r="M43" s="6">
        <v>0.8</v>
      </c>
      <c r="N43" s="55"/>
      <c r="O43" s="77" t="s">
        <v>65</v>
      </c>
      <c r="P43" s="67" t="s">
        <v>108</v>
      </c>
      <c r="Q43" s="68" t="s">
        <v>399</v>
      </c>
      <c r="R43" s="77" t="s">
        <v>95</v>
      </c>
      <c r="S43" s="77"/>
      <c r="T43" s="69" t="s">
        <v>609</v>
      </c>
      <c r="U43" s="77"/>
      <c r="V43" s="77"/>
      <c r="W43" s="77"/>
      <c r="X43" s="7" t="s">
        <v>294</v>
      </c>
      <c r="Y43" s="77"/>
      <c r="Z43" s="77"/>
    </row>
    <row r="44" spans="1:26">
      <c r="A44" s="52">
        <v>46</v>
      </c>
      <c r="B44" s="52" t="s">
        <v>13</v>
      </c>
      <c r="C44" s="66" t="s">
        <v>44</v>
      </c>
      <c r="D44" s="52"/>
      <c r="E44" s="77" t="s">
        <v>629</v>
      </c>
      <c r="F44" s="50">
        <v>4</v>
      </c>
      <c r="G44" s="77" t="s">
        <v>173</v>
      </c>
      <c r="H44" s="77"/>
      <c r="I44" s="69" t="s">
        <v>173</v>
      </c>
      <c r="J44" s="70" t="s">
        <v>173</v>
      </c>
      <c r="K44" s="77" t="s">
        <v>683</v>
      </c>
      <c r="L44" s="77"/>
      <c r="M44" s="6">
        <v>0.8</v>
      </c>
      <c r="N44" s="55"/>
      <c r="O44" s="77" t="s">
        <v>65</v>
      </c>
      <c r="P44" s="67" t="s">
        <v>108</v>
      </c>
      <c r="Q44" s="68" t="s">
        <v>173</v>
      </c>
      <c r="R44" s="77" t="s">
        <v>173</v>
      </c>
      <c r="S44" s="77"/>
      <c r="T44" s="69" t="s">
        <v>609</v>
      </c>
      <c r="U44" s="77"/>
      <c r="V44" s="77"/>
      <c r="W44" s="77"/>
      <c r="Y44" s="77"/>
      <c r="Z44" s="77"/>
    </row>
    <row r="45" spans="1:26">
      <c r="A45" s="52">
        <v>47</v>
      </c>
      <c r="B45" s="52" t="s">
        <v>13</v>
      </c>
      <c r="C45" s="66" t="s">
        <v>44</v>
      </c>
      <c r="D45" s="52"/>
      <c r="E45" s="77" t="s">
        <v>629</v>
      </c>
      <c r="F45" s="50">
        <v>4</v>
      </c>
      <c r="G45" s="77" t="s">
        <v>296</v>
      </c>
      <c r="H45" s="77"/>
      <c r="I45" s="69" t="s">
        <v>296</v>
      </c>
      <c r="J45" s="70" t="s">
        <v>296</v>
      </c>
      <c r="K45" s="77" t="s">
        <v>684</v>
      </c>
      <c r="L45" s="77"/>
      <c r="M45" s="6">
        <v>0.8</v>
      </c>
      <c r="N45" s="55"/>
      <c r="O45" s="77" t="s">
        <v>65</v>
      </c>
      <c r="P45" s="67" t="s">
        <v>108</v>
      </c>
      <c r="Q45" s="68" t="s">
        <v>608</v>
      </c>
      <c r="R45" s="77" t="s">
        <v>95</v>
      </c>
      <c r="S45" s="77"/>
      <c r="T45" s="69" t="s">
        <v>609</v>
      </c>
      <c r="U45" s="77"/>
      <c r="V45" s="77"/>
      <c r="W45" s="77"/>
      <c r="X45" s="7" t="s">
        <v>294</v>
      </c>
      <c r="Y45" s="77"/>
      <c r="Z45" s="77"/>
    </row>
    <row r="46" spans="1:26">
      <c r="A46" s="52">
        <v>48</v>
      </c>
      <c r="B46" s="52" t="s">
        <v>13</v>
      </c>
      <c r="C46" s="66" t="s">
        <v>44</v>
      </c>
      <c r="D46" s="52"/>
      <c r="E46" s="77" t="s">
        <v>629</v>
      </c>
      <c r="F46" s="50">
        <v>4</v>
      </c>
      <c r="G46" s="77" t="s">
        <v>431</v>
      </c>
      <c r="H46" s="77"/>
      <c r="I46" s="69" t="s">
        <v>431</v>
      </c>
      <c r="J46" s="70" t="s">
        <v>431</v>
      </c>
      <c r="K46" s="77" t="s">
        <v>685</v>
      </c>
      <c r="L46" s="77"/>
      <c r="M46" s="6">
        <v>0.6</v>
      </c>
      <c r="N46" s="55"/>
      <c r="O46" s="77" t="s">
        <v>65</v>
      </c>
      <c r="P46" s="67" t="s">
        <v>108</v>
      </c>
      <c r="Q46" s="68" t="s">
        <v>608</v>
      </c>
      <c r="R46" s="77" t="s">
        <v>95</v>
      </c>
      <c r="S46" s="77"/>
      <c r="T46" s="69" t="s">
        <v>609</v>
      </c>
      <c r="U46" s="77"/>
      <c r="V46" s="77"/>
      <c r="W46" s="77"/>
      <c r="X46" s="7" t="s">
        <v>294</v>
      </c>
      <c r="Y46" s="77"/>
      <c r="Z46" s="77"/>
    </row>
    <row r="47" spans="1:26">
      <c r="A47" s="52">
        <v>49</v>
      </c>
      <c r="B47" s="52" t="s">
        <v>13</v>
      </c>
      <c r="C47" s="66" t="s">
        <v>44</v>
      </c>
      <c r="D47" s="52"/>
      <c r="E47" s="77" t="s">
        <v>629</v>
      </c>
      <c r="F47" s="50">
        <v>4</v>
      </c>
      <c r="G47" s="77" t="s">
        <v>330</v>
      </c>
      <c r="H47" s="77"/>
      <c r="I47" s="69" t="s">
        <v>330</v>
      </c>
      <c r="J47" s="70" t="s">
        <v>686</v>
      </c>
      <c r="K47" s="77" t="s">
        <v>687</v>
      </c>
      <c r="L47" s="77"/>
      <c r="M47" s="6">
        <v>0.8</v>
      </c>
      <c r="N47" s="55"/>
      <c r="O47" s="77" t="s">
        <v>688</v>
      </c>
      <c r="P47" s="67" t="s">
        <v>608</v>
      </c>
      <c r="Q47" s="68" t="s">
        <v>608</v>
      </c>
      <c r="R47" s="77" t="s">
        <v>171</v>
      </c>
      <c r="S47" s="77"/>
      <c r="T47" s="69" t="s">
        <v>609</v>
      </c>
      <c r="U47" s="69" t="s">
        <v>609</v>
      </c>
      <c r="V47" s="77"/>
      <c r="W47" s="77"/>
      <c r="X47" s="79" t="s">
        <v>689</v>
      </c>
      <c r="Y47" s="77"/>
      <c r="Z47" s="77"/>
    </row>
    <row r="48" spans="1:26">
      <c r="A48" s="52">
        <v>50</v>
      </c>
      <c r="B48" s="52" t="s">
        <v>13</v>
      </c>
      <c r="C48" s="66" t="s">
        <v>44</v>
      </c>
      <c r="D48" s="52"/>
      <c r="E48" s="77" t="s">
        <v>629</v>
      </c>
      <c r="F48" s="50">
        <v>4</v>
      </c>
      <c r="G48" s="77" t="s">
        <v>473</v>
      </c>
      <c r="H48" s="77"/>
      <c r="I48" s="69" t="s">
        <v>473</v>
      </c>
      <c r="J48" s="70" t="s">
        <v>690</v>
      </c>
      <c r="K48" s="77" t="s">
        <v>691</v>
      </c>
      <c r="L48" s="77"/>
      <c r="M48" s="6">
        <v>0.6</v>
      </c>
      <c r="N48" s="55"/>
      <c r="O48" s="77" t="s">
        <v>65</v>
      </c>
      <c r="P48" s="67" t="s">
        <v>108</v>
      </c>
      <c r="Q48" s="68" t="s">
        <v>145</v>
      </c>
      <c r="R48" s="77" t="s">
        <v>171</v>
      </c>
      <c r="S48" s="69" t="s">
        <v>609</v>
      </c>
      <c r="T48" s="69" t="s">
        <v>609</v>
      </c>
      <c r="U48" s="77"/>
      <c r="V48" s="77"/>
      <c r="W48" s="77"/>
      <c r="Y48" s="77"/>
      <c r="Z48" s="77"/>
    </row>
    <row r="49" spans="1:26">
      <c r="A49" s="52">
        <v>51</v>
      </c>
      <c r="B49" s="52" t="s">
        <v>13</v>
      </c>
      <c r="C49" s="66" t="s">
        <v>44</v>
      </c>
      <c r="D49" s="52"/>
      <c r="E49" s="77" t="s">
        <v>629</v>
      </c>
      <c r="F49" s="50">
        <v>4</v>
      </c>
      <c r="G49" s="77" t="s">
        <v>529</v>
      </c>
      <c r="H49" s="77"/>
      <c r="I49" s="69" t="s">
        <v>529</v>
      </c>
      <c r="J49" s="70" t="s">
        <v>692</v>
      </c>
      <c r="K49" s="77" t="s">
        <v>693</v>
      </c>
      <c r="L49" s="77"/>
      <c r="M49" s="6">
        <v>0.6</v>
      </c>
      <c r="N49" s="55"/>
      <c r="O49" s="77" t="s">
        <v>65</v>
      </c>
      <c r="P49" s="67" t="s">
        <v>608</v>
      </c>
      <c r="Q49" s="68" t="s">
        <v>608</v>
      </c>
      <c r="R49" s="77" t="s">
        <v>171</v>
      </c>
      <c r="S49" s="69" t="s">
        <v>609</v>
      </c>
      <c r="T49" s="77"/>
      <c r="U49" s="69" t="s">
        <v>609</v>
      </c>
      <c r="V49" s="77"/>
      <c r="W49" s="77"/>
      <c r="Y49" s="77"/>
      <c r="Z49" s="77"/>
    </row>
    <row r="50" spans="1:26">
      <c r="A50" s="52">
        <v>52</v>
      </c>
      <c r="B50" s="52" t="s">
        <v>13</v>
      </c>
      <c r="C50" s="66" t="s">
        <v>44</v>
      </c>
      <c r="D50" s="52"/>
      <c r="E50" s="77" t="s">
        <v>629</v>
      </c>
      <c r="F50" s="50">
        <v>4</v>
      </c>
      <c r="G50" s="77" t="s">
        <v>144</v>
      </c>
      <c r="H50" s="77"/>
      <c r="I50" s="69" t="s">
        <v>144</v>
      </c>
      <c r="J50" s="70" t="s">
        <v>144</v>
      </c>
      <c r="K50" s="77" t="s">
        <v>694</v>
      </c>
      <c r="L50" s="77"/>
      <c r="M50" s="6">
        <v>1</v>
      </c>
      <c r="N50" s="55"/>
      <c r="O50" s="77" t="s">
        <v>65</v>
      </c>
      <c r="P50" s="67" t="s">
        <v>108</v>
      </c>
      <c r="Q50" s="68" t="s">
        <v>144</v>
      </c>
      <c r="R50" s="77" t="s">
        <v>368</v>
      </c>
      <c r="S50" s="77"/>
      <c r="T50" s="69" t="s">
        <v>609</v>
      </c>
      <c r="U50" s="77"/>
      <c r="V50" s="77"/>
      <c r="W50" s="77"/>
      <c r="Y50" s="77"/>
      <c r="Z50" s="77"/>
    </row>
    <row r="51" spans="1:26">
      <c r="A51" s="52">
        <v>53</v>
      </c>
      <c r="B51" s="52" t="s">
        <v>13</v>
      </c>
      <c r="C51" s="66" t="s">
        <v>44</v>
      </c>
      <c r="D51" s="52"/>
      <c r="E51" s="77" t="s">
        <v>629</v>
      </c>
      <c r="F51" s="50">
        <v>4</v>
      </c>
      <c r="G51" s="77" t="s">
        <v>695</v>
      </c>
      <c r="H51" s="77"/>
      <c r="I51" s="69" t="s">
        <v>695</v>
      </c>
      <c r="J51" s="70" t="s">
        <v>696</v>
      </c>
      <c r="K51" s="77" t="s">
        <v>697</v>
      </c>
      <c r="L51" s="77"/>
      <c r="M51" s="6">
        <v>1</v>
      </c>
      <c r="N51" s="55"/>
      <c r="O51" s="77" t="s">
        <v>263</v>
      </c>
      <c r="P51" s="67" t="s">
        <v>655</v>
      </c>
      <c r="Q51" s="68" t="s">
        <v>266</v>
      </c>
      <c r="R51" s="77" t="s">
        <v>171</v>
      </c>
      <c r="S51" s="77"/>
      <c r="T51" s="69" t="s">
        <v>609</v>
      </c>
      <c r="U51" s="77"/>
      <c r="V51" s="77"/>
      <c r="W51" s="77"/>
      <c r="Y51" s="77"/>
      <c r="Z51" s="77"/>
    </row>
    <row r="52" spans="1:26">
      <c r="A52" s="52">
        <v>54</v>
      </c>
      <c r="B52" s="52" t="s">
        <v>13</v>
      </c>
      <c r="C52" s="66" t="s">
        <v>44</v>
      </c>
      <c r="D52" s="52"/>
      <c r="E52" s="77" t="s">
        <v>629</v>
      </c>
      <c r="F52" s="50">
        <v>4</v>
      </c>
      <c r="G52" s="77" t="s">
        <v>698</v>
      </c>
      <c r="H52" s="77"/>
      <c r="I52" s="69" t="s">
        <v>698</v>
      </c>
      <c r="J52" s="70" t="s">
        <v>698</v>
      </c>
      <c r="K52" s="77" t="s">
        <v>699</v>
      </c>
      <c r="L52" s="77"/>
      <c r="M52" s="6">
        <v>0.8</v>
      </c>
      <c r="N52" s="55"/>
      <c r="O52" s="77" t="s">
        <v>248</v>
      </c>
      <c r="P52" s="67" t="s">
        <v>608</v>
      </c>
      <c r="Q52" s="68" t="s">
        <v>608</v>
      </c>
      <c r="R52" s="77" t="s">
        <v>248</v>
      </c>
      <c r="S52" s="77"/>
      <c r="T52" s="77"/>
      <c r="U52" s="77"/>
      <c r="V52" s="69" t="s">
        <v>700</v>
      </c>
      <c r="W52" s="77"/>
      <c r="Y52" s="77"/>
      <c r="Z52" s="77"/>
    </row>
    <row r="53" spans="1:26">
      <c r="A53" s="52">
        <v>55</v>
      </c>
      <c r="B53" s="52" t="s">
        <v>13</v>
      </c>
      <c r="C53" s="66" t="s">
        <v>44</v>
      </c>
      <c r="D53" s="52"/>
      <c r="E53" s="77" t="s">
        <v>629</v>
      </c>
      <c r="F53" s="50">
        <v>4</v>
      </c>
      <c r="G53" s="77" t="s">
        <v>551</v>
      </c>
      <c r="H53" s="77"/>
      <c r="I53" s="69" t="s">
        <v>551</v>
      </c>
      <c r="J53" s="70" t="s">
        <v>551</v>
      </c>
      <c r="K53" s="77" t="s">
        <v>701</v>
      </c>
      <c r="L53" s="77"/>
      <c r="M53" s="6">
        <v>0.8</v>
      </c>
      <c r="N53" s="55"/>
      <c r="O53" s="77" t="s">
        <v>688</v>
      </c>
      <c r="P53" s="67" t="s">
        <v>608</v>
      </c>
      <c r="Q53" s="68" t="s">
        <v>608</v>
      </c>
      <c r="R53" s="77"/>
      <c r="S53" s="77"/>
      <c r="T53" s="77"/>
      <c r="U53" s="69" t="s">
        <v>609</v>
      </c>
      <c r="V53" s="77"/>
      <c r="W53" s="77"/>
      <c r="Y53" s="77"/>
      <c r="Z53" s="77"/>
    </row>
    <row r="54" spans="1:26">
      <c r="A54" s="52">
        <v>56</v>
      </c>
      <c r="B54" s="52" t="s">
        <v>13</v>
      </c>
      <c r="C54" s="66" t="s">
        <v>44</v>
      </c>
      <c r="D54" s="52"/>
      <c r="E54" s="77" t="s">
        <v>629</v>
      </c>
      <c r="F54" s="50">
        <v>4</v>
      </c>
      <c r="G54" s="77" t="s">
        <v>702</v>
      </c>
      <c r="H54" s="77"/>
      <c r="I54" s="69" t="s">
        <v>702</v>
      </c>
      <c r="J54" s="70" t="s">
        <v>702</v>
      </c>
      <c r="K54" s="77" t="s">
        <v>703</v>
      </c>
      <c r="L54" s="77"/>
      <c r="M54" s="6">
        <v>0.8</v>
      </c>
      <c r="N54" s="55"/>
      <c r="O54" s="77" t="s">
        <v>65</v>
      </c>
      <c r="P54" s="67" t="s">
        <v>108</v>
      </c>
      <c r="Q54" s="68" t="s">
        <v>145</v>
      </c>
      <c r="R54" s="77" t="s">
        <v>171</v>
      </c>
      <c r="S54" s="69" t="s">
        <v>609</v>
      </c>
      <c r="T54" s="77"/>
      <c r="U54" s="77"/>
      <c r="V54" s="77"/>
      <c r="W54" s="77"/>
      <c r="Y54" s="77"/>
      <c r="Z54" s="77"/>
    </row>
    <row r="55" spans="1:26">
      <c r="A55" s="52">
        <v>58</v>
      </c>
      <c r="B55" s="52" t="s">
        <v>13</v>
      </c>
      <c r="C55" s="66" t="s">
        <v>44</v>
      </c>
      <c r="D55" s="52"/>
      <c r="E55" s="77" t="s">
        <v>629</v>
      </c>
      <c r="F55" s="50">
        <v>4</v>
      </c>
      <c r="G55" s="77" t="s">
        <v>704</v>
      </c>
      <c r="H55" s="77"/>
      <c r="I55" s="69" t="s">
        <v>704</v>
      </c>
      <c r="J55" s="70" t="s">
        <v>704</v>
      </c>
      <c r="K55" s="77" t="s">
        <v>705</v>
      </c>
      <c r="L55" s="77"/>
      <c r="M55" s="6">
        <v>1</v>
      </c>
      <c r="N55" s="55"/>
      <c r="O55" s="77" t="s">
        <v>65</v>
      </c>
      <c r="P55" s="67" t="s">
        <v>108</v>
      </c>
      <c r="Q55" s="68" t="s">
        <v>608</v>
      </c>
      <c r="R55" s="77" t="s">
        <v>171</v>
      </c>
      <c r="S55" s="69" t="s">
        <v>609</v>
      </c>
      <c r="T55" s="77"/>
      <c r="U55" s="77"/>
      <c r="V55" s="77"/>
      <c r="W55" s="77"/>
      <c r="Y55" s="77"/>
      <c r="Z55" s="77"/>
    </row>
    <row r="56" spans="1:26">
      <c r="A56" s="52">
        <v>59</v>
      </c>
      <c r="B56" s="52" t="s">
        <v>13</v>
      </c>
      <c r="C56" s="66" t="s">
        <v>44</v>
      </c>
      <c r="D56" s="52"/>
      <c r="E56" s="77" t="s">
        <v>629</v>
      </c>
      <c r="F56" s="50">
        <v>4</v>
      </c>
      <c r="G56" s="77" t="s">
        <v>110</v>
      </c>
      <c r="H56" s="77"/>
      <c r="I56" s="69" t="s">
        <v>110</v>
      </c>
      <c r="J56" s="70" t="s">
        <v>110</v>
      </c>
      <c r="K56" s="77" t="s">
        <v>706</v>
      </c>
      <c r="L56" s="77"/>
      <c r="M56" s="6">
        <v>0.8</v>
      </c>
      <c r="N56" s="55"/>
      <c r="O56" s="77" t="s">
        <v>65</v>
      </c>
      <c r="P56" s="67" t="s">
        <v>108</v>
      </c>
      <c r="Q56" s="68" t="s">
        <v>608</v>
      </c>
      <c r="R56" s="77" t="s">
        <v>113</v>
      </c>
      <c r="S56" s="69" t="s">
        <v>609</v>
      </c>
      <c r="T56" s="69" t="s">
        <v>609</v>
      </c>
      <c r="U56" s="69" t="s">
        <v>609</v>
      </c>
      <c r="V56" s="77"/>
      <c r="W56" s="77"/>
      <c r="Y56" s="77"/>
      <c r="Z56" s="77"/>
    </row>
    <row r="57" spans="1:26">
      <c r="A57" s="52">
        <v>60</v>
      </c>
      <c r="B57" s="52" t="s">
        <v>13</v>
      </c>
      <c r="C57" s="66" t="s">
        <v>44</v>
      </c>
      <c r="D57" s="52"/>
      <c r="E57" s="77" t="s">
        <v>629</v>
      </c>
      <c r="F57" s="50">
        <v>4</v>
      </c>
      <c r="G57" s="77" t="s">
        <v>707</v>
      </c>
      <c r="H57" s="77"/>
      <c r="I57" s="69" t="s">
        <v>707</v>
      </c>
      <c r="J57" s="70" t="s">
        <v>707</v>
      </c>
      <c r="K57" s="77" t="s">
        <v>708</v>
      </c>
      <c r="L57" s="77"/>
      <c r="M57" s="6">
        <v>0.8</v>
      </c>
      <c r="N57" s="55"/>
      <c r="O57" s="77" t="s">
        <v>65</v>
      </c>
      <c r="P57" s="67" t="s">
        <v>108</v>
      </c>
      <c r="Q57" s="68" t="s">
        <v>608</v>
      </c>
      <c r="R57" s="77" t="s">
        <v>171</v>
      </c>
      <c r="S57" s="69" t="s">
        <v>609</v>
      </c>
      <c r="T57" s="77"/>
      <c r="U57" s="77"/>
      <c r="V57" s="77"/>
      <c r="W57" s="77"/>
      <c r="Y57" s="77"/>
      <c r="Z57" s="77"/>
    </row>
    <row r="58" spans="1:26">
      <c r="A58" s="52">
        <v>61</v>
      </c>
      <c r="B58" s="52" t="s">
        <v>13</v>
      </c>
      <c r="C58" s="66" t="s">
        <v>44</v>
      </c>
      <c r="D58" s="52"/>
      <c r="E58" s="77" t="s">
        <v>629</v>
      </c>
      <c r="F58" s="50">
        <v>4</v>
      </c>
      <c r="G58" s="77" t="s">
        <v>541</v>
      </c>
      <c r="H58" s="77"/>
      <c r="I58" s="69" t="s">
        <v>541</v>
      </c>
      <c r="J58" s="70" t="s">
        <v>541</v>
      </c>
      <c r="K58" s="77" t="s">
        <v>709</v>
      </c>
      <c r="L58" s="77"/>
      <c r="M58" s="6">
        <v>0.5</v>
      </c>
      <c r="N58" s="55"/>
      <c r="O58" s="77" t="s">
        <v>65</v>
      </c>
      <c r="P58" s="67" t="s">
        <v>108</v>
      </c>
      <c r="Q58" s="68" t="s">
        <v>145</v>
      </c>
      <c r="R58" s="77" t="s">
        <v>368</v>
      </c>
      <c r="S58" s="77"/>
      <c r="T58" s="77"/>
      <c r="U58" s="77" t="s">
        <v>609</v>
      </c>
      <c r="V58" s="77"/>
      <c r="W58" s="77"/>
      <c r="Y58" s="77"/>
      <c r="Z58" s="77"/>
    </row>
    <row r="59" spans="1:26">
      <c r="A59" s="52">
        <v>62</v>
      </c>
      <c r="B59" s="52" t="s">
        <v>13</v>
      </c>
      <c r="C59" s="66" t="s">
        <v>44</v>
      </c>
      <c r="D59" s="52"/>
      <c r="E59" s="77" t="s">
        <v>629</v>
      </c>
      <c r="F59" s="50">
        <v>4</v>
      </c>
      <c r="G59" s="77" t="s">
        <v>710</v>
      </c>
      <c r="H59" s="77"/>
      <c r="I59" s="69" t="s">
        <v>710</v>
      </c>
      <c r="J59" s="70" t="s">
        <v>710</v>
      </c>
      <c r="K59" s="77" t="s">
        <v>711</v>
      </c>
      <c r="L59" s="77"/>
      <c r="M59" s="6">
        <v>0.6</v>
      </c>
      <c r="N59" s="55"/>
      <c r="O59" s="77" t="s">
        <v>65</v>
      </c>
      <c r="P59" s="67" t="s">
        <v>108</v>
      </c>
      <c r="Q59" s="68" t="s">
        <v>145</v>
      </c>
      <c r="R59" s="77" t="s">
        <v>171</v>
      </c>
      <c r="S59" s="69" t="s">
        <v>609</v>
      </c>
      <c r="T59" s="77"/>
      <c r="U59" s="77"/>
      <c r="V59" s="77"/>
      <c r="W59" s="77"/>
      <c r="Y59" s="77"/>
      <c r="Z59" s="77"/>
    </row>
    <row r="60" spans="1:26">
      <c r="A60" s="52">
        <v>63</v>
      </c>
      <c r="B60" s="52" t="s">
        <v>13</v>
      </c>
      <c r="C60" s="66" t="s">
        <v>44</v>
      </c>
      <c r="D60" s="52"/>
      <c r="E60" s="77" t="s">
        <v>629</v>
      </c>
      <c r="F60" s="50">
        <v>4</v>
      </c>
      <c r="G60" s="77" t="s">
        <v>543</v>
      </c>
      <c r="H60" s="77"/>
      <c r="I60" s="69" t="s">
        <v>543</v>
      </c>
      <c r="J60" s="70" t="s">
        <v>543</v>
      </c>
      <c r="K60" s="77" t="s">
        <v>712</v>
      </c>
      <c r="L60" s="77"/>
      <c r="M60" s="6">
        <v>0.8</v>
      </c>
      <c r="N60" s="55"/>
      <c r="O60" s="77" t="s">
        <v>65</v>
      </c>
      <c r="P60" s="67" t="s">
        <v>108</v>
      </c>
      <c r="Q60" s="68" t="s">
        <v>145</v>
      </c>
      <c r="R60" s="77" t="s">
        <v>171</v>
      </c>
      <c r="S60" s="69"/>
      <c r="T60" s="77"/>
      <c r="U60" s="77"/>
      <c r="V60" s="69" t="s">
        <v>713</v>
      </c>
      <c r="W60" s="77"/>
      <c r="Y60" s="77"/>
      <c r="Z60" s="77"/>
    </row>
    <row r="61" spans="1:26">
      <c r="A61" s="52">
        <v>64</v>
      </c>
      <c r="B61" s="52" t="s">
        <v>13</v>
      </c>
      <c r="C61" s="66" t="s">
        <v>44</v>
      </c>
      <c r="D61" s="52"/>
      <c r="E61" s="77" t="s">
        <v>629</v>
      </c>
      <c r="F61" s="50">
        <v>4</v>
      </c>
      <c r="G61" s="77" t="s">
        <v>526</v>
      </c>
      <c r="H61" s="77"/>
      <c r="I61" s="69" t="s">
        <v>526</v>
      </c>
      <c r="J61" s="70" t="s">
        <v>526</v>
      </c>
      <c r="K61" s="77" t="s">
        <v>714</v>
      </c>
      <c r="L61" s="77"/>
      <c r="M61" s="6">
        <v>0.6</v>
      </c>
      <c r="N61" s="55"/>
      <c r="O61" s="77" t="s">
        <v>65</v>
      </c>
      <c r="P61" s="67" t="s">
        <v>108</v>
      </c>
      <c r="Q61" s="68" t="s">
        <v>145</v>
      </c>
      <c r="R61" s="77" t="s">
        <v>368</v>
      </c>
      <c r="S61" s="69"/>
      <c r="T61" s="77"/>
      <c r="U61" s="69" t="s">
        <v>609</v>
      </c>
      <c r="V61" s="77"/>
      <c r="W61" s="77"/>
      <c r="Y61" s="77"/>
      <c r="Z61" s="77"/>
    </row>
    <row r="62" spans="1:26">
      <c r="A62" s="52">
        <v>65</v>
      </c>
      <c r="B62" s="52" t="s">
        <v>13</v>
      </c>
      <c r="C62" s="66" t="s">
        <v>44</v>
      </c>
      <c r="D62" s="52"/>
      <c r="E62" s="77" t="s">
        <v>629</v>
      </c>
      <c r="F62" s="50">
        <v>4</v>
      </c>
      <c r="G62" s="77" t="s">
        <v>715</v>
      </c>
      <c r="H62" s="77"/>
      <c r="I62" s="69" t="s">
        <v>715</v>
      </c>
      <c r="J62" s="70" t="s">
        <v>715</v>
      </c>
      <c r="K62" s="69" t="s">
        <v>716</v>
      </c>
      <c r="L62" s="77"/>
      <c r="M62" s="6">
        <v>1</v>
      </c>
      <c r="N62" s="55"/>
      <c r="O62" s="77" t="s">
        <v>189</v>
      </c>
      <c r="P62" s="67" t="s">
        <v>717</v>
      </c>
      <c r="Q62" s="68" t="s">
        <v>190</v>
      </c>
      <c r="R62" s="77" t="s">
        <v>248</v>
      </c>
      <c r="S62" s="77"/>
      <c r="T62" s="69" t="s">
        <v>609</v>
      </c>
      <c r="U62" s="77"/>
      <c r="V62" s="77"/>
      <c r="W62" s="77"/>
      <c r="Y62" s="69" t="s">
        <v>718</v>
      </c>
      <c r="Z62" s="77"/>
    </row>
    <row r="63" spans="1:26">
      <c r="A63" s="52">
        <v>66</v>
      </c>
      <c r="B63" s="52" t="s">
        <v>13</v>
      </c>
      <c r="C63" s="66" t="s">
        <v>44</v>
      </c>
      <c r="D63" s="52"/>
      <c r="E63" s="77" t="s">
        <v>629</v>
      </c>
      <c r="F63" s="50">
        <v>4</v>
      </c>
      <c r="G63" s="77" t="s">
        <v>222</v>
      </c>
      <c r="H63" s="77"/>
      <c r="I63" s="69" t="s">
        <v>222</v>
      </c>
      <c r="J63" s="70" t="s">
        <v>222</v>
      </c>
      <c r="K63" s="77" t="s">
        <v>719</v>
      </c>
      <c r="L63" s="77"/>
      <c r="M63" s="6">
        <v>1</v>
      </c>
      <c r="N63" s="55"/>
      <c r="O63" s="77" t="s">
        <v>65</v>
      </c>
      <c r="P63" s="67" t="s">
        <v>108</v>
      </c>
      <c r="Q63" s="68" t="s">
        <v>222</v>
      </c>
      <c r="R63" s="77" t="s">
        <v>171</v>
      </c>
      <c r="S63" s="77"/>
      <c r="T63" s="69" t="s">
        <v>609</v>
      </c>
      <c r="U63" s="77"/>
      <c r="V63" s="77"/>
      <c r="W63" s="77"/>
      <c r="Y63" s="77"/>
      <c r="Z63" s="77"/>
    </row>
    <row r="64" spans="1:26">
      <c r="A64" s="52">
        <v>67</v>
      </c>
      <c r="B64" s="52" t="s">
        <v>13</v>
      </c>
      <c r="C64" s="66" t="s">
        <v>44</v>
      </c>
      <c r="D64" s="52"/>
      <c r="E64" s="77" t="s">
        <v>629</v>
      </c>
      <c r="F64" s="50">
        <v>4</v>
      </c>
      <c r="G64" s="77" t="s">
        <v>217</v>
      </c>
      <c r="H64" s="77"/>
      <c r="I64" s="69" t="s">
        <v>217</v>
      </c>
      <c r="J64" s="70" t="s">
        <v>217</v>
      </c>
      <c r="K64" s="77" t="s">
        <v>720</v>
      </c>
      <c r="L64" s="77"/>
      <c r="M64" s="6">
        <v>1</v>
      </c>
      <c r="N64" s="55"/>
      <c r="O64" s="77" t="s">
        <v>65</v>
      </c>
      <c r="P64" s="67" t="s">
        <v>108</v>
      </c>
      <c r="Q64" s="68" t="s">
        <v>217</v>
      </c>
      <c r="R64" s="77" t="s">
        <v>140</v>
      </c>
      <c r="S64" s="69" t="s">
        <v>609</v>
      </c>
      <c r="T64" s="69" t="s">
        <v>609</v>
      </c>
      <c r="U64" s="69" t="s">
        <v>609</v>
      </c>
      <c r="V64" s="77"/>
      <c r="W64" s="77"/>
      <c r="Y64" s="77"/>
      <c r="Z64" s="77"/>
    </row>
    <row r="65" spans="1:26">
      <c r="A65" s="52">
        <v>68</v>
      </c>
      <c r="B65" s="52" t="s">
        <v>13</v>
      </c>
      <c r="C65" s="66" t="s">
        <v>721</v>
      </c>
      <c r="D65" s="52"/>
      <c r="E65" s="77" t="s">
        <v>722</v>
      </c>
      <c r="F65" s="50">
        <v>3</v>
      </c>
      <c r="G65" s="50" t="s">
        <v>227</v>
      </c>
      <c r="H65" s="77"/>
      <c r="I65" s="69" t="s">
        <v>227</v>
      </c>
      <c r="J65" s="70" t="s">
        <v>227</v>
      </c>
      <c r="K65" s="77"/>
      <c r="L65" s="77"/>
      <c r="M65" s="6">
        <v>0.6</v>
      </c>
      <c r="N65" s="55"/>
      <c r="O65" s="77" t="s">
        <v>189</v>
      </c>
      <c r="P65" s="67" t="s">
        <v>717</v>
      </c>
      <c r="Q65" s="68" t="s">
        <v>227</v>
      </c>
      <c r="R65" s="77" t="s">
        <v>248</v>
      </c>
      <c r="S65" s="77"/>
      <c r="T65" s="69" t="s">
        <v>609</v>
      </c>
      <c r="U65" s="77"/>
      <c r="V65" s="77"/>
      <c r="W65" s="77"/>
      <c r="Y65" s="77"/>
      <c r="Z65" s="77"/>
    </row>
    <row r="66" spans="1:26">
      <c r="A66" s="52">
        <v>69</v>
      </c>
      <c r="B66" s="52" t="s">
        <v>13</v>
      </c>
      <c r="C66" s="66" t="s">
        <v>721</v>
      </c>
      <c r="D66" s="52"/>
      <c r="E66" s="77" t="s">
        <v>722</v>
      </c>
      <c r="F66" s="50">
        <v>3</v>
      </c>
      <c r="G66" s="50" t="s">
        <v>97</v>
      </c>
      <c r="H66" s="77"/>
      <c r="I66" s="69" t="s">
        <v>97</v>
      </c>
      <c r="J66" s="70" t="s">
        <v>97</v>
      </c>
      <c r="K66" s="77"/>
      <c r="L66" s="77"/>
      <c r="M66" s="6">
        <v>1</v>
      </c>
      <c r="N66" s="55"/>
      <c r="O66" s="77" t="s">
        <v>65</v>
      </c>
      <c r="P66" s="67" t="s">
        <v>612</v>
      </c>
      <c r="Q66" s="68" t="s">
        <v>97</v>
      </c>
      <c r="R66" s="77" t="s">
        <v>97</v>
      </c>
      <c r="S66" s="77"/>
      <c r="T66" s="69" t="s">
        <v>609</v>
      </c>
      <c r="U66" s="77"/>
      <c r="V66" s="77"/>
      <c r="W66" s="77"/>
      <c r="Y66" s="77"/>
      <c r="Z66" s="77"/>
    </row>
    <row r="67" spans="1:26">
      <c r="A67" s="52">
        <v>70</v>
      </c>
      <c r="B67" s="52" t="s">
        <v>13</v>
      </c>
      <c r="C67" s="66" t="s">
        <v>721</v>
      </c>
      <c r="D67" s="52"/>
      <c r="E67" s="77" t="s">
        <v>722</v>
      </c>
      <c r="F67" s="50">
        <v>3</v>
      </c>
      <c r="G67" s="50" t="s">
        <v>71</v>
      </c>
      <c r="H67" s="77"/>
      <c r="I67" s="69" t="s">
        <v>71</v>
      </c>
      <c r="J67" s="70" t="s">
        <v>71</v>
      </c>
      <c r="K67" s="77"/>
      <c r="L67" s="77"/>
      <c r="M67" s="6">
        <v>1</v>
      </c>
      <c r="N67" s="55"/>
      <c r="O67" s="77" t="s">
        <v>65</v>
      </c>
      <c r="P67" s="67" t="s">
        <v>612</v>
      </c>
      <c r="Q67" s="68" t="s">
        <v>71</v>
      </c>
      <c r="R67" s="77" t="s">
        <v>83</v>
      </c>
      <c r="S67" s="77"/>
      <c r="T67" s="69" t="s">
        <v>609</v>
      </c>
      <c r="U67" s="77"/>
      <c r="V67" s="77"/>
      <c r="W67" s="77"/>
      <c r="Y67" s="77"/>
      <c r="Z67" s="77"/>
    </row>
    <row r="68" spans="1:26">
      <c r="A68" s="52">
        <v>71</v>
      </c>
      <c r="B68" s="52" t="s">
        <v>13</v>
      </c>
      <c r="C68" s="66" t="s">
        <v>721</v>
      </c>
      <c r="D68" s="52"/>
      <c r="E68" s="77" t="s">
        <v>722</v>
      </c>
      <c r="F68" s="50">
        <v>3</v>
      </c>
      <c r="G68" s="50" t="s">
        <v>266</v>
      </c>
      <c r="H68" s="77"/>
      <c r="I68" s="69" t="s">
        <v>266</v>
      </c>
      <c r="J68" s="70" t="s">
        <v>266</v>
      </c>
      <c r="K68" s="77"/>
      <c r="L68" s="77"/>
      <c r="M68" s="6">
        <v>1</v>
      </c>
      <c r="N68" s="55"/>
      <c r="O68" s="77" t="s">
        <v>263</v>
      </c>
      <c r="P68" s="67" t="s">
        <v>655</v>
      </c>
      <c r="Q68" s="68" t="s">
        <v>266</v>
      </c>
      <c r="R68" s="77" t="s">
        <v>171</v>
      </c>
      <c r="S68" s="77"/>
      <c r="T68" s="69" t="s">
        <v>609</v>
      </c>
      <c r="U68" s="77"/>
      <c r="V68" s="77"/>
      <c r="W68" s="77"/>
      <c r="Y68" s="77"/>
      <c r="Z68" s="77"/>
    </row>
    <row r="69" spans="1:26">
      <c r="A69" s="52">
        <v>72</v>
      </c>
      <c r="B69" s="52" t="s">
        <v>13</v>
      </c>
      <c r="C69" s="66" t="s">
        <v>721</v>
      </c>
      <c r="D69" s="52"/>
      <c r="E69" s="77" t="s">
        <v>722</v>
      </c>
      <c r="F69" s="50">
        <v>3</v>
      </c>
      <c r="G69" s="50" t="s">
        <v>289</v>
      </c>
      <c r="H69" s="77"/>
      <c r="I69" s="69" t="s">
        <v>289</v>
      </c>
      <c r="J69" s="70" t="s">
        <v>723</v>
      </c>
      <c r="K69" s="77"/>
      <c r="L69" s="77"/>
      <c r="M69" s="6">
        <v>0.6</v>
      </c>
      <c r="N69" s="55"/>
      <c r="O69" s="77" t="s">
        <v>65</v>
      </c>
      <c r="P69" s="67" t="s">
        <v>108</v>
      </c>
      <c r="Q69" s="68" t="s">
        <v>289</v>
      </c>
      <c r="R69" s="77" t="s">
        <v>368</v>
      </c>
      <c r="S69" s="77"/>
      <c r="T69" s="77"/>
      <c r="U69" s="69" t="s">
        <v>609</v>
      </c>
      <c r="V69" s="77"/>
      <c r="W69" s="77"/>
      <c r="Y69" s="77"/>
      <c r="Z69" s="77"/>
    </row>
    <row r="70" spans="1:26">
      <c r="A70" s="52">
        <v>73</v>
      </c>
      <c r="B70" s="52" t="s">
        <v>13</v>
      </c>
      <c r="C70" s="66" t="s">
        <v>721</v>
      </c>
      <c r="D70" s="52"/>
      <c r="E70" s="77" t="s">
        <v>722</v>
      </c>
      <c r="F70" s="50">
        <v>3</v>
      </c>
      <c r="G70" s="50" t="s">
        <v>210</v>
      </c>
      <c r="H70" s="77"/>
      <c r="I70" s="69" t="s">
        <v>210</v>
      </c>
      <c r="J70" s="70" t="s">
        <v>210</v>
      </c>
      <c r="K70" s="77"/>
      <c r="L70" s="77"/>
      <c r="M70" s="6">
        <v>1</v>
      </c>
      <c r="N70" s="55"/>
      <c r="O70" s="77" t="s">
        <v>189</v>
      </c>
      <c r="P70" s="67" t="s">
        <v>717</v>
      </c>
      <c r="Q70" s="68" t="s">
        <v>210</v>
      </c>
      <c r="R70" s="77" t="s">
        <v>248</v>
      </c>
      <c r="S70" s="77"/>
      <c r="T70" s="69" t="s">
        <v>609</v>
      </c>
      <c r="U70" s="77"/>
      <c r="V70" s="77"/>
      <c r="W70" s="77"/>
      <c r="Y70" s="77"/>
      <c r="Z70" s="77"/>
    </row>
    <row r="71" spans="1:26">
      <c r="A71" s="52">
        <v>74</v>
      </c>
      <c r="B71" s="52" t="s">
        <v>13</v>
      </c>
      <c r="C71" s="66" t="s">
        <v>721</v>
      </c>
      <c r="D71" s="52"/>
      <c r="E71" s="77" t="s">
        <v>722</v>
      </c>
      <c r="F71" s="50">
        <v>3</v>
      </c>
      <c r="G71" s="50" t="s">
        <v>213</v>
      </c>
      <c r="H71" s="77"/>
      <c r="I71" s="69" t="s">
        <v>213</v>
      </c>
      <c r="J71" s="70" t="s">
        <v>213</v>
      </c>
      <c r="K71" s="77"/>
      <c r="L71" s="77"/>
      <c r="M71" s="6">
        <v>1</v>
      </c>
      <c r="N71" s="55"/>
      <c r="O71" s="77" t="s">
        <v>189</v>
      </c>
      <c r="P71" s="67" t="s">
        <v>717</v>
      </c>
      <c r="Q71" s="68" t="s">
        <v>213</v>
      </c>
      <c r="R71" s="77" t="s">
        <v>248</v>
      </c>
      <c r="S71" s="69" t="s">
        <v>609</v>
      </c>
      <c r="T71" s="69" t="s">
        <v>609</v>
      </c>
      <c r="U71" s="77"/>
      <c r="V71" s="77"/>
      <c r="W71" s="77"/>
      <c r="Y71" s="69" t="s">
        <v>724</v>
      </c>
      <c r="Z71" s="77"/>
    </row>
    <row r="72" spans="1:26">
      <c r="A72" s="52">
        <v>75</v>
      </c>
      <c r="B72" s="52" t="s">
        <v>13</v>
      </c>
      <c r="C72" s="66" t="s">
        <v>721</v>
      </c>
      <c r="D72" s="52"/>
      <c r="E72" s="77" t="s">
        <v>722</v>
      </c>
      <c r="F72" s="50">
        <v>3</v>
      </c>
      <c r="G72" s="50" t="s">
        <v>363</v>
      </c>
      <c r="H72" s="77"/>
      <c r="I72" s="69" t="s">
        <v>363</v>
      </c>
      <c r="J72" s="70" t="s">
        <v>363</v>
      </c>
      <c r="K72" s="77"/>
      <c r="L72" s="77"/>
      <c r="M72" s="6">
        <v>0.8</v>
      </c>
      <c r="N72" s="55"/>
      <c r="O72" s="77" t="s">
        <v>65</v>
      </c>
      <c r="P72" s="67" t="s">
        <v>184</v>
      </c>
      <c r="Q72" s="68" t="s">
        <v>145</v>
      </c>
      <c r="R72" s="77" t="s">
        <v>248</v>
      </c>
      <c r="S72" s="69" t="s">
        <v>609</v>
      </c>
      <c r="T72" s="77"/>
      <c r="U72" s="77"/>
      <c r="V72" s="77"/>
      <c r="W72" s="77"/>
      <c r="Y72" s="77"/>
      <c r="Z72" s="77"/>
    </row>
    <row r="73" spans="1:26">
      <c r="A73" s="52">
        <v>76</v>
      </c>
      <c r="B73" s="52" t="s">
        <v>13</v>
      </c>
      <c r="C73" s="66" t="s">
        <v>721</v>
      </c>
      <c r="D73" s="52"/>
      <c r="E73" s="77" t="s">
        <v>722</v>
      </c>
      <c r="F73" s="50">
        <v>3</v>
      </c>
      <c r="G73" s="50" t="s">
        <v>88</v>
      </c>
      <c r="H73" s="77"/>
      <c r="I73" s="69" t="s">
        <v>88</v>
      </c>
      <c r="J73" s="70" t="s">
        <v>94</v>
      </c>
      <c r="K73" s="77"/>
      <c r="L73" s="77"/>
      <c r="M73" s="6">
        <v>1</v>
      </c>
      <c r="N73" s="55"/>
      <c r="O73" s="77" t="s">
        <v>65</v>
      </c>
      <c r="P73" s="67" t="s">
        <v>607</v>
      </c>
      <c r="Q73" s="68" t="s">
        <v>87</v>
      </c>
      <c r="R73" s="77" t="s">
        <v>95</v>
      </c>
      <c r="S73" s="77"/>
      <c r="T73" s="69" t="s">
        <v>609</v>
      </c>
      <c r="U73" s="77"/>
      <c r="V73" s="77"/>
      <c r="W73" s="77"/>
      <c r="Y73" s="77"/>
      <c r="Z73" s="77"/>
    </row>
    <row r="74" spans="1:26">
      <c r="A74" s="52">
        <v>77</v>
      </c>
      <c r="B74" s="52" t="s">
        <v>13</v>
      </c>
      <c r="C74" s="66" t="s">
        <v>721</v>
      </c>
      <c r="D74" s="52"/>
      <c r="E74" s="77" t="s">
        <v>722</v>
      </c>
      <c r="F74" s="50">
        <v>3</v>
      </c>
      <c r="G74" s="50" t="s">
        <v>349</v>
      </c>
      <c r="H74" s="77"/>
      <c r="I74" s="69" t="s">
        <v>349</v>
      </c>
      <c r="J74" s="70" t="s">
        <v>349</v>
      </c>
      <c r="K74" s="77"/>
      <c r="L74" s="77"/>
      <c r="M74" s="6">
        <v>0.8</v>
      </c>
      <c r="N74" s="55"/>
      <c r="O74" s="77" t="s">
        <v>65</v>
      </c>
      <c r="P74" s="67" t="s">
        <v>108</v>
      </c>
      <c r="Q74" s="68" t="s">
        <v>608</v>
      </c>
      <c r="R74" s="77" t="s">
        <v>171</v>
      </c>
      <c r="S74" s="69" t="s">
        <v>609</v>
      </c>
      <c r="T74" s="69"/>
      <c r="U74" s="77"/>
      <c r="V74" s="77"/>
      <c r="W74" s="77"/>
      <c r="X74" s="7" t="s">
        <v>725</v>
      </c>
      <c r="Y74" s="77"/>
      <c r="Z74" s="77"/>
    </row>
    <row r="75" spans="1:26">
      <c r="A75" s="52">
        <v>78</v>
      </c>
      <c r="B75" s="52" t="s">
        <v>13</v>
      </c>
      <c r="C75" s="66" t="s">
        <v>721</v>
      </c>
      <c r="D75" s="52"/>
      <c r="E75" s="77" t="s">
        <v>722</v>
      </c>
      <c r="F75" s="50">
        <v>3</v>
      </c>
      <c r="G75" s="50" t="s">
        <v>144</v>
      </c>
      <c r="H75" s="77"/>
      <c r="I75" s="69" t="s">
        <v>144</v>
      </c>
      <c r="J75" s="70" t="s">
        <v>144</v>
      </c>
      <c r="K75" s="77"/>
      <c r="L75" s="77"/>
      <c r="M75" s="6">
        <v>1</v>
      </c>
      <c r="N75" s="55"/>
      <c r="O75" s="77" t="s">
        <v>65</v>
      </c>
      <c r="P75" s="67" t="s">
        <v>108</v>
      </c>
      <c r="Q75" s="68" t="s">
        <v>144</v>
      </c>
      <c r="R75" s="77" t="s">
        <v>368</v>
      </c>
      <c r="S75" s="77"/>
      <c r="T75" s="69" t="s">
        <v>609</v>
      </c>
      <c r="U75" s="77"/>
      <c r="V75" s="77"/>
      <c r="W75" s="77"/>
      <c r="Y75" s="77"/>
      <c r="Z75" s="77"/>
    </row>
    <row r="76" spans="1:26">
      <c r="A76" s="52">
        <v>79</v>
      </c>
      <c r="B76" s="52" t="s">
        <v>13</v>
      </c>
      <c r="C76" s="66" t="s">
        <v>721</v>
      </c>
      <c r="D76" s="52"/>
      <c r="E76" s="77" t="s">
        <v>722</v>
      </c>
      <c r="F76" s="50">
        <v>3</v>
      </c>
      <c r="G76" s="50" t="s">
        <v>182</v>
      </c>
      <c r="H76" s="77"/>
      <c r="I76" s="69" t="s">
        <v>182</v>
      </c>
      <c r="J76" s="70" t="s">
        <v>182</v>
      </c>
      <c r="K76" s="77"/>
      <c r="L76" s="77"/>
      <c r="M76" s="6">
        <v>0.8</v>
      </c>
      <c r="N76" s="55"/>
      <c r="O76" s="77" t="s">
        <v>65</v>
      </c>
      <c r="P76" s="67" t="s">
        <v>184</v>
      </c>
      <c r="Q76" s="68" t="s">
        <v>182</v>
      </c>
      <c r="R76" s="77" t="s">
        <v>171</v>
      </c>
      <c r="S76" s="77"/>
      <c r="T76" s="69" t="s">
        <v>609</v>
      </c>
      <c r="U76" s="77"/>
      <c r="V76" s="77"/>
      <c r="W76" s="77"/>
      <c r="Y76" s="77"/>
      <c r="Z76" s="77"/>
    </row>
    <row r="77" spans="1:26">
      <c r="A77" s="52">
        <v>80</v>
      </c>
      <c r="B77" s="52" t="s">
        <v>13</v>
      </c>
      <c r="C77" s="66" t="s">
        <v>721</v>
      </c>
      <c r="D77" s="52"/>
      <c r="E77" s="77" t="s">
        <v>722</v>
      </c>
      <c r="F77" s="50">
        <v>3</v>
      </c>
      <c r="G77" s="50" t="s">
        <v>223</v>
      </c>
      <c r="H77" s="77"/>
      <c r="I77" s="69" t="s">
        <v>223</v>
      </c>
      <c r="J77" s="70" t="s">
        <v>223</v>
      </c>
      <c r="K77" s="77"/>
      <c r="L77" s="77"/>
      <c r="M77" s="6">
        <v>0.8</v>
      </c>
      <c r="N77" s="55"/>
      <c r="O77" s="77" t="s">
        <v>65</v>
      </c>
      <c r="P77" s="67" t="s">
        <v>184</v>
      </c>
      <c r="Q77" s="68" t="s">
        <v>223</v>
      </c>
      <c r="R77" s="77" t="s">
        <v>171</v>
      </c>
      <c r="S77" s="77"/>
      <c r="T77" s="69" t="s">
        <v>609</v>
      </c>
      <c r="U77" s="77"/>
      <c r="V77" s="77"/>
      <c r="W77" s="77"/>
      <c r="Y77" s="77"/>
      <c r="Z77" s="77"/>
    </row>
    <row r="78" spans="1:26">
      <c r="A78" s="52">
        <v>81</v>
      </c>
      <c r="B78" s="52" t="s">
        <v>13</v>
      </c>
      <c r="C78" s="66" t="s">
        <v>721</v>
      </c>
      <c r="D78" s="52"/>
      <c r="E78" s="77" t="s">
        <v>722</v>
      </c>
      <c r="F78" s="50">
        <v>3</v>
      </c>
      <c r="G78" s="50" t="s">
        <v>107</v>
      </c>
      <c r="H78" s="77"/>
      <c r="I78" s="69" t="s">
        <v>107</v>
      </c>
      <c r="J78" s="70" t="s">
        <v>107</v>
      </c>
      <c r="K78" s="77"/>
      <c r="L78" s="77"/>
      <c r="M78" s="6">
        <v>1</v>
      </c>
      <c r="N78" s="55"/>
      <c r="O78" s="77" t="s">
        <v>65</v>
      </c>
      <c r="P78" s="67" t="s">
        <v>108</v>
      </c>
      <c r="Q78" s="68" t="s">
        <v>107</v>
      </c>
      <c r="R78" s="77" t="s">
        <v>368</v>
      </c>
      <c r="S78" s="69" t="s">
        <v>609</v>
      </c>
      <c r="T78" s="69" t="s">
        <v>609</v>
      </c>
      <c r="U78" s="77"/>
      <c r="V78" s="77"/>
      <c r="W78" s="77"/>
      <c r="Y78" s="77"/>
      <c r="Z78" s="77"/>
    </row>
    <row r="79" spans="1:26">
      <c r="A79" s="52">
        <v>82</v>
      </c>
      <c r="B79" s="52" t="s">
        <v>13</v>
      </c>
      <c r="C79" s="66" t="s">
        <v>721</v>
      </c>
      <c r="D79" s="52"/>
      <c r="E79" s="77" t="s">
        <v>722</v>
      </c>
      <c r="F79" s="50">
        <v>3</v>
      </c>
      <c r="G79" s="50" t="s">
        <v>176</v>
      </c>
      <c r="H79" s="77"/>
      <c r="I79" s="69" t="s">
        <v>176</v>
      </c>
      <c r="J79" s="70" t="s">
        <v>726</v>
      </c>
      <c r="K79" s="77"/>
      <c r="L79" s="77"/>
      <c r="M79" s="6">
        <v>0.8</v>
      </c>
      <c r="N79" s="55"/>
      <c r="O79" s="77" t="s">
        <v>65</v>
      </c>
      <c r="P79" s="67" t="s">
        <v>108</v>
      </c>
      <c r="Q79" s="68" t="s">
        <v>176</v>
      </c>
      <c r="R79" s="77" t="s">
        <v>368</v>
      </c>
      <c r="S79" s="77"/>
      <c r="T79" s="77"/>
      <c r="U79" s="69" t="s">
        <v>609</v>
      </c>
      <c r="V79" s="77"/>
      <c r="W79" s="77"/>
      <c r="Y79" s="77"/>
      <c r="Z79" s="77"/>
    </row>
    <row r="80" spans="1:26">
      <c r="A80" s="52">
        <v>83</v>
      </c>
      <c r="B80" s="52" t="s">
        <v>13</v>
      </c>
      <c r="C80" s="66" t="s">
        <v>721</v>
      </c>
      <c r="D80" s="52"/>
      <c r="E80" s="77" t="s">
        <v>722</v>
      </c>
      <c r="F80" s="50">
        <v>3</v>
      </c>
      <c r="G80" s="50" t="s">
        <v>190</v>
      </c>
      <c r="H80" s="77"/>
      <c r="I80" s="69" t="s">
        <v>190</v>
      </c>
      <c r="J80" s="70" t="s">
        <v>190</v>
      </c>
      <c r="K80" s="77"/>
      <c r="L80" s="77"/>
      <c r="M80" s="6">
        <v>1</v>
      </c>
      <c r="N80" s="55"/>
      <c r="O80" s="77" t="s">
        <v>189</v>
      </c>
      <c r="P80" s="67" t="s">
        <v>717</v>
      </c>
      <c r="Q80" s="68" t="s">
        <v>190</v>
      </c>
      <c r="R80" s="77" t="s">
        <v>248</v>
      </c>
      <c r="S80" s="77"/>
      <c r="T80" s="69" t="s">
        <v>609</v>
      </c>
      <c r="U80" s="77"/>
      <c r="V80" s="77"/>
      <c r="W80" s="77"/>
      <c r="Y80" s="77"/>
      <c r="Z80" s="77"/>
    </row>
    <row r="81" spans="1:28">
      <c r="A81" s="52">
        <v>84</v>
      </c>
      <c r="B81" s="52" t="s">
        <v>13</v>
      </c>
      <c r="C81" s="66" t="s">
        <v>727</v>
      </c>
      <c r="D81" s="52"/>
      <c r="E81" s="77" t="s">
        <v>728</v>
      </c>
      <c r="F81" s="50">
        <v>2.5</v>
      </c>
      <c r="G81" s="50" t="s">
        <v>612</v>
      </c>
      <c r="H81" s="77"/>
      <c r="I81" s="50" t="s">
        <v>612</v>
      </c>
      <c r="J81" s="71" t="s">
        <v>612</v>
      </c>
      <c r="K81" s="77"/>
      <c r="L81" s="77"/>
      <c r="M81" s="6">
        <v>1</v>
      </c>
      <c r="N81" s="55">
        <v>41549</v>
      </c>
      <c r="O81" s="77" t="s">
        <v>65</v>
      </c>
      <c r="P81" s="67" t="s">
        <v>612</v>
      </c>
      <c r="Q81" s="68" t="s">
        <v>608</v>
      </c>
      <c r="R81" s="77" t="s">
        <v>368</v>
      </c>
      <c r="S81" s="77"/>
      <c r="T81" s="77" t="s">
        <v>609</v>
      </c>
      <c r="U81" s="77"/>
      <c r="V81" s="77"/>
      <c r="W81" s="77"/>
      <c r="X81" s="7" t="s">
        <v>729</v>
      </c>
      <c r="Y81" s="77"/>
      <c r="Z81" s="77"/>
      <c r="AA81" s="77"/>
      <c r="AB81" s="77"/>
    </row>
    <row r="82" spans="1:28">
      <c r="A82" s="52">
        <v>85</v>
      </c>
      <c r="B82" s="52" t="s">
        <v>13</v>
      </c>
      <c r="C82" s="66" t="s">
        <v>727</v>
      </c>
      <c r="D82" s="52"/>
      <c r="E82" s="77" t="s">
        <v>728</v>
      </c>
      <c r="F82" s="50">
        <v>2.5</v>
      </c>
      <c r="G82" s="50" t="s">
        <v>184</v>
      </c>
      <c r="H82" s="77"/>
      <c r="I82" s="50" t="s">
        <v>184</v>
      </c>
      <c r="J82" s="70" t="s">
        <v>182</v>
      </c>
      <c r="K82" s="77"/>
      <c r="L82" s="77"/>
      <c r="M82" s="6">
        <v>0.8</v>
      </c>
      <c r="N82" s="55">
        <v>41549</v>
      </c>
      <c r="O82" s="77" t="s">
        <v>65</v>
      </c>
      <c r="P82" s="67" t="s">
        <v>184</v>
      </c>
      <c r="Q82" s="68" t="s">
        <v>182</v>
      </c>
      <c r="R82" s="77" t="s">
        <v>171</v>
      </c>
      <c r="S82" s="77"/>
      <c r="T82" s="69" t="s">
        <v>609</v>
      </c>
      <c r="U82" s="69" t="s">
        <v>609</v>
      </c>
      <c r="V82" s="77"/>
      <c r="W82" s="77"/>
      <c r="Y82" s="77"/>
      <c r="Z82" s="77"/>
      <c r="AA82" s="77"/>
      <c r="AB82" s="77"/>
    </row>
    <row r="83" spans="1:28">
      <c r="A83" s="52">
        <v>86</v>
      </c>
      <c r="B83" s="52" t="s">
        <v>13</v>
      </c>
      <c r="C83" s="66" t="s">
        <v>727</v>
      </c>
      <c r="D83" s="52"/>
      <c r="E83" s="77" t="s">
        <v>728</v>
      </c>
      <c r="F83" s="50">
        <v>2.5</v>
      </c>
      <c r="G83" s="50" t="s">
        <v>655</v>
      </c>
      <c r="H83" s="77"/>
      <c r="I83" s="50" t="s">
        <v>655</v>
      </c>
      <c r="J83" s="71" t="s">
        <v>655</v>
      </c>
      <c r="K83" s="77"/>
      <c r="L83" s="77"/>
      <c r="M83" s="6">
        <v>1</v>
      </c>
      <c r="N83" s="55">
        <v>41549</v>
      </c>
      <c r="O83" s="77" t="s">
        <v>263</v>
      </c>
      <c r="P83" s="67" t="s">
        <v>655</v>
      </c>
      <c r="Q83" s="68" t="s">
        <v>266</v>
      </c>
      <c r="R83" s="77" t="s">
        <v>171</v>
      </c>
      <c r="S83" s="77"/>
      <c r="T83" s="69" t="s">
        <v>609</v>
      </c>
      <c r="U83" s="77"/>
      <c r="V83" s="77"/>
      <c r="W83" s="77"/>
      <c r="Y83" s="77"/>
      <c r="Z83" s="77"/>
      <c r="AA83" s="77"/>
      <c r="AB83" s="77"/>
    </row>
    <row r="84" spans="1:28">
      <c r="A84" s="52">
        <v>87</v>
      </c>
      <c r="B84" s="52" t="s">
        <v>13</v>
      </c>
      <c r="C84" s="66" t="s">
        <v>727</v>
      </c>
      <c r="D84" s="52"/>
      <c r="E84" s="77" t="s">
        <v>728</v>
      </c>
      <c r="F84" s="50">
        <v>2.5</v>
      </c>
      <c r="G84" s="50" t="s">
        <v>607</v>
      </c>
      <c r="H84" s="77"/>
      <c r="I84" s="50" t="s">
        <v>607</v>
      </c>
      <c r="J84" s="70" t="s">
        <v>94</v>
      </c>
      <c r="K84" s="77"/>
      <c r="L84" s="77"/>
      <c r="M84" s="6">
        <v>1</v>
      </c>
      <c r="N84" s="55">
        <v>41549</v>
      </c>
      <c r="O84" s="77" t="s">
        <v>65</v>
      </c>
      <c r="P84" s="67" t="s">
        <v>607</v>
      </c>
      <c r="Q84" s="68" t="s">
        <v>87</v>
      </c>
      <c r="R84" s="77" t="s">
        <v>95</v>
      </c>
      <c r="S84" s="77"/>
      <c r="T84" s="69" t="s">
        <v>609</v>
      </c>
      <c r="U84" s="77"/>
      <c r="V84" s="77"/>
      <c r="W84" s="77"/>
      <c r="Y84" s="77"/>
      <c r="Z84" s="77"/>
      <c r="AA84" s="77"/>
      <c r="AB84" s="77"/>
    </row>
    <row r="85" spans="1:28">
      <c r="A85" s="52">
        <v>88</v>
      </c>
      <c r="B85" s="52" t="s">
        <v>13</v>
      </c>
      <c r="C85" s="66" t="s">
        <v>727</v>
      </c>
      <c r="D85" s="52"/>
      <c r="E85" s="77" t="s">
        <v>728</v>
      </c>
      <c r="F85" s="50">
        <v>2.5</v>
      </c>
      <c r="G85" s="50" t="s">
        <v>108</v>
      </c>
      <c r="H85" s="77"/>
      <c r="I85" s="50" t="s">
        <v>108</v>
      </c>
      <c r="J85" s="71" t="s">
        <v>108</v>
      </c>
      <c r="K85" s="77"/>
      <c r="L85" s="77"/>
      <c r="M85" s="6">
        <v>1</v>
      </c>
      <c r="N85" s="55">
        <v>41549</v>
      </c>
      <c r="O85" s="77" t="s">
        <v>65</v>
      </c>
      <c r="P85" s="67" t="s">
        <v>108</v>
      </c>
      <c r="Q85" s="68" t="s">
        <v>144</v>
      </c>
      <c r="R85" s="77" t="s">
        <v>368</v>
      </c>
      <c r="S85" s="77"/>
      <c r="T85" s="69" t="s">
        <v>609</v>
      </c>
      <c r="U85" s="77"/>
      <c r="V85" s="77"/>
      <c r="W85" s="77"/>
      <c r="Y85" s="77"/>
      <c r="Z85" s="77"/>
      <c r="AA85" s="77"/>
      <c r="AB85" s="77"/>
    </row>
    <row r="86" spans="1:28">
      <c r="A86" s="52">
        <v>89</v>
      </c>
      <c r="B86" s="52" t="s">
        <v>13</v>
      </c>
      <c r="C86" s="66" t="s">
        <v>727</v>
      </c>
      <c r="D86" s="52"/>
      <c r="E86" s="77" t="s">
        <v>728</v>
      </c>
      <c r="F86" s="50">
        <v>2.5</v>
      </c>
      <c r="G86" s="50" t="s">
        <v>717</v>
      </c>
      <c r="H86" s="77"/>
      <c r="I86" s="50" t="s">
        <v>717</v>
      </c>
      <c r="J86" s="71" t="s">
        <v>717</v>
      </c>
      <c r="K86" s="77"/>
      <c r="L86" s="77"/>
      <c r="M86" s="6">
        <v>1</v>
      </c>
      <c r="N86" s="55">
        <v>41549</v>
      </c>
      <c r="O86" s="77" t="s">
        <v>189</v>
      </c>
      <c r="P86" s="67" t="s">
        <v>717</v>
      </c>
      <c r="Q86" s="68" t="s">
        <v>190</v>
      </c>
      <c r="R86" s="77" t="s">
        <v>248</v>
      </c>
      <c r="S86" s="77"/>
      <c r="T86" s="69" t="s">
        <v>609</v>
      </c>
      <c r="U86" s="77"/>
      <c r="V86" s="77"/>
      <c r="W86" s="77"/>
      <c r="Y86" s="77"/>
      <c r="Z86" s="77"/>
      <c r="AA86" s="77"/>
      <c r="AB86" s="77"/>
    </row>
    <row r="87" spans="1:28">
      <c r="A87" s="52">
        <v>90</v>
      </c>
      <c r="B87" s="52" t="s">
        <v>13</v>
      </c>
      <c r="C87" s="66" t="s">
        <v>730</v>
      </c>
      <c r="D87" s="52"/>
      <c r="E87" s="77" t="s">
        <v>722</v>
      </c>
      <c r="F87" s="50">
        <v>4</v>
      </c>
      <c r="G87" s="50" t="s">
        <v>227</v>
      </c>
      <c r="H87" s="77"/>
      <c r="I87" s="69" t="s">
        <v>227</v>
      </c>
      <c r="J87" s="70" t="s">
        <v>227</v>
      </c>
      <c r="K87" s="77"/>
      <c r="L87" s="77"/>
      <c r="M87" s="6">
        <v>0.6</v>
      </c>
      <c r="N87" s="55">
        <v>43017</v>
      </c>
      <c r="O87" s="77" t="s">
        <v>189</v>
      </c>
      <c r="P87" s="67" t="s">
        <v>717</v>
      </c>
      <c r="Q87" s="68" t="s">
        <v>227</v>
      </c>
      <c r="R87" s="77" t="s">
        <v>248</v>
      </c>
      <c r="S87" s="77"/>
      <c r="T87" s="69" t="s">
        <v>609</v>
      </c>
      <c r="U87" s="77"/>
      <c r="V87" s="77"/>
      <c r="W87" s="77"/>
      <c r="Y87" s="69" t="s">
        <v>731</v>
      </c>
      <c r="Z87" s="77"/>
      <c r="AA87" s="77"/>
      <c r="AB87" s="69" t="s">
        <v>732</v>
      </c>
    </row>
    <row r="88" spans="1:28">
      <c r="A88" s="52">
        <v>91</v>
      </c>
      <c r="B88" s="52" t="s">
        <v>13</v>
      </c>
      <c r="C88" s="66" t="s">
        <v>730</v>
      </c>
      <c r="D88" s="52"/>
      <c r="E88" s="77" t="s">
        <v>722</v>
      </c>
      <c r="F88" s="50">
        <v>4</v>
      </c>
      <c r="G88" s="50" t="s">
        <v>733</v>
      </c>
      <c r="H88" s="77"/>
      <c r="I88" s="69" t="s">
        <v>733</v>
      </c>
      <c r="J88" s="70" t="s">
        <v>408</v>
      </c>
      <c r="K88" s="77"/>
      <c r="L88" s="77"/>
      <c r="M88" s="6">
        <v>0.6</v>
      </c>
      <c r="N88" s="55">
        <v>43017</v>
      </c>
      <c r="O88" s="77" t="s">
        <v>65</v>
      </c>
      <c r="P88" s="67" t="s">
        <v>608</v>
      </c>
      <c r="Q88" s="68" t="s">
        <v>733</v>
      </c>
      <c r="R88" s="77" t="s">
        <v>171</v>
      </c>
      <c r="S88" s="77"/>
      <c r="T88" s="69" t="s">
        <v>609</v>
      </c>
      <c r="U88" s="77"/>
      <c r="V88" s="77"/>
      <c r="W88" s="77"/>
      <c r="Y88" s="77"/>
      <c r="Z88" s="77"/>
      <c r="AA88" s="77"/>
      <c r="AB88" s="77"/>
    </row>
    <row r="89" spans="1:28">
      <c r="A89" s="52">
        <v>92</v>
      </c>
      <c r="B89" s="52" t="s">
        <v>13</v>
      </c>
      <c r="C89" s="66" t="s">
        <v>730</v>
      </c>
      <c r="D89" s="52"/>
      <c r="E89" s="77" t="s">
        <v>722</v>
      </c>
      <c r="F89" s="50">
        <v>4</v>
      </c>
      <c r="G89" s="50" t="s">
        <v>97</v>
      </c>
      <c r="H89" s="77"/>
      <c r="I89" s="69" t="s">
        <v>97</v>
      </c>
      <c r="J89" s="70" t="s">
        <v>97</v>
      </c>
      <c r="K89" s="77"/>
      <c r="L89" s="77"/>
      <c r="M89" s="6">
        <v>1</v>
      </c>
      <c r="N89" s="55">
        <v>43017</v>
      </c>
      <c r="O89" s="77" t="s">
        <v>65</v>
      </c>
      <c r="P89" s="67" t="s">
        <v>612</v>
      </c>
      <c r="Q89" s="68" t="s">
        <v>97</v>
      </c>
      <c r="R89" s="77" t="s">
        <v>97</v>
      </c>
      <c r="S89" s="77"/>
      <c r="T89" s="69" t="s">
        <v>609</v>
      </c>
      <c r="U89" s="77"/>
      <c r="V89" s="77"/>
      <c r="W89" s="77"/>
      <c r="Y89" s="77"/>
      <c r="Z89" s="77"/>
      <c r="AA89" s="77"/>
      <c r="AB89" s="77"/>
    </row>
    <row r="90" spans="1:28">
      <c r="A90" s="52">
        <v>93</v>
      </c>
      <c r="B90" s="52" t="s">
        <v>13</v>
      </c>
      <c r="C90" s="66" t="s">
        <v>730</v>
      </c>
      <c r="D90" s="52"/>
      <c r="E90" s="77" t="s">
        <v>722</v>
      </c>
      <c r="F90" s="50">
        <v>4</v>
      </c>
      <c r="G90" s="50" t="s">
        <v>71</v>
      </c>
      <c r="H90" s="77"/>
      <c r="I90" s="69" t="s">
        <v>71</v>
      </c>
      <c r="J90" s="70" t="s">
        <v>71</v>
      </c>
      <c r="K90" s="77"/>
      <c r="L90" s="77"/>
      <c r="M90" s="6">
        <v>1</v>
      </c>
      <c r="N90" s="55">
        <v>43017</v>
      </c>
      <c r="O90" s="77" t="s">
        <v>65</v>
      </c>
      <c r="P90" s="67" t="s">
        <v>612</v>
      </c>
      <c r="Q90" s="68" t="s">
        <v>71</v>
      </c>
      <c r="R90" s="77" t="s">
        <v>83</v>
      </c>
      <c r="S90" s="77"/>
      <c r="T90" s="69" t="s">
        <v>609</v>
      </c>
      <c r="U90" s="77"/>
      <c r="V90" s="77"/>
      <c r="W90" s="77"/>
      <c r="Y90" s="77"/>
      <c r="Z90" s="77"/>
      <c r="AA90" s="77"/>
      <c r="AB90" s="77"/>
    </row>
    <row r="91" spans="1:28">
      <c r="A91" s="52">
        <v>94</v>
      </c>
      <c r="B91" s="52" t="s">
        <v>13</v>
      </c>
      <c r="C91" s="66" t="s">
        <v>730</v>
      </c>
      <c r="D91" s="52"/>
      <c r="E91" s="77" t="s">
        <v>722</v>
      </c>
      <c r="F91" s="50">
        <v>4</v>
      </c>
      <c r="G91" s="50" t="s">
        <v>734</v>
      </c>
      <c r="H91" s="77"/>
      <c r="I91" s="69" t="s">
        <v>734</v>
      </c>
      <c r="J91" s="70" t="s">
        <v>734</v>
      </c>
      <c r="K91" s="77"/>
      <c r="L91" s="77"/>
      <c r="M91" s="6">
        <v>0.8</v>
      </c>
      <c r="N91" s="55">
        <v>43017</v>
      </c>
      <c r="O91" s="77" t="s">
        <v>65</v>
      </c>
      <c r="P91" s="67" t="s">
        <v>108</v>
      </c>
      <c r="Q91" s="68" t="s">
        <v>734</v>
      </c>
      <c r="R91" s="77" t="s">
        <v>171</v>
      </c>
      <c r="S91" s="69" t="s">
        <v>609</v>
      </c>
      <c r="T91" s="69" t="s">
        <v>372</v>
      </c>
      <c r="U91" s="77"/>
      <c r="V91" s="77"/>
      <c r="W91" s="77"/>
      <c r="Y91" s="77"/>
      <c r="Z91" s="77"/>
      <c r="AA91" s="77"/>
      <c r="AB91" s="77"/>
    </row>
    <row r="92" spans="1:28">
      <c r="A92" s="52">
        <v>95</v>
      </c>
      <c r="B92" s="52" t="s">
        <v>13</v>
      </c>
      <c r="C92" s="66" t="s">
        <v>730</v>
      </c>
      <c r="D92" s="52"/>
      <c r="E92" s="77" t="s">
        <v>722</v>
      </c>
      <c r="F92" s="50">
        <v>4</v>
      </c>
      <c r="G92" s="50" t="s">
        <v>282</v>
      </c>
      <c r="H92" s="77"/>
      <c r="I92" s="69" t="s">
        <v>282</v>
      </c>
      <c r="J92" s="70" t="s">
        <v>282</v>
      </c>
      <c r="K92" s="77"/>
      <c r="L92" s="77"/>
      <c r="M92" s="6">
        <v>0.8</v>
      </c>
      <c r="N92" s="55">
        <v>43017</v>
      </c>
      <c r="O92" s="77" t="s">
        <v>65</v>
      </c>
      <c r="P92" s="67" t="s">
        <v>108</v>
      </c>
      <c r="Q92" s="68" t="s">
        <v>282</v>
      </c>
      <c r="R92" s="77" t="s">
        <v>171</v>
      </c>
      <c r="S92" s="77"/>
      <c r="T92" s="69" t="s">
        <v>609</v>
      </c>
      <c r="U92" s="77"/>
      <c r="V92" s="77"/>
      <c r="W92" s="77"/>
      <c r="Y92" s="77"/>
      <c r="Z92" s="77"/>
      <c r="AA92" s="77"/>
      <c r="AB92" s="77"/>
    </row>
    <row r="93" spans="1:28">
      <c r="A93" s="52">
        <v>96</v>
      </c>
      <c r="B93" s="52" t="s">
        <v>13</v>
      </c>
      <c r="C93" s="66" t="s">
        <v>730</v>
      </c>
      <c r="D93" s="52"/>
      <c r="E93" s="77" t="s">
        <v>722</v>
      </c>
      <c r="F93" s="50">
        <v>4</v>
      </c>
      <c r="G93" s="50" t="s">
        <v>374</v>
      </c>
      <c r="H93" s="77"/>
      <c r="I93" s="69" t="s">
        <v>374</v>
      </c>
      <c r="J93" s="70" t="s">
        <v>374</v>
      </c>
      <c r="K93" s="77"/>
      <c r="L93" s="77"/>
      <c r="M93" s="6">
        <v>0.8</v>
      </c>
      <c r="N93" s="55">
        <v>43017</v>
      </c>
      <c r="O93" s="77" t="s">
        <v>65</v>
      </c>
      <c r="P93" s="67" t="s">
        <v>108</v>
      </c>
      <c r="Q93" s="68" t="s">
        <v>374</v>
      </c>
      <c r="R93" s="77" t="s">
        <v>171</v>
      </c>
      <c r="S93" s="69" t="s">
        <v>609</v>
      </c>
      <c r="T93" s="77"/>
      <c r="U93" s="77"/>
      <c r="V93" s="77"/>
      <c r="W93" s="77"/>
      <c r="Y93" s="77"/>
      <c r="Z93" s="77"/>
      <c r="AA93" s="77"/>
      <c r="AB93" s="77"/>
    </row>
    <row r="94" spans="1:28">
      <c r="A94" s="52">
        <v>97</v>
      </c>
      <c r="B94" s="52" t="s">
        <v>13</v>
      </c>
      <c r="C94" s="66" t="s">
        <v>730</v>
      </c>
      <c r="D94" s="52"/>
      <c r="E94" s="77" t="s">
        <v>722</v>
      </c>
      <c r="F94" s="50">
        <v>4</v>
      </c>
      <c r="G94" s="50" t="s">
        <v>123</v>
      </c>
      <c r="H94" s="77"/>
      <c r="I94" s="69" t="s">
        <v>123</v>
      </c>
      <c r="J94" s="70" t="s">
        <v>123</v>
      </c>
      <c r="K94" s="77"/>
      <c r="L94" s="77"/>
      <c r="M94" s="6">
        <v>0.8</v>
      </c>
      <c r="N94" s="55">
        <v>43017</v>
      </c>
      <c r="O94" s="77" t="s">
        <v>65</v>
      </c>
      <c r="P94" s="67" t="s">
        <v>108</v>
      </c>
      <c r="Q94" s="68" t="s">
        <v>123</v>
      </c>
      <c r="R94" s="77" t="s">
        <v>130</v>
      </c>
      <c r="S94" s="69"/>
      <c r="T94" s="69" t="s">
        <v>609</v>
      </c>
      <c r="U94" s="69" t="s">
        <v>609</v>
      </c>
      <c r="V94" s="77"/>
      <c r="W94" s="77"/>
      <c r="Y94" s="77"/>
      <c r="Z94" s="77"/>
      <c r="AA94" s="77"/>
      <c r="AB94" s="77"/>
    </row>
    <row r="95" spans="1:28">
      <c r="A95" s="52">
        <v>98</v>
      </c>
      <c r="B95" s="52" t="s">
        <v>13</v>
      </c>
      <c r="C95" s="66" t="s">
        <v>730</v>
      </c>
      <c r="D95" s="52"/>
      <c r="E95" s="77" t="s">
        <v>722</v>
      </c>
      <c r="F95" s="50">
        <v>4</v>
      </c>
      <c r="G95" s="50" t="s">
        <v>149</v>
      </c>
      <c r="H95" s="77"/>
      <c r="I95" s="69" t="s">
        <v>149</v>
      </c>
      <c r="J95" s="70" t="s">
        <v>149</v>
      </c>
      <c r="K95" s="77"/>
      <c r="L95" s="77"/>
      <c r="M95" s="6">
        <v>1</v>
      </c>
      <c r="N95" s="55">
        <v>43017</v>
      </c>
      <c r="O95" s="77" t="s">
        <v>65</v>
      </c>
      <c r="P95" s="67" t="s">
        <v>108</v>
      </c>
      <c r="Q95" s="68" t="s">
        <v>123</v>
      </c>
      <c r="R95" s="77" t="s">
        <v>152</v>
      </c>
      <c r="S95" s="69"/>
      <c r="T95" s="69" t="s">
        <v>609</v>
      </c>
      <c r="U95" s="69" t="s">
        <v>609</v>
      </c>
      <c r="V95" s="77"/>
      <c r="W95" s="77"/>
      <c r="X95" s="7" t="s">
        <v>735</v>
      </c>
      <c r="Y95" s="77"/>
      <c r="Z95" s="77"/>
      <c r="AA95" s="77"/>
      <c r="AB95" s="77"/>
    </row>
    <row r="96" spans="1:28">
      <c r="A96" s="52">
        <v>99</v>
      </c>
      <c r="B96" s="52" t="s">
        <v>13</v>
      </c>
      <c r="C96" s="66" t="s">
        <v>730</v>
      </c>
      <c r="D96" s="52"/>
      <c r="E96" s="77" t="s">
        <v>722</v>
      </c>
      <c r="F96" s="50">
        <v>4</v>
      </c>
      <c r="G96" s="50" t="s">
        <v>266</v>
      </c>
      <c r="H96" s="77"/>
      <c r="I96" s="69" t="s">
        <v>266</v>
      </c>
      <c r="J96" s="70" t="s">
        <v>266</v>
      </c>
      <c r="K96" s="77"/>
      <c r="L96" s="77"/>
      <c r="M96" s="6">
        <v>1</v>
      </c>
      <c r="N96" s="55">
        <v>43017</v>
      </c>
      <c r="O96" s="77" t="s">
        <v>263</v>
      </c>
      <c r="P96" s="67" t="s">
        <v>655</v>
      </c>
      <c r="Q96" s="68" t="s">
        <v>266</v>
      </c>
      <c r="R96" s="77" t="s">
        <v>171</v>
      </c>
      <c r="S96" s="77"/>
      <c r="T96" s="69" t="s">
        <v>609</v>
      </c>
      <c r="U96" s="77"/>
      <c r="V96" s="77"/>
      <c r="W96" s="77"/>
      <c r="Y96" s="77"/>
      <c r="Z96" s="77"/>
      <c r="AA96" s="77"/>
      <c r="AB96" s="77"/>
    </row>
    <row r="97" spans="1:28">
      <c r="A97" s="52">
        <v>100</v>
      </c>
      <c r="B97" s="52" t="s">
        <v>13</v>
      </c>
      <c r="C97" s="66" t="s">
        <v>730</v>
      </c>
      <c r="D97" s="52"/>
      <c r="E97" s="77" t="s">
        <v>722</v>
      </c>
      <c r="F97" s="50">
        <v>4</v>
      </c>
      <c r="G97" s="50" t="s">
        <v>362</v>
      </c>
      <c r="H97" s="77"/>
      <c r="I97" s="69" t="s">
        <v>362</v>
      </c>
      <c r="J97" s="70" t="s">
        <v>362</v>
      </c>
      <c r="K97" s="77"/>
      <c r="L97" s="77"/>
      <c r="M97" s="6">
        <v>1</v>
      </c>
      <c r="N97" s="55">
        <v>43017</v>
      </c>
      <c r="O97" s="77" t="s">
        <v>65</v>
      </c>
      <c r="P97" s="67" t="s">
        <v>108</v>
      </c>
      <c r="Q97" s="68" t="s">
        <v>362</v>
      </c>
      <c r="R97" s="77" t="s">
        <v>171</v>
      </c>
      <c r="S97" s="69" t="s">
        <v>609</v>
      </c>
      <c r="T97" s="77"/>
      <c r="U97" s="77"/>
      <c r="V97" s="77"/>
      <c r="W97" s="77"/>
      <c r="Y97" s="77"/>
      <c r="Z97" s="77"/>
      <c r="AA97" s="77"/>
      <c r="AB97" s="77"/>
    </row>
    <row r="98" spans="1:28">
      <c r="A98" s="52">
        <v>101</v>
      </c>
      <c r="B98" s="52" t="s">
        <v>13</v>
      </c>
      <c r="C98" s="66" t="s">
        <v>730</v>
      </c>
      <c r="D98" s="52"/>
      <c r="E98" s="77" t="s">
        <v>722</v>
      </c>
      <c r="F98" s="50">
        <v>4</v>
      </c>
      <c r="G98" s="50" t="s">
        <v>289</v>
      </c>
      <c r="H98" s="77"/>
      <c r="I98" s="69" t="s">
        <v>289</v>
      </c>
      <c r="J98" s="70" t="s">
        <v>723</v>
      </c>
      <c r="K98" s="77"/>
      <c r="L98" s="77"/>
      <c r="M98" s="6">
        <v>0.6</v>
      </c>
      <c r="N98" s="55">
        <v>43017</v>
      </c>
      <c r="O98" s="77" t="s">
        <v>65</v>
      </c>
      <c r="P98" s="67" t="s">
        <v>108</v>
      </c>
      <c r="Q98" s="68" t="s">
        <v>289</v>
      </c>
      <c r="R98" s="77" t="s">
        <v>368</v>
      </c>
      <c r="S98" s="69"/>
      <c r="T98" s="77"/>
      <c r="U98" s="69" t="s">
        <v>609</v>
      </c>
      <c r="V98" s="77"/>
      <c r="W98" s="77"/>
      <c r="Y98" s="77"/>
      <c r="Z98" s="77"/>
      <c r="AA98" s="77"/>
      <c r="AB98" s="77"/>
    </row>
    <row r="99" spans="1:28">
      <c r="A99" s="52">
        <v>102</v>
      </c>
      <c r="B99" s="52" t="s">
        <v>13</v>
      </c>
      <c r="C99" s="66" t="s">
        <v>730</v>
      </c>
      <c r="D99" s="52"/>
      <c r="E99" s="77" t="s">
        <v>722</v>
      </c>
      <c r="F99" s="50">
        <v>4</v>
      </c>
      <c r="G99" s="50" t="s">
        <v>210</v>
      </c>
      <c r="H99" s="77"/>
      <c r="I99" s="69" t="s">
        <v>210</v>
      </c>
      <c r="J99" s="70" t="s">
        <v>210</v>
      </c>
      <c r="K99" s="77"/>
      <c r="L99" s="77"/>
      <c r="M99" s="6">
        <v>1</v>
      </c>
      <c r="N99" s="55">
        <v>43017</v>
      </c>
      <c r="O99" s="77" t="s">
        <v>189</v>
      </c>
      <c r="P99" s="67" t="s">
        <v>717</v>
      </c>
      <c r="Q99" s="68" t="s">
        <v>210</v>
      </c>
      <c r="R99" s="77" t="s">
        <v>248</v>
      </c>
      <c r="S99" s="77"/>
      <c r="T99" s="69" t="s">
        <v>609</v>
      </c>
      <c r="U99" s="77"/>
      <c r="V99" s="77"/>
      <c r="W99" s="77"/>
      <c r="Y99" s="77"/>
      <c r="Z99" s="77"/>
      <c r="AA99" s="77"/>
      <c r="AB99" s="77"/>
    </row>
    <row r="100" spans="1:28">
      <c r="A100" s="52">
        <v>103</v>
      </c>
      <c r="B100" s="52" t="s">
        <v>13</v>
      </c>
      <c r="C100" s="66" t="s">
        <v>730</v>
      </c>
      <c r="D100" s="52"/>
      <c r="E100" s="77" t="s">
        <v>722</v>
      </c>
      <c r="F100" s="50">
        <v>4</v>
      </c>
      <c r="G100" s="50" t="s">
        <v>299</v>
      </c>
      <c r="H100" s="77"/>
      <c r="I100" s="69" t="s">
        <v>299</v>
      </c>
      <c r="J100" s="70" t="s">
        <v>299</v>
      </c>
      <c r="K100" s="77"/>
      <c r="L100" s="77"/>
      <c r="M100" s="6">
        <v>0.6</v>
      </c>
      <c r="N100" s="55">
        <v>43017</v>
      </c>
      <c r="O100" s="77" t="s">
        <v>65</v>
      </c>
      <c r="P100" s="67" t="s">
        <v>108</v>
      </c>
      <c r="Q100" s="68" t="s">
        <v>299</v>
      </c>
      <c r="R100" s="77" t="s">
        <v>140</v>
      </c>
      <c r="S100" s="77"/>
      <c r="T100" s="69"/>
      <c r="U100" s="69" t="s">
        <v>609</v>
      </c>
      <c r="V100" s="77"/>
      <c r="W100" s="77"/>
      <c r="Y100" s="77"/>
      <c r="Z100" s="77"/>
      <c r="AA100" s="77"/>
      <c r="AB100" s="77"/>
    </row>
    <row r="101" spans="1:28">
      <c r="A101" s="52">
        <v>104</v>
      </c>
      <c r="B101" s="52" t="s">
        <v>13</v>
      </c>
      <c r="C101" s="66" t="s">
        <v>730</v>
      </c>
      <c r="D101" s="52"/>
      <c r="E101" s="77" t="s">
        <v>722</v>
      </c>
      <c r="F101" s="50">
        <v>4</v>
      </c>
      <c r="G101" s="50" t="s">
        <v>87</v>
      </c>
      <c r="H101" s="77"/>
      <c r="I101" s="69" t="s">
        <v>87</v>
      </c>
      <c r="J101" s="70" t="s">
        <v>87</v>
      </c>
      <c r="K101" s="77"/>
      <c r="L101" s="77"/>
      <c r="M101" s="6">
        <v>1</v>
      </c>
      <c r="N101" s="55">
        <v>43017</v>
      </c>
      <c r="O101" s="77" t="s">
        <v>65</v>
      </c>
      <c r="P101" s="67" t="s">
        <v>607</v>
      </c>
      <c r="Q101" s="68" t="s">
        <v>87</v>
      </c>
      <c r="R101" s="77" t="s">
        <v>95</v>
      </c>
      <c r="S101" s="77"/>
      <c r="T101" s="69" t="s">
        <v>609</v>
      </c>
      <c r="U101" s="77"/>
      <c r="V101" s="77"/>
      <c r="W101" s="77"/>
      <c r="Y101" s="77"/>
      <c r="Z101" s="77"/>
      <c r="AA101" s="77"/>
      <c r="AB101" s="77"/>
    </row>
    <row r="102" spans="1:28">
      <c r="A102" s="52">
        <v>105</v>
      </c>
      <c r="B102" s="52" t="s">
        <v>13</v>
      </c>
      <c r="C102" s="66" t="s">
        <v>730</v>
      </c>
      <c r="D102" s="52"/>
      <c r="E102" s="77" t="s">
        <v>722</v>
      </c>
      <c r="F102" s="50">
        <v>4</v>
      </c>
      <c r="G102" s="50" t="s">
        <v>396</v>
      </c>
      <c r="H102" s="77"/>
      <c r="I102" s="69" t="s">
        <v>396</v>
      </c>
      <c r="J102" s="70" t="s">
        <v>87</v>
      </c>
      <c r="K102" s="77"/>
      <c r="L102" s="77"/>
      <c r="M102" s="6">
        <v>1</v>
      </c>
      <c r="N102" s="55">
        <v>43017</v>
      </c>
      <c r="O102" s="77" t="s">
        <v>65</v>
      </c>
      <c r="P102" s="67" t="s">
        <v>608</v>
      </c>
      <c r="Q102" s="68" t="s">
        <v>396</v>
      </c>
      <c r="R102" s="77" t="s">
        <v>171</v>
      </c>
      <c r="S102" s="77"/>
      <c r="T102" s="69" t="s">
        <v>609</v>
      </c>
      <c r="U102" s="77"/>
      <c r="V102" s="77"/>
      <c r="W102" s="77"/>
      <c r="Y102" s="77"/>
      <c r="Z102" s="77"/>
      <c r="AA102" s="77"/>
      <c r="AB102" s="77"/>
    </row>
    <row r="103" spans="1:28">
      <c r="A103" s="52">
        <v>106</v>
      </c>
      <c r="B103" s="52" t="s">
        <v>13</v>
      </c>
      <c r="C103" s="66" t="s">
        <v>730</v>
      </c>
      <c r="D103" s="52"/>
      <c r="E103" s="77" t="s">
        <v>722</v>
      </c>
      <c r="F103" s="50">
        <v>4</v>
      </c>
      <c r="G103" s="50" t="s">
        <v>281</v>
      </c>
      <c r="H103" s="77"/>
      <c r="I103" s="69" t="s">
        <v>281</v>
      </c>
      <c r="J103" s="70" t="s">
        <v>281</v>
      </c>
      <c r="K103" s="77"/>
      <c r="L103" s="77"/>
      <c r="M103" s="6">
        <v>0.8</v>
      </c>
      <c r="N103" s="55">
        <v>43017</v>
      </c>
      <c r="O103" s="77" t="s">
        <v>189</v>
      </c>
      <c r="P103" s="67" t="s">
        <v>717</v>
      </c>
      <c r="Q103" s="68" t="s">
        <v>281</v>
      </c>
      <c r="R103" s="77" t="s">
        <v>248</v>
      </c>
      <c r="S103" s="77"/>
      <c r="T103" s="69" t="s">
        <v>609</v>
      </c>
      <c r="U103" s="77"/>
      <c r="V103" s="77"/>
      <c r="W103" s="77"/>
      <c r="Y103" s="69" t="s">
        <v>736</v>
      </c>
      <c r="Z103" s="77"/>
      <c r="AA103" s="77"/>
      <c r="AB103" s="69" t="s">
        <v>737</v>
      </c>
    </row>
    <row r="104" spans="1:28">
      <c r="A104" s="52">
        <v>107</v>
      </c>
      <c r="B104" s="52" t="s">
        <v>13</v>
      </c>
      <c r="C104" s="66" t="s">
        <v>730</v>
      </c>
      <c r="D104" s="52"/>
      <c r="E104" s="77" t="s">
        <v>722</v>
      </c>
      <c r="F104" s="50">
        <v>4</v>
      </c>
      <c r="G104" s="50" t="s">
        <v>173</v>
      </c>
      <c r="H104" s="77"/>
      <c r="I104" s="69" t="s">
        <v>173</v>
      </c>
      <c r="J104" s="70" t="s">
        <v>173</v>
      </c>
      <c r="K104" s="77"/>
      <c r="L104" s="77"/>
      <c r="M104" s="6">
        <v>0.8</v>
      </c>
      <c r="N104" s="55">
        <v>43017</v>
      </c>
      <c r="O104" s="77" t="s">
        <v>65</v>
      </c>
      <c r="P104" s="67" t="s">
        <v>108</v>
      </c>
      <c r="Q104" s="68" t="s">
        <v>173</v>
      </c>
      <c r="R104" s="77" t="s">
        <v>173</v>
      </c>
      <c r="S104" s="77"/>
      <c r="T104" s="69" t="s">
        <v>609</v>
      </c>
      <c r="U104" s="77"/>
      <c r="V104" s="77"/>
      <c r="W104" s="77"/>
      <c r="Y104" s="77"/>
      <c r="Z104" s="77"/>
      <c r="AA104" s="77"/>
      <c r="AB104" s="77"/>
    </row>
    <row r="105" spans="1:28">
      <c r="A105" s="52">
        <v>108</v>
      </c>
      <c r="B105" s="52" t="s">
        <v>13</v>
      </c>
      <c r="C105" s="66" t="s">
        <v>730</v>
      </c>
      <c r="D105" s="52"/>
      <c r="E105" s="77" t="s">
        <v>722</v>
      </c>
      <c r="F105" s="50">
        <v>4</v>
      </c>
      <c r="G105" s="50" t="s">
        <v>134</v>
      </c>
      <c r="H105" s="77"/>
      <c r="I105" s="69" t="s">
        <v>134</v>
      </c>
      <c r="J105" s="70" t="s">
        <v>738</v>
      </c>
      <c r="K105" s="77"/>
      <c r="L105" s="77"/>
      <c r="M105" s="6">
        <v>1</v>
      </c>
      <c r="N105" s="55">
        <v>43017</v>
      </c>
      <c r="O105" s="77" t="s">
        <v>65</v>
      </c>
      <c r="P105" s="67" t="s">
        <v>108</v>
      </c>
      <c r="Q105" s="68" t="s">
        <v>134</v>
      </c>
      <c r="R105" s="77" t="s">
        <v>140</v>
      </c>
      <c r="S105" s="77"/>
      <c r="T105" s="77"/>
      <c r="U105" s="77" t="s">
        <v>609</v>
      </c>
      <c r="V105" s="77"/>
      <c r="W105" s="77"/>
      <c r="Y105" s="77"/>
      <c r="Z105" s="77"/>
      <c r="AA105" s="77"/>
      <c r="AB105" s="77"/>
    </row>
    <row r="106" spans="1:28">
      <c r="A106" s="52">
        <v>109</v>
      </c>
      <c r="B106" s="52" t="s">
        <v>13</v>
      </c>
      <c r="C106" s="66" t="s">
        <v>730</v>
      </c>
      <c r="D106" s="52"/>
      <c r="E106" s="77" t="s">
        <v>722</v>
      </c>
      <c r="F106" s="50">
        <v>4</v>
      </c>
      <c r="G106" s="50" t="s">
        <v>213</v>
      </c>
      <c r="H106" s="77"/>
      <c r="I106" s="69" t="s">
        <v>213</v>
      </c>
      <c r="J106" s="70" t="s">
        <v>213</v>
      </c>
      <c r="K106" s="77"/>
      <c r="L106" s="77"/>
      <c r="M106" s="6">
        <v>1</v>
      </c>
      <c r="N106" s="55">
        <v>43017</v>
      </c>
      <c r="O106" s="77" t="s">
        <v>189</v>
      </c>
      <c r="P106" s="67" t="s">
        <v>717</v>
      </c>
      <c r="Q106" s="68" t="s">
        <v>213</v>
      </c>
      <c r="R106" s="77" t="s">
        <v>248</v>
      </c>
      <c r="S106" s="69" t="s">
        <v>609</v>
      </c>
      <c r="T106" s="69" t="s">
        <v>609</v>
      </c>
      <c r="U106" s="77"/>
      <c r="V106" s="77"/>
      <c r="W106" s="77"/>
      <c r="Y106" s="69" t="s">
        <v>724</v>
      </c>
      <c r="Z106" s="77"/>
      <c r="AA106" s="77"/>
      <c r="AB106" s="77"/>
    </row>
    <row r="107" spans="1:28">
      <c r="A107" s="52">
        <v>110</v>
      </c>
      <c r="B107" s="52" t="s">
        <v>13</v>
      </c>
      <c r="C107" s="66" t="s">
        <v>730</v>
      </c>
      <c r="D107" s="52"/>
      <c r="E107" s="77" t="s">
        <v>722</v>
      </c>
      <c r="F107" s="50">
        <v>4</v>
      </c>
      <c r="G107" s="50" t="s">
        <v>303</v>
      </c>
      <c r="H107" s="77"/>
      <c r="I107" s="69" t="s">
        <v>303</v>
      </c>
      <c r="J107" s="70" t="s">
        <v>303</v>
      </c>
      <c r="K107" s="77"/>
      <c r="L107" s="77"/>
      <c r="M107" s="6">
        <v>0.6</v>
      </c>
      <c r="N107" s="55">
        <v>43017</v>
      </c>
      <c r="O107" s="77" t="s">
        <v>65</v>
      </c>
      <c r="P107" s="67" t="s">
        <v>608</v>
      </c>
      <c r="Q107" s="68" t="s">
        <v>303</v>
      </c>
      <c r="R107" s="77" t="s">
        <v>171</v>
      </c>
      <c r="S107" s="77"/>
      <c r="T107" s="77"/>
      <c r="U107" s="69" t="s">
        <v>609</v>
      </c>
      <c r="V107" s="77"/>
      <c r="W107" s="77"/>
      <c r="Y107" s="77"/>
      <c r="Z107" s="77"/>
      <c r="AA107" s="77"/>
      <c r="AB107" s="77"/>
    </row>
    <row r="108" spans="1:28">
      <c r="A108" s="52">
        <v>111</v>
      </c>
      <c r="B108" s="52" t="s">
        <v>13</v>
      </c>
      <c r="C108" s="66" t="s">
        <v>730</v>
      </c>
      <c r="D108" s="52"/>
      <c r="E108" s="77" t="s">
        <v>722</v>
      </c>
      <c r="F108" s="50">
        <v>4</v>
      </c>
      <c r="G108" s="50" t="s">
        <v>420</v>
      </c>
      <c r="H108" s="77"/>
      <c r="I108" s="69" t="s">
        <v>420</v>
      </c>
      <c r="J108" s="70" t="s">
        <v>420</v>
      </c>
      <c r="K108" s="77"/>
      <c r="L108" s="77"/>
      <c r="M108" s="6">
        <v>0.6</v>
      </c>
      <c r="N108" s="55">
        <v>43017</v>
      </c>
      <c r="O108" s="77" t="s">
        <v>65</v>
      </c>
      <c r="P108" s="67" t="s">
        <v>608</v>
      </c>
      <c r="Q108" s="68" t="s">
        <v>420</v>
      </c>
      <c r="R108" s="77" t="s">
        <v>368</v>
      </c>
      <c r="S108" s="69" t="s">
        <v>609</v>
      </c>
      <c r="T108" s="77"/>
      <c r="U108" s="77"/>
      <c r="V108" s="77"/>
      <c r="W108" s="77"/>
      <c r="Y108" s="77"/>
      <c r="Z108" s="77"/>
      <c r="AA108" s="77"/>
      <c r="AB108" s="77"/>
    </row>
    <row r="109" spans="1:28">
      <c r="A109" s="52">
        <v>112</v>
      </c>
      <c r="B109" s="52" t="s">
        <v>13</v>
      </c>
      <c r="C109" s="66" t="s">
        <v>730</v>
      </c>
      <c r="D109" s="52"/>
      <c r="E109" s="77" t="s">
        <v>722</v>
      </c>
      <c r="F109" s="50">
        <v>4</v>
      </c>
      <c r="G109" s="50" t="s">
        <v>294</v>
      </c>
      <c r="H109" s="77"/>
      <c r="I109" s="69" t="s">
        <v>294</v>
      </c>
      <c r="J109" s="70" t="s">
        <v>294</v>
      </c>
      <c r="K109" s="77"/>
      <c r="L109" s="77"/>
      <c r="M109" s="6">
        <v>0.6</v>
      </c>
      <c r="N109" s="55">
        <v>43017</v>
      </c>
      <c r="O109" s="77" t="s">
        <v>65</v>
      </c>
      <c r="P109" s="67" t="s">
        <v>608</v>
      </c>
      <c r="Q109" s="68" t="s">
        <v>294</v>
      </c>
      <c r="R109" s="77" t="s">
        <v>171</v>
      </c>
      <c r="S109" s="77"/>
      <c r="T109" s="69" t="s">
        <v>609</v>
      </c>
      <c r="U109" s="77"/>
      <c r="V109" s="77"/>
      <c r="W109" s="77"/>
      <c r="Y109" s="77"/>
      <c r="Z109" s="77"/>
      <c r="AA109" s="77"/>
      <c r="AB109" s="77"/>
    </row>
    <row r="110" spans="1:28">
      <c r="A110" s="52">
        <v>113</v>
      </c>
      <c r="B110" s="52" t="s">
        <v>13</v>
      </c>
      <c r="C110" s="66" t="s">
        <v>730</v>
      </c>
      <c r="D110" s="52"/>
      <c r="E110" s="77" t="s">
        <v>722</v>
      </c>
      <c r="F110" s="50">
        <v>4</v>
      </c>
      <c r="G110" s="50" t="s">
        <v>145</v>
      </c>
      <c r="H110" s="77"/>
      <c r="I110" s="69" t="s">
        <v>145</v>
      </c>
      <c r="J110" s="70" t="s">
        <v>145</v>
      </c>
      <c r="K110" s="77"/>
      <c r="L110" s="77"/>
      <c r="M110" s="6">
        <v>1</v>
      </c>
      <c r="N110" s="55">
        <v>43017</v>
      </c>
      <c r="O110" s="77" t="s">
        <v>688</v>
      </c>
      <c r="P110" s="67" t="s">
        <v>608</v>
      </c>
      <c r="Q110" s="68" t="s">
        <v>145</v>
      </c>
      <c r="R110" s="77"/>
      <c r="S110" s="77"/>
      <c r="T110" s="69"/>
      <c r="U110" s="77"/>
      <c r="V110" s="77"/>
      <c r="W110" s="77"/>
      <c r="Y110" s="77"/>
      <c r="Z110" s="77"/>
      <c r="AA110" s="77"/>
      <c r="AB110" s="77"/>
    </row>
    <row r="111" spans="1:28">
      <c r="A111" s="52">
        <v>114</v>
      </c>
      <c r="B111" s="52" t="s">
        <v>13</v>
      </c>
      <c r="C111" s="66" t="s">
        <v>730</v>
      </c>
      <c r="D111" s="52"/>
      <c r="E111" s="77" t="s">
        <v>722</v>
      </c>
      <c r="F111" s="50">
        <v>4</v>
      </c>
      <c r="G111" s="50" t="s">
        <v>739</v>
      </c>
      <c r="H111" s="77"/>
      <c r="I111" s="69" t="s">
        <v>739</v>
      </c>
      <c r="J111" s="70" t="s">
        <v>740</v>
      </c>
      <c r="K111" s="77"/>
      <c r="L111" s="77"/>
      <c r="M111" s="6">
        <v>0.6</v>
      </c>
      <c r="N111" s="55">
        <v>43017</v>
      </c>
      <c r="O111" s="77" t="s">
        <v>65</v>
      </c>
      <c r="P111" s="67" t="s">
        <v>108</v>
      </c>
      <c r="Q111" s="68" t="s">
        <v>144</v>
      </c>
      <c r="R111" s="77" t="s">
        <v>262</v>
      </c>
      <c r="S111" s="69" t="s">
        <v>609</v>
      </c>
      <c r="T111" s="69" t="s">
        <v>609</v>
      </c>
      <c r="U111" s="77"/>
      <c r="V111" s="77"/>
      <c r="W111" s="77"/>
      <c r="X111" s="7" t="s">
        <v>741</v>
      </c>
      <c r="Y111" s="77"/>
      <c r="Z111" s="77"/>
      <c r="AA111" s="77"/>
      <c r="AB111" s="77"/>
    </row>
    <row r="112" spans="1:28">
      <c r="A112" s="52">
        <v>115</v>
      </c>
      <c r="B112" s="52" t="s">
        <v>13</v>
      </c>
      <c r="C112" s="66" t="s">
        <v>730</v>
      </c>
      <c r="D112" s="52"/>
      <c r="E112" s="77" t="s">
        <v>722</v>
      </c>
      <c r="F112" s="50">
        <v>4</v>
      </c>
      <c r="G112" s="50" t="s">
        <v>254</v>
      </c>
      <c r="H112" s="77"/>
      <c r="I112" s="69" t="s">
        <v>254</v>
      </c>
      <c r="J112" s="70" t="s">
        <v>254</v>
      </c>
      <c r="K112" s="77"/>
      <c r="L112" s="77"/>
      <c r="M112" s="6">
        <v>1</v>
      </c>
      <c r="N112" s="55">
        <v>43017</v>
      </c>
      <c r="O112" s="77" t="s">
        <v>65</v>
      </c>
      <c r="P112" s="67" t="s">
        <v>108</v>
      </c>
      <c r="Q112" s="68" t="s">
        <v>254</v>
      </c>
      <c r="R112" s="77" t="s">
        <v>171</v>
      </c>
      <c r="S112" s="77"/>
      <c r="T112" s="69" t="s">
        <v>609</v>
      </c>
      <c r="U112" s="77"/>
      <c r="V112" s="77"/>
      <c r="W112" s="77"/>
      <c r="Y112" s="77"/>
      <c r="Z112" s="77"/>
      <c r="AA112" s="77"/>
      <c r="AB112" s="77"/>
    </row>
    <row r="113" spans="1:26">
      <c r="A113" s="52">
        <v>116</v>
      </c>
      <c r="B113" s="52" t="s">
        <v>13</v>
      </c>
      <c r="C113" s="66" t="s">
        <v>730</v>
      </c>
      <c r="D113" s="52"/>
      <c r="E113" s="77" t="s">
        <v>722</v>
      </c>
      <c r="F113" s="50">
        <v>4</v>
      </c>
      <c r="G113" s="50" t="s">
        <v>241</v>
      </c>
      <c r="H113" s="77"/>
      <c r="I113" s="69" t="s">
        <v>241</v>
      </c>
      <c r="J113" s="70" t="s">
        <v>242</v>
      </c>
      <c r="K113" s="77"/>
      <c r="L113" s="77"/>
      <c r="M113" s="6">
        <v>1</v>
      </c>
      <c r="N113" s="55">
        <v>43017</v>
      </c>
      <c r="O113" s="77" t="s">
        <v>65</v>
      </c>
      <c r="P113" s="67" t="s">
        <v>108</v>
      </c>
      <c r="Q113" s="68" t="s">
        <v>241</v>
      </c>
      <c r="R113" s="77" t="s">
        <v>171</v>
      </c>
      <c r="S113" s="77"/>
      <c r="T113" s="69" t="s">
        <v>609</v>
      </c>
      <c r="U113" s="77"/>
      <c r="V113" s="77"/>
      <c r="W113" s="77"/>
      <c r="Y113" s="77"/>
      <c r="Z113" s="77"/>
    </row>
    <row r="114" spans="1:26">
      <c r="A114" s="52">
        <v>117</v>
      </c>
      <c r="B114" s="52" t="s">
        <v>13</v>
      </c>
      <c r="C114" s="66" t="s">
        <v>730</v>
      </c>
      <c r="D114" s="52"/>
      <c r="E114" s="77" t="s">
        <v>722</v>
      </c>
      <c r="F114" s="50">
        <v>4</v>
      </c>
      <c r="G114" s="50" t="s">
        <v>399</v>
      </c>
      <c r="H114" s="77"/>
      <c r="I114" s="69" t="s">
        <v>399</v>
      </c>
      <c r="J114" s="70" t="s">
        <v>399</v>
      </c>
      <c r="K114" s="77"/>
      <c r="L114" s="77"/>
      <c r="M114" s="6">
        <v>0.8</v>
      </c>
      <c r="N114" s="55">
        <v>43017</v>
      </c>
      <c r="O114" s="77" t="s">
        <v>65</v>
      </c>
      <c r="P114" s="67" t="s">
        <v>608</v>
      </c>
      <c r="Q114" s="68" t="s">
        <v>399</v>
      </c>
      <c r="R114" s="77" t="s">
        <v>368</v>
      </c>
      <c r="S114" s="69" t="s">
        <v>609</v>
      </c>
      <c r="T114" s="77"/>
      <c r="U114" s="77"/>
      <c r="V114" s="77"/>
      <c r="W114" s="77"/>
      <c r="Y114" s="77"/>
      <c r="Z114" s="77"/>
    </row>
    <row r="115" spans="1:26">
      <c r="A115" s="52">
        <v>118</v>
      </c>
      <c r="B115" s="52" t="s">
        <v>13</v>
      </c>
      <c r="C115" s="66" t="s">
        <v>730</v>
      </c>
      <c r="D115" s="52"/>
      <c r="E115" s="77" t="s">
        <v>722</v>
      </c>
      <c r="F115" s="50">
        <v>4</v>
      </c>
      <c r="G115" s="50" t="s">
        <v>144</v>
      </c>
      <c r="H115" s="77"/>
      <c r="I115" s="69" t="s">
        <v>144</v>
      </c>
      <c r="J115" s="70" t="s">
        <v>144</v>
      </c>
      <c r="K115" s="77"/>
      <c r="L115" s="77"/>
      <c r="M115" s="6">
        <v>1</v>
      </c>
      <c r="N115" s="55">
        <v>43017</v>
      </c>
      <c r="O115" s="77" t="s">
        <v>65</v>
      </c>
      <c r="P115" s="67" t="s">
        <v>108</v>
      </c>
      <c r="Q115" s="68" t="s">
        <v>144</v>
      </c>
      <c r="R115" s="77" t="s">
        <v>262</v>
      </c>
      <c r="S115" s="77"/>
      <c r="T115" s="69" t="s">
        <v>609</v>
      </c>
      <c r="U115" s="77"/>
      <c r="V115" s="77"/>
      <c r="W115" s="77"/>
      <c r="Y115" s="77"/>
      <c r="Z115" s="77"/>
    </row>
    <row r="116" spans="1:26">
      <c r="A116" s="52">
        <v>119</v>
      </c>
      <c r="B116" s="52" t="s">
        <v>13</v>
      </c>
      <c r="C116" s="66" t="s">
        <v>730</v>
      </c>
      <c r="D116" s="52"/>
      <c r="E116" s="77" t="s">
        <v>722</v>
      </c>
      <c r="F116" s="50">
        <v>4</v>
      </c>
      <c r="G116" s="50" t="s">
        <v>182</v>
      </c>
      <c r="H116" s="77"/>
      <c r="I116" s="69" t="s">
        <v>182</v>
      </c>
      <c r="J116" s="70" t="s">
        <v>182</v>
      </c>
      <c r="K116" s="77"/>
      <c r="L116" s="77"/>
      <c r="M116" s="6">
        <v>0.8</v>
      </c>
      <c r="N116" s="55">
        <v>43017</v>
      </c>
      <c r="O116" s="77" t="s">
        <v>65</v>
      </c>
      <c r="P116" s="67" t="s">
        <v>184</v>
      </c>
      <c r="Q116" s="68" t="s">
        <v>182</v>
      </c>
      <c r="R116" s="77" t="s">
        <v>171</v>
      </c>
      <c r="S116" s="77"/>
      <c r="T116" s="69" t="s">
        <v>609</v>
      </c>
      <c r="U116" s="77"/>
      <c r="V116" s="77"/>
      <c r="W116" s="77"/>
      <c r="Y116" s="77"/>
      <c r="Z116" s="77"/>
    </row>
    <row r="117" spans="1:26">
      <c r="A117" s="52">
        <v>120</v>
      </c>
      <c r="B117" s="52" t="s">
        <v>13</v>
      </c>
      <c r="C117" s="66" t="s">
        <v>730</v>
      </c>
      <c r="D117" s="52"/>
      <c r="E117" s="77" t="s">
        <v>722</v>
      </c>
      <c r="F117" s="50">
        <v>4</v>
      </c>
      <c r="G117" s="50" t="s">
        <v>223</v>
      </c>
      <c r="H117" s="77"/>
      <c r="I117" s="69" t="s">
        <v>223</v>
      </c>
      <c r="J117" s="70" t="s">
        <v>223</v>
      </c>
      <c r="K117" s="77"/>
      <c r="L117" s="77"/>
      <c r="M117" s="6">
        <v>0.8</v>
      </c>
      <c r="N117" s="55">
        <v>43017</v>
      </c>
      <c r="O117" s="77" t="s">
        <v>65</v>
      </c>
      <c r="P117" s="67" t="s">
        <v>184</v>
      </c>
      <c r="Q117" s="68" t="s">
        <v>223</v>
      </c>
      <c r="R117" s="77" t="s">
        <v>171</v>
      </c>
      <c r="S117" s="77"/>
      <c r="T117" s="69" t="s">
        <v>609</v>
      </c>
      <c r="U117" s="77"/>
      <c r="V117" s="77"/>
      <c r="W117" s="77"/>
      <c r="Y117" s="77"/>
      <c r="Z117" s="77"/>
    </row>
    <row r="118" spans="1:26">
      <c r="A118" s="52">
        <v>121</v>
      </c>
      <c r="B118" s="52" t="s">
        <v>13</v>
      </c>
      <c r="C118" s="66" t="s">
        <v>730</v>
      </c>
      <c r="D118" s="52"/>
      <c r="E118" s="77" t="s">
        <v>722</v>
      </c>
      <c r="F118" s="50">
        <v>4</v>
      </c>
      <c r="G118" s="50" t="s">
        <v>357</v>
      </c>
      <c r="H118" s="77"/>
      <c r="I118" s="69" t="s">
        <v>357</v>
      </c>
      <c r="J118" s="70" t="s">
        <v>357</v>
      </c>
      <c r="K118" s="77"/>
      <c r="L118" s="77"/>
      <c r="M118" s="6">
        <v>0.6</v>
      </c>
      <c r="N118" s="55">
        <v>43017</v>
      </c>
      <c r="O118" s="77" t="s">
        <v>65</v>
      </c>
      <c r="P118" s="67" t="s">
        <v>108</v>
      </c>
      <c r="Q118" s="68" t="s">
        <v>357</v>
      </c>
      <c r="R118" s="77" t="s">
        <v>171</v>
      </c>
      <c r="S118" s="77"/>
      <c r="T118" s="77"/>
      <c r="U118" s="69" t="s">
        <v>609</v>
      </c>
      <c r="V118" s="77"/>
      <c r="W118" s="77"/>
      <c r="Y118" s="77"/>
      <c r="Z118" s="77"/>
    </row>
    <row r="119" spans="1:26">
      <c r="A119" s="52">
        <v>122</v>
      </c>
      <c r="B119" s="52" t="s">
        <v>13</v>
      </c>
      <c r="C119" s="66" t="s">
        <v>730</v>
      </c>
      <c r="D119" s="52"/>
      <c r="E119" s="77" t="s">
        <v>722</v>
      </c>
      <c r="F119" s="50">
        <v>4</v>
      </c>
      <c r="G119" s="50" t="s">
        <v>107</v>
      </c>
      <c r="H119" s="77"/>
      <c r="I119" s="69" t="s">
        <v>107</v>
      </c>
      <c r="J119" s="70" t="s">
        <v>107</v>
      </c>
      <c r="K119" s="77"/>
      <c r="L119" s="77"/>
      <c r="M119" s="6">
        <v>1</v>
      </c>
      <c r="N119" s="55">
        <v>43017</v>
      </c>
      <c r="O119" s="77" t="s">
        <v>65</v>
      </c>
      <c r="P119" s="67" t="s">
        <v>108</v>
      </c>
      <c r="Q119" s="68" t="s">
        <v>107</v>
      </c>
      <c r="R119" s="77" t="s">
        <v>368</v>
      </c>
      <c r="S119" s="69" t="s">
        <v>609</v>
      </c>
      <c r="T119" s="69" t="s">
        <v>609</v>
      </c>
      <c r="U119" s="77"/>
      <c r="V119" s="77"/>
      <c r="W119" s="77"/>
      <c r="Y119" s="77"/>
      <c r="Z119" s="77"/>
    </row>
    <row r="120" spans="1:26">
      <c r="A120" s="52">
        <v>123</v>
      </c>
      <c r="B120" s="52" t="s">
        <v>13</v>
      </c>
      <c r="C120" s="66" t="s">
        <v>730</v>
      </c>
      <c r="D120" s="52"/>
      <c r="E120" s="77" t="s">
        <v>722</v>
      </c>
      <c r="F120" s="50">
        <v>4</v>
      </c>
      <c r="G120" s="50" t="s">
        <v>176</v>
      </c>
      <c r="H120" s="77"/>
      <c r="I120" s="69" t="s">
        <v>176</v>
      </c>
      <c r="J120" s="70" t="s">
        <v>726</v>
      </c>
      <c r="K120" s="77"/>
      <c r="L120" s="77"/>
      <c r="M120" s="6">
        <v>0.8</v>
      </c>
      <c r="N120" s="55">
        <v>43017</v>
      </c>
      <c r="O120" s="77" t="s">
        <v>65</v>
      </c>
      <c r="P120" s="67" t="s">
        <v>108</v>
      </c>
      <c r="Q120" s="68" t="s">
        <v>176</v>
      </c>
      <c r="R120" s="77" t="s">
        <v>368</v>
      </c>
      <c r="S120" s="77"/>
      <c r="T120" s="77"/>
      <c r="U120" s="69" t="s">
        <v>609</v>
      </c>
      <c r="V120" s="77"/>
      <c r="W120" s="77"/>
      <c r="Y120" s="77"/>
      <c r="Z120" s="77"/>
    </row>
    <row r="121" spans="1:26">
      <c r="A121" s="52">
        <v>124</v>
      </c>
      <c r="B121" s="52" t="s">
        <v>13</v>
      </c>
      <c r="C121" s="66" t="s">
        <v>730</v>
      </c>
      <c r="D121" s="52"/>
      <c r="E121" s="77" t="s">
        <v>722</v>
      </c>
      <c r="F121" s="50">
        <v>4</v>
      </c>
      <c r="G121" s="50" t="s">
        <v>190</v>
      </c>
      <c r="H121" s="77"/>
      <c r="I121" s="69" t="s">
        <v>190</v>
      </c>
      <c r="J121" s="70" t="s">
        <v>190</v>
      </c>
      <c r="K121" s="77"/>
      <c r="L121" s="77"/>
      <c r="M121" s="6">
        <v>1</v>
      </c>
      <c r="N121" s="55">
        <v>43017</v>
      </c>
      <c r="O121" s="77" t="s">
        <v>189</v>
      </c>
      <c r="P121" s="67" t="s">
        <v>717</v>
      </c>
      <c r="Q121" s="68" t="s">
        <v>190</v>
      </c>
      <c r="R121" s="77" t="s">
        <v>248</v>
      </c>
      <c r="S121" s="77"/>
      <c r="T121" s="69" t="s">
        <v>609</v>
      </c>
      <c r="U121" s="77"/>
      <c r="V121" s="77"/>
      <c r="W121" s="77"/>
      <c r="Y121" s="77"/>
      <c r="Z121" s="77"/>
    </row>
    <row r="122" spans="1:26">
      <c r="A122" s="52">
        <v>125</v>
      </c>
      <c r="B122" s="52" t="s">
        <v>13</v>
      </c>
      <c r="C122" s="66" t="s">
        <v>730</v>
      </c>
      <c r="D122" s="52"/>
      <c r="E122" s="77" t="s">
        <v>722</v>
      </c>
      <c r="F122" s="50">
        <v>4</v>
      </c>
      <c r="G122" s="50" t="s">
        <v>222</v>
      </c>
      <c r="H122" s="77"/>
      <c r="I122" s="69" t="s">
        <v>222</v>
      </c>
      <c r="J122" s="70" t="s">
        <v>222</v>
      </c>
      <c r="K122" s="77"/>
      <c r="L122" s="77"/>
      <c r="M122" s="6">
        <v>1</v>
      </c>
      <c r="N122" s="55">
        <v>43017</v>
      </c>
      <c r="O122" s="77" t="s">
        <v>65</v>
      </c>
      <c r="P122" s="67" t="s">
        <v>608</v>
      </c>
      <c r="Q122" s="68" t="s">
        <v>222</v>
      </c>
      <c r="R122" s="77" t="s">
        <v>171</v>
      </c>
      <c r="S122" s="77"/>
      <c r="T122" s="69" t="s">
        <v>609</v>
      </c>
      <c r="U122" s="77"/>
      <c r="V122" s="77"/>
      <c r="W122" s="77"/>
      <c r="Y122" s="77"/>
      <c r="Z122" s="77"/>
    </row>
    <row r="123" spans="1:26">
      <c r="A123" s="52">
        <v>126</v>
      </c>
      <c r="B123" s="52" t="s">
        <v>13</v>
      </c>
      <c r="C123" s="66" t="s">
        <v>730</v>
      </c>
      <c r="D123" s="52"/>
      <c r="E123" s="77" t="s">
        <v>722</v>
      </c>
      <c r="F123" s="50">
        <v>4</v>
      </c>
      <c r="G123" s="50" t="s">
        <v>360</v>
      </c>
      <c r="H123" s="77"/>
      <c r="I123" s="69" t="s">
        <v>360</v>
      </c>
      <c r="J123" s="70" t="s">
        <v>742</v>
      </c>
      <c r="K123" s="77"/>
      <c r="L123" s="77"/>
      <c r="M123" s="6">
        <v>0.6</v>
      </c>
      <c r="N123" s="55">
        <v>43017</v>
      </c>
      <c r="O123" s="77" t="s">
        <v>65</v>
      </c>
      <c r="P123" s="67" t="s">
        <v>608</v>
      </c>
      <c r="Q123" s="68" t="s">
        <v>360</v>
      </c>
      <c r="R123" s="77" t="s">
        <v>171</v>
      </c>
      <c r="S123" s="77"/>
      <c r="T123" s="69" t="s">
        <v>609</v>
      </c>
      <c r="U123" s="69" t="s">
        <v>609</v>
      </c>
      <c r="V123" s="77"/>
      <c r="W123" s="77"/>
      <c r="Y123" s="77"/>
      <c r="Z123" s="77"/>
    </row>
    <row r="124" spans="1:26">
      <c r="A124" s="52">
        <v>127</v>
      </c>
      <c r="B124" s="52" t="s">
        <v>13</v>
      </c>
      <c r="C124" s="66" t="s">
        <v>730</v>
      </c>
      <c r="D124" s="52"/>
      <c r="E124" s="77" t="s">
        <v>722</v>
      </c>
      <c r="F124" s="50">
        <v>4</v>
      </c>
      <c r="G124" s="50" t="s">
        <v>217</v>
      </c>
      <c r="H124" s="77"/>
      <c r="I124" s="69" t="s">
        <v>217</v>
      </c>
      <c r="J124" s="70" t="s">
        <v>217</v>
      </c>
      <c r="K124" s="77"/>
      <c r="L124" s="77"/>
      <c r="M124" s="6">
        <v>1</v>
      </c>
      <c r="N124" s="55">
        <v>43017</v>
      </c>
      <c r="O124" s="77" t="s">
        <v>65</v>
      </c>
      <c r="P124" s="67" t="s">
        <v>108</v>
      </c>
      <c r="Q124" s="68" t="s">
        <v>217</v>
      </c>
      <c r="R124" s="77" t="s">
        <v>171</v>
      </c>
      <c r="S124" s="69" t="s">
        <v>372</v>
      </c>
      <c r="T124" s="69" t="s">
        <v>609</v>
      </c>
      <c r="U124" s="69" t="s">
        <v>609</v>
      </c>
      <c r="V124" s="77"/>
      <c r="W124" s="69" t="s">
        <v>743</v>
      </c>
      <c r="Y124" s="77"/>
      <c r="Z124" s="77"/>
    </row>
    <row r="125" spans="1:26">
      <c r="A125" s="52">
        <v>128</v>
      </c>
      <c r="B125" s="52" t="s">
        <v>13</v>
      </c>
      <c r="C125" s="66" t="s">
        <v>38</v>
      </c>
      <c r="D125" s="52"/>
      <c r="E125" s="77" t="s">
        <v>744</v>
      </c>
      <c r="F125" s="50">
        <v>4</v>
      </c>
      <c r="G125" s="50" t="s">
        <v>370</v>
      </c>
      <c r="H125" s="77"/>
      <c r="I125" s="69" t="s">
        <v>745</v>
      </c>
      <c r="J125" s="70" t="s">
        <v>746</v>
      </c>
      <c r="K125" s="77" t="s">
        <v>747</v>
      </c>
      <c r="L125" s="77" t="s">
        <v>748</v>
      </c>
      <c r="M125" s="6">
        <v>0.8</v>
      </c>
      <c r="N125" s="55">
        <v>42328</v>
      </c>
      <c r="O125" s="77" t="s">
        <v>65</v>
      </c>
      <c r="P125" s="67" t="s">
        <v>608</v>
      </c>
      <c r="Q125" s="68" t="s">
        <v>608</v>
      </c>
      <c r="R125" s="77" t="s">
        <v>368</v>
      </c>
      <c r="S125" s="77"/>
      <c r="T125" s="77"/>
      <c r="U125" s="77" t="s">
        <v>609</v>
      </c>
      <c r="V125" s="77"/>
      <c r="W125" s="77"/>
      <c r="Y125" s="77"/>
      <c r="Z125" s="77"/>
    </row>
    <row r="126" spans="1:26">
      <c r="A126" s="52">
        <v>130</v>
      </c>
      <c r="B126" s="52" t="s">
        <v>13</v>
      </c>
      <c r="C126" s="66" t="s">
        <v>38</v>
      </c>
      <c r="D126" s="52"/>
      <c r="E126" s="77" t="s">
        <v>744</v>
      </c>
      <c r="F126" s="50">
        <v>4</v>
      </c>
      <c r="G126" s="50" t="s">
        <v>199</v>
      </c>
      <c r="H126" s="77"/>
      <c r="I126" s="69" t="s">
        <v>749</v>
      </c>
      <c r="J126" s="70" t="s">
        <v>195</v>
      </c>
      <c r="K126" s="77" t="s">
        <v>750</v>
      </c>
      <c r="L126" s="77"/>
      <c r="M126" s="6">
        <v>1</v>
      </c>
      <c r="N126" s="55">
        <v>42328</v>
      </c>
      <c r="O126" s="77" t="s">
        <v>189</v>
      </c>
      <c r="P126" s="67" t="s">
        <v>717</v>
      </c>
      <c r="Q126" s="68" t="s">
        <v>227</v>
      </c>
      <c r="R126" s="77" t="s">
        <v>248</v>
      </c>
      <c r="S126" s="77"/>
      <c r="T126" s="69" t="s">
        <v>609</v>
      </c>
      <c r="U126" s="77"/>
      <c r="V126" s="77"/>
      <c r="W126" s="77"/>
      <c r="Y126" s="77"/>
      <c r="Z126" s="77"/>
    </row>
    <row r="127" spans="1:26">
      <c r="A127" s="52">
        <v>131</v>
      </c>
      <c r="B127" s="52" t="s">
        <v>13</v>
      </c>
      <c r="C127" s="66" t="s">
        <v>38</v>
      </c>
      <c r="D127" s="52"/>
      <c r="E127" s="77" t="s">
        <v>744</v>
      </c>
      <c r="F127" s="50">
        <v>4</v>
      </c>
      <c r="G127" s="50" t="s">
        <v>98</v>
      </c>
      <c r="H127" s="77"/>
      <c r="I127" s="69" t="s">
        <v>97</v>
      </c>
      <c r="J127" s="70" t="s">
        <v>97</v>
      </c>
      <c r="K127" s="77" t="s">
        <v>751</v>
      </c>
      <c r="L127" s="77"/>
      <c r="M127" s="6">
        <v>1</v>
      </c>
      <c r="N127" s="55">
        <v>42328</v>
      </c>
      <c r="O127" s="77" t="s">
        <v>65</v>
      </c>
      <c r="P127" s="67" t="s">
        <v>612</v>
      </c>
      <c r="Q127" s="68" t="s">
        <v>97</v>
      </c>
      <c r="R127" s="77" t="s">
        <v>97</v>
      </c>
      <c r="S127" s="77"/>
      <c r="T127" s="69" t="s">
        <v>609</v>
      </c>
      <c r="U127" s="77"/>
      <c r="V127" s="77"/>
      <c r="W127" s="77"/>
      <c r="Y127" s="77"/>
      <c r="Z127" s="77"/>
    </row>
    <row r="128" spans="1:26">
      <c r="A128" s="52">
        <v>132</v>
      </c>
      <c r="B128" s="52" t="s">
        <v>13</v>
      </c>
      <c r="C128" s="66" t="s">
        <v>38</v>
      </c>
      <c r="D128" s="52"/>
      <c r="E128" s="77" t="s">
        <v>744</v>
      </c>
      <c r="F128" s="50">
        <v>4</v>
      </c>
      <c r="G128" s="50" t="s">
        <v>82</v>
      </c>
      <c r="H128" s="77"/>
      <c r="I128" s="69" t="s">
        <v>752</v>
      </c>
      <c r="J128" s="70" t="s">
        <v>77</v>
      </c>
      <c r="K128" s="77" t="s">
        <v>753</v>
      </c>
      <c r="L128" s="77" t="s">
        <v>754</v>
      </c>
      <c r="M128" s="6">
        <v>1</v>
      </c>
      <c r="N128" s="55">
        <v>42328</v>
      </c>
      <c r="O128" s="77" t="s">
        <v>65</v>
      </c>
      <c r="P128" s="67" t="s">
        <v>108</v>
      </c>
      <c r="Q128" s="68" t="s">
        <v>71</v>
      </c>
      <c r="R128" s="77" t="s">
        <v>97</v>
      </c>
      <c r="S128" s="77"/>
      <c r="T128" s="69" t="s">
        <v>609</v>
      </c>
      <c r="U128" s="77"/>
      <c r="V128" s="77"/>
      <c r="W128" s="77"/>
      <c r="X128" s="7" t="s">
        <v>755</v>
      </c>
      <c r="Y128" s="77"/>
      <c r="Z128" s="77"/>
    </row>
    <row r="129" spans="1:26">
      <c r="A129" s="52">
        <v>133</v>
      </c>
      <c r="B129" s="52" t="s">
        <v>13</v>
      </c>
      <c r="C129" s="66" t="s">
        <v>38</v>
      </c>
      <c r="D129" s="52"/>
      <c r="E129" s="77" t="s">
        <v>744</v>
      </c>
      <c r="F129" s="50">
        <v>4</v>
      </c>
      <c r="G129" s="50" t="s">
        <v>466</v>
      </c>
      <c r="H129" s="77"/>
      <c r="I129" s="69" t="s">
        <v>756</v>
      </c>
      <c r="J129" s="70" t="s">
        <v>756</v>
      </c>
      <c r="K129" s="77" t="s">
        <v>757</v>
      </c>
      <c r="L129" s="77"/>
      <c r="M129" s="6">
        <v>0.5</v>
      </c>
      <c r="N129" s="55">
        <v>42328</v>
      </c>
      <c r="O129" s="77" t="s">
        <v>65</v>
      </c>
      <c r="P129" s="67" t="s">
        <v>608</v>
      </c>
      <c r="Q129" s="68" t="s">
        <v>608</v>
      </c>
      <c r="R129" s="77" t="s">
        <v>238</v>
      </c>
      <c r="S129" s="77"/>
      <c r="T129" s="77"/>
      <c r="U129" s="77"/>
      <c r="V129" s="77"/>
      <c r="W129" s="77"/>
      <c r="Y129" s="77"/>
      <c r="Z129" s="77"/>
    </row>
    <row r="130" spans="1:26">
      <c r="A130" s="52">
        <v>134</v>
      </c>
      <c r="B130" s="52" t="s">
        <v>13</v>
      </c>
      <c r="C130" s="66" t="s">
        <v>38</v>
      </c>
      <c r="D130" s="52"/>
      <c r="E130" s="77" t="s">
        <v>744</v>
      </c>
      <c r="F130" s="50">
        <v>4</v>
      </c>
      <c r="G130" s="50" t="s">
        <v>147</v>
      </c>
      <c r="H130" s="77"/>
      <c r="I130" s="69" t="s">
        <v>149</v>
      </c>
      <c r="J130" s="70" t="s">
        <v>149</v>
      </c>
      <c r="K130" s="77" t="s">
        <v>758</v>
      </c>
      <c r="L130" s="77"/>
      <c r="M130" s="6">
        <v>1</v>
      </c>
      <c r="N130" s="55">
        <v>42328</v>
      </c>
      <c r="O130" s="77" t="s">
        <v>65</v>
      </c>
      <c r="P130" s="67" t="s">
        <v>108</v>
      </c>
      <c r="Q130" s="68" t="s">
        <v>149</v>
      </c>
      <c r="R130" s="77" t="s">
        <v>152</v>
      </c>
      <c r="S130" s="69"/>
      <c r="T130" s="69" t="s">
        <v>609</v>
      </c>
      <c r="U130" s="69" t="s">
        <v>609</v>
      </c>
      <c r="V130" s="77"/>
      <c r="W130" s="77"/>
      <c r="X130" s="7" t="s">
        <v>759</v>
      </c>
      <c r="Y130" s="77"/>
      <c r="Z130" s="77"/>
    </row>
    <row r="131" spans="1:26">
      <c r="A131" s="52">
        <v>135</v>
      </c>
      <c r="B131" s="52" t="s">
        <v>13</v>
      </c>
      <c r="C131" s="66" t="s">
        <v>38</v>
      </c>
      <c r="D131" s="52"/>
      <c r="E131" s="77" t="s">
        <v>744</v>
      </c>
      <c r="F131" s="50">
        <v>4</v>
      </c>
      <c r="G131" s="50" t="s">
        <v>74</v>
      </c>
      <c r="H131" s="77"/>
      <c r="I131" s="69" t="s">
        <v>760</v>
      </c>
      <c r="J131" s="70" t="s">
        <v>760</v>
      </c>
      <c r="K131" s="77" t="s">
        <v>761</v>
      </c>
      <c r="L131" s="77" t="s">
        <v>762</v>
      </c>
      <c r="M131" s="6">
        <v>1</v>
      </c>
      <c r="N131" s="55">
        <v>42328</v>
      </c>
      <c r="O131" s="77" t="s">
        <v>688</v>
      </c>
      <c r="P131" s="67" t="s">
        <v>608</v>
      </c>
      <c r="Q131" s="68" t="s">
        <v>608</v>
      </c>
      <c r="R131" s="77"/>
      <c r="S131" s="77"/>
      <c r="T131" s="69" t="s">
        <v>609</v>
      </c>
      <c r="U131" s="77"/>
      <c r="V131" s="77"/>
      <c r="W131" s="77"/>
      <c r="Y131" s="77"/>
      <c r="Z131" s="77"/>
    </row>
    <row r="132" spans="1:26">
      <c r="A132" s="52">
        <v>138</v>
      </c>
      <c r="B132" s="52" t="s">
        <v>13</v>
      </c>
      <c r="C132" s="66" t="s">
        <v>38</v>
      </c>
      <c r="D132" s="52"/>
      <c r="E132" s="77" t="s">
        <v>744</v>
      </c>
      <c r="F132" s="50">
        <v>4</v>
      </c>
      <c r="G132" s="50" t="s">
        <v>327</v>
      </c>
      <c r="H132" s="77"/>
      <c r="I132" s="69" t="s">
        <v>763</v>
      </c>
      <c r="J132" s="70" t="s">
        <v>763</v>
      </c>
      <c r="K132" s="77" t="s">
        <v>764</v>
      </c>
      <c r="L132" s="77"/>
      <c r="M132" s="6">
        <v>1</v>
      </c>
      <c r="N132" s="55">
        <v>42328</v>
      </c>
      <c r="O132" s="77" t="s">
        <v>688</v>
      </c>
      <c r="P132" s="67" t="s">
        <v>608</v>
      </c>
      <c r="Q132" s="68" t="s">
        <v>608</v>
      </c>
      <c r="R132" s="77"/>
      <c r="S132" s="77"/>
      <c r="T132" s="69" t="s">
        <v>609</v>
      </c>
      <c r="U132" s="69" t="s">
        <v>609</v>
      </c>
      <c r="V132" s="77"/>
      <c r="W132" s="77"/>
      <c r="Y132" s="77"/>
      <c r="Z132" s="77"/>
    </row>
    <row r="133" spans="1:26">
      <c r="A133" s="52">
        <v>139</v>
      </c>
      <c r="B133" s="52" t="s">
        <v>13</v>
      </c>
      <c r="C133" s="66" t="s">
        <v>38</v>
      </c>
      <c r="D133" s="52"/>
      <c r="E133" s="77" t="s">
        <v>744</v>
      </c>
      <c r="F133" s="50">
        <v>4</v>
      </c>
      <c r="G133" s="50" t="s">
        <v>331</v>
      </c>
      <c r="H133" s="77"/>
      <c r="I133" s="69" t="s">
        <v>765</v>
      </c>
      <c r="J133" s="70" t="s">
        <v>765</v>
      </c>
      <c r="K133" s="77" t="s">
        <v>766</v>
      </c>
      <c r="L133" s="77" t="s">
        <v>767</v>
      </c>
      <c r="M133" s="6">
        <v>0.8</v>
      </c>
      <c r="N133" s="55">
        <v>42328</v>
      </c>
      <c r="O133" s="77" t="s">
        <v>65</v>
      </c>
      <c r="P133" s="67" t="s">
        <v>608</v>
      </c>
      <c r="Q133" s="68" t="s">
        <v>608</v>
      </c>
      <c r="R133" s="77" t="s">
        <v>368</v>
      </c>
      <c r="S133" s="77"/>
      <c r="T133" s="69"/>
      <c r="U133" s="69" t="s">
        <v>609</v>
      </c>
      <c r="V133" s="77"/>
      <c r="W133" s="77"/>
      <c r="Y133" s="77"/>
      <c r="Z133" s="77"/>
    </row>
    <row r="134" spans="1:26">
      <c r="A134" s="52">
        <v>141</v>
      </c>
      <c r="B134" s="52" t="s">
        <v>13</v>
      </c>
      <c r="C134" s="66" t="s">
        <v>38</v>
      </c>
      <c r="D134" s="52"/>
      <c r="E134" s="77" t="s">
        <v>744</v>
      </c>
      <c r="F134" s="50">
        <v>4</v>
      </c>
      <c r="G134" s="50" t="s">
        <v>94</v>
      </c>
      <c r="H134" s="77"/>
      <c r="I134" s="69" t="s">
        <v>87</v>
      </c>
      <c r="J134" s="70" t="s">
        <v>87</v>
      </c>
      <c r="K134" s="77" t="s">
        <v>768</v>
      </c>
      <c r="L134" s="77"/>
      <c r="M134" s="6">
        <v>1</v>
      </c>
      <c r="N134" s="55">
        <v>42328</v>
      </c>
      <c r="O134" s="77" t="s">
        <v>65</v>
      </c>
      <c r="P134" s="67" t="s">
        <v>607</v>
      </c>
      <c r="Q134" s="68" t="s">
        <v>87</v>
      </c>
      <c r="R134" s="77" t="s">
        <v>95</v>
      </c>
      <c r="S134" s="77"/>
      <c r="T134" s="69" t="s">
        <v>609</v>
      </c>
      <c r="U134" s="77"/>
      <c r="V134" s="77"/>
      <c r="W134" s="77"/>
      <c r="Y134" s="77"/>
      <c r="Z134" s="77"/>
    </row>
    <row r="135" spans="1:26">
      <c r="A135" s="52">
        <v>142</v>
      </c>
      <c r="B135" s="52" t="s">
        <v>13</v>
      </c>
      <c r="C135" s="66" t="s">
        <v>38</v>
      </c>
      <c r="D135" s="52"/>
      <c r="E135" s="77" t="s">
        <v>744</v>
      </c>
      <c r="F135" s="50">
        <v>4</v>
      </c>
      <c r="G135" s="50" t="s">
        <v>411</v>
      </c>
      <c r="H135" s="77"/>
      <c r="I135" s="69" t="s">
        <v>769</v>
      </c>
      <c r="J135" s="70" t="s">
        <v>769</v>
      </c>
      <c r="K135" s="77" t="s">
        <v>770</v>
      </c>
      <c r="L135" s="77" t="s">
        <v>771</v>
      </c>
      <c r="M135" s="6">
        <v>0.6</v>
      </c>
      <c r="N135" s="55">
        <v>42328</v>
      </c>
      <c r="O135" s="77" t="s">
        <v>65</v>
      </c>
      <c r="P135" s="67" t="s">
        <v>108</v>
      </c>
      <c r="Q135" s="68" t="s">
        <v>176</v>
      </c>
      <c r="R135" s="77" t="s">
        <v>171</v>
      </c>
      <c r="S135" s="69" t="s">
        <v>609</v>
      </c>
      <c r="T135" s="69"/>
      <c r="U135" s="77"/>
      <c r="V135" s="77"/>
      <c r="W135" s="77"/>
      <c r="Y135" s="77"/>
      <c r="Z135" s="77"/>
    </row>
    <row r="136" spans="1:26">
      <c r="A136" s="52">
        <v>144</v>
      </c>
      <c r="B136" s="52" t="s">
        <v>13</v>
      </c>
      <c r="C136" s="66" t="s">
        <v>38</v>
      </c>
      <c r="D136" s="52"/>
      <c r="E136" s="77" t="s">
        <v>744</v>
      </c>
      <c r="F136" s="50">
        <v>4</v>
      </c>
      <c r="G136" s="50" t="s">
        <v>138</v>
      </c>
      <c r="H136" s="77"/>
      <c r="I136" s="69" t="s">
        <v>738</v>
      </c>
      <c r="J136" s="70" t="s">
        <v>738</v>
      </c>
      <c r="K136" s="77" t="s">
        <v>772</v>
      </c>
      <c r="L136" s="77" t="s">
        <v>773</v>
      </c>
      <c r="M136" s="6">
        <v>1</v>
      </c>
      <c r="N136" s="55">
        <v>42328</v>
      </c>
      <c r="O136" s="77" t="s">
        <v>65</v>
      </c>
      <c r="P136" s="67" t="s">
        <v>108</v>
      </c>
      <c r="Q136" s="68" t="s">
        <v>134</v>
      </c>
      <c r="R136" s="77" t="s">
        <v>140</v>
      </c>
      <c r="S136" s="77"/>
      <c r="T136" s="69"/>
      <c r="U136" s="77" t="s">
        <v>609</v>
      </c>
      <c r="V136" s="77"/>
      <c r="W136" s="77"/>
      <c r="Y136" s="77"/>
      <c r="Z136" s="77"/>
    </row>
    <row r="137" spans="1:26">
      <c r="A137" s="52">
        <v>145</v>
      </c>
      <c r="B137" s="52" t="s">
        <v>13</v>
      </c>
      <c r="C137" s="66" t="s">
        <v>38</v>
      </c>
      <c r="D137" s="52"/>
      <c r="E137" s="77" t="s">
        <v>744</v>
      </c>
      <c r="F137" s="50">
        <v>4</v>
      </c>
      <c r="G137" s="50" t="s">
        <v>211</v>
      </c>
      <c r="H137" s="77"/>
      <c r="I137" s="69" t="s">
        <v>213</v>
      </c>
      <c r="J137" s="70" t="s">
        <v>213</v>
      </c>
      <c r="K137" s="77" t="s">
        <v>774</v>
      </c>
      <c r="L137" s="77" t="s">
        <v>775</v>
      </c>
      <c r="M137" s="6">
        <v>1</v>
      </c>
      <c r="N137" s="55">
        <v>42328</v>
      </c>
      <c r="O137" s="77" t="s">
        <v>189</v>
      </c>
      <c r="P137" s="67" t="s">
        <v>717</v>
      </c>
      <c r="Q137" s="68" t="s">
        <v>213</v>
      </c>
      <c r="R137" s="77" t="s">
        <v>248</v>
      </c>
      <c r="S137" s="69" t="s">
        <v>609</v>
      </c>
      <c r="T137" s="69" t="s">
        <v>609</v>
      </c>
      <c r="U137" s="77"/>
      <c r="V137" s="77"/>
      <c r="W137" s="77"/>
      <c r="Y137" s="69" t="s">
        <v>724</v>
      </c>
      <c r="Z137" s="77"/>
    </row>
    <row r="138" spans="1:26">
      <c r="A138" s="52">
        <v>150</v>
      </c>
      <c r="B138" s="52" t="s">
        <v>13</v>
      </c>
      <c r="C138" s="66" t="s">
        <v>38</v>
      </c>
      <c r="D138" s="52"/>
      <c r="E138" s="77" t="s">
        <v>744</v>
      </c>
      <c r="F138" s="50">
        <v>4</v>
      </c>
      <c r="G138" s="50" t="s">
        <v>436</v>
      </c>
      <c r="H138" s="77"/>
      <c r="I138" s="69" t="s">
        <v>431</v>
      </c>
      <c r="J138" s="70" t="s">
        <v>431</v>
      </c>
      <c r="K138" s="77" t="s">
        <v>776</v>
      </c>
      <c r="L138" s="77"/>
      <c r="M138" s="6">
        <v>0.6</v>
      </c>
      <c r="N138" s="55">
        <v>42328</v>
      </c>
      <c r="O138" s="77" t="s">
        <v>65</v>
      </c>
      <c r="P138" s="67" t="s">
        <v>608</v>
      </c>
      <c r="Q138" s="68" t="s">
        <v>608</v>
      </c>
      <c r="R138" s="77" t="s">
        <v>95</v>
      </c>
      <c r="S138" s="77"/>
      <c r="T138" s="69" t="s">
        <v>609</v>
      </c>
      <c r="U138" s="77"/>
      <c r="V138" s="77"/>
      <c r="W138" s="77"/>
      <c r="Y138" s="77"/>
      <c r="Z138" s="77"/>
    </row>
    <row r="139" spans="1:26">
      <c r="A139" s="52">
        <v>151</v>
      </c>
      <c r="B139" s="52" t="s">
        <v>13</v>
      </c>
      <c r="C139" s="66" t="s">
        <v>38</v>
      </c>
      <c r="D139" s="52"/>
      <c r="E139" s="77" t="s">
        <v>744</v>
      </c>
      <c r="F139" s="50">
        <v>4</v>
      </c>
      <c r="G139" s="50" t="s">
        <v>472</v>
      </c>
      <c r="H139" s="77"/>
      <c r="I139" s="69" t="s">
        <v>473</v>
      </c>
      <c r="J139" s="70" t="s">
        <v>690</v>
      </c>
      <c r="K139" s="77" t="s">
        <v>777</v>
      </c>
      <c r="L139" s="77"/>
      <c r="M139" s="6">
        <v>0.6</v>
      </c>
      <c r="N139" s="55">
        <v>42328</v>
      </c>
      <c r="O139" s="77" t="s">
        <v>65</v>
      </c>
      <c r="P139" s="67" t="s">
        <v>108</v>
      </c>
      <c r="Q139" s="68" t="s">
        <v>145</v>
      </c>
      <c r="R139" s="77" t="s">
        <v>171</v>
      </c>
      <c r="S139" s="69" t="s">
        <v>609</v>
      </c>
      <c r="T139" s="69" t="s">
        <v>609</v>
      </c>
      <c r="U139" s="77"/>
      <c r="V139" s="77"/>
      <c r="W139" s="77"/>
      <c r="Y139" s="77"/>
      <c r="Z139" s="77"/>
    </row>
    <row r="140" spans="1:26">
      <c r="A140" s="52">
        <v>152</v>
      </c>
      <c r="B140" s="52" t="s">
        <v>13</v>
      </c>
      <c r="C140" s="66" t="s">
        <v>38</v>
      </c>
      <c r="D140" s="52"/>
      <c r="E140" s="77" t="s">
        <v>744</v>
      </c>
      <c r="F140" s="50">
        <v>4</v>
      </c>
      <c r="G140" s="50" t="s">
        <v>308</v>
      </c>
      <c r="H140" s="77"/>
      <c r="I140" s="69" t="s">
        <v>778</v>
      </c>
      <c r="J140" s="70" t="s">
        <v>778</v>
      </c>
      <c r="K140" s="77" t="s">
        <v>779</v>
      </c>
      <c r="L140" s="77" t="s">
        <v>780</v>
      </c>
      <c r="M140" s="6">
        <v>1</v>
      </c>
      <c r="N140" s="55">
        <v>42328</v>
      </c>
      <c r="O140" s="77" t="s">
        <v>688</v>
      </c>
      <c r="P140" s="67" t="s">
        <v>608</v>
      </c>
      <c r="Q140" s="68" t="s">
        <v>608</v>
      </c>
      <c r="R140" s="77"/>
      <c r="S140" s="69" t="s">
        <v>609</v>
      </c>
      <c r="T140" s="77"/>
      <c r="U140" s="69" t="s">
        <v>609</v>
      </c>
      <c r="V140" s="77"/>
      <c r="W140" s="77"/>
      <c r="Y140" s="77"/>
      <c r="Z140" s="77"/>
    </row>
    <row r="141" spans="1:26">
      <c r="A141" s="52">
        <v>153</v>
      </c>
      <c r="B141" s="52" t="s">
        <v>13</v>
      </c>
      <c r="C141" s="66" t="s">
        <v>38</v>
      </c>
      <c r="D141" s="52"/>
      <c r="E141" s="77" t="s">
        <v>744</v>
      </c>
      <c r="F141" s="50">
        <v>4</v>
      </c>
      <c r="G141" s="50" t="s">
        <v>401</v>
      </c>
      <c r="H141" s="77"/>
      <c r="I141" s="69" t="s">
        <v>781</v>
      </c>
      <c r="J141" s="70" t="s">
        <v>781</v>
      </c>
      <c r="K141" s="77" t="s">
        <v>782</v>
      </c>
      <c r="L141" s="77"/>
      <c r="M141" s="6">
        <v>1</v>
      </c>
      <c r="N141" s="55">
        <v>42328</v>
      </c>
      <c r="O141" s="77" t="s">
        <v>65</v>
      </c>
      <c r="P141" s="67" t="s">
        <v>608</v>
      </c>
      <c r="Q141" s="68" t="s">
        <v>399</v>
      </c>
      <c r="R141" s="77" t="s">
        <v>171</v>
      </c>
      <c r="S141" s="69" t="s">
        <v>609</v>
      </c>
      <c r="T141" s="77"/>
      <c r="U141" s="77"/>
      <c r="V141" s="77"/>
      <c r="W141" s="77"/>
      <c r="X141" s="7" t="s">
        <v>783</v>
      </c>
      <c r="Y141" s="77"/>
      <c r="Z141" s="77"/>
    </row>
    <row r="142" spans="1:26">
      <c r="A142" s="52">
        <v>156</v>
      </c>
      <c r="B142" s="52" t="s">
        <v>13</v>
      </c>
      <c r="C142" s="66" t="s">
        <v>38</v>
      </c>
      <c r="D142" s="52"/>
      <c r="E142" s="77" t="s">
        <v>744</v>
      </c>
      <c r="F142" s="50">
        <v>4</v>
      </c>
      <c r="G142" s="50" t="s">
        <v>188</v>
      </c>
      <c r="H142" s="77"/>
      <c r="I142" s="69" t="s">
        <v>182</v>
      </c>
      <c r="J142" s="70" t="s">
        <v>182</v>
      </c>
      <c r="K142" s="77" t="s">
        <v>784</v>
      </c>
      <c r="L142" s="77" t="s">
        <v>785</v>
      </c>
      <c r="M142" s="6">
        <v>0.8</v>
      </c>
      <c r="N142" s="55">
        <v>42328</v>
      </c>
      <c r="O142" s="77" t="s">
        <v>65</v>
      </c>
      <c r="P142" s="67" t="s">
        <v>184</v>
      </c>
      <c r="Q142" s="68" t="s">
        <v>182</v>
      </c>
      <c r="R142" s="77"/>
      <c r="S142" s="77"/>
      <c r="T142" s="69" t="s">
        <v>609</v>
      </c>
      <c r="U142" s="77"/>
      <c r="V142" s="77"/>
      <c r="W142" s="77"/>
      <c r="Y142" s="77"/>
      <c r="Z142" s="77"/>
    </row>
    <row r="143" spans="1:26">
      <c r="A143" s="52">
        <v>157</v>
      </c>
      <c r="B143" s="52" t="s">
        <v>13</v>
      </c>
      <c r="C143" s="66" t="s">
        <v>38</v>
      </c>
      <c r="D143" s="52"/>
      <c r="E143" s="77" t="s">
        <v>744</v>
      </c>
      <c r="F143" s="50">
        <v>4</v>
      </c>
      <c r="G143" s="50" t="s">
        <v>446</v>
      </c>
      <c r="H143" s="77"/>
      <c r="I143" s="69" t="s">
        <v>786</v>
      </c>
      <c r="J143" s="70" t="s">
        <v>786</v>
      </c>
      <c r="K143" s="77" t="s">
        <v>787</v>
      </c>
      <c r="L143" s="77" t="s">
        <v>788</v>
      </c>
      <c r="M143" s="6">
        <v>1</v>
      </c>
      <c r="N143" s="55">
        <v>42328</v>
      </c>
      <c r="O143" s="77" t="s">
        <v>65</v>
      </c>
      <c r="P143" s="67" t="s">
        <v>108</v>
      </c>
      <c r="Q143" s="68" t="s">
        <v>145</v>
      </c>
      <c r="R143" s="77"/>
      <c r="S143" s="77"/>
      <c r="T143" s="69" t="s">
        <v>609</v>
      </c>
      <c r="U143" s="77"/>
      <c r="V143" s="77"/>
      <c r="W143" s="77"/>
      <c r="Y143" s="77"/>
      <c r="Z143" s="77"/>
    </row>
    <row r="144" spans="1:26">
      <c r="A144" s="52">
        <v>158</v>
      </c>
      <c r="B144" s="52" t="s">
        <v>13</v>
      </c>
      <c r="C144" s="66" t="s">
        <v>38</v>
      </c>
      <c r="D144" s="52"/>
      <c r="E144" s="77" t="s">
        <v>744</v>
      </c>
      <c r="F144" s="50">
        <v>4</v>
      </c>
      <c r="G144" s="50" t="s">
        <v>354</v>
      </c>
      <c r="H144" s="77"/>
      <c r="I144" s="69" t="s">
        <v>789</v>
      </c>
      <c r="J144" s="70" t="s">
        <v>789</v>
      </c>
      <c r="K144" s="77" t="s">
        <v>790</v>
      </c>
      <c r="L144" s="77"/>
      <c r="M144" s="6">
        <v>1</v>
      </c>
      <c r="N144" s="55">
        <v>42328</v>
      </c>
      <c r="O144" s="77" t="s">
        <v>65</v>
      </c>
      <c r="P144" s="67" t="s">
        <v>108</v>
      </c>
      <c r="Q144" s="68" t="s">
        <v>608</v>
      </c>
      <c r="R144" s="77"/>
      <c r="S144" s="69" t="s">
        <v>609</v>
      </c>
      <c r="T144" s="77"/>
      <c r="U144" s="77"/>
      <c r="V144" s="77"/>
      <c r="W144" s="77"/>
      <c r="Y144" s="77"/>
      <c r="Z144" s="77"/>
    </row>
    <row r="145" spans="1:26">
      <c r="A145" s="52">
        <v>159</v>
      </c>
      <c r="B145" s="52" t="s">
        <v>13</v>
      </c>
      <c r="C145" s="66" t="s">
        <v>38</v>
      </c>
      <c r="D145" s="52"/>
      <c r="E145" s="77" t="s">
        <v>744</v>
      </c>
      <c r="F145" s="50">
        <v>4</v>
      </c>
      <c r="G145" s="50" t="s">
        <v>483</v>
      </c>
      <c r="H145" s="77"/>
      <c r="I145" s="69" t="s">
        <v>791</v>
      </c>
      <c r="J145" s="70" t="s">
        <v>791</v>
      </c>
      <c r="K145" s="77" t="s">
        <v>792</v>
      </c>
      <c r="L145" s="77" t="s">
        <v>793</v>
      </c>
      <c r="M145" s="6">
        <v>0.5</v>
      </c>
      <c r="N145" s="55">
        <v>42328</v>
      </c>
      <c r="O145" s="77" t="s">
        <v>65</v>
      </c>
      <c r="P145" s="67" t="s">
        <v>108</v>
      </c>
      <c r="Q145" s="68" t="s">
        <v>608</v>
      </c>
      <c r="R145" s="77"/>
      <c r="S145" s="77"/>
      <c r="T145" s="77"/>
      <c r="U145" s="77"/>
      <c r="V145" s="77"/>
      <c r="W145" s="77"/>
      <c r="Y145" s="77"/>
      <c r="Z145" s="77"/>
    </row>
    <row r="146" spans="1:26">
      <c r="A146" s="52">
        <v>160</v>
      </c>
      <c r="B146" s="52" t="s">
        <v>13</v>
      </c>
      <c r="C146" s="66" t="s">
        <v>38</v>
      </c>
      <c r="D146" s="52"/>
      <c r="E146" s="77" t="s">
        <v>744</v>
      </c>
      <c r="F146" s="50">
        <v>4</v>
      </c>
      <c r="G146" s="50" t="s">
        <v>112</v>
      </c>
      <c r="H146" s="77"/>
      <c r="I146" s="69" t="s">
        <v>107</v>
      </c>
      <c r="J146" s="70" t="s">
        <v>107</v>
      </c>
      <c r="K146" s="77" t="s">
        <v>794</v>
      </c>
      <c r="L146" s="77" t="s">
        <v>795</v>
      </c>
      <c r="M146" s="6">
        <v>1</v>
      </c>
      <c r="N146" s="55">
        <v>42328</v>
      </c>
      <c r="O146" s="77" t="s">
        <v>65</v>
      </c>
      <c r="P146" s="67" t="s">
        <v>108</v>
      </c>
      <c r="Q146" s="68" t="s">
        <v>107</v>
      </c>
      <c r="R146" s="77"/>
      <c r="S146" s="69" t="s">
        <v>609</v>
      </c>
      <c r="T146" s="69" t="s">
        <v>609</v>
      </c>
      <c r="U146" s="77"/>
      <c r="V146" s="77"/>
      <c r="W146" s="77"/>
      <c r="Y146" s="77"/>
      <c r="Z146" s="77"/>
    </row>
    <row r="147" spans="1:26">
      <c r="A147" s="52">
        <v>161</v>
      </c>
      <c r="B147" s="52" t="s">
        <v>13</v>
      </c>
      <c r="C147" s="66" t="s">
        <v>38</v>
      </c>
      <c r="D147" s="52"/>
      <c r="E147" s="77" t="s">
        <v>744</v>
      </c>
      <c r="F147" s="50">
        <v>4</v>
      </c>
      <c r="G147" s="50" t="s">
        <v>170</v>
      </c>
      <c r="H147" s="77"/>
      <c r="I147" s="69" t="s">
        <v>796</v>
      </c>
      <c r="J147" s="70" t="s">
        <v>796</v>
      </c>
      <c r="K147" s="77" t="s">
        <v>797</v>
      </c>
      <c r="L147" s="77"/>
      <c r="M147" s="6">
        <v>1</v>
      </c>
      <c r="N147" s="55">
        <v>42328</v>
      </c>
      <c r="O147" s="77" t="s">
        <v>688</v>
      </c>
      <c r="P147" s="67" t="s">
        <v>608</v>
      </c>
      <c r="Q147" s="68" t="s">
        <v>145</v>
      </c>
      <c r="R147" s="77"/>
      <c r="S147" s="69" t="s">
        <v>609</v>
      </c>
      <c r="T147" s="77"/>
      <c r="U147" s="77"/>
      <c r="V147" s="77"/>
      <c r="W147" s="77"/>
      <c r="Y147" s="77"/>
      <c r="Z147" s="77"/>
    </row>
    <row r="148" spans="1:26">
      <c r="A148" s="52">
        <v>162</v>
      </c>
      <c r="B148" s="52" t="s">
        <v>13</v>
      </c>
      <c r="C148" s="66" t="s">
        <v>38</v>
      </c>
      <c r="D148" s="52"/>
      <c r="E148" s="77" t="s">
        <v>744</v>
      </c>
      <c r="F148" s="50">
        <v>4</v>
      </c>
      <c r="G148" s="50" t="s">
        <v>139</v>
      </c>
      <c r="H148" s="77"/>
      <c r="I148" s="69" t="s">
        <v>627</v>
      </c>
      <c r="J148" s="70" t="s">
        <v>627</v>
      </c>
      <c r="K148" s="77" t="s">
        <v>798</v>
      </c>
      <c r="L148" s="77" t="s">
        <v>799</v>
      </c>
      <c r="M148" s="6">
        <v>1</v>
      </c>
      <c r="N148" s="55">
        <v>42328</v>
      </c>
      <c r="O148" s="77" t="s">
        <v>65</v>
      </c>
      <c r="P148" s="67" t="s">
        <v>108</v>
      </c>
      <c r="Q148" s="68" t="s">
        <v>134</v>
      </c>
      <c r="R148" s="77"/>
      <c r="S148" s="77"/>
      <c r="T148" s="77"/>
      <c r="U148" s="69" t="s">
        <v>609</v>
      </c>
      <c r="V148" s="77"/>
      <c r="W148" s="77"/>
      <c r="Y148" s="77"/>
      <c r="Z148" s="77"/>
    </row>
    <row r="149" spans="1:26">
      <c r="A149" s="52">
        <v>163</v>
      </c>
      <c r="B149" s="52" t="s">
        <v>13</v>
      </c>
      <c r="C149" s="66" t="s">
        <v>800</v>
      </c>
      <c r="D149" s="52" t="s">
        <v>801</v>
      </c>
      <c r="E149" s="77" t="s">
        <v>802</v>
      </c>
      <c r="F149" s="50">
        <v>4</v>
      </c>
      <c r="G149" s="50" t="s">
        <v>85</v>
      </c>
      <c r="H149" s="77"/>
      <c r="I149" s="69" t="s">
        <v>85</v>
      </c>
      <c r="J149" s="70" t="s">
        <v>85</v>
      </c>
      <c r="K149" s="77" t="s">
        <v>803</v>
      </c>
      <c r="L149" s="77"/>
      <c r="M149" s="6">
        <v>1</v>
      </c>
      <c r="N149" s="55">
        <v>43018</v>
      </c>
      <c r="O149" s="77" t="s">
        <v>65</v>
      </c>
      <c r="P149" s="67" t="s">
        <v>108</v>
      </c>
      <c r="Q149" s="68" t="s">
        <v>608</v>
      </c>
      <c r="R149" s="77" t="s">
        <v>95</v>
      </c>
      <c r="S149" s="77"/>
      <c r="T149" s="69" t="s">
        <v>609</v>
      </c>
      <c r="U149" s="77"/>
      <c r="V149" s="77"/>
      <c r="W149" s="77"/>
      <c r="X149" s="7" t="s">
        <v>804</v>
      </c>
      <c r="Y149" s="77"/>
      <c r="Z149" s="77"/>
    </row>
    <row r="150" spans="1:26">
      <c r="A150" s="52">
        <v>164</v>
      </c>
      <c r="B150" s="52" t="s">
        <v>13</v>
      </c>
      <c r="C150" s="66" t="s">
        <v>800</v>
      </c>
      <c r="D150" s="52" t="s">
        <v>801</v>
      </c>
      <c r="E150" s="77" t="s">
        <v>802</v>
      </c>
      <c r="F150" s="50">
        <v>4</v>
      </c>
      <c r="G150" s="50" t="s">
        <v>93</v>
      </c>
      <c r="H150" s="77"/>
      <c r="I150" s="69" t="s">
        <v>93</v>
      </c>
      <c r="J150" s="70" t="s">
        <v>87</v>
      </c>
      <c r="K150" s="77" t="s">
        <v>803</v>
      </c>
      <c r="L150" s="77"/>
      <c r="M150" s="6">
        <v>1</v>
      </c>
      <c r="N150" s="55">
        <v>43018</v>
      </c>
      <c r="O150" s="77" t="s">
        <v>65</v>
      </c>
      <c r="P150" s="67" t="s">
        <v>607</v>
      </c>
      <c r="Q150" s="68" t="s">
        <v>87</v>
      </c>
      <c r="R150" s="77" t="s">
        <v>95</v>
      </c>
      <c r="S150" s="77"/>
      <c r="T150" s="69" t="s">
        <v>609</v>
      </c>
      <c r="U150" s="77"/>
      <c r="V150" s="77"/>
      <c r="W150" s="77"/>
      <c r="Y150" s="77"/>
      <c r="Z150" s="77"/>
    </row>
    <row r="151" spans="1:26">
      <c r="A151" s="52">
        <v>165</v>
      </c>
      <c r="B151" s="52" t="s">
        <v>13</v>
      </c>
      <c r="C151" s="66" t="s">
        <v>800</v>
      </c>
      <c r="D151" s="52" t="s">
        <v>801</v>
      </c>
      <c r="E151" s="77" t="s">
        <v>802</v>
      </c>
      <c r="F151" s="50">
        <v>4</v>
      </c>
      <c r="G151" s="50" t="s">
        <v>161</v>
      </c>
      <c r="H151" s="77"/>
      <c r="I151" s="69" t="s">
        <v>161</v>
      </c>
      <c r="J151" s="70" t="s">
        <v>158</v>
      </c>
      <c r="K151" s="77" t="s">
        <v>803</v>
      </c>
      <c r="L151" s="77"/>
      <c r="M151" s="6">
        <v>0.8</v>
      </c>
      <c r="N151" s="55">
        <v>43018</v>
      </c>
      <c r="O151" s="77" t="s">
        <v>65</v>
      </c>
      <c r="P151" s="67" t="s">
        <v>108</v>
      </c>
      <c r="Q151" s="68" t="s">
        <v>399</v>
      </c>
      <c r="R151" s="77" t="s">
        <v>95</v>
      </c>
      <c r="S151" s="77"/>
      <c r="T151" s="69" t="s">
        <v>609</v>
      </c>
      <c r="U151" s="77"/>
      <c r="V151" s="77"/>
      <c r="W151" s="77"/>
      <c r="Y151" s="77"/>
      <c r="Z151" s="77"/>
    </row>
    <row r="152" spans="1:26">
      <c r="A152" s="52">
        <v>166</v>
      </c>
      <c r="B152" s="52" t="s">
        <v>13</v>
      </c>
      <c r="C152" s="66" t="s">
        <v>800</v>
      </c>
      <c r="D152" s="52" t="s">
        <v>801</v>
      </c>
      <c r="E152" s="77" t="s">
        <v>802</v>
      </c>
      <c r="F152" s="50">
        <v>4</v>
      </c>
      <c r="G152" s="50" t="s">
        <v>434</v>
      </c>
      <c r="H152" s="77"/>
      <c r="I152" s="69" t="s">
        <v>434</v>
      </c>
      <c r="J152" s="70" t="s">
        <v>431</v>
      </c>
      <c r="K152" s="77" t="s">
        <v>803</v>
      </c>
      <c r="L152" s="77"/>
      <c r="M152" s="6">
        <v>0.8</v>
      </c>
      <c r="N152" s="55">
        <v>43018</v>
      </c>
      <c r="O152" s="77" t="s">
        <v>65</v>
      </c>
      <c r="P152" s="67" t="s">
        <v>108</v>
      </c>
      <c r="Q152" s="68" t="s">
        <v>420</v>
      </c>
      <c r="R152" s="77" t="s">
        <v>95</v>
      </c>
      <c r="S152" s="77"/>
      <c r="T152" s="69" t="s">
        <v>609</v>
      </c>
      <c r="U152" s="77"/>
      <c r="V152" s="77"/>
      <c r="W152" s="77"/>
      <c r="Y152" s="77"/>
      <c r="Z152" s="77"/>
    </row>
    <row r="153" spans="1:26">
      <c r="A153" s="52">
        <v>168</v>
      </c>
      <c r="B153" s="52" t="s">
        <v>13</v>
      </c>
      <c r="C153" s="66" t="s">
        <v>800</v>
      </c>
      <c r="D153" s="52" t="s">
        <v>801</v>
      </c>
      <c r="E153" s="77" t="s">
        <v>802</v>
      </c>
      <c r="F153" s="50">
        <v>4</v>
      </c>
      <c r="G153" s="50" t="s">
        <v>98</v>
      </c>
      <c r="H153" s="77"/>
      <c r="I153" s="69" t="s">
        <v>98</v>
      </c>
      <c r="J153" s="70" t="s">
        <v>97</v>
      </c>
      <c r="K153" s="77" t="s">
        <v>803</v>
      </c>
      <c r="L153" s="77"/>
      <c r="M153" s="6">
        <v>1</v>
      </c>
      <c r="N153" s="55">
        <v>43018</v>
      </c>
      <c r="O153" s="77" t="s">
        <v>65</v>
      </c>
      <c r="P153" s="67" t="s">
        <v>108</v>
      </c>
      <c r="Q153" s="68" t="s">
        <v>97</v>
      </c>
      <c r="R153" s="77" t="s">
        <v>97</v>
      </c>
      <c r="S153" s="77"/>
      <c r="T153" s="69" t="s">
        <v>609</v>
      </c>
      <c r="U153" s="77"/>
      <c r="V153" s="77"/>
      <c r="W153" s="77"/>
      <c r="Y153" s="77"/>
      <c r="Z153" s="77"/>
    </row>
    <row r="154" spans="1:26">
      <c r="A154" s="52">
        <v>169</v>
      </c>
      <c r="B154" s="52" t="s">
        <v>13</v>
      </c>
      <c r="C154" s="66" t="s">
        <v>800</v>
      </c>
      <c r="D154" s="52" t="s">
        <v>801</v>
      </c>
      <c r="E154" s="77" t="s">
        <v>802</v>
      </c>
      <c r="F154" s="50">
        <v>4</v>
      </c>
      <c r="G154" s="50" t="s">
        <v>251</v>
      </c>
      <c r="H154" s="77"/>
      <c r="I154" s="69" t="s">
        <v>251</v>
      </c>
      <c r="J154" s="70" t="s">
        <v>251</v>
      </c>
      <c r="K154" s="77" t="s">
        <v>803</v>
      </c>
      <c r="L154" s="77"/>
      <c r="M154" s="6">
        <v>0.6</v>
      </c>
      <c r="N154" s="55">
        <v>43018</v>
      </c>
      <c r="O154" s="77" t="s">
        <v>189</v>
      </c>
      <c r="P154" s="67" t="s">
        <v>608</v>
      </c>
      <c r="Q154" s="68" t="s">
        <v>190</v>
      </c>
      <c r="R154" s="77" t="s">
        <v>248</v>
      </c>
      <c r="S154" s="77"/>
      <c r="T154" s="69" t="s">
        <v>609</v>
      </c>
      <c r="U154" s="77"/>
      <c r="V154" s="77"/>
      <c r="W154" s="77"/>
      <c r="Y154" s="69" t="s">
        <v>805</v>
      </c>
      <c r="Z154" s="77"/>
    </row>
    <row r="155" spans="1:26">
      <c r="A155" s="52">
        <v>170</v>
      </c>
      <c r="B155" s="52" t="s">
        <v>13</v>
      </c>
      <c r="C155" s="66" t="s">
        <v>800</v>
      </c>
      <c r="D155" s="52" t="s">
        <v>801</v>
      </c>
      <c r="E155" s="77" t="s">
        <v>802</v>
      </c>
      <c r="F155" s="50">
        <v>4</v>
      </c>
      <c r="G155" s="50" t="s">
        <v>80</v>
      </c>
      <c r="H155" s="77"/>
      <c r="I155" s="69" t="s">
        <v>80</v>
      </c>
      <c r="J155" s="70" t="s">
        <v>806</v>
      </c>
      <c r="K155" s="77" t="s">
        <v>803</v>
      </c>
      <c r="L155" s="77"/>
      <c r="M155" s="6">
        <v>0.8</v>
      </c>
      <c r="N155" s="55">
        <v>43018</v>
      </c>
      <c r="O155" s="77" t="s">
        <v>65</v>
      </c>
      <c r="P155" s="67" t="s">
        <v>612</v>
      </c>
      <c r="Q155" s="68" t="s">
        <v>608</v>
      </c>
      <c r="R155" s="77" t="s">
        <v>83</v>
      </c>
      <c r="S155" s="77"/>
      <c r="T155" s="77" t="s">
        <v>609</v>
      </c>
      <c r="U155" s="77"/>
      <c r="V155" s="77"/>
      <c r="W155" s="77"/>
      <c r="X155" s="7" t="s">
        <v>807</v>
      </c>
      <c r="Y155" s="77"/>
      <c r="Z155" s="77"/>
    </row>
    <row r="156" spans="1:26">
      <c r="A156" s="52">
        <v>171</v>
      </c>
      <c r="B156" s="52" t="s">
        <v>13</v>
      </c>
      <c r="C156" s="66" t="s">
        <v>800</v>
      </c>
      <c r="D156" s="52" t="s">
        <v>801</v>
      </c>
      <c r="E156" s="77" t="s">
        <v>802</v>
      </c>
      <c r="F156" s="50">
        <v>4</v>
      </c>
      <c r="G156" s="50" t="s">
        <v>269</v>
      </c>
      <c r="H156" s="77"/>
      <c r="I156" s="69" t="s">
        <v>269</v>
      </c>
      <c r="J156" s="70" t="s">
        <v>266</v>
      </c>
      <c r="K156" s="77" t="s">
        <v>803</v>
      </c>
      <c r="L156" s="77"/>
      <c r="M156" s="6">
        <v>1</v>
      </c>
      <c r="N156" s="55">
        <v>43018</v>
      </c>
      <c r="O156" s="77" t="s">
        <v>263</v>
      </c>
      <c r="P156" s="67" t="s">
        <v>655</v>
      </c>
      <c r="Q156" s="68" t="s">
        <v>266</v>
      </c>
      <c r="R156" s="77" t="s">
        <v>171</v>
      </c>
      <c r="S156" s="77"/>
      <c r="T156" s="69" t="s">
        <v>609</v>
      </c>
      <c r="U156" s="77"/>
      <c r="V156" s="77"/>
      <c r="W156" s="77"/>
      <c r="Y156" s="77"/>
      <c r="Z156" s="77"/>
    </row>
    <row r="157" spans="1:26">
      <c r="A157" s="52">
        <v>172</v>
      </c>
      <c r="B157" s="52" t="s">
        <v>13</v>
      </c>
      <c r="C157" s="66" t="s">
        <v>800</v>
      </c>
      <c r="D157" s="52" t="s">
        <v>801</v>
      </c>
      <c r="E157" s="77" t="s">
        <v>802</v>
      </c>
      <c r="F157" s="50">
        <v>4</v>
      </c>
      <c r="G157" s="50" t="s">
        <v>366</v>
      </c>
      <c r="H157" s="77"/>
      <c r="I157" s="69" t="s">
        <v>366</v>
      </c>
      <c r="J157" s="70" t="s">
        <v>808</v>
      </c>
      <c r="K157" s="77" t="s">
        <v>803</v>
      </c>
      <c r="L157" s="77"/>
      <c r="M157" s="6">
        <v>0.6</v>
      </c>
      <c r="N157" s="55">
        <v>43018</v>
      </c>
      <c r="O157" s="77" t="s">
        <v>688</v>
      </c>
      <c r="P157" s="67" t="s">
        <v>608</v>
      </c>
      <c r="Q157" s="68" t="s">
        <v>608</v>
      </c>
      <c r="R157" s="77"/>
      <c r="S157" s="77"/>
      <c r="T157" s="77"/>
      <c r="U157" s="69" t="s">
        <v>609</v>
      </c>
      <c r="V157" s="77"/>
      <c r="W157" s="77"/>
      <c r="Y157" s="77"/>
      <c r="Z157" s="77"/>
    </row>
    <row r="158" spans="1:26">
      <c r="A158" s="52">
        <v>173</v>
      </c>
      <c r="B158" s="52" t="s">
        <v>13</v>
      </c>
      <c r="C158" s="66" t="s">
        <v>800</v>
      </c>
      <c r="D158" s="52" t="s">
        <v>801</v>
      </c>
      <c r="E158" s="77" t="s">
        <v>802</v>
      </c>
      <c r="F158" s="50">
        <v>4</v>
      </c>
      <c r="G158" s="50" t="s">
        <v>318</v>
      </c>
      <c r="H158" s="77"/>
      <c r="I158" s="69" t="s">
        <v>318</v>
      </c>
      <c r="J158" s="70" t="s">
        <v>656</v>
      </c>
      <c r="K158" s="77" t="s">
        <v>803</v>
      </c>
      <c r="L158" s="77"/>
      <c r="M158" s="6">
        <v>0.8</v>
      </c>
      <c r="N158" s="55">
        <v>43018</v>
      </c>
      <c r="O158" s="77" t="s">
        <v>65</v>
      </c>
      <c r="P158" s="67" t="s">
        <v>612</v>
      </c>
      <c r="Q158" s="68" t="s">
        <v>71</v>
      </c>
      <c r="R158" s="77" t="s">
        <v>238</v>
      </c>
      <c r="S158" s="69" t="s">
        <v>609</v>
      </c>
      <c r="T158" s="69" t="s">
        <v>609</v>
      </c>
      <c r="U158" s="69" t="s">
        <v>609</v>
      </c>
      <c r="V158" s="77"/>
      <c r="W158" s="77"/>
      <c r="Y158" s="77"/>
      <c r="Z158" s="77"/>
    </row>
    <row r="159" spans="1:26">
      <c r="A159" s="52">
        <v>174</v>
      </c>
      <c r="B159" s="52" t="s">
        <v>13</v>
      </c>
      <c r="C159" s="66" t="s">
        <v>800</v>
      </c>
      <c r="D159" s="52" t="s">
        <v>801</v>
      </c>
      <c r="E159" s="77" t="s">
        <v>802</v>
      </c>
      <c r="F159" s="50">
        <v>4</v>
      </c>
      <c r="G159" s="50" t="s">
        <v>208</v>
      </c>
      <c r="H159" s="77"/>
      <c r="I159" s="69" t="s">
        <v>208</v>
      </c>
      <c r="J159" s="70" t="s">
        <v>666</v>
      </c>
      <c r="K159" s="77" t="s">
        <v>803</v>
      </c>
      <c r="L159" s="77"/>
      <c r="M159" s="6">
        <v>0.8</v>
      </c>
      <c r="N159" s="55">
        <v>43018</v>
      </c>
      <c r="O159" s="77" t="s">
        <v>65</v>
      </c>
      <c r="P159" s="67" t="s">
        <v>612</v>
      </c>
      <c r="Q159" s="68" t="s">
        <v>71</v>
      </c>
      <c r="R159" s="77" t="s">
        <v>238</v>
      </c>
      <c r="S159" s="69" t="s">
        <v>609</v>
      </c>
      <c r="T159" s="69" t="s">
        <v>609</v>
      </c>
      <c r="U159" s="69" t="s">
        <v>609</v>
      </c>
      <c r="V159" s="77"/>
      <c r="W159" s="77"/>
      <c r="Y159" s="77"/>
      <c r="Z159" s="77"/>
    </row>
    <row r="160" spans="1:26">
      <c r="A160" s="52">
        <v>175</v>
      </c>
      <c r="B160" s="52" t="s">
        <v>13</v>
      </c>
      <c r="C160" s="66" t="s">
        <v>800</v>
      </c>
      <c r="D160" s="52" t="s">
        <v>801</v>
      </c>
      <c r="E160" s="77" t="s">
        <v>802</v>
      </c>
      <c r="F160" s="50">
        <v>4</v>
      </c>
      <c r="G160" s="50" t="s">
        <v>333</v>
      </c>
      <c r="H160" s="77"/>
      <c r="I160" s="69" t="s">
        <v>333</v>
      </c>
      <c r="J160" s="70" t="s">
        <v>333</v>
      </c>
      <c r="K160" s="77" t="s">
        <v>803</v>
      </c>
      <c r="L160" s="77"/>
      <c r="M160" s="6">
        <v>0.5</v>
      </c>
      <c r="N160" s="55">
        <v>43018</v>
      </c>
      <c r="O160" s="77" t="s">
        <v>189</v>
      </c>
      <c r="P160" s="67" t="s">
        <v>717</v>
      </c>
      <c r="Q160" s="68" t="s">
        <v>210</v>
      </c>
      <c r="R160" s="77" t="s">
        <v>248</v>
      </c>
      <c r="S160" s="77"/>
      <c r="T160" s="69" t="s">
        <v>609</v>
      </c>
      <c r="U160" s="77"/>
      <c r="V160" s="77"/>
      <c r="W160" s="77"/>
      <c r="Y160" s="77"/>
      <c r="Z160" s="77"/>
    </row>
    <row r="161" spans="1:28">
      <c r="A161" s="52">
        <v>176</v>
      </c>
      <c r="B161" s="52" t="s">
        <v>13</v>
      </c>
      <c r="C161" s="66" t="s">
        <v>800</v>
      </c>
      <c r="D161" s="52" t="s">
        <v>801</v>
      </c>
      <c r="E161" s="77" t="s">
        <v>802</v>
      </c>
      <c r="F161" s="50">
        <v>4</v>
      </c>
      <c r="G161" s="50" t="s">
        <v>573</v>
      </c>
      <c r="H161" s="77"/>
      <c r="I161" s="69" t="s">
        <v>573</v>
      </c>
      <c r="J161" s="70" t="s">
        <v>573</v>
      </c>
      <c r="K161" s="77" t="s">
        <v>803</v>
      </c>
      <c r="L161" s="77"/>
      <c r="M161" s="6">
        <v>0.6</v>
      </c>
      <c r="N161" s="55">
        <v>43018</v>
      </c>
      <c r="O161" s="77" t="s">
        <v>189</v>
      </c>
      <c r="P161" s="67" t="s">
        <v>717</v>
      </c>
      <c r="Q161" s="68" t="s">
        <v>210</v>
      </c>
      <c r="R161" s="77" t="s">
        <v>248</v>
      </c>
      <c r="S161" s="77"/>
      <c r="T161" s="69" t="s">
        <v>609</v>
      </c>
      <c r="U161" s="77"/>
      <c r="V161" s="77"/>
      <c r="W161" s="77"/>
      <c r="Y161" s="77"/>
      <c r="Z161" s="77"/>
      <c r="AA161" s="77"/>
      <c r="AB161" s="77"/>
    </row>
    <row r="162" spans="1:28">
      <c r="A162" s="52">
        <v>177</v>
      </c>
      <c r="B162" s="52" t="s">
        <v>13</v>
      </c>
      <c r="C162" s="66" t="s">
        <v>800</v>
      </c>
      <c r="D162" s="52" t="s">
        <v>801</v>
      </c>
      <c r="E162" s="77" t="s">
        <v>802</v>
      </c>
      <c r="F162" s="50">
        <v>4</v>
      </c>
      <c r="G162" s="50" t="s">
        <v>287</v>
      </c>
      <c r="H162" s="77"/>
      <c r="I162" s="69" t="s">
        <v>287</v>
      </c>
      <c r="J162" s="70" t="s">
        <v>809</v>
      </c>
      <c r="K162" s="77" t="s">
        <v>803</v>
      </c>
      <c r="L162" s="77"/>
      <c r="M162" s="6">
        <v>0.6</v>
      </c>
      <c r="N162" s="55">
        <v>43018</v>
      </c>
      <c r="O162" s="77" t="s">
        <v>688</v>
      </c>
      <c r="P162" s="67" t="s">
        <v>608</v>
      </c>
      <c r="Q162" s="68" t="s">
        <v>608</v>
      </c>
      <c r="R162" s="77"/>
      <c r="S162" s="77"/>
      <c r="T162" s="69" t="s">
        <v>609</v>
      </c>
      <c r="U162" s="77"/>
      <c r="V162" s="77"/>
      <c r="W162" s="77"/>
      <c r="Y162" s="77"/>
      <c r="Z162" s="77"/>
      <c r="AA162" s="77"/>
      <c r="AB162" s="77"/>
    </row>
    <row r="163" spans="1:28">
      <c r="A163" s="52">
        <v>180</v>
      </c>
      <c r="B163" s="52" t="s">
        <v>13</v>
      </c>
      <c r="C163" s="66" t="s">
        <v>800</v>
      </c>
      <c r="D163" s="52" t="s">
        <v>801</v>
      </c>
      <c r="E163" s="77" t="s">
        <v>802</v>
      </c>
      <c r="F163" s="50">
        <v>4</v>
      </c>
      <c r="G163" s="50" t="s">
        <v>138</v>
      </c>
      <c r="H163" s="77"/>
      <c r="I163" s="69" t="s">
        <v>138</v>
      </c>
      <c r="J163" s="70" t="s">
        <v>738</v>
      </c>
      <c r="K163" s="77" t="s">
        <v>803</v>
      </c>
      <c r="L163" s="77"/>
      <c r="M163" s="6">
        <v>1</v>
      </c>
      <c r="N163" s="55">
        <v>43018</v>
      </c>
      <c r="O163" s="77" t="s">
        <v>65</v>
      </c>
      <c r="P163" s="67" t="s">
        <v>108</v>
      </c>
      <c r="Q163" s="68" t="s">
        <v>134</v>
      </c>
      <c r="R163" s="77" t="s">
        <v>140</v>
      </c>
      <c r="S163" s="77"/>
      <c r="T163" s="69"/>
      <c r="U163" s="77" t="s">
        <v>609</v>
      </c>
      <c r="V163" s="77"/>
      <c r="W163" s="77"/>
      <c r="Y163" s="77"/>
      <c r="Z163" s="77"/>
      <c r="AA163" s="77"/>
      <c r="AB163" s="77"/>
    </row>
    <row r="164" spans="1:28">
      <c r="A164" s="52">
        <v>181</v>
      </c>
      <c r="B164" s="52" t="s">
        <v>13</v>
      </c>
      <c r="C164" s="66" t="s">
        <v>800</v>
      </c>
      <c r="D164" s="52" t="s">
        <v>801</v>
      </c>
      <c r="E164" s="77" t="s">
        <v>802</v>
      </c>
      <c r="F164" s="50">
        <v>4</v>
      </c>
      <c r="G164" s="50" t="s">
        <v>211</v>
      </c>
      <c r="H164" s="77"/>
      <c r="I164" s="69" t="s">
        <v>211</v>
      </c>
      <c r="J164" s="70" t="s">
        <v>213</v>
      </c>
      <c r="K164" s="77" t="s">
        <v>803</v>
      </c>
      <c r="L164" s="77"/>
      <c r="M164" s="6">
        <v>1</v>
      </c>
      <c r="N164" s="55">
        <v>43018</v>
      </c>
      <c r="O164" s="77" t="s">
        <v>189</v>
      </c>
      <c r="P164" s="67" t="s">
        <v>717</v>
      </c>
      <c r="Q164" s="68" t="s">
        <v>213</v>
      </c>
      <c r="R164" s="77" t="s">
        <v>248</v>
      </c>
      <c r="S164" s="69" t="s">
        <v>609</v>
      </c>
      <c r="T164" s="69" t="s">
        <v>609</v>
      </c>
      <c r="U164" s="77"/>
      <c r="V164" s="77"/>
      <c r="W164" s="77"/>
      <c r="Y164" s="69" t="s">
        <v>724</v>
      </c>
      <c r="Z164" s="77"/>
      <c r="AA164" s="77"/>
      <c r="AB164" s="77"/>
    </row>
    <row r="165" spans="1:28">
      <c r="A165" s="52">
        <v>182</v>
      </c>
      <c r="B165" s="52" t="s">
        <v>13</v>
      </c>
      <c r="C165" s="66" t="s">
        <v>800</v>
      </c>
      <c r="D165" s="52" t="s">
        <v>801</v>
      </c>
      <c r="E165" s="77" t="s">
        <v>802</v>
      </c>
      <c r="F165" s="50">
        <v>4</v>
      </c>
      <c r="G165" s="50" t="s">
        <v>198</v>
      </c>
      <c r="H165" s="77"/>
      <c r="I165" s="69" t="s">
        <v>198</v>
      </c>
      <c r="J165" s="70" t="s">
        <v>438</v>
      </c>
      <c r="K165" s="77" t="s">
        <v>803</v>
      </c>
      <c r="L165" s="77"/>
      <c r="M165" s="6">
        <v>0.6</v>
      </c>
      <c r="N165" s="55">
        <v>43018</v>
      </c>
      <c r="O165" s="77" t="s">
        <v>189</v>
      </c>
      <c r="P165" s="67" t="s">
        <v>717</v>
      </c>
      <c r="Q165" s="68" t="s">
        <v>190</v>
      </c>
      <c r="R165" s="77" t="s">
        <v>248</v>
      </c>
      <c r="S165" s="77"/>
      <c r="T165" s="69" t="s">
        <v>609</v>
      </c>
      <c r="U165" s="77"/>
      <c r="V165" s="77"/>
      <c r="W165" s="77"/>
      <c r="Y165" s="69" t="s">
        <v>810</v>
      </c>
      <c r="Z165" s="77"/>
      <c r="AA165" s="77"/>
      <c r="AB165" s="69" t="s">
        <v>811</v>
      </c>
    </row>
    <row r="166" spans="1:28">
      <c r="A166" s="52">
        <v>184</v>
      </c>
      <c r="B166" s="52" t="s">
        <v>13</v>
      </c>
      <c r="C166" s="66" t="s">
        <v>800</v>
      </c>
      <c r="D166" s="52" t="s">
        <v>801</v>
      </c>
      <c r="E166" s="77" t="s">
        <v>802</v>
      </c>
      <c r="F166" s="50">
        <v>4</v>
      </c>
      <c r="G166" s="50" t="s">
        <v>300</v>
      </c>
      <c r="H166" s="77"/>
      <c r="I166" s="69" t="s">
        <v>300</v>
      </c>
      <c r="J166" s="70" t="s">
        <v>297</v>
      </c>
      <c r="K166" s="77" t="s">
        <v>803</v>
      </c>
      <c r="L166" s="77"/>
      <c r="M166" s="6">
        <v>1</v>
      </c>
      <c r="N166" s="55">
        <v>43018</v>
      </c>
      <c r="O166" s="77" t="s">
        <v>65</v>
      </c>
      <c r="P166" s="67" t="s">
        <v>108</v>
      </c>
      <c r="Q166" s="68" t="s">
        <v>608</v>
      </c>
      <c r="R166" s="77" t="s">
        <v>368</v>
      </c>
      <c r="S166" s="77"/>
      <c r="T166" s="77" t="s">
        <v>609</v>
      </c>
      <c r="U166" s="77"/>
      <c r="V166" s="77"/>
      <c r="W166" s="77"/>
      <c r="X166" s="7" t="s">
        <v>282</v>
      </c>
      <c r="Y166" s="77"/>
      <c r="Z166" s="77"/>
      <c r="AA166" s="77"/>
      <c r="AB166" s="77"/>
    </row>
    <row r="167" spans="1:28">
      <c r="A167" s="52">
        <v>185</v>
      </c>
      <c r="B167" s="52" t="s">
        <v>13</v>
      </c>
      <c r="C167" s="66" t="s">
        <v>800</v>
      </c>
      <c r="D167" s="52" t="s">
        <v>801</v>
      </c>
      <c r="E167" s="77" t="s">
        <v>802</v>
      </c>
      <c r="F167" s="50">
        <v>4</v>
      </c>
      <c r="G167" s="50" t="s">
        <v>129</v>
      </c>
      <c r="H167" s="77"/>
      <c r="I167" s="69" t="s">
        <v>129</v>
      </c>
      <c r="J167" s="70" t="s">
        <v>123</v>
      </c>
      <c r="K167" s="77" t="s">
        <v>803</v>
      </c>
      <c r="L167" s="77"/>
      <c r="M167" s="6">
        <v>1</v>
      </c>
      <c r="N167" s="55">
        <v>43018</v>
      </c>
      <c r="O167" s="77" t="s">
        <v>65</v>
      </c>
      <c r="P167" s="67" t="s">
        <v>108</v>
      </c>
      <c r="Q167" s="68" t="s">
        <v>123</v>
      </c>
      <c r="R167" s="77" t="s">
        <v>130</v>
      </c>
      <c r="S167" s="77"/>
      <c r="T167" s="69" t="s">
        <v>609</v>
      </c>
      <c r="U167" s="77"/>
      <c r="V167" s="77"/>
      <c r="W167" s="77"/>
      <c r="Y167" s="77"/>
      <c r="Z167" s="77"/>
      <c r="AA167" s="77"/>
      <c r="AB167" s="77"/>
    </row>
    <row r="168" spans="1:28">
      <c r="A168" s="52">
        <v>186</v>
      </c>
      <c r="B168" s="52" t="s">
        <v>13</v>
      </c>
      <c r="C168" s="66" t="s">
        <v>800</v>
      </c>
      <c r="D168" s="52" t="s">
        <v>801</v>
      </c>
      <c r="E168" s="77" t="s">
        <v>802</v>
      </c>
      <c r="F168" s="50">
        <v>4</v>
      </c>
      <c r="G168" s="50" t="s">
        <v>472</v>
      </c>
      <c r="H168" s="77"/>
      <c r="I168" s="69" t="s">
        <v>472</v>
      </c>
      <c r="J168" s="70" t="s">
        <v>690</v>
      </c>
      <c r="K168" s="77" t="s">
        <v>803</v>
      </c>
      <c r="L168" s="77"/>
      <c r="M168" s="6">
        <v>0.6</v>
      </c>
      <c r="N168" s="55">
        <v>43018</v>
      </c>
      <c r="O168" s="77" t="s">
        <v>65</v>
      </c>
      <c r="P168" s="67" t="s">
        <v>108</v>
      </c>
      <c r="Q168" s="68" t="s">
        <v>145</v>
      </c>
      <c r="R168" s="77" t="s">
        <v>171</v>
      </c>
      <c r="S168" s="69" t="s">
        <v>609</v>
      </c>
      <c r="T168" s="69" t="s">
        <v>609</v>
      </c>
      <c r="U168" s="77"/>
      <c r="V168" s="77"/>
      <c r="W168" s="77"/>
      <c r="Y168" s="77"/>
      <c r="Z168" s="77"/>
      <c r="AA168" s="77"/>
      <c r="AB168" s="77"/>
    </row>
    <row r="169" spans="1:28">
      <c r="A169" s="52">
        <v>187</v>
      </c>
      <c r="B169" s="52" t="s">
        <v>13</v>
      </c>
      <c r="C169" s="66" t="s">
        <v>800</v>
      </c>
      <c r="D169" s="52" t="s">
        <v>801</v>
      </c>
      <c r="E169" s="77" t="s">
        <v>802</v>
      </c>
      <c r="F169" s="50">
        <v>4</v>
      </c>
      <c r="G169" s="50" t="s">
        <v>307</v>
      </c>
      <c r="H169" s="77"/>
      <c r="I169" s="69" t="s">
        <v>307</v>
      </c>
      <c r="J169" s="70" t="s">
        <v>778</v>
      </c>
      <c r="K169" s="77" t="s">
        <v>803</v>
      </c>
      <c r="L169" s="77"/>
      <c r="M169" s="6">
        <v>1</v>
      </c>
      <c r="N169" s="55">
        <v>43018</v>
      </c>
      <c r="O169" s="77" t="s">
        <v>688</v>
      </c>
      <c r="P169" s="67" t="s">
        <v>608</v>
      </c>
      <c r="Q169" s="68" t="s">
        <v>608</v>
      </c>
      <c r="R169" s="77"/>
      <c r="S169" s="69" t="s">
        <v>609</v>
      </c>
      <c r="T169" s="77"/>
      <c r="U169" s="77"/>
      <c r="V169" s="77"/>
      <c r="W169" s="77"/>
      <c r="Y169" s="77"/>
      <c r="Z169" s="77"/>
      <c r="AA169" s="77"/>
      <c r="AB169" s="77"/>
    </row>
    <row r="170" spans="1:28">
      <c r="A170" s="52">
        <v>188</v>
      </c>
      <c r="B170" s="52" t="s">
        <v>13</v>
      </c>
      <c r="C170" s="66" t="s">
        <v>800</v>
      </c>
      <c r="D170" s="52" t="s">
        <v>801</v>
      </c>
      <c r="E170" s="77" t="s">
        <v>802</v>
      </c>
      <c r="F170" s="50">
        <v>4</v>
      </c>
      <c r="G170" s="50" t="s">
        <v>444</v>
      </c>
      <c r="H170" s="77"/>
      <c r="I170" s="69" t="s">
        <v>444</v>
      </c>
      <c r="J170" s="70" t="s">
        <v>444</v>
      </c>
      <c r="K170" s="77" t="s">
        <v>803</v>
      </c>
      <c r="L170" s="77"/>
      <c r="M170" s="6">
        <v>0.8</v>
      </c>
      <c r="N170" s="55">
        <v>43018</v>
      </c>
      <c r="O170" s="77" t="s">
        <v>65</v>
      </c>
      <c r="P170" s="67" t="s">
        <v>608</v>
      </c>
      <c r="Q170" s="68" t="s">
        <v>608</v>
      </c>
      <c r="R170" s="77" t="s">
        <v>171</v>
      </c>
      <c r="S170" s="77"/>
      <c r="T170" s="69" t="s">
        <v>609</v>
      </c>
      <c r="U170" s="69" t="s">
        <v>609</v>
      </c>
      <c r="V170" s="77"/>
      <c r="W170" s="77"/>
      <c r="Y170" s="77"/>
      <c r="Z170" s="77"/>
      <c r="AA170" s="77"/>
      <c r="AB170" s="77"/>
    </row>
    <row r="171" spans="1:28">
      <c r="A171" s="52">
        <v>189</v>
      </c>
      <c r="B171" s="52" t="s">
        <v>13</v>
      </c>
      <c r="C171" s="66" t="s">
        <v>800</v>
      </c>
      <c r="D171" s="52" t="s">
        <v>801</v>
      </c>
      <c r="E171" s="77" t="s">
        <v>802</v>
      </c>
      <c r="F171" s="50">
        <v>4</v>
      </c>
      <c r="G171" s="50" t="s">
        <v>408</v>
      </c>
      <c r="H171" s="77"/>
      <c r="I171" s="69" t="s">
        <v>408</v>
      </c>
      <c r="J171" s="70" t="s">
        <v>408</v>
      </c>
      <c r="K171" s="77" t="s">
        <v>803</v>
      </c>
      <c r="L171" s="77"/>
      <c r="M171" s="6">
        <v>0.8</v>
      </c>
      <c r="N171" s="55">
        <v>43018</v>
      </c>
      <c r="O171" s="77" t="s">
        <v>65</v>
      </c>
      <c r="P171" s="67" t="s">
        <v>608</v>
      </c>
      <c r="Q171" s="68" t="s">
        <v>608</v>
      </c>
      <c r="R171" s="77" t="s">
        <v>171</v>
      </c>
      <c r="S171" s="77"/>
      <c r="T171" s="69" t="s">
        <v>609</v>
      </c>
      <c r="U171" s="69" t="s">
        <v>609</v>
      </c>
      <c r="V171" s="77"/>
      <c r="W171" s="77"/>
      <c r="Y171" s="77"/>
      <c r="Z171" s="77"/>
      <c r="AA171" s="77"/>
      <c r="AB171" s="77"/>
    </row>
    <row r="172" spans="1:28">
      <c r="A172" s="52">
        <v>190</v>
      </c>
      <c r="B172" s="52" t="s">
        <v>13</v>
      </c>
      <c r="C172" s="66" t="s">
        <v>800</v>
      </c>
      <c r="D172" s="52" t="s">
        <v>801</v>
      </c>
      <c r="E172" s="77" t="s">
        <v>802</v>
      </c>
      <c r="F172" s="50">
        <v>4</v>
      </c>
      <c r="G172" s="50" t="s">
        <v>141</v>
      </c>
      <c r="H172" s="77"/>
      <c r="I172" s="69" t="s">
        <v>141</v>
      </c>
      <c r="J172" s="70" t="s">
        <v>144</v>
      </c>
      <c r="K172" s="77" t="s">
        <v>803</v>
      </c>
      <c r="L172" s="77"/>
      <c r="M172" s="6">
        <v>1</v>
      </c>
      <c r="N172" s="55">
        <v>43018</v>
      </c>
      <c r="O172" s="77" t="s">
        <v>65</v>
      </c>
      <c r="P172" s="67" t="s">
        <v>108</v>
      </c>
      <c r="Q172" s="68" t="s">
        <v>144</v>
      </c>
      <c r="R172" s="77" t="s">
        <v>262</v>
      </c>
      <c r="S172" s="77"/>
      <c r="T172" s="69" t="s">
        <v>609</v>
      </c>
      <c r="U172" s="77"/>
      <c r="V172" s="77"/>
      <c r="W172" s="77"/>
      <c r="Y172" s="77"/>
      <c r="Z172" s="77"/>
      <c r="AA172" s="77"/>
      <c r="AB172" s="77"/>
    </row>
    <row r="173" spans="1:28">
      <c r="A173" s="52">
        <v>191</v>
      </c>
      <c r="B173" s="52" t="s">
        <v>13</v>
      </c>
      <c r="C173" s="66" t="s">
        <v>800</v>
      </c>
      <c r="D173" s="52" t="s">
        <v>801</v>
      </c>
      <c r="E173" s="77" t="s">
        <v>802</v>
      </c>
      <c r="F173" s="50">
        <v>4</v>
      </c>
      <c r="G173" s="50" t="s">
        <v>386</v>
      </c>
      <c r="H173" s="77"/>
      <c r="I173" s="69" t="s">
        <v>386</v>
      </c>
      <c r="J173" s="70" t="s">
        <v>702</v>
      </c>
      <c r="K173" s="77" t="s">
        <v>803</v>
      </c>
      <c r="L173" s="77"/>
      <c r="M173" s="6">
        <v>0.8</v>
      </c>
      <c r="N173" s="55">
        <v>43018</v>
      </c>
      <c r="O173" s="77" t="s">
        <v>65</v>
      </c>
      <c r="P173" s="67" t="s">
        <v>108</v>
      </c>
      <c r="Q173" s="68" t="s">
        <v>145</v>
      </c>
      <c r="R173" s="77" t="s">
        <v>368</v>
      </c>
      <c r="S173" s="69" t="s">
        <v>609</v>
      </c>
      <c r="T173" s="77"/>
      <c r="U173" s="77"/>
      <c r="V173" s="77"/>
      <c r="W173" s="77"/>
      <c r="Y173" s="77"/>
      <c r="Z173" s="77"/>
      <c r="AA173" s="77"/>
      <c r="AB173" s="77"/>
    </row>
    <row r="174" spans="1:28">
      <c r="A174" s="52">
        <v>192</v>
      </c>
      <c r="B174" s="52" t="s">
        <v>13</v>
      </c>
      <c r="C174" s="66" t="s">
        <v>800</v>
      </c>
      <c r="D174" s="52" t="s">
        <v>801</v>
      </c>
      <c r="E174" s="77" t="s">
        <v>802</v>
      </c>
      <c r="F174" s="50">
        <v>4</v>
      </c>
      <c r="G174" s="50" t="s">
        <v>339</v>
      </c>
      <c r="H174" s="77"/>
      <c r="I174" s="69" t="s">
        <v>339</v>
      </c>
      <c r="J174" s="70" t="s">
        <v>636</v>
      </c>
      <c r="K174" s="77" t="s">
        <v>803</v>
      </c>
      <c r="L174" s="77"/>
      <c r="M174" s="6">
        <v>0.8</v>
      </c>
      <c r="N174" s="55">
        <v>43018</v>
      </c>
      <c r="O174" s="77" t="s">
        <v>65</v>
      </c>
      <c r="P174" s="67" t="s">
        <v>108</v>
      </c>
      <c r="Q174" s="68" t="s">
        <v>145</v>
      </c>
      <c r="R174" s="77" t="s">
        <v>97</v>
      </c>
      <c r="S174" s="69" t="s">
        <v>609</v>
      </c>
      <c r="T174" s="77"/>
      <c r="U174" s="77"/>
      <c r="V174" s="77"/>
      <c r="W174" s="77"/>
      <c r="Y174" s="77"/>
      <c r="Z174" s="77"/>
      <c r="AA174" s="77"/>
      <c r="AB174" s="77"/>
    </row>
    <row r="175" spans="1:28">
      <c r="A175" s="52">
        <v>194</v>
      </c>
      <c r="B175" s="52" t="s">
        <v>13</v>
      </c>
      <c r="C175" s="66" t="s">
        <v>800</v>
      </c>
      <c r="D175" s="52" t="s">
        <v>801</v>
      </c>
      <c r="E175" s="77" t="s">
        <v>802</v>
      </c>
      <c r="F175" s="50">
        <v>4</v>
      </c>
      <c r="G175" s="50" t="s">
        <v>378</v>
      </c>
      <c r="H175" s="77"/>
      <c r="I175" s="69" t="s">
        <v>378</v>
      </c>
      <c r="J175" s="70" t="s">
        <v>378</v>
      </c>
      <c r="K175" s="77" t="s">
        <v>803</v>
      </c>
      <c r="L175" s="77"/>
      <c r="M175" s="6">
        <v>0.8</v>
      </c>
      <c r="N175" s="55">
        <v>43018</v>
      </c>
      <c r="O175" s="77" t="s">
        <v>688</v>
      </c>
      <c r="P175" s="67" t="s">
        <v>608</v>
      </c>
      <c r="Q175" s="68" t="s">
        <v>608</v>
      </c>
      <c r="R175" s="77"/>
      <c r="S175" s="69" t="s">
        <v>609</v>
      </c>
      <c r="T175" s="77"/>
      <c r="U175" s="77"/>
      <c r="V175" s="77"/>
      <c r="W175" s="77"/>
      <c r="Y175" s="77"/>
      <c r="Z175" s="77"/>
      <c r="AA175" s="77"/>
      <c r="AB175" s="77"/>
    </row>
    <row r="176" spans="1:28">
      <c r="A176" s="52">
        <v>195</v>
      </c>
      <c r="B176" s="52" t="s">
        <v>13</v>
      </c>
      <c r="C176" s="66" t="s">
        <v>800</v>
      </c>
      <c r="D176" s="52" t="s">
        <v>801</v>
      </c>
      <c r="E176" s="77" t="s">
        <v>802</v>
      </c>
      <c r="F176" s="50">
        <v>4</v>
      </c>
      <c r="G176" s="50" t="s">
        <v>112</v>
      </c>
      <c r="H176" s="77"/>
      <c r="I176" s="69" t="s">
        <v>112</v>
      </c>
      <c r="J176" s="70" t="s">
        <v>107</v>
      </c>
      <c r="K176" s="77" t="s">
        <v>803</v>
      </c>
      <c r="L176" s="77"/>
      <c r="M176" s="6">
        <v>1</v>
      </c>
      <c r="N176" s="55">
        <v>43018</v>
      </c>
      <c r="O176" s="77" t="s">
        <v>65</v>
      </c>
      <c r="P176" s="67" t="s">
        <v>108</v>
      </c>
      <c r="Q176" s="68" t="s">
        <v>107</v>
      </c>
      <c r="R176" s="77"/>
      <c r="S176" s="69" t="s">
        <v>609</v>
      </c>
      <c r="T176" s="69" t="s">
        <v>609</v>
      </c>
      <c r="U176" s="77"/>
      <c r="V176" s="77"/>
      <c r="W176" s="77"/>
      <c r="Y176" s="77"/>
      <c r="Z176" s="77"/>
      <c r="AA176" s="77"/>
      <c r="AB176" s="77"/>
    </row>
    <row r="177" spans="1:28">
      <c r="A177" s="52">
        <v>197</v>
      </c>
      <c r="B177" s="52" t="s">
        <v>13</v>
      </c>
      <c r="C177" s="66" t="s">
        <v>800</v>
      </c>
      <c r="D177" s="52" t="s">
        <v>801</v>
      </c>
      <c r="E177" s="77" t="s">
        <v>802</v>
      </c>
      <c r="F177" s="50">
        <v>4</v>
      </c>
      <c r="G177" s="50" t="s">
        <v>226</v>
      </c>
      <c r="H177" s="77"/>
      <c r="I177" s="69" t="s">
        <v>226</v>
      </c>
      <c r="J177" s="70" t="s">
        <v>222</v>
      </c>
      <c r="K177" s="77" t="s">
        <v>803</v>
      </c>
      <c r="L177" s="77"/>
      <c r="M177" s="6">
        <v>1</v>
      </c>
      <c r="N177" s="55">
        <v>43018</v>
      </c>
      <c r="O177" s="77" t="s">
        <v>65</v>
      </c>
      <c r="P177" s="67" t="s">
        <v>608</v>
      </c>
      <c r="Q177" s="68" t="s">
        <v>222</v>
      </c>
      <c r="R177" s="77"/>
      <c r="S177" s="77"/>
      <c r="T177" s="69" t="s">
        <v>609</v>
      </c>
      <c r="U177" s="77"/>
      <c r="V177" s="77"/>
      <c r="W177" s="77"/>
      <c r="Y177" s="77"/>
      <c r="Z177" s="77"/>
      <c r="AA177" s="77"/>
      <c r="AB177" s="77"/>
    </row>
    <row r="178" spans="1:28">
      <c r="A178" s="52">
        <v>198</v>
      </c>
      <c r="B178" s="52" t="s">
        <v>13</v>
      </c>
      <c r="C178" s="66" t="s">
        <v>41</v>
      </c>
      <c r="D178" s="52" t="s">
        <v>812</v>
      </c>
      <c r="E178" s="77" t="s">
        <v>813</v>
      </c>
      <c r="F178" s="50">
        <v>4</v>
      </c>
      <c r="G178" s="50" t="s">
        <v>312</v>
      </c>
      <c r="H178" s="50"/>
      <c r="I178" s="69" t="s">
        <v>312</v>
      </c>
      <c r="J178" s="70" t="s">
        <v>313</v>
      </c>
      <c r="K178" s="77" t="s">
        <v>814</v>
      </c>
      <c r="L178" s="77" t="s">
        <v>815</v>
      </c>
      <c r="M178" s="6">
        <v>0.8</v>
      </c>
      <c r="N178" s="6"/>
      <c r="O178" s="77" t="s">
        <v>65</v>
      </c>
      <c r="P178" s="67" t="s">
        <v>108</v>
      </c>
      <c r="Q178" s="68" t="s">
        <v>123</v>
      </c>
      <c r="R178" s="77" t="s">
        <v>130</v>
      </c>
      <c r="S178" s="69"/>
      <c r="T178" s="69" t="s">
        <v>609</v>
      </c>
      <c r="U178" s="69" t="s">
        <v>609</v>
      </c>
      <c r="V178" s="77"/>
      <c r="W178" s="77"/>
      <c r="Y178" s="77"/>
      <c r="Z178" s="77"/>
      <c r="AA178" s="77"/>
      <c r="AB178" s="77"/>
    </row>
    <row r="179" spans="1:28">
      <c r="A179" s="52">
        <v>199</v>
      </c>
      <c r="B179" s="52" t="s">
        <v>13</v>
      </c>
      <c r="C179" s="66" t="s">
        <v>41</v>
      </c>
      <c r="D179" s="52" t="s">
        <v>812</v>
      </c>
      <c r="E179" s="77" t="s">
        <v>813</v>
      </c>
      <c r="F179" s="50">
        <v>4</v>
      </c>
      <c r="G179" s="50" t="s">
        <v>126</v>
      </c>
      <c r="H179" s="50"/>
      <c r="I179" s="69" t="s">
        <v>126</v>
      </c>
      <c r="J179" s="70" t="s">
        <v>123</v>
      </c>
      <c r="K179" s="77" t="s">
        <v>642</v>
      </c>
      <c r="L179" s="77" t="s">
        <v>815</v>
      </c>
      <c r="M179" s="6">
        <v>0.8</v>
      </c>
      <c r="N179" s="6"/>
      <c r="O179" s="77" t="s">
        <v>65</v>
      </c>
      <c r="P179" s="67" t="s">
        <v>108</v>
      </c>
      <c r="Q179" s="68" t="s">
        <v>123</v>
      </c>
      <c r="R179" s="77" t="s">
        <v>130</v>
      </c>
      <c r="S179" s="69"/>
      <c r="T179" s="69" t="s">
        <v>609</v>
      </c>
      <c r="U179" s="69" t="s">
        <v>609</v>
      </c>
      <c r="V179" s="77"/>
      <c r="W179" s="77"/>
      <c r="Y179" s="77"/>
      <c r="Z179" s="77"/>
      <c r="AA179" s="77"/>
      <c r="AB179" s="77"/>
    </row>
    <row r="180" spans="1:28">
      <c r="A180" s="52">
        <v>200</v>
      </c>
      <c r="B180" s="52" t="s">
        <v>13</v>
      </c>
      <c r="C180" s="66" t="s">
        <v>41</v>
      </c>
      <c r="D180" s="52" t="s">
        <v>812</v>
      </c>
      <c r="E180" s="77" t="s">
        <v>813</v>
      </c>
      <c r="F180" s="50">
        <v>4</v>
      </c>
      <c r="G180" s="50" t="s">
        <v>255</v>
      </c>
      <c r="H180" s="50"/>
      <c r="I180" s="69" t="s">
        <v>255</v>
      </c>
      <c r="J180" s="70" t="s">
        <v>256</v>
      </c>
      <c r="K180" s="77" t="s">
        <v>816</v>
      </c>
      <c r="L180" s="77" t="s">
        <v>815</v>
      </c>
      <c r="M180" s="6">
        <v>1</v>
      </c>
      <c r="N180" s="6"/>
      <c r="O180" s="77" t="s">
        <v>65</v>
      </c>
      <c r="P180" s="67" t="s">
        <v>108</v>
      </c>
      <c r="Q180" s="68" t="s">
        <v>254</v>
      </c>
      <c r="R180" s="77" t="s">
        <v>130</v>
      </c>
      <c r="S180" s="77"/>
      <c r="T180" s="77" t="s">
        <v>609</v>
      </c>
      <c r="U180" s="77" t="s">
        <v>609</v>
      </c>
      <c r="V180" s="77"/>
      <c r="W180" s="77"/>
      <c r="Y180" s="77"/>
      <c r="Z180" s="77"/>
      <c r="AA180" s="77"/>
      <c r="AB180" s="77"/>
    </row>
    <row r="181" spans="1:28">
      <c r="A181" s="52">
        <v>201</v>
      </c>
      <c r="B181" s="52" t="s">
        <v>13</v>
      </c>
      <c r="C181" s="66" t="s">
        <v>41</v>
      </c>
      <c r="D181" s="52"/>
      <c r="E181" s="77" t="s">
        <v>817</v>
      </c>
      <c r="F181" s="50">
        <v>2</v>
      </c>
      <c r="G181" s="50" t="s">
        <v>195</v>
      </c>
      <c r="H181" s="77"/>
      <c r="I181" s="69" t="s">
        <v>195</v>
      </c>
      <c r="J181" s="73" t="s">
        <v>195</v>
      </c>
      <c r="K181" s="77" t="s">
        <v>818</v>
      </c>
      <c r="L181" s="77"/>
      <c r="M181" s="6">
        <v>1</v>
      </c>
      <c r="N181" s="55"/>
      <c r="O181" s="77" t="s">
        <v>189</v>
      </c>
      <c r="P181" s="67" t="s">
        <v>717</v>
      </c>
      <c r="Q181" s="68" t="s">
        <v>190</v>
      </c>
      <c r="R181" s="77" t="s">
        <v>248</v>
      </c>
      <c r="S181" s="77"/>
      <c r="T181" s="69" t="s">
        <v>609</v>
      </c>
      <c r="U181" s="77"/>
      <c r="V181" s="77"/>
      <c r="W181" s="77"/>
      <c r="Y181" s="77"/>
      <c r="Z181" s="77"/>
      <c r="AA181" s="77"/>
      <c r="AB181" s="77"/>
    </row>
    <row r="182" spans="1:28">
      <c r="A182" s="52">
        <v>202</v>
      </c>
      <c r="B182" s="52" t="s">
        <v>13</v>
      </c>
      <c r="C182" s="66" t="s">
        <v>41</v>
      </c>
      <c r="D182" s="52"/>
      <c r="E182" s="77" t="s">
        <v>817</v>
      </c>
      <c r="F182" s="50">
        <v>2</v>
      </c>
      <c r="G182" s="50" t="s">
        <v>235</v>
      </c>
      <c r="H182" s="77"/>
      <c r="I182" s="69" t="s">
        <v>235</v>
      </c>
      <c r="J182" s="73" t="s">
        <v>235</v>
      </c>
      <c r="K182" s="77" t="s">
        <v>819</v>
      </c>
      <c r="L182" s="77"/>
      <c r="M182" s="6">
        <v>1</v>
      </c>
      <c r="N182" s="55"/>
      <c r="O182" s="77" t="s">
        <v>65</v>
      </c>
      <c r="P182" s="67" t="s">
        <v>608</v>
      </c>
      <c r="Q182" s="68" t="s">
        <v>608</v>
      </c>
      <c r="R182" s="77" t="s">
        <v>171</v>
      </c>
      <c r="S182" s="77"/>
      <c r="T182" s="77"/>
      <c r="U182" s="77"/>
      <c r="V182" s="77"/>
      <c r="W182" s="77"/>
      <c r="Y182" s="77"/>
      <c r="Z182" s="77"/>
      <c r="AA182" s="77"/>
      <c r="AB182" s="77"/>
    </row>
    <row r="183" spans="1:28">
      <c r="A183" s="52">
        <v>203</v>
      </c>
      <c r="B183" s="52" t="s">
        <v>13</v>
      </c>
      <c r="C183" s="66" t="s">
        <v>41</v>
      </c>
      <c r="D183" s="52"/>
      <c r="E183" s="77" t="s">
        <v>817</v>
      </c>
      <c r="F183" s="50">
        <v>2</v>
      </c>
      <c r="G183" s="50" t="s">
        <v>266</v>
      </c>
      <c r="H183" s="77"/>
      <c r="I183" s="69" t="s">
        <v>266</v>
      </c>
      <c r="J183" s="73" t="s">
        <v>266</v>
      </c>
      <c r="K183" s="77" t="s">
        <v>820</v>
      </c>
      <c r="L183" s="77"/>
      <c r="M183" s="6">
        <v>1</v>
      </c>
      <c r="N183" s="55"/>
      <c r="O183" s="77" t="s">
        <v>263</v>
      </c>
      <c r="P183" s="67" t="s">
        <v>655</v>
      </c>
      <c r="Q183" s="68" t="s">
        <v>266</v>
      </c>
      <c r="R183" s="77" t="s">
        <v>171</v>
      </c>
      <c r="S183" s="77"/>
      <c r="T183" s="69" t="s">
        <v>609</v>
      </c>
      <c r="U183" s="77"/>
      <c r="V183" s="77"/>
      <c r="W183" s="77"/>
      <c r="Y183" s="77"/>
      <c r="Z183" s="77"/>
      <c r="AA183" s="77"/>
      <c r="AB183" s="77"/>
    </row>
    <row r="184" spans="1:28">
      <c r="A184" s="52">
        <v>204</v>
      </c>
      <c r="B184" s="52" t="s">
        <v>13</v>
      </c>
      <c r="C184" s="66" t="s">
        <v>41</v>
      </c>
      <c r="D184" s="52"/>
      <c r="E184" s="77" t="s">
        <v>817</v>
      </c>
      <c r="F184" s="50">
        <v>2</v>
      </c>
      <c r="G184" s="50" t="s">
        <v>545</v>
      </c>
      <c r="H184" s="77"/>
      <c r="I184" s="69" t="s">
        <v>545</v>
      </c>
      <c r="J184" s="73" t="s">
        <v>545</v>
      </c>
      <c r="K184" s="77" t="s">
        <v>821</v>
      </c>
      <c r="L184" s="77"/>
      <c r="M184" s="6">
        <v>0.6</v>
      </c>
      <c r="N184" s="55"/>
      <c r="O184" s="77" t="s">
        <v>263</v>
      </c>
      <c r="P184" s="67" t="s">
        <v>248</v>
      </c>
      <c r="Q184" s="68" t="s">
        <v>248</v>
      </c>
      <c r="R184" s="77" t="s">
        <v>171</v>
      </c>
      <c r="S184" s="77"/>
      <c r="T184" s="77"/>
      <c r="U184" s="77"/>
      <c r="V184" s="72" t="s">
        <v>544</v>
      </c>
      <c r="W184" s="77"/>
      <c r="Y184" s="77"/>
      <c r="Z184" s="77"/>
      <c r="AA184" s="77"/>
      <c r="AB184" s="77"/>
    </row>
    <row r="185" spans="1:28">
      <c r="A185" s="52">
        <v>205</v>
      </c>
      <c r="B185" s="52" t="s">
        <v>13</v>
      </c>
      <c r="C185" s="66" t="s">
        <v>41</v>
      </c>
      <c r="D185" s="52"/>
      <c r="E185" s="77" t="s">
        <v>817</v>
      </c>
      <c r="F185" s="50">
        <v>2</v>
      </c>
      <c r="G185" s="50" t="s">
        <v>210</v>
      </c>
      <c r="H185" s="77"/>
      <c r="I185" s="69" t="s">
        <v>210</v>
      </c>
      <c r="J185" s="73" t="s">
        <v>210</v>
      </c>
      <c r="K185" s="77" t="s">
        <v>822</v>
      </c>
      <c r="L185" s="77"/>
      <c r="M185" s="6">
        <v>1</v>
      </c>
      <c r="N185" s="55"/>
      <c r="O185" s="77" t="s">
        <v>189</v>
      </c>
      <c r="P185" s="67" t="s">
        <v>717</v>
      </c>
      <c r="Q185" s="68" t="s">
        <v>210</v>
      </c>
      <c r="R185" s="77" t="s">
        <v>248</v>
      </c>
      <c r="S185" s="77"/>
      <c r="T185" s="69" t="s">
        <v>609</v>
      </c>
      <c r="U185" s="77"/>
      <c r="V185" s="77"/>
      <c r="W185" s="77"/>
      <c r="Y185" s="77"/>
      <c r="Z185" s="77"/>
      <c r="AA185" s="77"/>
      <c r="AB185" s="77"/>
    </row>
    <row r="186" spans="1:28">
      <c r="A186" s="52">
        <v>206</v>
      </c>
      <c r="B186" s="52" t="s">
        <v>13</v>
      </c>
      <c r="C186" s="66" t="s">
        <v>41</v>
      </c>
      <c r="D186" s="52"/>
      <c r="E186" s="77" t="s">
        <v>817</v>
      </c>
      <c r="F186" s="50">
        <v>2</v>
      </c>
      <c r="G186" s="50" t="s">
        <v>418</v>
      </c>
      <c r="H186" s="77"/>
      <c r="I186" s="69" t="s">
        <v>418</v>
      </c>
      <c r="J186" s="73" t="s">
        <v>823</v>
      </c>
      <c r="K186" s="77" t="s">
        <v>824</v>
      </c>
      <c r="L186" s="77"/>
      <c r="M186" s="6">
        <v>0.5</v>
      </c>
      <c r="N186" s="55"/>
      <c r="O186" s="77" t="s">
        <v>688</v>
      </c>
      <c r="P186" s="67" t="s">
        <v>608</v>
      </c>
      <c r="Q186" s="68" t="s">
        <v>608</v>
      </c>
      <c r="R186" s="77"/>
      <c r="S186" s="77"/>
      <c r="T186" s="77"/>
      <c r="U186" s="69" t="s">
        <v>609</v>
      </c>
      <c r="V186" s="77"/>
      <c r="W186" s="77"/>
      <c r="Y186" s="77"/>
      <c r="Z186" s="77"/>
      <c r="AA186" s="77"/>
      <c r="AB186" s="77"/>
    </row>
    <row r="187" spans="1:28">
      <c r="A187" s="52">
        <v>207</v>
      </c>
      <c r="B187" s="52" t="s">
        <v>13</v>
      </c>
      <c r="C187" s="66" t="s">
        <v>41</v>
      </c>
      <c r="D187" s="52"/>
      <c r="E187" s="77" t="s">
        <v>817</v>
      </c>
      <c r="F187" s="50">
        <v>2</v>
      </c>
      <c r="G187" s="50" t="s">
        <v>825</v>
      </c>
      <c r="H187" s="77"/>
      <c r="I187" s="69" t="s">
        <v>825</v>
      </c>
      <c r="J187" s="73" t="s">
        <v>825</v>
      </c>
      <c r="K187" s="77" t="s">
        <v>826</v>
      </c>
      <c r="L187" s="77"/>
      <c r="M187" s="6">
        <v>0.8</v>
      </c>
      <c r="N187" s="55"/>
      <c r="O187" s="77" t="s">
        <v>65</v>
      </c>
      <c r="P187" s="67" t="s">
        <v>608</v>
      </c>
      <c r="Q187" s="68" t="s">
        <v>145</v>
      </c>
      <c r="R187" s="77" t="s">
        <v>171</v>
      </c>
      <c r="S187" s="69" t="s">
        <v>609</v>
      </c>
      <c r="T187" s="77"/>
      <c r="U187" s="77"/>
      <c r="V187" s="77"/>
      <c r="W187" s="77"/>
      <c r="Y187" s="77"/>
      <c r="Z187" s="77"/>
      <c r="AA187" s="77"/>
      <c r="AB187" s="77"/>
    </row>
    <row r="188" spans="1:28">
      <c r="A188" s="52">
        <v>208</v>
      </c>
      <c r="B188" s="52" t="s">
        <v>13</v>
      </c>
      <c r="C188" s="66" t="s">
        <v>41</v>
      </c>
      <c r="D188" s="52"/>
      <c r="E188" s="77" t="s">
        <v>817</v>
      </c>
      <c r="F188" s="50">
        <v>2</v>
      </c>
      <c r="G188" s="50" t="s">
        <v>145</v>
      </c>
      <c r="H188" s="77"/>
      <c r="I188" s="69" t="s">
        <v>145</v>
      </c>
      <c r="J188" s="73" t="s">
        <v>145</v>
      </c>
      <c r="K188" s="77" t="s">
        <v>827</v>
      </c>
      <c r="L188" s="77"/>
      <c r="M188" s="6">
        <v>1</v>
      </c>
      <c r="N188" s="55"/>
      <c r="O188" s="77" t="s">
        <v>688</v>
      </c>
      <c r="P188" s="67" t="s">
        <v>608</v>
      </c>
      <c r="Q188" s="68" t="s">
        <v>145</v>
      </c>
      <c r="R188" s="77"/>
      <c r="S188" s="77"/>
      <c r="T188" s="77"/>
      <c r="U188" s="77"/>
      <c r="V188" s="77"/>
      <c r="W188" s="77"/>
      <c r="Y188" s="77"/>
      <c r="Z188" s="77"/>
      <c r="AA188" s="77"/>
      <c r="AB188" s="77"/>
    </row>
    <row r="189" spans="1:28">
      <c r="A189" s="52">
        <v>209</v>
      </c>
      <c r="B189" s="52" t="s">
        <v>13</v>
      </c>
      <c r="C189" s="66" t="s">
        <v>41</v>
      </c>
      <c r="D189" s="52"/>
      <c r="E189" s="77" t="s">
        <v>817</v>
      </c>
      <c r="F189" s="50">
        <v>2</v>
      </c>
      <c r="G189" s="50" t="s">
        <v>537</v>
      </c>
      <c r="H189" s="77"/>
      <c r="I189" s="69" t="s">
        <v>537</v>
      </c>
      <c r="J189" s="73" t="s">
        <v>828</v>
      </c>
      <c r="K189" s="77" t="s">
        <v>829</v>
      </c>
      <c r="L189" s="77"/>
      <c r="M189" s="6">
        <v>0.5</v>
      </c>
      <c r="N189" s="55"/>
      <c r="O189" s="77" t="s">
        <v>248</v>
      </c>
      <c r="P189" s="67" t="s">
        <v>248</v>
      </c>
      <c r="Q189" s="68" t="s">
        <v>248</v>
      </c>
      <c r="R189" s="77" t="s">
        <v>248</v>
      </c>
      <c r="S189" s="77"/>
      <c r="T189" s="77"/>
      <c r="U189" s="77"/>
      <c r="V189" s="72" t="s">
        <v>830</v>
      </c>
      <c r="W189" s="77"/>
      <c r="Y189" s="77"/>
      <c r="Z189" s="77"/>
      <c r="AA189" s="77"/>
      <c r="AB189" s="77"/>
    </row>
    <row r="190" spans="1:28">
      <c r="A190" s="52">
        <v>210</v>
      </c>
      <c r="B190" s="52" t="s">
        <v>13</v>
      </c>
      <c r="C190" s="66" t="s">
        <v>41</v>
      </c>
      <c r="D190" s="52"/>
      <c r="E190" s="77" t="s">
        <v>817</v>
      </c>
      <c r="F190" s="50">
        <v>2</v>
      </c>
      <c r="G190" s="50" t="s">
        <v>425</v>
      </c>
      <c r="H190" s="77"/>
      <c r="I190" s="69" t="s">
        <v>425</v>
      </c>
      <c r="J190" s="73" t="s">
        <v>425</v>
      </c>
      <c r="K190" s="77" t="s">
        <v>831</v>
      </c>
      <c r="L190" s="77"/>
      <c r="M190" s="6">
        <v>0.5</v>
      </c>
      <c r="N190" s="55"/>
      <c r="O190" s="77" t="s">
        <v>248</v>
      </c>
      <c r="P190" s="67" t="s">
        <v>248</v>
      </c>
      <c r="Q190" s="68" t="s">
        <v>248</v>
      </c>
      <c r="R190" s="77" t="s">
        <v>248</v>
      </c>
      <c r="S190" s="77"/>
      <c r="T190" s="77"/>
      <c r="U190" s="69" t="s">
        <v>609</v>
      </c>
      <c r="V190" s="72" t="s">
        <v>673</v>
      </c>
      <c r="W190" s="77"/>
      <c r="Y190" s="77"/>
      <c r="Z190" s="77"/>
      <c r="AA190" s="77"/>
      <c r="AB190" s="77"/>
    </row>
    <row r="191" spans="1:28">
      <c r="A191" s="52">
        <v>211</v>
      </c>
      <c r="B191" s="52" t="s">
        <v>13</v>
      </c>
      <c r="C191" s="66" t="s">
        <v>41</v>
      </c>
      <c r="D191" s="52"/>
      <c r="E191" s="77" t="s">
        <v>817</v>
      </c>
      <c r="F191" s="50">
        <v>2</v>
      </c>
      <c r="G191" s="50" t="s">
        <v>182</v>
      </c>
      <c r="H191" s="77"/>
      <c r="I191" s="69" t="s">
        <v>182</v>
      </c>
      <c r="J191" s="73" t="s">
        <v>182</v>
      </c>
      <c r="K191" s="77" t="s">
        <v>832</v>
      </c>
      <c r="L191" s="77"/>
      <c r="M191" s="6">
        <v>1</v>
      </c>
      <c r="N191" s="55"/>
      <c r="O191" s="77" t="s">
        <v>65</v>
      </c>
      <c r="P191" s="67" t="s">
        <v>184</v>
      </c>
      <c r="Q191" s="68" t="s">
        <v>182</v>
      </c>
      <c r="R191" s="77"/>
      <c r="S191" s="77"/>
      <c r="T191" s="69" t="s">
        <v>609</v>
      </c>
      <c r="U191" s="77"/>
      <c r="V191" s="77"/>
      <c r="W191" s="77"/>
      <c r="Y191" s="77"/>
      <c r="Z191" s="77"/>
      <c r="AA191" s="77"/>
      <c r="AB191" s="77"/>
    </row>
    <row r="192" spans="1:28">
      <c r="A192" s="52">
        <v>212</v>
      </c>
      <c r="B192" s="52" t="s">
        <v>13</v>
      </c>
      <c r="C192" s="66" t="s">
        <v>41</v>
      </c>
      <c r="D192" s="52"/>
      <c r="E192" s="77" t="s">
        <v>817</v>
      </c>
      <c r="F192" s="50">
        <v>2</v>
      </c>
      <c r="G192" s="50" t="s">
        <v>231</v>
      </c>
      <c r="H192" s="77"/>
      <c r="I192" s="69" t="s">
        <v>231</v>
      </c>
      <c r="J192" s="73" t="s">
        <v>231</v>
      </c>
      <c r="K192" s="77" t="s">
        <v>833</v>
      </c>
      <c r="L192" s="77"/>
      <c r="M192" s="6">
        <v>0.8</v>
      </c>
      <c r="N192" s="55"/>
      <c r="O192" s="77" t="s">
        <v>189</v>
      </c>
      <c r="P192" s="67" t="s">
        <v>717</v>
      </c>
      <c r="Q192" s="68" t="s">
        <v>227</v>
      </c>
      <c r="R192" s="77" t="s">
        <v>248</v>
      </c>
      <c r="S192" s="77"/>
      <c r="T192" s="69" t="s">
        <v>609</v>
      </c>
      <c r="U192" s="77"/>
      <c r="V192" s="77"/>
      <c r="W192" s="77"/>
      <c r="Y192" s="77"/>
      <c r="Z192" s="77"/>
      <c r="AA192" s="77"/>
      <c r="AB192" s="69" t="s">
        <v>732</v>
      </c>
    </row>
    <row r="193" spans="1:26">
      <c r="A193" s="52">
        <v>213</v>
      </c>
      <c r="B193" s="52" t="s">
        <v>13</v>
      </c>
      <c r="C193" s="66" t="s">
        <v>41</v>
      </c>
      <c r="D193" s="52"/>
      <c r="E193" s="77" t="s">
        <v>817</v>
      </c>
      <c r="F193" s="50">
        <v>2</v>
      </c>
      <c r="G193" s="50" t="s">
        <v>66</v>
      </c>
      <c r="H193" s="77"/>
      <c r="I193" s="69" t="s">
        <v>66</v>
      </c>
      <c r="J193" s="73" t="s">
        <v>66</v>
      </c>
      <c r="K193" s="77" t="s">
        <v>834</v>
      </c>
      <c r="L193" s="77"/>
      <c r="M193" s="6">
        <v>1</v>
      </c>
      <c r="N193" s="55"/>
      <c r="O193" s="77" t="s">
        <v>65</v>
      </c>
      <c r="P193" s="67" t="s">
        <v>608</v>
      </c>
      <c r="Q193" s="68" t="s">
        <v>145</v>
      </c>
      <c r="R193" s="77" t="s">
        <v>368</v>
      </c>
      <c r="S193" s="77"/>
      <c r="T193" s="77"/>
      <c r="U193" s="69" t="s">
        <v>609</v>
      </c>
      <c r="V193" s="77"/>
      <c r="W193" s="77"/>
      <c r="Y193" s="77"/>
      <c r="Z193" s="77"/>
    </row>
    <row r="194" spans="1:26">
      <c r="A194" s="52">
        <v>214</v>
      </c>
      <c r="B194" s="52" t="s">
        <v>13</v>
      </c>
      <c r="C194" s="66" t="s">
        <v>41</v>
      </c>
      <c r="D194" s="52"/>
      <c r="E194" s="77" t="s">
        <v>817</v>
      </c>
      <c r="F194" s="50">
        <v>2</v>
      </c>
      <c r="G194" s="50" t="s">
        <v>427</v>
      </c>
      <c r="H194" s="77"/>
      <c r="I194" s="69" t="s">
        <v>427</v>
      </c>
      <c r="J194" s="73" t="s">
        <v>427</v>
      </c>
      <c r="K194" s="77" t="s">
        <v>835</v>
      </c>
      <c r="L194" s="77"/>
      <c r="M194" s="6">
        <v>0.5</v>
      </c>
      <c r="N194" s="55"/>
      <c r="O194" s="77" t="s">
        <v>248</v>
      </c>
      <c r="P194" s="67" t="s">
        <v>248</v>
      </c>
      <c r="Q194" s="68" t="s">
        <v>248</v>
      </c>
      <c r="R194" s="77" t="s">
        <v>248</v>
      </c>
      <c r="S194" s="77"/>
      <c r="T194" s="77"/>
      <c r="U194" s="77"/>
      <c r="V194" s="72" t="s">
        <v>673</v>
      </c>
      <c r="W194" s="77"/>
      <c r="Y194" s="77"/>
      <c r="Z194" s="77"/>
    </row>
    <row r="195" spans="1:26">
      <c r="A195" s="52">
        <v>215</v>
      </c>
      <c r="B195" s="52" t="s">
        <v>13</v>
      </c>
      <c r="C195" s="66" t="s">
        <v>41</v>
      </c>
      <c r="D195" s="52" t="s">
        <v>812</v>
      </c>
      <c r="E195" s="77" t="s">
        <v>836</v>
      </c>
      <c r="F195" s="50">
        <v>4</v>
      </c>
      <c r="G195" s="50" t="s">
        <v>413</v>
      </c>
      <c r="H195" s="50"/>
      <c r="I195" s="69" t="s">
        <v>413</v>
      </c>
      <c r="J195" s="47" t="s">
        <v>659</v>
      </c>
      <c r="K195" s="77" t="s">
        <v>660</v>
      </c>
      <c r="L195" s="77" t="s">
        <v>815</v>
      </c>
      <c r="M195" s="6">
        <v>0.6</v>
      </c>
      <c r="N195" s="6"/>
      <c r="O195" s="77" t="s">
        <v>65</v>
      </c>
      <c r="P195" s="67" t="s">
        <v>608</v>
      </c>
      <c r="Q195" s="68" t="s">
        <v>145</v>
      </c>
      <c r="R195" s="77" t="s">
        <v>171</v>
      </c>
      <c r="S195" s="69" t="s">
        <v>609</v>
      </c>
      <c r="T195" s="77"/>
      <c r="U195" s="77"/>
      <c r="V195" s="77"/>
      <c r="W195" s="77"/>
      <c r="Y195" s="77"/>
      <c r="Z195" s="77"/>
    </row>
    <row r="196" spans="1:26">
      <c r="A196" s="52">
        <v>216</v>
      </c>
      <c r="B196" s="52" t="s">
        <v>13</v>
      </c>
      <c r="C196" s="66" t="s">
        <v>41</v>
      </c>
      <c r="D196" s="52" t="s">
        <v>812</v>
      </c>
      <c r="E196" s="77" t="s">
        <v>836</v>
      </c>
      <c r="F196" s="50">
        <v>4</v>
      </c>
      <c r="G196" s="50" t="s">
        <v>530</v>
      </c>
      <c r="H196" s="50"/>
      <c r="I196" s="69" t="s">
        <v>530</v>
      </c>
      <c r="J196" s="47" t="s">
        <v>680</v>
      </c>
      <c r="K196" s="77" t="s">
        <v>681</v>
      </c>
      <c r="L196" s="77" t="s">
        <v>815</v>
      </c>
      <c r="M196" s="6">
        <v>0.6</v>
      </c>
      <c r="N196" s="6"/>
      <c r="O196" s="77" t="s">
        <v>65</v>
      </c>
      <c r="P196" s="67" t="s">
        <v>608</v>
      </c>
      <c r="Q196" s="68" t="s">
        <v>145</v>
      </c>
      <c r="R196" s="77" t="s">
        <v>171</v>
      </c>
      <c r="S196" s="69" t="s">
        <v>609</v>
      </c>
      <c r="T196" s="77"/>
      <c r="U196" s="77"/>
      <c r="V196" s="77"/>
      <c r="W196" s="77"/>
      <c r="Y196" s="77"/>
      <c r="Z196" s="77"/>
    </row>
    <row r="197" spans="1:26">
      <c r="A197" s="52">
        <v>217</v>
      </c>
      <c r="B197" s="52" t="s">
        <v>13</v>
      </c>
      <c r="C197" s="66" t="s">
        <v>41</v>
      </c>
      <c r="D197" s="52" t="s">
        <v>812</v>
      </c>
      <c r="E197" s="77" t="s">
        <v>836</v>
      </c>
      <c r="F197" s="50">
        <v>4</v>
      </c>
      <c r="G197" s="50" t="s">
        <v>472</v>
      </c>
      <c r="H197" s="50"/>
      <c r="I197" s="69" t="s">
        <v>472</v>
      </c>
      <c r="J197" s="47" t="s">
        <v>690</v>
      </c>
      <c r="K197" s="77" t="s">
        <v>691</v>
      </c>
      <c r="L197" s="77" t="s">
        <v>815</v>
      </c>
      <c r="M197" s="6">
        <v>0.6</v>
      </c>
      <c r="N197" s="6"/>
      <c r="O197" s="77" t="s">
        <v>65</v>
      </c>
      <c r="P197" s="67" t="s">
        <v>608</v>
      </c>
      <c r="Q197" s="68" t="s">
        <v>145</v>
      </c>
      <c r="R197" s="77" t="s">
        <v>171</v>
      </c>
      <c r="S197" s="69" t="s">
        <v>609</v>
      </c>
      <c r="T197" s="69" t="s">
        <v>609</v>
      </c>
      <c r="U197" s="77"/>
      <c r="V197" s="77"/>
      <c r="W197" s="77"/>
      <c r="Y197" s="77"/>
      <c r="Z197" s="77"/>
    </row>
    <row r="198" spans="1:26">
      <c r="A198" s="52">
        <v>218</v>
      </c>
      <c r="B198" s="52" t="s">
        <v>13</v>
      </c>
      <c r="C198" s="66" t="s">
        <v>41</v>
      </c>
      <c r="D198" s="52" t="s">
        <v>812</v>
      </c>
      <c r="E198" s="77" t="s">
        <v>836</v>
      </c>
      <c r="F198" s="50">
        <v>4</v>
      </c>
      <c r="G198" s="50" t="s">
        <v>528</v>
      </c>
      <c r="H198" s="50"/>
      <c r="I198" s="69" t="s">
        <v>528</v>
      </c>
      <c r="J198" s="47" t="s">
        <v>692</v>
      </c>
      <c r="K198" s="77" t="s">
        <v>693</v>
      </c>
      <c r="L198" s="77" t="s">
        <v>815</v>
      </c>
      <c r="M198" s="6">
        <v>0.6</v>
      </c>
      <c r="N198" s="6"/>
      <c r="O198" s="77" t="s">
        <v>65</v>
      </c>
      <c r="P198" s="67" t="s">
        <v>608</v>
      </c>
      <c r="Q198" s="68" t="s">
        <v>608</v>
      </c>
      <c r="R198" s="77" t="s">
        <v>171</v>
      </c>
      <c r="S198" s="69" t="s">
        <v>609</v>
      </c>
      <c r="T198" s="77"/>
      <c r="U198" s="69" t="s">
        <v>609</v>
      </c>
      <c r="V198" s="77"/>
      <c r="W198" s="77"/>
      <c r="Y198" s="77"/>
      <c r="Z198" s="77"/>
    </row>
    <row r="199" spans="1:26">
      <c r="A199" s="52">
        <v>220</v>
      </c>
      <c r="B199" s="52" t="s">
        <v>13</v>
      </c>
      <c r="C199" s="66" t="s">
        <v>41</v>
      </c>
      <c r="D199" s="52" t="s">
        <v>812</v>
      </c>
      <c r="E199" s="77" t="s">
        <v>837</v>
      </c>
      <c r="F199" s="50">
        <v>4</v>
      </c>
      <c r="G199" s="50" t="s">
        <v>267</v>
      </c>
      <c r="H199" s="50"/>
      <c r="I199" s="69" t="s">
        <v>267</v>
      </c>
      <c r="J199" s="70" t="s">
        <v>266</v>
      </c>
      <c r="K199" s="77" t="s">
        <v>654</v>
      </c>
      <c r="L199" s="77" t="s">
        <v>815</v>
      </c>
      <c r="M199" s="6">
        <v>1</v>
      </c>
      <c r="N199" s="6"/>
      <c r="O199" s="77" t="s">
        <v>263</v>
      </c>
      <c r="P199" s="67" t="s">
        <v>655</v>
      </c>
      <c r="Q199" s="68" t="s">
        <v>266</v>
      </c>
      <c r="R199" s="77" t="s">
        <v>171</v>
      </c>
      <c r="S199" s="77"/>
      <c r="T199" s="69" t="s">
        <v>609</v>
      </c>
      <c r="U199" s="77"/>
      <c r="V199" s="77"/>
      <c r="W199" s="77"/>
      <c r="Y199" s="77"/>
      <c r="Z199" s="77"/>
    </row>
    <row r="200" spans="1:26">
      <c r="A200" s="52">
        <v>221</v>
      </c>
      <c r="B200" s="52" t="s">
        <v>13</v>
      </c>
      <c r="C200" s="66" t="s">
        <v>41</v>
      </c>
      <c r="D200" s="52" t="s">
        <v>812</v>
      </c>
      <c r="E200" s="77" t="s">
        <v>837</v>
      </c>
      <c r="F200" s="50">
        <v>4</v>
      </c>
      <c r="G200" s="50" t="s">
        <v>554</v>
      </c>
      <c r="H200" s="50"/>
      <c r="I200" s="69" t="s">
        <v>554</v>
      </c>
      <c r="J200" s="70" t="s">
        <v>554</v>
      </c>
      <c r="K200" s="77" t="s">
        <v>838</v>
      </c>
      <c r="L200" s="77" t="s">
        <v>815</v>
      </c>
      <c r="M200" s="6">
        <v>0.8</v>
      </c>
      <c r="N200" s="6"/>
      <c r="O200" s="77" t="s">
        <v>248</v>
      </c>
      <c r="P200" s="67" t="s">
        <v>248</v>
      </c>
      <c r="Q200" s="68" t="s">
        <v>248</v>
      </c>
      <c r="R200" s="77" t="s">
        <v>248</v>
      </c>
      <c r="S200" s="69" t="s">
        <v>609</v>
      </c>
      <c r="T200" s="77"/>
      <c r="U200" s="77"/>
      <c r="V200" s="72" t="s">
        <v>839</v>
      </c>
      <c r="W200" s="77"/>
      <c r="Y200" s="77"/>
      <c r="Z200" s="77"/>
    </row>
    <row r="201" spans="1:26">
      <c r="A201" s="52">
        <v>222</v>
      </c>
      <c r="B201" s="52" t="s">
        <v>13</v>
      </c>
      <c r="C201" s="66" t="s">
        <v>41</v>
      </c>
      <c r="D201" s="52" t="s">
        <v>812</v>
      </c>
      <c r="E201" s="77" t="s">
        <v>837</v>
      </c>
      <c r="F201" s="50">
        <v>4</v>
      </c>
      <c r="G201" s="50" t="s">
        <v>410</v>
      </c>
      <c r="H201" s="50"/>
      <c r="I201" s="69" t="s">
        <v>410</v>
      </c>
      <c r="J201" s="70" t="s">
        <v>840</v>
      </c>
      <c r="K201" s="77" t="s">
        <v>838</v>
      </c>
      <c r="L201" s="77" t="s">
        <v>815</v>
      </c>
      <c r="M201" s="6">
        <v>0.6</v>
      </c>
      <c r="N201" s="6"/>
      <c r="O201" s="77" t="s">
        <v>688</v>
      </c>
      <c r="P201" s="67" t="s">
        <v>608</v>
      </c>
      <c r="Q201" s="68" t="s">
        <v>608</v>
      </c>
      <c r="R201" s="77"/>
      <c r="S201" s="69" t="s">
        <v>609</v>
      </c>
      <c r="T201" s="77"/>
      <c r="U201" s="77"/>
      <c r="V201" s="77"/>
      <c r="W201" s="77"/>
      <c r="Y201" s="77"/>
      <c r="Z201" s="77"/>
    </row>
    <row r="202" spans="1:26">
      <c r="A202" s="52">
        <v>223</v>
      </c>
      <c r="B202" s="52" t="s">
        <v>13</v>
      </c>
      <c r="C202" s="66" t="s">
        <v>41</v>
      </c>
      <c r="D202" s="52" t="s">
        <v>812</v>
      </c>
      <c r="E202" s="77" t="s">
        <v>837</v>
      </c>
      <c r="F202" s="50">
        <v>4</v>
      </c>
      <c r="G202" s="50" t="s">
        <v>168</v>
      </c>
      <c r="H202" s="50"/>
      <c r="I202" s="69" t="s">
        <v>168</v>
      </c>
      <c r="J202" s="70" t="s">
        <v>145</v>
      </c>
      <c r="K202" s="77" t="s">
        <v>841</v>
      </c>
      <c r="L202" s="77" t="s">
        <v>815</v>
      </c>
      <c r="M202" s="6">
        <v>1</v>
      </c>
      <c r="N202" s="6"/>
      <c r="O202" s="77" t="s">
        <v>688</v>
      </c>
      <c r="P202" s="67" t="s">
        <v>608</v>
      </c>
      <c r="Q202" s="68" t="s">
        <v>145</v>
      </c>
      <c r="R202" s="77"/>
      <c r="S202" s="77"/>
      <c r="T202" s="69" t="s">
        <v>609</v>
      </c>
      <c r="U202" s="77"/>
      <c r="V202" s="77"/>
      <c r="W202" s="77"/>
      <c r="Y202" s="77"/>
      <c r="Z202" s="77"/>
    </row>
    <row r="203" spans="1:26">
      <c r="A203" s="52">
        <v>224</v>
      </c>
      <c r="B203" s="52" t="s">
        <v>13</v>
      </c>
      <c r="C203" s="66" t="s">
        <v>41</v>
      </c>
      <c r="D203" s="52" t="s">
        <v>812</v>
      </c>
      <c r="E203" s="77" t="s">
        <v>837</v>
      </c>
      <c r="F203" s="50">
        <v>4</v>
      </c>
      <c r="G203" s="50" t="s">
        <v>534</v>
      </c>
      <c r="H203" s="50"/>
      <c r="I203" s="69" t="s">
        <v>534</v>
      </c>
      <c r="J203" s="70" t="s">
        <v>534</v>
      </c>
      <c r="K203" s="77" t="s">
        <v>699</v>
      </c>
      <c r="L203" s="77" t="s">
        <v>815</v>
      </c>
      <c r="M203" s="6">
        <v>0.8</v>
      </c>
      <c r="N203" s="6"/>
      <c r="O203" s="77" t="s">
        <v>688</v>
      </c>
      <c r="P203" s="67" t="s">
        <v>608</v>
      </c>
      <c r="Q203" s="68" t="s">
        <v>608</v>
      </c>
      <c r="R203" s="77"/>
      <c r="S203" s="77"/>
      <c r="T203" s="77"/>
      <c r="U203" s="77"/>
      <c r="V203" s="69" t="s">
        <v>700</v>
      </c>
      <c r="W203" s="77"/>
      <c r="Y203" s="77"/>
      <c r="Z203" s="77"/>
    </row>
    <row r="204" spans="1:26">
      <c r="A204" s="52">
        <v>226</v>
      </c>
      <c r="B204" s="52" t="s">
        <v>13</v>
      </c>
      <c r="C204" s="66" t="s">
        <v>41</v>
      </c>
      <c r="D204" s="52" t="s">
        <v>812</v>
      </c>
      <c r="E204" s="77" t="s">
        <v>837</v>
      </c>
      <c r="F204" s="50">
        <v>4</v>
      </c>
      <c r="G204" s="50" t="s">
        <v>353</v>
      </c>
      <c r="H204" s="50"/>
      <c r="I204" s="69" t="s">
        <v>353</v>
      </c>
      <c r="J204" s="70" t="s">
        <v>704</v>
      </c>
      <c r="K204" s="77" t="s">
        <v>705</v>
      </c>
      <c r="L204" s="77" t="s">
        <v>815</v>
      </c>
      <c r="M204" s="6">
        <v>1</v>
      </c>
      <c r="N204" s="6"/>
      <c r="O204" s="77" t="s">
        <v>65</v>
      </c>
      <c r="P204" s="67" t="s">
        <v>108</v>
      </c>
      <c r="Q204" s="68" t="s">
        <v>608</v>
      </c>
      <c r="R204" s="77"/>
      <c r="S204" s="77"/>
      <c r="T204" s="77"/>
      <c r="U204" s="77"/>
      <c r="V204" s="77"/>
      <c r="W204" s="77"/>
      <c r="Y204" s="77"/>
      <c r="Z204" s="77"/>
    </row>
    <row r="205" spans="1:26">
      <c r="A205" s="52">
        <v>227</v>
      </c>
      <c r="B205" s="52" t="s">
        <v>13</v>
      </c>
      <c r="C205" s="66" t="s">
        <v>41</v>
      </c>
      <c r="D205" s="52" t="s">
        <v>812</v>
      </c>
      <c r="E205" s="77" t="s">
        <v>837</v>
      </c>
      <c r="F205" s="50">
        <v>4</v>
      </c>
      <c r="G205" s="50" t="s">
        <v>356</v>
      </c>
      <c r="H205" s="50"/>
      <c r="I205" s="69" t="s">
        <v>356</v>
      </c>
      <c r="J205" s="70" t="s">
        <v>707</v>
      </c>
      <c r="K205" s="77" t="s">
        <v>708</v>
      </c>
      <c r="L205" s="77" t="s">
        <v>815</v>
      </c>
      <c r="M205" s="6">
        <v>0.8</v>
      </c>
      <c r="N205" s="6"/>
      <c r="O205" s="77" t="s">
        <v>65</v>
      </c>
      <c r="P205" s="67" t="s">
        <v>108</v>
      </c>
      <c r="Q205" s="68" t="s">
        <v>608</v>
      </c>
      <c r="R205" s="77"/>
      <c r="S205" s="69" t="s">
        <v>609</v>
      </c>
      <c r="T205" s="77"/>
      <c r="U205" s="77"/>
      <c r="V205" s="77"/>
      <c r="W205" s="77"/>
      <c r="Y205" s="77"/>
      <c r="Z205" s="77"/>
    </row>
    <row r="206" spans="1:26">
      <c r="A206" s="52">
        <v>228</v>
      </c>
      <c r="B206" s="52" t="s">
        <v>13</v>
      </c>
      <c r="C206" s="66" t="s">
        <v>41</v>
      </c>
      <c r="D206" s="52" t="s">
        <v>812</v>
      </c>
      <c r="E206" s="77" t="s">
        <v>842</v>
      </c>
      <c r="F206" s="50">
        <v>4</v>
      </c>
      <c r="G206" s="50" t="s">
        <v>98</v>
      </c>
      <c r="H206" s="50"/>
      <c r="I206" s="69" t="s">
        <v>98</v>
      </c>
      <c r="J206" s="70" t="s">
        <v>97</v>
      </c>
      <c r="K206" s="77" t="s">
        <v>633</v>
      </c>
      <c r="L206" s="77" t="s">
        <v>815</v>
      </c>
      <c r="M206" s="6">
        <v>1</v>
      </c>
      <c r="N206" s="6"/>
      <c r="O206" s="77" t="s">
        <v>65</v>
      </c>
      <c r="P206" s="67" t="s">
        <v>612</v>
      </c>
      <c r="Q206" s="68" t="s">
        <v>97</v>
      </c>
      <c r="R206" s="77" t="s">
        <v>97</v>
      </c>
      <c r="S206" s="77"/>
      <c r="T206" s="69" t="s">
        <v>609</v>
      </c>
      <c r="U206" s="77"/>
      <c r="V206" s="77"/>
      <c r="W206" s="77"/>
      <c r="Y206" s="77"/>
      <c r="Z206" s="77"/>
    </row>
    <row r="207" spans="1:26">
      <c r="A207" s="52">
        <v>229</v>
      </c>
      <c r="B207" s="52" t="s">
        <v>13</v>
      </c>
      <c r="C207" s="66" t="s">
        <v>41</v>
      </c>
      <c r="D207" s="52" t="s">
        <v>812</v>
      </c>
      <c r="E207" s="77" t="s">
        <v>842</v>
      </c>
      <c r="F207" s="50">
        <v>4</v>
      </c>
      <c r="G207" s="50" t="s">
        <v>76</v>
      </c>
      <c r="H207" s="50"/>
      <c r="I207" s="69" t="s">
        <v>76</v>
      </c>
      <c r="J207" s="70" t="s">
        <v>71</v>
      </c>
      <c r="K207" s="77" t="s">
        <v>634</v>
      </c>
      <c r="L207" s="77" t="s">
        <v>815</v>
      </c>
      <c r="M207" s="6">
        <v>1</v>
      </c>
      <c r="N207" s="6"/>
      <c r="O207" s="77" t="s">
        <v>65</v>
      </c>
      <c r="P207" s="67" t="s">
        <v>612</v>
      </c>
      <c r="Q207" s="68" t="s">
        <v>71</v>
      </c>
      <c r="R207" s="77" t="s">
        <v>83</v>
      </c>
      <c r="S207" s="77"/>
      <c r="T207" s="69" t="s">
        <v>609</v>
      </c>
      <c r="U207" s="77"/>
      <c r="V207" s="77"/>
      <c r="W207" s="77"/>
      <c r="Y207" s="77"/>
      <c r="Z207" s="77"/>
    </row>
    <row r="208" spans="1:26">
      <c r="A208" s="52">
        <v>230</v>
      </c>
      <c r="B208" s="52" t="s">
        <v>13</v>
      </c>
      <c r="C208" s="66" t="s">
        <v>41</v>
      </c>
      <c r="D208" s="52" t="s">
        <v>812</v>
      </c>
      <c r="E208" s="77" t="s">
        <v>842</v>
      </c>
      <c r="F208" s="50">
        <v>4</v>
      </c>
      <c r="G208" s="50" t="s">
        <v>337</v>
      </c>
      <c r="H208" s="50"/>
      <c r="I208" s="69" t="s">
        <v>337</v>
      </c>
      <c r="J208" s="70" t="s">
        <v>636</v>
      </c>
      <c r="K208" s="77" t="s">
        <v>637</v>
      </c>
      <c r="L208" s="77" t="s">
        <v>815</v>
      </c>
      <c r="M208" s="6">
        <v>0.6</v>
      </c>
      <c r="N208" s="6"/>
      <c r="O208" s="77" t="s">
        <v>65</v>
      </c>
      <c r="P208" s="67" t="s">
        <v>108</v>
      </c>
      <c r="Q208" s="68" t="s">
        <v>145</v>
      </c>
      <c r="R208" s="77" t="s">
        <v>171</v>
      </c>
      <c r="S208" s="77" t="s">
        <v>609</v>
      </c>
      <c r="T208" s="77"/>
      <c r="U208" s="77"/>
      <c r="V208" s="77"/>
      <c r="W208" s="77"/>
      <c r="Y208" s="77"/>
      <c r="Z208" s="77"/>
    </row>
    <row r="209" spans="1:26">
      <c r="A209" s="52">
        <v>231</v>
      </c>
      <c r="B209" s="52" t="s">
        <v>13</v>
      </c>
      <c r="C209" s="66" t="s">
        <v>41</v>
      </c>
      <c r="D209" s="52" t="s">
        <v>812</v>
      </c>
      <c r="E209" s="77" t="s">
        <v>842</v>
      </c>
      <c r="F209" s="50">
        <v>4</v>
      </c>
      <c r="G209" s="50" t="s">
        <v>315</v>
      </c>
      <c r="H209" s="50"/>
      <c r="I209" s="69" t="s">
        <v>315</v>
      </c>
      <c r="J209" s="70" t="s">
        <v>656</v>
      </c>
      <c r="K209" s="77" t="s">
        <v>657</v>
      </c>
      <c r="L209" s="77" t="s">
        <v>815</v>
      </c>
      <c r="M209" s="6">
        <v>0.8</v>
      </c>
      <c r="N209" s="6"/>
      <c r="O209" s="77" t="s">
        <v>65</v>
      </c>
      <c r="P209" s="67" t="s">
        <v>612</v>
      </c>
      <c r="Q209" s="68" t="s">
        <v>71</v>
      </c>
      <c r="R209" s="77" t="s">
        <v>238</v>
      </c>
      <c r="S209" s="69" t="s">
        <v>609</v>
      </c>
      <c r="T209" s="69" t="s">
        <v>609</v>
      </c>
      <c r="U209" s="69" t="s">
        <v>609</v>
      </c>
      <c r="V209" s="77"/>
      <c r="W209" s="77"/>
      <c r="Y209" s="77"/>
      <c r="Z209" s="77"/>
    </row>
    <row r="210" spans="1:26">
      <c r="A210" s="52">
        <v>232</v>
      </c>
      <c r="B210" s="52" t="s">
        <v>13</v>
      </c>
      <c r="C210" s="66" t="s">
        <v>41</v>
      </c>
      <c r="D210" s="52" t="s">
        <v>812</v>
      </c>
      <c r="E210" s="77" t="s">
        <v>842</v>
      </c>
      <c r="F210" s="50">
        <v>4</v>
      </c>
      <c r="G210" s="50" t="s">
        <v>117</v>
      </c>
      <c r="H210" s="50"/>
      <c r="I210" s="69" t="s">
        <v>117</v>
      </c>
      <c r="J210" s="70" t="s">
        <v>623</v>
      </c>
      <c r="K210" s="77" t="s">
        <v>661</v>
      </c>
      <c r="L210" s="77" t="s">
        <v>815</v>
      </c>
      <c r="M210" s="6">
        <v>1</v>
      </c>
      <c r="N210" s="6"/>
      <c r="O210" s="77" t="s">
        <v>65</v>
      </c>
      <c r="P210" s="67" t="s">
        <v>108</v>
      </c>
      <c r="Q210" s="68" t="s">
        <v>107</v>
      </c>
      <c r="R210" s="77" t="s">
        <v>368</v>
      </c>
      <c r="S210" s="69" t="s">
        <v>609</v>
      </c>
      <c r="T210" s="69" t="s">
        <v>609</v>
      </c>
      <c r="U210" s="77"/>
      <c r="V210" s="77"/>
      <c r="W210" s="77"/>
      <c r="Y210" s="77"/>
      <c r="Z210" s="77"/>
    </row>
    <row r="211" spans="1:26">
      <c r="A211" s="52">
        <v>233</v>
      </c>
      <c r="B211" s="52" t="s">
        <v>13</v>
      </c>
      <c r="C211" s="66" t="s">
        <v>41</v>
      </c>
      <c r="D211" s="52" t="s">
        <v>812</v>
      </c>
      <c r="E211" s="77" t="s">
        <v>842</v>
      </c>
      <c r="F211" s="50">
        <v>4</v>
      </c>
      <c r="G211" s="50" t="s">
        <v>236</v>
      </c>
      <c r="H211" s="50"/>
      <c r="I211" s="69" t="s">
        <v>236</v>
      </c>
      <c r="J211" s="70" t="s">
        <v>77</v>
      </c>
      <c r="K211" s="77" t="s">
        <v>662</v>
      </c>
      <c r="L211" s="77" t="s">
        <v>815</v>
      </c>
      <c r="M211" s="6">
        <v>0.8</v>
      </c>
      <c r="N211" s="6"/>
      <c r="O211" s="77" t="s">
        <v>65</v>
      </c>
      <c r="P211" s="67" t="s">
        <v>612</v>
      </c>
      <c r="Q211" s="68" t="s">
        <v>97</v>
      </c>
      <c r="R211" s="77" t="s">
        <v>97</v>
      </c>
      <c r="S211" s="77"/>
      <c r="T211" s="69" t="s">
        <v>609</v>
      </c>
      <c r="U211" s="69" t="s">
        <v>609</v>
      </c>
      <c r="V211" s="77"/>
      <c r="W211" s="77"/>
      <c r="Y211" s="77"/>
      <c r="Z211" s="77"/>
    </row>
    <row r="212" spans="1:26">
      <c r="A212" s="52">
        <v>234</v>
      </c>
      <c r="B212" s="52" t="s">
        <v>13</v>
      </c>
      <c r="C212" s="66" t="s">
        <v>41</v>
      </c>
      <c r="D212" s="52" t="s">
        <v>812</v>
      </c>
      <c r="E212" s="77" t="s">
        <v>842</v>
      </c>
      <c r="F212" s="50">
        <v>4</v>
      </c>
      <c r="G212" s="50" t="s">
        <v>204</v>
      </c>
      <c r="H212" s="50"/>
      <c r="I212" s="69" t="s">
        <v>204</v>
      </c>
      <c r="J212" s="70" t="s">
        <v>666</v>
      </c>
      <c r="K212" s="77" t="s">
        <v>667</v>
      </c>
      <c r="L212" s="77" t="s">
        <v>815</v>
      </c>
      <c r="M212" s="6">
        <v>0.8</v>
      </c>
      <c r="N212" s="6"/>
      <c r="O212" s="77" t="s">
        <v>65</v>
      </c>
      <c r="P212" s="67" t="s">
        <v>612</v>
      </c>
      <c r="Q212" s="68" t="s">
        <v>71</v>
      </c>
      <c r="R212" s="77" t="s">
        <v>238</v>
      </c>
      <c r="S212" s="69" t="s">
        <v>609</v>
      </c>
      <c r="T212" s="69" t="s">
        <v>609</v>
      </c>
      <c r="U212" s="69" t="s">
        <v>609</v>
      </c>
      <c r="V212" s="77"/>
      <c r="W212" s="77"/>
      <c r="Y212" s="77"/>
      <c r="Z212" s="77"/>
    </row>
    <row r="213" spans="1:26">
      <c r="A213" s="52">
        <v>235</v>
      </c>
      <c r="B213" s="52" t="s">
        <v>13</v>
      </c>
      <c r="C213" s="66" t="s">
        <v>41</v>
      </c>
      <c r="D213" s="52" t="s">
        <v>812</v>
      </c>
      <c r="E213" s="77" t="s">
        <v>842</v>
      </c>
      <c r="F213" s="50">
        <v>4</v>
      </c>
      <c r="G213" s="50" t="s">
        <v>90</v>
      </c>
      <c r="H213" s="50"/>
      <c r="I213" s="69" t="s">
        <v>90</v>
      </c>
      <c r="J213" s="70" t="s">
        <v>87</v>
      </c>
      <c r="K213" s="77" t="s">
        <v>677</v>
      </c>
      <c r="L213" s="77" t="s">
        <v>815</v>
      </c>
      <c r="M213" s="6">
        <v>1</v>
      </c>
      <c r="N213" s="6"/>
      <c r="O213" s="77" t="s">
        <v>65</v>
      </c>
      <c r="P213" s="67" t="s">
        <v>607</v>
      </c>
      <c r="Q213" s="68" t="s">
        <v>87</v>
      </c>
      <c r="R213" s="77" t="s">
        <v>95</v>
      </c>
      <c r="S213" s="77"/>
      <c r="T213" s="69" t="s">
        <v>609</v>
      </c>
      <c r="U213" s="77"/>
      <c r="V213" s="77"/>
      <c r="W213" s="77"/>
      <c r="Y213" s="77"/>
      <c r="Z213" s="77"/>
    </row>
    <row r="214" spans="1:26">
      <c r="A214" s="52">
        <v>236</v>
      </c>
      <c r="B214" s="52" t="s">
        <v>13</v>
      </c>
      <c r="C214" s="66" t="s">
        <v>41</v>
      </c>
      <c r="D214" s="52" t="s">
        <v>812</v>
      </c>
      <c r="E214" s="77" t="s">
        <v>842</v>
      </c>
      <c r="F214" s="50">
        <v>4</v>
      </c>
      <c r="G214" s="50" t="s">
        <v>376</v>
      </c>
      <c r="H214" s="50"/>
      <c r="I214" s="69" t="s">
        <v>376</v>
      </c>
      <c r="J214" s="70" t="s">
        <v>402</v>
      </c>
      <c r="K214" s="77" t="s">
        <v>843</v>
      </c>
      <c r="L214" s="77" t="s">
        <v>815</v>
      </c>
      <c r="M214" s="6">
        <v>1</v>
      </c>
      <c r="N214" s="6"/>
      <c r="O214" s="77" t="s">
        <v>65</v>
      </c>
      <c r="P214" s="67" t="s">
        <v>607</v>
      </c>
      <c r="Q214" s="68" t="s">
        <v>145</v>
      </c>
      <c r="R214" s="77" t="s">
        <v>171</v>
      </c>
      <c r="S214" s="77"/>
      <c r="T214" s="69" t="s">
        <v>609</v>
      </c>
      <c r="U214" s="77"/>
      <c r="V214" s="77"/>
      <c r="W214" s="77"/>
      <c r="Y214" s="77"/>
      <c r="Z214" s="77"/>
    </row>
    <row r="215" spans="1:26">
      <c r="A215" s="52">
        <v>237</v>
      </c>
      <c r="B215" s="52" t="s">
        <v>13</v>
      </c>
      <c r="C215" s="66" t="s">
        <v>41</v>
      </c>
      <c r="D215" s="52" t="s">
        <v>812</v>
      </c>
      <c r="E215" s="77" t="s">
        <v>842</v>
      </c>
      <c r="F215" s="50">
        <v>4</v>
      </c>
      <c r="G215" s="50" t="s">
        <v>157</v>
      </c>
      <c r="H215" s="50"/>
      <c r="I215" s="69" t="s">
        <v>157</v>
      </c>
      <c r="J215" s="70" t="s">
        <v>158</v>
      </c>
      <c r="K215" s="77" t="s">
        <v>682</v>
      </c>
      <c r="L215" s="77" t="s">
        <v>815</v>
      </c>
      <c r="M215" s="6">
        <v>0.8</v>
      </c>
      <c r="N215" s="6"/>
      <c r="O215" s="77" t="s">
        <v>65</v>
      </c>
      <c r="P215" s="67" t="s">
        <v>108</v>
      </c>
      <c r="Q215" s="68" t="s">
        <v>399</v>
      </c>
      <c r="R215" s="77" t="s">
        <v>95</v>
      </c>
      <c r="S215" s="77"/>
      <c r="T215" s="69" t="s">
        <v>609</v>
      </c>
      <c r="U215" s="77"/>
      <c r="V215" s="77"/>
      <c r="W215" s="77"/>
      <c r="Y215" s="77"/>
      <c r="Z215" s="77"/>
    </row>
    <row r="216" spans="1:26">
      <c r="A216" s="52">
        <v>238</v>
      </c>
      <c r="B216" s="52" t="s">
        <v>13</v>
      </c>
      <c r="C216" s="66" t="s">
        <v>41</v>
      </c>
      <c r="D216" s="52" t="s">
        <v>812</v>
      </c>
      <c r="E216" s="77" t="s">
        <v>842</v>
      </c>
      <c r="F216" s="50">
        <v>4</v>
      </c>
      <c r="G216" s="50" t="s">
        <v>174</v>
      </c>
      <c r="H216" s="50"/>
      <c r="I216" s="69" t="s">
        <v>174</v>
      </c>
      <c r="J216" s="70" t="s">
        <v>173</v>
      </c>
      <c r="K216" s="77" t="s">
        <v>683</v>
      </c>
      <c r="L216" s="77" t="s">
        <v>815</v>
      </c>
      <c r="M216" s="6">
        <v>0.8</v>
      </c>
      <c r="N216" s="6"/>
      <c r="O216" s="77" t="s">
        <v>65</v>
      </c>
      <c r="P216" s="67" t="s">
        <v>108</v>
      </c>
      <c r="Q216" s="68" t="s">
        <v>173</v>
      </c>
      <c r="R216" s="77" t="s">
        <v>173</v>
      </c>
      <c r="S216" s="77"/>
      <c r="T216" s="69" t="s">
        <v>609</v>
      </c>
      <c r="U216" s="77"/>
      <c r="V216" s="77"/>
      <c r="W216" s="77"/>
      <c r="Y216" s="77"/>
      <c r="Z216" s="77"/>
    </row>
    <row r="217" spans="1:26">
      <c r="A217" s="52">
        <v>239</v>
      </c>
      <c r="B217" s="52" t="s">
        <v>13</v>
      </c>
      <c r="C217" s="66" t="s">
        <v>41</v>
      </c>
      <c r="D217" s="52" t="s">
        <v>812</v>
      </c>
      <c r="E217" s="77" t="s">
        <v>842</v>
      </c>
      <c r="F217" s="50">
        <v>4</v>
      </c>
      <c r="G217" s="50" t="s">
        <v>295</v>
      </c>
      <c r="H217" s="50"/>
      <c r="I217" s="69" t="s">
        <v>295</v>
      </c>
      <c r="J217" s="70" t="s">
        <v>296</v>
      </c>
      <c r="K217" s="77" t="s">
        <v>844</v>
      </c>
      <c r="L217" s="77" t="s">
        <v>815</v>
      </c>
      <c r="M217" s="6">
        <v>0.8</v>
      </c>
      <c r="N217" s="6"/>
      <c r="O217" s="77" t="s">
        <v>65</v>
      </c>
      <c r="P217" s="67" t="s">
        <v>108</v>
      </c>
      <c r="Q217" s="68" t="s">
        <v>608</v>
      </c>
      <c r="R217" s="77" t="s">
        <v>95</v>
      </c>
      <c r="S217" s="77"/>
      <c r="T217" s="69" t="s">
        <v>609</v>
      </c>
      <c r="U217" s="77"/>
      <c r="V217" s="77"/>
      <c r="W217" s="77"/>
      <c r="Y217" s="77"/>
      <c r="Z217" s="77"/>
    </row>
    <row r="218" spans="1:26">
      <c r="A218" s="52">
        <v>240</v>
      </c>
      <c r="B218" s="52" t="s">
        <v>13</v>
      </c>
      <c r="C218" s="66" t="s">
        <v>41</v>
      </c>
      <c r="D218" s="52" t="s">
        <v>812</v>
      </c>
      <c r="E218" s="77" t="s">
        <v>842</v>
      </c>
      <c r="F218" s="50">
        <v>4</v>
      </c>
      <c r="G218" s="50" t="s">
        <v>430</v>
      </c>
      <c r="H218" s="50"/>
      <c r="I218" s="69" t="s">
        <v>430</v>
      </c>
      <c r="J218" s="70" t="s">
        <v>431</v>
      </c>
      <c r="K218" s="77" t="s">
        <v>845</v>
      </c>
      <c r="L218" s="77" t="s">
        <v>815</v>
      </c>
      <c r="M218" s="6">
        <v>0.6</v>
      </c>
      <c r="N218" s="6"/>
      <c r="O218" s="77" t="s">
        <v>65</v>
      </c>
      <c r="P218" s="67" t="s">
        <v>108</v>
      </c>
      <c r="Q218" s="68" t="s">
        <v>608</v>
      </c>
      <c r="R218" s="77" t="s">
        <v>95</v>
      </c>
      <c r="S218" s="77"/>
      <c r="T218" s="69" t="s">
        <v>609</v>
      </c>
      <c r="U218" s="77"/>
      <c r="V218" s="77"/>
      <c r="W218" s="77"/>
      <c r="Y218" s="77"/>
      <c r="Z218" s="77"/>
    </row>
    <row r="219" spans="1:26">
      <c r="A219" s="52">
        <v>241</v>
      </c>
      <c r="B219" s="52" t="s">
        <v>13</v>
      </c>
      <c r="C219" s="66" t="s">
        <v>41</v>
      </c>
      <c r="D219" s="52" t="s">
        <v>812</v>
      </c>
      <c r="E219" s="77" t="s">
        <v>842</v>
      </c>
      <c r="F219" s="50">
        <v>4</v>
      </c>
      <c r="G219" s="50" t="s">
        <v>329</v>
      </c>
      <c r="H219" s="50"/>
      <c r="I219" s="69" t="s">
        <v>329</v>
      </c>
      <c r="J219" s="70" t="s">
        <v>686</v>
      </c>
      <c r="K219" s="77" t="s">
        <v>846</v>
      </c>
      <c r="L219" s="77" t="s">
        <v>815</v>
      </c>
      <c r="M219" s="6">
        <v>0.8</v>
      </c>
      <c r="N219" s="6"/>
      <c r="O219" s="77" t="s">
        <v>688</v>
      </c>
      <c r="P219" s="67" t="s">
        <v>608</v>
      </c>
      <c r="Q219" s="68" t="s">
        <v>608</v>
      </c>
      <c r="R219" s="77"/>
      <c r="S219" s="77"/>
      <c r="T219" s="69" t="s">
        <v>609</v>
      </c>
      <c r="U219" s="69" t="s">
        <v>609</v>
      </c>
      <c r="V219" s="77"/>
      <c r="W219" s="77"/>
      <c r="Y219" s="77"/>
      <c r="Z219" s="77"/>
    </row>
    <row r="220" spans="1:26">
      <c r="A220" s="52">
        <v>242</v>
      </c>
      <c r="B220" s="52" t="s">
        <v>13</v>
      </c>
      <c r="C220" s="66" t="s">
        <v>41</v>
      </c>
      <c r="D220" s="52" t="s">
        <v>812</v>
      </c>
      <c r="E220" s="77" t="s">
        <v>842</v>
      </c>
      <c r="F220" s="50">
        <v>4</v>
      </c>
      <c r="G220" s="50" t="s">
        <v>141</v>
      </c>
      <c r="H220" s="50"/>
      <c r="I220" s="69" t="s">
        <v>141</v>
      </c>
      <c r="J220" s="70" t="s">
        <v>144</v>
      </c>
      <c r="K220" s="77" t="s">
        <v>847</v>
      </c>
      <c r="L220" s="77" t="s">
        <v>815</v>
      </c>
      <c r="M220" s="6">
        <v>1</v>
      </c>
      <c r="N220" s="6"/>
      <c r="O220" s="77" t="s">
        <v>65</v>
      </c>
      <c r="P220" s="67" t="s">
        <v>108</v>
      </c>
      <c r="Q220" s="68" t="s">
        <v>144</v>
      </c>
      <c r="R220" s="77" t="s">
        <v>262</v>
      </c>
      <c r="S220" s="77"/>
      <c r="T220" s="69" t="s">
        <v>609</v>
      </c>
      <c r="U220" s="77"/>
      <c r="V220" s="77"/>
      <c r="W220" s="77"/>
      <c r="Y220" s="77"/>
      <c r="Z220" s="77"/>
    </row>
    <row r="221" spans="1:26">
      <c r="A221" s="52">
        <v>243</v>
      </c>
      <c r="B221" s="52" t="s">
        <v>13</v>
      </c>
      <c r="C221" s="66" t="s">
        <v>41</v>
      </c>
      <c r="D221" s="52" t="s">
        <v>812</v>
      </c>
      <c r="E221" s="77" t="s">
        <v>842</v>
      </c>
      <c r="F221" s="50">
        <v>4</v>
      </c>
      <c r="G221" s="50" t="s">
        <v>550</v>
      </c>
      <c r="H221" s="50"/>
      <c r="I221" s="69" t="s">
        <v>550</v>
      </c>
      <c r="J221" s="70" t="s">
        <v>551</v>
      </c>
      <c r="K221" s="77" t="s">
        <v>848</v>
      </c>
      <c r="L221" s="77" t="s">
        <v>815</v>
      </c>
      <c r="M221" s="6">
        <v>0.8</v>
      </c>
      <c r="N221" s="6"/>
      <c r="O221" s="77" t="s">
        <v>688</v>
      </c>
      <c r="P221" s="67" t="s">
        <v>608</v>
      </c>
      <c r="Q221" s="68" t="s">
        <v>608</v>
      </c>
      <c r="R221" s="77"/>
      <c r="S221" s="77"/>
      <c r="T221" s="77"/>
      <c r="U221" s="69" t="s">
        <v>609</v>
      </c>
      <c r="V221" s="77"/>
      <c r="W221" s="77"/>
      <c r="Y221" s="77"/>
      <c r="Z221" s="77"/>
    </row>
    <row r="222" spans="1:26">
      <c r="A222" s="52">
        <v>244</v>
      </c>
      <c r="B222" s="52" t="s">
        <v>13</v>
      </c>
      <c r="C222" s="66" t="s">
        <v>41</v>
      </c>
      <c r="D222" s="52" t="s">
        <v>812</v>
      </c>
      <c r="E222" s="77" t="s">
        <v>842</v>
      </c>
      <c r="F222" s="50">
        <v>4</v>
      </c>
      <c r="G222" s="50" t="s">
        <v>109</v>
      </c>
      <c r="H222" s="50"/>
      <c r="I222" s="69" t="s">
        <v>109</v>
      </c>
      <c r="J222" s="70" t="s">
        <v>110</v>
      </c>
      <c r="K222" s="77" t="s">
        <v>849</v>
      </c>
      <c r="L222" s="77" t="s">
        <v>815</v>
      </c>
      <c r="M222" s="6">
        <v>0.8</v>
      </c>
      <c r="N222" s="6"/>
      <c r="O222" s="77" t="s">
        <v>65</v>
      </c>
      <c r="P222" s="67" t="s">
        <v>108</v>
      </c>
      <c r="Q222" s="68" t="s">
        <v>608</v>
      </c>
      <c r="R222" s="77"/>
      <c r="S222" s="69" t="s">
        <v>609</v>
      </c>
      <c r="T222" s="69" t="s">
        <v>609</v>
      </c>
      <c r="U222" s="69" t="s">
        <v>609</v>
      </c>
      <c r="V222" s="77"/>
      <c r="W222" s="77"/>
      <c r="Y222" s="77"/>
      <c r="Z222" s="77"/>
    </row>
    <row r="223" spans="1:26">
      <c r="A223" s="52">
        <v>245</v>
      </c>
      <c r="B223" s="52" t="s">
        <v>13</v>
      </c>
      <c r="C223" s="66" t="s">
        <v>41</v>
      </c>
      <c r="D223" s="52" t="s">
        <v>812</v>
      </c>
      <c r="E223" s="77" t="s">
        <v>842</v>
      </c>
      <c r="F223" s="50">
        <v>4</v>
      </c>
      <c r="G223" s="50" t="s">
        <v>540</v>
      </c>
      <c r="H223" s="50"/>
      <c r="I223" s="69" t="s">
        <v>540</v>
      </c>
      <c r="J223" s="70" t="s">
        <v>541</v>
      </c>
      <c r="K223" s="77" t="s">
        <v>709</v>
      </c>
      <c r="L223" s="77" t="s">
        <v>815</v>
      </c>
      <c r="M223" s="6">
        <v>0.6</v>
      </c>
      <c r="N223" s="6"/>
      <c r="O223" s="77" t="s">
        <v>65</v>
      </c>
      <c r="P223" s="67" t="s">
        <v>108</v>
      </c>
      <c r="Q223" s="68" t="s">
        <v>145</v>
      </c>
      <c r="R223" s="77" t="s">
        <v>368</v>
      </c>
      <c r="S223" s="77"/>
      <c r="T223" s="77"/>
      <c r="U223" s="77" t="s">
        <v>609</v>
      </c>
      <c r="V223" s="77"/>
      <c r="W223" s="77"/>
      <c r="Y223" s="77"/>
      <c r="Z223" s="77"/>
    </row>
    <row r="224" spans="1:26">
      <c r="A224" s="52">
        <v>246</v>
      </c>
      <c r="B224" s="52" t="s">
        <v>13</v>
      </c>
      <c r="C224" s="66" t="s">
        <v>41</v>
      </c>
      <c r="D224" s="52" t="s">
        <v>812</v>
      </c>
      <c r="E224" s="77" t="s">
        <v>842</v>
      </c>
      <c r="F224" s="50">
        <v>4</v>
      </c>
      <c r="G224" s="50" t="s">
        <v>525</v>
      </c>
      <c r="H224" s="50"/>
      <c r="I224" s="69" t="s">
        <v>525</v>
      </c>
      <c r="J224" s="70" t="s">
        <v>526</v>
      </c>
      <c r="K224" s="77" t="s">
        <v>714</v>
      </c>
      <c r="L224" s="77" t="s">
        <v>815</v>
      </c>
      <c r="M224" s="6">
        <v>0.6</v>
      </c>
      <c r="N224" s="6"/>
      <c r="O224" s="77" t="s">
        <v>65</v>
      </c>
      <c r="P224" s="67" t="s">
        <v>608</v>
      </c>
      <c r="Q224" s="68" t="s">
        <v>145</v>
      </c>
      <c r="R224" s="77"/>
      <c r="S224" s="69"/>
      <c r="T224" s="77"/>
      <c r="U224" s="69" t="s">
        <v>609</v>
      </c>
      <c r="V224" s="77"/>
      <c r="W224" s="77"/>
      <c r="Y224" s="77"/>
      <c r="Z224" s="77"/>
    </row>
    <row r="225" spans="1:28">
      <c r="A225" s="52">
        <v>247</v>
      </c>
      <c r="B225" s="52" t="s">
        <v>13</v>
      </c>
      <c r="C225" s="66" t="s">
        <v>41</v>
      </c>
      <c r="D225" s="52" t="s">
        <v>812</v>
      </c>
      <c r="E225" s="77" t="s">
        <v>842</v>
      </c>
      <c r="F225" s="50">
        <v>4</v>
      </c>
      <c r="G225" s="50" t="s">
        <v>220</v>
      </c>
      <c r="H225" s="50"/>
      <c r="I225" s="69" t="s">
        <v>220</v>
      </c>
      <c r="J225" s="70" t="s">
        <v>222</v>
      </c>
      <c r="K225" s="77" t="s">
        <v>850</v>
      </c>
      <c r="L225" s="77" t="s">
        <v>815</v>
      </c>
      <c r="M225" s="6">
        <v>1</v>
      </c>
      <c r="N225" s="6"/>
      <c r="O225" s="77" t="s">
        <v>65</v>
      </c>
      <c r="P225" s="67" t="s">
        <v>608</v>
      </c>
      <c r="Q225" s="68" t="s">
        <v>222</v>
      </c>
      <c r="R225" s="77"/>
      <c r="S225" s="77"/>
      <c r="T225" s="69" t="s">
        <v>609</v>
      </c>
      <c r="U225" s="77"/>
      <c r="V225" s="77"/>
      <c r="W225" s="77"/>
      <c r="Y225" s="77"/>
      <c r="Z225" s="77"/>
      <c r="AA225" s="77"/>
      <c r="AB225" s="77"/>
    </row>
    <row r="226" spans="1:28">
      <c r="A226" s="52">
        <v>248</v>
      </c>
      <c r="B226" s="52" t="s">
        <v>13</v>
      </c>
      <c r="C226" s="66" t="s">
        <v>41</v>
      </c>
      <c r="D226" s="52" t="s">
        <v>812</v>
      </c>
      <c r="E226" s="77" t="s">
        <v>842</v>
      </c>
      <c r="F226" s="50">
        <v>4</v>
      </c>
      <c r="G226" s="50" t="s">
        <v>218</v>
      </c>
      <c r="H226" s="50"/>
      <c r="I226" s="69" t="s">
        <v>218</v>
      </c>
      <c r="J226" s="70" t="s">
        <v>738</v>
      </c>
      <c r="K226" s="77" t="s">
        <v>720</v>
      </c>
      <c r="L226" s="77" t="s">
        <v>815</v>
      </c>
      <c r="M226" s="6">
        <v>1</v>
      </c>
      <c r="N226" s="6"/>
      <c r="O226" s="77" t="s">
        <v>65</v>
      </c>
      <c r="P226" s="67" t="s">
        <v>108</v>
      </c>
      <c r="Q226" s="68" t="s">
        <v>217</v>
      </c>
      <c r="R226" s="77"/>
      <c r="S226" s="69" t="s">
        <v>609</v>
      </c>
      <c r="T226" s="69" t="s">
        <v>609</v>
      </c>
      <c r="U226" s="69" t="s">
        <v>609</v>
      </c>
      <c r="V226" s="77"/>
      <c r="W226" s="77"/>
      <c r="Y226" s="77"/>
      <c r="Z226" s="77"/>
      <c r="AA226" s="77"/>
      <c r="AB226" s="77"/>
    </row>
    <row r="227" spans="1:28">
      <c r="A227" s="52">
        <v>249</v>
      </c>
      <c r="B227" s="52" t="s">
        <v>13</v>
      </c>
      <c r="C227" s="66" t="s">
        <v>851</v>
      </c>
      <c r="D227" s="52" t="s">
        <v>852</v>
      </c>
      <c r="E227" s="77" t="s">
        <v>853</v>
      </c>
      <c r="F227" s="50">
        <v>2</v>
      </c>
      <c r="G227" s="77" t="s">
        <v>235</v>
      </c>
      <c r="H227" s="77"/>
      <c r="I227" s="69" t="s">
        <v>235</v>
      </c>
      <c r="J227" s="74" t="s">
        <v>235</v>
      </c>
      <c r="K227" s="77" t="s">
        <v>854</v>
      </c>
      <c r="L227" s="77" t="s">
        <v>855</v>
      </c>
      <c r="M227" s="6">
        <v>0.6</v>
      </c>
      <c r="N227" s="55">
        <v>43015</v>
      </c>
      <c r="O227" s="77" t="s">
        <v>688</v>
      </c>
      <c r="P227" s="67" t="s">
        <v>608</v>
      </c>
      <c r="Q227" s="68" t="s">
        <v>608</v>
      </c>
      <c r="R227" s="77"/>
      <c r="S227" s="77"/>
      <c r="T227" s="69" t="s">
        <v>609</v>
      </c>
      <c r="U227" s="69"/>
      <c r="V227" s="77"/>
      <c r="W227" s="77"/>
      <c r="Y227" s="77"/>
      <c r="Z227" s="77"/>
      <c r="AA227" s="77"/>
      <c r="AB227" s="77"/>
    </row>
    <row r="228" spans="1:28">
      <c r="A228" s="52">
        <v>250</v>
      </c>
      <c r="B228" s="52" t="s">
        <v>13</v>
      </c>
      <c r="C228" s="66" t="s">
        <v>851</v>
      </c>
      <c r="D228" s="52" t="s">
        <v>852</v>
      </c>
      <c r="E228" s="77" t="s">
        <v>853</v>
      </c>
      <c r="F228" s="50">
        <v>2</v>
      </c>
      <c r="G228" s="77" t="s">
        <v>266</v>
      </c>
      <c r="H228" s="77"/>
      <c r="I228" s="69" t="s">
        <v>266</v>
      </c>
      <c r="J228" s="74" t="s">
        <v>266</v>
      </c>
      <c r="K228" s="77" t="s">
        <v>856</v>
      </c>
      <c r="L228" s="77" t="s">
        <v>857</v>
      </c>
      <c r="M228" s="6">
        <v>1</v>
      </c>
      <c r="N228" s="55">
        <v>43015</v>
      </c>
      <c r="O228" s="77" t="s">
        <v>263</v>
      </c>
      <c r="P228" s="67" t="s">
        <v>655</v>
      </c>
      <c r="Q228" s="68" t="s">
        <v>266</v>
      </c>
      <c r="R228" s="77" t="s">
        <v>171</v>
      </c>
      <c r="S228" s="77"/>
      <c r="T228" s="69" t="s">
        <v>609</v>
      </c>
      <c r="U228" s="77"/>
      <c r="V228" s="77"/>
      <c r="W228" s="77"/>
      <c r="Y228" s="77"/>
      <c r="Z228" s="77"/>
      <c r="AA228" s="77"/>
      <c r="AB228" s="77"/>
    </row>
    <row r="229" spans="1:28">
      <c r="A229" s="52">
        <v>251</v>
      </c>
      <c r="B229" s="52" t="s">
        <v>13</v>
      </c>
      <c r="C229" s="66" t="s">
        <v>851</v>
      </c>
      <c r="D229" s="52" t="s">
        <v>852</v>
      </c>
      <c r="E229" s="77" t="s">
        <v>853</v>
      </c>
      <c r="F229" s="50">
        <v>2</v>
      </c>
      <c r="G229" s="77" t="s">
        <v>545</v>
      </c>
      <c r="H229" s="77"/>
      <c r="I229" s="69" t="s">
        <v>545</v>
      </c>
      <c r="J229" s="74" t="s">
        <v>545</v>
      </c>
      <c r="K229" s="77" t="s">
        <v>858</v>
      </c>
      <c r="L229" s="77" t="s">
        <v>859</v>
      </c>
      <c r="M229" s="6">
        <v>0.6</v>
      </c>
      <c r="N229" s="55">
        <v>43015</v>
      </c>
      <c r="O229" s="77" t="s">
        <v>248</v>
      </c>
      <c r="P229" s="67" t="s">
        <v>248</v>
      </c>
      <c r="Q229" s="68" t="s">
        <v>248</v>
      </c>
      <c r="R229" s="77" t="s">
        <v>248</v>
      </c>
      <c r="S229" s="77" t="s">
        <v>860</v>
      </c>
      <c r="T229" s="77"/>
      <c r="U229" s="77"/>
      <c r="V229" s="72" t="s">
        <v>544</v>
      </c>
      <c r="W229" s="77"/>
      <c r="Y229" s="77"/>
      <c r="Z229" s="77"/>
      <c r="AA229" s="77"/>
      <c r="AB229" s="77"/>
    </row>
    <row r="230" spans="1:28">
      <c r="A230" s="52">
        <v>252</v>
      </c>
      <c r="B230" s="52" t="s">
        <v>13</v>
      </c>
      <c r="C230" s="66" t="s">
        <v>851</v>
      </c>
      <c r="D230" s="52" t="s">
        <v>852</v>
      </c>
      <c r="E230" s="77" t="s">
        <v>853</v>
      </c>
      <c r="F230" s="50">
        <v>2</v>
      </c>
      <c r="G230" s="77" t="s">
        <v>210</v>
      </c>
      <c r="H230" s="77"/>
      <c r="I230" s="69" t="s">
        <v>210</v>
      </c>
      <c r="J230" s="74" t="s">
        <v>210</v>
      </c>
      <c r="K230" s="77" t="s">
        <v>861</v>
      </c>
      <c r="L230" s="77" t="s">
        <v>862</v>
      </c>
      <c r="M230" s="6">
        <v>1</v>
      </c>
      <c r="N230" s="55">
        <v>43015</v>
      </c>
      <c r="O230" s="77" t="s">
        <v>189</v>
      </c>
      <c r="P230" s="67" t="s">
        <v>717</v>
      </c>
      <c r="Q230" s="68" t="s">
        <v>210</v>
      </c>
      <c r="R230" s="77" t="s">
        <v>248</v>
      </c>
      <c r="S230" s="77"/>
      <c r="T230" s="69" t="s">
        <v>609</v>
      </c>
      <c r="U230" s="77"/>
      <c r="V230" s="77"/>
      <c r="W230" s="77"/>
      <c r="Y230" s="77"/>
      <c r="Z230" s="77"/>
      <c r="AA230" s="77"/>
      <c r="AB230" s="77"/>
    </row>
    <row r="231" spans="1:28">
      <c r="A231" s="52">
        <v>253</v>
      </c>
      <c r="B231" s="52" t="s">
        <v>13</v>
      </c>
      <c r="C231" s="66" t="s">
        <v>851</v>
      </c>
      <c r="D231" s="52" t="s">
        <v>852</v>
      </c>
      <c r="E231" s="77" t="s">
        <v>853</v>
      </c>
      <c r="F231" s="50">
        <v>2</v>
      </c>
      <c r="G231" s="77" t="s">
        <v>418</v>
      </c>
      <c r="H231" s="77"/>
      <c r="I231" s="69" t="s">
        <v>863</v>
      </c>
      <c r="J231" s="74" t="s">
        <v>823</v>
      </c>
      <c r="K231" s="77" t="s">
        <v>864</v>
      </c>
      <c r="L231" s="77" t="s">
        <v>865</v>
      </c>
      <c r="M231" s="6">
        <v>0.6</v>
      </c>
      <c r="N231" s="55">
        <v>43015</v>
      </c>
      <c r="O231" s="77" t="s">
        <v>688</v>
      </c>
      <c r="P231" s="67" t="s">
        <v>608</v>
      </c>
      <c r="Q231" s="68" t="s">
        <v>608</v>
      </c>
      <c r="R231" s="77"/>
      <c r="S231" s="77"/>
      <c r="T231" s="77"/>
      <c r="U231" s="69" t="s">
        <v>609</v>
      </c>
      <c r="V231" s="77"/>
      <c r="W231" s="77"/>
      <c r="Y231" s="77"/>
      <c r="Z231" s="77"/>
      <c r="AA231" s="77"/>
      <c r="AB231" s="77"/>
    </row>
    <row r="232" spans="1:28">
      <c r="A232" s="52">
        <v>254</v>
      </c>
      <c r="B232" s="52" t="s">
        <v>13</v>
      </c>
      <c r="C232" s="66" t="s">
        <v>851</v>
      </c>
      <c r="D232" s="52" t="s">
        <v>852</v>
      </c>
      <c r="E232" s="77" t="s">
        <v>853</v>
      </c>
      <c r="F232" s="50">
        <v>2</v>
      </c>
      <c r="G232" s="77" t="s">
        <v>866</v>
      </c>
      <c r="H232" s="77"/>
      <c r="I232" s="69" t="s">
        <v>867</v>
      </c>
      <c r="J232" s="74" t="s">
        <v>867</v>
      </c>
      <c r="K232" s="77" t="s">
        <v>868</v>
      </c>
      <c r="L232" s="77" t="s">
        <v>869</v>
      </c>
      <c r="M232" s="6">
        <v>0.6</v>
      </c>
      <c r="N232" s="55">
        <v>43015</v>
      </c>
      <c r="O232" s="77" t="s">
        <v>189</v>
      </c>
      <c r="P232" s="67" t="s">
        <v>717</v>
      </c>
      <c r="Q232" s="68" t="s">
        <v>190</v>
      </c>
      <c r="R232" s="77" t="s">
        <v>248</v>
      </c>
      <c r="S232" s="77"/>
      <c r="T232" s="69" t="s">
        <v>609</v>
      </c>
      <c r="U232" s="77"/>
      <c r="V232" s="77"/>
      <c r="W232" s="77"/>
      <c r="Y232" s="69" t="s">
        <v>870</v>
      </c>
      <c r="Z232" s="77"/>
      <c r="AA232" s="77"/>
      <c r="AB232" s="69" t="s">
        <v>811</v>
      </c>
    </row>
    <row r="233" spans="1:28">
      <c r="A233" s="52">
        <v>255</v>
      </c>
      <c r="B233" s="52" t="s">
        <v>13</v>
      </c>
      <c r="C233" s="66" t="s">
        <v>851</v>
      </c>
      <c r="D233" s="52" t="s">
        <v>852</v>
      </c>
      <c r="E233" s="77" t="s">
        <v>853</v>
      </c>
      <c r="F233" s="50">
        <v>2</v>
      </c>
      <c r="G233" s="77" t="s">
        <v>537</v>
      </c>
      <c r="H233" s="77"/>
      <c r="I233" s="69" t="s">
        <v>828</v>
      </c>
      <c r="J233" s="74" t="s">
        <v>828</v>
      </c>
      <c r="K233" s="77" t="s">
        <v>871</v>
      </c>
      <c r="L233" s="77" t="s">
        <v>872</v>
      </c>
      <c r="M233" s="6">
        <v>0.5</v>
      </c>
      <c r="N233" s="55">
        <v>43015</v>
      </c>
      <c r="O233" s="77" t="s">
        <v>248</v>
      </c>
      <c r="P233" s="67" t="s">
        <v>248</v>
      </c>
      <c r="Q233" s="68" t="s">
        <v>248</v>
      </c>
      <c r="R233" s="77" t="s">
        <v>248</v>
      </c>
      <c r="S233" s="77"/>
      <c r="T233" s="77"/>
      <c r="U233" s="77"/>
      <c r="V233" s="72" t="s">
        <v>830</v>
      </c>
      <c r="W233" s="77"/>
      <c r="Y233" s="77"/>
      <c r="Z233" s="77"/>
      <c r="AA233" s="77"/>
      <c r="AB233" s="77"/>
    </row>
    <row r="234" spans="1:28">
      <c r="A234" s="52">
        <v>256</v>
      </c>
      <c r="B234" s="52" t="s">
        <v>13</v>
      </c>
      <c r="C234" s="66" t="s">
        <v>851</v>
      </c>
      <c r="D234" s="52" t="s">
        <v>852</v>
      </c>
      <c r="E234" s="77" t="s">
        <v>853</v>
      </c>
      <c r="F234" s="50">
        <v>2</v>
      </c>
      <c r="G234" s="77" t="s">
        <v>425</v>
      </c>
      <c r="H234" s="77"/>
      <c r="I234" s="69" t="s">
        <v>425</v>
      </c>
      <c r="J234" s="74" t="s">
        <v>425</v>
      </c>
      <c r="K234" s="77" t="s">
        <v>873</v>
      </c>
      <c r="L234" s="77" t="s">
        <v>874</v>
      </c>
      <c r="M234" s="6">
        <v>0.6</v>
      </c>
      <c r="N234" s="55">
        <v>43015</v>
      </c>
      <c r="O234" s="77" t="s">
        <v>248</v>
      </c>
      <c r="P234" s="67" t="s">
        <v>248</v>
      </c>
      <c r="Q234" s="68" t="s">
        <v>248</v>
      </c>
      <c r="R234" s="77" t="s">
        <v>248</v>
      </c>
      <c r="S234" s="77"/>
      <c r="T234" s="77"/>
      <c r="U234" s="77"/>
      <c r="V234" s="72" t="s">
        <v>673</v>
      </c>
      <c r="W234" s="77"/>
      <c r="Y234" s="77"/>
      <c r="Z234" s="77"/>
      <c r="AA234" s="77"/>
      <c r="AB234" s="77"/>
    </row>
    <row r="235" spans="1:28">
      <c r="A235" s="52">
        <v>257</v>
      </c>
      <c r="B235" s="52" t="s">
        <v>13</v>
      </c>
      <c r="C235" s="66" t="s">
        <v>851</v>
      </c>
      <c r="D235" s="52" t="s">
        <v>852</v>
      </c>
      <c r="E235" s="77" t="s">
        <v>853</v>
      </c>
      <c r="F235" s="50">
        <v>2</v>
      </c>
      <c r="G235" s="77" t="s">
        <v>182</v>
      </c>
      <c r="H235" s="77"/>
      <c r="I235" s="69" t="s">
        <v>182</v>
      </c>
      <c r="J235" s="74" t="s">
        <v>182</v>
      </c>
      <c r="K235" s="77" t="s">
        <v>875</v>
      </c>
      <c r="L235" s="77" t="s">
        <v>876</v>
      </c>
      <c r="M235" s="6">
        <v>0.8</v>
      </c>
      <c r="N235" s="55">
        <v>43015</v>
      </c>
      <c r="O235" s="77" t="s">
        <v>65</v>
      </c>
      <c r="P235" s="67" t="s">
        <v>184</v>
      </c>
      <c r="Q235" s="68" t="s">
        <v>182</v>
      </c>
      <c r="R235" s="77"/>
      <c r="S235" s="77"/>
      <c r="T235" s="69" t="s">
        <v>609</v>
      </c>
      <c r="U235" s="77"/>
      <c r="V235" s="77"/>
      <c r="W235" s="77"/>
      <c r="Y235" s="77"/>
      <c r="Z235" s="77"/>
      <c r="AA235" s="77"/>
      <c r="AB235" s="77"/>
    </row>
    <row r="236" spans="1:28">
      <c r="A236" s="52">
        <v>258</v>
      </c>
      <c r="B236" s="52" t="s">
        <v>13</v>
      </c>
      <c r="C236" s="66" t="s">
        <v>851</v>
      </c>
      <c r="D236" s="52" t="s">
        <v>852</v>
      </c>
      <c r="E236" s="77" t="s">
        <v>853</v>
      </c>
      <c r="F236" s="50">
        <v>2</v>
      </c>
      <c r="G236" s="77" t="s">
        <v>231</v>
      </c>
      <c r="H236" s="77"/>
      <c r="I236" s="69" t="s">
        <v>231</v>
      </c>
      <c r="J236" s="74" t="s">
        <v>231</v>
      </c>
      <c r="K236" s="77" t="s">
        <v>877</v>
      </c>
      <c r="L236" s="77" t="s">
        <v>878</v>
      </c>
      <c r="M236" s="6">
        <v>1</v>
      </c>
      <c r="N236" s="55">
        <v>43015</v>
      </c>
      <c r="O236" s="77" t="s">
        <v>189</v>
      </c>
      <c r="P236" s="67" t="s">
        <v>717</v>
      </c>
      <c r="Q236" s="68" t="s">
        <v>227</v>
      </c>
      <c r="R236" s="77" t="s">
        <v>248</v>
      </c>
      <c r="S236" s="77"/>
      <c r="T236" s="69" t="s">
        <v>609</v>
      </c>
      <c r="U236" s="77"/>
      <c r="V236" s="77"/>
      <c r="W236" s="77"/>
      <c r="Y236" s="77"/>
      <c r="Z236" s="77"/>
      <c r="AA236" s="77"/>
      <c r="AB236" s="69" t="s">
        <v>732</v>
      </c>
    </row>
    <row r="237" spans="1:28">
      <c r="A237" s="52">
        <v>259</v>
      </c>
      <c r="B237" s="52" t="s">
        <v>13</v>
      </c>
      <c r="C237" s="66" t="s">
        <v>851</v>
      </c>
      <c r="D237" s="52" t="s">
        <v>852</v>
      </c>
      <c r="E237" s="77" t="s">
        <v>853</v>
      </c>
      <c r="F237" s="50">
        <v>2</v>
      </c>
      <c r="G237" s="77" t="s">
        <v>879</v>
      </c>
      <c r="H237" s="77"/>
      <c r="I237" s="69" t="s">
        <v>880</v>
      </c>
      <c r="J237" s="74" t="s">
        <v>880</v>
      </c>
      <c r="K237" s="77" t="s">
        <v>881</v>
      </c>
      <c r="L237" s="77" t="s">
        <v>882</v>
      </c>
      <c r="M237" s="6">
        <v>1</v>
      </c>
      <c r="N237" s="55">
        <v>43015</v>
      </c>
      <c r="O237" s="77" t="s">
        <v>189</v>
      </c>
      <c r="P237" s="67" t="s">
        <v>717</v>
      </c>
      <c r="Q237" s="68" t="s">
        <v>210</v>
      </c>
      <c r="R237" s="77" t="s">
        <v>248</v>
      </c>
      <c r="S237" s="77"/>
      <c r="T237" s="69" t="s">
        <v>609</v>
      </c>
      <c r="U237" s="77"/>
      <c r="V237" s="77"/>
      <c r="W237" s="77"/>
      <c r="Y237" s="77"/>
      <c r="Z237" s="77"/>
      <c r="AA237" s="77"/>
      <c r="AB237" s="77"/>
    </row>
    <row r="238" spans="1:28">
      <c r="A238" s="52">
        <v>260</v>
      </c>
      <c r="B238" s="52" t="s">
        <v>13</v>
      </c>
      <c r="C238" s="66" t="s">
        <v>851</v>
      </c>
      <c r="D238" s="52" t="s">
        <v>852</v>
      </c>
      <c r="E238" s="77" t="s">
        <v>853</v>
      </c>
      <c r="F238" s="50">
        <v>2</v>
      </c>
      <c r="G238" s="77" t="s">
        <v>66</v>
      </c>
      <c r="H238" s="77"/>
      <c r="I238" s="69" t="s">
        <v>66</v>
      </c>
      <c r="J238" s="74" t="s">
        <v>66</v>
      </c>
      <c r="K238" s="77" t="s">
        <v>883</v>
      </c>
      <c r="L238" s="77" t="s">
        <v>884</v>
      </c>
      <c r="M238" s="6">
        <v>1</v>
      </c>
      <c r="N238" s="55">
        <v>43015</v>
      </c>
      <c r="O238" s="77" t="s">
        <v>65</v>
      </c>
      <c r="P238" s="67" t="s">
        <v>608</v>
      </c>
      <c r="Q238" s="68" t="s">
        <v>145</v>
      </c>
      <c r="R238" s="77" t="s">
        <v>368</v>
      </c>
      <c r="S238" s="77"/>
      <c r="T238" s="77"/>
      <c r="U238" s="69" t="s">
        <v>609</v>
      </c>
      <c r="V238" s="77"/>
      <c r="W238" s="77"/>
      <c r="Y238" s="77"/>
      <c r="Z238" s="77"/>
      <c r="AA238" s="77"/>
      <c r="AB238" s="77"/>
    </row>
    <row r="239" spans="1:28">
      <c r="A239" s="52">
        <v>261</v>
      </c>
      <c r="B239" s="52" t="s">
        <v>13</v>
      </c>
      <c r="C239" s="66" t="s">
        <v>885</v>
      </c>
      <c r="D239" s="52" t="s">
        <v>886</v>
      </c>
      <c r="E239" s="77" t="s">
        <v>887</v>
      </c>
      <c r="F239" s="50">
        <v>2</v>
      </c>
      <c r="G239" s="50" t="s">
        <v>214</v>
      </c>
      <c r="H239" s="77"/>
      <c r="I239" s="50" t="s">
        <v>214</v>
      </c>
      <c r="J239" s="75" t="s">
        <v>214</v>
      </c>
      <c r="K239" s="77"/>
      <c r="L239" s="77"/>
      <c r="M239" s="6">
        <v>0.8</v>
      </c>
      <c r="N239" s="55">
        <v>43015</v>
      </c>
      <c r="O239" s="77" t="s">
        <v>263</v>
      </c>
      <c r="P239" s="67" t="s">
        <v>655</v>
      </c>
      <c r="Q239" s="68" t="s">
        <v>266</v>
      </c>
      <c r="R239" s="77" t="s">
        <v>171</v>
      </c>
      <c r="S239" s="69" t="s">
        <v>609</v>
      </c>
      <c r="T239" s="77"/>
      <c r="U239" s="77"/>
      <c r="V239" s="77"/>
      <c r="W239" s="77"/>
      <c r="Y239" s="77"/>
      <c r="Z239" s="77"/>
      <c r="AA239" s="77"/>
      <c r="AB239" s="77"/>
    </row>
    <row r="240" spans="1:28">
      <c r="A240" s="52">
        <v>262</v>
      </c>
      <c r="B240" s="52" t="s">
        <v>13</v>
      </c>
      <c r="C240" s="66" t="s">
        <v>885</v>
      </c>
      <c r="D240" s="52" t="s">
        <v>886</v>
      </c>
      <c r="E240" s="77" t="s">
        <v>887</v>
      </c>
      <c r="F240" s="50">
        <v>2</v>
      </c>
      <c r="G240" s="50" t="s">
        <v>257</v>
      </c>
      <c r="H240" s="77"/>
      <c r="I240" s="50" t="s">
        <v>257</v>
      </c>
      <c r="J240" s="75" t="s">
        <v>888</v>
      </c>
      <c r="K240" s="77"/>
      <c r="L240" s="77"/>
      <c r="M240" s="6">
        <v>1</v>
      </c>
      <c r="N240" s="55">
        <v>43015</v>
      </c>
      <c r="O240" s="77" t="s">
        <v>688</v>
      </c>
      <c r="P240" s="67" t="s">
        <v>608</v>
      </c>
      <c r="Q240" s="68" t="s">
        <v>608</v>
      </c>
      <c r="R240" s="77"/>
      <c r="S240" s="77"/>
      <c r="T240" s="69" t="s">
        <v>609</v>
      </c>
      <c r="U240" s="69" t="s">
        <v>609</v>
      </c>
      <c r="V240" s="77"/>
      <c r="W240" s="77"/>
      <c r="Y240" s="77"/>
      <c r="Z240" s="77"/>
      <c r="AA240" s="77"/>
      <c r="AB240" s="77"/>
    </row>
    <row r="241" spans="1:28">
      <c r="A241" s="52">
        <v>263</v>
      </c>
      <c r="B241" s="52" t="s">
        <v>13</v>
      </c>
      <c r="C241" s="66" t="s">
        <v>885</v>
      </c>
      <c r="D241" s="52" t="s">
        <v>886</v>
      </c>
      <c r="E241" s="77" t="s">
        <v>887</v>
      </c>
      <c r="F241" s="50">
        <v>2</v>
      </c>
      <c r="G241" s="50" t="s">
        <v>369</v>
      </c>
      <c r="H241" s="77"/>
      <c r="I241" s="50" t="s">
        <v>369</v>
      </c>
      <c r="J241" s="76" t="s">
        <v>867</v>
      </c>
      <c r="K241" s="77"/>
      <c r="L241" s="77"/>
      <c r="M241" s="6">
        <v>0.6</v>
      </c>
      <c r="N241" s="55">
        <v>43015</v>
      </c>
      <c r="O241" s="77" t="s">
        <v>189</v>
      </c>
      <c r="P241" s="67" t="s">
        <v>717</v>
      </c>
      <c r="Q241" s="68" t="s">
        <v>190</v>
      </c>
      <c r="R241" s="77" t="s">
        <v>248</v>
      </c>
      <c r="S241" s="77"/>
      <c r="T241" s="69" t="s">
        <v>609</v>
      </c>
      <c r="U241" s="77"/>
      <c r="V241" s="77"/>
      <c r="W241" s="77"/>
      <c r="Y241" s="69" t="s">
        <v>870</v>
      </c>
      <c r="Z241" s="77"/>
      <c r="AA241" s="77"/>
      <c r="AB241" s="69" t="s">
        <v>811</v>
      </c>
    </row>
    <row r="242" spans="1:28">
      <c r="A242" s="52">
        <v>264</v>
      </c>
      <c r="B242" s="52" t="s">
        <v>13</v>
      </c>
      <c r="C242" s="66" t="s">
        <v>885</v>
      </c>
      <c r="D242" s="52" t="s">
        <v>886</v>
      </c>
      <c r="E242" s="77" t="s">
        <v>887</v>
      </c>
      <c r="F242" s="50">
        <v>2</v>
      </c>
      <c r="G242" s="50" t="s">
        <v>189</v>
      </c>
      <c r="H242" s="77"/>
      <c r="I242" s="50" t="s">
        <v>189</v>
      </c>
      <c r="J242" s="76" t="s">
        <v>889</v>
      </c>
      <c r="K242" s="77"/>
      <c r="L242" s="77"/>
      <c r="M242" s="6">
        <v>1</v>
      </c>
      <c r="N242" s="55">
        <v>43015</v>
      </c>
      <c r="O242" s="77" t="s">
        <v>189</v>
      </c>
      <c r="P242" s="67" t="s">
        <v>717</v>
      </c>
      <c r="Q242" s="68" t="s">
        <v>190</v>
      </c>
      <c r="R242" s="77" t="s">
        <v>248</v>
      </c>
      <c r="S242" s="77"/>
      <c r="T242" s="69" t="s">
        <v>609</v>
      </c>
      <c r="U242" s="77"/>
      <c r="V242" s="77"/>
      <c r="W242" s="77"/>
      <c r="Y242" s="77"/>
      <c r="Z242" s="77"/>
      <c r="AA242" s="77"/>
      <c r="AB242" s="77"/>
    </row>
    <row r="243" spans="1:28">
      <c r="A243" s="52">
        <v>266</v>
      </c>
      <c r="B243" s="52" t="s">
        <v>13</v>
      </c>
      <c r="C243" s="66" t="s">
        <v>885</v>
      </c>
      <c r="D243" s="52" t="s">
        <v>886</v>
      </c>
      <c r="E243" s="77" t="s">
        <v>887</v>
      </c>
      <c r="F243" s="50">
        <v>2</v>
      </c>
      <c r="G243" s="50" t="s">
        <v>188</v>
      </c>
      <c r="H243" s="77"/>
      <c r="I243" s="50" t="s">
        <v>188</v>
      </c>
      <c r="J243" s="76" t="s">
        <v>182</v>
      </c>
      <c r="K243" s="77"/>
      <c r="L243" s="77"/>
      <c r="M243" s="6">
        <v>0.8</v>
      </c>
      <c r="N243" s="55">
        <v>43015</v>
      </c>
      <c r="O243" s="77" t="s">
        <v>65</v>
      </c>
      <c r="P243" s="67" t="s">
        <v>184</v>
      </c>
      <c r="Q243" s="68" t="s">
        <v>182</v>
      </c>
      <c r="R243" s="77"/>
      <c r="S243" s="77"/>
      <c r="T243" s="69" t="s">
        <v>609</v>
      </c>
      <c r="U243" s="77"/>
      <c r="V243" s="77"/>
      <c r="W243" s="77"/>
      <c r="Y243" s="77"/>
      <c r="Z243" s="77"/>
      <c r="AA243" s="77"/>
      <c r="AB243" s="77"/>
    </row>
    <row r="244" spans="1:28">
      <c r="A244" s="52">
        <v>267</v>
      </c>
      <c r="B244" s="52" t="s">
        <v>13</v>
      </c>
      <c r="C244" s="66" t="s">
        <v>885</v>
      </c>
      <c r="D244" s="52" t="s">
        <v>886</v>
      </c>
      <c r="E244" s="77" t="s">
        <v>887</v>
      </c>
      <c r="F244" s="50">
        <v>2</v>
      </c>
      <c r="G244" s="50" t="s">
        <v>249</v>
      </c>
      <c r="H244" s="77"/>
      <c r="I244" s="50" t="s">
        <v>249</v>
      </c>
      <c r="J244" s="76" t="s">
        <v>230</v>
      </c>
      <c r="K244" s="77"/>
      <c r="L244" s="77"/>
      <c r="M244" s="6">
        <v>0.7</v>
      </c>
      <c r="N244" s="55">
        <v>43015</v>
      </c>
      <c r="O244" s="77" t="s">
        <v>189</v>
      </c>
      <c r="P244" s="67" t="s">
        <v>717</v>
      </c>
      <c r="Q244" s="68" t="s">
        <v>227</v>
      </c>
      <c r="R244" s="77" t="s">
        <v>248</v>
      </c>
      <c r="S244" s="77"/>
      <c r="T244" s="69" t="s">
        <v>609</v>
      </c>
      <c r="U244" s="77"/>
      <c r="V244" s="77"/>
      <c r="W244" s="77"/>
      <c r="Y244" s="77"/>
      <c r="Z244" s="77"/>
      <c r="AA244" s="77"/>
      <c r="AB244" s="69" t="s">
        <v>732</v>
      </c>
    </row>
    <row r="245" spans="1:28">
      <c r="A245" s="52">
        <v>269</v>
      </c>
      <c r="B245" s="52" t="s">
        <v>13</v>
      </c>
      <c r="C245" s="66" t="s">
        <v>885</v>
      </c>
      <c r="D245" s="52" t="s">
        <v>886</v>
      </c>
      <c r="E245" s="77" t="s">
        <v>887</v>
      </c>
      <c r="F245" s="50">
        <v>2</v>
      </c>
      <c r="G245" s="50" t="s">
        <v>498</v>
      </c>
      <c r="H245" s="77"/>
      <c r="I245" s="50" t="s">
        <v>498</v>
      </c>
      <c r="J245" s="75" t="s">
        <v>890</v>
      </c>
      <c r="K245" s="77"/>
      <c r="L245" s="77"/>
      <c r="M245" s="6">
        <v>0.7</v>
      </c>
      <c r="N245" s="55">
        <v>43015</v>
      </c>
      <c r="O245" s="77" t="s">
        <v>189</v>
      </c>
      <c r="P245" s="67" t="s">
        <v>717</v>
      </c>
      <c r="Q245" s="68" t="s">
        <v>227</v>
      </c>
      <c r="R245" s="77" t="s">
        <v>248</v>
      </c>
      <c r="S245" s="77"/>
      <c r="T245" s="69" t="s">
        <v>609</v>
      </c>
      <c r="U245" s="77"/>
      <c r="V245" s="77"/>
      <c r="W245" s="77"/>
      <c r="Y245" s="77"/>
      <c r="Z245" s="77"/>
      <c r="AA245" s="77"/>
      <c r="AB245" s="69" t="s">
        <v>732</v>
      </c>
    </row>
    <row r="246" spans="1:28">
      <c r="A246" s="52">
        <v>270</v>
      </c>
      <c r="B246" s="52" t="s">
        <v>13</v>
      </c>
      <c r="C246" s="66" t="s">
        <v>885</v>
      </c>
      <c r="D246" s="52" t="s">
        <v>886</v>
      </c>
      <c r="E246" s="77" t="s">
        <v>887</v>
      </c>
      <c r="F246" s="50">
        <v>2</v>
      </c>
      <c r="G246" s="50" t="s">
        <v>278</v>
      </c>
      <c r="H246" s="77"/>
      <c r="I246" s="50" t="s">
        <v>278</v>
      </c>
      <c r="J246" s="76" t="s">
        <v>880</v>
      </c>
      <c r="K246" s="77"/>
      <c r="L246" s="77"/>
      <c r="M246" s="6">
        <v>1</v>
      </c>
      <c r="N246" s="55">
        <v>43015</v>
      </c>
      <c r="O246" s="77" t="s">
        <v>189</v>
      </c>
      <c r="P246" s="67" t="s">
        <v>717</v>
      </c>
      <c r="Q246" s="68" t="s">
        <v>210</v>
      </c>
      <c r="R246" s="77" t="s">
        <v>248</v>
      </c>
      <c r="S246" s="77"/>
      <c r="T246" s="69" t="s">
        <v>609</v>
      </c>
      <c r="U246" s="77"/>
      <c r="V246" s="77"/>
      <c r="W246" s="77"/>
      <c r="Y246" s="77"/>
      <c r="Z246" s="77"/>
      <c r="AA246" s="77"/>
      <c r="AB246" s="77"/>
    </row>
    <row r="247" spans="1:28">
      <c r="A247" s="52">
        <v>271</v>
      </c>
      <c r="B247" s="52" t="s">
        <v>13</v>
      </c>
      <c r="C247" s="66" t="s">
        <v>885</v>
      </c>
      <c r="D247" s="52" t="s">
        <v>886</v>
      </c>
      <c r="E247" s="77" t="s">
        <v>887</v>
      </c>
      <c r="F247" s="50">
        <v>2</v>
      </c>
      <c r="G247" s="50" t="s">
        <v>65</v>
      </c>
      <c r="H247" s="77"/>
      <c r="I247" s="50" t="s">
        <v>65</v>
      </c>
      <c r="J247" s="76" t="s">
        <v>66</v>
      </c>
      <c r="K247" s="77"/>
      <c r="L247" s="77"/>
      <c r="M247" s="6">
        <v>1</v>
      </c>
      <c r="N247" s="55">
        <v>43015</v>
      </c>
      <c r="O247" s="77" t="s">
        <v>65</v>
      </c>
      <c r="P247" s="67" t="s">
        <v>608</v>
      </c>
      <c r="Q247" s="68" t="s">
        <v>608</v>
      </c>
      <c r="R247" s="77" t="s">
        <v>368</v>
      </c>
      <c r="S247" s="77"/>
      <c r="T247" s="77"/>
      <c r="U247" s="69" t="s">
        <v>609</v>
      </c>
      <c r="V247" s="77"/>
      <c r="W247" s="77"/>
      <c r="Y247" s="77"/>
      <c r="Z247" s="77"/>
      <c r="AA247" s="77"/>
      <c r="AB247" s="77"/>
    </row>
    <row r="248" spans="1:28">
      <c r="A248" s="52">
        <v>272</v>
      </c>
      <c r="B248" s="52" t="s">
        <v>13</v>
      </c>
      <c r="C248" s="66" t="s">
        <v>885</v>
      </c>
      <c r="D248" s="52" t="s">
        <v>886</v>
      </c>
      <c r="E248" s="77" t="s">
        <v>887</v>
      </c>
      <c r="F248" s="50">
        <v>2</v>
      </c>
      <c r="G248" s="50" t="s">
        <v>538</v>
      </c>
      <c r="H248" s="77"/>
      <c r="I248" s="50" t="s">
        <v>538</v>
      </c>
      <c r="J248" s="76" t="s">
        <v>828</v>
      </c>
      <c r="K248" s="77"/>
      <c r="L248" s="77"/>
      <c r="M248" s="6">
        <v>0.5</v>
      </c>
      <c r="N248" s="55">
        <v>43015</v>
      </c>
      <c r="O248" s="77" t="s">
        <v>248</v>
      </c>
      <c r="P248" s="67" t="s">
        <v>248</v>
      </c>
      <c r="Q248" s="68" t="s">
        <v>248</v>
      </c>
      <c r="R248" s="77" t="s">
        <v>248</v>
      </c>
      <c r="S248" s="77"/>
      <c r="T248" s="77"/>
      <c r="U248" s="77"/>
      <c r="V248" s="72" t="s">
        <v>830</v>
      </c>
      <c r="W248" s="77"/>
      <c r="Y248" s="77"/>
      <c r="Z248" s="77"/>
      <c r="AA248" s="77"/>
      <c r="AB248" s="77"/>
    </row>
    <row r="249" spans="1:28">
      <c r="A249" s="52">
        <v>273</v>
      </c>
      <c r="B249" s="52" t="s">
        <v>13</v>
      </c>
      <c r="C249" s="66" t="s">
        <v>891</v>
      </c>
      <c r="D249" s="52"/>
      <c r="E249" s="77" t="s">
        <v>892</v>
      </c>
      <c r="F249" s="50">
        <v>-2</v>
      </c>
      <c r="G249" s="50" t="s">
        <v>893</v>
      </c>
      <c r="H249" s="77"/>
      <c r="I249" s="69" t="s">
        <v>893</v>
      </c>
      <c r="J249" s="70" t="s">
        <v>894</v>
      </c>
      <c r="K249" s="77"/>
      <c r="L249" s="77"/>
      <c r="M249" s="6">
        <v>1</v>
      </c>
      <c r="N249" s="55"/>
      <c r="O249" s="77" t="s">
        <v>688</v>
      </c>
      <c r="P249" s="67" t="s">
        <v>608</v>
      </c>
      <c r="Q249" s="68" t="s">
        <v>608</v>
      </c>
      <c r="R249" s="77"/>
      <c r="S249" s="69"/>
      <c r="T249" s="69"/>
      <c r="U249" s="69" t="s">
        <v>609</v>
      </c>
      <c r="V249" s="77"/>
      <c r="W249" s="77"/>
      <c r="Y249" s="77"/>
      <c r="Z249" s="77"/>
      <c r="AA249" s="77"/>
      <c r="AB249" s="77"/>
    </row>
    <row r="250" spans="1:28">
      <c r="A250" s="52">
        <v>276</v>
      </c>
      <c r="B250" s="52" t="s">
        <v>13</v>
      </c>
      <c r="C250" s="66" t="s">
        <v>891</v>
      </c>
      <c r="D250" s="52"/>
      <c r="E250" s="77" t="s">
        <v>892</v>
      </c>
      <c r="F250" s="50">
        <v>-2</v>
      </c>
      <c r="G250" s="50" t="s">
        <v>211</v>
      </c>
      <c r="H250" s="77"/>
      <c r="I250" s="69" t="s">
        <v>211</v>
      </c>
      <c r="J250" s="70" t="s">
        <v>213</v>
      </c>
      <c r="K250" s="77"/>
      <c r="L250" s="77"/>
      <c r="M250" s="6">
        <v>1</v>
      </c>
      <c r="N250" s="55"/>
      <c r="O250" s="77" t="s">
        <v>189</v>
      </c>
      <c r="P250" s="67" t="s">
        <v>608</v>
      </c>
      <c r="Q250" s="68" t="s">
        <v>213</v>
      </c>
      <c r="R250" s="77" t="s">
        <v>248</v>
      </c>
      <c r="S250" s="69" t="s">
        <v>609</v>
      </c>
      <c r="T250" s="69" t="s">
        <v>609</v>
      </c>
      <c r="U250" s="77"/>
      <c r="V250" s="77"/>
      <c r="W250" s="77"/>
      <c r="Y250" s="69" t="s">
        <v>724</v>
      </c>
      <c r="Z250" s="77"/>
      <c r="AA250" s="77"/>
      <c r="AB250" s="77"/>
    </row>
    <row r="251" spans="1:28">
      <c r="A251" s="52">
        <v>278</v>
      </c>
      <c r="B251" s="52" t="s">
        <v>13</v>
      </c>
      <c r="C251" s="66" t="s">
        <v>891</v>
      </c>
      <c r="D251" s="52"/>
      <c r="E251" s="77" t="s">
        <v>892</v>
      </c>
      <c r="F251" s="50">
        <v>-2</v>
      </c>
      <c r="G251" s="50" t="s">
        <v>895</v>
      </c>
      <c r="H251" s="77"/>
      <c r="I251" s="69" t="s">
        <v>895</v>
      </c>
      <c r="J251" s="70" t="s">
        <v>438</v>
      </c>
      <c r="K251" s="77"/>
      <c r="L251" s="77"/>
      <c r="M251" s="6">
        <v>0.8</v>
      </c>
      <c r="N251" s="55"/>
      <c r="O251" s="77" t="s">
        <v>189</v>
      </c>
      <c r="P251" s="67" t="s">
        <v>717</v>
      </c>
      <c r="Q251" s="68" t="s">
        <v>190</v>
      </c>
      <c r="R251" s="77" t="s">
        <v>248</v>
      </c>
      <c r="S251" s="77"/>
      <c r="T251" s="69" t="s">
        <v>609</v>
      </c>
      <c r="U251" s="77"/>
      <c r="V251" s="77"/>
      <c r="W251" s="77"/>
      <c r="Y251" s="69" t="s">
        <v>810</v>
      </c>
      <c r="Z251" s="77"/>
      <c r="AA251" s="77"/>
      <c r="AB251" s="69" t="s">
        <v>811</v>
      </c>
    </row>
    <row r="252" spans="1:28">
      <c r="A252" s="52">
        <v>279</v>
      </c>
      <c r="B252" s="52" t="s">
        <v>13</v>
      </c>
      <c r="C252" s="66" t="s">
        <v>891</v>
      </c>
      <c r="D252" s="52"/>
      <c r="E252" s="77" t="s">
        <v>892</v>
      </c>
      <c r="F252" s="50">
        <v>-2</v>
      </c>
      <c r="G252" s="50" t="s">
        <v>896</v>
      </c>
      <c r="H252" s="77"/>
      <c r="I252" s="69" t="s">
        <v>896</v>
      </c>
      <c r="J252" s="70" t="s">
        <v>897</v>
      </c>
      <c r="K252" s="77"/>
      <c r="L252" s="77"/>
      <c r="M252" s="6">
        <v>0.9</v>
      </c>
      <c r="N252" s="55"/>
      <c r="O252" s="77" t="s">
        <v>189</v>
      </c>
      <c r="P252" s="67" t="s">
        <v>717</v>
      </c>
      <c r="Q252" s="68" t="s">
        <v>210</v>
      </c>
      <c r="R252" s="77" t="s">
        <v>248</v>
      </c>
      <c r="S252" s="77"/>
      <c r="T252" s="69" t="s">
        <v>609</v>
      </c>
      <c r="U252" s="77"/>
      <c r="V252" s="77"/>
      <c r="W252" s="77"/>
      <c r="Y252" s="77"/>
      <c r="Z252" s="77"/>
      <c r="AA252" s="77"/>
      <c r="AB252" s="77"/>
    </row>
    <row r="253" spans="1:28">
      <c r="A253" s="52">
        <v>281</v>
      </c>
      <c r="B253" s="52" t="s">
        <v>13</v>
      </c>
      <c r="C253" s="66" t="s">
        <v>891</v>
      </c>
      <c r="D253" s="52"/>
      <c r="E253" s="77" t="s">
        <v>892</v>
      </c>
      <c r="F253" s="50">
        <v>-2</v>
      </c>
      <c r="G253" s="50" t="s">
        <v>898</v>
      </c>
      <c r="H253" s="77"/>
      <c r="I253" s="69" t="s">
        <v>898</v>
      </c>
      <c r="J253" s="70" t="s">
        <v>899</v>
      </c>
      <c r="K253" s="77"/>
      <c r="L253" s="77"/>
      <c r="M253" s="6">
        <v>0.9</v>
      </c>
      <c r="N253" s="55"/>
      <c r="O253" s="77" t="s">
        <v>189</v>
      </c>
      <c r="P253" s="67" t="s">
        <v>717</v>
      </c>
      <c r="Q253" s="68" t="s">
        <v>210</v>
      </c>
      <c r="R253" s="77" t="s">
        <v>248</v>
      </c>
      <c r="S253" s="77"/>
      <c r="T253" s="69" t="s">
        <v>609</v>
      </c>
      <c r="U253" s="77"/>
      <c r="V253" s="77"/>
      <c r="W253" s="77"/>
      <c r="Y253" s="77"/>
      <c r="Z253" s="77"/>
      <c r="AA253" s="77"/>
      <c r="AB253" s="77"/>
    </row>
    <row r="254" spans="1:28">
      <c r="A254" s="52">
        <v>282</v>
      </c>
      <c r="B254" s="52" t="s">
        <v>13</v>
      </c>
      <c r="C254" s="66" t="s">
        <v>891</v>
      </c>
      <c r="D254" s="52"/>
      <c r="E254" s="77" t="s">
        <v>892</v>
      </c>
      <c r="F254" s="50">
        <v>-2</v>
      </c>
      <c r="G254" s="50" t="s">
        <v>900</v>
      </c>
      <c r="H254" s="77"/>
      <c r="I254" s="69" t="s">
        <v>900</v>
      </c>
      <c r="J254" s="70" t="s">
        <v>901</v>
      </c>
      <c r="K254" s="77"/>
      <c r="L254" s="77"/>
      <c r="M254" s="6">
        <v>0.9</v>
      </c>
      <c r="N254" s="55"/>
      <c r="O254" s="77" t="s">
        <v>189</v>
      </c>
      <c r="P254" s="67" t="s">
        <v>717</v>
      </c>
      <c r="Q254" s="68" t="s">
        <v>266</v>
      </c>
      <c r="R254" s="77" t="s">
        <v>248</v>
      </c>
      <c r="S254" s="69" t="s">
        <v>609</v>
      </c>
      <c r="T254" s="69" t="s">
        <v>609</v>
      </c>
      <c r="U254" s="77"/>
      <c r="V254" s="77"/>
      <c r="W254" s="77"/>
      <c r="Y254" s="77"/>
      <c r="Z254" s="77"/>
      <c r="AA254" s="77"/>
      <c r="AB254" s="77"/>
    </row>
    <row r="255" spans="1:28">
      <c r="A255" s="52">
        <v>283</v>
      </c>
      <c r="B255" s="52" t="s">
        <v>13</v>
      </c>
      <c r="C255" s="66" t="s">
        <v>891</v>
      </c>
      <c r="D255" s="52"/>
      <c r="E255" s="77" t="s">
        <v>892</v>
      </c>
      <c r="F255" s="50">
        <v>-2</v>
      </c>
      <c r="G255" s="50" t="s">
        <v>249</v>
      </c>
      <c r="H255" s="77"/>
      <c r="I255" s="69" t="s">
        <v>249</v>
      </c>
      <c r="J255" s="70" t="s">
        <v>230</v>
      </c>
      <c r="K255" s="77"/>
      <c r="L255" s="77"/>
      <c r="M255" s="6">
        <v>0.7</v>
      </c>
      <c r="N255" s="55"/>
      <c r="O255" s="77" t="s">
        <v>189</v>
      </c>
      <c r="P255" s="67" t="s">
        <v>717</v>
      </c>
      <c r="Q255" s="68" t="s">
        <v>227</v>
      </c>
      <c r="R255" s="77" t="s">
        <v>248</v>
      </c>
      <c r="S255" s="77"/>
      <c r="T255" s="69" t="s">
        <v>609</v>
      </c>
      <c r="U255" s="77"/>
      <c r="V255" s="77"/>
      <c r="W255" s="77"/>
      <c r="Y255" s="77"/>
      <c r="Z255" s="77"/>
      <c r="AA255" s="77"/>
      <c r="AB255" s="69" t="s">
        <v>732</v>
      </c>
    </row>
    <row r="256" spans="1:28">
      <c r="A256" s="52">
        <v>285</v>
      </c>
      <c r="B256" s="52" t="s">
        <v>13</v>
      </c>
      <c r="C256" s="66" t="s">
        <v>891</v>
      </c>
      <c r="D256" s="52"/>
      <c r="E256" s="77" t="s">
        <v>892</v>
      </c>
      <c r="F256" s="50">
        <v>-2</v>
      </c>
      <c r="G256" s="50" t="s">
        <v>65</v>
      </c>
      <c r="H256" s="77"/>
      <c r="I256" s="69" t="s">
        <v>65</v>
      </c>
      <c r="J256" s="70" t="s">
        <v>66</v>
      </c>
      <c r="K256" s="77"/>
      <c r="L256" s="77"/>
      <c r="M256" s="6">
        <v>1</v>
      </c>
      <c r="N256" s="55"/>
      <c r="O256" s="77" t="s">
        <v>65</v>
      </c>
      <c r="P256" s="67" t="s">
        <v>608</v>
      </c>
      <c r="Q256" s="68" t="s">
        <v>608</v>
      </c>
      <c r="R256" s="77" t="s">
        <v>368</v>
      </c>
      <c r="S256" s="77"/>
      <c r="T256" s="77"/>
      <c r="U256" s="69" t="s">
        <v>609</v>
      </c>
      <c r="V256" s="77"/>
      <c r="W256" s="77"/>
      <c r="Y256" s="77"/>
      <c r="Z256" s="77"/>
      <c r="AA256" s="77"/>
      <c r="AB256" s="77"/>
    </row>
    <row r="257" spans="1:28">
      <c r="A257" s="52">
        <v>286</v>
      </c>
      <c r="B257" s="52" t="s">
        <v>13</v>
      </c>
      <c r="C257" s="66" t="s">
        <v>891</v>
      </c>
      <c r="D257" s="52"/>
      <c r="E257" s="77" t="s">
        <v>892</v>
      </c>
      <c r="F257" s="50">
        <v>-2</v>
      </c>
      <c r="G257" s="50" t="s">
        <v>164</v>
      </c>
      <c r="H257" s="77"/>
      <c r="I257" s="69" t="s">
        <v>164</v>
      </c>
      <c r="J257" s="70" t="s">
        <v>164</v>
      </c>
      <c r="K257" s="77"/>
      <c r="L257" s="77"/>
      <c r="M257" s="6">
        <v>1</v>
      </c>
      <c r="N257" s="55"/>
      <c r="O257" s="77" t="s">
        <v>688</v>
      </c>
      <c r="P257" s="67" t="s">
        <v>608</v>
      </c>
      <c r="Q257" s="68" t="s">
        <v>608</v>
      </c>
      <c r="R257" s="77"/>
      <c r="S257" s="77"/>
      <c r="T257" s="69" t="s">
        <v>609</v>
      </c>
      <c r="U257" s="77"/>
      <c r="V257" s="77"/>
      <c r="W257" s="77"/>
      <c r="Y257" s="77"/>
      <c r="Z257" s="77"/>
      <c r="AA257" s="77"/>
      <c r="AB257" s="77"/>
    </row>
    <row r="258" spans="1:28">
      <c r="A258" s="52">
        <v>287</v>
      </c>
      <c r="B258" s="52" t="s">
        <v>13</v>
      </c>
      <c r="C258" s="66" t="s">
        <v>891</v>
      </c>
      <c r="D258" s="52"/>
      <c r="E258" s="77" t="s">
        <v>892</v>
      </c>
      <c r="F258" s="50">
        <v>-2</v>
      </c>
      <c r="G258" s="50" t="s">
        <v>902</v>
      </c>
      <c r="H258" s="77"/>
      <c r="I258" s="69" t="s">
        <v>902</v>
      </c>
      <c r="J258" s="70" t="s">
        <v>715</v>
      </c>
      <c r="K258" s="77"/>
      <c r="L258" s="77"/>
      <c r="M258" s="6">
        <v>0.8</v>
      </c>
      <c r="N258" s="55"/>
      <c r="O258" s="77" t="s">
        <v>189</v>
      </c>
      <c r="P258" s="67" t="s">
        <v>717</v>
      </c>
      <c r="Q258" s="68" t="s">
        <v>190</v>
      </c>
      <c r="R258" s="77" t="s">
        <v>248</v>
      </c>
      <c r="S258" s="77"/>
      <c r="T258" s="69" t="s">
        <v>609</v>
      </c>
      <c r="U258" s="77"/>
      <c r="V258" s="77"/>
      <c r="W258" s="77"/>
      <c r="Y258" s="69" t="s">
        <v>718</v>
      </c>
      <c r="Z258" s="77"/>
      <c r="AA258" s="77"/>
      <c r="AB258" s="77"/>
    </row>
    <row r="259" spans="1:28">
      <c r="A259" s="52">
        <v>290</v>
      </c>
      <c r="B259" s="52" t="s">
        <v>13</v>
      </c>
      <c r="C259" s="66" t="s">
        <v>891</v>
      </c>
      <c r="D259" s="52"/>
      <c r="E259" s="50" t="s">
        <v>903</v>
      </c>
      <c r="F259" s="50">
        <v>-2</v>
      </c>
      <c r="G259" s="50" t="s">
        <v>904</v>
      </c>
      <c r="H259" s="77"/>
      <c r="I259" s="69" t="s">
        <v>904</v>
      </c>
      <c r="J259" s="70" t="s">
        <v>96</v>
      </c>
      <c r="K259" s="77"/>
      <c r="L259" s="77"/>
      <c r="M259" s="6">
        <v>0.6</v>
      </c>
      <c r="N259" s="55"/>
      <c r="O259" s="77" t="s">
        <v>248</v>
      </c>
      <c r="P259" s="67" t="s">
        <v>248</v>
      </c>
      <c r="Q259" s="68" t="s">
        <v>248</v>
      </c>
      <c r="R259" s="77" t="s">
        <v>248</v>
      </c>
      <c r="S259" s="77"/>
      <c r="T259" s="77"/>
      <c r="U259" s="69" t="s">
        <v>609</v>
      </c>
      <c r="W259" s="77"/>
      <c r="Y259" s="77"/>
      <c r="Z259" s="77"/>
      <c r="AA259" s="77"/>
      <c r="AB259" s="77"/>
    </row>
    <row r="260" spans="1:28">
      <c r="A260" s="52">
        <v>293</v>
      </c>
      <c r="B260" s="52" t="s">
        <v>13</v>
      </c>
      <c r="C260" s="66" t="s">
        <v>891</v>
      </c>
      <c r="D260" s="52"/>
      <c r="E260" s="50" t="s">
        <v>903</v>
      </c>
      <c r="F260" s="50">
        <v>-2</v>
      </c>
      <c r="G260" s="50" t="s">
        <v>96</v>
      </c>
      <c r="H260" s="77"/>
      <c r="I260" s="69" t="s">
        <v>96</v>
      </c>
      <c r="J260" s="70" t="s">
        <v>96</v>
      </c>
      <c r="K260" s="77"/>
      <c r="L260" s="77"/>
      <c r="M260" s="6">
        <v>1</v>
      </c>
      <c r="N260" s="55"/>
      <c r="O260" s="77" t="s">
        <v>248</v>
      </c>
      <c r="P260" s="67" t="s">
        <v>248</v>
      </c>
      <c r="Q260" s="68" t="s">
        <v>608</v>
      </c>
      <c r="R260" s="77" t="s">
        <v>248</v>
      </c>
      <c r="S260" s="77"/>
      <c r="T260" s="77"/>
      <c r="U260" s="69" t="s">
        <v>609</v>
      </c>
      <c r="V260" s="77"/>
      <c r="W260" s="77"/>
      <c r="Y260" s="77"/>
      <c r="Z260" s="77"/>
      <c r="AA260" s="77"/>
      <c r="AB260" s="77"/>
    </row>
    <row r="261" spans="1:28">
      <c r="A261" s="52">
        <v>294</v>
      </c>
      <c r="B261" s="52" t="s">
        <v>13</v>
      </c>
      <c r="C261" s="66" t="s">
        <v>905</v>
      </c>
      <c r="D261" s="52"/>
      <c r="E261" s="77" t="s">
        <v>906</v>
      </c>
      <c r="F261" s="50">
        <v>4</v>
      </c>
      <c r="G261" s="50" t="s">
        <v>907</v>
      </c>
      <c r="H261" s="77" t="s">
        <v>908</v>
      </c>
      <c r="I261" s="69" t="s">
        <v>908</v>
      </c>
      <c r="J261" s="70" t="s">
        <v>909</v>
      </c>
      <c r="K261" s="77"/>
      <c r="L261" s="77"/>
      <c r="M261" s="6">
        <v>0.6</v>
      </c>
      <c r="N261" s="55">
        <v>43015</v>
      </c>
      <c r="O261" s="77" t="s">
        <v>189</v>
      </c>
      <c r="P261" s="67" t="s">
        <v>717</v>
      </c>
      <c r="Q261" s="68" t="s">
        <v>227</v>
      </c>
      <c r="R261" s="77" t="s">
        <v>248</v>
      </c>
      <c r="S261" s="77"/>
      <c r="T261" s="69" t="s">
        <v>609</v>
      </c>
      <c r="U261" s="77"/>
      <c r="V261" s="77"/>
      <c r="W261" s="77"/>
      <c r="Y261" s="69" t="s">
        <v>910</v>
      </c>
      <c r="Z261" s="77"/>
      <c r="AA261" s="77"/>
      <c r="AB261" s="69" t="s">
        <v>732</v>
      </c>
    </row>
    <row r="262" spans="1:28">
      <c r="A262" s="52">
        <v>295</v>
      </c>
      <c r="B262" s="52" t="s">
        <v>13</v>
      </c>
      <c r="C262" s="66" t="s">
        <v>905</v>
      </c>
      <c r="D262" s="52"/>
      <c r="E262" s="77" t="s">
        <v>906</v>
      </c>
      <c r="F262" s="50">
        <v>4</v>
      </c>
      <c r="G262" s="50" t="s">
        <v>907</v>
      </c>
      <c r="H262" s="77" t="s">
        <v>911</v>
      </c>
      <c r="I262" s="69" t="s">
        <v>911</v>
      </c>
      <c r="J262" s="70" t="s">
        <v>912</v>
      </c>
      <c r="K262" s="77"/>
      <c r="L262" s="77"/>
      <c r="M262" s="6">
        <v>0.6</v>
      </c>
      <c r="N262" s="55">
        <v>43015</v>
      </c>
      <c r="O262" s="77" t="s">
        <v>189</v>
      </c>
      <c r="P262" s="67" t="s">
        <v>717</v>
      </c>
      <c r="Q262" s="68" t="s">
        <v>190</v>
      </c>
      <c r="R262" s="77" t="s">
        <v>248</v>
      </c>
      <c r="S262" s="77"/>
      <c r="T262" s="69" t="s">
        <v>609</v>
      </c>
      <c r="U262" s="77"/>
      <c r="V262" s="77"/>
      <c r="W262" s="77"/>
      <c r="Y262" s="69" t="s">
        <v>913</v>
      </c>
      <c r="Z262" s="77"/>
      <c r="AA262" s="77"/>
      <c r="AB262" s="69" t="s">
        <v>914</v>
      </c>
    </row>
    <row r="263" spans="1:28">
      <c r="A263" s="52">
        <v>296</v>
      </c>
      <c r="B263" s="52" t="s">
        <v>13</v>
      </c>
      <c r="C263" s="66" t="s">
        <v>905</v>
      </c>
      <c r="D263" s="52"/>
      <c r="E263" s="77" t="s">
        <v>906</v>
      </c>
      <c r="F263" s="50">
        <v>4</v>
      </c>
      <c r="G263" s="50" t="s">
        <v>907</v>
      </c>
      <c r="H263" s="77" t="s">
        <v>915</v>
      </c>
      <c r="I263" s="69" t="s">
        <v>916</v>
      </c>
      <c r="J263" s="70" t="s">
        <v>448</v>
      </c>
      <c r="K263" s="77"/>
      <c r="L263" s="77"/>
      <c r="M263" s="6">
        <v>0.6</v>
      </c>
      <c r="N263" s="55">
        <v>43015</v>
      </c>
      <c r="O263" s="77" t="s">
        <v>65</v>
      </c>
      <c r="P263" s="67" t="s">
        <v>608</v>
      </c>
      <c r="Q263" s="68" t="s">
        <v>420</v>
      </c>
      <c r="R263" s="77" t="s">
        <v>171</v>
      </c>
      <c r="S263" s="77"/>
      <c r="T263" s="69" t="s">
        <v>609</v>
      </c>
      <c r="U263" s="77"/>
      <c r="V263" s="77"/>
      <c r="W263" s="77"/>
      <c r="Y263" s="77"/>
      <c r="Z263" s="77"/>
      <c r="AA263" s="77"/>
      <c r="AB263" s="77"/>
    </row>
    <row r="264" spans="1:28">
      <c r="A264" s="52">
        <v>297</v>
      </c>
      <c r="B264" s="52" t="s">
        <v>13</v>
      </c>
      <c r="C264" s="66" t="s">
        <v>905</v>
      </c>
      <c r="D264" s="52"/>
      <c r="E264" s="77" t="s">
        <v>906</v>
      </c>
      <c r="F264" s="50">
        <v>4</v>
      </c>
      <c r="G264" s="50" t="s">
        <v>907</v>
      </c>
      <c r="H264" s="77" t="s">
        <v>917</v>
      </c>
      <c r="I264" s="69" t="s">
        <v>918</v>
      </c>
      <c r="J264" s="70" t="s">
        <v>294</v>
      </c>
      <c r="K264" s="77"/>
      <c r="L264" s="77"/>
      <c r="M264" s="6">
        <v>0.8</v>
      </c>
      <c r="N264" s="55">
        <v>43015</v>
      </c>
      <c r="O264" s="77" t="s">
        <v>65</v>
      </c>
      <c r="P264" s="67" t="s">
        <v>608</v>
      </c>
      <c r="Q264" s="68" t="s">
        <v>294</v>
      </c>
      <c r="R264" s="77" t="s">
        <v>171</v>
      </c>
      <c r="S264" s="77"/>
      <c r="T264" s="69" t="s">
        <v>609</v>
      </c>
      <c r="U264" s="77"/>
      <c r="V264" s="77"/>
      <c r="W264" s="77"/>
      <c r="Y264" s="77"/>
      <c r="Z264" s="77"/>
      <c r="AA264" s="77"/>
      <c r="AB264" s="77"/>
    </row>
    <row r="265" spans="1:28">
      <c r="A265" s="52">
        <v>298</v>
      </c>
      <c r="B265" s="52" t="s">
        <v>13</v>
      </c>
      <c r="C265" s="66" t="s">
        <v>905</v>
      </c>
      <c r="D265" s="52"/>
      <c r="E265" s="77" t="s">
        <v>906</v>
      </c>
      <c r="F265" s="50">
        <v>4</v>
      </c>
      <c r="G265" s="50" t="s">
        <v>907</v>
      </c>
      <c r="H265" s="77" t="s">
        <v>919</v>
      </c>
      <c r="I265" s="69" t="s">
        <v>920</v>
      </c>
      <c r="J265" s="70" t="s">
        <v>158</v>
      </c>
      <c r="K265" s="77"/>
      <c r="L265" s="77"/>
      <c r="M265" s="6">
        <v>0.8</v>
      </c>
      <c r="N265" s="55">
        <v>43015</v>
      </c>
      <c r="O265" s="77" t="s">
        <v>65</v>
      </c>
      <c r="P265" s="67" t="s">
        <v>608</v>
      </c>
      <c r="Q265" s="68" t="s">
        <v>399</v>
      </c>
      <c r="R265" s="77" t="s">
        <v>171</v>
      </c>
      <c r="S265" s="77"/>
      <c r="T265" s="69" t="s">
        <v>609</v>
      </c>
      <c r="U265" s="77"/>
      <c r="V265" s="77"/>
      <c r="W265" s="77"/>
      <c r="Y265" s="77"/>
      <c r="Z265" s="77"/>
      <c r="AA265" s="77"/>
      <c r="AB265" s="77"/>
    </row>
    <row r="266" spans="1:28">
      <c r="A266" s="52">
        <v>299</v>
      </c>
      <c r="B266" s="52" t="s">
        <v>13</v>
      </c>
      <c r="C266" s="66" t="s">
        <v>905</v>
      </c>
      <c r="D266" s="52"/>
      <c r="E266" s="77" t="s">
        <v>906</v>
      </c>
      <c r="F266" s="50">
        <v>4</v>
      </c>
      <c r="G266" s="50" t="s">
        <v>406</v>
      </c>
      <c r="H266" s="77" t="s">
        <v>921</v>
      </c>
      <c r="I266" s="69" t="s">
        <v>922</v>
      </c>
      <c r="J266" s="70" t="s">
        <v>922</v>
      </c>
      <c r="K266" s="77" t="s">
        <v>921</v>
      </c>
      <c r="L266" s="77"/>
      <c r="M266" s="6">
        <v>0.6</v>
      </c>
      <c r="N266" s="55">
        <v>43015</v>
      </c>
      <c r="O266" s="77" t="s">
        <v>65</v>
      </c>
      <c r="P266" s="67" t="s">
        <v>608</v>
      </c>
      <c r="Q266" s="68" t="s">
        <v>733</v>
      </c>
      <c r="R266" s="77" t="s">
        <v>171</v>
      </c>
      <c r="S266" s="77"/>
      <c r="T266" s="69" t="s">
        <v>609</v>
      </c>
      <c r="U266" s="77"/>
      <c r="V266" s="77"/>
      <c r="W266" s="77"/>
      <c r="Y266" s="77"/>
      <c r="Z266" s="77"/>
      <c r="AA266" s="77"/>
      <c r="AB266" s="77"/>
    </row>
    <row r="267" spans="1:28">
      <c r="A267" s="52">
        <v>300</v>
      </c>
      <c r="B267" s="52" t="s">
        <v>13</v>
      </c>
      <c r="C267" s="66" t="s">
        <v>905</v>
      </c>
      <c r="D267" s="52"/>
      <c r="E267" s="77" t="s">
        <v>906</v>
      </c>
      <c r="F267" s="50">
        <v>4</v>
      </c>
      <c r="G267" s="77" t="s">
        <v>97</v>
      </c>
      <c r="H267" s="77" t="s">
        <v>923</v>
      </c>
      <c r="I267" s="69" t="s">
        <v>924</v>
      </c>
      <c r="J267" s="70" t="s">
        <v>925</v>
      </c>
      <c r="K267" s="77"/>
      <c r="L267" s="77"/>
      <c r="M267" s="6">
        <v>1</v>
      </c>
      <c r="N267" s="55">
        <v>43015</v>
      </c>
      <c r="O267" s="77" t="s">
        <v>65</v>
      </c>
      <c r="P267" s="67" t="s">
        <v>612</v>
      </c>
      <c r="Q267" s="68" t="s">
        <v>97</v>
      </c>
      <c r="R267" s="77" t="s">
        <v>97</v>
      </c>
      <c r="S267" s="77"/>
      <c r="T267" s="69" t="s">
        <v>609</v>
      </c>
      <c r="U267" s="77"/>
      <c r="V267" s="77"/>
      <c r="W267" s="77"/>
      <c r="Y267" s="77"/>
      <c r="Z267" s="77"/>
      <c r="AA267" s="77"/>
      <c r="AB267" s="77"/>
    </row>
    <row r="268" spans="1:28">
      <c r="A268" s="52">
        <v>301</v>
      </c>
      <c r="B268" s="52" t="s">
        <v>13</v>
      </c>
      <c r="C268" s="66" t="s">
        <v>905</v>
      </c>
      <c r="D268" s="52"/>
      <c r="E268" s="77" t="s">
        <v>906</v>
      </c>
      <c r="F268" s="50">
        <v>4</v>
      </c>
      <c r="G268" s="50" t="s">
        <v>72</v>
      </c>
      <c r="H268" s="77" t="s">
        <v>926</v>
      </c>
      <c r="I268" s="69" t="s">
        <v>927</v>
      </c>
      <c r="J268" s="70" t="s">
        <v>928</v>
      </c>
      <c r="K268" s="77"/>
      <c r="L268" s="77"/>
      <c r="M268" s="6">
        <v>1</v>
      </c>
      <c r="N268" s="55">
        <v>43015</v>
      </c>
      <c r="O268" s="77" t="s">
        <v>65</v>
      </c>
      <c r="P268" s="67" t="s">
        <v>612</v>
      </c>
      <c r="Q268" s="68" t="s">
        <v>71</v>
      </c>
      <c r="R268" s="77" t="s">
        <v>83</v>
      </c>
      <c r="S268" s="69"/>
      <c r="T268" s="69" t="s">
        <v>609</v>
      </c>
      <c r="U268" s="77"/>
      <c r="V268" s="77"/>
      <c r="W268" s="77"/>
      <c r="Y268" s="77"/>
      <c r="Z268" s="77"/>
      <c r="AA268" s="77"/>
      <c r="AB268" s="77"/>
    </row>
    <row r="269" spans="1:28">
      <c r="A269" s="52">
        <v>302</v>
      </c>
      <c r="B269" s="52" t="s">
        <v>13</v>
      </c>
      <c r="C269" s="66" t="s">
        <v>905</v>
      </c>
      <c r="D269" s="52"/>
      <c r="E269" s="77" t="s">
        <v>906</v>
      </c>
      <c r="F269" s="50">
        <v>4</v>
      </c>
      <c r="G269" s="50" t="s">
        <v>282</v>
      </c>
      <c r="H269" s="77" t="s">
        <v>282</v>
      </c>
      <c r="I269" s="69" t="s">
        <v>282</v>
      </c>
      <c r="J269" s="70" t="s">
        <v>282</v>
      </c>
      <c r="K269" s="77"/>
      <c r="L269" s="77"/>
      <c r="M269" s="6">
        <v>0.8</v>
      </c>
      <c r="N269" s="55">
        <v>43015</v>
      </c>
      <c r="O269" s="77" t="s">
        <v>65</v>
      </c>
      <c r="P269" s="67" t="s">
        <v>608</v>
      </c>
      <c r="Q269" s="68" t="s">
        <v>282</v>
      </c>
      <c r="R269" s="77" t="s">
        <v>171</v>
      </c>
      <c r="S269" s="77"/>
      <c r="T269" s="69" t="s">
        <v>609</v>
      </c>
      <c r="U269" s="77"/>
      <c r="V269" s="77"/>
      <c r="W269" s="77"/>
      <c r="Y269" s="77"/>
      <c r="Z269" s="77"/>
      <c r="AA269" s="77"/>
      <c r="AB269" s="77"/>
    </row>
    <row r="270" spans="1:28">
      <c r="A270" s="52">
        <v>303</v>
      </c>
      <c r="B270" s="52" t="s">
        <v>13</v>
      </c>
      <c r="C270" s="66" t="s">
        <v>905</v>
      </c>
      <c r="D270" s="52"/>
      <c r="E270" s="77" t="s">
        <v>906</v>
      </c>
      <c r="F270" s="50">
        <v>4</v>
      </c>
      <c r="G270" s="50" t="s">
        <v>282</v>
      </c>
      <c r="H270" s="77" t="s">
        <v>202</v>
      </c>
      <c r="I270" s="69" t="s">
        <v>202</v>
      </c>
      <c r="J270" s="70" t="s">
        <v>202</v>
      </c>
      <c r="K270" s="77"/>
      <c r="L270" s="77"/>
      <c r="M270" s="6">
        <v>0.8</v>
      </c>
      <c r="N270" s="55">
        <v>43015</v>
      </c>
      <c r="O270" s="77" t="s">
        <v>65</v>
      </c>
      <c r="P270" s="67" t="s">
        <v>608</v>
      </c>
      <c r="Q270" s="68" t="s">
        <v>97</v>
      </c>
      <c r="R270" s="77" t="s">
        <v>202</v>
      </c>
      <c r="S270" s="77"/>
      <c r="T270" s="69" t="s">
        <v>609</v>
      </c>
      <c r="U270" s="77"/>
      <c r="V270" s="77"/>
      <c r="W270" s="77"/>
      <c r="Y270" s="77"/>
      <c r="Z270" s="77"/>
      <c r="AA270" s="77"/>
      <c r="AB270" s="77"/>
    </row>
    <row r="271" spans="1:28">
      <c r="A271" s="52">
        <v>304</v>
      </c>
      <c r="B271" s="52" t="s">
        <v>13</v>
      </c>
      <c r="C271" s="66" t="s">
        <v>905</v>
      </c>
      <c r="D271" s="52"/>
      <c r="E271" s="77" t="s">
        <v>906</v>
      </c>
      <c r="F271" s="50">
        <v>4</v>
      </c>
      <c r="G271" s="50" t="s">
        <v>929</v>
      </c>
      <c r="H271" s="77" t="s">
        <v>929</v>
      </c>
      <c r="I271" s="69" t="s">
        <v>930</v>
      </c>
      <c r="J271" s="70" t="s">
        <v>930</v>
      </c>
      <c r="K271" s="77"/>
      <c r="L271" s="77"/>
      <c r="M271" s="6">
        <v>0.8</v>
      </c>
      <c r="N271" s="55">
        <v>43015</v>
      </c>
      <c r="O271" s="77" t="s">
        <v>65</v>
      </c>
      <c r="P271" s="67" t="s">
        <v>108</v>
      </c>
      <c r="Q271" s="68" t="s">
        <v>145</v>
      </c>
      <c r="R271" s="77" t="s">
        <v>171</v>
      </c>
      <c r="S271" s="69" t="s">
        <v>609</v>
      </c>
      <c r="T271" s="77"/>
      <c r="U271" s="77"/>
      <c r="V271" s="77"/>
      <c r="W271" s="77"/>
      <c r="Y271" s="77"/>
      <c r="Z271" s="77"/>
      <c r="AA271" s="77"/>
      <c r="AB271" s="77"/>
    </row>
    <row r="272" spans="1:28">
      <c r="A272" s="52">
        <v>305</v>
      </c>
      <c r="B272" s="52" t="s">
        <v>13</v>
      </c>
      <c r="C272" s="66" t="s">
        <v>905</v>
      </c>
      <c r="D272" s="52"/>
      <c r="E272" s="77" t="s">
        <v>906</v>
      </c>
      <c r="F272" s="50">
        <v>4</v>
      </c>
      <c r="G272" s="50" t="s">
        <v>931</v>
      </c>
      <c r="H272" s="77" t="s">
        <v>932</v>
      </c>
      <c r="I272" s="69" t="s">
        <v>123</v>
      </c>
      <c r="J272" s="70" t="s">
        <v>123</v>
      </c>
      <c r="K272" s="77"/>
      <c r="L272" s="77"/>
      <c r="M272" s="6">
        <v>0.8</v>
      </c>
      <c r="N272" s="55">
        <v>43015</v>
      </c>
      <c r="O272" s="77" t="s">
        <v>65</v>
      </c>
      <c r="P272" s="67" t="s">
        <v>108</v>
      </c>
      <c r="Q272" s="68" t="s">
        <v>123</v>
      </c>
      <c r="R272" s="77" t="s">
        <v>130</v>
      </c>
      <c r="S272" s="69"/>
      <c r="T272" s="69" t="s">
        <v>609</v>
      </c>
      <c r="U272" s="69" t="s">
        <v>609</v>
      </c>
      <c r="V272" s="77"/>
      <c r="W272" s="77"/>
      <c r="Y272" s="77"/>
      <c r="Z272" s="77"/>
      <c r="AA272" s="77"/>
      <c r="AB272" s="77"/>
    </row>
    <row r="273" spans="1:26">
      <c r="A273" s="52">
        <v>306</v>
      </c>
      <c r="B273" s="52" t="s">
        <v>13</v>
      </c>
      <c r="C273" s="66" t="s">
        <v>905</v>
      </c>
      <c r="D273" s="52"/>
      <c r="E273" s="77" t="s">
        <v>906</v>
      </c>
      <c r="F273" s="50">
        <v>4</v>
      </c>
      <c r="G273" s="50" t="s">
        <v>931</v>
      </c>
      <c r="H273" s="77" t="s">
        <v>933</v>
      </c>
      <c r="I273" s="69" t="s">
        <v>934</v>
      </c>
      <c r="J273" s="70" t="s">
        <v>935</v>
      </c>
      <c r="K273" s="77"/>
      <c r="L273" s="77"/>
      <c r="M273" s="6">
        <v>0.8</v>
      </c>
      <c r="N273" s="55">
        <v>43015</v>
      </c>
      <c r="O273" s="77" t="s">
        <v>65</v>
      </c>
      <c r="P273" s="67" t="s">
        <v>108</v>
      </c>
      <c r="Q273" s="68" t="s">
        <v>123</v>
      </c>
      <c r="R273" s="77" t="s">
        <v>140</v>
      </c>
      <c r="S273" s="77"/>
      <c r="T273" s="69" t="s">
        <v>609</v>
      </c>
      <c r="U273" s="69" t="s">
        <v>609</v>
      </c>
      <c r="V273" s="77"/>
      <c r="W273" s="77"/>
      <c r="Y273" s="77"/>
      <c r="Z273" s="77"/>
    </row>
    <row r="274" spans="1:26">
      <c r="A274" s="52">
        <v>307</v>
      </c>
      <c r="B274" s="52" t="s">
        <v>13</v>
      </c>
      <c r="C274" s="66" t="s">
        <v>905</v>
      </c>
      <c r="D274" s="52"/>
      <c r="E274" s="77" t="s">
        <v>906</v>
      </c>
      <c r="F274" s="50">
        <v>4</v>
      </c>
      <c r="G274" s="50" t="s">
        <v>936</v>
      </c>
      <c r="H274" s="77" t="s">
        <v>936</v>
      </c>
      <c r="I274" s="69" t="s">
        <v>937</v>
      </c>
      <c r="J274" s="70" t="s">
        <v>937</v>
      </c>
      <c r="K274" s="77"/>
      <c r="L274" s="77"/>
      <c r="M274" s="6">
        <v>0.8</v>
      </c>
      <c r="N274" s="55">
        <v>43015</v>
      </c>
      <c r="O274" s="77" t="s">
        <v>688</v>
      </c>
      <c r="P274" s="67" t="s">
        <v>608</v>
      </c>
      <c r="Q274" s="68" t="s">
        <v>608</v>
      </c>
      <c r="R274" s="77"/>
      <c r="S274" s="69" t="s">
        <v>609</v>
      </c>
      <c r="T274" s="69" t="s">
        <v>609</v>
      </c>
      <c r="U274" s="77"/>
      <c r="V274" s="77"/>
      <c r="W274" s="77"/>
      <c r="Y274" s="77"/>
      <c r="Z274" s="77"/>
    </row>
    <row r="275" spans="1:26">
      <c r="A275" s="52">
        <v>308</v>
      </c>
      <c r="B275" s="52" t="s">
        <v>13</v>
      </c>
      <c r="C275" s="66" t="s">
        <v>905</v>
      </c>
      <c r="D275" s="52"/>
      <c r="E275" s="77" t="s">
        <v>906</v>
      </c>
      <c r="F275" s="50">
        <v>4</v>
      </c>
      <c r="G275" s="50" t="s">
        <v>938</v>
      </c>
      <c r="H275" s="77" t="s">
        <v>939</v>
      </c>
      <c r="I275" s="69" t="s">
        <v>940</v>
      </c>
      <c r="J275" s="70" t="s">
        <v>941</v>
      </c>
      <c r="K275" s="77"/>
      <c r="L275" s="77"/>
      <c r="M275" s="6">
        <v>0.6</v>
      </c>
      <c r="N275" s="55">
        <v>43015</v>
      </c>
      <c r="O275" s="77" t="s">
        <v>688</v>
      </c>
      <c r="P275" s="67" t="s">
        <v>655</v>
      </c>
      <c r="Q275" s="68" t="s">
        <v>182</v>
      </c>
      <c r="R275" s="77"/>
      <c r="S275" s="77"/>
      <c r="T275" s="69" t="s">
        <v>609</v>
      </c>
      <c r="U275" s="69" t="s">
        <v>609</v>
      </c>
      <c r="V275" s="77"/>
      <c r="W275" s="77"/>
      <c r="Y275" s="77"/>
      <c r="Z275" s="77"/>
    </row>
    <row r="276" spans="1:26">
      <c r="A276" s="52">
        <v>309</v>
      </c>
      <c r="B276" s="52" t="s">
        <v>13</v>
      </c>
      <c r="C276" s="66" t="s">
        <v>905</v>
      </c>
      <c r="D276" s="52"/>
      <c r="E276" s="77" t="s">
        <v>906</v>
      </c>
      <c r="F276" s="50">
        <v>4</v>
      </c>
      <c r="G276" s="50" t="s">
        <v>938</v>
      </c>
      <c r="H276" s="77" t="s">
        <v>942</v>
      </c>
      <c r="I276" s="69" t="s">
        <v>943</v>
      </c>
      <c r="J276" s="70" t="s">
        <v>943</v>
      </c>
      <c r="K276" s="77"/>
      <c r="L276" s="77"/>
      <c r="M276" s="6">
        <v>1</v>
      </c>
      <c r="N276" s="55">
        <v>43015</v>
      </c>
      <c r="O276" s="77" t="s">
        <v>688</v>
      </c>
      <c r="P276" s="67" t="s">
        <v>108</v>
      </c>
      <c r="Q276" s="68" t="s">
        <v>608</v>
      </c>
      <c r="R276" s="77"/>
      <c r="S276" s="77"/>
      <c r="T276" s="77"/>
      <c r="U276" s="69"/>
      <c r="V276" s="69" t="s">
        <v>944</v>
      </c>
      <c r="W276" s="77"/>
      <c r="Y276" s="77"/>
      <c r="Z276" s="77"/>
    </row>
    <row r="277" spans="1:26">
      <c r="A277" s="52">
        <v>310</v>
      </c>
      <c r="B277" s="52" t="s">
        <v>13</v>
      </c>
      <c r="C277" s="66" t="s">
        <v>905</v>
      </c>
      <c r="D277" s="52"/>
      <c r="E277" s="77" t="s">
        <v>906</v>
      </c>
      <c r="F277" s="50">
        <v>4</v>
      </c>
      <c r="G277" s="50" t="s">
        <v>938</v>
      </c>
      <c r="H277" s="77" t="s">
        <v>945</v>
      </c>
      <c r="I277" s="69" t="s">
        <v>946</v>
      </c>
      <c r="J277" s="70" t="s">
        <v>946</v>
      </c>
      <c r="K277" s="77"/>
      <c r="L277" s="77"/>
      <c r="M277" s="6">
        <v>0.8</v>
      </c>
      <c r="N277" s="55">
        <v>43015</v>
      </c>
      <c r="O277" s="77" t="s">
        <v>65</v>
      </c>
      <c r="P277" s="67" t="s">
        <v>108</v>
      </c>
      <c r="Q277" s="68" t="s">
        <v>223</v>
      </c>
      <c r="R277" s="77" t="s">
        <v>171</v>
      </c>
      <c r="S277" s="69" t="s">
        <v>609</v>
      </c>
      <c r="T277" s="77"/>
      <c r="U277" s="77"/>
      <c r="V277" s="77"/>
      <c r="W277" s="77"/>
      <c r="Y277" s="77"/>
      <c r="Z277" s="77"/>
    </row>
    <row r="278" spans="1:26">
      <c r="A278" s="52">
        <v>311</v>
      </c>
      <c r="B278" s="52" t="s">
        <v>13</v>
      </c>
      <c r="C278" s="66" t="s">
        <v>905</v>
      </c>
      <c r="D278" s="52"/>
      <c r="E278" s="77" t="s">
        <v>906</v>
      </c>
      <c r="F278" s="50">
        <v>4</v>
      </c>
      <c r="G278" s="50" t="s">
        <v>938</v>
      </c>
      <c r="H278" s="77" t="s">
        <v>947</v>
      </c>
      <c r="I278" s="69" t="s">
        <v>948</v>
      </c>
      <c r="J278" s="70" t="s">
        <v>182</v>
      </c>
      <c r="K278" s="77"/>
      <c r="L278" s="77"/>
      <c r="M278" s="6">
        <v>0.8</v>
      </c>
      <c r="N278" s="55">
        <v>43015</v>
      </c>
      <c r="O278" s="77" t="s">
        <v>65</v>
      </c>
      <c r="P278" s="67" t="s">
        <v>184</v>
      </c>
      <c r="Q278" s="68" t="s">
        <v>182</v>
      </c>
      <c r="R278" s="77" t="s">
        <v>171</v>
      </c>
      <c r="S278" s="77"/>
      <c r="T278" s="69" t="s">
        <v>609</v>
      </c>
      <c r="U278" s="69" t="s">
        <v>609</v>
      </c>
      <c r="V278" s="77"/>
      <c r="W278" s="77"/>
      <c r="Y278" s="77"/>
      <c r="Z278" s="77"/>
    </row>
    <row r="279" spans="1:26">
      <c r="A279" s="52">
        <v>312</v>
      </c>
      <c r="B279" s="52" t="s">
        <v>13</v>
      </c>
      <c r="C279" s="66" t="s">
        <v>905</v>
      </c>
      <c r="D279" s="52"/>
      <c r="E279" s="77" t="s">
        <v>906</v>
      </c>
      <c r="F279" s="50">
        <v>4</v>
      </c>
      <c r="G279" s="50" t="s">
        <v>938</v>
      </c>
      <c r="H279" s="77" t="s">
        <v>949</v>
      </c>
      <c r="I279" s="69" t="s">
        <v>950</v>
      </c>
      <c r="J279" s="70" t="s">
        <v>950</v>
      </c>
      <c r="K279" s="77"/>
      <c r="L279" s="77"/>
      <c r="M279" s="6">
        <v>0.6</v>
      </c>
      <c r="N279" s="55">
        <v>43015</v>
      </c>
      <c r="O279" s="77" t="s">
        <v>65</v>
      </c>
      <c r="P279" s="67" t="s">
        <v>184</v>
      </c>
      <c r="Q279" s="68" t="s">
        <v>182</v>
      </c>
      <c r="R279" s="77" t="s">
        <v>248</v>
      </c>
      <c r="S279" s="77"/>
      <c r="T279" s="69"/>
      <c r="U279" s="69"/>
      <c r="V279" s="69" t="s">
        <v>424</v>
      </c>
      <c r="W279" s="77"/>
      <c r="Y279" s="77"/>
      <c r="Z279" s="77"/>
    </row>
    <row r="280" spans="1:26">
      <c r="A280" s="52">
        <v>314</v>
      </c>
      <c r="B280" s="52" t="s">
        <v>13</v>
      </c>
      <c r="C280" s="66" t="s">
        <v>905</v>
      </c>
      <c r="D280" s="52"/>
      <c r="E280" s="77" t="s">
        <v>906</v>
      </c>
      <c r="F280" s="50">
        <v>4</v>
      </c>
      <c r="G280" s="50" t="s">
        <v>938</v>
      </c>
      <c r="H280" s="77" t="s">
        <v>951</v>
      </c>
      <c r="I280" s="69" t="s">
        <v>952</v>
      </c>
      <c r="J280" s="70" t="s">
        <v>952</v>
      </c>
      <c r="K280" s="77"/>
      <c r="L280" s="77"/>
      <c r="M280" s="6">
        <v>1</v>
      </c>
      <c r="N280" s="55">
        <v>43015</v>
      </c>
      <c r="O280" s="77" t="s">
        <v>65</v>
      </c>
      <c r="P280" s="67" t="s">
        <v>184</v>
      </c>
      <c r="Q280" s="68" t="s">
        <v>608</v>
      </c>
      <c r="R280" s="77" t="s">
        <v>171</v>
      </c>
      <c r="S280" s="69" t="s">
        <v>609</v>
      </c>
      <c r="T280" s="77"/>
      <c r="U280" s="77"/>
      <c r="V280" s="77"/>
      <c r="W280" s="77"/>
      <c r="Y280" s="77"/>
      <c r="Z280" s="77"/>
    </row>
    <row r="281" spans="1:26">
      <c r="A281" s="52">
        <v>315</v>
      </c>
      <c r="B281" s="52" t="s">
        <v>13</v>
      </c>
      <c r="C281" s="66" t="s">
        <v>905</v>
      </c>
      <c r="D281" s="52"/>
      <c r="E281" s="77" t="s">
        <v>906</v>
      </c>
      <c r="F281" s="50">
        <v>4</v>
      </c>
      <c r="G281" s="50" t="s">
        <v>953</v>
      </c>
      <c r="H281" s="77" t="s">
        <v>954</v>
      </c>
      <c r="I281" s="69" t="s">
        <v>955</v>
      </c>
      <c r="J281" s="70" t="s">
        <v>955</v>
      </c>
      <c r="K281" s="77"/>
      <c r="L281" s="77"/>
      <c r="M281" s="6">
        <v>1</v>
      </c>
      <c r="N281" s="55">
        <v>43015</v>
      </c>
      <c r="O281" s="77" t="s">
        <v>263</v>
      </c>
      <c r="P281" s="67" t="s">
        <v>655</v>
      </c>
      <c r="Q281" s="68" t="s">
        <v>266</v>
      </c>
      <c r="R281" s="77" t="s">
        <v>171</v>
      </c>
      <c r="S281" s="77"/>
      <c r="T281" s="69" t="s">
        <v>609</v>
      </c>
      <c r="U281" s="77"/>
      <c r="V281" s="77"/>
      <c r="W281" s="77"/>
      <c r="Y281" s="77"/>
      <c r="Z281" s="77"/>
    </row>
    <row r="282" spans="1:26">
      <c r="A282" s="52">
        <v>316</v>
      </c>
      <c r="B282" s="52" t="s">
        <v>13</v>
      </c>
      <c r="C282" s="66" t="s">
        <v>905</v>
      </c>
      <c r="D282" s="52"/>
      <c r="E282" s="77" t="s">
        <v>906</v>
      </c>
      <c r="F282" s="50">
        <v>4</v>
      </c>
      <c r="G282" s="50" t="s">
        <v>953</v>
      </c>
      <c r="H282" s="77" t="s">
        <v>956</v>
      </c>
      <c r="I282" s="69" t="s">
        <v>957</v>
      </c>
      <c r="J282" s="70" t="s">
        <v>958</v>
      </c>
      <c r="K282" s="77"/>
      <c r="L282" s="77"/>
      <c r="M282" s="6">
        <v>1</v>
      </c>
      <c r="N282" s="55">
        <v>43015</v>
      </c>
      <c r="O282" s="77" t="s">
        <v>263</v>
      </c>
      <c r="P282" s="67" t="s">
        <v>655</v>
      </c>
      <c r="Q282" s="68" t="s">
        <v>266</v>
      </c>
      <c r="R282" s="77" t="s">
        <v>171</v>
      </c>
      <c r="S282" s="77"/>
      <c r="T282" s="69" t="s">
        <v>609</v>
      </c>
      <c r="U282" s="77"/>
      <c r="V282" s="77"/>
      <c r="W282" s="77"/>
      <c r="Y282" s="77"/>
      <c r="Z282" s="77"/>
    </row>
    <row r="283" spans="1:26">
      <c r="A283" s="52">
        <v>317</v>
      </c>
      <c r="B283" s="52" t="s">
        <v>13</v>
      </c>
      <c r="C283" s="66" t="s">
        <v>905</v>
      </c>
      <c r="D283" s="52"/>
      <c r="E283" s="77" t="s">
        <v>906</v>
      </c>
      <c r="F283" s="50">
        <v>4</v>
      </c>
      <c r="G283" s="50" t="s">
        <v>953</v>
      </c>
      <c r="H283" s="77" t="s">
        <v>936</v>
      </c>
      <c r="I283" s="69" t="s">
        <v>937</v>
      </c>
      <c r="J283" s="70" t="s">
        <v>937</v>
      </c>
      <c r="K283" s="77"/>
      <c r="L283" s="77"/>
      <c r="M283" s="6">
        <v>0.8</v>
      </c>
      <c r="N283" s="55">
        <v>43015</v>
      </c>
      <c r="O283" s="77" t="s">
        <v>688</v>
      </c>
      <c r="P283" s="67" t="s">
        <v>608</v>
      </c>
      <c r="Q283" s="68" t="s">
        <v>608</v>
      </c>
      <c r="R283" s="77"/>
      <c r="S283" s="69" t="s">
        <v>609</v>
      </c>
      <c r="T283" s="69" t="s">
        <v>609</v>
      </c>
      <c r="U283" s="77"/>
      <c r="V283" s="77"/>
      <c r="W283" s="77"/>
      <c r="Y283" s="77"/>
      <c r="Z283" s="77"/>
    </row>
    <row r="284" spans="1:26">
      <c r="A284" s="52">
        <v>318</v>
      </c>
      <c r="B284" s="52" t="s">
        <v>13</v>
      </c>
      <c r="C284" s="66" t="s">
        <v>905</v>
      </c>
      <c r="D284" s="52"/>
      <c r="E284" s="77" t="s">
        <v>906</v>
      </c>
      <c r="F284" s="50">
        <v>4</v>
      </c>
      <c r="G284" s="50" t="s">
        <v>953</v>
      </c>
      <c r="H284" s="77" t="s">
        <v>269</v>
      </c>
      <c r="I284" s="69" t="s">
        <v>266</v>
      </c>
      <c r="J284" s="70" t="s">
        <v>266</v>
      </c>
      <c r="K284" s="77"/>
      <c r="L284" s="77"/>
      <c r="M284" s="6">
        <v>1</v>
      </c>
      <c r="N284" s="55">
        <v>43015</v>
      </c>
      <c r="O284" s="77" t="s">
        <v>263</v>
      </c>
      <c r="P284" s="67" t="s">
        <v>655</v>
      </c>
      <c r="Q284" s="68" t="s">
        <v>266</v>
      </c>
      <c r="R284" s="77" t="s">
        <v>171</v>
      </c>
      <c r="S284" s="77"/>
      <c r="T284" s="69" t="s">
        <v>609</v>
      </c>
      <c r="U284" s="77"/>
      <c r="V284" s="77"/>
      <c r="W284" s="77"/>
      <c r="Y284" s="77"/>
      <c r="Z284" s="77"/>
    </row>
    <row r="285" spans="1:26">
      <c r="A285" s="52">
        <v>319</v>
      </c>
      <c r="B285" s="52" t="s">
        <v>13</v>
      </c>
      <c r="C285" s="66" t="s">
        <v>905</v>
      </c>
      <c r="D285" s="52"/>
      <c r="E285" s="77" t="s">
        <v>906</v>
      </c>
      <c r="F285" s="50">
        <v>4</v>
      </c>
      <c r="G285" s="50" t="s">
        <v>953</v>
      </c>
      <c r="H285" s="77" t="s">
        <v>959</v>
      </c>
      <c r="I285" s="69" t="s">
        <v>958</v>
      </c>
      <c r="J285" s="70" t="s">
        <v>958</v>
      </c>
      <c r="K285" s="77"/>
      <c r="L285" s="77"/>
      <c r="M285" s="6">
        <v>1</v>
      </c>
      <c r="N285" s="55">
        <v>43015</v>
      </c>
      <c r="O285" s="77" t="s">
        <v>263</v>
      </c>
      <c r="P285" s="67" t="s">
        <v>655</v>
      </c>
      <c r="Q285" s="68" t="s">
        <v>266</v>
      </c>
      <c r="R285" s="77" t="s">
        <v>171</v>
      </c>
      <c r="S285" s="77"/>
      <c r="T285" s="69" t="s">
        <v>609</v>
      </c>
      <c r="U285" s="77"/>
      <c r="V285" s="77"/>
      <c r="W285" s="77"/>
      <c r="Y285" s="77"/>
      <c r="Z285" s="77"/>
    </row>
    <row r="286" spans="1:26">
      <c r="A286" s="52">
        <v>320</v>
      </c>
      <c r="B286" s="52" t="s">
        <v>13</v>
      </c>
      <c r="C286" s="66" t="s">
        <v>905</v>
      </c>
      <c r="D286" s="52"/>
      <c r="E286" s="77" t="s">
        <v>906</v>
      </c>
      <c r="F286" s="50">
        <v>4</v>
      </c>
      <c r="G286" s="50" t="s">
        <v>953</v>
      </c>
      <c r="H286" s="77" t="s">
        <v>960</v>
      </c>
      <c r="I286" s="69" t="s">
        <v>961</v>
      </c>
      <c r="J286" s="70" t="s">
        <v>961</v>
      </c>
      <c r="K286" s="77"/>
      <c r="L286" s="77"/>
      <c r="M286" s="6">
        <v>1</v>
      </c>
      <c r="N286" s="55">
        <v>43015</v>
      </c>
      <c r="O286" s="77" t="s">
        <v>65</v>
      </c>
      <c r="P286" s="67" t="s">
        <v>184</v>
      </c>
      <c r="Q286" s="68" t="s">
        <v>182</v>
      </c>
      <c r="R286" s="77" t="s">
        <v>171</v>
      </c>
      <c r="S286" s="77"/>
      <c r="T286" s="69" t="s">
        <v>609</v>
      </c>
      <c r="U286" s="77"/>
      <c r="V286" s="77"/>
      <c r="W286" s="77"/>
      <c r="Y286" s="77"/>
      <c r="Z286" s="77"/>
    </row>
    <row r="287" spans="1:26">
      <c r="A287" s="52">
        <v>321</v>
      </c>
      <c r="B287" s="52" t="s">
        <v>13</v>
      </c>
      <c r="C287" s="66" t="s">
        <v>905</v>
      </c>
      <c r="D287" s="52"/>
      <c r="E287" s="77" t="s">
        <v>906</v>
      </c>
      <c r="F287" s="50">
        <v>4</v>
      </c>
      <c r="G287" s="50" t="s">
        <v>962</v>
      </c>
      <c r="H287" s="77" t="s">
        <v>963</v>
      </c>
      <c r="I287" s="69" t="s">
        <v>964</v>
      </c>
      <c r="J287" s="70" t="s">
        <v>965</v>
      </c>
      <c r="K287" s="77"/>
      <c r="L287" s="77"/>
      <c r="M287" s="6">
        <v>0.6</v>
      </c>
      <c r="N287" s="55">
        <v>43015</v>
      </c>
      <c r="O287" s="77" t="s">
        <v>65</v>
      </c>
      <c r="P287" s="67" t="s">
        <v>108</v>
      </c>
      <c r="Q287" s="68" t="s">
        <v>217</v>
      </c>
      <c r="R287" s="77" t="s">
        <v>171</v>
      </c>
      <c r="S287" s="77"/>
      <c r="T287" s="69" t="s">
        <v>609</v>
      </c>
      <c r="U287" s="77"/>
      <c r="V287" s="77"/>
      <c r="W287" s="77"/>
      <c r="Y287" s="77"/>
      <c r="Z287" s="77"/>
    </row>
    <row r="288" spans="1:26">
      <c r="A288" s="52">
        <v>322</v>
      </c>
      <c r="B288" s="52" t="s">
        <v>13</v>
      </c>
      <c r="C288" s="66" t="s">
        <v>905</v>
      </c>
      <c r="D288" s="52"/>
      <c r="E288" s="77" t="s">
        <v>906</v>
      </c>
      <c r="F288" s="50">
        <v>4</v>
      </c>
      <c r="G288" s="50" t="s">
        <v>962</v>
      </c>
      <c r="H288" s="77" t="s">
        <v>966</v>
      </c>
      <c r="I288" s="69" t="s">
        <v>967</v>
      </c>
      <c r="J288" s="70" t="s">
        <v>968</v>
      </c>
      <c r="K288" s="77"/>
      <c r="L288" s="77"/>
      <c r="M288" s="6">
        <v>0.8</v>
      </c>
      <c r="N288" s="55">
        <v>43015</v>
      </c>
      <c r="O288" s="77" t="s">
        <v>65</v>
      </c>
      <c r="P288" s="67" t="s">
        <v>108</v>
      </c>
      <c r="Q288" s="68" t="s">
        <v>217</v>
      </c>
      <c r="R288" s="77" t="s">
        <v>171</v>
      </c>
      <c r="S288" s="77"/>
      <c r="T288" s="69" t="s">
        <v>609</v>
      </c>
      <c r="U288" s="69" t="s">
        <v>609</v>
      </c>
      <c r="V288" s="77"/>
      <c r="W288" s="77"/>
      <c r="Y288" s="77"/>
      <c r="Z288" s="77"/>
    </row>
    <row r="289" spans="1:26">
      <c r="A289" s="52">
        <v>323</v>
      </c>
      <c r="B289" s="52" t="s">
        <v>13</v>
      </c>
      <c r="C289" s="66" t="s">
        <v>905</v>
      </c>
      <c r="D289" s="52"/>
      <c r="E289" s="77" t="s">
        <v>906</v>
      </c>
      <c r="F289" s="50">
        <v>4</v>
      </c>
      <c r="G289" s="50" t="s">
        <v>962</v>
      </c>
      <c r="H289" s="77" t="s">
        <v>969</v>
      </c>
      <c r="I289" s="69" t="s">
        <v>970</v>
      </c>
      <c r="J289" s="70" t="s">
        <v>971</v>
      </c>
      <c r="K289" s="77"/>
      <c r="L289" s="77"/>
      <c r="M289" s="6">
        <v>0.8</v>
      </c>
      <c r="N289" s="55">
        <v>43015</v>
      </c>
      <c r="O289" s="77" t="s">
        <v>65</v>
      </c>
      <c r="P289" s="67" t="s">
        <v>108</v>
      </c>
      <c r="Q289" s="68" t="s">
        <v>144</v>
      </c>
      <c r="R289" s="77" t="s">
        <v>262</v>
      </c>
      <c r="S289" s="69" t="s">
        <v>609</v>
      </c>
      <c r="T289" s="69" t="s">
        <v>609</v>
      </c>
      <c r="U289" s="77"/>
      <c r="V289" s="77"/>
      <c r="W289" s="77"/>
      <c r="Y289" s="77"/>
      <c r="Z289" s="77"/>
    </row>
    <row r="290" spans="1:26">
      <c r="A290" s="52">
        <v>324</v>
      </c>
      <c r="B290" s="52" t="s">
        <v>13</v>
      </c>
      <c r="C290" s="66" t="s">
        <v>905</v>
      </c>
      <c r="D290" s="52"/>
      <c r="E290" s="77" t="s">
        <v>906</v>
      </c>
      <c r="F290" s="50">
        <v>4</v>
      </c>
      <c r="G290" s="50" t="s">
        <v>962</v>
      </c>
      <c r="H290" s="77" t="s">
        <v>972</v>
      </c>
      <c r="I290" s="69" t="s">
        <v>973</v>
      </c>
      <c r="J290" s="70" t="s">
        <v>974</v>
      </c>
      <c r="K290" s="77"/>
      <c r="L290" s="77"/>
      <c r="M290" s="6">
        <v>1</v>
      </c>
      <c r="N290" s="55">
        <v>43015</v>
      </c>
      <c r="O290" s="77" t="s">
        <v>65</v>
      </c>
      <c r="P290" s="67" t="s">
        <v>108</v>
      </c>
      <c r="Q290" s="68" t="s">
        <v>217</v>
      </c>
      <c r="R290" s="77" t="s">
        <v>171</v>
      </c>
      <c r="S290" s="77" t="s">
        <v>609</v>
      </c>
      <c r="T290" s="77"/>
      <c r="U290" s="77"/>
      <c r="V290" s="77"/>
      <c r="W290" s="77"/>
      <c r="Y290" s="77"/>
      <c r="Z290" s="77"/>
    </row>
    <row r="291" spans="1:26">
      <c r="A291" s="52">
        <v>325</v>
      </c>
      <c r="B291" s="52" t="s">
        <v>13</v>
      </c>
      <c r="C291" s="66" t="s">
        <v>905</v>
      </c>
      <c r="D291" s="52"/>
      <c r="E291" s="77" t="s">
        <v>906</v>
      </c>
      <c r="F291" s="50">
        <v>4</v>
      </c>
      <c r="G291" s="50" t="s">
        <v>962</v>
      </c>
      <c r="H291" s="77" t="s">
        <v>975</v>
      </c>
      <c r="I291" s="69" t="s">
        <v>976</v>
      </c>
      <c r="J291" s="70" t="s">
        <v>977</v>
      </c>
      <c r="K291" s="77"/>
      <c r="L291" s="77"/>
      <c r="M291" s="6">
        <v>1</v>
      </c>
      <c r="N291" s="55">
        <v>43015</v>
      </c>
      <c r="O291" s="77" t="s">
        <v>65</v>
      </c>
      <c r="P291" s="67" t="s">
        <v>108</v>
      </c>
      <c r="Q291" s="68" t="s">
        <v>144</v>
      </c>
      <c r="R291" s="77" t="s">
        <v>262</v>
      </c>
      <c r="S291" s="77"/>
      <c r="T291" s="69" t="s">
        <v>609</v>
      </c>
      <c r="U291" s="77"/>
      <c r="V291" s="77"/>
      <c r="W291" s="77"/>
      <c r="Y291" s="77"/>
      <c r="Z291" s="77"/>
    </row>
    <row r="292" spans="1:26">
      <c r="A292" s="52">
        <v>326</v>
      </c>
      <c r="B292" s="52" t="s">
        <v>13</v>
      </c>
      <c r="C292" s="66" t="s">
        <v>905</v>
      </c>
      <c r="D292" s="52"/>
      <c r="E292" s="77" t="s">
        <v>906</v>
      </c>
      <c r="F292" s="50">
        <v>4</v>
      </c>
      <c r="G292" s="50" t="s">
        <v>962</v>
      </c>
      <c r="H292" s="77" t="s">
        <v>978</v>
      </c>
      <c r="I292" s="69" t="s">
        <v>979</v>
      </c>
      <c r="J292" s="70" t="s">
        <v>979</v>
      </c>
      <c r="K292" s="77"/>
      <c r="L292" s="77"/>
      <c r="M292" s="6">
        <v>0.8</v>
      </c>
      <c r="N292" s="55">
        <v>43015</v>
      </c>
      <c r="O292" s="77" t="s">
        <v>65</v>
      </c>
      <c r="P292" s="67" t="s">
        <v>108</v>
      </c>
      <c r="Q292" s="68" t="s">
        <v>608</v>
      </c>
      <c r="R292" s="77"/>
      <c r="S292" s="69" t="s">
        <v>609</v>
      </c>
      <c r="T292" s="77"/>
      <c r="U292" s="77"/>
      <c r="V292" s="77"/>
      <c r="W292" s="77"/>
      <c r="Y292" s="77"/>
      <c r="Z292" s="77"/>
    </row>
    <row r="293" spans="1:26">
      <c r="A293" s="52">
        <v>327</v>
      </c>
      <c r="B293" s="52" t="s">
        <v>13</v>
      </c>
      <c r="C293" s="66" t="s">
        <v>905</v>
      </c>
      <c r="D293" s="52"/>
      <c r="E293" s="77" t="s">
        <v>906</v>
      </c>
      <c r="F293" s="50">
        <v>4</v>
      </c>
      <c r="G293" s="50" t="s">
        <v>962</v>
      </c>
      <c r="H293" s="77" t="s">
        <v>980</v>
      </c>
      <c r="I293" s="69" t="s">
        <v>981</v>
      </c>
      <c r="J293" s="70" t="s">
        <v>982</v>
      </c>
      <c r="K293" s="77"/>
      <c r="L293" s="77"/>
      <c r="M293" s="6">
        <v>0.8</v>
      </c>
      <c r="N293" s="55">
        <v>43015</v>
      </c>
      <c r="O293" s="77" t="s">
        <v>65</v>
      </c>
      <c r="P293" s="67" t="s">
        <v>108</v>
      </c>
      <c r="Q293" s="68" t="s">
        <v>144</v>
      </c>
      <c r="R293" s="77"/>
      <c r="S293" s="69" t="s">
        <v>609</v>
      </c>
      <c r="T293" s="69" t="s">
        <v>609</v>
      </c>
      <c r="U293" s="77"/>
      <c r="V293" s="77"/>
      <c r="W293" s="77"/>
      <c r="Y293" s="77"/>
      <c r="Z293" s="77"/>
    </row>
    <row r="294" spans="1:26">
      <c r="A294" s="52">
        <v>328</v>
      </c>
      <c r="B294" s="52" t="s">
        <v>13</v>
      </c>
      <c r="C294" s="66" t="s">
        <v>905</v>
      </c>
      <c r="D294" s="52"/>
      <c r="E294" s="77" t="s">
        <v>906</v>
      </c>
      <c r="F294" s="50">
        <v>4</v>
      </c>
      <c r="G294" s="50" t="s">
        <v>962</v>
      </c>
      <c r="H294" s="77" t="s">
        <v>983</v>
      </c>
      <c r="I294" s="69" t="s">
        <v>984</v>
      </c>
      <c r="J294" s="70" t="s">
        <v>627</v>
      </c>
      <c r="K294" s="77"/>
      <c r="L294" s="77"/>
      <c r="M294" s="6">
        <v>1</v>
      </c>
      <c r="N294" s="55">
        <v>43015</v>
      </c>
      <c r="O294" s="77" t="s">
        <v>65</v>
      </c>
      <c r="P294" s="67" t="s">
        <v>108</v>
      </c>
      <c r="Q294" s="68" t="s">
        <v>134</v>
      </c>
      <c r="R294" s="77"/>
      <c r="S294" s="77"/>
      <c r="T294" s="69" t="s">
        <v>609</v>
      </c>
      <c r="U294" s="69" t="s">
        <v>609</v>
      </c>
      <c r="V294" s="77"/>
      <c r="W294" s="77"/>
      <c r="Y294" s="77"/>
      <c r="Z294" s="77"/>
    </row>
    <row r="295" spans="1:26">
      <c r="A295" s="52">
        <v>329</v>
      </c>
      <c r="B295" s="52" t="s">
        <v>13</v>
      </c>
      <c r="C295" s="66" t="s">
        <v>905</v>
      </c>
      <c r="D295" s="52"/>
      <c r="E295" s="77" t="s">
        <v>906</v>
      </c>
      <c r="F295" s="50">
        <v>4</v>
      </c>
      <c r="G295" s="50" t="s">
        <v>962</v>
      </c>
      <c r="H295" s="77" t="s">
        <v>985</v>
      </c>
      <c r="I295" s="69" t="s">
        <v>986</v>
      </c>
      <c r="J295" s="70" t="s">
        <v>987</v>
      </c>
      <c r="K295" s="77"/>
      <c r="L295" s="77"/>
      <c r="M295" s="6">
        <v>0.8</v>
      </c>
      <c r="N295" s="55">
        <v>43015</v>
      </c>
      <c r="O295" s="77" t="s">
        <v>65</v>
      </c>
      <c r="P295" s="67" t="s">
        <v>108</v>
      </c>
      <c r="Q295" s="68" t="s">
        <v>145</v>
      </c>
      <c r="R295" s="77"/>
      <c r="S295" s="69" t="s">
        <v>609</v>
      </c>
      <c r="T295" s="69" t="s">
        <v>372</v>
      </c>
      <c r="U295" s="77"/>
      <c r="V295" s="77"/>
      <c r="W295" s="77"/>
      <c r="Y295" s="77"/>
      <c r="Z295" s="77"/>
    </row>
    <row r="296" spans="1:26">
      <c r="A296" s="52">
        <v>330</v>
      </c>
      <c r="B296" s="52" t="s">
        <v>13</v>
      </c>
      <c r="C296" s="66" t="s">
        <v>905</v>
      </c>
      <c r="D296" s="52"/>
      <c r="E296" s="77" t="s">
        <v>906</v>
      </c>
      <c r="F296" s="50">
        <v>4</v>
      </c>
      <c r="G296" s="50" t="s">
        <v>962</v>
      </c>
      <c r="H296" s="77" t="s">
        <v>216</v>
      </c>
      <c r="I296" s="69" t="s">
        <v>217</v>
      </c>
      <c r="J296" s="70" t="s">
        <v>217</v>
      </c>
      <c r="K296" s="77"/>
      <c r="L296" s="77"/>
      <c r="M296" s="6">
        <v>1</v>
      </c>
      <c r="N296" s="55">
        <v>43015</v>
      </c>
      <c r="O296" s="77" t="s">
        <v>65</v>
      </c>
      <c r="P296" s="67" t="s">
        <v>108</v>
      </c>
      <c r="Q296" s="68" t="s">
        <v>217</v>
      </c>
      <c r="R296" s="77"/>
      <c r="S296" s="77"/>
      <c r="T296" s="69" t="s">
        <v>609</v>
      </c>
      <c r="U296" s="69" t="s">
        <v>609</v>
      </c>
      <c r="V296" s="77"/>
      <c r="W296" s="69" t="s">
        <v>743</v>
      </c>
      <c r="Y296" s="77"/>
      <c r="Z296" s="77"/>
    </row>
    <row r="297" spans="1:26">
      <c r="A297" s="52">
        <v>331</v>
      </c>
      <c r="B297" s="52" t="s">
        <v>13</v>
      </c>
      <c r="C297" s="66" t="s">
        <v>905</v>
      </c>
      <c r="D297" s="52"/>
      <c r="E297" s="77" t="s">
        <v>906</v>
      </c>
      <c r="F297" s="50">
        <v>4</v>
      </c>
      <c r="G297" s="50" t="s">
        <v>962</v>
      </c>
      <c r="H297" s="77" t="s">
        <v>988</v>
      </c>
      <c r="I297" s="69" t="s">
        <v>989</v>
      </c>
      <c r="J297" s="70" t="s">
        <v>990</v>
      </c>
      <c r="K297" s="77"/>
      <c r="L297" s="77"/>
      <c r="M297" s="6">
        <v>0.8</v>
      </c>
      <c r="N297" s="55">
        <v>43015</v>
      </c>
      <c r="O297" s="77" t="s">
        <v>65</v>
      </c>
      <c r="P297" s="67" t="s">
        <v>108</v>
      </c>
      <c r="Q297" s="68" t="s">
        <v>144</v>
      </c>
      <c r="R297" s="77" t="s">
        <v>262</v>
      </c>
      <c r="S297" s="77"/>
      <c r="T297" s="69" t="s">
        <v>609</v>
      </c>
      <c r="U297" s="77"/>
      <c r="V297" s="77"/>
      <c r="W297" s="77"/>
      <c r="Y297" s="77"/>
      <c r="Z297" s="77"/>
    </row>
    <row r="298" spans="1:26">
      <c r="A298" s="52">
        <v>332</v>
      </c>
      <c r="B298" s="52" t="s">
        <v>13</v>
      </c>
      <c r="C298" s="66" t="s">
        <v>905</v>
      </c>
      <c r="D298" s="52"/>
      <c r="E298" s="77" t="s">
        <v>906</v>
      </c>
      <c r="F298" s="50">
        <v>4</v>
      </c>
      <c r="G298" s="50" t="s">
        <v>962</v>
      </c>
      <c r="H298" s="77" t="s">
        <v>112</v>
      </c>
      <c r="I298" s="69" t="s">
        <v>107</v>
      </c>
      <c r="J298" s="70" t="s">
        <v>107</v>
      </c>
      <c r="K298" s="77"/>
      <c r="L298" s="77"/>
      <c r="M298" s="6">
        <v>1</v>
      </c>
      <c r="N298" s="55">
        <v>43015</v>
      </c>
      <c r="O298" s="77" t="s">
        <v>65</v>
      </c>
      <c r="P298" s="67" t="s">
        <v>108</v>
      </c>
      <c r="Q298" s="68" t="s">
        <v>107</v>
      </c>
      <c r="R298" s="77"/>
      <c r="S298" s="69" t="s">
        <v>609</v>
      </c>
      <c r="T298" s="69" t="s">
        <v>609</v>
      </c>
      <c r="U298" s="77"/>
      <c r="V298" s="77"/>
      <c r="W298" s="77"/>
      <c r="Y298" s="77"/>
      <c r="Z298" s="77"/>
    </row>
    <row r="299" spans="1:26">
      <c r="A299" s="52">
        <v>333</v>
      </c>
      <c r="B299" s="52" t="s">
        <v>13</v>
      </c>
      <c r="C299" s="66" t="s">
        <v>905</v>
      </c>
      <c r="D299" s="52"/>
      <c r="E299" s="77" t="s">
        <v>906</v>
      </c>
      <c r="F299" s="50">
        <v>4</v>
      </c>
      <c r="G299" s="50" t="s">
        <v>991</v>
      </c>
      <c r="H299" s="77" t="s">
        <v>991</v>
      </c>
      <c r="I299" s="69" t="s">
        <v>992</v>
      </c>
      <c r="J299" s="70" t="s">
        <v>993</v>
      </c>
      <c r="K299" s="77"/>
      <c r="L299" s="77"/>
      <c r="M299" s="6">
        <v>0.8</v>
      </c>
      <c r="N299" s="55">
        <v>43015</v>
      </c>
      <c r="O299" s="77" t="s">
        <v>65</v>
      </c>
      <c r="P299" s="67" t="s">
        <v>108</v>
      </c>
      <c r="Q299" s="68" t="s">
        <v>144</v>
      </c>
      <c r="R299" s="77" t="s">
        <v>262</v>
      </c>
      <c r="S299" s="69" t="s">
        <v>609</v>
      </c>
      <c r="T299" s="69" t="s">
        <v>609</v>
      </c>
      <c r="U299" s="77"/>
      <c r="V299" s="77"/>
      <c r="W299" s="77"/>
      <c r="Y299" s="77"/>
      <c r="Z299" s="77"/>
    </row>
    <row r="300" spans="1:26">
      <c r="A300" s="52">
        <v>334</v>
      </c>
      <c r="B300" s="52" t="s">
        <v>13</v>
      </c>
      <c r="C300" s="66" t="s">
        <v>905</v>
      </c>
      <c r="D300" s="52"/>
      <c r="E300" s="77" t="s">
        <v>906</v>
      </c>
      <c r="F300" s="50">
        <v>4</v>
      </c>
      <c r="G300" s="50" t="s">
        <v>991</v>
      </c>
      <c r="H300" s="77" t="s">
        <v>994</v>
      </c>
      <c r="I300" s="69" t="s">
        <v>995</v>
      </c>
      <c r="J300" s="70" t="s">
        <v>996</v>
      </c>
      <c r="K300" s="77"/>
      <c r="L300" s="77"/>
      <c r="M300" s="6">
        <v>1</v>
      </c>
      <c r="N300" s="55">
        <v>43015</v>
      </c>
      <c r="O300" s="77" t="s">
        <v>65</v>
      </c>
      <c r="P300" s="67" t="s">
        <v>108</v>
      </c>
      <c r="Q300" s="68" t="s">
        <v>144</v>
      </c>
      <c r="R300" s="77" t="s">
        <v>171</v>
      </c>
      <c r="S300" s="69" t="s">
        <v>609</v>
      </c>
      <c r="T300" s="69" t="s">
        <v>609</v>
      </c>
      <c r="U300" s="77"/>
      <c r="V300" s="77"/>
      <c r="W300" s="77"/>
      <c r="Y300" s="77"/>
      <c r="Z300" s="77"/>
    </row>
    <row r="301" spans="1:26">
      <c r="A301" s="52">
        <v>335</v>
      </c>
      <c r="B301" s="52" t="s">
        <v>13</v>
      </c>
      <c r="C301" s="66" t="s">
        <v>905</v>
      </c>
      <c r="D301" s="52"/>
      <c r="E301" s="77" t="s">
        <v>906</v>
      </c>
      <c r="F301" s="50">
        <v>4</v>
      </c>
      <c r="G301" s="50" t="s">
        <v>991</v>
      </c>
      <c r="H301" s="77" t="s">
        <v>997</v>
      </c>
      <c r="I301" s="69" t="s">
        <v>998</v>
      </c>
      <c r="J301" s="70" t="s">
        <v>999</v>
      </c>
      <c r="K301" s="77"/>
      <c r="L301" s="77"/>
      <c r="M301" s="6">
        <v>0.8</v>
      </c>
      <c r="N301" s="55">
        <v>43015</v>
      </c>
      <c r="O301" s="77" t="s">
        <v>65</v>
      </c>
      <c r="P301" s="67" t="s">
        <v>108</v>
      </c>
      <c r="Q301" s="68" t="s">
        <v>608</v>
      </c>
      <c r="R301" s="77" t="s">
        <v>171</v>
      </c>
      <c r="S301" s="77"/>
      <c r="T301" s="69" t="s">
        <v>609</v>
      </c>
      <c r="U301" s="77"/>
      <c r="V301" s="77"/>
      <c r="W301" s="77"/>
      <c r="Y301" s="77"/>
      <c r="Z301" s="77"/>
    </row>
    <row r="302" spans="1:26">
      <c r="A302" s="52">
        <v>336</v>
      </c>
      <c r="B302" s="52" t="s">
        <v>13</v>
      </c>
      <c r="C302" s="66" t="s">
        <v>905</v>
      </c>
      <c r="D302" s="52"/>
      <c r="E302" s="77" t="s">
        <v>906</v>
      </c>
      <c r="F302" s="50">
        <v>4</v>
      </c>
      <c r="G302" s="50" t="s">
        <v>991</v>
      </c>
      <c r="H302" s="77" t="s">
        <v>1000</v>
      </c>
      <c r="I302" s="69" t="s">
        <v>1001</v>
      </c>
      <c r="J302" s="70" t="s">
        <v>1002</v>
      </c>
      <c r="K302" s="77"/>
      <c r="L302" s="77"/>
      <c r="M302" s="6">
        <v>0.8</v>
      </c>
      <c r="N302" s="55">
        <v>43015</v>
      </c>
      <c r="O302" s="77" t="s">
        <v>65</v>
      </c>
      <c r="P302" s="67" t="s">
        <v>108</v>
      </c>
      <c r="Q302" s="68" t="s">
        <v>144</v>
      </c>
      <c r="R302" s="77" t="s">
        <v>262</v>
      </c>
      <c r="S302" s="77"/>
      <c r="T302" s="69" t="s">
        <v>609</v>
      </c>
      <c r="U302" s="77"/>
      <c r="V302" s="77"/>
      <c r="W302" s="77"/>
      <c r="Y302" s="77"/>
      <c r="Z302" s="77"/>
    </row>
    <row r="303" spans="1:26">
      <c r="A303" s="52">
        <v>337</v>
      </c>
      <c r="B303" s="52" t="s">
        <v>13</v>
      </c>
      <c r="C303" s="66" t="s">
        <v>905</v>
      </c>
      <c r="D303" s="52"/>
      <c r="E303" s="77" t="s">
        <v>906</v>
      </c>
      <c r="F303" s="50">
        <v>4</v>
      </c>
      <c r="G303" s="50" t="s">
        <v>1003</v>
      </c>
      <c r="H303" s="77" t="s">
        <v>1004</v>
      </c>
      <c r="I303" s="69" t="s">
        <v>1004</v>
      </c>
      <c r="J303" s="70" t="s">
        <v>1004</v>
      </c>
      <c r="K303" s="77"/>
      <c r="L303" s="77"/>
      <c r="M303" s="6">
        <v>0.6</v>
      </c>
      <c r="N303" s="55">
        <v>43015</v>
      </c>
      <c r="O303" s="77" t="s">
        <v>65</v>
      </c>
      <c r="P303" s="67" t="s">
        <v>608</v>
      </c>
      <c r="Q303" s="68" t="s">
        <v>289</v>
      </c>
      <c r="R303" s="77" t="s">
        <v>171</v>
      </c>
      <c r="S303" s="69" t="s">
        <v>609</v>
      </c>
      <c r="T303" s="69" t="s">
        <v>609</v>
      </c>
      <c r="U303" s="77"/>
      <c r="V303" s="77"/>
      <c r="W303" s="77"/>
      <c r="Y303" s="77"/>
      <c r="Z303" s="77"/>
    </row>
    <row r="304" spans="1:26">
      <c r="A304" s="52">
        <v>338</v>
      </c>
      <c r="B304" s="52" t="s">
        <v>13</v>
      </c>
      <c r="C304" s="66" t="s">
        <v>905</v>
      </c>
      <c r="D304" s="52"/>
      <c r="E304" s="77" t="s">
        <v>906</v>
      </c>
      <c r="F304" s="50">
        <v>4</v>
      </c>
      <c r="G304" s="50" t="s">
        <v>1003</v>
      </c>
      <c r="H304" s="77" t="s">
        <v>1005</v>
      </c>
      <c r="I304" s="69" t="s">
        <v>1006</v>
      </c>
      <c r="J304" s="70" t="s">
        <v>1006</v>
      </c>
      <c r="K304" s="77"/>
      <c r="L304" s="77"/>
      <c r="M304" s="6">
        <v>0.8</v>
      </c>
      <c r="N304" s="55">
        <v>43015</v>
      </c>
      <c r="O304" s="77" t="s">
        <v>65</v>
      </c>
      <c r="P304" s="67" t="s">
        <v>608</v>
      </c>
      <c r="Q304" s="68" t="s">
        <v>145</v>
      </c>
      <c r="R304" s="77" t="s">
        <v>171</v>
      </c>
      <c r="S304" s="69" t="s">
        <v>609</v>
      </c>
      <c r="T304" s="69"/>
      <c r="U304" s="77"/>
      <c r="V304" s="77"/>
      <c r="W304" s="77"/>
      <c r="Y304" s="77"/>
      <c r="Z304" s="77"/>
    </row>
    <row r="305" spans="1:28">
      <c r="A305" s="52">
        <v>339</v>
      </c>
      <c r="B305" s="52" t="s">
        <v>13</v>
      </c>
      <c r="C305" s="66" t="s">
        <v>905</v>
      </c>
      <c r="D305" s="52"/>
      <c r="E305" s="77" t="s">
        <v>906</v>
      </c>
      <c r="F305" s="50">
        <v>4</v>
      </c>
      <c r="G305" s="50" t="s">
        <v>1003</v>
      </c>
      <c r="H305" s="77" t="s">
        <v>394</v>
      </c>
      <c r="I305" s="69" t="s">
        <v>1007</v>
      </c>
      <c r="J305" s="70" t="s">
        <v>1007</v>
      </c>
      <c r="K305" s="77"/>
      <c r="L305" s="77"/>
      <c r="M305" s="6">
        <v>0.8</v>
      </c>
      <c r="N305" s="55">
        <v>43015</v>
      </c>
      <c r="O305" s="77" t="s">
        <v>65</v>
      </c>
      <c r="P305" s="67" t="s">
        <v>608</v>
      </c>
      <c r="Q305" s="68" t="s">
        <v>608</v>
      </c>
      <c r="R305" s="77" t="s">
        <v>171</v>
      </c>
      <c r="S305" s="77"/>
      <c r="T305" s="77"/>
      <c r="U305" s="69" t="s">
        <v>609</v>
      </c>
      <c r="V305" s="77"/>
      <c r="W305" s="77"/>
      <c r="Y305" s="77"/>
      <c r="Z305" s="77"/>
      <c r="AA305" s="77"/>
      <c r="AB305" s="77"/>
    </row>
    <row r="306" spans="1:28">
      <c r="A306" s="52">
        <v>340</v>
      </c>
      <c r="B306" s="52" t="s">
        <v>13</v>
      </c>
      <c r="C306" s="66" t="s">
        <v>905</v>
      </c>
      <c r="D306" s="52"/>
      <c r="E306" s="77" t="s">
        <v>906</v>
      </c>
      <c r="F306" s="50">
        <v>4</v>
      </c>
      <c r="G306" s="50" t="s">
        <v>1008</v>
      </c>
      <c r="H306" s="77" t="s">
        <v>1009</v>
      </c>
      <c r="I306" s="69" t="s">
        <v>1010</v>
      </c>
      <c r="J306" s="70" t="s">
        <v>1010</v>
      </c>
      <c r="K306" s="77"/>
      <c r="L306" s="77"/>
      <c r="M306" s="6">
        <v>0.6</v>
      </c>
      <c r="N306" s="55">
        <v>43015</v>
      </c>
      <c r="O306" s="77" t="s">
        <v>688</v>
      </c>
      <c r="P306" s="67" t="s">
        <v>608</v>
      </c>
      <c r="Q306" s="68" t="s">
        <v>248</v>
      </c>
      <c r="R306" s="77"/>
      <c r="S306" s="77"/>
      <c r="T306" s="77"/>
      <c r="U306" s="77"/>
      <c r="V306" s="72" t="s">
        <v>1011</v>
      </c>
      <c r="W306" s="77"/>
      <c r="Y306" s="77"/>
      <c r="Z306" s="77"/>
      <c r="AA306" s="77"/>
      <c r="AB306" s="77"/>
    </row>
    <row r="307" spans="1:28">
      <c r="A307" s="52">
        <v>341</v>
      </c>
      <c r="B307" s="52" t="s">
        <v>13</v>
      </c>
      <c r="C307" s="66" t="s">
        <v>905</v>
      </c>
      <c r="D307" s="52"/>
      <c r="E307" s="77" t="s">
        <v>906</v>
      </c>
      <c r="F307" s="50">
        <v>4</v>
      </c>
      <c r="G307" s="50" t="s">
        <v>1008</v>
      </c>
      <c r="H307" s="77" t="s">
        <v>1012</v>
      </c>
      <c r="I307" s="69" t="s">
        <v>1013</v>
      </c>
      <c r="J307" s="70" t="s">
        <v>1013</v>
      </c>
      <c r="K307" s="77"/>
      <c r="L307" s="77"/>
      <c r="M307" s="6">
        <v>0.6</v>
      </c>
      <c r="N307" s="55">
        <v>43015</v>
      </c>
      <c r="O307" s="77" t="s">
        <v>688</v>
      </c>
      <c r="P307" s="67" t="s">
        <v>608</v>
      </c>
      <c r="Q307" s="68" t="s">
        <v>248</v>
      </c>
      <c r="R307" s="77"/>
      <c r="S307" s="77"/>
      <c r="T307" s="77"/>
      <c r="U307" s="77"/>
      <c r="V307" s="72" t="s">
        <v>1011</v>
      </c>
      <c r="W307" s="77"/>
      <c r="Y307" s="77"/>
      <c r="Z307" s="77"/>
      <c r="AA307" s="77"/>
      <c r="AB307" s="77"/>
    </row>
    <row r="308" spans="1:28">
      <c r="A308" s="52">
        <v>342</v>
      </c>
      <c r="B308" s="52" t="s">
        <v>13</v>
      </c>
      <c r="C308" s="66" t="s">
        <v>905</v>
      </c>
      <c r="D308" s="52"/>
      <c r="E308" s="77" t="s">
        <v>906</v>
      </c>
      <c r="F308" s="50">
        <v>4</v>
      </c>
      <c r="G308" s="50" t="s">
        <v>1014</v>
      </c>
      <c r="H308" s="77" t="s">
        <v>1015</v>
      </c>
      <c r="I308" s="69" t="s">
        <v>1015</v>
      </c>
      <c r="J308" s="70" t="s">
        <v>1015</v>
      </c>
      <c r="K308" s="77"/>
      <c r="L308" s="77"/>
      <c r="M308" s="6">
        <v>0.6</v>
      </c>
      <c r="N308" s="55">
        <v>43015</v>
      </c>
      <c r="O308" s="77" t="s">
        <v>65</v>
      </c>
      <c r="P308" s="67" t="s">
        <v>108</v>
      </c>
      <c r="Q308" s="68" t="s">
        <v>289</v>
      </c>
      <c r="R308" s="77" t="s">
        <v>173</v>
      </c>
      <c r="S308" s="69" t="s">
        <v>609</v>
      </c>
      <c r="T308" s="69" t="s">
        <v>609</v>
      </c>
      <c r="U308" s="77"/>
      <c r="V308" s="77"/>
      <c r="W308" s="77"/>
      <c r="Y308" s="77"/>
      <c r="Z308" s="77"/>
      <c r="AA308" s="77"/>
      <c r="AB308" s="77"/>
    </row>
    <row r="309" spans="1:28">
      <c r="A309" s="52">
        <v>343</v>
      </c>
      <c r="B309" s="52" t="s">
        <v>13</v>
      </c>
      <c r="C309" s="66" t="s">
        <v>905</v>
      </c>
      <c r="D309" s="52"/>
      <c r="E309" s="77" t="s">
        <v>906</v>
      </c>
      <c r="F309" s="50">
        <v>4</v>
      </c>
      <c r="G309" s="50" t="s">
        <v>1014</v>
      </c>
      <c r="H309" s="77" t="s">
        <v>1016</v>
      </c>
      <c r="I309" s="69" t="s">
        <v>1017</v>
      </c>
      <c r="J309" s="70" t="s">
        <v>1017</v>
      </c>
      <c r="K309" s="77"/>
      <c r="L309" s="77"/>
      <c r="M309" s="6">
        <v>0.6</v>
      </c>
      <c r="N309" s="55">
        <v>43015</v>
      </c>
      <c r="O309" s="77" t="s">
        <v>65</v>
      </c>
      <c r="P309" s="67" t="s">
        <v>108</v>
      </c>
      <c r="Q309" s="68" t="s">
        <v>608</v>
      </c>
      <c r="R309" s="77" t="s">
        <v>97</v>
      </c>
      <c r="S309" s="69"/>
      <c r="T309" s="69" t="s">
        <v>609</v>
      </c>
      <c r="U309" s="69" t="s">
        <v>609</v>
      </c>
      <c r="V309" s="77"/>
      <c r="W309" s="77"/>
      <c r="Y309" s="77"/>
      <c r="Z309" s="77"/>
      <c r="AA309" s="77"/>
      <c r="AB309" s="77"/>
    </row>
    <row r="310" spans="1:28">
      <c r="A310" s="52">
        <v>344</v>
      </c>
      <c r="B310" s="52" t="s">
        <v>13</v>
      </c>
      <c r="C310" s="66" t="s">
        <v>905</v>
      </c>
      <c r="D310" s="52"/>
      <c r="E310" s="77" t="s">
        <v>906</v>
      </c>
      <c r="F310" s="50">
        <v>4</v>
      </c>
      <c r="G310" s="50" t="s">
        <v>1014</v>
      </c>
      <c r="H310" s="77" t="s">
        <v>1018</v>
      </c>
      <c r="I310" s="69" t="s">
        <v>1019</v>
      </c>
      <c r="J310" s="70" t="s">
        <v>1019</v>
      </c>
      <c r="K310" s="77"/>
      <c r="L310" s="77"/>
      <c r="M310" s="6">
        <v>0.8</v>
      </c>
      <c r="N310" s="55">
        <v>43015</v>
      </c>
      <c r="O310" s="77" t="s">
        <v>65</v>
      </c>
      <c r="P310" s="67" t="s">
        <v>108</v>
      </c>
      <c r="Q310" s="68" t="s">
        <v>608</v>
      </c>
      <c r="R310" s="77" t="s">
        <v>368</v>
      </c>
      <c r="S310" s="77" t="s">
        <v>609</v>
      </c>
      <c r="T310" s="77"/>
      <c r="U310" s="77"/>
      <c r="V310" s="77"/>
      <c r="W310" s="77"/>
      <c r="Y310" s="77"/>
      <c r="Z310" s="77"/>
      <c r="AA310" s="77"/>
      <c r="AB310" s="77"/>
    </row>
    <row r="311" spans="1:28">
      <c r="A311" s="52">
        <v>345</v>
      </c>
      <c r="B311" s="52" t="s">
        <v>13</v>
      </c>
      <c r="C311" s="66" t="s">
        <v>905</v>
      </c>
      <c r="D311" s="52"/>
      <c r="E311" s="77" t="s">
        <v>906</v>
      </c>
      <c r="F311" s="50">
        <v>4</v>
      </c>
      <c r="G311" s="50" t="s">
        <v>1020</v>
      </c>
      <c r="H311" s="77" t="s">
        <v>1020</v>
      </c>
      <c r="I311" s="69" t="s">
        <v>1020</v>
      </c>
      <c r="J311" s="70" t="s">
        <v>1021</v>
      </c>
      <c r="K311" s="77" t="s">
        <v>1022</v>
      </c>
      <c r="L311" s="77"/>
      <c r="M311" s="6">
        <v>0.6</v>
      </c>
      <c r="N311" s="55">
        <v>43015</v>
      </c>
      <c r="O311" s="77" t="s">
        <v>189</v>
      </c>
      <c r="P311" s="67" t="s">
        <v>608</v>
      </c>
      <c r="Q311" s="68" t="s">
        <v>210</v>
      </c>
      <c r="R311" s="77" t="s">
        <v>248</v>
      </c>
      <c r="S311" s="77"/>
      <c r="T311" s="69" t="s">
        <v>609</v>
      </c>
      <c r="U311" s="77"/>
      <c r="V311" s="77"/>
      <c r="W311" s="77"/>
      <c r="Y311" s="69" t="s">
        <v>1023</v>
      </c>
      <c r="Z311" s="77"/>
      <c r="AA311" s="77"/>
      <c r="AB311" s="69" t="s">
        <v>65</v>
      </c>
    </row>
    <row r="312" spans="1:28">
      <c r="A312" s="52">
        <v>346</v>
      </c>
      <c r="B312" s="52" t="s">
        <v>13</v>
      </c>
      <c r="C312" s="66" t="s">
        <v>905</v>
      </c>
      <c r="D312" s="52"/>
      <c r="E312" s="77" t="s">
        <v>906</v>
      </c>
      <c r="F312" s="50">
        <v>4</v>
      </c>
      <c r="G312" s="50" t="s">
        <v>1024</v>
      </c>
      <c r="H312" s="77" t="s">
        <v>1025</v>
      </c>
      <c r="I312" s="69" t="s">
        <v>1026</v>
      </c>
      <c r="J312" s="70" t="s">
        <v>94</v>
      </c>
      <c r="K312" s="77"/>
      <c r="L312" s="77"/>
      <c r="M312" s="6">
        <v>1</v>
      </c>
      <c r="N312" s="55">
        <v>43015</v>
      </c>
      <c r="O312" s="77" t="s">
        <v>65</v>
      </c>
      <c r="P312" s="67" t="s">
        <v>607</v>
      </c>
      <c r="Q312" s="68" t="s">
        <v>87</v>
      </c>
      <c r="R312" s="77" t="s">
        <v>95</v>
      </c>
      <c r="S312" s="77"/>
      <c r="T312" s="69" t="s">
        <v>609</v>
      </c>
      <c r="U312" s="77"/>
      <c r="V312" s="77"/>
      <c r="W312" s="77"/>
      <c r="Y312" s="77"/>
      <c r="Z312" s="77"/>
      <c r="AA312" s="77"/>
      <c r="AB312" s="77"/>
    </row>
    <row r="313" spans="1:28">
      <c r="A313" s="52">
        <v>347</v>
      </c>
      <c r="B313" s="52" t="s">
        <v>13</v>
      </c>
      <c r="C313" s="66" t="s">
        <v>905</v>
      </c>
      <c r="D313" s="52"/>
      <c r="E313" s="77" t="s">
        <v>906</v>
      </c>
      <c r="F313" s="50">
        <v>4</v>
      </c>
      <c r="G313" s="50" t="s">
        <v>1027</v>
      </c>
      <c r="H313" s="77" t="s">
        <v>769</v>
      </c>
      <c r="I313" s="69" t="s">
        <v>769</v>
      </c>
      <c r="J313" s="70" t="s">
        <v>769</v>
      </c>
      <c r="K313" s="77"/>
      <c r="L313" s="77"/>
      <c r="M313" s="6">
        <v>0.6</v>
      </c>
      <c r="N313" s="55">
        <v>43015</v>
      </c>
      <c r="O313" s="77" t="s">
        <v>65</v>
      </c>
      <c r="P313" s="67" t="s">
        <v>108</v>
      </c>
      <c r="Q313" s="68" t="s">
        <v>176</v>
      </c>
      <c r="R313" s="77" t="s">
        <v>171</v>
      </c>
      <c r="S313" s="69" t="s">
        <v>609</v>
      </c>
      <c r="T313" s="77"/>
      <c r="U313" s="77"/>
      <c r="V313" s="77"/>
      <c r="W313" s="77"/>
      <c r="Y313" s="77"/>
      <c r="Z313" s="77"/>
      <c r="AA313" s="77"/>
      <c r="AB313" s="77"/>
    </row>
    <row r="314" spans="1:28">
      <c r="A314" s="52">
        <v>348</v>
      </c>
      <c r="B314" s="52" t="s">
        <v>13</v>
      </c>
      <c r="C314" s="66" t="s">
        <v>905</v>
      </c>
      <c r="D314" s="52"/>
      <c r="E314" s="77" t="s">
        <v>906</v>
      </c>
      <c r="F314" s="50">
        <v>4</v>
      </c>
      <c r="G314" s="50" t="s">
        <v>1027</v>
      </c>
      <c r="H314" s="77" t="s">
        <v>1028</v>
      </c>
      <c r="I314" s="69" t="s">
        <v>1029</v>
      </c>
      <c r="J314" s="70" t="s">
        <v>726</v>
      </c>
      <c r="K314" s="77"/>
      <c r="L314" s="77"/>
      <c r="M314" s="6">
        <v>0.8</v>
      </c>
      <c r="N314" s="55">
        <v>43015</v>
      </c>
      <c r="O314" s="77" t="s">
        <v>65</v>
      </c>
      <c r="P314" s="67" t="s">
        <v>108</v>
      </c>
      <c r="Q314" s="68" t="s">
        <v>176</v>
      </c>
      <c r="R314" s="77"/>
      <c r="S314" s="77"/>
      <c r="T314" s="77"/>
      <c r="U314" s="69" t="s">
        <v>609</v>
      </c>
      <c r="V314" s="77"/>
      <c r="W314" s="77"/>
      <c r="Y314" s="77"/>
      <c r="Z314" s="77"/>
      <c r="AA314" s="77"/>
      <c r="AB314" s="77"/>
    </row>
    <row r="315" spans="1:28">
      <c r="A315" s="52">
        <v>349</v>
      </c>
      <c r="B315" s="52" t="s">
        <v>13</v>
      </c>
      <c r="C315" s="66" t="s">
        <v>905</v>
      </c>
      <c r="D315" s="52"/>
      <c r="E315" s="77" t="s">
        <v>906</v>
      </c>
      <c r="F315" s="50">
        <v>4</v>
      </c>
      <c r="G315" s="50" t="s">
        <v>1030</v>
      </c>
      <c r="H315" s="77" t="s">
        <v>1030</v>
      </c>
      <c r="I315" s="69" t="s">
        <v>1031</v>
      </c>
      <c r="J315" s="70" t="s">
        <v>1032</v>
      </c>
      <c r="K315" s="77"/>
      <c r="L315" s="77"/>
      <c r="M315" s="6">
        <v>0.8</v>
      </c>
      <c r="N315" s="55">
        <v>43015</v>
      </c>
      <c r="O315" s="77" t="s">
        <v>688</v>
      </c>
      <c r="P315" s="67" t="s">
        <v>608</v>
      </c>
      <c r="Q315" s="68" t="s">
        <v>248</v>
      </c>
      <c r="R315" s="77"/>
      <c r="S315" s="77"/>
      <c r="T315" s="77"/>
      <c r="U315" s="77"/>
      <c r="V315" s="72" t="s">
        <v>1033</v>
      </c>
      <c r="W315" s="77"/>
      <c r="Y315" s="77"/>
      <c r="Z315" s="77"/>
      <c r="AA315" s="77"/>
      <c r="AB315" s="77"/>
    </row>
    <row r="316" spans="1:28">
      <c r="A316" s="52">
        <v>350</v>
      </c>
      <c r="B316" s="52" t="s">
        <v>13</v>
      </c>
      <c r="C316" s="66" t="s">
        <v>905</v>
      </c>
      <c r="D316" s="52"/>
      <c r="E316" s="77" t="s">
        <v>906</v>
      </c>
      <c r="F316" s="50">
        <v>4</v>
      </c>
      <c r="G316" s="50" t="s">
        <v>1034</v>
      </c>
      <c r="H316" s="77" t="s">
        <v>1035</v>
      </c>
      <c r="I316" s="69" t="s">
        <v>1036</v>
      </c>
      <c r="J316" s="70" t="s">
        <v>1037</v>
      </c>
      <c r="K316" s="77"/>
      <c r="L316" s="77"/>
      <c r="M316" s="6">
        <v>1</v>
      </c>
      <c r="N316" s="55">
        <v>43015</v>
      </c>
      <c r="O316" s="77" t="s">
        <v>263</v>
      </c>
      <c r="P316" s="67" t="s">
        <v>655</v>
      </c>
      <c r="Q316" s="68" t="s">
        <v>266</v>
      </c>
      <c r="R316" s="77" t="s">
        <v>171</v>
      </c>
      <c r="S316" s="69" t="s">
        <v>609</v>
      </c>
      <c r="T316" s="69" t="s">
        <v>609</v>
      </c>
      <c r="U316" s="77"/>
      <c r="V316" s="77"/>
      <c r="W316" s="77"/>
      <c r="Y316" s="77"/>
      <c r="Z316" s="77"/>
      <c r="AA316" s="77"/>
      <c r="AB316" s="77"/>
    </row>
    <row r="317" spans="1:28">
      <c r="A317" s="52">
        <v>353</v>
      </c>
      <c r="B317" s="52" t="s">
        <v>13</v>
      </c>
      <c r="C317" s="66" t="s">
        <v>905</v>
      </c>
      <c r="D317" s="52"/>
      <c r="E317" s="77" t="s">
        <v>906</v>
      </c>
      <c r="F317" s="50">
        <v>4</v>
      </c>
      <c r="G317" s="50" t="s">
        <v>889</v>
      </c>
      <c r="H317" s="77" t="s">
        <v>190</v>
      </c>
      <c r="I317" s="69" t="s">
        <v>190</v>
      </c>
      <c r="J317" s="70" t="s">
        <v>190</v>
      </c>
      <c r="K317" s="77"/>
      <c r="L317" s="77"/>
      <c r="M317" s="6">
        <v>1</v>
      </c>
      <c r="N317" s="55">
        <v>43015</v>
      </c>
      <c r="O317" s="77" t="s">
        <v>189</v>
      </c>
      <c r="P317" s="67" t="s">
        <v>717</v>
      </c>
      <c r="Q317" s="68" t="s">
        <v>190</v>
      </c>
      <c r="R317" s="77" t="s">
        <v>248</v>
      </c>
      <c r="S317" s="77"/>
      <c r="T317" s="69" t="s">
        <v>609</v>
      </c>
      <c r="U317" s="77"/>
      <c r="V317" s="77"/>
      <c r="W317" s="77"/>
      <c r="Y317" s="77"/>
      <c r="Z317" s="77"/>
      <c r="AA317" s="77"/>
      <c r="AB317" s="77"/>
    </row>
    <row r="318" spans="1:28">
      <c r="A318" s="52">
        <v>354</v>
      </c>
      <c r="B318" s="52" t="s">
        <v>13</v>
      </c>
      <c r="C318" s="66" t="s">
        <v>905</v>
      </c>
      <c r="D318" s="52"/>
      <c r="E318" s="77" t="s">
        <v>906</v>
      </c>
      <c r="F318" s="50">
        <v>4</v>
      </c>
      <c r="G318" s="50" t="s">
        <v>889</v>
      </c>
      <c r="H318" s="77" t="s">
        <v>732</v>
      </c>
      <c r="I318" s="69" t="s">
        <v>227</v>
      </c>
      <c r="J318" s="70" t="s">
        <v>227</v>
      </c>
      <c r="K318" s="77"/>
      <c r="L318" s="77"/>
      <c r="M318" s="6">
        <v>0.6</v>
      </c>
      <c r="N318" s="55">
        <v>43015</v>
      </c>
      <c r="O318" s="77" t="s">
        <v>189</v>
      </c>
      <c r="P318" s="67" t="s">
        <v>717</v>
      </c>
      <c r="Q318" s="68" t="s">
        <v>227</v>
      </c>
      <c r="R318" s="77" t="s">
        <v>248</v>
      </c>
      <c r="S318" s="77"/>
      <c r="T318" s="69" t="s">
        <v>609</v>
      </c>
      <c r="U318" s="77"/>
      <c r="V318" s="77"/>
      <c r="W318" s="77"/>
      <c r="Y318" s="77"/>
      <c r="Z318" s="77"/>
      <c r="AA318" s="77"/>
      <c r="AB318" s="77"/>
    </row>
    <row r="319" spans="1:28">
      <c r="A319" s="52">
        <v>355</v>
      </c>
      <c r="B319" s="52" t="s">
        <v>13</v>
      </c>
      <c r="C319" s="66" t="s">
        <v>905</v>
      </c>
      <c r="D319" s="52"/>
      <c r="E319" s="77" t="s">
        <v>906</v>
      </c>
      <c r="F319" s="50">
        <v>4</v>
      </c>
      <c r="G319" s="50" t="s">
        <v>889</v>
      </c>
      <c r="H319" s="77" t="s">
        <v>1038</v>
      </c>
      <c r="I319" s="69" t="s">
        <v>1039</v>
      </c>
      <c r="J319" s="70" t="s">
        <v>210</v>
      </c>
      <c r="K319" s="77"/>
      <c r="L319" s="77"/>
      <c r="M319" s="6">
        <v>1</v>
      </c>
      <c r="N319" s="55">
        <v>43015</v>
      </c>
      <c r="O319" s="77" t="s">
        <v>189</v>
      </c>
      <c r="P319" s="67" t="s">
        <v>717</v>
      </c>
      <c r="Q319" s="68" t="s">
        <v>210</v>
      </c>
      <c r="R319" s="77" t="s">
        <v>248</v>
      </c>
      <c r="S319" s="77"/>
      <c r="T319" s="69" t="s">
        <v>609</v>
      </c>
      <c r="U319" s="77"/>
      <c r="V319" s="77"/>
      <c r="W319" s="77"/>
      <c r="Y319" s="77"/>
      <c r="Z319" s="77"/>
      <c r="AA319" s="77"/>
      <c r="AB319" s="77"/>
    </row>
    <row r="320" spans="1:28">
      <c r="A320" s="52">
        <v>356</v>
      </c>
      <c r="B320" s="52" t="s">
        <v>13</v>
      </c>
      <c r="C320" s="66" t="s">
        <v>905</v>
      </c>
      <c r="D320" s="52"/>
      <c r="E320" s="77" t="s">
        <v>906</v>
      </c>
      <c r="F320" s="50">
        <v>4</v>
      </c>
      <c r="G320" s="50" t="s">
        <v>294</v>
      </c>
      <c r="H320" s="77" t="s">
        <v>294</v>
      </c>
      <c r="I320" s="69" t="s">
        <v>294</v>
      </c>
      <c r="J320" s="70" t="s">
        <v>294</v>
      </c>
      <c r="K320" s="77"/>
      <c r="L320" s="77"/>
      <c r="M320" s="6">
        <v>0.6</v>
      </c>
      <c r="N320" s="55">
        <v>43015</v>
      </c>
      <c r="O320" s="77" t="s">
        <v>65</v>
      </c>
      <c r="P320" s="67" t="s">
        <v>608</v>
      </c>
      <c r="Q320" s="68" t="s">
        <v>294</v>
      </c>
      <c r="R320" s="77" t="s">
        <v>171</v>
      </c>
      <c r="S320" s="77"/>
      <c r="T320" s="69" t="s">
        <v>609</v>
      </c>
      <c r="U320" s="77"/>
      <c r="V320" s="77"/>
      <c r="W320" s="77"/>
      <c r="Y320" s="77"/>
      <c r="Z320" s="77"/>
      <c r="AA320" s="77"/>
      <c r="AB320" s="77"/>
    </row>
    <row r="321" spans="1:26">
      <c r="A321" s="52">
        <v>358</v>
      </c>
      <c r="B321" s="52" t="s">
        <v>13</v>
      </c>
      <c r="C321" s="66" t="s">
        <v>905</v>
      </c>
      <c r="D321" s="52"/>
      <c r="E321" s="77" t="s">
        <v>906</v>
      </c>
      <c r="F321" s="50">
        <v>4</v>
      </c>
      <c r="G321" s="50" t="s">
        <v>1040</v>
      </c>
      <c r="H321" s="77" t="s">
        <v>1040</v>
      </c>
      <c r="I321" s="69" t="s">
        <v>1041</v>
      </c>
      <c r="J321" s="70" t="s">
        <v>1041</v>
      </c>
      <c r="K321" s="77"/>
      <c r="L321" s="77"/>
      <c r="M321" s="6">
        <v>0.6</v>
      </c>
      <c r="N321" s="55">
        <v>43015</v>
      </c>
      <c r="O321" s="77" t="s">
        <v>65</v>
      </c>
      <c r="P321" s="67" t="s">
        <v>108</v>
      </c>
      <c r="Q321" s="68" t="s">
        <v>374</v>
      </c>
      <c r="R321" s="77" t="s">
        <v>171</v>
      </c>
      <c r="S321" s="69" t="s">
        <v>609</v>
      </c>
      <c r="T321" s="77"/>
      <c r="U321" s="77"/>
      <c r="V321" s="77"/>
      <c r="W321" s="77"/>
      <c r="Y321" s="77"/>
      <c r="Z321" s="77"/>
    </row>
    <row r="322" spans="1:26">
      <c r="A322" s="52">
        <v>359</v>
      </c>
      <c r="B322" s="52" t="s">
        <v>13</v>
      </c>
      <c r="C322" s="66" t="s">
        <v>905</v>
      </c>
      <c r="D322" s="52"/>
      <c r="E322" s="77" t="s">
        <v>906</v>
      </c>
      <c r="F322" s="50">
        <v>4</v>
      </c>
      <c r="G322" s="50" t="s">
        <v>1042</v>
      </c>
      <c r="H322" s="77" t="s">
        <v>1042</v>
      </c>
      <c r="I322" s="69" t="s">
        <v>1043</v>
      </c>
      <c r="J322" s="70" t="s">
        <v>1043</v>
      </c>
      <c r="K322" s="77"/>
      <c r="L322" s="77"/>
      <c r="M322" s="6">
        <v>0.6</v>
      </c>
      <c r="N322" s="55">
        <v>43015</v>
      </c>
      <c r="O322" s="77" t="s">
        <v>65</v>
      </c>
      <c r="P322" s="67" t="s">
        <v>108</v>
      </c>
      <c r="Q322" s="68" t="s">
        <v>608</v>
      </c>
      <c r="R322" s="77" t="s">
        <v>171</v>
      </c>
      <c r="S322" s="77"/>
      <c r="T322" s="77"/>
      <c r="U322" s="69" t="s">
        <v>609</v>
      </c>
      <c r="V322" s="77"/>
      <c r="W322" s="77"/>
      <c r="Y322" s="77"/>
      <c r="Z322" s="77"/>
    </row>
    <row r="323" spans="1:26">
      <c r="A323" s="52">
        <v>360</v>
      </c>
      <c r="B323" s="52" t="s">
        <v>13</v>
      </c>
      <c r="C323" s="66" t="s">
        <v>905</v>
      </c>
      <c r="D323" s="52"/>
      <c r="E323" s="77" t="s">
        <v>906</v>
      </c>
      <c r="F323" s="50">
        <v>4</v>
      </c>
      <c r="G323" s="50" t="s">
        <v>1044</v>
      </c>
      <c r="H323" s="77" t="s">
        <v>1045</v>
      </c>
      <c r="I323" s="69" t="s">
        <v>349</v>
      </c>
      <c r="J323" s="70" t="s">
        <v>349</v>
      </c>
      <c r="K323" s="77"/>
      <c r="L323" s="77"/>
      <c r="M323" s="6">
        <v>0.8</v>
      </c>
      <c r="N323" s="55">
        <v>43015</v>
      </c>
      <c r="O323" s="77" t="s">
        <v>65</v>
      </c>
      <c r="P323" s="67" t="s">
        <v>108</v>
      </c>
      <c r="Q323" s="68" t="s">
        <v>608</v>
      </c>
      <c r="R323" s="77" t="s">
        <v>171</v>
      </c>
      <c r="S323" s="69" t="s">
        <v>609</v>
      </c>
      <c r="T323" s="77"/>
      <c r="U323" s="77"/>
      <c r="V323" s="77"/>
      <c r="W323" s="77"/>
      <c r="Y323" s="77"/>
      <c r="Z323" s="77"/>
    </row>
    <row r="324" spans="1:26">
      <c r="A324" s="52">
        <v>361</v>
      </c>
      <c r="B324" s="52" t="s">
        <v>13</v>
      </c>
      <c r="C324" s="66" t="s">
        <v>905</v>
      </c>
      <c r="D324" s="52"/>
      <c r="E324" s="77" t="s">
        <v>906</v>
      </c>
      <c r="F324" s="50">
        <v>4</v>
      </c>
      <c r="G324" s="50" t="s">
        <v>1044</v>
      </c>
      <c r="H324" s="77" t="s">
        <v>1046</v>
      </c>
      <c r="I324" s="69" t="s">
        <v>1047</v>
      </c>
      <c r="J324" s="70" t="s">
        <v>1047</v>
      </c>
      <c r="K324" s="77"/>
      <c r="L324" s="77"/>
      <c r="M324" s="6">
        <v>0.8</v>
      </c>
      <c r="N324" s="55">
        <v>43015</v>
      </c>
      <c r="O324" s="77" t="s">
        <v>65</v>
      </c>
      <c r="P324" s="67" t="s">
        <v>108</v>
      </c>
      <c r="Q324" s="68" t="s">
        <v>608</v>
      </c>
      <c r="R324" s="77" t="s">
        <v>171</v>
      </c>
      <c r="S324" s="69" t="s">
        <v>609</v>
      </c>
      <c r="T324" s="77"/>
      <c r="U324" s="77"/>
      <c r="V324" s="77"/>
      <c r="W324" s="77"/>
      <c r="Y324" s="77"/>
      <c r="Z324" s="77"/>
    </row>
    <row r="325" spans="1:26">
      <c r="A325" s="52">
        <v>362</v>
      </c>
      <c r="B325" s="52" t="s">
        <v>13</v>
      </c>
      <c r="C325" s="66" t="s">
        <v>905</v>
      </c>
      <c r="D325" s="52"/>
      <c r="E325" s="77" t="s">
        <v>906</v>
      </c>
      <c r="F325" s="50">
        <v>4</v>
      </c>
      <c r="G325" s="50" t="s">
        <v>1044</v>
      </c>
      <c r="H325" s="77" t="s">
        <v>1048</v>
      </c>
      <c r="I325" s="69" t="s">
        <v>1049</v>
      </c>
      <c r="J325" s="70" t="s">
        <v>1050</v>
      </c>
      <c r="K325" s="77"/>
      <c r="L325" s="77"/>
      <c r="M325" s="6">
        <v>0.8</v>
      </c>
      <c r="N325" s="55">
        <v>43015</v>
      </c>
      <c r="O325" s="77" t="s">
        <v>65</v>
      </c>
      <c r="P325" s="67" t="s">
        <v>108</v>
      </c>
      <c r="Q325" s="68" t="s">
        <v>734</v>
      </c>
      <c r="R325" s="77" t="s">
        <v>171</v>
      </c>
      <c r="S325" s="69" t="s">
        <v>609</v>
      </c>
      <c r="T325" s="69" t="s">
        <v>372</v>
      </c>
      <c r="U325" s="77"/>
      <c r="V325" s="77"/>
      <c r="W325" s="77"/>
      <c r="Y325" s="77"/>
      <c r="Z325" s="77"/>
    </row>
    <row r="326" spans="1:26">
      <c r="A326" s="52">
        <v>363</v>
      </c>
      <c r="B326" s="52" t="s">
        <v>13</v>
      </c>
      <c r="C326" s="66" t="s">
        <v>905</v>
      </c>
      <c r="D326" s="52"/>
      <c r="E326" s="77" t="s">
        <v>906</v>
      </c>
      <c r="F326" s="50">
        <v>4</v>
      </c>
      <c r="G326" s="50" t="s">
        <v>1044</v>
      </c>
      <c r="H326" s="77" t="s">
        <v>1051</v>
      </c>
      <c r="I326" s="69" t="s">
        <v>1052</v>
      </c>
      <c r="J326" s="70" t="s">
        <v>1053</v>
      </c>
      <c r="K326" s="77"/>
      <c r="L326" s="77"/>
      <c r="M326" s="6">
        <v>0.6</v>
      </c>
      <c r="N326" s="55">
        <v>43015</v>
      </c>
      <c r="O326" s="77" t="s">
        <v>65</v>
      </c>
      <c r="P326" s="67" t="s">
        <v>108</v>
      </c>
      <c r="Q326" s="68" t="s">
        <v>145</v>
      </c>
      <c r="R326" s="77" t="s">
        <v>171</v>
      </c>
      <c r="S326" s="69" t="s">
        <v>609</v>
      </c>
      <c r="T326" s="69" t="s">
        <v>609</v>
      </c>
      <c r="U326" s="77"/>
      <c r="V326" s="77"/>
      <c r="W326" s="77"/>
      <c r="Y326" s="77"/>
      <c r="Z326" s="77"/>
    </row>
    <row r="327" spans="1:26">
      <c r="A327" s="52">
        <v>364</v>
      </c>
      <c r="B327" s="52" t="s">
        <v>13</v>
      </c>
      <c r="C327" s="66" t="s">
        <v>905</v>
      </c>
      <c r="D327" s="52"/>
      <c r="E327" s="77" t="s">
        <v>906</v>
      </c>
      <c r="F327" s="50">
        <v>4</v>
      </c>
      <c r="G327" s="50" t="s">
        <v>1044</v>
      </c>
      <c r="H327" s="77" t="s">
        <v>1054</v>
      </c>
      <c r="I327" s="69" t="s">
        <v>1055</v>
      </c>
      <c r="J327" s="70" t="s">
        <v>1056</v>
      </c>
      <c r="K327" s="77"/>
      <c r="L327" s="77"/>
      <c r="M327" s="6">
        <v>0.6</v>
      </c>
      <c r="N327" s="55">
        <v>43015</v>
      </c>
      <c r="O327" s="77" t="s">
        <v>65</v>
      </c>
      <c r="P327" s="67" t="s">
        <v>108</v>
      </c>
      <c r="Q327" s="68" t="s">
        <v>145</v>
      </c>
      <c r="R327" s="77" t="s">
        <v>171</v>
      </c>
      <c r="S327" s="69" t="s">
        <v>609</v>
      </c>
      <c r="T327" s="69" t="s">
        <v>609</v>
      </c>
      <c r="U327" s="77"/>
      <c r="V327" s="77"/>
      <c r="W327" s="77"/>
      <c r="Y327" s="77"/>
      <c r="Z327" s="77"/>
    </row>
    <row r="328" spans="1:26">
      <c r="A328" s="52">
        <v>365</v>
      </c>
      <c r="B328" s="52" t="s">
        <v>13</v>
      </c>
      <c r="C328" s="66" t="s">
        <v>905</v>
      </c>
      <c r="D328" s="52"/>
      <c r="E328" s="77" t="s">
        <v>906</v>
      </c>
      <c r="F328" s="50">
        <v>4</v>
      </c>
      <c r="G328" s="50" t="s">
        <v>1044</v>
      </c>
      <c r="H328" s="77" t="s">
        <v>1057</v>
      </c>
      <c r="I328" s="69" t="s">
        <v>734</v>
      </c>
      <c r="J328" s="70" t="s">
        <v>734</v>
      </c>
      <c r="K328" s="77"/>
      <c r="L328" s="77"/>
      <c r="M328" s="6">
        <v>0.8</v>
      </c>
      <c r="N328" s="55">
        <v>43015</v>
      </c>
      <c r="O328" s="77" t="s">
        <v>65</v>
      </c>
      <c r="P328" s="67" t="s">
        <v>108</v>
      </c>
      <c r="Q328" s="68" t="s">
        <v>734</v>
      </c>
      <c r="R328" s="77" t="s">
        <v>171</v>
      </c>
      <c r="S328" s="69" t="s">
        <v>609</v>
      </c>
      <c r="T328" s="69" t="s">
        <v>372</v>
      </c>
      <c r="U328" s="77"/>
      <c r="V328" s="77"/>
      <c r="W328" s="77"/>
      <c r="Y328" s="77"/>
      <c r="Z328" s="77"/>
    </row>
    <row r="329" spans="1:26">
      <c r="A329" s="52">
        <v>366</v>
      </c>
      <c r="B329" s="52" t="s">
        <v>13</v>
      </c>
      <c r="C329" s="66" t="s">
        <v>905</v>
      </c>
      <c r="D329" s="52"/>
      <c r="E329" s="77" t="s">
        <v>906</v>
      </c>
      <c r="F329" s="50">
        <v>4</v>
      </c>
      <c r="G329" s="50" t="s">
        <v>1044</v>
      </c>
      <c r="H329" s="77" t="s">
        <v>1058</v>
      </c>
      <c r="I329" s="69" t="s">
        <v>1059</v>
      </c>
      <c r="J329" s="70" t="s">
        <v>1060</v>
      </c>
      <c r="K329" s="77"/>
      <c r="L329" s="77"/>
      <c r="M329" s="6">
        <v>0.8</v>
      </c>
      <c r="N329" s="55">
        <v>43015</v>
      </c>
      <c r="O329" s="77" t="s">
        <v>65</v>
      </c>
      <c r="P329" s="67" t="s">
        <v>108</v>
      </c>
      <c r="Q329" s="68" t="s">
        <v>145</v>
      </c>
      <c r="R329" s="77" t="s">
        <v>171</v>
      </c>
      <c r="S329" s="77"/>
      <c r="T329" s="69" t="s">
        <v>609</v>
      </c>
      <c r="U329" s="77"/>
      <c r="V329" s="77"/>
      <c r="W329" s="77"/>
      <c r="Y329" s="77"/>
      <c r="Z329" s="77"/>
    </row>
    <row r="330" spans="1:26">
      <c r="A330" s="52">
        <v>367</v>
      </c>
      <c r="B330" s="52" t="s">
        <v>13</v>
      </c>
      <c r="C330" s="66" t="s">
        <v>905</v>
      </c>
      <c r="D330" s="52"/>
      <c r="E330" s="77" t="s">
        <v>906</v>
      </c>
      <c r="F330" s="50">
        <v>4</v>
      </c>
      <c r="G330" s="50" t="s">
        <v>1044</v>
      </c>
      <c r="H330" s="77" t="s">
        <v>1061</v>
      </c>
      <c r="I330" s="69" t="s">
        <v>1062</v>
      </c>
      <c r="J330" s="70" t="s">
        <v>1063</v>
      </c>
      <c r="K330" s="77"/>
      <c r="L330" s="77"/>
      <c r="M330" s="6">
        <v>0.8</v>
      </c>
      <c r="N330" s="55">
        <v>43015</v>
      </c>
      <c r="O330" s="77" t="s">
        <v>65</v>
      </c>
      <c r="P330" s="67" t="s">
        <v>108</v>
      </c>
      <c r="Q330" s="68" t="s">
        <v>145</v>
      </c>
      <c r="R330" s="77" t="s">
        <v>262</v>
      </c>
      <c r="S330" s="77"/>
      <c r="T330" s="69" t="s">
        <v>609</v>
      </c>
      <c r="U330" s="77"/>
      <c r="V330" s="77"/>
      <c r="W330" s="77"/>
      <c r="Y330" s="77"/>
      <c r="Z330" s="77"/>
    </row>
    <row r="331" spans="1:26">
      <c r="A331" s="52">
        <v>368</v>
      </c>
      <c r="B331" s="52" t="s">
        <v>13</v>
      </c>
      <c r="C331" s="66" t="s">
        <v>905</v>
      </c>
      <c r="D331" s="52"/>
      <c r="E331" s="77" t="s">
        <v>906</v>
      </c>
      <c r="F331" s="50">
        <v>4</v>
      </c>
      <c r="G331" s="50" t="s">
        <v>1044</v>
      </c>
      <c r="H331" s="77" t="s">
        <v>1064</v>
      </c>
      <c r="I331" s="69" t="s">
        <v>1065</v>
      </c>
      <c r="J331" s="70" t="s">
        <v>1066</v>
      </c>
      <c r="K331" s="77"/>
      <c r="L331" s="77"/>
      <c r="M331" s="6">
        <v>0.8</v>
      </c>
      <c r="N331" s="55">
        <v>43015</v>
      </c>
      <c r="O331" s="77" t="s">
        <v>65</v>
      </c>
      <c r="P331" s="67" t="s">
        <v>108</v>
      </c>
      <c r="Q331" s="68" t="s">
        <v>145</v>
      </c>
      <c r="R331" s="77" t="s">
        <v>171</v>
      </c>
      <c r="S331" s="69" t="s">
        <v>609</v>
      </c>
      <c r="T331" s="69"/>
      <c r="U331" s="77"/>
      <c r="V331" s="77"/>
      <c r="W331" s="77"/>
      <c r="Y331" s="77"/>
      <c r="Z331" s="77"/>
    </row>
    <row r="332" spans="1:26">
      <c r="A332" s="52">
        <v>369</v>
      </c>
      <c r="B332" s="52" t="s">
        <v>13</v>
      </c>
      <c r="C332" s="66" t="s">
        <v>905</v>
      </c>
      <c r="D332" s="52"/>
      <c r="E332" s="77" t="s">
        <v>906</v>
      </c>
      <c r="F332" s="50">
        <v>4</v>
      </c>
      <c r="G332" s="50" t="s">
        <v>1044</v>
      </c>
      <c r="H332" s="77" t="s">
        <v>1067</v>
      </c>
      <c r="I332" s="69" t="s">
        <v>1068</v>
      </c>
      <c r="J332" s="70" t="s">
        <v>1068</v>
      </c>
      <c r="K332" s="77"/>
      <c r="L332" s="77"/>
      <c r="M332" s="6">
        <v>0.8</v>
      </c>
      <c r="N332" s="55">
        <v>43015</v>
      </c>
      <c r="O332" s="77" t="s">
        <v>65</v>
      </c>
      <c r="P332" s="67" t="s">
        <v>108</v>
      </c>
      <c r="Q332" s="68" t="s">
        <v>145</v>
      </c>
      <c r="R332" s="77" t="s">
        <v>171</v>
      </c>
      <c r="S332" s="69" t="s">
        <v>609</v>
      </c>
      <c r="T332" s="77"/>
      <c r="U332" s="77"/>
      <c r="V332" s="77"/>
      <c r="W332" s="77"/>
      <c r="Y332" s="77"/>
      <c r="Z332" s="77"/>
    </row>
    <row r="333" spans="1:26">
      <c r="A333" s="52">
        <v>370</v>
      </c>
      <c r="B333" s="52" t="s">
        <v>13</v>
      </c>
      <c r="C333" s="66" t="s">
        <v>905</v>
      </c>
      <c r="D333" s="52"/>
      <c r="E333" s="77" t="s">
        <v>906</v>
      </c>
      <c r="F333" s="50">
        <v>4</v>
      </c>
      <c r="G333" s="50" t="s">
        <v>1069</v>
      </c>
      <c r="H333" s="77" t="s">
        <v>1070</v>
      </c>
      <c r="I333" s="69" t="s">
        <v>1071</v>
      </c>
      <c r="J333" s="70" t="s">
        <v>1072</v>
      </c>
      <c r="K333" s="77"/>
      <c r="L333" s="77"/>
      <c r="M333" s="6">
        <v>0.8</v>
      </c>
      <c r="N333" s="55">
        <v>43015</v>
      </c>
      <c r="O333" s="77" t="s">
        <v>65</v>
      </c>
      <c r="P333" s="67" t="s">
        <v>108</v>
      </c>
      <c r="Q333" s="68" t="s">
        <v>144</v>
      </c>
      <c r="R333" s="77" t="s">
        <v>171</v>
      </c>
      <c r="S333" s="77"/>
      <c r="T333" s="69" t="s">
        <v>609</v>
      </c>
      <c r="U333" s="77"/>
      <c r="V333" s="77"/>
      <c r="W333" s="77"/>
      <c r="Y333" s="77"/>
      <c r="Z333" s="77"/>
    </row>
    <row r="334" spans="1:26">
      <c r="A334" s="52">
        <v>371</v>
      </c>
      <c r="B334" s="52" t="s">
        <v>13</v>
      </c>
      <c r="C334" s="66" t="s">
        <v>905</v>
      </c>
      <c r="D334" s="52"/>
      <c r="E334" s="77" t="s">
        <v>906</v>
      </c>
      <c r="F334" s="50">
        <v>4</v>
      </c>
      <c r="G334" s="50" t="s">
        <v>1069</v>
      </c>
      <c r="H334" s="77" t="s">
        <v>1073</v>
      </c>
      <c r="I334" s="69" t="s">
        <v>1074</v>
      </c>
      <c r="J334" s="70" t="s">
        <v>1075</v>
      </c>
      <c r="K334" s="77"/>
      <c r="L334" s="77"/>
      <c r="M334" s="6">
        <v>0.6</v>
      </c>
      <c r="N334" s="55">
        <v>43015</v>
      </c>
      <c r="O334" s="77" t="s">
        <v>65</v>
      </c>
      <c r="P334" s="67" t="s">
        <v>108</v>
      </c>
      <c r="Q334" s="68" t="s">
        <v>144</v>
      </c>
      <c r="R334" s="77" t="s">
        <v>171</v>
      </c>
      <c r="S334" s="77"/>
      <c r="T334" s="69" t="s">
        <v>609</v>
      </c>
      <c r="U334" s="77"/>
      <c r="V334" s="77"/>
      <c r="W334" s="77"/>
      <c r="Y334" s="77"/>
      <c r="Z334" s="77"/>
    </row>
    <row r="335" spans="1:26">
      <c r="A335" s="52">
        <v>372</v>
      </c>
      <c r="B335" s="52" t="s">
        <v>13</v>
      </c>
      <c r="C335" s="66" t="s">
        <v>905</v>
      </c>
      <c r="D335" s="52"/>
      <c r="E335" s="77" t="s">
        <v>906</v>
      </c>
      <c r="F335" s="50">
        <v>4</v>
      </c>
      <c r="G335" s="50" t="s">
        <v>1076</v>
      </c>
      <c r="H335" s="77" t="s">
        <v>241</v>
      </c>
      <c r="I335" s="69" t="s">
        <v>241</v>
      </c>
      <c r="J335" s="70" t="s">
        <v>242</v>
      </c>
      <c r="K335" s="77"/>
      <c r="L335" s="77"/>
      <c r="M335" s="6">
        <v>1</v>
      </c>
      <c r="N335" s="55">
        <v>43015</v>
      </c>
      <c r="O335" s="77" t="s">
        <v>65</v>
      </c>
      <c r="P335" s="67" t="s">
        <v>608</v>
      </c>
      <c r="Q335" s="68" t="s">
        <v>241</v>
      </c>
      <c r="R335" s="77" t="s">
        <v>171</v>
      </c>
      <c r="S335" s="77"/>
      <c r="T335" s="69" t="s">
        <v>609</v>
      </c>
      <c r="U335" s="77"/>
      <c r="V335" s="77"/>
      <c r="W335" s="77"/>
      <c r="Y335" s="77"/>
      <c r="Z335" s="77"/>
    </row>
    <row r="336" spans="1:26">
      <c r="A336" s="52">
        <v>373</v>
      </c>
      <c r="B336" s="52" t="s">
        <v>13</v>
      </c>
      <c r="C336" s="66" t="s">
        <v>905</v>
      </c>
      <c r="D336" s="52"/>
      <c r="E336" s="77" t="s">
        <v>906</v>
      </c>
      <c r="F336" s="50">
        <v>4</v>
      </c>
      <c r="G336" s="50" t="s">
        <v>1076</v>
      </c>
      <c r="H336" s="77" t="s">
        <v>254</v>
      </c>
      <c r="I336" s="69" t="s">
        <v>254</v>
      </c>
      <c r="J336" s="70" t="s">
        <v>254</v>
      </c>
      <c r="K336" s="77"/>
      <c r="L336" s="77"/>
      <c r="M336" s="6">
        <v>1</v>
      </c>
      <c r="N336" s="55">
        <v>43015</v>
      </c>
      <c r="O336" s="77" t="s">
        <v>65</v>
      </c>
      <c r="P336" s="67" t="s">
        <v>608</v>
      </c>
      <c r="Q336" s="68" t="s">
        <v>254</v>
      </c>
      <c r="R336" s="77" t="s">
        <v>171</v>
      </c>
      <c r="S336" s="77"/>
      <c r="T336" s="69" t="s">
        <v>609</v>
      </c>
      <c r="U336" s="77"/>
      <c r="V336" s="77"/>
      <c r="W336" s="77"/>
      <c r="Y336" s="77"/>
      <c r="Z336" s="77"/>
    </row>
    <row r="337" spans="1:26">
      <c r="A337" s="52">
        <v>374</v>
      </c>
      <c r="B337" s="52" t="s">
        <v>13</v>
      </c>
      <c r="C337" s="66" t="s">
        <v>905</v>
      </c>
      <c r="D337" s="52"/>
      <c r="E337" s="77" t="s">
        <v>906</v>
      </c>
      <c r="F337" s="50">
        <v>4</v>
      </c>
      <c r="G337" s="50" t="s">
        <v>1077</v>
      </c>
      <c r="H337" s="77" t="s">
        <v>1077</v>
      </c>
      <c r="I337" s="69" t="s">
        <v>1078</v>
      </c>
      <c r="J337" s="70" t="s">
        <v>1079</v>
      </c>
      <c r="K337" s="77"/>
      <c r="L337" s="77"/>
      <c r="M337" s="6">
        <v>0.8</v>
      </c>
      <c r="N337" s="55">
        <v>43015</v>
      </c>
      <c r="O337" s="77" t="s">
        <v>65</v>
      </c>
      <c r="P337" s="67" t="s">
        <v>108</v>
      </c>
      <c r="Q337" s="68" t="s">
        <v>144</v>
      </c>
      <c r="R337" s="77" t="s">
        <v>262</v>
      </c>
      <c r="S337" s="69" t="s">
        <v>609</v>
      </c>
      <c r="T337" s="69" t="s">
        <v>609</v>
      </c>
      <c r="U337" s="69" t="s">
        <v>609</v>
      </c>
      <c r="V337" s="77"/>
      <c r="W337" s="77"/>
      <c r="Y337" s="77"/>
      <c r="Z337" s="77"/>
    </row>
    <row r="338" spans="1:26">
      <c r="A338" s="52">
        <v>375</v>
      </c>
      <c r="B338" s="52" t="s">
        <v>13</v>
      </c>
      <c r="C338" s="66" t="s">
        <v>905</v>
      </c>
      <c r="D338" s="52"/>
      <c r="E338" s="77" t="s">
        <v>906</v>
      </c>
      <c r="F338" s="50">
        <v>4</v>
      </c>
      <c r="G338" s="50" t="s">
        <v>1077</v>
      </c>
      <c r="H338" s="77" t="s">
        <v>148</v>
      </c>
      <c r="I338" s="69" t="s">
        <v>152</v>
      </c>
      <c r="J338" s="70" t="s">
        <v>152</v>
      </c>
      <c r="K338" s="77"/>
      <c r="L338" s="77"/>
      <c r="M338" s="6">
        <v>1</v>
      </c>
      <c r="N338" s="55">
        <v>43015</v>
      </c>
      <c r="O338" s="77" t="s">
        <v>65</v>
      </c>
      <c r="P338" s="67" t="s">
        <v>108</v>
      </c>
      <c r="Q338" s="68" t="s">
        <v>149</v>
      </c>
      <c r="R338" s="77" t="s">
        <v>152</v>
      </c>
      <c r="S338" s="77"/>
      <c r="T338" s="69" t="s">
        <v>609</v>
      </c>
      <c r="U338" s="77"/>
      <c r="V338" s="77"/>
      <c r="W338" s="77"/>
      <c r="Y338" s="77"/>
      <c r="Z338" s="77"/>
    </row>
    <row r="339" spans="1:26">
      <c r="A339" s="52">
        <v>376</v>
      </c>
      <c r="B339" s="52" t="s">
        <v>13</v>
      </c>
      <c r="C339" s="66" t="s">
        <v>905</v>
      </c>
      <c r="D339" s="52"/>
      <c r="E339" s="77" t="s">
        <v>906</v>
      </c>
      <c r="F339" s="50">
        <v>4</v>
      </c>
      <c r="G339" s="50" t="s">
        <v>1077</v>
      </c>
      <c r="H339" s="77" t="s">
        <v>1080</v>
      </c>
      <c r="I339" s="69" t="s">
        <v>1081</v>
      </c>
      <c r="J339" s="70" t="s">
        <v>1082</v>
      </c>
      <c r="K339" s="77"/>
      <c r="L339" s="77"/>
      <c r="M339" s="6">
        <v>0.8</v>
      </c>
      <c r="N339" s="55">
        <v>43015</v>
      </c>
      <c r="O339" s="77" t="s">
        <v>65</v>
      </c>
      <c r="P339" s="67" t="s">
        <v>108</v>
      </c>
      <c r="Q339" s="68" t="s">
        <v>176</v>
      </c>
      <c r="R339" s="77"/>
      <c r="S339" s="69" t="s">
        <v>609</v>
      </c>
      <c r="T339" s="77"/>
      <c r="U339" s="69" t="s">
        <v>609</v>
      </c>
      <c r="V339" s="77"/>
      <c r="W339" s="77"/>
      <c r="Y339" s="77"/>
      <c r="Z339" s="77"/>
    </row>
    <row r="340" spans="1:26">
      <c r="A340" s="52">
        <v>377</v>
      </c>
      <c r="B340" s="52" t="s">
        <v>13</v>
      </c>
      <c r="C340" s="66" t="s">
        <v>905</v>
      </c>
      <c r="D340" s="52"/>
      <c r="E340" s="77" t="s">
        <v>906</v>
      </c>
      <c r="F340" s="50">
        <v>4</v>
      </c>
      <c r="G340" s="50" t="s">
        <v>1083</v>
      </c>
      <c r="H340" s="77" t="s">
        <v>1084</v>
      </c>
      <c r="I340" s="69" t="s">
        <v>1085</v>
      </c>
      <c r="J340" s="70" t="s">
        <v>1085</v>
      </c>
      <c r="K340" s="77"/>
      <c r="L340" s="77"/>
      <c r="M340" s="6">
        <v>0.8</v>
      </c>
      <c r="N340" s="55">
        <v>43015</v>
      </c>
      <c r="O340" s="77" t="s">
        <v>688</v>
      </c>
      <c r="P340" s="67" t="s">
        <v>608</v>
      </c>
      <c r="Q340" s="68" t="s">
        <v>248</v>
      </c>
      <c r="R340" s="77" t="s">
        <v>248</v>
      </c>
      <c r="S340" s="77"/>
      <c r="T340" s="77"/>
      <c r="U340" s="77"/>
      <c r="V340" s="72" t="s">
        <v>544</v>
      </c>
      <c r="W340" s="77"/>
      <c r="Y340" s="77"/>
      <c r="Z340" s="77"/>
    </row>
    <row r="341" spans="1:26">
      <c r="A341" s="52">
        <v>378</v>
      </c>
      <c r="B341" s="52" t="s">
        <v>13</v>
      </c>
      <c r="C341" s="66" t="s">
        <v>905</v>
      </c>
      <c r="D341" s="52"/>
      <c r="E341" s="77" t="s">
        <v>906</v>
      </c>
      <c r="F341" s="50">
        <v>4</v>
      </c>
      <c r="G341" s="50" t="s">
        <v>1083</v>
      </c>
      <c r="H341" s="77" t="s">
        <v>1086</v>
      </c>
      <c r="I341" s="69" t="s">
        <v>1087</v>
      </c>
      <c r="J341" s="70" t="s">
        <v>1087</v>
      </c>
      <c r="K341" s="77"/>
      <c r="L341" s="77"/>
      <c r="M341" s="6">
        <v>0.6</v>
      </c>
      <c r="N341" s="55">
        <v>43015</v>
      </c>
      <c r="O341" s="77" t="s">
        <v>688</v>
      </c>
      <c r="P341" s="67" t="s">
        <v>608</v>
      </c>
      <c r="Q341" s="68" t="s">
        <v>248</v>
      </c>
      <c r="R341" s="77" t="s">
        <v>248</v>
      </c>
      <c r="S341" s="77"/>
      <c r="T341" s="77"/>
      <c r="U341" s="77"/>
      <c r="V341" s="72" t="s">
        <v>1011</v>
      </c>
      <c r="W341" s="77"/>
      <c r="Y341" s="77"/>
      <c r="Z341" s="77"/>
    </row>
    <row r="342" spans="1:26">
      <c r="A342" s="52">
        <v>379</v>
      </c>
      <c r="B342" s="52" t="s">
        <v>13</v>
      </c>
      <c r="C342" s="66" t="s">
        <v>905</v>
      </c>
      <c r="D342" s="52"/>
      <c r="E342" s="77" t="s">
        <v>906</v>
      </c>
      <c r="F342" s="50">
        <v>4</v>
      </c>
      <c r="G342" s="50" t="s">
        <v>1088</v>
      </c>
      <c r="H342" s="77" t="s">
        <v>360</v>
      </c>
      <c r="I342" s="69" t="s">
        <v>360</v>
      </c>
      <c r="J342" s="70" t="s">
        <v>742</v>
      </c>
      <c r="K342" s="77"/>
      <c r="L342" s="77"/>
      <c r="M342" s="6">
        <v>0.6</v>
      </c>
      <c r="N342" s="55">
        <v>43015</v>
      </c>
      <c r="O342" s="77" t="s">
        <v>65</v>
      </c>
      <c r="P342" s="67" t="s">
        <v>608</v>
      </c>
      <c r="Q342" s="68" t="s">
        <v>360</v>
      </c>
      <c r="R342" s="77" t="s">
        <v>171</v>
      </c>
      <c r="S342" s="77"/>
      <c r="T342" s="69" t="s">
        <v>609</v>
      </c>
      <c r="U342" s="69" t="s">
        <v>609</v>
      </c>
      <c r="V342" s="77"/>
      <c r="W342" s="77"/>
      <c r="Y342" s="77"/>
      <c r="Z342" s="77"/>
    </row>
    <row r="343" spans="1:26">
      <c r="A343" s="52">
        <v>380</v>
      </c>
      <c r="B343" s="52" t="s">
        <v>13</v>
      </c>
      <c r="C343" s="66" t="s">
        <v>905</v>
      </c>
      <c r="D343" s="52"/>
      <c r="E343" s="77" t="s">
        <v>906</v>
      </c>
      <c r="F343" s="50">
        <v>4</v>
      </c>
      <c r="G343" s="50" t="s">
        <v>1088</v>
      </c>
      <c r="H343" s="77" t="s">
        <v>1089</v>
      </c>
      <c r="I343" s="69" t="s">
        <v>1090</v>
      </c>
      <c r="J343" s="70" t="s">
        <v>1090</v>
      </c>
      <c r="K343" s="77"/>
      <c r="L343" s="77"/>
      <c r="M343" s="6">
        <v>0.6</v>
      </c>
      <c r="N343" s="55">
        <v>43015</v>
      </c>
      <c r="O343" s="77" t="s">
        <v>65</v>
      </c>
      <c r="P343" s="67" t="s">
        <v>608</v>
      </c>
      <c r="Q343" s="68" t="s">
        <v>145</v>
      </c>
      <c r="R343" s="77" t="s">
        <v>248</v>
      </c>
      <c r="S343" s="77"/>
      <c r="T343" s="77"/>
      <c r="U343" s="69" t="s">
        <v>609</v>
      </c>
      <c r="V343" s="77"/>
      <c r="W343" s="77"/>
      <c r="Y343" s="77"/>
      <c r="Z343" s="77"/>
    </row>
    <row r="344" spans="1:26">
      <c r="A344" s="52">
        <v>382</v>
      </c>
      <c r="B344" s="52" t="s">
        <v>13</v>
      </c>
      <c r="C344" s="66" t="s">
        <v>905</v>
      </c>
      <c r="D344" s="52"/>
      <c r="E344" s="77" t="s">
        <v>906</v>
      </c>
      <c r="F344" s="50">
        <v>4</v>
      </c>
      <c r="G344" s="50" t="s">
        <v>1088</v>
      </c>
      <c r="H344" s="77" t="s">
        <v>1091</v>
      </c>
      <c r="I344" s="69" t="s">
        <v>1092</v>
      </c>
      <c r="J344" s="70" t="s">
        <v>1093</v>
      </c>
      <c r="K344" s="77"/>
      <c r="L344" s="77"/>
      <c r="M344" s="6">
        <v>0.6</v>
      </c>
      <c r="N344" s="55">
        <v>43015</v>
      </c>
      <c r="O344" s="77" t="s">
        <v>65</v>
      </c>
      <c r="P344" s="67" t="s">
        <v>608</v>
      </c>
      <c r="Q344" s="68" t="s">
        <v>145</v>
      </c>
      <c r="R344" s="77" t="s">
        <v>171</v>
      </c>
      <c r="S344" s="77"/>
      <c r="T344" s="77"/>
      <c r="U344" s="69" t="s">
        <v>609</v>
      </c>
      <c r="V344" s="77"/>
      <c r="W344" s="77"/>
      <c r="Y344" s="77"/>
      <c r="Z344" s="77"/>
    </row>
    <row r="345" spans="1:26">
      <c r="A345" s="52">
        <v>383</v>
      </c>
      <c r="B345" s="52" t="s">
        <v>13</v>
      </c>
      <c r="C345" s="66" t="s">
        <v>905</v>
      </c>
      <c r="D345" s="52"/>
      <c r="E345" s="77" t="s">
        <v>906</v>
      </c>
      <c r="F345" s="50">
        <v>4</v>
      </c>
      <c r="G345" s="50" t="s">
        <v>1094</v>
      </c>
      <c r="H345" s="77" t="s">
        <v>1095</v>
      </c>
      <c r="I345" s="69" t="s">
        <v>1096</v>
      </c>
      <c r="J345" s="70" t="s">
        <v>1096</v>
      </c>
      <c r="K345" s="77"/>
      <c r="L345" s="77"/>
      <c r="M345" s="6">
        <v>1</v>
      </c>
      <c r="N345" s="55">
        <v>43015</v>
      </c>
      <c r="O345" s="77" t="s">
        <v>65</v>
      </c>
      <c r="P345" s="67" t="s">
        <v>108</v>
      </c>
      <c r="Q345" s="68" t="s">
        <v>145</v>
      </c>
      <c r="R345" s="77" t="s">
        <v>171</v>
      </c>
      <c r="S345" s="77"/>
      <c r="T345" s="69" t="s">
        <v>609</v>
      </c>
      <c r="U345" s="69" t="s">
        <v>609</v>
      </c>
      <c r="V345" s="77"/>
      <c r="W345" s="77"/>
      <c r="Y345" s="77"/>
      <c r="Z345" s="77"/>
    </row>
    <row r="346" spans="1:26">
      <c r="A346" s="52">
        <v>384</v>
      </c>
      <c r="B346" s="52" t="s">
        <v>13</v>
      </c>
      <c r="C346" s="66" t="s">
        <v>905</v>
      </c>
      <c r="D346" s="52"/>
      <c r="E346" s="77" t="s">
        <v>906</v>
      </c>
      <c r="F346" s="50">
        <v>4</v>
      </c>
      <c r="G346" s="50" t="s">
        <v>107</v>
      </c>
      <c r="H346" s="77" t="s">
        <v>1097</v>
      </c>
      <c r="I346" s="69" t="s">
        <v>1098</v>
      </c>
      <c r="J346" s="70" t="s">
        <v>620</v>
      </c>
      <c r="K346" s="77"/>
      <c r="L346" s="77"/>
      <c r="M346" s="6">
        <v>1</v>
      </c>
      <c r="N346" s="55">
        <v>43015</v>
      </c>
      <c r="O346" s="77" t="s">
        <v>65</v>
      </c>
      <c r="P346" s="67" t="s">
        <v>108</v>
      </c>
      <c r="Q346" s="68" t="s">
        <v>107</v>
      </c>
      <c r="R346" s="77" t="s">
        <v>368</v>
      </c>
      <c r="S346" s="69" t="s">
        <v>609</v>
      </c>
      <c r="T346" s="69" t="s">
        <v>609</v>
      </c>
      <c r="U346" s="69" t="s">
        <v>609</v>
      </c>
      <c r="V346" s="77"/>
      <c r="W346" s="77"/>
      <c r="Y346" s="77"/>
      <c r="Z346" s="77"/>
    </row>
    <row r="347" spans="1:26">
      <c r="A347" s="52">
        <v>385</v>
      </c>
      <c r="B347" s="52" t="s">
        <v>13</v>
      </c>
      <c r="C347" s="66" t="s">
        <v>905</v>
      </c>
      <c r="D347" s="52"/>
      <c r="E347" s="77" t="s">
        <v>906</v>
      </c>
      <c r="F347" s="50">
        <v>4</v>
      </c>
      <c r="G347" s="50" t="s">
        <v>1099</v>
      </c>
      <c r="H347" s="77" t="s">
        <v>1100</v>
      </c>
      <c r="I347" s="69" t="s">
        <v>1101</v>
      </c>
      <c r="J347" s="70" t="s">
        <v>1101</v>
      </c>
      <c r="K347" s="77"/>
      <c r="L347" s="77"/>
      <c r="M347" s="6">
        <v>0.8</v>
      </c>
      <c r="N347" s="55">
        <v>43015</v>
      </c>
      <c r="O347" s="77" t="s">
        <v>65</v>
      </c>
      <c r="P347" s="67" t="s">
        <v>108</v>
      </c>
      <c r="Q347" s="68" t="s">
        <v>173</v>
      </c>
      <c r="R347" s="77" t="s">
        <v>173</v>
      </c>
      <c r="S347" s="77"/>
      <c r="T347" s="69" t="s">
        <v>609</v>
      </c>
      <c r="U347" s="77"/>
      <c r="V347" s="77"/>
      <c r="W347" s="77"/>
      <c r="Y347" s="77"/>
      <c r="Z347" s="77"/>
    </row>
    <row r="348" spans="1:26">
      <c r="A348" s="52">
        <v>386</v>
      </c>
      <c r="B348" s="52" t="s">
        <v>13</v>
      </c>
      <c r="C348" s="66" t="s">
        <v>905</v>
      </c>
      <c r="D348" s="52"/>
      <c r="E348" s="77" t="s">
        <v>906</v>
      </c>
      <c r="F348" s="50">
        <v>4</v>
      </c>
      <c r="G348" s="50" t="s">
        <v>1099</v>
      </c>
      <c r="H348" s="77" t="s">
        <v>1102</v>
      </c>
      <c r="I348" s="69" t="s">
        <v>1103</v>
      </c>
      <c r="J348" s="70" t="s">
        <v>1103</v>
      </c>
      <c r="K348" s="77"/>
      <c r="L348" s="77"/>
      <c r="M348" s="6">
        <v>0.8</v>
      </c>
      <c r="N348" s="55">
        <v>43015</v>
      </c>
      <c r="O348" s="77" t="s">
        <v>65</v>
      </c>
      <c r="P348" s="67" t="s">
        <v>108</v>
      </c>
      <c r="Q348" s="68" t="s">
        <v>173</v>
      </c>
      <c r="R348" s="77" t="s">
        <v>173</v>
      </c>
      <c r="S348" s="69" t="s">
        <v>609</v>
      </c>
      <c r="T348" s="77"/>
      <c r="U348" s="77"/>
      <c r="V348" s="77"/>
      <c r="W348" s="77"/>
      <c r="Y348" s="77"/>
      <c r="Z348" s="77"/>
    </row>
    <row r="349" spans="1:26">
      <c r="A349" s="52">
        <v>387</v>
      </c>
      <c r="B349" s="52" t="s">
        <v>13</v>
      </c>
      <c r="C349" s="66" t="s">
        <v>905</v>
      </c>
      <c r="D349" s="52"/>
      <c r="E349" s="77" t="s">
        <v>906</v>
      </c>
      <c r="F349" s="50">
        <v>4</v>
      </c>
      <c r="G349" s="50" t="s">
        <v>222</v>
      </c>
      <c r="H349" s="77" t="s">
        <v>222</v>
      </c>
      <c r="I349" s="69" t="s">
        <v>222</v>
      </c>
      <c r="J349" s="70" t="s">
        <v>222</v>
      </c>
      <c r="K349" s="77"/>
      <c r="L349" s="77"/>
      <c r="M349" s="6">
        <v>1</v>
      </c>
      <c r="N349" s="55">
        <v>43015</v>
      </c>
      <c r="O349" s="77" t="s">
        <v>65</v>
      </c>
      <c r="P349" s="67" t="s">
        <v>608</v>
      </c>
      <c r="Q349" s="68" t="s">
        <v>222</v>
      </c>
      <c r="R349" s="77" t="s">
        <v>171</v>
      </c>
      <c r="S349" s="77"/>
      <c r="T349" s="69" t="s">
        <v>609</v>
      </c>
      <c r="U349" s="77"/>
      <c r="V349" s="77"/>
      <c r="W349" s="77"/>
      <c r="Y349" s="77"/>
      <c r="Z349" s="77"/>
    </row>
    <row r="350" spans="1:26">
      <c r="A350" s="52">
        <v>388</v>
      </c>
      <c r="B350" s="52" t="s">
        <v>13</v>
      </c>
      <c r="C350" s="66" t="s">
        <v>905</v>
      </c>
      <c r="D350" s="52"/>
      <c r="E350" s="77" t="s">
        <v>1104</v>
      </c>
      <c r="F350" s="50">
        <v>4</v>
      </c>
      <c r="G350" s="77" t="s">
        <v>907</v>
      </c>
      <c r="H350" s="77"/>
      <c r="I350" s="69" t="s">
        <v>907</v>
      </c>
      <c r="J350" s="70" t="s">
        <v>420</v>
      </c>
      <c r="K350" s="77" t="s">
        <v>1105</v>
      </c>
      <c r="L350" s="77"/>
      <c r="M350" s="6">
        <v>1</v>
      </c>
      <c r="N350" s="55">
        <v>43015</v>
      </c>
      <c r="O350" s="77" t="s">
        <v>65</v>
      </c>
      <c r="P350" s="67" t="s">
        <v>108</v>
      </c>
      <c r="Q350" s="68" t="s">
        <v>399</v>
      </c>
      <c r="R350" s="77" t="s">
        <v>95</v>
      </c>
      <c r="S350" s="77"/>
      <c r="T350" s="69" t="s">
        <v>609</v>
      </c>
      <c r="U350" s="77"/>
      <c r="V350" s="77"/>
      <c r="W350" s="77"/>
      <c r="Y350" s="77"/>
      <c r="Z350" s="77"/>
    </row>
    <row r="351" spans="1:26">
      <c r="A351" s="52">
        <v>390</v>
      </c>
      <c r="B351" s="52" t="s">
        <v>13</v>
      </c>
      <c r="C351" s="66" t="s">
        <v>905</v>
      </c>
      <c r="D351" s="52"/>
      <c r="E351" s="77" t="s">
        <v>1104</v>
      </c>
      <c r="F351" s="50">
        <v>4</v>
      </c>
      <c r="G351" s="77" t="s">
        <v>97</v>
      </c>
      <c r="H351" s="77"/>
      <c r="I351" s="69" t="s">
        <v>97</v>
      </c>
      <c r="J351" s="70" t="s">
        <v>97</v>
      </c>
      <c r="K351" s="77" t="s">
        <v>923</v>
      </c>
      <c r="L351" s="77"/>
      <c r="M351" s="6">
        <v>1</v>
      </c>
      <c r="N351" s="55">
        <v>43015</v>
      </c>
      <c r="O351" s="77" t="s">
        <v>65</v>
      </c>
      <c r="P351" s="67" t="s">
        <v>612</v>
      </c>
      <c r="Q351" s="68" t="s">
        <v>97</v>
      </c>
      <c r="R351" s="77" t="s">
        <v>97</v>
      </c>
      <c r="S351" s="77"/>
      <c r="T351" s="69" t="s">
        <v>609</v>
      </c>
      <c r="U351" s="77"/>
      <c r="V351" s="77"/>
      <c r="W351" s="77"/>
      <c r="Y351" s="77"/>
      <c r="Z351" s="77"/>
    </row>
    <row r="352" spans="1:26">
      <c r="A352" s="52">
        <v>391</v>
      </c>
      <c r="B352" s="52" t="s">
        <v>13</v>
      </c>
      <c r="C352" s="66" t="s">
        <v>905</v>
      </c>
      <c r="D352" s="52"/>
      <c r="E352" s="77" t="s">
        <v>1104</v>
      </c>
      <c r="F352" s="50">
        <v>4</v>
      </c>
      <c r="G352" s="77" t="s">
        <v>72</v>
      </c>
      <c r="H352" s="77"/>
      <c r="I352" s="69" t="s">
        <v>72</v>
      </c>
      <c r="J352" s="70" t="s">
        <v>71</v>
      </c>
      <c r="K352" s="77" t="s">
        <v>926</v>
      </c>
      <c r="L352" s="77"/>
      <c r="M352" s="6">
        <v>1</v>
      </c>
      <c r="N352" s="55">
        <v>43015</v>
      </c>
      <c r="O352" s="77" t="s">
        <v>65</v>
      </c>
      <c r="P352" s="67" t="s">
        <v>612</v>
      </c>
      <c r="Q352" s="68" t="s">
        <v>71</v>
      </c>
      <c r="R352" s="77" t="s">
        <v>83</v>
      </c>
      <c r="S352" s="77"/>
      <c r="T352" s="69" t="s">
        <v>609</v>
      </c>
      <c r="U352" s="77"/>
      <c r="V352" s="77"/>
      <c r="W352" s="77"/>
      <c r="Y352" s="77"/>
      <c r="Z352" s="77"/>
    </row>
    <row r="353" spans="1:28">
      <c r="A353" s="52">
        <v>392</v>
      </c>
      <c r="B353" s="52" t="s">
        <v>13</v>
      </c>
      <c r="C353" s="66" t="s">
        <v>905</v>
      </c>
      <c r="D353" s="52"/>
      <c r="E353" s="77" t="s">
        <v>1104</v>
      </c>
      <c r="F353" s="50">
        <v>4</v>
      </c>
      <c r="G353" s="77" t="s">
        <v>282</v>
      </c>
      <c r="H353" s="77"/>
      <c r="I353" s="69" t="s">
        <v>282</v>
      </c>
      <c r="J353" s="70" t="s">
        <v>282</v>
      </c>
      <c r="K353" s="77" t="s">
        <v>1106</v>
      </c>
      <c r="L353" s="77"/>
      <c r="M353" s="6">
        <v>0.8</v>
      </c>
      <c r="N353" s="55">
        <v>43015</v>
      </c>
      <c r="O353" s="77" t="s">
        <v>65</v>
      </c>
      <c r="P353" s="67" t="s">
        <v>608</v>
      </c>
      <c r="Q353" s="68" t="s">
        <v>282</v>
      </c>
      <c r="R353" s="77" t="s">
        <v>171</v>
      </c>
      <c r="S353" s="77"/>
      <c r="T353" s="69" t="s">
        <v>609</v>
      </c>
      <c r="U353" s="77"/>
      <c r="V353" s="77"/>
      <c r="W353" s="77"/>
      <c r="Y353" s="77"/>
      <c r="Z353" s="77"/>
      <c r="AA353" s="77"/>
      <c r="AB353" s="77"/>
    </row>
    <row r="354" spans="1:28">
      <c r="A354" s="52">
        <v>395</v>
      </c>
      <c r="B354" s="52" t="s">
        <v>13</v>
      </c>
      <c r="C354" s="66" t="s">
        <v>905</v>
      </c>
      <c r="D354" s="52"/>
      <c r="E354" s="77" t="s">
        <v>1104</v>
      </c>
      <c r="F354" s="50">
        <v>4</v>
      </c>
      <c r="G354" s="77" t="s">
        <v>936</v>
      </c>
      <c r="H354" s="77"/>
      <c r="I354" s="69" t="s">
        <v>936</v>
      </c>
      <c r="J354" s="70" t="s">
        <v>937</v>
      </c>
      <c r="K354" s="77" t="s">
        <v>936</v>
      </c>
      <c r="L354" s="77"/>
      <c r="M354" s="6">
        <v>0.8</v>
      </c>
      <c r="N354" s="55">
        <v>43015</v>
      </c>
      <c r="O354" s="77" t="s">
        <v>688</v>
      </c>
      <c r="P354" s="67" t="s">
        <v>608</v>
      </c>
      <c r="Q354" s="68" t="s">
        <v>608</v>
      </c>
      <c r="R354" s="77" t="s">
        <v>171</v>
      </c>
      <c r="S354" s="69" t="s">
        <v>609</v>
      </c>
      <c r="T354" s="69" t="s">
        <v>609</v>
      </c>
      <c r="U354" s="77"/>
      <c r="V354" s="77"/>
      <c r="W354" s="77"/>
      <c r="Y354" s="77"/>
      <c r="Z354" s="77"/>
      <c r="AA354" s="77"/>
      <c r="AB354" s="77"/>
    </row>
    <row r="355" spans="1:28">
      <c r="A355" s="52">
        <v>399</v>
      </c>
      <c r="B355" s="52" t="s">
        <v>13</v>
      </c>
      <c r="C355" s="66" t="s">
        <v>905</v>
      </c>
      <c r="D355" s="52"/>
      <c r="E355" s="77" t="s">
        <v>1104</v>
      </c>
      <c r="F355" s="50">
        <v>4</v>
      </c>
      <c r="G355" s="77" t="s">
        <v>991</v>
      </c>
      <c r="H355" s="77"/>
      <c r="I355" s="69" t="s">
        <v>991</v>
      </c>
      <c r="J355" s="70" t="s">
        <v>993</v>
      </c>
      <c r="K355" s="77" t="s">
        <v>1107</v>
      </c>
      <c r="L355" s="77"/>
      <c r="M355" s="6">
        <v>0.8</v>
      </c>
      <c r="N355" s="55">
        <v>43015</v>
      </c>
      <c r="O355" s="77" t="s">
        <v>65</v>
      </c>
      <c r="P355" s="67" t="s">
        <v>108</v>
      </c>
      <c r="Q355" s="68" t="s">
        <v>144</v>
      </c>
      <c r="R355" s="77" t="s">
        <v>262</v>
      </c>
      <c r="S355" s="69" t="s">
        <v>609</v>
      </c>
      <c r="T355" s="69" t="s">
        <v>609</v>
      </c>
      <c r="U355" s="77"/>
      <c r="V355" s="77"/>
      <c r="W355" s="77"/>
      <c r="Y355" s="77"/>
      <c r="Z355" s="77"/>
      <c r="AA355" s="77"/>
      <c r="AB355" s="77"/>
    </row>
    <row r="356" spans="1:28">
      <c r="A356" s="52">
        <v>401</v>
      </c>
      <c r="B356" s="52" t="s">
        <v>13</v>
      </c>
      <c r="C356" s="66" t="s">
        <v>905</v>
      </c>
      <c r="D356" s="52"/>
      <c r="E356" s="77" t="s">
        <v>1104</v>
      </c>
      <c r="F356" s="50">
        <v>4</v>
      </c>
      <c r="G356" s="77" t="s">
        <v>1008</v>
      </c>
      <c r="H356" s="77"/>
      <c r="I356" s="69" t="s">
        <v>1008</v>
      </c>
      <c r="J356" s="70" t="s">
        <v>1008</v>
      </c>
      <c r="K356" s="77"/>
      <c r="L356" s="77"/>
      <c r="M356" s="6">
        <v>0.6</v>
      </c>
      <c r="N356" s="55">
        <v>43015</v>
      </c>
      <c r="O356" s="77" t="s">
        <v>65</v>
      </c>
      <c r="P356" s="67" t="s">
        <v>248</v>
      </c>
      <c r="Q356" s="68" t="s">
        <v>248</v>
      </c>
      <c r="R356" s="77" t="s">
        <v>248</v>
      </c>
      <c r="S356" s="77"/>
      <c r="T356" s="77"/>
      <c r="U356" s="77"/>
      <c r="V356" s="72" t="s">
        <v>1011</v>
      </c>
      <c r="W356" s="77"/>
      <c r="Y356" s="77"/>
      <c r="Z356" s="77"/>
      <c r="AA356" s="77"/>
      <c r="AB356" s="77"/>
    </row>
    <row r="357" spans="1:28">
      <c r="A357" s="52">
        <v>403</v>
      </c>
      <c r="B357" s="52" t="s">
        <v>13</v>
      </c>
      <c r="C357" s="66" t="s">
        <v>905</v>
      </c>
      <c r="D357" s="52"/>
      <c r="E357" s="77" t="s">
        <v>1104</v>
      </c>
      <c r="F357" s="50">
        <v>4</v>
      </c>
      <c r="G357" s="77" t="s">
        <v>1020</v>
      </c>
      <c r="H357" s="77"/>
      <c r="I357" s="69" t="s">
        <v>1020</v>
      </c>
      <c r="J357" s="70" t="s">
        <v>1021</v>
      </c>
      <c r="K357" s="77" t="s">
        <v>1020</v>
      </c>
      <c r="L357" s="77"/>
      <c r="M357" s="6">
        <v>0.6</v>
      </c>
      <c r="N357" s="55">
        <v>43015</v>
      </c>
      <c r="O357" s="77" t="s">
        <v>189</v>
      </c>
      <c r="P357" s="67" t="s">
        <v>608</v>
      </c>
      <c r="Q357" s="68" t="s">
        <v>210</v>
      </c>
      <c r="R357" s="77" t="s">
        <v>248</v>
      </c>
      <c r="S357" s="77"/>
      <c r="T357" s="69" t="s">
        <v>609</v>
      </c>
      <c r="U357" s="77"/>
      <c r="V357" s="77"/>
      <c r="W357" s="77"/>
      <c r="Y357" s="69" t="s">
        <v>1023</v>
      </c>
      <c r="Z357" s="77"/>
      <c r="AA357" s="77"/>
      <c r="AB357" s="69" t="s">
        <v>65</v>
      </c>
    </row>
    <row r="358" spans="1:28">
      <c r="A358" s="52">
        <v>404</v>
      </c>
      <c r="B358" s="52" t="s">
        <v>13</v>
      </c>
      <c r="C358" s="66" t="s">
        <v>905</v>
      </c>
      <c r="D358" s="52"/>
      <c r="E358" s="77" t="s">
        <v>1104</v>
      </c>
      <c r="F358" s="50">
        <v>4</v>
      </c>
      <c r="G358" s="77" t="s">
        <v>1024</v>
      </c>
      <c r="H358" s="77"/>
      <c r="I358" s="69" t="s">
        <v>1024</v>
      </c>
      <c r="J358" s="70" t="s">
        <v>87</v>
      </c>
      <c r="K358" s="77" t="s">
        <v>1025</v>
      </c>
      <c r="L358" s="77"/>
      <c r="M358" s="6">
        <v>1</v>
      </c>
      <c r="N358" s="55">
        <v>43015</v>
      </c>
      <c r="O358" s="77" t="s">
        <v>65</v>
      </c>
      <c r="P358" s="67" t="s">
        <v>607</v>
      </c>
      <c r="Q358" s="68" t="s">
        <v>87</v>
      </c>
      <c r="R358" s="77" t="s">
        <v>95</v>
      </c>
      <c r="S358" s="77"/>
      <c r="T358" s="69" t="s">
        <v>609</v>
      </c>
      <c r="U358" s="77"/>
      <c r="V358" s="77"/>
      <c r="W358" s="77"/>
      <c r="Y358" s="77"/>
      <c r="Z358" s="77"/>
      <c r="AA358" s="77"/>
      <c r="AB358" s="77"/>
    </row>
    <row r="359" spans="1:28">
      <c r="A359" s="52">
        <v>405</v>
      </c>
      <c r="B359" s="52" t="s">
        <v>13</v>
      </c>
      <c r="C359" s="66" t="s">
        <v>905</v>
      </c>
      <c r="D359" s="52"/>
      <c r="E359" s="77" t="s">
        <v>1104</v>
      </c>
      <c r="F359" s="50">
        <v>4</v>
      </c>
      <c r="G359" s="77" t="s">
        <v>1027</v>
      </c>
      <c r="H359" s="77"/>
      <c r="I359" s="69" t="s">
        <v>1027</v>
      </c>
      <c r="J359" s="70" t="s">
        <v>769</v>
      </c>
      <c r="K359" s="77" t="s">
        <v>1108</v>
      </c>
      <c r="L359" s="77"/>
      <c r="M359" s="6">
        <v>0.6</v>
      </c>
      <c r="N359" s="55">
        <v>43015</v>
      </c>
      <c r="O359" s="77" t="s">
        <v>65</v>
      </c>
      <c r="P359" s="67" t="s">
        <v>108</v>
      </c>
      <c r="Q359" s="68" t="s">
        <v>176</v>
      </c>
      <c r="R359" s="77" t="s">
        <v>171</v>
      </c>
      <c r="S359" s="69" t="s">
        <v>609</v>
      </c>
      <c r="T359" s="77"/>
      <c r="U359" s="77"/>
      <c r="V359" s="77"/>
      <c r="W359" s="77"/>
      <c r="Y359" s="77"/>
      <c r="Z359" s="77"/>
      <c r="AA359" s="77"/>
      <c r="AB359" s="77"/>
    </row>
    <row r="360" spans="1:28">
      <c r="A360" s="52">
        <v>406</v>
      </c>
      <c r="B360" s="52" t="s">
        <v>13</v>
      </c>
      <c r="C360" s="66" t="s">
        <v>905</v>
      </c>
      <c r="D360" s="52"/>
      <c r="E360" s="77" t="s">
        <v>1104</v>
      </c>
      <c r="F360" s="50">
        <v>4</v>
      </c>
      <c r="G360" s="77" t="s">
        <v>1030</v>
      </c>
      <c r="H360" s="77"/>
      <c r="I360" s="69" t="s">
        <v>1030</v>
      </c>
      <c r="J360" s="70" t="s">
        <v>1032</v>
      </c>
      <c r="K360" s="77"/>
      <c r="L360" s="77"/>
      <c r="M360" s="6">
        <v>0.8</v>
      </c>
      <c r="N360" s="55">
        <v>43015</v>
      </c>
      <c r="O360" s="77" t="s">
        <v>65</v>
      </c>
      <c r="P360" s="67" t="s">
        <v>248</v>
      </c>
      <c r="Q360" s="68" t="s">
        <v>248</v>
      </c>
      <c r="R360" s="77" t="s">
        <v>368</v>
      </c>
      <c r="S360" s="77"/>
      <c r="T360" s="77"/>
      <c r="U360" s="77"/>
      <c r="V360" s="72" t="s">
        <v>1033</v>
      </c>
      <c r="W360" s="77"/>
      <c r="Y360" s="77"/>
      <c r="Z360" s="77"/>
      <c r="AA360" s="77"/>
      <c r="AB360" s="77"/>
    </row>
    <row r="361" spans="1:28">
      <c r="A361" s="52">
        <v>407</v>
      </c>
      <c r="B361" s="52" t="s">
        <v>13</v>
      </c>
      <c r="C361" s="66" t="s">
        <v>905</v>
      </c>
      <c r="D361" s="52"/>
      <c r="E361" s="77" t="s">
        <v>1104</v>
      </c>
      <c r="F361" s="50">
        <v>4</v>
      </c>
      <c r="G361" s="77" t="s">
        <v>1034</v>
      </c>
      <c r="H361" s="77"/>
      <c r="I361" s="69" t="s">
        <v>1034</v>
      </c>
      <c r="J361" s="70" t="s">
        <v>1037</v>
      </c>
      <c r="K361" s="77" t="s">
        <v>1109</v>
      </c>
      <c r="L361" s="77"/>
      <c r="M361" s="6">
        <v>1</v>
      </c>
      <c r="N361" s="55">
        <v>43015</v>
      </c>
      <c r="O361" s="77" t="s">
        <v>263</v>
      </c>
      <c r="P361" s="67" t="s">
        <v>655</v>
      </c>
      <c r="Q361" s="68" t="s">
        <v>266</v>
      </c>
      <c r="R361" s="77" t="s">
        <v>171</v>
      </c>
      <c r="S361" s="69" t="s">
        <v>609</v>
      </c>
      <c r="T361" s="69" t="s">
        <v>609</v>
      </c>
      <c r="U361" s="77"/>
      <c r="V361" s="77"/>
      <c r="W361" s="77"/>
      <c r="Y361" s="77"/>
      <c r="Z361" s="77"/>
      <c r="AA361" s="77"/>
      <c r="AB361" s="77"/>
    </row>
    <row r="362" spans="1:28">
      <c r="A362" s="52">
        <v>408</v>
      </c>
      <c r="B362" s="52" t="s">
        <v>13</v>
      </c>
      <c r="C362" s="66" t="s">
        <v>905</v>
      </c>
      <c r="D362" s="52"/>
      <c r="E362" s="77" t="s">
        <v>1104</v>
      </c>
      <c r="F362" s="50">
        <v>4</v>
      </c>
      <c r="G362" s="77" t="s">
        <v>889</v>
      </c>
      <c r="H362" s="77"/>
      <c r="I362" s="69" t="s">
        <v>889</v>
      </c>
      <c r="J362" s="70" t="s">
        <v>889</v>
      </c>
      <c r="K362" s="77" t="s">
        <v>717</v>
      </c>
      <c r="L362" s="77"/>
      <c r="M362" s="6">
        <v>1</v>
      </c>
      <c r="N362" s="55">
        <v>43015</v>
      </c>
      <c r="O362" s="77" t="s">
        <v>189</v>
      </c>
      <c r="P362" s="67" t="s">
        <v>717</v>
      </c>
      <c r="Q362" s="68" t="s">
        <v>190</v>
      </c>
      <c r="R362" s="77" t="s">
        <v>248</v>
      </c>
      <c r="S362" s="77"/>
      <c r="T362" s="69" t="s">
        <v>609</v>
      </c>
      <c r="U362" s="77"/>
      <c r="V362" s="77"/>
      <c r="W362" s="77"/>
      <c r="Y362" s="77"/>
      <c r="Z362" s="77"/>
      <c r="AA362" s="77"/>
      <c r="AB362" s="77"/>
    </row>
    <row r="363" spans="1:28">
      <c r="A363" s="52">
        <v>409</v>
      </c>
      <c r="B363" s="52" t="s">
        <v>13</v>
      </c>
      <c r="C363" s="66" t="s">
        <v>905</v>
      </c>
      <c r="D363" s="52"/>
      <c r="E363" s="77" t="s">
        <v>1104</v>
      </c>
      <c r="F363" s="50">
        <v>4</v>
      </c>
      <c r="G363" s="77" t="s">
        <v>294</v>
      </c>
      <c r="H363" s="77"/>
      <c r="I363" s="69" t="s">
        <v>294</v>
      </c>
      <c r="J363" s="70" t="s">
        <v>294</v>
      </c>
      <c r="K363" s="77" t="s">
        <v>294</v>
      </c>
      <c r="L363" s="77"/>
      <c r="M363" s="6">
        <v>0.6</v>
      </c>
      <c r="N363" s="55">
        <v>43015</v>
      </c>
      <c r="O363" s="77" t="s">
        <v>65</v>
      </c>
      <c r="P363" s="67" t="s">
        <v>608</v>
      </c>
      <c r="Q363" s="68" t="s">
        <v>294</v>
      </c>
      <c r="R363" s="77" t="s">
        <v>171</v>
      </c>
      <c r="S363" s="77"/>
      <c r="T363" s="69" t="s">
        <v>609</v>
      </c>
      <c r="U363" s="77"/>
      <c r="V363" s="77"/>
      <c r="W363" s="77"/>
      <c r="Y363" s="77"/>
      <c r="Z363" s="77"/>
      <c r="AA363" s="77"/>
      <c r="AB363" s="77"/>
    </row>
    <row r="364" spans="1:28">
      <c r="A364" s="52">
        <v>410</v>
      </c>
      <c r="B364" s="52" t="s">
        <v>13</v>
      </c>
      <c r="C364" s="66" t="s">
        <v>905</v>
      </c>
      <c r="D364" s="52"/>
      <c r="E364" s="77" t="s">
        <v>1104</v>
      </c>
      <c r="F364" s="50">
        <v>4</v>
      </c>
      <c r="G364" s="77" t="s">
        <v>1110</v>
      </c>
      <c r="H364" s="77"/>
      <c r="I364" s="69" t="s">
        <v>1110</v>
      </c>
      <c r="J364" s="70" t="s">
        <v>1110</v>
      </c>
      <c r="K364" s="77" t="s">
        <v>1111</v>
      </c>
      <c r="L364" s="77"/>
      <c r="M364" s="6">
        <v>1</v>
      </c>
      <c r="N364" s="55">
        <v>43015</v>
      </c>
      <c r="O364" s="77" t="s">
        <v>65</v>
      </c>
      <c r="P364" s="67" t="s">
        <v>108</v>
      </c>
      <c r="Q364" s="68" t="s">
        <v>248</v>
      </c>
      <c r="R364" s="77" t="s">
        <v>248</v>
      </c>
      <c r="S364" s="77"/>
      <c r="T364" s="77"/>
      <c r="U364" s="69"/>
      <c r="V364" s="72" t="s">
        <v>1033</v>
      </c>
      <c r="W364" s="77"/>
      <c r="Y364" s="77"/>
      <c r="Z364" s="77"/>
      <c r="AA364" s="77"/>
      <c r="AB364" s="77"/>
    </row>
    <row r="365" spans="1:28">
      <c r="A365" s="52">
        <v>411</v>
      </c>
      <c r="B365" s="52" t="s">
        <v>13</v>
      </c>
      <c r="C365" s="66" t="s">
        <v>905</v>
      </c>
      <c r="D365" s="52"/>
      <c r="E365" s="77" t="s">
        <v>1104</v>
      </c>
      <c r="F365" s="50">
        <v>4</v>
      </c>
      <c r="G365" s="77" t="s">
        <v>1040</v>
      </c>
      <c r="H365" s="77"/>
      <c r="I365" s="69" t="s">
        <v>1040</v>
      </c>
      <c r="J365" s="70" t="s">
        <v>1041</v>
      </c>
      <c r="K365" s="77" t="s">
        <v>1040</v>
      </c>
      <c r="L365" s="77"/>
      <c r="M365" s="6">
        <v>0.6</v>
      </c>
      <c r="N365" s="55">
        <v>43015</v>
      </c>
      <c r="O365" s="77" t="s">
        <v>65</v>
      </c>
      <c r="P365" s="67" t="s">
        <v>108</v>
      </c>
      <c r="Q365" s="68" t="s">
        <v>374</v>
      </c>
      <c r="R365" s="77" t="s">
        <v>171</v>
      </c>
      <c r="S365" s="69" t="s">
        <v>609</v>
      </c>
      <c r="T365" s="77"/>
      <c r="U365" s="77"/>
      <c r="V365" s="77"/>
      <c r="W365" s="77"/>
      <c r="Y365" s="77"/>
      <c r="Z365" s="77"/>
      <c r="AA365" s="77"/>
      <c r="AB365" s="77"/>
    </row>
    <row r="366" spans="1:28">
      <c r="A366" s="52">
        <v>412</v>
      </c>
      <c r="B366" s="52" t="s">
        <v>13</v>
      </c>
      <c r="C366" s="66" t="s">
        <v>905</v>
      </c>
      <c r="D366" s="52"/>
      <c r="E366" s="77" t="s">
        <v>1104</v>
      </c>
      <c r="F366" s="50">
        <v>4</v>
      </c>
      <c r="G366" s="77" t="s">
        <v>1042</v>
      </c>
      <c r="H366" s="77"/>
      <c r="I366" s="69" t="s">
        <v>1042</v>
      </c>
      <c r="J366" s="70" t="s">
        <v>1043</v>
      </c>
      <c r="K366" s="77" t="s">
        <v>1042</v>
      </c>
      <c r="L366" s="77"/>
      <c r="M366" s="6">
        <v>0.6</v>
      </c>
      <c r="N366" s="55">
        <v>43015</v>
      </c>
      <c r="O366" s="77" t="s">
        <v>65</v>
      </c>
      <c r="P366" s="67" t="s">
        <v>108</v>
      </c>
      <c r="Q366" s="68" t="s">
        <v>608</v>
      </c>
      <c r="R366" s="77" t="s">
        <v>171</v>
      </c>
      <c r="S366" s="77"/>
      <c r="T366" s="77"/>
      <c r="U366" s="69" t="s">
        <v>609</v>
      </c>
      <c r="V366" s="77"/>
      <c r="W366" s="77"/>
      <c r="Y366" s="77"/>
      <c r="Z366" s="77"/>
      <c r="AA366" s="77"/>
      <c r="AB366" s="77"/>
    </row>
    <row r="367" spans="1:28">
      <c r="A367" s="52">
        <v>415</v>
      </c>
      <c r="B367" s="52" t="s">
        <v>13</v>
      </c>
      <c r="C367" s="66" t="s">
        <v>905</v>
      </c>
      <c r="D367" s="52"/>
      <c r="E367" s="77" t="s">
        <v>1104</v>
      </c>
      <c r="F367" s="50">
        <v>4</v>
      </c>
      <c r="G367" s="77" t="s">
        <v>1076</v>
      </c>
      <c r="H367" s="77"/>
      <c r="I367" s="69" t="s">
        <v>1076</v>
      </c>
      <c r="J367" s="70" t="s">
        <v>1076</v>
      </c>
      <c r="K367" s="77" t="s">
        <v>1076</v>
      </c>
      <c r="L367" s="77"/>
      <c r="M367" s="6">
        <v>1</v>
      </c>
      <c r="N367" s="55">
        <v>43015</v>
      </c>
      <c r="O367" s="77" t="s">
        <v>65</v>
      </c>
      <c r="P367" s="67" t="s">
        <v>608</v>
      </c>
      <c r="Q367" s="68" t="s">
        <v>608</v>
      </c>
      <c r="R367" s="77" t="s">
        <v>171</v>
      </c>
      <c r="S367" s="77"/>
      <c r="T367" s="69" t="s">
        <v>609</v>
      </c>
      <c r="U367" s="77"/>
      <c r="V367" s="77"/>
      <c r="W367" s="77"/>
      <c r="X367" s="7" t="s">
        <v>1112</v>
      </c>
      <c r="Y367" s="77"/>
      <c r="Z367" s="77"/>
      <c r="AA367" s="77"/>
      <c r="AB367" s="77"/>
    </row>
    <row r="368" spans="1:28">
      <c r="A368" s="52">
        <v>416</v>
      </c>
      <c r="B368" s="52" t="s">
        <v>13</v>
      </c>
      <c r="C368" s="66" t="s">
        <v>905</v>
      </c>
      <c r="D368" s="52"/>
      <c r="E368" s="77" t="s">
        <v>1104</v>
      </c>
      <c r="F368" s="50">
        <v>4</v>
      </c>
      <c r="G368" s="77" t="s">
        <v>1077</v>
      </c>
      <c r="H368" s="77"/>
      <c r="I368" s="69" t="s">
        <v>1077</v>
      </c>
      <c r="J368" s="70" t="s">
        <v>1079</v>
      </c>
      <c r="K368" s="77" t="s">
        <v>1113</v>
      </c>
      <c r="L368" s="77"/>
      <c r="M368" s="6">
        <v>0.8</v>
      </c>
      <c r="N368" s="55">
        <v>43015</v>
      </c>
      <c r="O368" s="77" t="s">
        <v>65</v>
      </c>
      <c r="P368" s="67" t="s">
        <v>108</v>
      </c>
      <c r="Q368" s="68" t="s">
        <v>144</v>
      </c>
      <c r="R368" s="77" t="s">
        <v>262</v>
      </c>
      <c r="S368" s="69" t="s">
        <v>609</v>
      </c>
      <c r="T368" s="69" t="s">
        <v>609</v>
      </c>
      <c r="U368" s="69" t="s">
        <v>609</v>
      </c>
      <c r="V368" s="77"/>
      <c r="W368" s="77"/>
      <c r="Y368" s="77"/>
      <c r="Z368" s="77"/>
      <c r="AA368" s="77"/>
      <c r="AB368" s="77"/>
    </row>
    <row r="369" spans="1:26">
      <c r="A369" s="52">
        <v>417</v>
      </c>
      <c r="B369" s="52" t="s">
        <v>13</v>
      </c>
      <c r="C369" s="66" t="s">
        <v>905</v>
      </c>
      <c r="D369" s="52"/>
      <c r="E369" s="77" t="s">
        <v>1104</v>
      </c>
      <c r="F369" s="50">
        <v>4</v>
      </c>
      <c r="G369" s="77" t="s">
        <v>1083</v>
      </c>
      <c r="H369" s="77"/>
      <c r="I369" s="69" t="s">
        <v>1083</v>
      </c>
      <c r="J369" s="70" t="s">
        <v>1114</v>
      </c>
      <c r="K369" s="77"/>
      <c r="L369" s="77"/>
      <c r="M369" s="6">
        <v>0.8</v>
      </c>
      <c r="N369" s="55">
        <v>43015</v>
      </c>
      <c r="O369" s="77" t="s">
        <v>65</v>
      </c>
      <c r="P369" s="67" t="s">
        <v>248</v>
      </c>
      <c r="Q369" s="68" t="s">
        <v>248</v>
      </c>
      <c r="R369" s="77"/>
      <c r="S369" s="77"/>
      <c r="T369" s="77"/>
      <c r="U369" s="77"/>
      <c r="V369" s="72" t="s">
        <v>1033</v>
      </c>
      <c r="W369" s="77"/>
      <c r="Y369" s="77"/>
      <c r="Z369" s="77"/>
    </row>
    <row r="370" spans="1:26">
      <c r="A370" s="52">
        <v>419</v>
      </c>
      <c r="B370" s="52" t="s">
        <v>13</v>
      </c>
      <c r="C370" s="66" t="s">
        <v>905</v>
      </c>
      <c r="D370" s="52"/>
      <c r="E370" s="77" t="s">
        <v>1104</v>
      </c>
      <c r="F370" s="50">
        <v>4</v>
      </c>
      <c r="G370" s="77" t="s">
        <v>1094</v>
      </c>
      <c r="H370" s="77"/>
      <c r="I370" s="69" t="s">
        <v>1094</v>
      </c>
      <c r="J370" s="70" t="s">
        <v>786</v>
      </c>
      <c r="K370" s="77" t="s">
        <v>1095</v>
      </c>
      <c r="L370" s="77"/>
      <c r="M370" s="6">
        <v>1</v>
      </c>
      <c r="N370" s="55">
        <v>43015</v>
      </c>
      <c r="O370" s="77" t="s">
        <v>65</v>
      </c>
      <c r="P370" s="67" t="s">
        <v>108</v>
      </c>
      <c r="Q370" s="68" t="s">
        <v>145</v>
      </c>
      <c r="R370" s="77"/>
      <c r="S370" s="77"/>
      <c r="T370" s="69" t="s">
        <v>609</v>
      </c>
      <c r="U370" s="77"/>
      <c r="V370" s="77"/>
      <c r="W370" s="77"/>
      <c r="Y370" s="77"/>
      <c r="Z370" s="77"/>
    </row>
    <row r="371" spans="1:26">
      <c r="A371" s="52">
        <v>420</v>
      </c>
      <c r="B371" s="52" t="s">
        <v>13</v>
      </c>
      <c r="C371" s="66" t="s">
        <v>905</v>
      </c>
      <c r="D371" s="52"/>
      <c r="E371" s="77" t="s">
        <v>1104</v>
      </c>
      <c r="F371" s="50">
        <v>4</v>
      </c>
      <c r="G371" s="77" t="s">
        <v>107</v>
      </c>
      <c r="H371" s="77"/>
      <c r="I371" s="69" t="s">
        <v>107</v>
      </c>
      <c r="J371" s="70" t="s">
        <v>107</v>
      </c>
      <c r="K371" s="77" t="s">
        <v>1097</v>
      </c>
      <c r="L371" s="77"/>
      <c r="M371" s="6">
        <v>1</v>
      </c>
      <c r="N371" s="55">
        <v>43015</v>
      </c>
      <c r="O371" s="77" t="s">
        <v>65</v>
      </c>
      <c r="P371" s="67" t="s">
        <v>108</v>
      </c>
      <c r="Q371" s="68" t="s">
        <v>107</v>
      </c>
      <c r="R371" s="77"/>
      <c r="S371" s="69" t="s">
        <v>609</v>
      </c>
      <c r="T371" s="69" t="s">
        <v>609</v>
      </c>
      <c r="U371" s="77"/>
      <c r="V371" s="77"/>
      <c r="W371" s="77"/>
      <c r="Y371" s="77"/>
      <c r="Z371" s="77"/>
    </row>
    <row r="372" spans="1:26">
      <c r="A372" s="52">
        <v>421</v>
      </c>
      <c r="B372" s="52" t="s">
        <v>13</v>
      </c>
      <c r="C372" s="66" t="s">
        <v>905</v>
      </c>
      <c r="D372" s="52"/>
      <c r="E372" s="77" t="s">
        <v>1104</v>
      </c>
      <c r="F372" s="50">
        <v>4</v>
      </c>
      <c r="G372" s="77" t="s">
        <v>1099</v>
      </c>
      <c r="H372" s="77"/>
      <c r="I372" s="69" t="s">
        <v>1099</v>
      </c>
      <c r="J372" s="70" t="s">
        <v>1103</v>
      </c>
      <c r="K372" s="77" t="s">
        <v>1115</v>
      </c>
      <c r="L372" s="77"/>
      <c r="M372" s="6">
        <v>0.8</v>
      </c>
      <c r="N372" s="55">
        <v>43015</v>
      </c>
      <c r="O372" s="77" t="s">
        <v>65</v>
      </c>
      <c r="P372" s="67" t="s">
        <v>108</v>
      </c>
      <c r="Q372" s="68" t="s">
        <v>173</v>
      </c>
      <c r="R372" s="77"/>
      <c r="S372" s="77"/>
      <c r="T372" s="69" t="s">
        <v>609</v>
      </c>
      <c r="U372" s="77"/>
      <c r="V372" s="77"/>
      <c r="W372" s="77"/>
      <c r="Y372" s="77"/>
      <c r="Z372" s="77"/>
    </row>
    <row r="373" spans="1:26">
      <c r="A373" s="52">
        <v>422</v>
      </c>
      <c r="B373" s="52" t="s">
        <v>13</v>
      </c>
      <c r="C373" s="66" t="s">
        <v>905</v>
      </c>
      <c r="D373" s="52"/>
      <c r="E373" s="77" t="s">
        <v>1104</v>
      </c>
      <c r="F373" s="50">
        <v>4</v>
      </c>
      <c r="G373" s="77" t="s">
        <v>222</v>
      </c>
      <c r="H373" s="77"/>
      <c r="I373" s="69" t="s">
        <v>222</v>
      </c>
      <c r="J373" s="70" t="s">
        <v>222</v>
      </c>
      <c r="K373" s="77" t="s">
        <v>222</v>
      </c>
      <c r="L373" s="77"/>
      <c r="M373" s="6">
        <v>1</v>
      </c>
      <c r="N373" s="55">
        <v>43015</v>
      </c>
      <c r="O373" s="77" t="s">
        <v>65</v>
      </c>
      <c r="P373" s="67" t="s">
        <v>608</v>
      </c>
      <c r="Q373" s="68" t="s">
        <v>222</v>
      </c>
      <c r="R373" s="77"/>
      <c r="S373" s="77"/>
      <c r="T373" s="69" t="s">
        <v>609</v>
      </c>
      <c r="U373" s="77"/>
      <c r="V373" s="77"/>
      <c r="W373" s="77"/>
      <c r="Y373" s="77"/>
      <c r="Z373" s="77"/>
    </row>
    <row r="374" spans="1:26">
      <c r="A374" s="52">
        <v>424</v>
      </c>
      <c r="B374" s="52" t="s">
        <v>13</v>
      </c>
      <c r="C374" s="66" t="s">
        <v>1116</v>
      </c>
      <c r="D374" s="52" t="s">
        <v>1117</v>
      </c>
      <c r="E374" s="77" t="s">
        <v>49</v>
      </c>
      <c r="F374" s="50">
        <v>3</v>
      </c>
      <c r="G374" s="50" t="s">
        <v>1118</v>
      </c>
      <c r="H374" s="77">
        <v>16</v>
      </c>
      <c r="I374" s="50" t="s">
        <v>1118</v>
      </c>
      <c r="J374" s="71" t="s">
        <v>1007</v>
      </c>
      <c r="K374" s="77" t="s">
        <v>1119</v>
      </c>
      <c r="L374" s="77"/>
      <c r="M374" s="6">
        <v>0.8</v>
      </c>
      <c r="N374" s="55"/>
      <c r="O374" s="77" t="s">
        <v>65</v>
      </c>
      <c r="P374" s="67" t="s">
        <v>608</v>
      </c>
      <c r="Q374" s="68" t="s">
        <v>608</v>
      </c>
      <c r="R374" s="77" t="s">
        <v>368</v>
      </c>
      <c r="S374" s="77"/>
      <c r="T374" s="77"/>
      <c r="U374" s="69" t="s">
        <v>609</v>
      </c>
      <c r="V374" s="77"/>
      <c r="W374" s="77"/>
      <c r="Y374" s="77"/>
      <c r="Z374" s="77"/>
    </row>
    <row r="375" spans="1:26">
      <c r="A375" s="52">
        <v>427</v>
      </c>
      <c r="B375" s="52" t="s">
        <v>13</v>
      </c>
      <c r="C375" s="66" t="s">
        <v>1116</v>
      </c>
      <c r="D375" s="52" t="s">
        <v>1117</v>
      </c>
      <c r="E375" s="77" t="s">
        <v>49</v>
      </c>
      <c r="F375" s="50">
        <v>3</v>
      </c>
      <c r="G375" s="50" t="s">
        <v>1120</v>
      </c>
      <c r="H375" s="77">
        <v>24</v>
      </c>
      <c r="I375" s="50" t="s">
        <v>1120</v>
      </c>
      <c r="J375" s="71" t="s">
        <v>1121</v>
      </c>
      <c r="K375" s="77" t="s">
        <v>1122</v>
      </c>
      <c r="L375" s="77"/>
      <c r="M375" s="6">
        <v>0.8</v>
      </c>
      <c r="N375" s="55"/>
      <c r="O375" s="77" t="s">
        <v>189</v>
      </c>
      <c r="P375" s="67" t="s">
        <v>717</v>
      </c>
      <c r="Q375" s="68" t="s">
        <v>608</v>
      </c>
      <c r="R375" s="77" t="s">
        <v>248</v>
      </c>
      <c r="S375" s="77"/>
      <c r="T375" s="69" t="s">
        <v>609</v>
      </c>
      <c r="U375" s="77"/>
      <c r="V375" s="77"/>
      <c r="W375" s="77"/>
      <c r="Y375" s="77"/>
      <c r="Z375" s="77"/>
    </row>
    <row r="376" spans="1:26">
      <c r="A376" s="52">
        <v>428</v>
      </c>
      <c r="B376" s="52" t="s">
        <v>13</v>
      </c>
      <c r="C376" s="66" t="s">
        <v>1116</v>
      </c>
      <c r="D376" s="52" t="s">
        <v>1117</v>
      </c>
      <c r="E376" s="77" t="s">
        <v>49</v>
      </c>
      <c r="F376" s="50">
        <v>3</v>
      </c>
      <c r="G376" s="50" t="s">
        <v>1123</v>
      </c>
      <c r="H376" s="77">
        <v>9</v>
      </c>
      <c r="I376" s="50" t="s">
        <v>1123</v>
      </c>
      <c r="J376" s="70" t="s">
        <v>326</v>
      </c>
      <c r="K376" s="77" t="s">
        <v>1124</v>
      </c>
      <c r="L376" s="77"/>
      <c r="M376" s="6">
        <v>1</v>
      </c>
      <c r="N376" s="55"/>
      <c r="O376" s="77" t="s">
        <v>263</v>
      </c>
      <c r="P376" s="67" t="s">
        <v>655</v>
      </c>
      <c r="Q376" s="68" t="s">
        <v>266</v>
      </c>
      <c r="R376" s="77" t="s">
        <v>171</v>
      </c>
      <c r="S376" s="77"/>
      <c r="T376" s="69" t="s">
        <v>609</v>
      </c>
      <c r="U376" s="77"/>
      <c r="V376" s="77"/>
      <c r="W376" s="77"/>
      <c r="Y376" s="77"/>
      <c r="Z376" s="77"/>
    </row>
    <row r="377" spans="1:26">
      <c r="A377" s="52">
        <v>429</v>
      </c>
      <c r="B377" s="52" t="s">
        <v>13</v>
      </c>
      <c r="C377" s="66" t="s">
        <v>1116</v>
      </c>
      <c r="D377" s="52" t="s">
        <v>1117</v>
      </c>
      <c r="E377" s="77" t="s">
        <v>49</v>
      </c>
      <c r="F377" s="50">
        <v>3</v>
      </c>
      <c r="G377" s="50" t="s">
        <v>1125</v>
      </c>
      <c r="H377" s="77">
        <v>33</v>
      </c>
      <c r="I377" s="50" t="s">
        <v>1125</v>
      </c>
      <c r="J377" s="71" t="s">
        <v>1125</v>
      </c>
      <c r="K377" s="77"/>
      <c r="L377" s="77"/>
      <c r="M377" s="6">
        <v>1</v>
      </c>
      <c r="N377" s="55"/>
      <c r="O377" s="77" t="s">
        <v>688</v>
      </c>
      <c r="P377" s="67" t="s">
        <v>655</v>
      </c>
      <c r="Q377" s="68" t="s">
        <v>608</v>
      </c>
      <c r="R377" s="77"/>
      <c r="S377" s="77"/>
      <c r="T377" s="69" t="s">
        <v>609</v>
      </c>
      <c r="U377" s="77"/>
      <c r="V377" s="77"/>
      <c r="W377" s="77"/>
      <c r="Y377" s="77"/>
      <c r="Z377" s="77"/>
    </row>
    <row r="378" spans="1:26">
      <c r="A378" s="52">
        <v>430</v>
      </c>
      <c r="B378" s="52" t="s">
        <v>13</v>
      </c>
      <c r="C378" s="66" t="s">
        <v>1116</v>
      </c>
      <c r="D378" s="52" t="s">
        <v>1117</v>
      </c>
      <c r="E378" s="77" t="s">
        <v>49</v>
      </c>
      <c r="F378" s="50">
        <v>3</v>
      </c>
      <c r="G378" s="50" t="s">
        <v>1126</v>
      </c>
      <c r="H378" s="77">
        <v>15</v>
      </c>
      <c r="I378" s="50" t="s">
        <v>1126</v>
      </c>
      <c r="J378" s="71" t="s">
        <v>1126</v>
      </c>
      <c r="K378" s="77" t="s">
        <v>1127</v>
      </c>
      <c r="L378" s="77"/>
      <c r="M378" s="6">
        <v>1</v>
      </c>
      <c r="N378" s="55"/>
      <c r="O378" s="77" t="s">
        <v>65</v>
      </c>
      <c r="P378" s="67" t="s">
        <v>608</v>
      </c>
      <c r="Q378" s="68" t="s">
        <v>608</v>
      </c>
      <c r="R378" s="77" t="s">
        <v>248</v>
      </c>
      <c r="S378" s="77"/>
      <c r="T378" s="77"/>
      <c r="U378" s="69" t="s">
        <v>609</v>
      </c>
      <c r="V378" s="69" t="s">
        <v>1128</v>
      </c>
      <c r="W378" s="77"/>
      <c r="Y378" s="77"/>
      <c r="Z378" s="77"/>
    </row>
    <row r="379" spans="1:26">
      <c r="A379" s="52">
        <v>431</v>
      </c>
      <c r="B379" s="52" t="s">
        <v>13</v>
      </c>
      <c r="C379" s="66" t="s">
        <v>1116</v>
      </c>
      <c r="D379" s="52" t="s">
        <v>1117</v>
      </c>
      <c r="E379" s="77" t="s">
        <v>49</v>
      </c>
      <c r="F379" s="50">
        <v>3</v>
      </c>
      <c r="G379" s="50" t="s">
        <v>1129</v>
      </c>
      <c r="H379" s="77">
        <v>14</v>
      </c>
      <c r="I379" s="50" t="s">
        <v>1129</v>
      </c>
      <c r="J379" s="71" t="s">
        <v>1129</v>
      </c>
      <c r="K379" s="77" t="s">
        <v>1130</v>
      </c>
      <c r="L379" s="77"/>
      <c r="M379" s="6">
        <v>1</v>
      </c>
      <c r="N379" s="55"/>
      <c r="O379" s="77" t="s">
        <v>65</v>
      </c>
      <c r="P379" s="67" t="s">
        <v>608</v>
      </c>
      <c r="Q379" s="68" t="s">
        <v>608</v>
      </c>
      <c r="R379" s="77" t="s">
        <v>248</v>
      </c>
      <c r="S379" s="77"/>
      <c r="T379" s="77"/>
      <c r="U379" s="69" t="s">
        <v>609</v>
      </c>
      <c r="V379" s="69" t="s">
        <v>1128</v>
      </c>
      <c r="W379" s="77"/>
      <c r="Y379" s="77"/>
      <c r="Z379" s="77"/>
    </row>
    <row r="380" spans="1:26">
      <c r="A380" s="52">
        <v>432</v>
      </c>
      <c r="B380" s="52" t="s">
        <v>13</v>
      </c>
      <c r="C380" s="66" t="s">
        <v>1116</v>
      </c>
      <c r="D380" s="52" t="s">
        <v>1117</v>
      </c>
      <c r="E380" s="77" t="s">
        <v>49</v>
      </c>
      <c r="F380" s="50">
        <v>3</v>
      </c>
      <c r="G380" s="50" t="s">
        <v>1131</v>
      </c>
      <c r="H380" s="77">
        <v>19</v>
      </c>
      <c r="I380" s="50" t="s">
        <v>1131</v>
      </c>
      <c r="J380" s="71" t="s">
        <v>1131</v>
      </c>
      <c r="K380" s="77" t="s">
        <v>1132</v>
      </c>
      <c r="L380" s="77"/>
      <c r="M380" s="6">
        <v>1</v>
      </c>
      <c r="N380" s="55"/>
      <c r="O380" s="77" t="s">
        <v>189</v>
      </c>
      <c r="P380" s="67" t="s">
        <v>717</v>
      </c>
      <c r="Q380" s="68" t="s">
        <v>210</v>
      </c>
      <c r="R380" s="77" t="s">
        <v>248</v>
      </c>
      <c r="S380" s="77"/>
      <c r="T380" s="69" t="s">
        <v>609</v>
      </c>
      <c r="U380" s="77"/>
      <c r="V380" s="77"/>
      <c r="W380" s="77"/>
      <c r="Y380" s="77"/>
      <c r="Z380" s="77"/>
    </row>
    <row r="381" spans="1:26">
      <c r="A381" s="52">
        <v>433</v>
      </c>
      <c r="B381" s="52" t="s">
        <v>13</v>
      </c>
      <c r="C381" s="66" t="s">
        <v>1116</v>
      </c>
      <c r="D381" s="52" t="s">
        <v>1117</v>
      </c>
      <c r="E381" s="77" t="s">
        <v>49</v>
      </c>
      <c r="F381" s="50">
        <v>3</v>
      </c>
      <c r="G381" s="50" t="s">
        <v>1133</v>
      </c>
      <c r="H381" s="77">
        <v>12</v>
      </c>
      <c r="I381" s="50" t="s">
        <v>1133</v>
      </c>
      <c r="J381" s="70" t="s">
        <v>213</v>
      </c>
      <c r="K381" s="77"/>
      <c r="L381" s="77"/>
      <c r="M381" s="6">
        <v>1</v>
      </c>
      <c r="N381" s="55"/>
      <c r="O381" s="77" t="s">
        <v>189</v>
      </c>
      <c r="P381" s="67" t="s">
        <v>608</v>
      </c>
      <c r="Q381" s="68" t="s">
        <v>608</v>
      </c>
      <c r="R381" s="77" t="s">
        <v>248</v>
      </c>
      <c r="S381" s="69" t="s">
        <v>609</v>
      </c>
      <c r="T381" s="69" t="s">
        <v>609</v>
      </c>
      <c r="U381" s="77"/>
      <c r="V381" s="77"/>
      <c r="W381" s="77"/>
      <c r="Y381" s="69" t="s">
        <v>724</v>
      </c>
      <c r="Z381" s="77"/>
    </row>
    <row r="382" spans="1:26">
      <c r="A382" s="52">
        <v>434</v>
      </c>
      <c r="B382" s="52" t="s">
        <v>13</v>
      </c>
      <c r="C382" s="66" t="s">
        <v>1116</v>
      </c>
      <c r="D382" s="52" t="s">
        <v>1117</v>
      </c>
      <c r="E382" s="77" t="s">
        <v>49</v>
      </c>
      <c r="F382" s="50">
        <v>3</v>
      </c>
      <c r="G382" s="50" t="s">
        <v>1134</v>
      </c>
      <c r="H382" s="77">
        <v>4</v>
      </c>
      <c r="I382" s="50" t="s">
        <v>1134</v>
      </c>
      <c r="J382" s="71" t="s">
        <v>1135</v>
      </c>
      <c r="K382" s="77" t="s">
        <v>1136</v>
      </c>
      <c r="L382" s="77"/>
      <c r="M382" s="6">
        <v>0.8</v>
      </c>
      <c r="N382" s="55"/>
      <c r="O382" s="77" t="s">
        <v>189</v>
      </c>
      <c r="P382" s="67" t="s">
        <v>717</v>
      </c>
      <c r="Q382" s="68" t="s">
        <v>227</v>
      </c>
      <c r="R382" s="77" t="s">
        <v>248</v>
      </c>
      <c r="S382" s="77"/>
      <c r="T382" s="69" t="s">
        <v>609</v>
      </c>
      <c r="U382" s="77"/>
      <c r="V382" s="77"/>
      <c r="W382" s="77"/>
      <c r="Y382" s="77"/>
      <c r="Z382" s="77"/>
    </row>
    <row r="383" spans="1:26">
      <c r="A383" s="52">
        <v>435</v>
      </c>
      <c r="B383" s="52" t="s">
        <v>13</v>
      </c>
      <c r="C383" s="66" t="s">
        <v>1116</v>
      </c>
      <c r="D383" s="52" t="s">
        <v>1117</v>
      </c>
      <c r="E383" s="77" t="s">
        <v>49</v>
      </c>
      <c r="F383" s="50">
        <v>3</v>
      </c>
      <c r="G383" s="50" t="s">
        <v>1137</v>
      </c>
      <c r="H383" s="77">
        <v>13</v>
      </c>
      <c r="I383" s="50" t="s">
        <v>1137</v>
      </c>
      <c r="J383" s="71" t="s">
        <v>1138</v>
      </c>
      <c r="K383" s="77" t="s">
        <v>1139</v>
      </c>
      <c r="L383" s="77"/>
      <c r="M383" s="6">
        <v>0.8</v>
      </c>
      <c r="N383" s="55"/>
      <c r="O383" s="77" t="s">
        <v>688</v>
      </c>
      <c r="P383" s="67" t="s">
        <v>608</v>
      </c>
      <c r="Q383" s="68" t="s">
        <v>608</v>
      </c>
      <c r="R383" s="77"/>
      <c r="S383" s="69" t="s">
        <v>609</v>
      </c>
      <c r="T383" s="77"/>
      <c r="U383" s="77"/>
      <c r="V383" s="77"/>
      <c r="W383" s="77"/>
      <c r="Y383" s="77"/>
      <c r="Z383" s="77"/>
    </row>
    <row r="384" spans="1:26">
      <c r="A384" s="52">
        <v>436</v>
      </c>
      <c r="B384" s="52" t="s">
        <v>13</v>
      </c>
      <c r="C384" s="66" t="s">
        <v>1116</v>
      </c>
      <c r="D384" s="52" t="s">
        <v>1117</v>
      </c>
      <c r="E384" s="77" t="s">
        <v>49</v>
      </c>
      <c r="F384" s="50">
        <v>3</v>
      </c>
      <c r="G384" s="50" t="s">
        <v>1140</v>
      </c>
      <c r="H384" s="77">
        <v>28</v>
      </c>
      <c r="I384" s="50" t="s">
        <v>1140</v>
      </c>
      <c r="J384" s="71" t="s">
        <v>1141</v>
      </c>
      <c r="K384" s="77" t="s">
        <v>1142</v>
      </c>
      <c r="L384" s="77"/>
      <c r="M384" s="6">
        <v>0.8</v>
      </c>
      <c r="N384" s="55"/>
      <c r="O384" s="77" t="s">
        <v>189</v>
      </c>
      <c r="P384" s="67" t="s">
        <v>717</v>
      </c>
      <c r="Q384" s="68" t="s">
        <v>190</v>
      </c>
      <c r="R384" s="77" t="s">
        <v>248</v>
      </c>
      <c r="S384" s="77"/>
      <c r="T384" s="69" t="s">
        <v>609</v>
      </c>
      <c r="U384" s="77"/>
      <c r="V384" s="77"/>
      <c r="W384" s="77"/>
      <c r="Y384" s="77"/>
      <c r="Z384" s="77"/>
    </row>
    <row r="385" spans="1:26">
      <c r="A385" s="52">
        <v>437</v>
      </c>
      <c r="B385" s="52" t="s">
        <v>13</v>
      </c>
      <c r="C385" s="66" t="s">
        <v>1116</v>
      </c>
      <c r="D385" s="52" t="s">
        <v>1117</v>
      </c>
      <c r="E385" s="77" t="s">
        <v>49</v>
      </c>
      <c r="F385" s="50">
        <v>3</v>
      </c>
      <c r="G385" s="50" t="s">
        <v>1143</v>
      </c>
      <c r="H385" s="77">
        <v>18</v>
      </c>
      <c r="I385" s="50" t="s">
        <v>1143</v>
      </c>
      <c r="J385" s="71" t="s">
        <v>1143</v>
      </c>
      <c r="K385" s="77" t="s">
        <v>1144</v>
      </c>
      <c r="L385" s="77"/>
      <c r="M385" s="6">
        <v>1</v>
      </c>
      <c r="N385" s="55"/>
      <c r="O385" s="77" t="s">
        <v>189</v>
      </c>
      <c r="P385" s="67" t="s">
        <v>717</v>
      </c>
      <c r="Q385" s="68" t="s">
        <v>210</v>
      </c>
      <c r="R385" s="77" t="s">
        <v>248</v>
      </c>
      <c r="S385" s="77"/>
      <c r="T385" s="69" t="s">
        <v>609</v>
      </c>
      <c r="U385" s="77"/>
      <c r="V385" s="77"/>
      <c r="W385" s="77"/>
      <c r="Y385" s="69" t="s">
        <v>1145</v>
      </c>
      <c r="Z385" s="77"/>
    </row>
    <row r="386" spans="1:26">
      <c r="A386" s="52">
        <v>438</v>
      </c>
      <c r="B386" s="52" t="s">
        <v>13</v>
      </c>
      <c r="C386" s="66" t="s">
        <v>1116</v>
      </c>
      <c r="D386" s="52" t="s">
        <v>1117</v>
      </c>
      <c r="E386" s="77" t="s">
        <v>49</v>
      </c>
      <c r="F386" s="50">
        <v>3</v>
      </c>
      <c r="G386" s="50" t="s">
        <v>182</v>
      </c>
      <c r="H386" s="77">
        <v>8</v>
      </c>
      <c r="I386" s="50" t="s">
        <v>182</v>
      </c>
      <c r="J386" s="70" t="s">
        <v>182</v>
      </c>
      <c r="K386" s="77" t="s">
        <v>1146</v>
      </c>
      <c r="L386" s="77"/>
      <c r="M386" s="6">
        <v>0.8</v>
      </c>
      <c r="N386" s="55"/>
      <c r="O386" s="77" t="s">
        <v>65</v>
      </c>
      <c r="P386" s="67" t="s">
        <v>184</v>
      </c>
      <c r="Q386" s="68" t="s">
        <v>182</v>
      </c>
      <c r="R386" s="77"/>
      <c r="S386" s="77"/>
      <c r="T386" s="69" t="s">
        <v>609</v>
      </c>
      <c r="U386" s="77"/>
      <c r="V386" s="77"/>
      <c r="W386" s="77"/>
      <c r="Y386" s="77"/>
      <c r="Z386" s="77"/>
    </row>
    <row r="387" spans="1:26">
      <c r="A387" s="52">
        <v>439</v>
      </c>
      <c r="B387" s="52" t="s">
        <v>13</v>
      </c>
      <c r="C387" s="66" t="s">
        <v>1116</v>
      </c>
      <c r="D387" s="52" t="s">
        <v>1117</v>
      </c>
      <c r="E387" s="77" t="s">
        <v>49</v>
      </c>
      <c r="F387" s="50">
        <v>3</v>
      </c>
      <c r="G387" s="50" t="s">
        <v>1147</v>
      </c>
      <c r="H387" s="77">
        <v>7</v>
      </c>
      <c r="I387" s="50" t="s">
        <v>1147</v>
      </c>
      <c r="J387" s="70" t="s">
        <v>880</v>
      </c>
      <c r="K387" s="77" t="s">
        <v>1148</v>
      </c>
      <c r="L387" s="77"/>
      <c r="M387" s="6">
        <v>1</v>
      </c>
      <c r="N387" s="55"/>
      <c r="O387" s="77" t="s">
        <v>189</v>
      </c>
      <c r="P387" s="67" t="s">
        <v>717</v>
      </c>
      <c r="Q387" s="68" t="s">
        <v>210</v>
      </c>
      <c r="R387" s="77" t="s">
        <v>248</v>
      </c>
      <c r="S387" s="77"/>
      <c r="T387" s="69" t="s">
        <v>609</v>
      </c>
      <c r="U387" s="77"/>
      <c r="V387" s="77"/>
      <c r="W387" s="77"/>
      <c r="Y387" s="77"/>
      <c r="Z387" s="77"/>
    </row>
    <row r="388" spans="1:26">
      <c r="A388" s="52">
        <v>440</v>
      </c>
      <c r="B388" s="52" t="s">
        <v>13</v>
      </c>
      <c r="C388" s="66" t="s">
        <v>1116</v>
      </c>
      <c r="D388" s="52" t="s">
        <v>1117</v>
      </c>
      <c r="E388" s="77" t="s">
        <v>49</v>
      </c>
      <c r="F388" s="50">
        <v>3</v>
      </c>
      <c r="G388" s="50" t="s">
        <v>1149</v>
      </c>
      <c r="H388" s="77">
        <v>10</v>
      </c>
      <c r="I388" s="50" t="s">
        <v>1149</v>
      </c>
      <c r="J388" s="71" t="s">
        <v>1149</v>
      </c>
      <c r="K388" s="77" t="s">
        <v>1150</v>
      </c>
      <c r="L388" s="77"/>
      <c r="M388" s="6">
        <v>1</v>
      </c>
      <c r="N388" s="55"/>
      <c r="O388" s="77" t="s">
        <v>65</v>
      </c>
      <c r="P388" s="67" t="s">
        <v>608</v>
      </c>
      <c r="Q388" s="68" t="s">
        <v>608</v>
      </c>
      <c r="R388" s="77" t="s">
        <v>368</v>
      </c>
      <c r="S388" s="77"/>
      <c r="T388" s="77"/>
      <c r="U388" s="69" t="s">
        <v>609</v>
      </c>
      <c r="V388" s="77"/>
      <c r="W388" s="77"/>
      <c r="Y388" s="77"/>
      <c r="Z388" s="77"/>
    </row>
    <row r="389" spans="1:26">
      <c r="A389" s="52">
        <v>441</v>
      </c>
      <c r="B389" s="52" t="s">
        <v>13</v>
      </c>
      <c r="C389" s="66" t="s">
        <v>1116</v>
      </c>
      <c r="D389" s="52" t="s">
        <v>1117</v>
      </c>
      <c r="E389" s="77" t="s">
        <v>49</v>
      </c>
      <c r="F389" s="50">
        <v>3</v>
      </c>
      <c r="G389" s="50" t="s">
        <v>190</v>
      </c>
      <c r="H389" s="77">
        <v>6</v>
      </c>
      <c r="I389" s="50" t="s">
        <v>190</v>
      </c>
      <c r="J389" s="70" t="s">
        <v>190</v>
      </c>
      <c r="K389" s="77" t="s">
        <v>1151</v>
      </c>
      <c r="L389" s="77"/>
      <c r="M389" s="6">
        <v>1</v>
      </c>
      <c r="N389" s="55"/>
      <c r="O389" s="77" t="s">
        <v>189</v>
      </c>
      <c r="P389" s="67" t="s">
        <v>717</v>
      </c>
      <c r="Q389" s="68" t="s">
        <v>190</v>
      </c>
      <c r="R389" s="77" t="s">
        <v>248</v>
      </c>
      <c r="S389" s="77"/>
      <c r="T389" s="69" t="s">
        <v>609</v>
      </c>
      <c r="U389" s="77"/>
      <c r="V389" s="77"/>
      <c r="W389" s="77"/>
      <c r="Y389" s="77"/>
      <c r="Z389" s="77"/>
    </row>
    <row r="390" spans="1:26">
      <c r="A390" s="52">
        <v>442</v>
      </c>
      <c r="B390" s="52" t="s">
        <v>13</v>
      </c>
      <c r="C390" s="66" t="s">
        <v>1116</v>
      </c>
      <c r="D390" s="52" t="s">
        <v>1152</v>
      </c>
      <c r="E390" s="77" t="s">
        <v>16</v>
      </c>
      <c r="F390" s="50">
        <v>2</v>
      </c>
      <c r="G390" s="50" t="s">
        <v>180</v>
      </c>
      <c r="H390" s="77"/>
      <c r="I390" s="69" t="s">
        <v>180</v>
      </c>
      <c r="J390" s="70" t="s">
        <v>180</v>
      </c>
      <c r="K390" s="77" t="s">
        <v>1153</v>
      </c>
      <c r="L390" s="77"/>
      <c r="M390" s="6">
        <v>1</v>
      </c>
      <c r="N390" s="55"/>
      <c r="O390" s="77" t="s">
        <v>65</v>
      </c>
      <c r="P390" s="67" t="s">
        <v>184</v>
      </c>
      <c r="Q390" s="68" t="s">
        <v>182</v>
      </c>
      <c r="R390" s="77"/>
      <c r="S390" s="77"/>
      <c r="T390" s="69" t="s">
        <v>609</v>
      </c>
      <c r="U390" s="69" t="s">
        <v>609</v>
      </c>
      <c r="V390" s="77"/>
      <c r="W390" s="77"/>
      <c r="Y390" s="77"/>
      <c r="Z390" s="77"/>
    </row>
    <row r="391" spans="1:26">
      <c r="A391" s="52">
        <v>443</v>
      </c>
      <c r="B391" s="52" t="s">
        <v>13</v>
      </c>
      <c r="C391" s="66" t="s">
        <v>1116</v>
      </c>
      <c r="D391" s="52" t="s">
        <v>1152</v>
      </c>
      <c r="E391" s="77" t="s">
        <v>16</v>
      </c>
      <c r="F391" s="50">
        <v>2</v>
      </c>
      <c r="G391" s="50" t="s">
        <v>227</v>
      </c>
      <c r="H391" s="77"/>
      <c r="I391" s="69" t="s">
        <v>227</v>
      </c>
      <c r="J391" s="70" t="s">
        <v>227</v>
      </c>
      <c r="K391" s="77" t="s">
        <v>1154</v>
      </c>
      <c r="L391" s="77"/>
      <c r="M391" s="6">
        <v>1</v>
      </c>
      <c r="N391" s="55"/>
      <c r="O391" s="77" t="s">
        <v>189</v>
      </c>
      <c r="P391" s="67" t="s">
        <v>717</v>
      </c>
      <c r="Q391" s="68" t="s">
        <v>227</v>
      </c>
      <c r="R391" s="77" t="s">
        <v>248</v>
      </c>
      <c r="S391" s="77"/>
      <c r="T391" s="69" t="s">
        <v>609</v>
      </c>
      <c r="U391" s="77"/>
      <c r="V391" s="77"/>
      <c r="W391" s="77"/>
      <c r="Y391" s="77"/>
      <c r="Z391" s="77"/>
    </row>
    <row r="392" spans="1:26">
      <c r="A392" s="52">
        <v>444</v>
      </c>
      <c r="B392" s="52" t="s">
        <v>13</v>
      </c>
      <c r="C392" s="66" t="s">
        <v>1116</v>
      </c>
      <c r="D392" s="52" t="s">
        <v>1152</v>
      </c>
      <c r="E392" s="77" t="s">
        <v>16</v>
      </c>
      <c r="F392" s="50">
        <v>2</v>
      </c>
      <c r="G392" s="50" t="s">
        <v>210</v>
      </c>
      <c r="H392" s="77"/>
      <c r="I392" s="69" t="s">
        <v>210</v>
      </c>
      <c r="J392" s="70" t="s">
        <v>210</v>
      </c>
      <c r="K392" s="77" t="s">
        <v>1155</v>
      </c>
      <c r="L392" s="77"/>
      <c r="M392" s="6">
        <v>1</v>
      </c>
      <c r="N392" s="55"/>
      <c r="O392" s="77" t="s">
        <v>189</v>
      </c>
      <c r="P392" s="67" t="s">
        <v>717</v>
      </c>
      <c r="Q392" s="68" t="s">
        <v>210</v>
      </c>
      <c r="R392" s="77" t="s">
        <v>248</v>
      </c>
      <c r="S392" s="77"/>
      <c r="T392" s="69" t="s">
        <v>609</v>
      </c>
      <c r="U392" s="77"/>
      <c r="V392" s="77"/>
      <c r="W392" s="77"/>
      <c r="Y392" s="77"/>
      <c r="Z392" s="77"/>
    </row>
    <row r="393" spans="1:26">
      <c r="A393" s="52">
        <v>445</v>
      </c>
      <c r="B393" s="52" t="s">
        <v>13</v>
      </c>
      <c r="C393" s="66" t="s">
        <v>1116</v>
      </c>
      <c r="D393" s="52" t="s">
        <v>1152</v>
      </c>
      <c r="E393" s="77" t="s">
        <v>16</v>
      </c>
      <c r="F393" s="50">
        <v>2</v>
      </c>
      <c r="G393" s="50" t="s">
        <v>165</v>
      </c>
      <c r="H393" s="77"/>
      <c r="I393" s="69" t="s">
        <v>165</v>
      </c>
      <c r="J393" s="70" t="s">
        <v>165</v>
      </c>
      <c r="K393" s="77" t="s">
        <v>1156</v>
      </c>
      <c r="L393" s="77"/>
      <c r="M393" s="6">
        <v>1</v>
      </c>
      <c r="N393" s="55"/>
      <c r="O393" s="77" t="s">
        <v>688</v>
      </c>
      <c r="P393" s="67" t="s">
        <v>608</v>
      </c>
      <c r="Q393" s="68" t="s">
        <v>608</v>
      </c>
      <c r="R393" s="77"/>
      <c r="S393" s="77"/>
      <c r="T393" s="69" t="s">
        <v>609</v>
      </c>
      <c r="U393" s="69" t="s">
        <v>609</v>
      </c>
      <c r="V393" s="77"/>
      <c r="W393" s="77"/>
      <c r="Y393" s="77"/>
      <c r="Z393" s="77"/>
    </row>
    <row r="394" spans="1:26">
      <c r="A394" s="52">
        <v>446</v>
      </c>
      <c r="B394" s="52" t="s">
        <v>13</v>
      </c>
      <c r="C394" s="66" t="s">
        <v>1116</v>
      </c>
      <c r="D394" s="52" t="s">
        <v>1152</v>
      </c>
      <c r="E394" s="77" t="s">
        <v>16</v>
      </c>
      <c r="F394" s="50">
        <v>2</v>
      </c>
      <c r="G394" s="50" t="s">
        <v>66</v>
      </c>
      <c r="H394" s="77"/>
      <c r="I394" s="69" t="s">
        <v>66</v>
      </c>
      <c r="J394" s="70" t="s">
        <v>66</v>
      </c>
      <c r="K394" s="77" t="s">
        <v>1157</v>
      </c>
      <c r="L394" s="77"/>
      <c r="M394" s="6">
        <v>1</v>
      </c>
      <c r="N394" s="55"/>
      <c r="O394" s="77" t="s">
        <v>65</v>
      </c>
      <c r="P394" s="67" t="s">
        <v>608</v>
      </c>
      <c r="Q394" s="68" t="s">
        <v>608</v>
      </c>
      <c r="R394" s="77" t="s">
        <v>368</v>
      </c>
      <c r="S394" s="77"/>
      <c r="T394" s="77"/>
      <c r="U394" s="69" t="s">
        <v>609</v>
      </c>
      <c r="V394" s="77"/>
      <c r="W394" s="77"/>
      <c r="Y394" s="77"/>
      <c r="Z394" s="77"/>
    </row>
    <row r="395" spans="1:26">
      <c r="A395" s="52">
        <v>447</v>
      </c>
      <c r="B395" s="52" t="s">
        <v>13</v>
      </c>
      <c r="C395" s="66" t="s">
        <v>1116</v>
      </c>
      <c r="D395" s="52" t="s">
        <v>1152</v>
      </c>
      <c r="E395" s="77" t="s">
        <v>16</v>
      </c>
      <c r="F395" s="50">
        <v>2</v>
      </c>
      <c r="G395" s="50" t="s">
        <v>190</v>
      </c>
      <c r="H395" s="77"/>
      <c r="I395" s="69" t="s">
        <v>190</v>
      </c>
      <c r="J395" s="70" t="s">
        <v>190</v>
      </c>
      <c r="K395" s="77" t="s">
        <v>1158</v>
      </c>
      <c r="L395" s="77"/>
      <c r="M395" s="6">
        <v>1</v>
      </c>
      <c r="N395" s="55"/>
      <c r="O395" s="77" t="s">
        <v>189</v>
      </c>
      <c r="P395" s="67" t="s">
        <v>717</v>
      </c>
      <c r="Q395" s="68" t="s">
        <v>190</v>
      </c>
      <c r="R395" s="77" t="s">
        <v>248</v>
      </c>
      <c r="S395" s="77"/>
      <c r="T395" s="69" t="s">
        <v>609</v>
      </c>
      <c r="U395" s="77"/>
      <c r="V395" s="77"/>
      <c r="W395" s="77"/>
      <c r="Y395" s="77"/>
      <c r="Z395" s="77"/>
    </row>
    <row r="396" spans="1:26">
      <c r="A396" s="52">
        <v>448</v>
      </c>
      <c r="B396" s="52" t="s">
        <v>13</v>
      </c>
      <c r="C396" s="66" t="s">
        <v>29</v>
      </c>
      <c r="D396" s="52" t="s">
        <v>1159</v>
      </c>
      <c r="E396" s="77" t="s">
        <v>1160</v>
      </c>
      <c r="F396" s="50">
        <v>3</v>
      </c>
      <c r="G396" s="50" t="s">
        <v>1161</v>
      </c>
      <c r="H396" s="77" t="s">
        <v>371</v>
      </c>
      <c r="I396" s="69" t="s">
        <v>371</v>
      </c>
      <c r="J396" s="70" t="s">
        <v>371</v>
      </c>
      <c r="K396" s="77"/>
      <c r="L396" s="77"/>
      <c r="M396" s="6">
        <v>0.8</v>
      </c>
      <c r="N396" s="55"/>
      <c r="O396" s="77" t="s">
        <v>65</v>
      </c>
      <c r="P396" s="67" t="s">
        <v>608</v>
      </c>
      <c r="Q396" s="68" t="s">
        <v>608</v>
      </c>
      <c r="R396" s="77" t="s">
        <v>171</v>
      </c>
      <c r="S396" s="69" t="s">
        <v>609</v>
      </c>
      <c r="T396" s="77"/>
      <c r="U396" s="77"/>
      <c r="V396" s="77"/>
      <c r="W396" s="77"/>
      <c r="Y396" s="77"/>
      <c r="Z396" s="77"/>
    </row>
    <row r="397" spans="1:26">
      <c r="A397" s="52">
        <v>449</v>
      </c>
      <c r="B397" s="52" t="s">
        <v>13</v>
      </c>
      <c r="C397" s="66" t="s">
        <v>29</v>
      </c>
      <c r="D397" s="52" t="s">
        <v>1159</v>
      </c>
      <c r="E397" s="77" t="s">
        <v>1160</v>
      </c>
      <c r="F397" s="50">
        <v>3</v>
      </c>
      <c r="G397" s="50" t="s">
        <v>1162</v>
      </c>
      <c r="H397" s="77" t="s">
        <v>335</v>
      </c>
      <c r="I397" s="69" t="s">
        <v>335</v>
      </c>
      <c r="J397" s="70" t="s">
        <v>195</v>
      </c>
      <c r="K397" s="77"/>
      <c r="L397" s="77"/>
      <c r="M397" s="6">
        <v>1</v>
      </c>
      <c r="N397" s="55"/>
      <c r="O397" s="77" t="s">
        <v>189</v>
      </c>
      <c r="P397" s="67" t="s">
        <v>717</v>
      </c>
      <c r="Q397" s="68" t="s">
        <v>190</v>
      </c>
      <c r="R397" s="77" t="s">
        <v>248</v>
      </c>
      <c r="S397" s="77"/>
      <c r="T397" s="69" t="s">
        <v>609</v>
      </c>
      <c r="U397" s="77"/>
      <c r="V397" s="77"/>
      <c r="W397" s="77"/>
      <c r="Y397" s="77"/>
      <c r="Z397" s="77"/>
    </row>
    <row r="398" spans="1:26">
      <c r="A398" s="52">
        <v>452</v>
      </c>
      <c r="B398" s="52" t="s">
        <v>13</v>
      </c>
      <c r="C398" s="66" t="s">
        <v>29</v>
      </c>
      <c r="D398" s="52" t="s">
        <v>1159</v>
      </c>
      <c r="E398" s="77" t="s">
        <v>1160</v>
      </c>
      <c r="F398" s="50">
        <v>3</v>
      </c>
      <c r="G398" s="50" t="s">
        <v>1163</v>
      </c>
      <c r="H398" s="77" t="s">
        <v>100</v>
      </c>
      <c r="I398" s="69" t="s">
        <v>100</v>
      </c>
      <c r="J398" s="70" t="s">
        <v>97</v>
      </c>
      <c r="K398" s="77"/>
      <c r="L398" s="77"/>
      <c r="M398" s="6">
        <v>1</v>
      </c>
      <c r="N398" s="55"/>
      <c r="O398" s="77" t="s">
        <v>65</v>
      </c>
      <c r="P398" s="67" t="s">
        <v>612</v>
      </c>
      <c r="Q398" s="68" t="s">
        <v>97</v>
      </c>
      <c r="R398" s="77" t="s">
        <v>97</v>
      </c>
      <c r="S398" s="77"/>
      <c r="T398" s="69" t="s">
        <v>609</v>
      </c>
      <c r="U398" s="77"/>
      <c r="V398" s="77"/>
      <c r="W398" s="77"/>
      <c r="Y398" s="77"/>
      <c r="Z398" s="77"/>
    </row>
    <row r="399" spans="1:26">
      <c r="A399" s="52">
        <v>454</v>
      </c>
      <c r="B399" s="52" t="s">
        <v>13</v>
      </c>
      <c r="C399" s="66" t="s">
        <v>29</v>
      </c>
      <c r="D399" s="52" t="s">
        <v>1159</v>
      </c>
      <c r="E399" s="77" t="s">
        <v>1160</v>
      </c>
      <c r="F399" s="50">
        <v>3</v>
      </c>
      <c r="G399" s="50" t="s">
        <v>1164</v>
      </c>
      <c r="H399" s="77" t="s">
        <v>72</v>
      </c>
      <c r="I399" s="69" t="s">
        <v>72</v>
      </c>
      <c r="J399" s="70" t="s">
        <v>71</v>
      </c>
      <c r="K399" s="77"/>
      <c r="L399" s="77"/>
      <c r="M399" s="6">
        <v>1</v>
      </c>
      <c r="N399" s="55"/>
      <c r="O399" s="77" t="s">
        <v>65</v>
      </c>
      <c r="P399" s="67" t="s">
        <v>612</v>
      </c>
      <c r="Q399" s="68" t="s">
        <v>71</v>
      </c>
      <c r="R399" s="77" t="s">
        <v>83</v>
      </c>
      <c r="S399" s="77"/>
      <c r="T399" s="69" t="s">
        <v>609</v>
      </c>
      <c r="U399" s="77"/>
      <c r="V399" s="77"/>
      <c r="W399" s="77"/>
      <c r="Y399" s="77"/>
      <c r="Z399" s="77"/>
    </row>
    <row r="400" spans="1:26">
      <c r="A400" s="52">
        <v>455</v>
      </c>
      <c r="B400" s="52" t="s">
        <v>13</v>
      </c>
      <c r="C400" s="66" t="s">
        <v>29</v>
      </c>
      <c r="D400" s="52" t="s">
        <v>1159</v>
      </c>
      <c r="E400" s="77" t="s">
        <v>1160</v>
      </c>
      <c r="F400" s="50">
        <v>3</v>
      </c>
      <c r="G400" s="50" t="s">
        <v>1165</v>
      </c>
      <c r="H400" s="77" t="s">
        <v>183</v>
      </c>
      <c r="I400" s="69" t="s">
        <v>183</v>
      </c>
      <c r="J400" s="70" t="s">
        <v>182</v>
      </c>
      <c r="K400" s="77"/>
      <c r="L400" s="77"/>
      <c r="M400" s="6">
        <v>1</v>
      </c>
      <c r="N400" s="55"/>
      <c r="O400" s="77" t="s">
        <v>65</v>
      </c>
      <c r="P400" s="67" t="s">
        <v>184</v>
      </c>
      <c r="Q400" s="68" t="s">
        <v>182</v>
      </c>
      <c r="R400" s="77" t="s">
        <v>171</v>
      </c>
      <c r="S400" s="77"/>
      <c r="T400" s="69" t="s">
        <v>609</v>
      </c>
      <c r="U400" s="69" t="s">
        <v>609</v>
      </c>
      <c r="V400" s="77"/>
      <c r="W400" s="77"/>
      <c r="Y400" s="77"/>
      <c r="Z400" s="77"/>
    </row>
    <row r="401" spans="1:28">
      <c r="A401" s="52">
        <v>456</v>
      </c>
      <c r="B401" s="52" t="s">
        <v>13</v>
      </c>
      <c r="C401" s="66" t="s">
        <v>29</v>
      </c>
      <c r="D401" s="52" t="s">
        <v>1159</v>
      </c>
      <c r="E401" s="77" t="s">
        <v>1160</v>
      </c>
      <c r="F401" s="50">
        <v>3</v>
      </c>
      <c r="G401" s="50" t="s">
        <v>1166</v>
      </c>
      <c r="H401" s="77" t="s">
        <v>150</v>
      </c>
      <c r="I401" s="69" t="s">
        <v>150</v>
      </c>
      <c r="J401" s="70" t="s">
        <v>149</v>
      </c>
      <c r="K401" s="77"/>
      <c r="L401" s="77"/>
      <c r="M401" s="6">
        <v>1</v>
      </c>
      <c r="N401" s="55"/>
      <c r="O401" s="77" t="s">
        <v>65</v>
      </c>
      <c r="P401" s="67" t="s">
        <v>108</v>
      </c>
      <c r="Q401" s="68" t="s">
        <v>149</v>
      </c>
      <c r="R401" s="77" t="s">
        <v>152</v>
      </c>
      <c r="S401" s="69"/>
      <c r="T401" s="69" t="s">
        <v>609</v>
      </c>
      <c r="U401" s="69" t="s">
        <v>609</v>
      </c>
      <c r="V401" s="77"/>
      <c r="W401" s="77"/>
      <c r="Y401" s="77"/>
      <c r="Z401" s="77"/>
      <c r="AA401" s="77"/>
      <c r="AB401" s="77"/>
    </row>
    <row r="402" spans="1:28">
      <c r="A402" s="52">
        <v>457</v>
      </c>
      <c r="B402" s="52" t="s">
        <v>13</v>
      </c>
      <c r="C402" s="66" t="s">
        <v>29</v>
      </c>
      <c r="D402" s="52" t="s">
        <v>1159</v>
      </c>
      <c r="E402" s="77" t="s">
        <v>1160</v>
      </c>
      <c r="F402" s="50">
        <v>3</v>
      </c>
      <c r="G402" s="50" t="s">
        <v>1167</v>
      </c>
      <c r="H402" s="77" t="s">
        <v>390</v>
      </c>
      <c r="I402" s="69" t="s">
        <v>390</v>
      </c>
      <c r="J402" s="70" t="s">
        <v>390</v>
      </c>
      <c r="K402" s="77"/>
      <c r="L402" s="77"/>
      <c r="M402" s="6">
        <v>1</v>
      </c>
      <c r="N402" s="55"/>
      <c r="O402" s="77" t="s">
        <v>65</v>
      </c>
      <c r="P402" s="67" t="s">
        <v>108</v>
      </c>
      <c r="Q402" s="68" t="s">
        <v>145</v>
      </c>
      <c r="R402" s="77" t="s">
        <v>368</v>
      </c>
      <c r="S402" s="77"/>
      <c r="T402" s="77"/>
      <c r="U402" s="77" t="s">
        <v>609</v>
      </c>
      <c r="V402" s="77"/>
      <c r="W402" s="77"/>
      <c r="Y402" s="77"/>
      <c r="Z402" s="77"/>
      <c r="AA402" s="77"/>
      <c r="AB402" s="77"/>
    </row>
    <row r="403" spans="1:28">
      <c r="A403" s="52">
        <v>458</v>
      </c>
      <c r="B403" s="52" t="s">
        <v>13</v>
      </c>
      <c r="C403" s="66" t="s">
        <v>29</v>
      </c>
      <c r="D403" s="52" t="s">
        <v>1159</v>
      </c>
      <c r="E403" s="77" t="s">
        <v>1160</v>
      </c>
      <c r="F403" s="50">
        <v>3</v>
      </c>
      <c r="G403" s="50" t="s">
        <v>1168</v>
      </c>
      <c r="H403" s="77" t="s">
        <v>326</v>
      </c>
      <c r="I403" s="69" t="s">
        <v>326</v>
      </c>
      <c r="J403" s="70" t="s">
        <v>326</v>
      </c>
      <c r="K403" s="77"/>
      <c r="L403" s="77"/>
      <c r="M403" s="6">
        <v>1</v>
      </c>
      <c r="N403" s="55"/>
      <c r="O403" s="77" t="s">
        <v>263</v>
      </c>
      <c r="P403" s="67" t="s">
        <v>655</v>
      </c>
      <c r="Q403" s="68" t="s">
        <v>266</v>
      </c>
      <c r="R403" s="77" t="s">
        <v>171</v>
      </c>
      <c r="S403" s="77"/>
      <c r="T403" s="69" t="s">
        <v>609</v>
      </c>
      <c r="U403" s="77"/>
      <c r="V403" s="77"/>
      <c r="W403" s="77"/>
      <c r="Y403" s="77"/>
      <c r="Z403" s="77"/>
      <c r="AA403" s="77"/>
      <c r="AB403" s="77"/>
    </row>
    <row r="404" spans="1:28">
      <c r="A404" s="52">
        <v>459</v>
      </c>
      <c r="B404" s="52" t="s">
        <v>13</v>
      </c>
      <c r="C404" s="66" t="s">
        <v>29</v>
      </c>
      <c r="D404" s="52" t="s">
        <v>1159</v>
      </c>
      <c r="E404" s="77" t="s">
        <v>1160</v>
      </c>
      <c r="F404" s="50">
        <v>3</v>
      </c>
      <c r="G404" s="50" t="s">
        <v>1169</v>
      </c>
      <c r="H404" s="77" t="s">
        <v>273</v>
      </c>
      <c r="I404" s="69" t="s">
        <v>273</v>
      </c>
      <c r="J404" s="70" t="s">
        <v>273</v>
      </c>
      <c r="K404" s="77"/>
      <c r="L404" s="77"/>
      <c r="M404" s="6">
        <v>1</v>
      </c>
      <c r="N404" s="55"/>
      <c r="O404" s="77" t="s">
        <v>65</v>
      </c>
      <c r="P404" s="67" t="s">
        <v>608</v>
      </c>
      <c r="Q404" s="68" t="s">
        <v>608</v>
      </c>
      <c r="R404" s="77" t="s">
        <v>171</v>
      </c>
      <c r="S404" s="77"/>
      <c r="T404" s="69" t="s">
        <v>609</v>
      </c>
      <c r="U404" s="77"/>
      <c r="V404" s="77"/>
      <c r="W404" s="77"/>
      <c r="Y404" s="77"/>
      <c r="Z404" s="77"/>
      <c r="AA404" s="77"/>
      <c r="AB404" s="77"/>
    </row>
    <row r="405" spans="1:28">
      <c r="A405" s="52">
        <v>460</v>
      </c>
      <c r="B405" s="52" t="s">
        <v>13</v>
      </c>
      <c r="C405" s="66" t="s">
        <v>29</v>
      </c>
      <c r="D405" s="52" t="s">
        <v>1159</v>
      </c>
      <c r="E405" s="77" t="s">
        <v>1160</v>
      </c>
      <c r="F405" s="50">
        <v>3</v>
      </c>
      <c r="G405" s="50" t="s">
        <v>1170</v>
      </c>
      <c r="H405" s="77" t="s">
        <v>167</v>
      </c>
      <c r="I405" s="69" t="s">
        <v>167</v>
      </c>
      <c r="J405" s="70" t="s">
        <v>167</v>
      </c>
      <c r="K405" s="77"/>
      <c r="L405" s="77"/>
      <c r="M405" s="6">
        <v>1</v>
      </c>
      <c r="N405" s="55"/>
      <c r="O405" s="77" t="s">
        <v>688</v>
      </c>
      <c r="P405" s="67" t="s">
        <v>608</v>
      </c>
      <c r="Q405" s="68" t="s">
        <v>608</v>
      </c>
      <c r="R405" s="77"/>
      <c r="S405" s="77"/>
      <c r="T405" s="69" t="s">
        <v>609</v>
      </c>
      <c r="U405" s="77"/>
      <c r="V405" s="77"/>
      <c r="W405" s="77"/>
      <c r="Y405" s="77"/>
      <c r="Z405" s="77"/>
      <c r="AA405" s="77"/>
      <c r="AB405" s="77"/>
    </row>
    <row r="406" spans="1:28">
      <c r="A406" s="52">
        <v>462</v>
      </c>
      <c r="B406" s="52" t="s">
        <v>13</v>
      </c>
      <c r="C406" s="66" t="s">
        <v>29</v>
      </c>
      <c r="D406" s="52" t="s">
        <v>1159</v>
      </c>
      <c r="E406" s="77" t="s">
        <v>1160</v>
      </c>
      <c r="F406" s="50">
        <v>3</v>
      </c>
      <c r="G406" s="50" t="s">
        <v>1171</v>
      </c>
      <c r="H406" s="77" t="s">
        <v>442</v>
      </c>
      <c r="I406" s="69" t="s">
        <v>442</v>
      </c>
      <c r="J406" s="70" t="s">
        <v>442</v>
      </c>
      <c r="K406" s="77"/>
      <c r="L406" s="77"/>
      <c r="M406" s="6">
        <v>1</v>
      </c>
      <c r="N406" s="55"/>
      <c r="O406" s="77" t="s">
        <v>65</v>
      </c>
      <c r="P406" s="67" t="s">
        <v>608</v>
      </c>
      <c r="Q406" s="68" t="s">
        <v>608</v>
      </c>
      <c r="R406" s="77" t="s">
        <v>171</v>
      </c>
      <c r="S406" s="77"/>
      <c r="T406" s="69"/>
      <c r="U406" s="69" t="s">
        <v>609</v>
      </c>
      <c r="V406" s="77"/>
      <c r="W406" s="77"/>
      <c r="X406" s="7" t="s">
        <v>299</v>
      </c>
      <c r="Y406" s="77"/>
      <c r="Z406" s="77"/>
      <c r="AA406" s="77"/>
      <c r="AB406" s="77"/>
    </row>
    <row r="407" spans="1:28">
      <c r="A407" s="52">
        <v>463</v>
      </c>
      <c r="B407" s="52" t="s">
        <v>13</v>
      </c>
      <c r="C407" s="66" t="s">
        <v>29</v>
      </c>
      <c r="D407" s="52" t="s">
        <v>1159</v>
      </c>
      <c r="E407" s="77" t="s">
        <v>1160</v>
      </c>
      <c r="F407" s="50">
        <v>3</v>
      </c>
      <c r="G407" s="50" t="s">
        <v>1172</v>
      </c>
      <c r="H407" s="77" t="s">
        <v>468</v>
      </c>
      <c r="I407" s="69" t="s">
        <v>468</v>
      </c>
      <c r="J407" s="70" t="s">
        <v>468</v>
      </c>
      <c r="K407" s="77"/>
      <c r="L407" s="77"/>
      <c r="M407" s="6">
        <v>0.5</v>
      </c>
      <c r="N407" s="55"/>
      <c r="O407" s="77" t="s">
        <v>65</v>
      </c>
      <c r="P407" s="67" t="s">
        <v>608</v>
      </c>
      <c r="Q407" s="68" t="s">
        <v>248</v>
      </c>
      <c r="R407" s="77" t="s">
        <v>171</v>
      </c>
      <c r="S407" s="77"/>
      <c r="T407" s="69" t="s">
        <v>609</v>
      </c>
      <c r="U407" s="69" t="s">
        <v>609</v>
      </c>
      <c r="W407" s="77"/>
      <c r="Y407" s="77"/>
      <c r="Z407" s="77"/>
      <c r="AA407" s="77"/>
      <c r="AB407" s="77"/>
    </row>
    <row r="408" spans="1:28">
      <c r="A408" s="52">
        <v>464</v>
      </c>
      <c r="B408" s="52" t="s">
        <v>13</v>
      </c>
      <c r="C408" s="66" t="s">
        <v>29</v>
      </c>
      <c r="D408" s="52" t="s">
        <v>1159</v>
      </c>
      <c r="E408" s="77" t="s">
        <v>1160</v>
      </c>
      <c r="F408" s="50">
        <v>3</v>
      </c>
      <c r="G408" s="50" t="s">
        <v>1173</v>
      </c>
      <c r="H408" s="77" t="s">
        <v>402</v>
      </c>
      <c r="I408" s="69" t="s">
        <v>402</v>
      </c>
      <c r="J408" s="70" t="s">
        <v>402</v>
      </c>
      <c r="K408" s="77"/>
      <c r="L408" s="77"/>
      <c r="M408" s="6">
        <v>1</v>
      </c>
      <c r="N408" s="55"/>
      <c r="O408" s="77" t="s">
        <v>65</v>
      </c>
      <c r="P408" s="67" t="s">
        <v>608</v>
      </c>
      <c r="Q408" s="68" t="s">
        <v>145</v>
      </c>
      <c r="R408" s="77" t="s">
        <v>171</v>
      </c>
      <c r="S408" s="77"/>
      <c r="T408" s="69" t="s">
        <v>609</v>
      </c>
      <c r="U408" s="77"/>
      <c r="V408" s="77"/>
      <c r="W408" s="77"/>
      <c r="Y408" s="77"/>
      <c r="Z408" s="77"/>
      <c r="AA408" s="77"/>
      <c r="AB408" s="77"/>
    </row>
    <row r="409" spans="1:28">
      <c r="A409" s="52">
        <v>465</v>
      </c>
      <c r="B409" s="52" t="s">
        <v>13</v>
      </c>
      <c r="C409" s="66" t="s">
        <v>29</v>
      </c>
      <c r="D409" s="52" t="s">
        <v>1159</v>
      </c>
      <c r="E409" s="77" t="s">
        <v>1160</v>
      </c>
      <c r="F409" s="50">
        <v>3</v>
      </c>
      <c r="G409" s="50" t="s">
        <v>1174</v>
      </c>
      <c r="H409" s="77" t="s">
        <v>89</v>
      </c>
      <c r="I409" s="69" t="s">
        <v>89</v>
      </c>
      <c r="J409" s="70" t="s">
        <v>89</v>
      </c>
      <c r="K409" s="77"/>
      <c r="L409" s="77"/>
      <c r="M409" s="6">
        <v>1</v>
      </c>
      <c r="N409" s="55"/>
      <c r="O409" s="77" t="s">
        <v>65</v>
      </c>
      <c r="P409" s="67" t="s">
        <v>607</v>
      </c>
      <c r="Q409" s="68" t="s">
        <v>87</v>
      </c>
      <c r="R409" s="77" t="s">
        <v>171</v>
      </c>
      <c r="S409" s="77"/>
      <c r="T409" s="69" t="s">
        <v>609</v>
      </c>
      <c r="U409" s="77"/>
      <c r="V409" s="77"/>
      <c r="W409" s="77"/>
      <c r="Y409" s="77"/>
      <c r="Z409" s="77"/>
      <c r="AA409" s="77"/>
      <c r="AB409" s="77"/>
    </row>
    <row r="410" spans="1:28">
      <c r="A410" s="52">
        <v>466</v>
      </c>
      <c r="B410" s="52" t="s">
        <v>13</v>
      </c>
      <c r="C410" s="66" t="s">
        <v>29</v>
      </c>
      <c r="D410" s="52" t="s">
        <v>1159</v>
      </c>
      <c r="E410" s="77" t="s">
        <v>1160</v>
      </c>
      <c r="F410" s="50">
        <v>3</v>
      </c>
      <c r="G410" s="50" t="s">
        <v>1175</v>
      </c>
      <c r="H410" s="77" t="s">
        <v>213</v>
      </c>
      <c r="I410" s="69" t="s">
        <v>213</v>
      </c>
      <c r="J410" s="70" t="s">
        <v>213</v>
      </c>
      <c r="K410" s="77"/>
      <c r="L410" s="77"/>
      <c r="M410" s="6">
        <v>1</v>
      </c>
      <c r="N410" s="55"/>
      <c r="O410" s="77" t="s">
        <v>189</v>
      </c>
      <c r="P410" s="67" t="s">
        <v>717</v>
      </c>
      <c r="Q410" s="68" t="s">
        <v>213</v>
      </c>
      <c r="R410" s="77" t="s">
        <v>248</v>
      </c>
      <c r="S410" s="69" t="s">
        <v>609</v>
      </c>
      <c r="T410" s="69" t="s">
        <v>609</v>
      </c>
      <c r="U410" s="77"/>
      <c r="V410" s="77"/>
      <c r="W410" s="77"/>
      <c r="Y410" s="69" t="s">
        <v>724</v>
      </c>
      <c r="Z410" s="77"/>
      <c r="AA410" s="77"/>
      <c r="AB410" s="77"/>
    </row>
    <row r="411" spans="1:28">
      <c r="A411" s="52">
        <v>467</v>
      </c>
      <c r="B411" s="52" t="s">
        <v>13</v>
      </c>
      <c r="C411" s="66" t="s">
        <v>29</v>
      </c>
      <c r="D411" s="52" t="s">
        <v>1159</v>
      </c>
      <c r="E411" s="77" t="s">
        <v>1160</v>
      </c>
      <c r="F411" s="50">
        <v>3</v>
      </c>
      <c r="G411" s="50" t="s">
        <v>1176</v>
      </c>
      <c r="H411" s="77" t="s">
        <v>156</v>
      </c>
      <c r="I411" s="69" t="s">
        <v>156</v>
      </c>
      <c r="J411" s="70" t="s">
        <v>158</v>
      </c>
      <c r="K411" s="77"/>
      <c r="L411" s="77"/>
      <c r="M411" s="6">
        <v>0.8</v>
      </c>
      <c r="N411" s="55"/>
      <c r="O411" s="77" t="s">
        <v>65</v>
      </c>
      <c r="P411" s="67" t="s">
        <v>108</v>
      </c>
      <c r="Q411" s="68" t="s">
        <v>399</v>
      </c>
      <c r="R411" s="77" t="s">
        <v>95</v>
      </c>
      <c r="S411" s="77"/>
      <c r="T411" s="69" t="s">
        <v>609</v>
      </c>
      <c r="U411" s="77"/>
      <c r="V411" s="77"/>
      <c r="W411" s="77"/>
      <c r="Y411" s="77"/>
      <c r="Z411" s="77"/>
      <c r="AA411" s="77"/>
      <c r="AB411" s="77"/>
    </row>
    <row r="412" spans="1:28">
      <c r="A412" s="52">
        <v>468</v>
      </c>
      <c r="B412" s="52" t="s">
        <v>13</v>
      </c>
      <c r="C412" s="66" t="s">
        <v>29</v>
      </c>
      <c r="D412" s="52" t="s">
        <v>1159</v>
      </c>
      <c r="E412" s="77" t="s">
        <v>1160</v>
      </c>
      <c r="F412" s="50">
        <v>3</v>
      </c>
      <c r="G412" s="50" t="s">
        <v>1177</v>
      </c>
      <c r="H412" s="77" t="s">
        <v>438</v>
      </c>
      <c r="I412" s="69" t="s">
        <v>438</v>
      </c>
      <c r="J412" s="70" t="s">
        <v>438</v>
      </c>
      <c r="K412" s="77"/>
      <c r="L412" s="77"/>
      <c r="M412" s="6">
        <v>0.6</v>
      </c>
      <c r="N412" s="55"/>
      <c r="O412" s="77" t="s">
        <v>189</v>
      </c>
      <c r="P412" s="67" t="s">
        <v>717</v>
      </c>
      <c r="Q412" s="68" t="s">
        <v>190</v>
      </c>
      <c r="R412" s="77" t="s">
        <v>248</v>
      </c>
      <c r="S412" s="77"/>
      <c r="T412" s="69" t="s">
        <v>609</v>
      </c>
      <c r="U412" s="77"/>
      <c r="V412" s="77"/>
      <c r="W412" s="77"/>
      <c r="Y412" s="69" t="s">
        <v>810</v>
      </c>
      <c r="Z412" s="77"/>
      <c r="AA412" s="77"/>
      <c r="AB412" s="69" t="s">
        <v>811</v>
      </c>
    </row>
    <row r="413" spans="1:28">
      <c r="A413" s="52">
        <v>470</v>
      </c>
      <c r="B413" s="52" t="s">
        <v>13</v>
      </c>
      <c r="C413" s="66" t="s">
        <v>29</v>
      </c>
      <c r="D413" s="52" t="s">
        <v>1159</v>
      </c>
      <c r="E413" s="77" t="s">
        <v>1160</v>
      </c>
      <c r="F413" s="50">
        <v>3</v>
      </c>
      <c r="G413" s="50" t="s">
        <v>1178</v>
      </c>
      <c r="H413" s="77" t="s">
        <v>448</v>
      </c>
      <c r="I413" s="69" t="s">
        <v>448</v>
      </c>
      <c r="J413" s="70" t="s">
        <v>448</v>
      </c>
      <c r="K413" s="77"/>
      <c r="L413" s="77"/>
      <c r="M413" s="6">
        <v>0.6</v>
      </c>
      <c r="N413" s="55"/>
      <c r="O413" s="77" t="s">
        <v>65</v>
      </c>
      <c r="P413" s="67" t="s">
        <v>108</v>
      </c>
      <c r="Q413" s="68" t="s">
        <v>145</v>
      </c>
      <c r="R413" s="77" t="s">
        <v>171</v>
      </c>
      <c r="S413" s="77"/>
      <c r="T413" s="69" t="s">
        <v>609</v>
      </c>
      <c r="U413" s="77"/>
      <c r="V413" s="77"/>
      <c r="W413" s="77"/>
      <c r="Y413" s="77"/>
      <c r="Z413" s="77"/>
      <c r="AA413" s="77"/>
      <c r="AB413" s="77"/>
    </row>
    <row r="414" spans="1:28">
      <c r="A414" s="52">
        <v>471</v>
      </c>
      <c r="B414" s="52" t="s">
        <v>13</v>
      </c>
      <c r="C414" s="66" t="s">
        <v>29</v>
      </c>
      <c r="D414" s="52" t="s">
        <v>1159</v>
      </c>
      <c r="E414" s="77" t="s">
        <v>1160</v>
      </c>
      <c r="F414" s="50">
        <v>3</v>
      </c>
      <c r="G414" s="50" t="s">
        <v>1179</v>
      </c>
      <c r="H414" s="77" t="s">
        <v>297</v>
      </c>
      <c r="I414" s="69" t="s">
        <v>297</v>
      </c>
      <c r="J414" s="70" t="s">
        <v>297</v>
      </c>
      <c r="K414" s="77"/>
      <c r="L414" s="77"/>
      <c r="M414" s="6">
        <v>1</v>
      </c>
      <c r="N414" s="55"/>
      <c r="O414" s="77" t="s">
        <v>65</v>
      </c>
      <c r="P414" s="67" t="s">
        <v>108</v>
      </c>
      <c r="Q414" s="68" t="s">
        <v>608</v>
      </c>
      <c r="R414" s="77" t="s">
        <v>368</v>
      </c>
      <c r="S414" s="77"/>
      <c r="T414" s="77" t="s">
        <v>609</v>
      </c>
      <c r="U414" s="77"/>
      <c r="V414" s="77"/>
      <c r="W414" s="77"/>
      <c r="X414" s="7" t="s">
        <v>282</v>
      </c>
      <c r="Y414" s="77"/>
      <c r="Z414" s="77"/>
      <c r="AA414" s="77"/>
      <c r="AB414" s="77"/>
    </row>
    <row r="415" spans="1:28">
      <c r="A415" s="52">
        <v>472</v>
      </c>
      <c r="B415" s="52" t="s">
        <v>13</v>
      </c>
      <c r="C415" s="66" t="s">
        <v>29</v>
      </c>
      <c r="D415" s="52" t="s">
        <v>1159</v>
      </c>
      <c r="E415" s="77" t="s">
        <v>1160</v>
      </c>
      <c r="F415" s="50">
        <v>3</v>
      </c>
      <c r="G415" s="50" t="s">
        <v>1180</v>
      </c>
      <c r="H415" s="77" t="s">
        <v>473</v>
      </c>
      <c r="I415" s="69" t="s">
        <v>473</v>
      </c>
      <c r="J415" s="70" t="s">
        <v>690</v>
      </c>
      <c r="K415" s="77"/>
      <c r="L415" s="77"/>
      <c r="M415" s="6">
        <v>0.6</v>
      </c>
      <c r="N415" s="55"/>
      <c r="O415" s="77" t="s">
        <v>65</v>
      </c>
      <c r="P415" s="67" t="s">
        <v>608</v>
      </c>
      <c r="Q415" s="68" t="s">
        <v>145</v>
      </c>
      <c r="R415" s="77" t="s">
        <v>171</v>
      </c>
      <c r="S415" s="69" t="s">
        <v>609</v>
      </c>
      <c r="T415" s="69" t="s">
        <v>609</v>
      </c>
      <c r="U415" s="77"/>
      <c r="V415" s="77"/>
      <c r="W415" s="77"/>
      <c r="Y415" s="77"/>
      <c r="Z415" s="77"/>
      <c r="AA415" s="77"/>
      <c r="AB415" s="77"/>
    </row>
    <row r="416" spans="1:28">
      <c r="A416" s="52">
        <v>473</v>
      </c>
      <c r="B416" s="52" t="s">
        <v>13</v>
      </c>
      <c r="C416" s="66" t="s">
        <v>29</v>
      </c>
      <c r="D416" s="52" t="s">
        <v>1159</v>
      </c>
      <c r="E416" s="77" t="s">
        <v>1160</v>
      </c>
      <c r="F416" s="50">
        <v>3</v>
      </c>
      <c r="G416" s="50" t="s">
        <v>1181</v>
      </c>
      <c r="H416" s="77" t="s">
        <v>1182</v>
      </c>
      <c r="I416" s="69" t="s">
        <v>1182</v>
      </c>
      <c r="J416" s="70" t="s">
        <v>1182</v>
      </c>
      <c r="K416" s="77"/>
      <c r="L416" s="77"/>
      <c r="M416" s="6">
        <v>1</v>
      </c>
      <c r="N416" s="55"/>
      <c r="O416" s="77" t="s">
        <v>65</v>
      </c>
      <c r="P416" s="67" t="s">
        <v>608</v>
      </c>
      <c r="Q416" s="68" t="s">
        <v>608</v>
      </c>
      <c r="R416" s="77" t="s">
        <v>171</v>
      </c>
      <c r="S416" s="77"/>
      <c r="T416" s="77"/>
      <c r="U416" s="69" t="s">
        <v>609</v>
      </c>
      <c r="V416" s="77"/>
      <c r="W416" s="77"/>
      <c r="Y416" s="77"/>
      <c r="Z416" s="77"/>
      <c r="AA416" s="77"/>
      <c r="AB416" s="77"/>
    </row>
    <row r="417" spans="1:28">
      <c r="A417" s="52">
        <v>474</v>
      </c>
      <c r="B417" s="52" t="s">
        <v>13</v>
      </c>
      <c r="C417" s="66" t="s">
        <v>29</v>
      </c>
      <c r="D417" s="52" t="s">
        <v>1159</v>
      </c>
      <c r="E417" s="77" t="s">
        <v>1160</v>
      </c>
      <c r="F417" s="50">
        <v>3</v>
      </c>
      <c r="G417" s="50" t="s">
        <v>1183</v>
      </c>
      <c r="H417" s="77" t="s">
        <v>144</v>
      </c>
      <c r="I417" s="69" t="s">
        <v>144</v>
      </c>
      <c r="J417" s="70" t="s">
        <v>144</v>
      </c>
      <c r="K417" s="77"/>
      <c r="L417" s="77"/>
      <c r="M417" s="6">
        <v>1</v>
      </c>
      <c r="N417" s="55"/>
      <c r="O417" s="77" t="s">
        <v>65</v>
      </c>
      <c r="P417" s="67" t="s">
        <v>108</v>
      </c>
      <c r="Q417" s="68" t="s">
        <v>144</v>
      </c>
      <c r="R417" s="77" t="s">
        <v>262</v>
      </c>
      <c r="S417" s="77"/>
      <c r="T417" s="69" t="s">
        <v>609</v>
      </c>
      <c r="U417" s="77"/>
      <c r="V417" s="77"/>
      <c r="W417" s="77"/>
      <c r="Y417" s="77"/>
      <c r="Z417" s="77"/>
      <c r="AA417" s="77"/>
      <c r="AB417" s="77"/>
    </row>
    <row r="418" spans="1:28">
      <c r="A418" s="52">
        <v>475</v>
      </c>
      <c r="B418" s="52" t="s">
        <v>13</v>
      </c>
      <c r="C418" s="66" t="s">
        <v>29</v>
      </c>
      <c r="D418" s="52" t="s">
        <v>1159</v>
      </c>
      <c r="E418" s="77" t="s">
        <v>1160</v>
      </c>
      <c r="F418" s="50">
        <v>3</v>
      </c>
      <c r="G418" s="50" t="s">
        <v>1184</v>
      </c>
      <c r="H418" s="77" t="s">
        <v>341</v>
      </c>
      <c r="I418" s="69" t="s">
        <v>341</v>
      </c>
      <c r="J418" s="70" t="s">
        <v>341</v>
      </c>
      <c r="K418" s="77"/>
      <c r="L418" s="77"/>
      <c r="M418" s="6">
        <v>1</v>
      </c>
      <c r="N418" s="55"/>
      <c r="O418" s="77" t="s">
        <v>65</v>
      </c>
      <c r="P418" s="67" t="s">
        <v>612</v>
      </c>
      <c r="Q418" s="68" t="s">
        <v>97</v>
      </c>
      <c r="R418" s="77"/>
      <c r="S418" s="77"/>
      <c r="T418" s="69" t="s">
        <v>609</v>
      </c>
      <c r="U418" s="77"/>
      <c r="V418" s="77"/>
      <c r="W418" s="77"/>
      <c r="Y418" s="77"/>
      <c r="Z418" s="77"/>
      <c r="AA418" s="77"/>
      <c r="AB418" s="77"/>
    </row>
    <row r="419" spans="1:28">
      <c r="A419" s="52">
        <v>476</v>
      </c>
      <c r="B419" s="52" t="s">
        <v>13</v>
      </c>
      <c r="C419" s="66" t="s">
        <v>29</v>
      </c>
      <c r="D419" s="52" t="s">
        <v>1159</v>
      </c>
      <c r="E419" s="77" t="s">
        <v>1160</v>
      </c>
      <c r="F419" s="50">
        <v>3</v>
      </c>
      <c r="G419" s="50" t="s">
        <v>1185</v>
      </c>
      <c r="H419" s="77" t="s">
        <v>242</v>
      </c>
      <c r="I419" s="69" t="s">
        <v>242</v>
      </c>
      <c r="J419" s="70" t="s">
        <v>242</v>
      </c>
      <c r="K419" s="77"/>
      <c r="L419" s="77"/>
      <c r="M419" s="6">
        <v>1</v>
      </c>
      <c r="N419" s="55"/>
      <c r="O419" s="77" t="s">
        <v>65</v>
      </c>
      <c r="P419" s="67" t="s">
        <v>608</v>
      </c>
      <c r="Q419" s="68" t="s">
        <v>241</v>
      </c>
      <c r="R419" s="77"/>
      <c r="S419" s="77"/>
      <c r="T419" s="69" t="s">
        <v>609</v>
      </c>
      <c r="U419" s="77"/>
      <c r="V419" s="77"/>
      <c r="W419" s="77"/>
      <c r="Y419" s="77"/>
      <c r="Z419" s="77"/>
      <c r="AA419" s="77"/>
      <c r="AB419" s="77"/>
    </row>
    <row r="420" spans="1:28">
      <c r="A420" s="52">
        <v>477</v>
      </c>
      <c r="B420" s="52" t="s">
        <v>13</v>
      </c>
      <c r="C420" s="66" t="s">
        <v>29</v>
      </c>
      <c r="D420" s="52" t="s">
        <v>1159</v>
      </c>
      <c r="E420" s="77" t="s">
        <v>1160</v>
      </c>
      <c r="F420" s="50">
        <v>3</v>
      </c>
      <c r="G420" s="50" t="s">
        <v>1186</v>
      </c>
      <c r="H420" s="77" t="s">
        <v>230</v>
      </c>
      <c r="I420" s="69" t="s">
        <v>230</v>
      </c>
      <c r="J420" s="70" t="s">
        <v>230</v>
      </c>
      <c r="K420" s="77"/>
      <c r="L420" s="77"/>
      <c r="M420" s="6">
        <v>0.7</v>
      </c>
      <c r="N420" s="55"/>
      <c r="O420" s="77" t="s">
        <v>189</v>
      </c>
      <c r="P420" s="67" t="s">
        <v>717</v>
      </c>
      <c r="Q420" s="68" t="s">
        <v>227</v>
      </c>
      <c r="R420" s="77" t="s">
        <v>248</v>
      </c>
      <c r="S420" s="77"/>
      <c r="T420" s="69" t="s">
        <v>609</v>
      </c>
      <c r="U420" s="77"/>
      <c r="V420" s="77"/>
      <c r="W420" s="77"/>
      <c r="Y420" s="77"/>
      <c r="Z420" s="77"/>
      <c r="AA420" s="77"/>
      <c r="AB420" s="69" t="s">
        <v>732</v>
      </c>
    </row>
    <row r="421" spans="1:28">
      <c r="A421" s="52">
        <v>479</v>
      </c>
      <c r="B421" s="52" t="s">
        <v>13</v>
      </c>
      <c r="C421" s="66" t="s">
        <v>29</v>
      </c>
      <c r="D421" s="52" t="s">
        <v>1159</v>
      </c>
      <c r="E421" s="77" t="s">
        <v>1160</v>
      </c>
      <c r="F421" s="50">
        <v>3</v>
      </c>
      <c r="G421" s="50" t="s">
        <v>1187</v>
      </c>
      <c r="H421" s="77" t="s">
        <v>116</v>
      </c>
      <c r="I421" s="69" t="s">
        <v>116</v>
      </c>
      <c r="J421" s="70" t="s">
        <v>623</v>
      </c>
      <c r="K421" s="77"/>
      <c r="L421" s="77"/>
      <c r="M421" s="6">
        <v>1</v>
      </c>
      <c r="N421" s="55"/>
      <c r="O421" s="77" t="s">
        <v>65</v>
      </c>
      <c r="P421" s="67" t="s">
        <v>108</v>
      </c>
      <c r="Q421" s="68" t="s">
        <v>107</v>
      </c>
      <c r="R421" s="77"/>
      <c r="S421" s="69" t="s">
        <v>609</v>
      </c>
      <c r="T421" s="69" t="s">
        <v>609</v>
      </c>
      <c r="U421" s="77"/>
      <c r="V421" s="77"/>
      <c r="W421" s="77"/>
      <c r="Y421" s="77"/>
      <c r="Z421" s="77"/>
      <c r="AA421" s="77"/>
      <c r="AB421" s="77"/>
    </row>
    <row r="422" spans="1:28">
      <c r="A422" s="52">
        <v>480</v>
      </c>
      <c r="B422" s="52" t="s">
        <v>13</v>
      </c>
      <c r="C422" s="66" t="s">
        <v>29</v>
      </c>
      <c r="D422" s="52" t="s">
        <v>1159</v>
      </c>
      <c r="E422" s="77" t="s">
        <v>1160</v>
      </c>
      <c r="F422" s="50">
        <v>3</v>
      </c>
      <c r="G422" s="50" t="s">
        <v>1188</v>
      </c>
      <c r="H422" s="77" t="s">
        <v>451</v>
      </c>
      <c r="I422" s="69" t="s">
        <v>451</v>
      </c>
      <c r="J422" s="70" t="s">
        <v>451</v>
      </c>
      <c r="K422" s="77"/>
      <c r="L422" s="77"/>
      <c r="M422" s="6">
        <v>0.5</v>
      </c>
      <c r="N422" s="55"/>
      <c r="O422" s="77" t="s">
        <v>65</v>
      </c>
      <c r="P422" s="67" t="s">
        <v>248</v>
      </c>
      <c r="Q422" s="68" t="s">
        <v>145</v>
      </c>
      <c r="R422" s="77"/>
      <c r="S422" s="69" t="s">
        <v>609</v>
      </c>
      <c r="T422" s="77"/>
      <c r="U422" s="77"/>
      <c r="V422" s="77"/>
      <c r="W422" s="77"/>
      <c r="Y422" s="77"/>
      <c r="Z422" s="77"/>
      <c r="AA422" s="77"/>
      <c r="AB422" s="77"/>
    </row>
    <row r="423" spans="1:28">
      <c r="A423" s="52">
        <v>481</v>
      </c>
      <c r="B423" s="52" t="s">
        <v>13</v>
      </c>
      <c r="C423" s="66" t="s">
        <v>29</v>
      </c>
      <c r="D423" s="52" t="s">
        <v>1159</v>
      </c>
      <c r="E423" s="77" t="s">
        <v>1160</v>
      </c>
      <c r="F423" s="50">
        <v>3</v>
      </c>
      <c r="G423" s="50" t="s">
        <v>1189</v>
      </c>
      <c r="H423" s="77" t="s">
        <v>135</v>
      </c>
      <c r="I423" s="69" t="s">
        <v>135</v>
      </c>
      <c r="J423" s="70" t="s">
        <v>627</v>
      </c>
      <c r="K423" s="77"/>
      <c r="L423" s="77"/>
      <c r="M423" s="6">
        <v>1</v>
      </c>
      <c r="N423" s="55"/>
      <c r="O423" s="77" t="s">
        <v>65</v>
      </c>
      <c r="P423" s="67" t="s">
        <v>108</v>
      </c>
      <c r="Q423" s="68" t="s">
        <v>134</v>
      </c>
      <c r="R423" s="77"/>
      <c r="S423" s="77"/>
      <c r="T423" s="77"/>
      <c r="U423" s="69" t="s">
        <v>609</v>
      </c>
      <c r="V423" s="77"/>
      <c r="W423" s="77"/>
      <c r="Y423" s="77"/>
      <c r="Z423" s="77"/>
      <c r="AA423" s="77"/>
      <c r="AB423" s="77"/>
    </row>
    <row r="424" spans="1:28">
      <c r="A424" s="52">
        <v>482</v>
      </c>
      <c r="B424" s="52" t="s">
        <v>13</v>
      </c>
      <c r="C424" s="66" t="s">
        <v>29</v>
      </c>
      <c r="D424" s="52" t="s">
        <v>1159</v>
      </c>
      <c r="E424" s="77" t="s">
        <v>1160</v>
      </c>
      <c r="F424" s="50">
        <v>3</v>
      </c>
      <c r="G424" s="50" t="s">
        <v>190</v>
      </c>
      <c r="H424" s="77" t="s">
        <v>193</v>
      </c>
      <c r="I424" s="69" t="s">
        <v>193</v>
      </c>
      <c r="J424" s="70" t="s">
        <v>715</v>
      </c>
      <c r="K424" s="77"/>
      <c r="L424" s="77"/>
      <c r="M424" s="6">
        <v>1</v>
      </c>
      <c r="N424" s="55"/>
      <c r="O424" s="77" t="s">
        <v>189</v>
      </c>
      <c r="P424" s="67" t="s">
        <v>717</v>
      </c>
      <c r="Q424" s="68" t="s">
        <v>190</v>
      </c>
      <c r="R424" s="77" t="s">
        <v>248</v>
      </c>
      <c r="S424" s="77"/>
      <c r="T424" s="69" t="s">
        <v>609</v>
      </c>
      <c r="U424" s="77"/>
      <c r="V424" s="77"/>
      <c r="W424" s="77"/>
      <c r="Y424" s="69" t="s">
        <v>718</v>
      </c>
      <c r="Z424" s="77"/>
      <c r="AA424" s="77"/>
      <c r="AB424" s="77"/>
    </row>
    <row r="425" spans="1:28">
      <c r="A425" s="52">
        <v>484</v>
      </c>
      <c r="B425" s="52" t="s">
        <v>13</v>
      </c>
      <c r="C425" s="66" t="s">
        <v>32</v>
      </c>
      <c r="D425" s="52"/>
      <c r="E425" s="77" t="s">
        <v>1190</v>
      </c>
      <c r="F425" s="50">
        <v>3</v>
      </c>
      <c r="G425" s="50" t="s">
        <v>1191</v>
      </c>
      <c r="H425" s="77"/>
      <c r="I425" s="69" t="s">
        <v>1191</v>
      </c>
      <c r="J425" s="70" t="s">
        <v>1191</v>
      </c>
      <c r="K425" s="77"/>
      <c r="L425" s="77"/>
      <c r="M425" s="6">
        <v>0.6</v>
      </c>
      <c r="N425" s="55">
        <v>42328</v>
      </c>
      <c r="O425" s="77" t="s">
        <v>189</v>
      </c>
      <c r="P425" s="67" t="s">
        <v>717</v>
      </c>
      <c r="Q425" s="68" t="s">
        <v>227</v>
      </c>
      <c r="R425" s="77" t="s">
        <v>248</v>
      </c>
      <c r="S425" s="77"/>
      <c r="T425" s="69" t="s">
        <v>609</v>
      </c>
      <c r="U425" s="77"/>
      <c r="V425" s="77"/>
      <c r="W425" s="77"/>
      <c r="Y425" s="77"/>
      <c r="Z425" s="77"/>
      <c r="AA425" s="77"/>
      <c r="AB425" s="77"/>
    </row>
    <row r="426" spans="1:28">
      <c r="A426" s="52">
        <v>486</v>
      </c>
      <c r="B426" s="52" t="s">
        <v>13</v>
      </c>
      <c r="C426" s="66" t="s">
        <v>32</v>
      </c>
      <c r="D426" s="52"/>
      <c r="E426" s="77" t="s">
        <v>1190</v>
      </c>
      <c r="F426" s="50">
        <v>3</v>
      </c>
      <c r="G426" s="50" t="s">
        <v>1192</v>
      </c>
      <c r="H426" s="77"/>
      <c r="I426" s="69" t="s">
        <v>733</v>
      </c>
      <c r="J426" s="70" t="s">
        <v>408</v>
      </c>
      <c r="K426" s="77"/>
      <c r="L426" s="77"/>
      <c r="M426" s="6">
        <v>0.6</v>
      </c>
      <c r="N426" s="55">
        <v>42328</v>
      </c>
      <c r="O426" s="77" t="s">
        <v>65</v>
      </c>
      <c r="P426" s="67" t="s">
        <v>608</v>
      </c>
      <c r="Q426" s="68" t="s">
        <v>733</v>
      </c>
      <c r="R426" s="77" t="s">
        <v>171</v>
      </c>
      <c r="S426" s="77"/>
      <c r="T426" s="69" t="s">
        <v>609</v>
      </c>
      <c r="U426" s="77"/>
      <c r="V426" s="77"/>
      <c r="W426" s="77"/>
      <c r="Y426" s="77"/>
      <c r="Z426" s="77"/>
      <c r="AA426" s="77"/>
      <c r="AB426" s="77"/>
    </row>
    <row r="427" spans="1:28">
      <c r="A427" s="52">
        <v>487</v>
      </c>
      <c r="B427" s="52" t="s">
        <v>13</v>
      </c>
      <c r="C427" s="66" t="s">
        <v>32</v>
      </c>
      <c r="D427" s="52"/>
      <c r="E427" s="77" t="s">
        <v>1190</v>
      </c>
      <c r="F427" s="50">
        <v>3</v>
      </c>
      <c r="G427" s="50" t="s">
        <v>98</v>
      </c>
      <c r="H427" s="77"/>
      <c r="I427" s="69" t="s">
        <v>97</v>
      </c>
      <c r="J427" s="70" t="s">
        <v>97</v>
      </c>
      <c r="K427" s="77"/>
      <c r="L427" s="77"/>
      <c r="M427" s="6">
        <v>1</v>
      </c>
      <c r="N427" s="55">
        <v>42328</v>
      </c>
      <c r="O427" s="77" t="s">
        <v>65</v>
      </c>
      <c r="P427" s="67" t="s">
        <v>612</v>
      </c>
      <c r="Q427" s="68" t="s">
        <v>97</v>
      </c>
      <c r="R427" s="77" t="s">
        <v>97</v>
      </c>
      <c r="S427" s="77"/>
      <c r="T427" s="69" t="s">
        <v>609</v>
      </c>
      <c r="U427" s="77"/>
      <c r="V427" s="77"/>
      <c r="W427" s="77"/>
      <c r="Y427" s="77"/>
      <c r="Z427" s="77"/>
      <c r="AA427" s="77"/>
      <c r="AB427" s="77"/>
    </row>
    <row r="428" spans="1:28">
      <c r="A428" s="52">
        <v>488</v>
      </c>
      <c r="B428" s="52" t="s">
        <v>13</v>
      </c>
      <c r="C428" s="66" t="s">
        <v>32</v>
      </c>
      <c r="D428" s="52"/>
      <c r="E428" s="77" t="s">
        <v>1190</v>
      </c>
      <c r="F428" s="50">
        <v>3</v>
      </c>
      <c r="G428" s="50" t="s">
        <v>1193</v>
      </c>
      <c r="H428" s="77"/>
      <c r="I428" s="69" t="s">
        <v>1194</v>
      </c>
      <c r="J428" s="70" t="s">
        <v>71</v>
      </c>
      <c r="K428" s="77"/>
      <c r="L428" s="77"/>
      <c r="M428" s="6">
        <v>1</v>
      </c>
      <c r="N428" s="55">
        <v>42328</v>
      </c>
      <c r="O428" s="77" t="s">
        <v>65</v>
      </c>
      <c r="P428" s="67" t="s">
        <v>612</v>
      </c>
      <c r="Q428" s="68" t="s">
        <v>71</v>
      </c>
      <c r="R428" s="77" t="s">
        <v>83</v>
      </c>
      <c r="S428" s="77"/>
      <c r="T428" s="69" t="s">
        <v>609</v>
      </c>
      <c r="U428" s="77"/>
      <c r="V428" s="77"/>
      <c r="W428" s="77"/>
      <c r="Y428" s="77"/>
      <c r="Z428" s="77"/>
      <c r="AA428" s="77"/>
      <c r="AB428" s="77"/>
    </row>
    <row r="429" spans="1:28">
      <c r="A429" s="52">
        <v>490</v>
      </c>
      <c r="B429" s="52" t="s">
        <v>13</v>
      </c>
      <c r="C429" s="66" t="s">
        <v>32</v>
      </c>
      <c r="D429" s="52"/>
      <c r="E429" s="77" t="s">
        <v>1190</v>
      </c>
      <c r="F429" s="50">
        <v>3</v>
      </c>
      <c r="G429" s="50" t="s">
        <v>183</v>
      </c>
      <c r="H429" s="77"/>
      <c r="I429" s="69" t="s">
        <v>1195</v>
      </c>
      <c r="J429" s="70" t="s">
        <v>182</v>
      </c>
      <c r="K429" s="77"/>
      <c r="L429" s="77"/>
      <c r="M429" s="6">
        <v>0.8</v>
      </c>
      <c r="N429" s="55">
        <v>42328</v>
      </c>
      <c r="O429" s="77" t="s">
        <v>65</v>
      </c>
      <c r="P429" s="67" t="s">
        <v>184</v>
      </c>
      <c r="Q429" s="68" t="s">
        <v>182</v>
      </c>
      <c r="R429" s="77" t="s">
        <v>171</v>
      </c>
      <c r="S429" s="77"/>
      <c r="T429" s="69" t="s">
        <v>609</v>
      </c>
      <c r="U429" s="69" t="s">
        <v>609</v>
      </c>
      <c r="V429" s="77"/>
      <c r="W429" s="77"/>
      <c r="Y429" s="77"/>
      <c r="Z429" s="77"/>
      <c r="AA429" s="77"/>
      <c r="AB429" s="77"/>
    </row>
    <row r="430" spans="1:28">
      <c r="A430" s="52">
        <v>491</v>
      </c>
      <c r="B430" s="52" t="s">
        <v>13</v>
      </c>
      <c r="C430" s="66" t="s">
        <v>32</v>
      </c>
      <c r="D430" s="52"/>
      <c r="E430" s="77" t="s">
        <v>1190</v>
      </c>
      <c r="F430" s="50">
        <v>3</v>
      </c>
      <c r="G430" s="50" t="s">
        <v>1196</v>
      </c>
      <c r="H430" s="77"/>
      <c r="I430" s="69" t="s">
        <v>123</v>
      </c>
      <c r="J430" s="70" t="s">
        <v>123</v>
      </c>
      <c r="K430" s="77"/>
      <c r="L430" s="77"/>
      <c r="M430" s="6">
        <v>0.8</v>
      </c>
      <c r="N430" s="55">
        <v>42328</v>
      </c>
      <c r="O430" s="77" t="s">
        <v>65</v>
      </c>
      <c r="P430" s="67" t="s">
        <v>108</v>
      </c>
      <c r="Q430" s="68" t="s">
        <v>123</v>
      </c>
      <c r="R430" s="77" t="s">
        <v>130</v>
      </c>
      <c r="S430" s="69"/>
      <c r="T430" s="69" t="s">
        <v>609</v>
      </c>
      <c r="U430" s="69" t="s">
        <v>609</v>
      </c>
      <c r="V430" s="77"/>
      <c r="W430" s="77"/>
      <c r="Y430" s="77"/>
      <c r="Z430" s="77"/>
      <c r="AA430" s="77"/>
      <c r="AB430" s="77"/>
    </row>
    <row r="431" spans="1:28">
      <c r="A431" s="52">
        <v>492</v>
      </c>
      <c r="B431" s="52" t="s">
        <v>13</v>
      </c>
      <c r="C431" s="66" t="s">
        <v>32</v>
      </c>
      <c r="D431" s="52"/>
      <c r="E431" s="77" t="s">
        <v>1190</v>
      </c>
      <c r="F431" s="50">
        <v>3</v>
      </c>
      <c r="G431" s="50" t="s">
        <v>316</v>
      </c>
      <c r="H431" s="77"/>
      <c r="I431" s="69" t="s">
        <v>316</v>
      </c>
      <c r="J431" s="70" t="s">
        <v>656</v>
      </c>
      <c r="K431" s="77"/>
      <c r="L431" s="77"/>
      <c r="M431" s="6">
        <v>0.8</v>
      </c>
      <c r="N431" s="55">
        <v>42328</v>
      </c>
      <c r="O431" s="77" t="s">
        <v>65</v>
      </c>
      <c r="P431" s="67" t="s">
        <v>612</v>
      </c>
      <c r="Q431" s="68" t="s">
        <v>71</v>
      </c>
      <c r="R431" s="77" t="s">
        <v>238</v>
      </c>
      <c r="S431" s="69" t="s">
        <v>609</v>
      </c>
      <c r="T431" s="69" t="s">
        <v>609</v>
      </c>
      <c r="U431" s="69" t="s">
        <v>609</v>
      </c>
      <c r="V431" s="77"/>
      <c r="W431" s="77"/>
      <c r="Y431" s="77"/>
      <c r="Z431" s="77"/>
      <c r="AA431" s="77"/>
      <c r="AB431" s="77"/>
    </row>
    <row r="432" spans="1:28">
      <c r="A432" s="52">
        <v>493</v>
      </c>
      <c r="B432" s="52" t="s">
        <v>13</v>
      </c>
      <c r="C432" s="66" t="s">
        <v>32</v>
      </c>
      <c r="D432" s="52"/>
      <c r="E432" s="77" t="s">
        <v>1190</v>
      </c>
      <c r="F432" s="50">
        <v>3</v>
      </c>
      <c r="G432" s="50" t="s">
        <v>1197</v>
      </c>
      <c r="H432" s="77"/>
      <c r="I432" s="69" t="s">
        <v>1197</v>
      </c>
      <c r="J432" s="70" t="s">
        <v>1197</v>
      </c>
      <c r="K432" s="77"/>
      <c r="L432" s="77"/>
      <c r="M432" s="6">
        <v>0.6</v>
      </c>
      <c r="N432" s="55">
        <v>42328</v>
      </c>
      <c r="O432" s="77" t="s">
        <v>65</v>
      </c>
      <c r="P432" s="67" t="s">
        <v>608</v>
      </c>
      <c r="Q432" s="68" t="s">
        <v>608</v>
      </c>
      <c r="R432" s="77" t="s">
        <v>368</v>
      </c>
      <c r="S432" s="77"/>
      <c r="T432" s="69" t="s">
        <v>609</v>
      </c>
      <c r="U432" s="77"/>
      <c r="V432" s="77"/>
      <c r="W432" s="77"/>
      <c r="Y432" s="77"/>
      <c r="Z432" s="77"/>
      <c r="AA432" s="77"/>
      <c r="AB432" s="77"/>
    </row>
    <row r="433" spans="1:28">
      <c r="A433" s="52">
        <v>494</v>
      </c>
      <c r="B433" s="52" t="s">
        <v>13</v>
      </c>
      <c r="C433" s="66" t="s">
        <v>32</v>
      </c>
      <c r="D433" s="52"/>
      <c r="E433" s="77" t="s">
        <v>1190</v>
      </c>
      <c r="F433" s="50">
        <v>3</v>
      </c>
      <c r="G433" s="50" t="s">
        <v>663</v>
      </c>
      <c r="H433" s="77"/>
      <c r="I433" s="69" t="s">
        <v>664</v>
      </c>
      <c r="J433" s="70" t="s">
        <v>664</v>
      </c>
      <c r="K433" s="77"/>
      <c r="L433" s="77"/>
      <c r="M433" s="6">
        <v>0.6</v>
      </c>
      <c r="N433" s="55">
        <v>42328</v>
      </c>
      <c r="O433" s="77" t="s">
        <v>65</v>
      </c>
      <c r="P433" s="67" t="s">
        <v>608</v>
      </c>
      <c r="Q433" s="68" t="s">
        <v>145</v>
      </c>
      <c r="R433" s="77" t="s">
        <v>171</v>
      </c>
      <c r="S433" s="77"/>
      <c r="T433" s="69" t="s">
        <v>609</v>
      </c>
      <c r="U433" s="69" t="s">
        <v>609</v>
      </c>
      <c r="V433" s="77"/>
      <c r="W433" s="77"/>
      <c r="Y433" s="77"/>
      <c r="Z433" s="77"/>
      <c r="AA433" s="77"/>
      <c r="AB433" s="77"/>
    </row>
    <row r="434" spans="1:28">
      <c r="A434" s="52">
        <v>495</v>
      </c>
      <c r="B434" s="52" t="s">
        <v>13</v>
      </c>
      <c r="C434" s="66" t="s">
        <v>32</v>
      </c>
      <c r="D434" s="52"/>
      <c r="E434" s="77" t="s">
        <v>1190</v>
      </c>
      <c r="F434" s="50">
        <v>3</v>
      </c>
      <c r="G434" s="50" t="s">
        <v>1198</v>
      </c>
      <c r="H434" s="77"/>
      <c r="I434" s="69" t="s">
        <v>1198</v>
      </c>
      <c r="J434" s="70" t="s">
        <v>666</v>
      </c>
      <c r="K434" s="77"/>
      <c r="L434" s="77"/>
      <c r="M434" s="6">
        <v>0.8</v>
      </c>
      <c r="N434" s="55">
        <v>42328</v>
      </c>
      <c r="O434" s="77" t="s">
        <v>65</v>
      </c>
      <c r="P434" s="67" t="s">
        <v>612</v>
      </c>
      <c r="Q434" s="68" t="s">
        <v>71</v>
      </c>
      <c r="R434" s="77" t="s">
        <v>238</v>
      </c>
      <c r="S434" s="69" t="s">
        <v>609</v>
      </c>
      <c r="T434" s="69" t="s">
        <v>609</v>
      </c>
      <c r="U434" s="69" t="s">
        <v>609</v>
      </c>
      <c r="V434" s="77"/>
      <c r="W434" s="77"/>
      <c r="Y434" s="77"/>
      <c r="Z434" s="77"/>
      <c r="AA434" s="77"/>
      <c r="AB434" s="77"/>
    </row>
    <row r="435" spans="1:28">
      <c r="A435" s="52">
        <v>496</v>
      </c>
      <c r="B435" s="52" t="s">
        <v>13</v>
      </c>
      <c r="C435" s="66" t="s">
        <v>32</v>
      </c>
      <c r="D435" s="52"/>
      <c r="E435" s="77" t="s">
        <v>1190</v>
      </c>
      <c r="F435" s="50">
        <v>3</v>
      </c>
      <c r="G435" s="50" t="s">
        <v>439</v>
      </c>
      <c r="H435" s="77"/>
      <c r="I435" s="69" t="s">
        <v>1199</v>
      </c>
      <c r="J435" s="70" t="s">
        <v>438</v>
      </c>
      <c r="K435" s="77"/>
      <c r="L435" s="77"/>
      <c r="M435" s="6">
        <v>0.6</v>
      </c>
      <c r="N435" s="55">
        <v>42328</v>
      </c>
      <c r="O435" s="77" t="s">
        <v>189</v>
      </c>
      <c r="P435" s="67" t="s">
        <v>717</v>
      </c>
      <c r="Q435" s="68" t="s">
        <v>190</v>
      </c>
      <c r="R435" s="77" t="s">
        <v>248</v>
      </c>
      <c r="S435" s="77"/>
      <c r="T435" s="69" t="s">
        <v>609</v>
      </c>
      <c r="U435" s="77"/>
      <c r="V435" s="77"/>
      <c r="W435" s="77"/>
      <c r="X435" s="7" t="s">
        <v>190</v>
      </c>
      <c r="Y435" s="69" t="s">
        <v>810</v>
      </c>
      <c r="Z435" s="77"/>
      <c r="AA435" s="77"/>
      <c r="AB435" s="69" t="s">
        <v>811</v>
      </c>
    </row>
    <row r="436" spans="1:28">
      <c r="A436" s="52">
        <v>497</v>
      </c>
      <c r="B436" s="52" t="s">
        <v>13</v>
      </c>
      <c r="C436" s="66" t="s">
        <v>32</v>
      </c>
      <c r="D436" s="52"/>
      <c r="E436" s="77" t="s">
        <v>1190</v>
      </c>
      <c r="F436" s="50">
        <v>3</v>
      </c>
      <c r="G436" s="50" t="s">
        <v>1200</v>
      </c>
      <c r="H436" s="77"/>
      <c r="I436" s="69" t="s">
        <v>1200</v>
      </c>
      <c r="J436" s="70" t="s">
        <v>1200</v>
      </c>
      <c r="K436" s="77"/>
      <c r="L436" s="77"/>
      <c r="M436" s="6">
        <v>0.6</v>
      </c>
      <c r="N436" s="55">
        <v>42328</v>
      </c>
      <c r="O436" s="77" t="s">
        <v>65</v>
      </c>
      <c r="P436" s="67" t="s">
        <v>608</v>
      </c>
      <c r="Q436" s="68" t="s">
        <v>608</v>
      </c>
      <c r="R436" s="77" t="s">
        <v>171</v>
      </c>
      <c r="S436" s="77"/>
      <c r="T436" s="69" t="s">
        <v>609</v>
      </c>
      <c r="U436" s="69" t="s">
        <v>609</v>
      </c>
      <c r="V436" s="77"/>
      <c r="W436" s="77"/>
      <c r="Y436" s="77"/>
      <c r="Z436" s="77"/>
      <c r="AA436" s="77"/>
      <c r="AB436" s="77"/>
    </row>
    <row r="437" spans="1:28">
      <c r="A437" s="52">
        <v>499</v>
      </c>
      <c r="B437" s="52" t="s">
        <v>13</v>
      </c>
      <c r="C437" s="66" t="s">
        <v>32</v>
      </c>
      <c r="D437" s="52"/>
      <c r="E437" s="77" t="s">
        <v>1190</v>
      </c>
      <c r="F437" s="50">
        <v>3</v>
      </c>
      <c r="G437" s="50" t="s">
        <v>1201</v>
      </c>
      <c r="H437" s="77"/>
      <c r="I437" s="69" t="s">
        <v>1201</v>
      </c>
      <c r="J437" s="70" t="s">
        <v>1201</v>
      </c>
      <c r="K437" s="77"/>
      <c r="L437" s="77"/>
      <c r="M437" s="6">
        <v>0.6</v>
      </c>
      <c r="N437" s="55">
        <v>42328</v>
      </c>
      <c r="O437" s="77" t="s">
        <v>65</v>
      </c>
      <c r="P437" s="67" t="s">
        <v>608</v>
      </c>
      <c r="Q437" s="68" t="s">
        <v>608</v>
      </c>
      <c r="R437" s="77" t="s">
        <v>171</v>
      </c>
      <c r="S437" s="77"/>
      <c r="T437" s="69" t="s">
        <v>609</v>
      </c>
      <c r="U437" s="69" t="s">
        <v>609</v>
      </c>
      <c r="V437" s="77"/>
      <c r="W437" s="77"/>
      <c r="Y437" s="77"/>
      <c r="Z437" s="77"/>
      <c r="AA437" s="77"/>
      <c r="AB437" s="77"/>
    </row>
    <row r="438" spans="1:28">
      <c r="A438" s="52">
        <v>500</v>
      </c>
      <c r="B438" s="52" t="s">
        <v>13</v>
      </c>
      <c r="C438" s="66" t="s">
        <v>32</v>
      </c>
      <c r="D438" s="52"/>
      <c r="E438" s="77" t="s">
        <v>1190</v>
      </c>
      <c r="F438" s="50">
        <v>3</v>
      </c>
      <c r="G438" s="50" t="s">
        <v>287</v>
      </c>
      <c r="H438" s="77"/>
      <c r="I438" s="69" t="s">
        <v>809</v>
      </c>
      <c r="J438" s="70" t="s">
        <v>809</v>
      </c>
      <c r="K438" s="77"/>
      <c r="L438" s="77"/>
      <c r="M438" s="6">
        <v>0.6</v>
      </c>
      <c r="N438" s="55">
        <v>42328</v>
      </c>
      <c r="O438" s="77" t="s">
        <v>688</v>
      </c>
      <c r="P438" s="67" t="s">
        <v>608</v>
      </c>
      <c r="Q438" s="68" t="s">
        <v>608</v>
      </c>
      <c r="R438" s="77"/>
      <c r="S438" s="77"/>
      <c r="T438" s="69" t="s">
        <v>609</v>
      </c>
      <c r="U438" s="77"/>
      <c r="V438" s="77"/>
      <c r="W438" s="77"/>
      <c r="Y438" s="77"/>
      <c r="Z438" s="77"/>
      <c r="AA438" s="77"/>
      <c r="AB438" s="77"/>
    </row>
    <row r="439" spans="1:28">
      <c r="A439" s="52">
        <v>501</v>
      </c>
      <c r="B439" s="52" t="s">
        <v>13</v>
      </c>
      <c r="C439" s="66" t="s">
        <v>32</v>
      </c>
      <c r="D439" s="52"/>
      <c r="E439" s="77" t="s">
        <v>1190</v>
      </c>
      <c r="F439" s="50">
        <v>3</v>
      </c>
      <c r="G439" s="50" t="s">
        <v>94</v>
      </c>
      <c r="H439" s="77"/>
      <c r="I439" s="69" t="s">
        <v>87</v>
      </c>
      <c r="J439" s="70" t="s">
        <v>87</v>
      </c>
      <c r="K439" s="77"/>
      <c r="L439" s="77"/>
      <c r="M439" s="6">
        <v>1</v>
      </c>
      <c r="N439" s="55">
        <v>42328</v>
      </c>
      <c r="O439" s="77" t="s">
        <v>65</v>
      </c>
      <c r="P439" s="67" t="s">
        <v>607</v>
      </c>
      <c r="Q439" s="68" t="s">
        <v>87</v>
      </c>
      <c r="R439" s="77" t="s">
        <v>95</v>
      </c>
      <c r="S439" s="77"/>
      <c r="T439" s="69" t="s">
        <v>609</v>
      </c>
      <c r="U439" s="77"/>
      <c r="V439" s="77"/>
      <c r="W439" s="77"/>
      <c r="Y439" s="77"/>
      <c r="Z439" s="77"/>
      <c r="AA439" s="77"/>
      <c r="AB439" s="77"/>
    </row>
    <row r="440" spans="1:28">
      <c r="A440" s="52">
        <v>502</v>
      </c>
      <c r="B440" s="52" t="s">
        <v>13</v>
      </c>
      <c r="C440" s="66" t="s">
        <v>32</v>
      </c>
      <c r="D440" s="52"/>
      <c r="E440" s="77" t="s">
        <v>1190</v>
      </c>
      <c r="F440" s="50">
        <v>3</v>
      </c>
      <c r="G440" s="50" t="s">
        <v>1202</v>
      </c>
      <c r="H440" s="77"/>
      <c r="I440" s="69" t="s">
        <v>1202</v>
      </c>
      <c r="J440" s="70" t="s">
        <v>1202</v>
      </c>
      <c r="K440" s="77"/>
      <c r="L440" s="77"/>
      <c r="M440" s="6">
        <v>0.6</v>
      </c>
      <c r="N440" s="55">
        <v>42328</v>
      </c>
      <c r="O440" s="77" t="s">
        <v>65</v>
      </c>
      <c r="P440" s="67" t="s">
        <v>608</v>
      </c>
      <c r="Q440" s="68" t="s">
        <v>299</v>
      </c>
      <c r="R440" s="77" t="s">
        <v>171</v>
      </c>
      <c r="S440" s="69" t="s">
        <v>609</v>
      </c>
      <c r="T440" s="77"/>
      <c r="U440" s="77"/>
      <c r="V440" s="77"/>
      <c r="W440" s="77"/>
      <c r="Y440" s="77"/>
      <c r="Z440" s="77"/>
      <c r="AA440" s="77"/>
      <c r="AB440" s="77"/>
    </row>
    <row r="441" spans="1:28">
      <c r="A441" s="52">
        <v>503</v>
      </c>
      <c r="B441" s="52" t="s">
        <v>13</v>
      </c>
      <c r="C441" s="66" t="s">
        <v>32</v>
      </c>
      <c r="D441" s="52"/>
      <c r="E441" s="77" t="s">
        <v>1190</v>
      </c>
      <c r="F441" s="50">
        <v>3</v>
      </c>
      <c r="G441" s="50" t="s">
        <v>158</v>
      </c>
      <c r="H441" s="77"/>
      <c r="I441" s="69" t="s">
        <v>158</v>
      </c>
      <c r="J441" s="70" t="s">
        <v>158</v>
      </c>
      <c r="K441" s="77"/>
      <c r="L441" s="77"/>
      <c r="M441" s="6">
        <v>0.8</v>
      </c>
      <c r="N441" s="55">
        <v>42328</v>
      </c>
      <c r="O441" s="77" t="s">
        <v>65</v>
      </c>
      <c r="P441" s="67" t="s">
        <v>108</v>
      </c>
      <c r="Q441" s="68" t="s">
        <v>399</v>
      </c>
      <c r="R441" s="77" t="s">
        <v>95</v>
      </c>
      <c r="S441" s="77"/>
      <c r="T441" s="69" t="s">
        <v>609</v>
      </c>
      <c r="U441" s="77"/>
      <c r="V441" s="77"/>
      <c r="W441" s="77"/>
      <c r="X441" s="7" t="s">
        <v>294</v>
      </c>
      <c r="Y441" s="77"/>
      <c r="Z441" s="77"/>
      <c r="AA441" s="77"/>
      <c r="AB441" s="77"/>
    </row>
    <row r="442" spans="1:28">
      <c r="A442" s="52">
        <v>504</v>
      </c>
      <c r="B442" s="52" t="s">
        <v>13</v>
      </c>
      <c r="C442" s="66" t="s">
        <v>32</v>
      </c>
      <c r="D442" s="52"/>
      <c r="E442" s="77" t="s">
        <v>1190</v>
      </c>
      <c r="F442" s="50">
        <v>3</v>
      </c>
      <c r="G442" s="50" t="s">
        <v>138</v>
      </c>
      <c r="H442" s="77"/>
      <c r="I442" s="69" t="s">
        <v>738</v>
      </c>
      <c r="J442" s="70" t="s">
        <v>738</v>
      </c>
      <c r="K442" s="77"/>
      <c r="L442" s="77"/>
      <c r="M442" s="6">
        <v>1</v>
      </c>
      <c r="N442" s="55">
        <v>42328</v>
      </c>
      <c r="O442" s="77" t="s">
        <v>65</v>
      </c>
      <c r="P442" s="67" t="s">
        <v>108</v>
      </c>
      <c r="Q442" s="68" t="s">
        <v>134</v>
      </c>
      <c r="R442" s="77" t="s">
        <v>140</v>
      </c>
      <c r="S442" s="77"/>
      <c r="T442" s="77"/>
      <c r="U442" s="77" t="s">
        <v>609</v>
      </c>
      <c r="V442" s="77"/>
      <c r="W442" s="77"/>
      <c r="Y442" s="77"/>
      <c r="Z442" s="77"/>
      <c r="AA442" s="77"/>
      <c r="AB442" s="77"/>
    </row>
    <row r="443" spans="1:28">
      <c r="A443" s="52">
        <v>505</v>
      </c>
      <c r="B443" s="52" t="s">
        <v>13</v>
      </c>
      <c r="C443" s="66" t="s">
        <v>32</v>
      </c>
      <c r="D443" s="52"/>
      <c r="E443" s="77" t="s">
        <v>1190</v>
      </c>
      <c r="F443" s="50">
        <v>3</v>
      </c>
      <c r="G443" s="50" t="s">
        <v>211</v>
      </c>
      <c r="H443" s="77"/>
      <c r="I443" s="69" t="s">
        <v>213</v>
      </c>
      <c r="J443" s="70" t="s">
        <v>213</v>
      </c>
      <c r="K443" s="77"/>
      <c r="L443" s="77"/>
      <c r="M443" s="6">
        <v>1</v>
      </c>
      <c r="N443" s="55">
        <v>42328</v>
      </c>
      <c r="O443" s="77" t="s">
        <v>189</v>
      </c>
      <c r="P443" s="67" t="s">
        <v>717</v>
      </c>
      <c r="Q443" s="68" t="s">
        <v>213</v>
      </c>
      <c r="R443" s="77" t="s">
        <v>248</v>
      </c>
      <c r="S443" s="69" t="s">
        <v>609</v>
      </c>
      <c r="T443" s="69" t="s">
        <v>609</v>
      </c>
      <c r="U443" s="77"/>
      <c r="V443" s="77"/>
      <c r="W443" s="77"/>
      <c r="Y443" s="69" t="s">
        <v>724</v>
      </c>
      <c r="Z443" s="77"/>
      <c r="AA443" s="77"/>
      <c r="AB443" s="77"/>
    </row>
    <row r="444" spans="1:28">
      <c r="A444" s="52">
        <v>506</v>
      </c>
      <c r="B444" s="52" t="s">
        <v>13</v>
      </c>
      <c r="C444" s="66" t="s">
        <v>32</v>
      </c>
      <c r="D444" s="52"/>
      <c r="E444" s="77" t="s">
        <v>1190</v>
      </c>
      <c r="F444" s="50">
        <v>3</v>
      </c>
      <c r="G444" s="50" t="s">
        <v>436</v>
      </c>
      <c r="H444" s="77"/>
      <c r="I444" s="69" t="s">
        <v>431</v>
      </c>
      <c r="J444" s="70" t="s">
        <v>431</v>
      </c>
      <c r="K444" s="77"/>
      <c r="L444" s="77"/>
      <c r="M444" s="6">
        <v>0.6</v>
      </c>
      <c r="N444" s="55">
        <v>42328</v>
      </c>
      <c r="O444" s="77" t="s">
        <v>65</v>
      </c>
      <c r="P444" s="67" t="s">
        <v>108</v>
      </c>
      <c r="Q444" s="68" t="s">
        <v>608</v>
      </c>
      <c r="R444" s="77" t="s">
        <v>95</v>
      </c>
      <c r="S444" s="77"/>
      <c r="T444" s="69" t="s">
        <v>609</v>
      </c>
      <c r="U444" s="77"/>
      <c r="V444" s="77"/>
      <c r="W444" s="77"/>
      <c r="X444" s="7" t="s">
        <v>294</v>
      </c>
      <c r="Y444" s="77"/>
      <c r="Z444" s="77"/>
      <c r="AA444" s="77"/>
      <c r="AB444" s="77"/>
    </row>
    <row r="445" spans="1:28">
      <c r="A445" s="52">
        <v>507</v>
      </c>
      <c r="B445" s="52" t="s">
        <v>13</v>
      </c>
      <c r="C445" s="66" t="s">
        <v>32</v>
      </c>
      <c r="D445" s="52"/>
      <c r="E445" s="77" t="s">
        <v>1190</v>
      </c>
      <c r="F445" s="50">
        <v>3</v>
      </c>
      <c r="G445" s="50" t="s">
        <v>472</v>
      </c>
      <c r="H445" s="77"/>
      <c r="I445" s="69" t="s">
        <v>473</v>
      </c>
      <c r="J445" s="70" t="s">
        <v>690</v>
      </c>
      <c r="K445" s="77"/>
      <c r="L445" s="77"/>
      <c r="M445" s="6">
        <v>0.6</v>
      </c>
      <c r="N445" s="55">
        <v>42328</v>
      </c>
      <c r="O445" s="77" t="s">
        <v>65</v>
      </c>
      <c r="P445" s="67" t="s">
        <v>108</v>
      </c>
      <c r="Q445" s="68" t="s">
        <v>145</v>
      </c>
      <c r="R445" s="77" t="s">
        <v>171</v>
      </c>
      <c r="S445" s="69" t="s">
        <v>609</v>
      </c>
      <c r="T445" s="69" t="s">
        <v>609</v>
      </c>
      <c r="U445" s="77"/>
      <c r="V445" s="77"/>
      <c r="W445" s="77"/>
      <c r="Y445" s="77"/>
      <c r="Z445" s="77"/>
      <c r="AA445" s="77"/>
      <c r="AB445" s="77"/>
    </row>
    <row r="446" spans="1:28">
      <c r="A446" s="52">
        <v>508</v>
      </c>
      <c r="B446" s="52" t="s">
        <v>13</v>
      </c>
      <c r="C446" s="66" t="s">
        <v>32</v>
      </c>
      <c r="D446" s="52"/>
      <c r="E446" s="77" t="s">
        <v>1190</v>
      </c>
      <c r="F446" s="50">
        <v>3</v>
      </c>
      <c r="G446" s="50" t="s">
        <v>1203</v>
      </c>
      <c r="H446" s="77"/>
      <c r="I446" s="69" t="s">
        <v>1203</v>
      </c>
      <c r="J446" s="70" t="s">
        <v>1203</v>
      </c>
      <c r="K446" s="77"/>
      <c r="L446" s="77"/>
      <c r="M446" s="6">
        <v>0.6</v>
      </c>
      <c r="N446" s="55">
        <v>42328</v>
      </c>
      <c r="O446" s="77" t="s">
        <v>189</v>
      </c>
      <c r="P446" s="67" t="s">
        <v>717</v>
      </c>
      <c r="Q446" s="68" t="s">
        <v>608</v>
      </c>
      <c r="R446" s="77" t="s">
        <v>248</v>
      </c>
      <c r="S446" s="77"/>
      <c r="T446" s="69" t="s">
        <v>609</v>
      </c>
      <c r="U446" s="77"/>
      <c r="V446" s="77"/>
      <c r="W446" s="77"/>
      <c r="Y446" s="69" t="s">
        <v>1204</v>
      </c>
      <c r="Z446" s="77"/>
      <c r="AA446" s="77"/>
      <c r="AB446" s="69" t="s">
        <v>732</v>
      </c>
    </row>
    <row r="447" spans="1:28">
      <c r="A447" s="52">
        <v>509</v>
      </c>
      <c r="B447" s="52" t="s">
        <v>13</v>
      </c>
      <c r="C447" s="66" t="s">
        <v>32</v>
      </c>
      <c r="D447" s="52"/>
      <c r="E447" s="77" t="s">
        <v>1190</v>
      </c>
      <c r="F447" s="50">
        <v>3</v>
      </c>
      <c r="G447" s="50" t="s">
        <v>241</v>
      </c>
      <c r="H447" s="77"/>
      <c r="I447" s="69" t="s">
        <v>241</v>
      </c>
      <c r="J447" s="70" t="s">
        <v>242</v>
      </c>
      <c r="K447" s="77"/>
      <c r="L447" s="77"/>
      <c r="M447" s="6">
        <v>1</v>
      </c>
      <c r="N447" s="55">
        <v>42328</v>
      </c>
      <c r="O447" s="77" t="s">
        <v>65</v>
      </c>
      <c r="P447" s="67" t="s">
        <v>108</v>
      </c>
      <c r="Q447" s="68" t="s">
        <v>241</v>
      </c>
      <c r="R447" s="77" t="s">
        <v>171</v>
      </c>
      <c r="S447" s="77"/>
      <c r="T447" s="69" t="s">
        <v>609</v>
      </c>
      <c r="U447" s="77"/>
      <c r="V447" s="77"/>
      <c r="W447" s="77"/>
      <c r="Y447" s="77"/>
      <c r="Z447" s="77"/>
      <c r="AA447" s="77"/>
      <c r="AB447" s="77"/>
    </row>
    <row r="448" spans="1:28">
      <c r="A448" s="52">
        <v>510</v>
      </c>
      <c r="B448" s="52" t="s">
        <v>13</v>
      </c>
      <c r="C448" s="66" t="s">
        <v>32</v>
      </c>
      <c r="D448" s="52"/>
      <c r="E448" s="77" t="s">
        <v>1190</v>
      </c>
      <c r="F448" s="50">
        <v>3</v>
      </c>
      <c r="G448" s="50" t="s">
        <v>1205</v>
      </c>
      <c r="H448" s="77"/>
      <c r="I448" s="69" t="s">
        <v>909</v>
      </c>
      <c r="J448" s="70" t="s">
        <v>909</v>
      </c>
      <c r="K448" s="77"/>
      <c r="L448" s="77"/>
      <c r="M448" s="6">
        <v>0.6</v>
      </c>
      <c r="N448" s="55">
        <v>42328</v>
      </c>
      <c r="O448" s="77" t="s">
        <v>189</v>
      </c>
      <c r="P448" s="67" t="s">
        <v>717</v>
      </c>
      <c r="Q448" s="68" t="s">
        <v>227</v>
      </c>
      <c r="R448" s="77" t="s">
        <v>248</v>
      </c>
      <c r="S448" s="77"/>
      <c r="T448" s="69" t="s">
        <v>609</v>
      </c>
      <c r="U448" s="77"/>
      <c r="V448" s="77"/>
      <c r="W448" s="77"/>
      <c r="Y448" s="69" t="s">
        <v>910</v>
      </c>
      <c r="Z448" s="77"/>
      <c r="AA448" s="77"/>
      <c r="AB448" s="69" t="s">
        <v>732</v>
      </c>
    </row>
    <row r="449" spans="1:28">
      <c r="A449" s="52">
        <v>511</v>
      </c>
      <c r="B449" s="52" t="s">
        <v>13</v>
      </c>
      <c r="C449" s="66" t="s">
        <v>32</v>
      </c>
      <c r="D449" s="52"/>
      <c r="E449" s="77" t="s">
        <v>1190</v>
      </c>
      <c r="F449" s="50">
        <v>3</v>
      </c>
      <c r="G449" s="50" t="s">
        <v>144</v>
      </c>
      <c r="H449" s="77"/>
      <c r="I449" s="69" t="s">
        <v>144</v>
      </c>
      <c r="J449" s="70" t="s">
        <v>144</v>
      </c>
      <c r="K449" s="77"/>
      <c r="L449" s="77"/>
      <c r="M449" s="6">
        <v>1</v>
      </c>
      <c r="N449" s="55">
        <v>42328</v>
      </c>
      <c r="O449" s="77" t="s">
        <v>65</v>
      </c>
      <c r="P449" s="67" t="s">
        <v>108</v>
      </c>
      <c r="Q449" s="68" t="s">
        <v>144</v>
      </c>
      <c r="R449" s="77" t="s">
        <v>262</v>
      </c>
      <c r="S449" s="77"/>
      <c r="T449" s="69" t="s">
        <v>609</v>
      </c>
      <c r="U449" s="77"/>
      <c r="V449" s="77"/>
      <c r="W449" s="77"/>
      <c r="Y449" s="77"/>
      <c r="Z449" s="77"/>
      <c r="AA449" s="77"/>
      <c r="AB449" s="77"/>
    </row>
    <row r="450" spans="1:28">
      <c r="A450" s="52">
        <v>513</v>
      </c>
      <c r="B450" s="52" t="s">
        <v>13</v>
      </c>
      <c r="C450" s="66" t="s">
        <v>32</v>
      </c>
      <c r="D450" s="52"/>
      <c r="E450" s="77" t="s">
        <v>1190</v>
      </c>
      <c r="F450" s="50">
        <v>3</v>
      </c>
      <c r="G450" s="50" t="s">
        <v>112</v>
      </c>
      <c r="H450" s="77"/>
      <c r="I450" s="69" t="s">
        <v>107</v>
      </c>
      <c r="J450" s="70" t="s">
        <v>107</v>
      </c>
      <c r="K450" s="77"/>
      <c r="L450" s="77"/>
      <c r="M450" s="6">
        <v>1</v>
      </c>
      <c r="N450" s="55">
        <v>42328</v>
      </c>
      <c r="O450" s="77" t="s">
        <v>65</v>
      </c>
      <c r="P450" s="67" t="s">
        <v>108</v>
      </c>
      <c r="Q450" s="68" t="s">
        <v>107</v>
      </c>
      <c r="R450" s="77"/>
      <c r="S450" s="69" t="s">
        <v>609</v>
      </c>
      <c r="T450" s="69" t="s">
        <v>609</v>
      </c>
      <c r="U450" s="77"/>
      <c r="V450" s="77"/>
      <c r="W450" s="77"/>
      <c r="Y450" s="77"/>
      <c r="Z450" s="77"/>
      <c r="AA450" s="77"/>
      <c r="AB450" s="77"/>
    </row>
    <row r="451" spans="1:28">
      <c r="A451" s="52">
        <v>514</v>
      </c>
      <c r="B451" s="52" t="s">
        <v>13</v>
      </c>
      <c r="C451" s="66" t="s">
        <v>32</v>
      </c>
      <c r="D451" s="52"/>
      <c r="E451" s="77" t="s">
        <v>1190</v>
      </c>
      <c r="F451" s="50">
        <v>3</v>
      </c>
      <c r="G451" s="50" t="s">
        <v>912</v>
      </c>
      <c r="H451" s="77"/>
      <c r="I451" s="69" t="s">
        <v>1206</v>
      </c>
      <c r="J451" s="70" t="s">
        <v>912</v>
      </c>
      <c r="K451" s="77"/>
      <c r="L451" s="77"/>
      <c r="M451" s="6">
        <v>0.6</v>
      </c>
      <c r="N451" s="55">
        <v>42328</v>
      </c>
      <c r="O451" s="77" t="s">
        <v>189</v>
      </c>
      <c r="P451" s="67" t="s">
        <v>717</v>
      </c>
      <c r="Q451" s="68" t="s">
        <v>190</v>
      </c>
      <c r="R451" s="77" t="s">
        <v>248</v>
      </c>
      <c r="S451" s="77"/>
      <c r="T451" s="69" t="s">
        <v>609</v>
      </c>
      <c r="U451" s="77"/>
      <c r="V451" s="77"/>
      <c r="W451" s="77"/>
      <c r="Y451" s="69" t="s">
        <v>913</v>
      </c>
      <c r="Z451" s="77"/>
      <c r="AA451" s="77"/>
      <c r="AB451" s="69" t="s">
        <v>914</v>
      </c>
    </row>
    <row r="452" spans="1:28">
      <c r="A452" s="52">
        <v>515</v>
      </c>
      <c r="B452" s="52" t="s">
        <v>13</v>
      </c>
      <c r="C452" s="66" t="s">
        <v>32</v>
      </c>
      <c r="D452" s="52"/>
      <c r="E452" s="77" t="s">
        <v>1190</v>
      </c>
      <c r="F452" s="50">
        <v>3</v>
      </c>
      <c r="G452" s="50" t="s">
        <v>715</v>
      </c>
      <c r="H452" s="77"/>
      <c r="I452" s="69" t="s">
        <v>715</v>
      </c>
      <c r="J452" s="70" t="s">
        <v>715</v>
      </c>
      <c r="K452" s="77"/>
      <c r="L452" s="77"/>
      <c r="M452" s="6">
        <v>1</v>
      </c>
      <c r="N452" s="55">
        <v>42328</v>
      </c>
      <c r="O452" s="77" t="s">
        <v>189</v>
      </c>
      <c r="P452" s="67" t="s">
        <v>717</v>
      </c>
      <c r="Q452" s="68" t="s">
        <v>190</v>
      </c>
      <c r="R452" s="77" t="s">
        <v>248</v>
      </c>
      <c r="S452" s="77"/>
      <c r="T452" s="69" t="s">
        <v>609</v>
      </c>
      <c r="U452" s="77"/>
      <c r="V452" s="77"/>
      <c r="W452" s="77"/>
      <c r="Y452" s="69" t="s">
        <v>718</v>
      </c>
      <c r="Z452" s="77"/>
      <c r="AA452" s="77"/>
      <c r="AB452" s="69" t="s">
        <v>914</v>
      </c>
    </row>
  </sheetData>
  <autoFilter ref="A1:AB452" xr:uid="{00000000-0009-0000-0000-000002000000}"/>
  <sortState ref="A2:X452">
    <sortCondition ref="A2:A452"/>
    <sortCondition ref="O2:O452"/>
    <sortCondition ref="J2:J452"/>
  </sortState>
  <conditionalFormatting sqref="P1 Q11 O361:O1048576 O1:O359">
    <cfRule type="containsText" dxfId="235" priority="9" operator="containsText" text="data">
      <formula>NOT(ISERROR(SEARCH("data",O1)))</formula>
    </cfRule>
    <cfRule type="containsText" dxfId="234" priority="10" operator="containsText" text="multimedia">
      <formula>NOT(ISERROR(SEARCH("multimedia",O1)))</formula>
    </cfRule>
    <cfRule type="containsText" dxfId="233" priority="11" operator="containsText" text="text">
      <formula>NOT(ISERROR(SEARCH("text",O1)))</formula>
    </cfRule>
  </conditionalFormatting>
  <conditionalFormatting sqref="O360">
    <cfRule type="containsText" dxfId="232" priority="6" operator="containsText" text="data">
      <formula>NOT(ISERROR(SEARCH("data",O360)))</formula>
    </cfRule>
    <cfRule type="containsText" dxfId="231" priority="7" operator="containsText" text="multimedia">
      <formula>NOT(ISERROR(SEARCH("multimedia",O360)))</formula>
    </cfRule>
    <cfRule type="containsText" dxfId="230" priority="8" operator="containsText" text="text">
      <formula>NOT(ISERROR(SEARCH("text",O360)))</formula>
    </cfRule>
  </conditionalFormatting>
  <conditionalFormatting sqref="P1:P1048576">
    <cfRule type="containsText" dxfId="229" priority="3" operator="containsText" text="not applicable">
      <formula>NOT(ISERROR(SEARCH("not applicable",P1)))</formula>
    </cfRule>
    <cfRule type="containsText" dxfId="228" priority="4" operator="containsText" text="mixed or ambiguous">
      <formula>NOT(ISERROR(SEARCH("mixed or ambiguous",P1)))</formula>
    </cfRule>
  </conditionalFormatting>
  <conditionalFormatting sqref="M2:M452">
    <cfRule type="iconSet" priority="440">
      <iconSet iconSet="5Quarters">
        <cfvo type="percent" val="0"/>
        <cfvo type="num" val="0"/>
        <cfvo type="num" val="0.5"/>
        <cfvo type="num" val="0.75"/>
        <cfvo type="num" val="1"/>
      </iconSet>
    </cfRule>
  </conditionalFormatting>
  <conditionalFormatting sqref="Z2:Z452">
    <cfRule type="iconSet" priority="2">
      <iconSet iconSet="3Symbols">
        <cfvo type="percent" val="0"/>
        <cfvo type="num" val="0"/>
        <cfvo type="num" val="0" gte="0"/>
      </iconSet>
    </cfRule>
  </conditionalFormatting>
  <dataValidations count="5">
    <dataValidation type="list" allowBlank="1" showInputMessage="1" showErrorMessage="1" sqref="R133:R452 R2:R131" xr:uid="{00000000-0002-0000-0200-000000000000}">
      <formula1>BibTeX_types</formula1>
    </dataValidation>
    <dataValidation type="list" allowBlank="1" showInputMessage="1" showErrorMessage="1" sqref="Q2:Q452" xr:uid="{00000000-0002-0000-0200-000001000000}">
      <formula1>CGSpace_types</formula1>
    </dataValidation>
    <dataValidation type="list" allowBlank="1" showInputMessage="1" showErrorMessage="1" sqref="P2:P452" xr:uid="{00000000-0002-0000-0200-000002000000}">
      <formula1>CG_OA_Policy_InfoPrd</formula1>
    </dataValidation>
    <dataValidation type="list" allowBlank="1" showInputMessage="1" showErrorMessage="1" sqref="O2:O452" xr:uid="{00000000-0002-0000-0200-000003000000}">
      <formula1>repository_type</formula1>
    </dataValidation>
    <dataValidation type="list" allowBlank="1" showInputMessage="1" showErrorMessage="1" sqref="Z2:Z452" xr:uid="{00000000-0002-0000-0200-000004000000}">
      <formula1>TrafficLight</formula1>
    </dataValidation>
  </dataValidations>
  <pageMargins left="0.7" right="0.7" top="0.75" bottom="0.75" header="0.3" footer="0.3"/>
  <pageSetup paperSize="9"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357"/>
  <sheetViews>
    <sheetView topLeftCell="A241" zoomScaleNormal="100" workbookViewId="0">
      <selection activeCell="A224" sqref="A224"/>
    </sheetView>
  </sheetViews>
  <sheetFormatPr baseColWidth="10" defaultColWidth="9.1640625" defaultRowHeight="15"/>
  <cols>
    <col min="1" max="1" width="45.5" bestFit="1" customWidth="1"/>
    <col min="2" max="2" width="16.33203125" bestFit="1" customWidth="1"/>
    <col min="3" max="13" width="5" bestFit="1" customWidth="1"/>
    <col min="14" max="14" width="11.33203125" bestFit="1" customWidth="1"/>
    <col min="15" max="15" width="4.5" bestFit="1" customWidth="1"/>
    <col min="16" max="16" width="6.83203125" bestFit="1" customWidth="1"/>
    <col min="17" max="17" width="7.33203125" bestFit="1" customWidth="1"/>
    <col min="18" max="18" width="11.33203125" bestFit="1" customWidth="1"/>
    <col min="19" max="19" width="9" bestFit="1" customWidth="1"/>
    <col min="20" max="20" width="10.5" bestFit="1" customWidth="1"/>
    <col min="21" max="21" width="7.5" bestFit="1" customWidth="1"/>
    <col min="22" max="22" width="8" bestFit="1" customWidth="1"/>
    <col min="23" max="23" width="14.83203125" bestFit="1" customWidth="1"/>
    <col min="24" max="24" width="13.33203125" bestFit="1" customWidth="1"/>
    <col min="25" max="25" width="11.33203125" bestFit="1" customWidth="1"/>
    <col min="26" max="26" width="19.33203125" bestFit="1" customWidth="1"/>
    <col min="27" max="27" width="17" bestFit="1" customWidth="1"/>
    <col min="28" max="28" width="17.6640625" bestFit="1" customWidth="1"/>
    <col min="29" max="29" width="23" bestFit="1" customWidth="1"/>
    <col min="30" max="30" width="19.5" bestFit="1" customWidth="1"/>
    <col min="31" max="31" width="11.6640625" bestFit="1" customWidth="1"/>
    <col min="32" max="32" width="8.5" bestFit="1" customWidth="1"/>
    <col min="33" max="33" width="16.6640625" bestFit="1" customWidth="1"/>
    <col min="34" max="34" width="17.5" bestFit="1" customWidth="1"/>
    <col min="35" max="35" width="8.5" bestFit="1" customWidth="1"/>
    <col min="36" max="36" width="10.5" bestFit="1" customWidth="1"/>
    <col min="37" max="37" width="20.83203125" bestFit="1" customWidth="1"/>
    <col min="38" max="38" width="9.1640625" bestFit="1" customWidth="1"/>
    <col min="39" max="39" width="7.6640625" bestFit="1" customWidth="1"/>
    <col min="40" max="40" width="29" bestFit="1" customWidth="1"/>
    <col min="41" max="41" width="17.83203125" bestFit="1" customWidth="1"/>
    <col min="42" max="42" width="16.1640625" bestFit="1" customWidth="1"/>
    <col min="43" max="43" width="10.1640625" bestFit="1" customWidth="1"/>
    <col min="44" max="44" width="11.5" bestFit="1" customWidth="1"/>
    <col min="45" max="45" width="17.5" bestFit="1" customWidth="1"/>
    <col min="46" max="46" width="6.6640625" bestFit="1" customWidth="1"/>
    <col min="47" max="47" width="5.5" bestFit="1" customWidth="1"/>
    <col min="48" max="48" width="8.83203125" bestFit="1" customWidth="1"/>
    <col min="49" max="49" width="9.5" bestFit="1" customWidth="1"/>
    <col min="50" max="50" width="6.33203125" bestFit="1" customWidth="1"/>
    <col min="51" max="51" width="30.33203125" bestFit="1" customWidth="1"/>
    <col min="52" max="52" width="4.5" bestFit="1" customWidth="1"/>
    <col min="53" max="53" width="11" bestFit="1" customWidth="1"/>
    <col min="54" max="54" width="14.1640625" bestFit="1" customWidth="1"/>
    <col min="55" max="55" width="8" bestFit="1" customWidth="1"/>
    <col min="56" max="56" width="18.5" bestFit="1" customWidth="1"/>
    <col min="57" max="57" width="7.5" bestFit="1" customWidth="1"/>
    <col min="58" max="58" width="10.83203125" bestFit="1" customWidth="1"/>
    <col min="59" max="59" width="10" bestFit="1" customWidth="1"/>
    <col min="60" max="60" width="14.83203125" bestFit="1" customWidth="1"/>
    <col min="61" max="61" width="6.5" bestFit="1" customWidth="1"/>
    <col min="62" max="62" width="7.83203125" bestFit="1" customWidth="1"/>
    <col min="63" max="63" width="7.1640625" bestFit="1" customWidth="1"/>
    <col min="64" max="64" width="11.5" bestFit="1" customWidth="1"/>
    <col min="65" max="65" width="15.5" bestFit="1" customWidth="1"/>
    <col min="66" max="66" width="24" bestFit="1" customWidth="1"/>
    <col min="67" max="67" width="17.83203125" bestFit="1" customWidth="1"/>
    <col min="68" max="68" width="23.1640625" bestFit="1" customWidth="1"/>
    <col min="69" max="69" width="18.1640625" bestFit="1" customWidth="1"/>
    <col min="70" max="70" width="9.5" bestFit="1" customWidth="1"/>
    <col min="71" max="71" width="7.5" bestFit="1" customWidth="1"/>
    <col min="72" max="72" width="12.33203125" bestFit="1" customWidth="1"/>
    <col min="73" max="73" width="13.83203125" bestFit="1" customWidth="1"/>
    <col min="74" max="74" width="7.5" bestFit="1" customWidth="1"/>
    <col min="75" max="75" width="6.33203125" bestFit="1" customWidth="1"/>
    <col min="76" max="76" width="14.6640625" bestFit="1" customWidth="1"/>
    <col min="77" max="77" width="5.1640625" bestFit="1" customWidth="1"/>
    <col min="78" max="78" width="16" bestFit="1" customWidth="1"/>
    <col min="79" max="79" width="7.6640625" bestFit="1" customWidth="1"/>
    <col min="80" max="80" width="11" bestFit="1" customWidth="1"/>
    <col min="81" max="81" width="5" bestFit="1" customWidth="1"/>
    <col min="82" max="82" width="5.1640625" bestFit="1" customWidth="1"/>
    <col min="83" max="83" width="15.83203125" bestFit="1" customWidth="1"/>
    <col min="84" max="84" width="6.83203125" bestFit="1" customWidth="1"/>
    <col min="85" max="85" width="12.6640625" bestFit="1" customWidth="1"/>
    <col min="86" max="86" width="14.5" bestFit="1" customWidth="1"/>
    <col min="87" max="87" width="11.5" bestFit="1" customWidth="1"/>
    <col min="88" max="88" width="10.5" bestFit="1" customWidth="1"/>
    <col min="89" max="89" width="11" bestFit="1" customWidth="1"/>
    <col min="90" max="90" width="17.5" bestFit="1" customWidth="1"/>
    <col min="91" max="91" width="11.1640625" bestFit="1" customWidth="1"/>
    <col min="92" max="92" width="17.6640625" bestFit="1" customWidth="1"/>
    <col min="93" max="93" width="5.5" bestFit="1" customWidth="1"/>
    <col min="94" max="94" width="6.1640625" bestFit="1" customWidth="1"/>
    <col min="95" max="95" width="19.5" bestFit="1" customWidth="1"/>
    <col min="96" max="96" width="14.1640625" bestFit="1" customWidth="1"/>
    <col min="97" max="97" width="9.5" bestFit="1" customWidth="1"/>
    <col min="98" max="98" width="14" bestFit="1" customWidth="1"/>
    <col min="99" max="99" width="16.33203125" bestFit="1" customWidth="1"/>
    <col min="100" max="100" width="12.1640625" bestFit="1" customWidth="1"/>
    <col min="101" max="101" width="26.33203125" bestFit="1" customWidth="1"/>
    <col min="102" max="102" width="13.33203125" bestFit="1" customWidth="1"/>
    <col min="103" max="103" width="15" bestFit="1" customWidth="1"/>
    <col min="104" max="104" width="14.33203125" bestFit="1" customWidth="1"/>
    <col min="105" max="105" width="18.33203125" bestFit="1" customWidth="1"/>
    <col min="106" max="106" width="31" bestFit="1" customWidth="1"/>
    <col min="107" max="107" width="23.5" bestFit="1" customWidth="1"/>
    <col min="108" max="108" width="12.1640625" bestFit="1" customWidth="1"/>
    <col min="109" max="109" width="7.83203125" bestFit="1" customWidth="1"/>
    <col min="110" max="110" width="11" bestFit="1" customWidth="1"/>
    <col min="111" max="111" width="11.1640625" bestFit="1" customWidth="1"/>
    <col min="112" max="112" width="16.1640625" bestFit="1" customWidth="1"/>
    <col min="113" max="113" width="4.83203125" bestFit="1" customWidth="1"/>
    <col min="114" max="114" width="6.6640625" bestFit="1" customWidth="1"/>
    <col min="115" max="115" width="12.1640625" bestFit="1" customWidth="1"/>
    <col min="116" max="116" width="19.33203125" bestFit="1" customWidth="1"/>
    <col min="117" max="117" width="10.33203125" bestFit="1" customWidth="1"/>
    <col min="118" max="118" width="13.33203125" bestFit="1" customWidth="1"/>
    <col min="119" max="119" width="11.83203125" bestFit="1" customWidth="1"/>
    <col min="120" max="120" width="12.1640625" bestFit="1" customWidth="1"/>
    <col min="121" max="121" width="15.1640625" bestFit="1" customWidth="1"/>
    <col min="122" max="122" width="7" bestFit="1" customWidth="1"/>
    <col min="123" max="123" width="20.6640625" bestFit="1" customWidth="1"/>
    <col min="124" max="124" width="22.1640625" bestFit="1" customWidth="1"/>
    <col min="125" max="125" width="22.5" bestFit="1" customWidth="1"/>
    <col min="126" max="126" width="19.83203125" bestFit="1" customWidth="1"/>
    <col min="127" max="128" width="19.6640625" bestFit="1" customWidth="1"/>
    <col min="129" max="129" width="29.6640625" bestFit="1" customWidth="1"/>
    <col min="130" max="130" width="22.1640625" bestFit="1" customWidth="1"/>
    <col min="131" max="131" width="20.6640625" bestFit="1" customWidth="1"/>
    <col min="132" max="132" width="22.5" bestFit="1" customWidth="1"/>
    <col min="133" max="133" width="32.5" bestFit="1" customWidth="1"/>
    <col min="134" max="134" width="22.83203125" bestFit="1" customWidth="1"/>
    <col min="135" max="135" width="10.5" bestFit="1" customWidth="1"/>
    <col min="136" max="136" width="13.5" bestFit="1" customWidth="1"/>
    <col min="137" max="137" width="7.5" bestFit="1" customWidth="1"/>
    <col min="138" max="138" width="12.6640625" bestFit="1" customWidth="1"/>
    <col min="139" max="139" width="13.6640625" bestFit="1" customWidth="1"/>
    <col min="140" max="140" width="24" bestFit="1" customWidth="1"/>
    <col min="141" max="141" width="5.5" bestFit="1" customWidth="1"/>
    <col min="142" max="142" width="9" bestFit="1" customWidth="1"/>
    <col min="143" max="143" width="15.5" bestFit="1" customWidth="1"/>
    <col min="144" max="144" width="12" bestFit="1" customWidth="1"/>
    <col min="145" max="145" width="12.33203125" bestFit="1" customWidth="1"/>
    <col min="146" max="146" width="31" bestFit="1" customWidth="1"/>
    <col min="147" max="147" width="7.33203125" bestFit="1" customWidth="1"/>
    <col min="148" max="148" width="8.83203125" bestFit="1" customWidth="1"/>
    <col min="149" max="149" width="17" bestFit="1" customWidth="1"/>
    <col min="150" max="150" width="20.33203125" bestFit="1" customWidth="1"/>
    <col min="151" max="151" width="10.33203125" bestFit="1" customWidth="1"/>
    <col min="152" max="152" width="29.33203125" bestFit="1" customWidth="1"/>
    <col min="153" max="153" width="9.5" bestFit="1" customWidth="1"/>
    <col min="154" max="154" width="15.33203125" bestFit="1" customWidth="1"/>
    <col min="155" max="155" width="14.33203125" bestFit="1" customWidth="1"/>
    <col min="156" max="156" width="17.83203125" bestFit="1" customWidth="1"/>
    <col min="157" max="157" width="9.5" bestFit="1" customWidth="1"/>
    <col min="158" max="158" width="4.6640625" bestFit="1" customWidth="1"/>
    <col min="159" max="159" width="18.83203125" bestFit="1" customWidth="1"/>
    <col min="160" max="160" width="14" bestFit="1" customWidth="1"/>
    <col min="161" max="161" width="6.5" bestFit="1" customWidth="1"/>
    <col min="162" max="162" width="18.33203125" bestFit="1" customWidth="1"/>
    <col min="163" max="163" width="13.6640625" bestFit="1" customWidth="1"/>
    <col min="164" max="164" width="10.83203125" bestFit="1" customWidth="1"/>
    <col min="165" max="165" width="12.33203125" bestFit="1" customWidth="1"/>
    <col min="166" max="166" width="24.5" bestFit="1" customWidth="1"/>
    <col min="167" max="167" width="9.5" bestFit="1" customWidth="1"/>
    <col min="168" max="168" width="18" bestFit="1" customWidth="1"/>
    <col min="169" max="169" width="12.33203125" bestFit="1" customWidth="1"/>
    <col min="170" max="170" width="6.33203125" bestFit="1" customWidth="1"/>
    <col min="171" max="171" width="15.6640625" bestFit="1" customWidth="1"/>
    <col min="172" max="172" width="11.83203125" bestFit="1" customWidth="1"/>
    <col min="173" max="173" width="6.5" bestFit="1" customWidth="1"/>
    <col min="174" max="174" width="8.5" bestFit="1" customWidth="1"/>
    <col min="175" max="175" width="19.6640625" bestFit="1" customWidth="1"/>
    <col min="176" max="176" width="13.5" bestFit="1" customWidth="1"/>
    <col min="177" max="177" width="14.33203125" bestFit="1" customWidth="1"/>
    <col min="178" max="178" width="14.5" bestFit="1" customWidth="1"/>
    <col min="179" max="179" width="15.6640625" bestFit="1" customWidth="1"/>
    <col min="180" max="180" width="20.5" bestFit="1" customWidth="1"/>
    <col min="181" max="181" width="27.83203125" bestFit="1" customWidth="1"/>
    <col min="182" max="182" width="20.5" bestFit="1" customWidth="1"/>
    <col min="183" max="183" width="23.33203125" bestFit="1" customWidth="1"/>
    <col min="184" max="184" width="15.83203125" bestFit="1" customWidth="1"/>
    <col min="185" max="185" width="26.5" bestFit="1" customWidth="1"/>
    <col min="186" max="186" width="24.83203125" bestFit="1" customWidth="1"/>
    <col min="187" max="187" width="18.5" bestFit="1" customWidth="1"/>
    <col min="188" max="188" width="12.5" bestFit="1" customWidth="1"/>
    <col min="189" max="189" width="10" bestFit="1" customWidth="1"/>
    <col min="190" max="190" width="9.33203125" bestFit="1" customWidth="1"/>
    <col min="191" max="191" width="22.5" bestFit="1" customWidth="1"/>
    <col min="192" max="192" width="11.33203125" bestFit="1" customWidth="1"/>
  </cols>
  <sheetData>
    <row r="3" spans="1:14">
      <c r="A3" s="57" t="s">
        <v>582</v>
      </c>
      <c r="B3" t="s">
        <v>1208</v>
      </c>
    </row>
    <row r="5" spans="1:14">
      <c r="A5" s="57" t="s">
        <v>2380</v>
      </c>
      <c r="B5" s="57" t="s">
        <v>1209</v>
      </c>
    </row>
    <row r="6" spans="1:14" ht="77">
      <c r="A6" s="57" t="s">
        <v>1210</v>
      </c>
      <c r="B6" s="112" t="s">
        <v>235</v>
      </c>
      <c r="C6" s="112" t="s">
        <v>266</v>
      </c>
      <c r="D6" s="112" t="s">
        <v>545</v>
      </c>
      <c r="E6" s="112" t="s">
        <v>210</v>
      </c>
      <c r="F6" s="112" t="s">
        <v>418</v>
      </c>
      <c r="G6" s="112" t="s">
        <v>866</v>
      </c>
      <c r="H6" s="112" t="s">
        <v>425</v>
      </c>
      <c r="I6" s="112" t="s">
        <v>182</v>
      </c>
      <c r="J6" s="112" t="s">
        <v>231</v>
      </c>
      <c r="K6" s="112" t="s">
        <v>879</v>
      </c>
      <c r="L6" s="112" t="s">
        <v>66</v>
      </c>
      <c r="M6" s="112" t="s">
        <v>1207</v>
      </c>
      <c r="N6" t="s">
        <v>1211</v>
      </c>
    </row>
    <row r="7" spans="1:14">
      <c r="A7" s="58" t="s">
        <v>371</v>
      </c>
      <c r="B7" s="111"/>
      <c r="C7" s="111"/>
      <c r="D7" s="111"/>
      <c r="E7" s="111"/>
      <c r="F7" s="111"/>
      <c r="G7" s="111"/>
      <c r="H7" s="111"/>
      <c r="I7" s="111"/>
      <c r="J7" s="111"/>
      <c r="K7" s="111"/>
      <c r="L7" s="111">
        <v>3</v>
      </c>
      <c r="M7" s="111"/>
      <c r="N7" s="111">
        <v>3</v>
      </c>
    </row>
    <row r="8" spans="1:14">
      <c r="A8" s="58" t="s">
        <v>952</v>
      </c>
      <c r="B8" s="111"/>
      <c r="C8" s="111"/>
      <c r="D8" s="111"/>
      <c r="E8" s="111"/>
      <c r="F8" s="111"/>
      <c r="G8" s="111"/>
      <c r="H8" s="111"/>
      <c r="I8" s="111"/>
      <c r="J8" s="111"/>
      <c r="K8" s="111"/>
      <c r="L8" s="111">
        <v>1</v>
      </c>
      <c r="M8" s="111"/>
      <c r="N8" s="111">
        <v>1</v>
      </c>
    </row>
    <row r="9" spans="1:14">
      <c r="A9" s="58" t="s">
        <v>95</v>
      </c>
      <c r="B9" s="111"/>
      <c r="C9" s="111"/>
      <c r="D9" s="111"/>
      <c r="E9" s="111"/>
      <c r="F9" s="111"/>
      <c r="G9" s="111"/>
      <c r="H9" s="111"/>
      <c r="I9" s="111"/>
      <c r="J9" s="111"/>
      <c r="K9" s="111"/>
      <c r="L9" s="111">
        <v>4</v>
      </c>
      <c r="M9" s="111"/>
      <c r="N9" s="111">
        <v>4</v>
      </c>
    </row>
    <row r="10" spans="1:14">
      <c r="A10" s="58" t="s">
        <v>1899</v>
      </c>
      <c r="B10" s="111"/>
      <c r="C10" s="111"/>
      <c r="D10" s="111"/>
      <c r="E10" s="111"/>
      <c r="F10" s="111"/>
      <c r="G10" s="111"/>
      <c r="H10" s="111"/>
      <c r="I10" s="111"/>
      <c r="J10" s="111"/>
      <c r="K10" s="111"/>
      <c r="L10" s="111">
        <v>1</v>
      </c>
      <c r="M10" s="111"/>
      <c r="N10" s="111">
        <v>1</v>
      </c>
    </row>
    <row r="11" spans="1:14">
      <c r="A11" s="58" t="s">
        <v>1898</v>
      </c>
      <c r="B11" s="111"/>
      <c r="C11" s="111"/>
      <c r="D11" s="111"/>
      <c r="E11" s="111"/>
      <c r="F11" s="111"/>
      <c r="G11" s="111"/>
      <c r="H11" s="111"/>
      <c r="I11" s="111"/>
      <c r="J11" s="111"/>
      <c r="K11" s="111"/>
      <c r="L11" s="111">
        <v>2</v>
      </c>
      <c r="M11" s="111"/>
      <c r="N11" s="111">
        <v>2</v>
      </c>
    </row>
    <row r="12" spans="1:14">
      <c r="A12" s="58" t="s">
        <v>227</v>
      </c>
      <c r="B12" s="111"/>
      <c r="C12" s="111"/>
      <c r="D12" s="111"/>
      <c r="E12" s="111"/>
      <c r="F12" s="111"/>
      <c r="G12" s="111"/>
      <c r="H12" s="111"/>
      <c r="I12" s="111"/>
      <c r="J12" s="111">
        <v>5</v>
      </c>
      <c r="K12" s="111"/>
      <c r="L12" s="111"/>
      <c r="M12" s="111"/>
      <c r="N12" s="111">
        <v>5</v>
      </c>
    </row>
    <row r="13" spans="1:14">
      <c r="A13" s="58" t="s">
        <v>1191</v>
      </c>
      <c r="B13" s="111"/>
      <c r="C13" s="111"/>
      <c r="D13" s="111"/>
      <c r="E13" s="111"/>
      <c r="F13" s="111"/>
      <c r="G13" s="111"/>
      <c r="H13" s="111"/>
      <c r="I13" s="111"/>
      <c r="J13" s="111">
        <v>1</v>
      </c>
      <c r="K13" s="111"/>
      <c r="L13" s="111"/>
      <c r="M13" s="111"/>
      <c r="N13" s="111">
        <v>1</v>
      </c>
    </row>
    <row r="14" spans="1:14">
      <c r="A14" s="58" t="s">
        <v>1135</v>
      </c>
      <c r="B14" s="111"/>
      <c r="C14" s="111"/>
      <c r="D14" s="111"/>
      <c r="E14" s="111"/>
      <c r="F14" s="111"/>
      <c r="G14" s="111"/>
      <c r="H14" s="111"/>
      <c r="I14" s="111"/>
      <c r="J14" s="111">
        <v>1</v>
      </c>
      <c r="K14" s="111"/>
      <c r="L14" s="111"/>
      <c r="M14" s="111"/>
      <c r="N14" s="111">
        <v>1</v>
      </c>
    </row>
    <row r="15" spans="1:14">
      <c r="A15" s="58" t="s">
        <v>195</v>
      </c>
      <c r="B15" s="111"/>
      <c r="C15" s="111"/>
      <c r="D15" s="111"/>
      <c r="E15" s="111"/>
      <c r="F15" s="111"/>
      <c r="G15" s="111">
        <v>3</v>
      </c>
      <c r="H15" s="111"/>
      <c r="I15" s="111"/>
      <c r="J15" s="111"/>
      <c r="K15" s="111"/>
      <c r="L15" s="111"/>
      <c r="M15" s="111">
        <v>1</v>
      </c>
      <c r="N15" s="111">
        <v>4</v>
      </c>
    </row>
    <row r="16" spans="1:14">
      <c r="A16" s="58" t="s">
        <v>1699</v>
      </c>
      <c r="B16" s="111"/>
      <c r="C16" s="111"/>
      <c r="D16" s="111"/>
      <c r="E16" s="111"/>
      <c r="F16" s="111"/>
      <c r="G16" s="111"/>
      <c r="H16" s="111"/>
      <c r="I16" s="111"/>
      <c r="J16" s="111"/>
      <c r="K16" s="111"/>
      <c r="L16" s="111">
        <v>1</v>
      </c>
      <c r="M16" s="111"/>
      <c r="N16" s="111">
        <v>1</v>
      </c>
    </row>
    <row r="17" spans="1:14">
      <c r="A17" s="58" t="s">
        <v>922</v>
      </c>
      <c r="B17" s="111"/>
      <c r="C17" s="111"/>
      <c r="D17" s="111"/>
      <c r="E17" s="111"/>
      <c r="F17" s="111"/>
      <c r="G17" s="111"/>
      <c r="H17" s="111"/>
      <c r="I17" s="111"/>
      <c r="J17" s="111"/>
      <c r="K17" s="111"/>
      <c r="L17" s="111">
        <v>3</v>
      </c>
      <c r="M17" s="111">
        <v>1</v>
      </c>
      <c r="N17" s="111">
        <v>4</v>
      </c>
    </row>
    <row r="18" spans="1:14">
      <c r="A18" s="58" t="s">
        <v>97</v>
      </c>
      <c r="B18" s="111"/>
      <c r="C18" s="111"/>
      <c r="D18" s="111"/>
      <c r="E18" s="111"/>
      <c r="F18" s="111"/>
      <c r="G18" s="111"/>
      <c r="H18" s="111"/>
      <c r="I18" s="111"/>
      <c r="J18" s="111"/>
      <c r="K18" s="111"/>
      <c r="L18" s="111">
        <v>13</v>
      </c>
      <c r="M18" s="111">
        <v>1</v>
      </c>
      <c r="N18" s="111">
        <v>14</v>
      </c>
    </row>
    <row r="19" spans="1:14">
      <c r="A19" s="58" t="s">
        <v>71</v>
      </c>
      <c r="B19" s="111"/>
      <c r="C19" s="111"/>
      <c r="D19" s="111"/>
      <c r="E19" s="111"/>
      <c r="F19" s="111"/>
      <c r="G19" s="111"/>
      <c r="H19" s="111"/>
      <c r="I19" s="111"/>
      <c r="J19" s="111"/>
      <c r="K19" s="111"/>
      <c r="L19" s="111">
        <v>10</v>
      </c>
      <c r="M19" s="111">
        <v>2</v>
      </c>
      <c r="N19" s="111">
        <v>12</v>
      </c>
    </row>
    <row r="20" spans="1:14">
      <c r="A20" s="58" t="s">
        <v>928</v>
      </c>
      <c r="B20" s="111"/>
      <c r="C20" s="111"/>
      <c r="D20" s="111"/>
      <c r="E20" s="111"/>
      <c r="F20" s="111"/>
      <c r="G20" s="111"/>
      <c r="H20" s="111"/>
      <c r="I20" s="111"/>
      <c r="J20" s="111"/>
      <c r="K20" s="111"/>
      <c r="L20" s="111">
        <v>1</v>
      </c>
      <c r="M20" s="111"/>
      <c r="N20" s="111">
        <v>1</v>
      </c>
    </row>
    <row r="21" spans="1:14">
      <c r="A21" s="58" t="s">
        <v>471</v>
      </c>
      <c r="B21" s="111"/>
      <c r="C21" s="111"/>
      <c r="D21" s="111"/>
      <c r="E21" s="111"/>
      <c r="F21" s="111"/>
      <c r="G21" s="111"/>
      <c r="H21" s="111"/>
      <c r="I21" s="111"/>
      <c r="J21" s="111"/>
      <c r="K21" s="111"/>
      <c r="L21" s="111">
        <v>1</v>
      </c>
      <c r="M21" s="111"/>
      <c r="N21" s="111">
        <v>1</v>
      </c>
    </row>
    <row r="22" spans="1:14">
      <c r="A22" s="58" t="s">
        <v>2341</v>
      </c>
      <c r="B22" s="111"/>
      <c r="C22" s="111"/>
      <c r="D22" s="111"/>
      <c r="E22" s="111"/>
      <c r="F22" s="111"/>
      <c r="G22" s="111"/>
      <c r="H22" s="111"/>
      <c r="I22" s="111"/>
      <c r="J22" s="111"/>
      <c r="K22" s="111"/>
      <c r="L22" s="111">
        <v>3</v>
      </c>
      <c r="M22" s="111">
        <v>1</v>
      </c>
      <c r="N22" s="111">
        <v>4</v>
      </c>
    </row>
    <row r="23" spans="1:14">
      <c r="A23" s="58" t="s">
        <v>202</v>
      </c>
      <c r="B23" s="111"/>
      <c r="C23" s="111"/>
      <c r="D23" s="111"/>
      <c r="E23" s="111"/>
      <c r="F23" s="111"/>
      <c r="G23" s="111"/>
      <c r="H23" s="111"/>
      <c r="I23" s="111"/>
      <c r="J23" s="111"/>
      <c r="K23" s="111"/>
      <c r="L23" s="111">
        <v>2</v>
      </c>
      <c r="M23" s="111"/>
      <c r="N23" s="111">
        <v>2</v>
      </c>
    </row>
    <row r="24" spans="1:14">
      <c r="A24" s="58" t="s">
        <v>2340</v>
      </c>
      <c r="B24" s="111"/>
      <c r="C24" s="111"/>
      <c r="D24" s="111"/>
      <c r="E24" s="111"/>
      <c r="F24" s="111"/>
      <c r="G24" s="111"/>
      <c r="H24" s="111"/>
      <c r="I24" s="111"/>
      <c r="J24" s="111"/>
      <c r="K24" s="111"/>
      <c r="L24" s="111">
        <v>1</v>
      </c>
      <c r="M24" s="111"/>
      <c r="N24" s="111">
        <v>1</v>
      </c>
    </row>
    <row r="25" spans="1:14">
      <c r="A25" s="58" t="s">
        <v>2277</v>
      </c>
      <c r="B25" s="111"/>
      <c r="C25" s="111"/>
      <c r="D25" s="111"/>
      <c r="E25" s="111"/>
      <c r="F25" s="111"/>
      <c r="G25" s="111"/>
      <c r="H25" s="111"/>
      <c r="I25" s="111"/>
      <c r="J25" s="111"/>
      <c r="K25" s="111"/>
      <c r="L25" s="111">
        <v>1</v>
      </c>
      <c r="M25" s="111"/>
      <c r="N25" s="111">
        <v>1</v>
      </c>
    </row>
    <row r="26" spans="1:14">
      <c r="A26" s="58" t="s">
        <v>734</v>
      </c>
      <c r="B26" s="111"/>
      <c r="C26" s="111"/>
      <c r="D26" s="111"/>
      <c r="E26" s="111"/>
      <c r="F26" s="111"/>
      <c r="G26" s="111"/>
      <c r="H26" s="111"/>
      <c r="I26" s="111"/>
      <c r="J26" s="111"/>
      <c r="K26" s="111"/>
      <c r="L26" s="111">
        <v>3</v>
      </c>
      <c r="M26" s="111"/>
      <c r="N26" s="111">
        <v>3</v>
      </c>
    </row>
    <row r="27" spans="1:14">
      <c r="A27" s="58" t="s">
        <v>251</v>
      </c>
      <c r="B27" s="111"/>
      <c r="C27" s="111"/>
      <c r="D27" s="111"/>
      <c r="E27" s="111"/>
      <c r="F27" s="111"/>
      <c r="G27" s="111">
        <v>1</v>
      </c>
      <c r="H27" s="111"/>
      <c r="I27" s="111"/>
      <c r="J27" s="111"/>
      <c r="K27" s="111"/>
      <c r="L27" s="111"/>
      <c r="M27" s="111"/>
      <c r="N27" s="111">
        <v>1</v>
      </c>
    </row>
    <row r="28" spans="1:14">
      <c r="A28" s="58" t="s">
        <v>638</v>
      </c>
      <c r="B28" s="111"/>
      <c r="C28" s="111"/>
      <c r="D28" s="111"/>
      <c r="E28" s="111"/>
      <c r="F28" s="111"/>
      <c r="G28" s="111">
        <v>1</v>
      </c>
      <c r="H28" s="111"/>
      <c r="I28" s="111"/>
      <c r="J28" s="111"/>
      <c r="K28" s="111"/>
      <c r="L28" s="111"/>
      <c r="M28" s="111"/>
      <c r="N28" s="111">
        <v>1</v>
      </c>
    </row>
    <row r="29" spans="1:14">
      <c r="A29" s="58" t="s">
        <v>282</v>
      </c>
      <c r="B29" s="111"/>
      <c r="C29" s="111"/>
      <c r="D29" s="111"/>
      <c r="E29" s="111"/>
      <c r="F29" s="111"/>
      <c r="G29" s="111"/>
      <c r="H29" s="111"/>
      <c r="I29" s="111"/>
      <c r="J29" s="111"/>
      <c r="K29" s="111"/>
      <c r="L29" s="111">
        <v>3</v>
      </c>
      <c r="M29" s="111"/>
      <c r="N29" s="111">
        <v>3</v>
      </c>
    </row>
    <row r="30" spans="1:14">
      <c r="A30" s="58" t="s">
        <v>214</v>
      </c>
      <c r="B30" s="111"/>
      <c r="C30" s="111"/>
      <c r="D30" s="111"/>
      <c r="E30" s="111">
        <v>2</v>
      </c>
      <c r="F30" s="111"/>
      <c r="G30" s="111"/>
      <c r="H30" s="111"/>
      <c r="I30" s="111"/>
      <c r="J30" s="111"/>
      <c r="K30" s="111"/>
      <c r="L30" s="111"/>
      <c r="M30" s="111"/>
      <c r="N30" s="111">
        <v>2</v>
      </c>
    </row>
    <row r="31" spans="1:14">
      <c r="A31" s="58" t="s">
        <v>374</v>
      </c>
      <c r="B31" s="111"/>
      <c r="C31" s="111"/>
      <c r="D31" s="111"/>
      <c r="E31" s="111"/>
      <c r="F31" s="111"/>
      <c r="G31" s="111"/>
      <c r="H31" s="111"/>
      <c r="I31" s="111"/>
      <c r="J31" s="111"/>
      <c r="K31" s="111"/>
      <c r="L31" s="111">
        <v>2</v>
      </c>
      <c r="M31" s="111">
        <v>1</v>
      </c>
      <c r="N31" s="111">
        <v>3</v>
      </c>
    </row>
    <row r="32" spans="1:14">
      <c r="A32" s="58" t="s">
        <v>390</v>
      </c>
      <c r="B32" s="111"/>
      <c r="C32" s="111">
        <v>3</v>
      </c>
      <c r="D32" s="111"/>
      <c r="E32" s="111"/>
      <c r="F32" s="111"/>
      <c r="G32" s="111"/>
      <c r="H32" s="111"/>
      <c r="I32" s="111"/>
      <c r="J32" s="111"/>
      <c r="K32" s="111"/>
      <c r="L32" s="111"/>
      <c r="M32" s="111">
        <v>1</v>
      </c>
      <c r="N32" s="111">
        <v>4</v>
      </c>
    </row>
    <row r="33" spans="1:14">
      <c r="A33" s="58" t="s">
        <v>806</v>
      </c>
      <c r="B33" s="111"/>
      <c r="C33" s="111"/>
      <c r="D33" s="111"/>
      <c r="E33" s="111"/>
      <c r="F33" s="111"/>
      <c r="G33" s="111"/>
      <c r="H33" s="111"/>
      <c r="I33" s="111"/>
      <c r="J33" s="111"/>
      <c r="K33" s="111"/>
      <c r="L33" s="111">
        <v>2</v>
      </c>
      <c r="M33" s="111"/>
      <c r="N33" s="111">
        <v>2</v>
      </c>
    </row>
    <row r="34" spans="1:14">
      <c r="A34" s="58" t="s">
        <v>756</v>
      </c>
      <c r="B34" s="111">
        <v>3</v>
      </c>
      <c r="C34" s="111"/>
      <c r="D34" s="111"/>
      <c r="E34" s="111"/>
      <c r="F34" s="111"/>
      <c r="G34" s="111"/>
      <c r="H34" s="111"/>
      <c r="I34" s="111"/>
      <c r="J34" s="111"/>
      <c r="K34" s="111"/>
      <c r="L34" s="111"/>
      <c r="M34" s="111">
        <v>1</v>
      </c>
      <c r="N34" s="111">
        <v>4</v>
      </c>
    </row>
    <row r="35" spans="1:14">
      <c r="A35" s="58" t="s">
        <v>235</v>
      </c>
      <c r="B35" s="111">
        <v>3</v>
      </c>
      <c r="C35" s="111"/>
      <c r="D35" s="111"/>
      <c r="E35" s="111"/>
      <c r="F35" s="111"/>
      <c r="G35" s="111"/>
      <c r="H35" s="111"/>
      <c r="I35" s="111"/>
      <c r="J35" s="111"/>
      <c r="K35" s="111"/>
      <c r="L35" s="111"/>
      <c r="M35" s="111">
        <v>1</v>
      </c>
      <c r="N35" s="111">
        <v>4</v>
      </c>
    </row>
    <row r="36" spans="1:14">
      <c r="A36" s="58" t="s">
        <v>2311</v>
      </c>
      <c r="B36" s="111">
        <v>1</v>
      </c>
      <c r="C36" s="111"/>
      <c r="D36" s="111"/>
      <c r="E36" s="111"/>
      <c r="F36" s="111"/>
      <c r="G36" s="111"/>
      <c r="H36" s="111"/>
      <c r="I36" s="111"/>
      <c r="J36" s="111"/>
      <c r="K36" s="111"/>
      <c r="L36" s="111"/>
      <c r="M36" s="111"/>
      <c r="N36" s="111">
        <v>1</v>
      </c>
    </row>
    <row r="37" spans="1:14">
      <c r="A37" s="58" t="s">
        <v>2289</v>
      </c>
      <c r="B37" s="111">
        <v>1</v>
      </c>
      <c r="C37" s="111"/>
      <c r="D37" s="111"/>
      <c r="E37" s="111"/>
      <c r="F37" s="111"/>
      <c r="G37" s="111"/>
      <c r="H37" s="111"/>
      <c r="I37" s="111"/>
      <c r="J37" s="111"/>
      <c r="K37" s="111"/>
      <c r="L37" s="111"/>
      <c r="M37" s="111"/>
      <c r="N37" s="111">
        <v>1</v>
      </c>
    </row>
    <row r="38" spans="1:14">
      <c r="A38" s="58" t="s">
        <v>2290</v>
      </c>
      <c r="B38" s="111">
        <v>1</v>
      </c>
      <c r="C38" s="111"/>
      <c r="D38" s="111"/>
      <c r="E38" s="111"/>
      <c r="F38" s="111"/>
      <c r="G38" s="111"/>
      <c r="H38" s="111"/>
      <c r="I38" s="111"/>
      <c r="J38" s="111"/>
      <c r="K38" s="111"/>
      <c r="L38" s="111"/>
      <c r="M38" s="111"/>
      <c r="N38" s="111">
        <v>1</v>
      </c>
    </row>
    <row r="39" spans="1:14">
      <c r="A39" s="58" t="s">
        <v>2575</v>
      </c>
      <c r="B39" s="111"/>
      <c r="C39" s="111"/>
      <c r="D39" s="111"/>
      <c r="E39" s="111"/>
      <c r="F39" s="111"/>
      <c r="G39" s="111"/>
      <c r="H39" s="111"/>
      <c r="I39" s="111"/>
      <c r="J39" s="111"/>
      <c r="K39" s="111"/>
      <c r="L39" s="111"/>
      <c r="M39" s="111">
        <v>1</v>
      </c>
      <c r="N39" s="111">
        <v>1</v>
      </c>
    </row>
    <row r="40" spans="1:14">
      <c r="A40" s="58" t="s">
        <v>2576</v>
      </c>
      <c r="B40" s="111"/>
      <c r="C40" s="111"/>
      <c r="D40" s="111"/>
      <c r="E40" s="111"/>
      <c r="F40" s="111"/>
      <c r="G40" s="111"/>
      <c r="H40" s="111"/>
      <c r="I40" s="111"/>
      <c r="J40" s="111"/>
      <c r="K40" s="111"/>
      <c r="L40" s="111"/>
      <c r="M40" s="111">
        <v>1</v>
      </c>
      <c r="N40" s="111">
        <v>1</v>
      </c>
    </row>
    <row r="41" spans="1:14">
      <c r="A41" s="58" t="s">
        <v>2320</v>
      </c>
      <c r="B41" s="111"/>
      <c r="C41" s="111"/>
      <c r="D41" s="111"/>
      <c r="E41" s="111"/>
      <c r="F41" s="111"/>
      <c r="G41" s="111"/>
      <c r="H41" s="111"/>
      <c r="I41" s="111"/>
      <c r="J41" s="111"/>
      <c r="K41" s="111"/>
      <c r="L41" s="111">
        <v>1</v>
      </c>
      <c r="M41" s="111"/>
      <c r="N41" s="111">
        <v>1</v>
      </c>
    </row>
    <row r="42" spans="1:14">
      <c r="A42" s="58" t="s">
        <v>2321</v>
      </c>
      <c r="B42" s="111"/>
      <c r="C42" s="111"/>
      <c r="D42" s="111"/>
      <c r="E42" s="111"/>
      <c r="F42" s="111"/>
      <c r="G42" s="111"/>
      <c r="H42" s="111"/>
      <c r="I42" s="111"/>
      <c r="J42" s="111"/>
      <c r="K42" s="111"/>
      <c r="L42" s="111">
        <v>1</v>
      </c>
      <c r="M42" s="111"/>
      <c r="N42" s="111">
        <v>1</v>
      </c>
    </row>
    <row r="43" spans="1:14">
      <c r="A43" s="58" t="s">
        <v>1963</v>
      </c>
      <c r="B43" s="111"/>
      <c r="C43" s="111"/>
      <c r="D43" s="111"/>
      <c r="E43" s="111"/>
      <c r="F43" s="111"/>
      <c r="G43" s="111"/>
      <c r="H43" s="111"/>
      <c r="I43" s="111"/>
      <c r="J43" s="111"/>
      <c r="K43" s="111"/>
      <c r="L43" s="111">
        <v>1</v>
      </c>
      <c r="M43" s="111"/>
      <c r="N43" s="111">
        <v>1</v>
      </c>
    </row>
    <row r="44" spans="1:14">
      <c r="A44" s="58" t="s">
        <v>1965</v>
      </c>
      <c r="B44" s="111"/>
      <c r="C44" s="111"/>
      <c r="D44" s="111"/>
      <c r="E44" s="111"/>
      <c r="F44" s="111"/>
      <c r="G44" s="111"/>
      <c r="H44" s="111"/>
      <c r="I44" s="111"/>
      <c r="J44" s="111"/>
      <c r="K44" s="111"/>
      <c r="L44" s="111">
        <v>1</v>
      </c>
      <c r="M44" s="111"/>
      <c r="N44" s="111">
        <v>1</v>
      </c>
    </row>
    <row r="45" spans="1:14">
      <c r="A45" s="58" t="s">
        <v>614</v>
      </c>
      <c r="B45" s="111"/>
      <c r="C45" s="111"/>
      <c r="D45" s="111">
        <v>1</v>
      </c>
      <c r="E45" s="111"/>
      <c r="F45" s="111"/>
      <c r="G45" s="111"/>
      <c r="H45" s="111"/>
      <c r="I45" s="111"/>
      <c r="J45" s="111"/>
      <c r="K45" s="111"/>
      <c r="L45" s="111"/>
      <c r="M45" s="111"/>
      <c r="N45" s="111">
        <v>1</v>
      </c>
    </row>
    <row r="46" spans="1:14">
      <c r="A46" s="58" t="s">
        <v>313</v>
      </c>
      <c r="B46" s="111"/>
      <c r="C46" s="111"/>
      <c r="D46" s="111"/>
      <c r="E46" s="111"/>
      <c r="F46" s="111"/>
      <c r="G46" s="111"/>
      <c r="H46" s="111"/>
      <c r="I46" s="111"/>
      <c r="J46" s="111"/>
      <c r="K46" s="111"/>
      <c r="L46" s="111">
        <v>2</v>
      </c>
      <c r="M46" s="111"/>
      <c r="N46" s="111">
        <v>2</v>
      </c>
    </row>
    <row r="47" spans="1:14">
      <c r="A47" s="58" t="s">
        <v>1703</v>
      </c>
      <c r="B47" s="111"/>
      <c r="C47" s="111"/>
      <c r="D47" s="111"/>
      <c r="E47" s="111"/>
      <c r="F47" s="111"/>
      <c r="G47" s="111"/>
      <c r="H47" s="111"/>
      <c r="I47" s="111"/>
      <c r="J47" s="111"/>
      <c r="K47" s="111"/>
      <c r="L47" s="111"/>
      <c r="M47" s="111">
        <v>1</v>
      </c>
      <c r="N47" s="111">
        <v>1</v>
      </c>
    </row>
    <row r="48" spans="1:14">
      <c r="A48" s="58" t="s">
        <v>123</v>
      </c>
      <c r="B48" s="111"/>
      <c r="C48" s="111"/>
      <c r="D48" s="111"/>
      <c r="E48" s="111"/>
      <c r="F48" s="111"/>
      <c r="G48" s="111"/>
      <c r="H48" s="111"/>
      <c r="I48" s="111"/>
      <c r="J48" s="111"/>
      <c r="K48" s="111"/>
      <c r="L48" s="111">
        <v>10</v>
      </c>
      <c r="M48" s="111">
        <v>1</v>
      </c>
      <c r="N48" s="111">
        <v>11</v>
      </c>
    </row>
    <row r="49" spans="1:14">
      <c r="A49" s="58" t="s">
        <v>1716</v>
      </c>
      <c r="B49" s="111"/>
      <c r="C49" s="111"/>
      <c r="D49" s="111"/>
      <c r="E49" s="111"/>
      <c r="F49" s="111"/>
      <c r="G49" s="111"/>
      <c r="H49" s="111"/>
      <c r="I49" s="111"/>
      <c r="J49" s="111"/>
      <c r="K49" s="111"/>
      <c r="L49" s="111">
        <v>1</v>
      </c>
      <c r="M49" s="111"/>
      <c r="N49" s="111">
        <v>1</v>
      </c>
    </row>
    <row r="50" spans="1:14">
      <c r="A50" s="58" t="s">
        <v>2285</v>
      </c>
      <c r="B50" s="111"/>
      <c r="C50" s="111"/>
      <c r="D50" s="111"/>
      <c r="E50" s="111"/>
      <c r="F50" s="111"/>
      <c r="G50" s="111"/>
      <c r="H50" s="111"/>
      <c r="I50" s="111"/>
      <c r="J50" s="111"/>
      <c r="K50" s="111"/>
      <c r="L50" s="111">
        <v>1</v>
      </c>
      <c r="M50" s="111"/>
      <c r="N50" s="111">
        <v>1</v>
      </c>
    </row>
    <row r="51" spans="1:14">
      <c r="A51" s="58" t="s">
        <v>256</v>
      </c>
      <c r="B51" s="111"/>
      <c r="C51" s="111"/>
      <c r="D51" s="111"/>
      <c r="E51" s="111"/>
      <c r="F51" s="111"/>
      <c r="G51" s="111"/>
      <c r="H51" s="111"/>
      <c r="I51" s="111"/>
      <c r="J51" s="111"/>
      <c r="K51" s="111"/>
      <c r="L51" s="111">
        <v>4</v>
      </c>
      <c r="M51" s="111">
        <v>1</v>
      </c>
      <c r="N51" s="111">
        <v>5</v>
      </c>
    </row>
    <row r="52" spans="1:14">
      <c r="A52" s="58" t="s">
        <v>1717</v>
      </c>
      <c r="B52" s="111"/>
      <c r="C52" s="111"/>
      <c r="D52" s="111"/>
      <c r="E52" s="111"/>
      <c r="F52" s="111"/>
      <c r="G52" s="111"/>
      <c r="H52" s="111"/>
      <c r="I52" s="111"/>
      <c r="J52" s="111"/>
      <c r="K52" s="111"/>
      <c r="L52" s="111">
        <v>1</v>
      </c>
      <c r="M52" s="111"/>
      <c r="N52" s="111">
        <v>1</v>
      </c>
    </row>
    <row r="53" spans="1:14">
      <c r="A53" s="58" t="s">
        <v>149</v>
      </c>
      <c r="B53" s="111"/>
      <c r="C53" s="111"/>
      <c r="D53" s="111"/>
      <c r="E53" s="111"/>
      <c r="F53" s="111"/>
      <c r="G53" s="111"/>
      <c r="H53" s="111"/>
      <c r="I53" s="111"/>
      <c r="J53" s="111"/>
      <c r="K53" s="111"/>
      <c r="L53" s="111">
        <v>6</v>
      </c>
      <c r="M53" s="111"/>
      <c r="N53" s="111">
        <v>6</v>
      </c>
    </row>
    <row r="54" spans="1:14">
      <c r="A54" s="58" t="s">
        <v>344</v>
      </c>
      <c r="B54" s="111"/>
      <c r="C54" s="111"/>
      <c r="D54" s="111"/>
      <c r="E54" s="111"/>
      <c r="F54" s="111"/>
      <c r="G54" s="111"/>
      <c r="H54" s="111"/>
      <c r="I54" s="111"/>
      <c r="J54" s="111"/>
      <c r="K54" s="111"/>
      <c r="L54" s="111">
        <v>1</v>
      </c>
      <c r="M54" s="111"/>
      <c r="N54" s="111">
        <v>1</v>
      </c>
    </row>
    <row r="55" spans="1:14">
      <c r="A55" s="58" t="s">
        <v>647</v>
      </c>
      <c r="B55" s="111"/>
      <c r="C55" s="111"/>
      <c r="D55" s="111"/>
      <c r="E55" s="111"/>
      <c r="F55" s="111"/>
      <c r="G55" s="111"/>
      <c r="H55" s="111"/>
      <c r="I55" s="111"/>
      <c r="J55" s="111"/>
      <c r="K55" s="111"/>
      <c r="L55" s="111">
        <v>1</v>
      </c>
      <c r="M55" s="111"/>
      <c r="N55" s="111">
        <v>1</v>
      </c>
    </row>
    <row r="56" spans="1:14">
      <c r="A56" s="58" t="s">
        <v>649</v>
      </c>
      <c r="B56" s="111"/>
      <c r="C56" s="111"/>
      <c r="D56" s="111"/>
      <c r="E56" s="111"/>
      <c r="F56" s="111"/>
      <c r="G56" s="111"/>
      <c r="H56" s="111"/>
      <c r="I56" s="111"/>
      <c r="J56" s="111"/>
      <c r="K56" s="111"/>
      <c r="L56" s="111">
        <v>1</v>
      </c>
      <c r="M56" s="111"/>
      <c r="N56" s="111">
        <v>1</v>
      </c>
    </row>
    <row r="57" spans="1:14">
      <c r="A57" s="58" t="s">
        <v>760</v>
      </c>
      <c r="B57" s="111"/>
      <c r="C57" s="111"/>
      <c r="D57" s="111"/>
      <c r="E57" s="111"/>
      <c r="F57" s="111"/>
      <c r="G57" s="111"/>
      <c r="H57" s="111"/>
      <c r="I57" s="111"/>
      <c r="J57" s="111"/>
      <c r="K57" s="111"/>
      <c r="L57" s="111">
        <v>1</v>
      </c>
      <c r="M57" s="111"/>
      <c r="N57" s="111">
        <v>1</v>
      </c>
    </row>
    <row r="58" spans="1:14">
      <c r="A58" s="58" t="s">
        <v>2574</v>
      </c>
      <c r="B58" s="111"/>
      <c r="C58" s="111"/>
      <c r="D58" s="111"/>
      <c r="E58" s="111"/>
      <c r="F58" s="111"/>
      <c r="G58" s="111"/>
      <c r="H58" s="111"/>
      <c r="I58" s="111"/>
      <c r="J58" s="111"/>
      <c r="K58" s="111"/>
      <c r="L58" s="111"/>
      <c r="M58" s="111">
        <v>1</v>
      </c>
      <c r="N58" s="111">
        <v>1</v>
      </c>
    </row>
    <row r="59" spans="1:14">
      <c r="A59" s="58" t="s">
        <v>2577</v>
      </c>
      <c r="B59" s="111"/>
      <c r="C59" s="111"/>
      <c r="D59" s="111"/>
      <c r="E59" s="111"/>
      <c r="F59" s="111"/>
      <c r="G59" s="111"/>
      <c r="H59" s="111"/>
      <c r="I59" s="111"/>
      <c r="J59" s="111"/>
      <c r="K59" s="111"/>
      <c r="L59" s="111"/>
      <c r="M59" s="111">
        <v>1</v>
      </c>
      <c r="N59" s="111">
        <v>1</v>
      </c>
    </row>
    <row r="60" spans="1:14">
      <c r="A60" s="58" t="s">
        <v>651</v>
      </c>
      <c r="B60" s="111"/>
      <c r="C60" s="111"/>
      <c r="D60" s="111"/>
      <c r="E60" s="111"/>
      <c r="F60" s="111"/>
      <c r="G60" s="111"/>
      <c r="H60" s="111"/>
      <c r="I60" s="111"/>
      <c r="J60" s="111"/>
      <c r="K60" s="111"/>
      <c r="L60" s="111">
        <v>1</v>
      </c>
      <c r="M60" s="111"/>
      <c r="N60" s="111">
        <v>1</v>
      </c>
    </row>
    <row r="61" spans="1:14">
      <c r="A61" s="58" t="s">
        <v>263</v>
      </c>
      <c r="B61" s="111"/>
      <c r="C61" s="111">
        <v>1</v>
      </c>
      <c r="D61" s="111"/>
      <c r="E61" s="111"/>
      <c r="F61" s="111"/>
      <c r="G61" s="111"/>
      <c r="H61" s="111"/>
      <c r="I61" s="111"/>
      <c r="J61" s="111"/>
      <c r="K61" s="111"/>
      <c r="L61" s="111"/>
      <c r="M61" s="111"/>
      <c r="N61" s="111">
        <v>1</v>
      </c>
    </row>
    <row r="62" spans="1:14">
      <c r="A62" s="58" t="s">
        <v>326</v>
      </c>
      <c r="B62" s="111"/>
      <c r="C62" s="111">
        <v>5</v>
      </c>
      <c r="D62" s="111"/>
      <c r="E62" s="111"/>
      <c r="F62" s="111"/>
      <c r="G62" s="111"/>
      <c r="H62" s="111"/>
      <c r="I62" s="111"/>
      <c r="J62" s="111"/>
      <c r="K62" s="111"/>
      <c r="L62" s="111"/>
      <c r="M62" s="111"/>
      <c r="N62" s="111">
        <v>5</v>
      </c>
    </row>
    <row r="63" spans="1:14">
      <c r="A63" s="58" t="s">
        <v>2393</v>
      </c>
      <c r="B63" s="111"/>
      <c r="C63" s="111">
        <v>1</v>
      </c>
      <c r="D63" s="111"/>
      <c r="E63" s="111"/>
      <c r="F63" s="111"/>
      <c r="G63" s="111"/>
      <c r="H63" s="111"/>
      <c r="I63" s="111"/>
      <c r="J63" s="111"/>
      <c r="K63" s="111"/>
      <c r="L63" s="111"/>
      <c r="M63" s="111"/>
      <c r="N63" s="111">
        <v>1</v>
      </c>
    </row>
    <row r="64" spans="1:14">
      <c r="A64" s="58" t="s">
        <v>937</v>
      </c>
      <c r="B64" s="111"/>
      <c r="C64" s="111"/>
      <c r="D64" s="111"/>
      <c r="E64" s="111"/>
      <c r="F64" s="111"/>
      <c r="G64" s="111"/>
      <c r="H64" s="111"/>
      <c r="I64" s="111"/>
      <c r="J64" s="111"/>
      <c r="K64" s="111"/>
      <c r="L64" s="111">
        <v>2</v>
      </c>
      <c r="M64" s="111"/>
      <c r="N64" s="111">
        <v>2</v>
      </c>
    </row>
    <row r="65" spans="1:14">
      <c r="A65" s="58" t="s">
        <v>958</v>
      </c>
      <c r="B65" s="111"/>
      <c r="C65" s="111">
        <v>3</v>
      </c>
      <c r="D65" s="111"/>
      <c r="E65" s="111"/>
      <c r="F65" s="111"/>
      <c r="G65" s="111"/>
      <c r="H65" s="111"/>
      <c r="I65" s="111"/>
      <c r="J65" s="111"/>
      <c r="K65" s="111"/>
      <c r="L65" s="111"/>
      <c r="M65" s="111">
        <v>1</v>
      </c>
      <c r="N65" s="111">
        <v>4</v>
      </c>
    </row>
    <row r="66" spans="1:14">
      <c r="A66" s="58" t="s">
        <v>2288</v>
      </c>
      <c r="B66" s="111"/>
      <c r="C66" s="111">
        <v>1</v>
      </c>
      <c r="D66" s="111"/>
      <c r="E66" s="111"/>
      <c r="F66" s="111"/>
      <c r="G66" s="111"/>
      <c r="H66" s="111"/>
      <c r="I66" s="111"/>
      <c r="J66" s="111"/>
      <c r="K66" s="111"/>
      <c r="L66" s="111"/>
      <c r="M66" s="111"/>
      <c r="N66" s="111">
        <v>1</v>
      </c>
    </row>
    <row r="67" spans="1:14">
      <c r="A67" s="58" t="s">
        <v>2318</v>
      </c>
      <c r="B67" s="111"/>
      <c r="C67" s="111">
        <v>1</v>
      </c>
      <c r="D67" s="111"/>
      <c r="E67" s="111"/>
      <c r="F67" s="111"/>
      <c r="G67" s="111"/>
      <c r="H67" s="111"/>
      <c r="I67" s="111"/>
      <c r="J67" s="111"/>
      <c r="K67" s="111"/>
      <c r="L67" s="111"/>
      <c r="M67" s="111"/>
      <c r="N67" s="111">
        <v>1</v>
      </c>
    </row>
    <row r="68" spans="1:14">
      <c r="A68" s="58" t="s">
        <v>2385</v>
      </c>
      <c r="B68" s="111"/>
      <c r="C68" s="111">
        <v>1</v>
      </c>
      <c r="D68" s="111"/>
      <c r="E68" s="111"/>
      <c r="F68" s="111"/>
      <c r="G68" s="111"/>
      <c r="H68" s="111"/>
      <c r="I68" s="111"/>
      <c r="J68" s="111"/>
      <c r="K68" s="111"/>
      <c r="L68" s="111"/>
      <c r="M68" s="111"/>
      <c r="N68" s="111">
        <v>1</v>
      </c>
    </row>
    <row r="69" spans="1:14">
      <c r="A69" s="58" t="s">
        <v>2384</v>
      </c>
      <c r="B69" s="111"/>
      <c r="C69" s="111">
        <v>2</v>
      </c>
      <c r="D69" s="111"/>
      <c r="E69" s="111"/>
      <c r="F69" s="111"/>
      <c r="G69" s="111"/>
      <c r="H69" s="111"/>
      <c r="I69" s="111"/>
      <c r="J69" s="111"/>
      <c r="K69" s="111"/>
      <c r="L69" s="111"/>
      <c r="M69" s="111"/>
      <c r="N69" s="111">
        <v>2</v>
      </c>
    </row>
    <row r="70" spans="1:14">
      <c r="A70" s="58" t="s">
        <v>2411</v>
      </c>
      <c r="B70" s="111"/>
      <c r="C70" s="111">
        <v>1</v>
      </c>
      <c r="D70" s="111"/>
      <c r="E70" s="111"/>
      <c r="F70" s="111"/>
      <c r="G70" s="111"/>
      <c r="H70" s="111"/>
      <c r="I70" s="111"/>
      <c r="J70" s="111"/>
      <c r="K70" s="111"/>
      <c r="L70" s="111"/>
      <c r="M70" s="111"/>
      <c r="N70" s="111">
        <v>1</v>
      </c>
    </row>
    <row r="71" spans="1:14">
      <c r="A71" s="58" t="s">
        <v>2322</v>
      </c>
      <c r="B71" s="111">
        <v>1</v>
      </c>
      <c r="C71" s="111"/>
      <c r="D71" s="111"/>
      <c r="E71" s="111"/>
      <c r="F71" s="111"/>
      <c r="G71" s="111"/>
      <c r="H71" s="111"/>
      <c r="I71" s="111"/>
      <c r="J71" s="111"/>
      <c r="K71" s="111"/>
      <c r="L71" s="111"/>
      <c r="M71" s="111"/>
      <c r="N71" s="111">
        <v>1</v>
      </c>
    </row>
    <row r="72" spans="1:14">
      <c r="A72" s="58" t="s">
        <v>2276</v>
      </c>
      <c r="B72" s="111"/>
      <c r="C72" s="111">
        <v>1</v>
      </c>
      <c r="D72" s="111"/>
      <c r="E72" s="111"/>
      <c r="F72" s="111"/>
      <c r="G72" s="111"/>
      <c r="H72" s="111"/>
      <c r="I72" s="111"/>
      <c r="J72" s="111"/>
      <c r="K72" s="111"/>
      <c r="L72" s="111"/>
      <c r="M72" s="111"/>
      <c r="N72" s="111">
        <v>1</v>
      </c>
    </row>
    <row r="73" spans="1:14">
      <c r="A73" s="58" t="s">
        <v>266</v>
      </c>
      <c r="B73" s="111"/>
      <c r="C73" s="111">
        <v>11</v>
      </c>
      <c r="D73" s="111"/>
      <c r="E73" s="111"/>
      <c r="F73" s="111"/>
      <c r="G73" s="111"/>
      <c r="H73" s="111"/>
      <c r="I73" s="111"/>
      <c r="J73" s="111"/>
      <c r="K73" s="111"/>
      <c r="L73" s="111"/>
      <c r="M73" s="111">
        <v>1</v>
      </c>
      <c r="N73" s="111">
        <v>12</v>
      </c>
    </row>
    <row r="74" spans="1:14">
      <c r="A74" s="58" t="s">
        <v>955</v>
      </c>
      <c r="B74" s="111"/>
      <c r="C74" s="111">
        <v>1</v>
      </c>
      <c r="D74" s="111"/>
      <c r="E74" s="111"/>
      <c r="F74" s="111"/>
      <c r="G74" s="111"/>
      <c r="H74" s="111"/>
      <c r="I74" s="111"/>
      <c r="J74" s="111"/>
      <c r="K74" s="111"/>
      <c r="L74" s="111"/>
      <c r="M74" s="111"/>
      <c r="N74" s="111">
        <v>1</v>
      </c>
    </row>
    <row r="75" spans="1:14">
      <c r="A75" s="58" t="s">
        <v>2315</v>
      </c>
      <c r="B75" s="111"/>
      <c r="C75" s="111">
        <v>1</v>
      </c>
      <c r="D75" s="111"/>
      <c r="E75" s="111"/>
      <c r="F75" s="111"/>
      <c r="G75" s="111"/>
      <c r="H75" s="111"/>
      <c r="I75" s="111"/>
      <c r="J75" s="111"/>
      <c r="K75" s="111"/>
      <c r="L75" s="111"/>
      <c r="M75" s="111"/>
      <c r="N75" s="111">
        <v>1</v>
      </c>
    </row>
    <row r="76" spans="1:14">
      <c r="A76" s="58" t="s">
        <v>1037</v>
      </c>
      <c r="B76" s="111"/>
      <c r="C76" s="111">
        <v>1</v>
      </c>
      <c r="D76" s="111"/>
      <c r="E76" s="111"/>
      <c r="F76" s="111"/>
      <c r="G76" s="111"/>
      <c r="H76" s="111"/>
      <c r="I76" s="111"/>
      <c r="J76" s="111"/>
      <c r="K76" s="111"/>
      <c r="L76" s="111"/>
      <c r="M76" s="111"/>
      <c r="N76" s="111">
        <v>1</v>
      </c>
    </row>
    <row r="77" spans="1:14">
      <c r="A77" s="58" t="s">
        <v>2317</v>
      </c>
      <c r="B77" s="111"/>
      <c r="C77" s="111">
        <v>2</v>
      </c>
      <c r="D77" s="111"/>
      <c r="E77" s="111"/>
      <c r="F77" s="111"/>
      <c r="G77" s="111"/>
      <c r="H77" s="111"/>
      <c r="I77" s="111"/>
      <c r="J77" s="111"/>
      <c r="K77" s="111"/>
      <c r="L77" s="111"/>
      <c r="M77" s="111"/>
      <c r="N77" s="111">
        <v>2</v>
      </c>
    </row>
    <row r="78" spans="1:14">
      <c r="A78" s="58" t="s">
        <v>2390</v>
      </c>
      <c r="B78" s="111"/>
      <c r="C78" s="111">
        <v>1</v>
      </c>
      <c r="D78" s="111"/>
      <c r="E78" s="111"/>
      <c r="F78" s="111"/>
      <c r="G78" s="111"/>
      <c r="H78" s="111"/>
      <c r="I78" s="111"/>
      <c r="J78" s="111"/>
      <c r="K78" s="111"/>
      <c r="L78" s="111"/>
      <c r="M78" s="111"/>
      <c r="N78" s="111">
        <v>1</v>
      </c>
    </row>
    <row r="79" spans="1:14">
      <c r="A79" s="58" t="s">
        <v>2391</v>
      </c>
      <c r="B79" s="111"/>
      <c r="C79" s="111">
        <v>1</v>
      </c>
      <c r="D79" s="111"/>
      <c r="E79" s="111"/>
      <c r="F79" s="111"/>
      <c r="G79" s="111"/>
      <c r="H79" s="111"/>
      <c r="I79" s="111"/>
      <c r="J79" s="111"/>
      <c r="K79" s="111"/>
      <c r="L79" s="111"/>
      <c r="M79" s="111"/>
      <c r="N79" s="111">
        <v>1</v>
      </c>
    </row>
    <row r="80" spans="1:14">
      <c r="A80" s="58" t="s">
        <v>2392</v>
      </c>
      <c r="B80" s="111"/>
      <c r="C80" s="111">
        <v>1</v>
      </c>
      <c r="D80" s="111"/>
      <c r="E80" s="111"/>
      <c r="F80" s="111"/>
      <c r="G80" s="111"/>
      <c r="H80" s="111"/>
      <c r="I80" s="111"/>
      <c r="J80" s="111"/>
      <c r="K80" s="111"/>
      <c r="L80" s="111"/>
      <c r="M80" s="111"/>
      <c r="N80" s="111">
        <v>1</v>
      </c>
    </row>
    <row r="81" spans="1:14">
      <c r="A81" s="58" t="s">
        <v>696</v>
      </c>
      <c r="B81" s="111"/>
      <c r="C81" s="111">
        <v>1</v>
      </c>
      <c r="D81" s="111"/>
      <c r="E81" s="111"/>
      <c r="F81" s="111"/>
      <c r="G81" s="111"/>
      <c r="H81" s="111"/>
      <c r="I81" s="111"/>
      <c r="J81" s="111"/>
      <c r="K81" s="111"/>
      <c r="L81" s="111"/>
      <c r="M81" s="111"/>
      <c r="N81" s="111">
        <v>1</v>
      </c>
    </row>
    <row r="82" spans="1:14">
      <c r="A82" s="58" t="s">
        <v>2377</v>
      </c>
      <c r="B82" s="111"/>
      <c r="C82" s="111">
        <v>1</v>
      </c>
      <c r="D82" s="111"/>
      <c r="E82" s="111"/>
      <c r="F82" s="111"/>
      <c r="G82" s="111"/>
      <c r="H82" s="111"/>
      <c r="I82" s="111"/>
      <c r="J82" s="111"/>
      <c r="K82" s="111"/>
      <c r="L82" s="111"/>
      <c r="M82" s="111"/>
      <c r="N82" s="111">
        <v>1</v>
      </c>
    </row>
    <row r="83" spans="1:14">
      <c r="A83" s="58" t="s">
        <v>2378</v>
      </c>
      <c r="B83" s="111"/>
      <c r="C83" s="111">
        <v>1</v>
      </c>
      <c r="D83" s="111"/>
      <c r="E83" s="111"/>
      <c r="F83" s="111"/>
      <c r="G83" s="111"/>
      <c r="H83" s="111"/>
      <c r="I83" s="111"/>
      <c r="J83" s="111"/>
      <c r="K83" s="111"/>
      <c r="L83" s="111">
        <v>1</v>
      </c>
      <c r="M83" s="111"/>
      <c r="N83" s="111">
        <v>2</v>
      </c>
    </row>
    <row r="84" spans="1:14">
      <c r="A84" s="58" t="s">
        <v>1197</v>
      </c>
      <c r="B84" s="111"/>
      <c r="C84" s="111"/>
      <c r="D84" s="111"/>
      <c r="E84" s="111"/>
      <c r="F84" s="111"/>
      <c r="G84" s="111"/>
      <c r="H84" s="111"/>
      <c r="I84" s="111"/>
      <c r="J84" s="111"/>
      <c r="K84" s="111"/>
      <c r="L84" s="111">
        <v>1</v>
      </c>
      <c r="M84" s="111">
        <v>1</v>
      </c>
      <c r="N84" s="111">
        <v>2</v>
      </c>
    </row>
    <row r="85" spans="1:14">
      <c r="A85" s="58" t="s">
        <v>2296</v>
      </c>
      <c r="B85" s="111">
        <v>1</v>
      </c>
      <c r="C85" s="111"/>
      <c r="D85" s="111"/>
      <c r="E85" s="111"/>
      <c r="F85" s="111"/>
      <c r="G85" s="111"/>
      <c r="H85" s="111"/>
      <c r="I85" s="111"/>
      <c r="J85" s="111"/>
      <c r="K85" s="111"/>
      <c r="L85" s="111"/>
      <c r="M85" s="111"/>
      <c r="N85" s="111">
        <v>1</v>
      </c>
    </row>
    <row r="86" spans="1:14">
      <c r="A86" s="58" t="s">
        <v>2291</v>
      </c>
      <c r="B86" s="111"/>
      <c r="C86" s="111"/>
      <c r="D86" s="111"/>
      <c r="E86" s="111"/>
      <c r="F86" s="111"/>
      <c r="G86" s="111"/>
      <c r="H86" s="111"/>
      <c r="I86" s="111"/>
      <c r="J86" s="111"/>
      <c r="K86" s="111"/>
      <c r="L86" s="111">
        <v>1</v>
      </c>
      <c r="M86" s="111"/>
      <c r="N86" s="111">
        <v>1</v>
      </c>
    </row>
    <row r="87" spans="1:14">
      <c r="A87" s="58" t="s">
        <v>2295</v>
      </c>
      <c r="B87" s="111"/>
      <c r="C87" s="111"/>
      <c r="D87" s="111"/>
      <c r="E87" s="111"/>
      <c r="F87" s="111"/>
      <c r="G87" s="111"/>
      <c r="H87" s="111"/>
      <c r="I87" s="111"/>
      <c r="J87" s="111"/>
      <c r="K87" s="111"/>
      <c r="L87" s="111">
        <v>1</v>
      </c>
      <c r="M87" s="111"/>
      <c r="N87" s="111">
        <v>1</v>
      </c>
    </row>
    <row r="88" spans="1:14">
      <c r="A88" s="58" t="s">
        <v>2376</v>
      </c>
      <c r="B88" s="111"/>
      <c r="C88" s="111"/>
      <c r="D88" s="111"/>
      <c r="E88" s="111"/>
      <c r="F88" s="111"/>
      <c r="G88" s="111"/>
      <c r="H88" s="111"/>
      <c r="I88" s="111"/>
      <c r="J88" s="111"/>
      <c r="K88" s="111"/>
      <c r="L88" s="111">
        <v>1</v>
      </c>
      <c r="M88" s="111"/>
      <c r="N88" s="111">
        <v>1</v>
      </c>
    </row>
    <row r="89" spans="1:14">
      <c r="A89" s="58" t="s">
        <v>2578</v>
      </c>
      <c r="B89" s="111"/>
      <c r="C89" s="111"/>
      <c r="D89" s="111"/>
      <c r="E89" s="111"/>
      <c r="F89" s="111"/>
      <c r="G89" s="111"/>
      <c r="H89" s="111"/>
      <c r="I89" s="111"/>
      <c r="J89" s="111"/>
      <c r="K89" s="111"/>
      <c r="L89" s="111"/>
      <c r="M89" s="111">
        <v>1</v>
      </c>
      <c r="N89" s="111">
        <v>1</v>
      </c>
    </row>
    <row r="90" spans="1:14">
      <c r="A90" s="58" t="s">
        <v>2303</v>
      </c>
      <c r="B90" s="111"/>
      <c r="C90" s="111"/>
      <c r="D90" s="111"/>
      <c r="E90" s="111"/>
      <c r="F90" s="111"/>
      <c r="G90" s="111"/>
      <c r="H90" s="111"/>
      <c r="I90" s="111"/>
      <c r="J90" s="111"/>
      <c r="K90" s="111"/>
      <c r="L90" s="111">
        <v>1</v>
      </c>
      <c r="M90" s="111"/>
      <c r="N90" s="111">
        <v>1</v>
      </c>
    </row>
    <row r="91" spans="1:14">
      <c r="A91" s="58" t="s">
        <v>1901</v>
      </c>
      <c r="B91" s="111"/>
      <c r="C91" s="111"/>
      <c r="D91" s="111"/>
      <c r="E91" s="111"/>
      <c r="F91" s="111"/>
      <c r="G91" s="111"/>
      <c r="H91" s="111"/>
      <c r="I91" s="111"/>
      <c r="J91" s="111"/>
      <c r="K91" s="111"/>
      <c r="L91" s="111">
        <v>1</v>
      </c>
      <c r="M91" s="111"/>
      <c r="N91" s="111">
        <v>1</v>
      </c>
    </row>
    <row r="92" spans="1:14">
      <c r="A92" s="58" t="s">
        <v>2313</v>
      </c>
      <c r="B92" s="111"/>
      <c r="C92" s="111"/>
      <c r="D92" s="111"/>
      <c r="E92" s="111"/>
      <c r="F92" s="111"/>
      <c r="G92" s="111"/>
      <c r="H92" s="111"/>
      <c r="I92" s="111"/>
      <c r="J92" s="111"/>
      <c r="K92" s="111"/>
      <c r="L92" s="111">
        <v>1</v>
      </c>
      <c r="M92" s="111"/>
      <c r="N92" s="111">
        <v>1</v>
      </c>
    </row>
    <row r="93" spans="1:14">
      <c r="A93" s="58" t="s">
        <v>2381</v>
      </c>
      <c r="B93" s="111"/>
      <c r="C93" s="111"/>
      <c r="D93" s="111"/>
      <c r="E93" s="111"/>
      <c r="F93" s="111"/>
      <c r="G93" s="111"/>
      <c r="H93" s="111"/>
      <c r="I93" s="111"/>
      <c r="J93" s="111"/>
      <c r="K93" s="111"/>
      <c r="L93" s="111">
        <v>1</v>
      </c>
      <c r="M93" s="111"/>
      <c r="N93" s="111">
        <v>1</v>
      </c>
    </row>
    <row r="94" spans="1:14">
      <c r="A94" s="58" t="s">
        <v>2306</v>
      </c>
      <c r="B94" s="111"/>
      <c r="C94" s="111"/>
      <c r="D94" s="111"/>
      <c r="E94" s="111"/>
      <c r="F94" s="111"/>
      <c r="G94" s="111"/>
      <c r="H94" s="111"/>
      <c r="I94" s="111"/>
      <c r="J94" s="111"/>
      <c r="K94" s="111"/>
      <c r="L94" s="111">
        <v>1</v>
      </c>
      <c r="M94" s="111"/>
      <c r="N94" s="111">
        <v>1</v>
      </c>
    </row>
    <row r="95" spans="1:14">
      <c r="A95" s="58" t="s">
        <v>2331</v>
      </c>
      <c r="B95" s="111"/>
      <c r="C95" s="111"/>
      <c r="D95" s="111"/>
      <c r="E95" s="111"/>
      <c r="F95" s="111"/>
      <c r="G95" s="111"/>
      <c r="H95" s="111"/>
      <c r="I95" s="111"/>
      <c r="J95" s="111"/>
      <c r="K95" s="111"/>
      <c r="L95" s="111">
        <v>1</v>
      </c>
      <c r="M95" s="111"/>
      <c r="N95" s="111">
        <v>1</v>
      </c>
    </row>
    <row r="96" spans="1:14">
      <c r="A96" s="58" t="s">
        <v>2329</v>
      </c>
      <c r="B96" s="111"/>
      <c r="C96" s="111"/>
      <c r="D96" s="111"/>
      <c r="E96" s="111"/>
      <c r="F96" s="111"/>
      <c r="G96" s="111"/>
      <c r="H96" s="111"/>
      <c r="I96" s="111"/>
      <c r="J96" s="111"/>
      <c r="K96" s="111"/>
      <c r="L96" s="111">
        <v>1</v>
      </c>
      <c r="M96" s="111"/>
      <c r="N96" s="111">
        <v>1</v>
      </c>
    </row>
    <row r="97" spans="1:14">
      <c r="A97" s="58" t="s">
        <v>2337</v>
      </c>
      <c r="B97" s="111"/>
      <c r="C97" s="111"/>
      <c r="D97" s="111"/>
      <c r="E97" s="111"/>
      <c r="F97" s="111"/>
      <c r="G97" s="111"/>
      <c r="H97" s="111"/>
      <c r="I97" s="111"/>
      <c r="J97" s="111"/>
      <c r="K97" s="111"/>
      <c r="L97" s="111">
        <v>1</v>
      </c>
      <c r="M97" s="111"/>
      <c r="N97" s="111">
        <v>1</v>
      </c>
    </row>
    <row r="98" spans="1:14">
      <c r="A98" s="58" t="s">
        <v>2342</v>
      </c>
      <c r="B98" s="111"/>
      <c r="C98" s="111"/>
      <c r="D98" s="111"/>
      <c r="E98" s="111"/>
      <c r="F98" s="111"/>
      <c r="G98" s="111"/>
      <c r="H98" s="111"/>
      <c r="I98" s="111"/>
      <c r="J98" s="111"/>
      <c r="K98" s="111"/>
      <c r="L98" s="111">
        <v>5</v>
      </c>
      <c r="M98" s="111">
        <v>1</v>
      </c>
      <c r="N98" s="111">
        <v>6</v>
      </c>
    </row>
    <row r="99" spans="1:14">
      <c r="A99" s="58" t="s">
        <v>273</v>
      </c>
      <c r="B99" s="111"/>
      <c r="C99" s="111"/>
      <c r="D99" s="111"/>
      <c r="E99" s="111"/>
      <c r="F99" s="111"/>
      <c r="G99" s="111"/>
      <c r="H99" s="111"/>
      <c r="I99" s="111"/>
      <c r="J99" s="111"/>
      <c r="K99" s="111"/>
      <c r="L99" s="111">
        <v>2</v>
      </c>
      <c r="M99" s="111"/>
      <c r="N99" s="111">
        <v>2</v>
      </c>
    </row>
    <row r="100" spans="1:14">
      <c r="A100" s="58" t="s">
        <v>664</v>
      </c>
      <c r="B100" s="111"/>
      <c r="C100" s="111"/>
      <c r="D100" s="111"/>
      <c r="E100" s="111"/>
      <c r="F100" s="111"/>
      <c r="G100" s="111"/>
      <c r="H100" s="111"/>
      <c r="I100" s="111"/>
      <c r="J100" s="111"/>
      <c r="K100" s="111"/>
      <c r="L100" s="111">
        <v>2</v>
      </c>
      <c r="M100" s="111"/>
      <c r="N100" s="111">
        <v>2</v>
      </c>
    </row>
    <row r="101" spans="1:14">
      <c r="A101" s="58" t="s">
        <v>2379</v>
      </c>
      <c r="B101" s="111"/>
      <c r="C101" s="111"/>
      <c r="D101" s="111"/>
      <c r="E101" s="111"/>
      <c r="F101" s="111"/>
      <c r="G101" s="111"/>
      <c r="H101" s="111"/>
      <c r="I101" s="111"/>
      <c r="J101" s="111"/>
      <c r="K101" s="111"/>
      <c r="L101" s="111">
        <v>1</v>
      </c>
      <c r="M101" s="111"/>
      <c r="N101" s="111">
        <v>1</v>
      </c>
    </row>
    <row r="102" spans="1:14">
      <c r="A102" s="58" t="s">
        <v>808</v>
      </c>
      <c r="B102" s="111"/>
      <c r="C102" s="111"/>
      <c r="D102" s="111"/>
      <c r="E102" s="111"/>
      <c r="F102" s="111"/>
      <c r="G102" s="111"/>
      <c r="H102" s="111"/>
      <c r="I102" s="111"/>
      <c r="J102" s="111"/>
      <c r="K102" s="111"/>
      <c r="L102" s="111">
        <v>2</v>
      </c>
      <c r="M102" s="111"/>
      <c r="N102" s="111">
        <v>2</v>
      </c>
    </row>
    <row r="103" spans="1:14">
      <c r="A103" s="58" t="s">
        <v>656</v>
      </c>
      <c r="B103" s="111"/>
      <c r="C103" s="111"/>
      <c r="D103" s="111"/>
      <c r="E103" s="111"/>
      <c r="F103" s="111"/>
      <c r="G103" s="111"/>
      <c r="H103" s="111"/>
      <c r="I103" s="111"/>
      <c r="J103" s="111"/>
      <c r="K103" s="111"/>
      <c r="L103" s="111">
        <v>5</v>
      </c>
      <c r="M103" s="111"/>
      <c r="N103" s="111">
        <v>5</v>
      </c>
    </row>
    <row r="104" spans="1:14">
      <c r="A104" s="58" t="s">
        <v>666</v>
      </c>
      <c r="B104" s="111"/>
      <c r="C104" s="111"/>
      <c r="D104" s="111"/>
      <c r="E104" s="111"/>
      <c r="F104" s="111"/>
      <c r="G104" s="111"/>
      <c r="H104" s="111"/>
      <c r="I104" s="111"/>
      <c r="J104" s="111"/>
      <c r="K104" s="111"/>
      <c r="L104" s="111">
        <v>4</v>
      </c>
      <c r="M104" s="111"/>
      <c r="N104" s="111">
        <v>4</v>
      </c>
    </row>
    <row r="105" spans="1:14">
      <c r="A105" s="58" t="s">
        <v>2364</v>
      </c>
      <c r="B105" s="111"/>
      <c r="C105" s="111"/>
      <c r="D105" s="111"/>
      <c r="E105" s="111"/>
      <c r="F105" s="111"/>
      <c r="G105" s="111"/>
      <c r="H105" s="111"/>
      <c r="I105" s="111"/>
      <c r="J105" s="111"/>
      <c r="K105" s="111"/>
      <c r="L105" s="111">
        <v>1</v>
      </c>
      <c r="M105" s="111"/>
      <c r="N105" s="111">
        <v>1</v>
      </c>
    </row>
    <row r="106" spans="1:14">
      <c r="A106" s="58" t="s">
        <v>2282</v>
      </c>
      <c r="B106" s="111"/>
      <c r="C106" s="111"/>
      <c r="D106" s="111"/>
      <c r="E106" s="111"/>
      <c r="F106" s="111"/>
      <c r="G106" s="111"/>
      <c r="H106" s="111"/>
      <c r="I106" s="111"/>
      <c r="J106" s="111"/>
      <c r="K106" s="111"/>
      <c r="L106" s="111">
        <v>1</v>
      </c>
      <c r="M106" s="111"/>
      <c r="N106" s="111">
        <v>1</v>
      </c>
    </row>
    <row r="107" spans="1:14">
      <c r="A107" s="58" t="s">
        <v>362</v>
      </c>
      <c r="B107" s="111"/>
      <c r="C107" s="111"/>
      <c r="D107" s="111"/>
      <c r="E107" s="111"/>
      <c r="F107" s="111"/>
      <c r="G107" s="111"/>
      <c r="H107" s="111"/>
      <c r="I107" s="111"/>
      <c r="J107" s="111"/>
      <c r="K107" s="111"/>
      <c r="L107" s="111">
        <v>2</v>
      </c>
      <c r="M107" s="111"/>
      <c r="N107" s="111">
        <v>2</v>
      </c>
    </row>
    <row r="108" spans="1:14">
      <c r="A108" s="58" t="s">
        <v>2014</v>
      </c>
      <c r="B108" s="111"/>
      <c r="C108" s="111"/>
      <c r="D108" s="111"/>
      <c r="E108" s="111"/>
      <c r="F108" s="111"/>
      <c r="G108" s="111"/>
      <c r="H108" s="111"/>
      <c r="I108" s="111"/>
      <c r="J108" s="111"/>
      <c r="K108" s="111"/>
      <c r="L108" s="111">
        <v>1</v>
      </c>
      <c r="M108" s="111"/>
      <c r="N108" s="111">
        <v>1</v>
      </c>
    </row>
    <row r="109" spans="1:14">
      <c r="A109" s="58" t="s">
        <v>2024</v>
      </c>
      <c r="B109" s="111"/>
      <c r="C109" s="111"/>
      <c r="D109" s="111"/>
      <c r="E109" s="111"/>
      <c r="F109" s="111"/>
      <c r="G109" s="111"/>
      <c r="H109" s="111"/>
      <c r="I109" s="111"/>
      <c r="J109" s="111"/>
      <c r="K109" s="111"/>
      <c r="L109" s="111"/>
      <c r="M109" s="111">
        <v>1</v>
      </c>
      <c r="N109" s="111">
        <v>1</v>
      </c>
    </row>
    <row r="110" spans="1:14">
      <c r="A110" s="58" t="s">
        <v>2026</v>
      </c>
      <c r="B110" s="111">
        <v>1</v>
      </c>
      <c r="C110" s="111"/>
      <c r="D110" s="111"/>
      <c r="E110" s="111"/>
      <c r="F110" s="111"/>
      <c r="G110" s="111"/>
      <c r="H110" s="111"/>
      <c r="I110" s="111"/>
      <c r="J110" s="111"/>
      <c r="K110" s="111"/>
      <c r="L110" s="111"/>
      <c r="M110" s="111"/>
      <c r="N110" s="111">
        <v>1</v>
      </c>
    </row>
    <row r="111" spans="1:14">
      <c r="A111" s="58" t="s">
        <v>1004</v>
      </c>
      <c r="B111" s="111"/>
      <c r="C111" s="111"/>
      <c r="D111" s="111"/>
      <c r="E111" s="111"/>
      <c r="F111" s="111"/>
      <c r="G111" s="111"/>
      <c r="H111" s="111"/>
      <c r="I111" s="111"/>
      <c r="J111" s="111"/>
      <c r="K111" s="111"/>
      <c r="L111" s="111">
        <v>1</v>
      </c>
      <c r="M111" s="111"/>
      <c r="N111" s="111">
        <v>1</v>
      </c>
    </row>
    <row r="112" spans="1:14">
      <c r="A112" s="58" t="s">
        <v>333</v>
      </c>
      <c r="B112" s="111"/>
      <c r="C112" s="111"/>
      <c r="D112" s="111"/>
      <c r="E112" s="111"/>
      <c r="F112" s="111"/>
      <c r="G112" s="111"/>
      <c r="H112" s="111"/>
      <c r="I112" s="111"/>
      <c r="J112" s="111"/>
      <c r="K112" s="111">
        <v>2</v>
      </c>
      <c r="L112" s="111"/>
      <c r="M112" s="111"/>
      <c r="N112" s="111">
        <v>2</v>
      </c>
    </row>
    <row r="113" spans="1:14">
      <c r="A113" s="58" t="s">
        <v>1131</v>
      </c>
      <c r="B113" s="111"/>
      <c r="C113" s="111"/>
      <c r="D113" s="111"/>
      <c r="E113" s="111"/>
      <c r="F113" s="111"/>
      <c r="G113" s="111"/>
      <c r="H113" s="111"/>
      <c r="I113" s="111"/>
      <c r="J113" s="111"/>
      <c r="K113" s="111">
        <v>1</v>
      </c>
      <c r="L113" s="111"/>
      <c r="M113" s="111"/>
      <c r="N113" s="111">
        <v>1</v>
      </c>
    </row>
    <row r="114" spans="1:14">
      <c r="A114" s="58" t="s">
        <v>2374</v>
      </c>
      <c r="B114" s="111"/>
      <c r="C114" s="111"/>
      <c r="D114" s="111"/>
      <c r="E114" s="111"/>
      <c r="F114" s="111"/>
      <c r="G114" s="111"/>
      <c r="H114" s="111"/>
      <c r="I114" s="111"/>
      <c r="J114" s="111"/>
      <c r="K114" s="111">
        <v>1</v>
      </c>
      <c r="L114" s="111"/>
      <c r="M114" s="111"/>
      <c r="N114" s="111">
        <v>1</v>
      </c>
    </row>
    <row r="115" spans="1:14">
      <c r="A115" s="58" t="s">
        <v>763</v>
      </c>
      <c r="B115" s="111">
        <v>1</v>
      </c>
      <c r="C115" s="111"/>
      <c r="D115" s="111"/>
      <c r="E115" s="111"/>
      <c r="F115" s="111"/>
      <c r="G115" s="111"/>
      <c r="H115" s="111"/>
      <c r="I115" s="111"/>
      <c r="J115" s="111"/>
      <c r="K115" s="111"/>
      <c r="L115" s="111"/>
      <c r="M115" s="111"/>
      <c r="N115" s="111">
        <v>1</v>
      </c>
    </row>
    <row r="116" spans="1:14">
      <c r="A116" s="58" t="s">
        <v>668</v>
      </c>
      <c r="B116" s="111"/>
      <c r="C116" s="111"/>
      <c r="D116" s="111"/>
      <c r="E116" s="111"/>
      <c r="F116" s="111"/>
      <c r="G116" s="111"/>
      <c r="H116" s="111"/>
      <c r="I116" s="111"/>
      <c r="J116" s="111"/>
      <c r="K116" s="111"/>
      <c r="L116" s="111">
        <v>1</v>
      </c>
      <c r="M116" s="111"/>
      <c r="N116" s="111">
        <v>1</v>
      </c>
    </row>
    <row r="117" spans="1:14">
      <c r="A117" s="58" t="s">
        <v>167</v>
      </c>
      <c r="B117" s="111"/>
      <c r="C117" s="111"/>
      <c r="D117" s="111"/>
      <c r="E117" s="111"/>
      <c r="F117" s="111"/>
      <c r="G117" s="111"/>
      <c r="H117" s="111"/>
      <c r="I117" s="111"/>
      <c r="J117" s="111"/>
      <c r="K117" s="111"/>
      <c r="L117" s="111"/>
      <c r="M117" s="111">
        <v>1</v>
      </c>
      <c r="N117" s="111">
        <v>1</v>
      </c>
    </row>
    <row r="118" spans="1:14">
      <c r="A118" s="58" t="s">
        <v>1019</v>
      </c>
      <c r="B118" s="111"/>
      <c r="C118" s="111"/>
      <c r="D118" s="111"/>
      <c r="E118" s="111"/>
      <c r="F118" s="111"/>
      <c r="G118" s="111"/>
      <c r="H118" s="111"/>
      <c r="I118" s="111"/>
      <c r="J118" s="111"/>
      <c r="K118" s="111"/>
      <c r="L118" s="111">
        <v>1</v>
      </c>
      <c r="M118" s="111"/>
      <c r="N118" s="111">
        <v>1</v>
      </c>
    </row>
    <row r="119" spans="1:14">
      <c r="A119" s="58" t="s">
        <v>671</v>
      </c>
      <c r="B119" s="111"/>
      <c r="C119" s="111"/>
      <c r="D119" s="111"/>
      <c r="E119" s="111"/>
      <c r="F119" s="111"/>
      <c r="G119" s="111"/>
      <c r="H119" s="111"/>
      <c r="I119" s="111"/>
      <c r="J119" s="111"/>
      <c r="K119" s="111"/>
      <c r="L119" s="111">
        <v>1</v>
      </c>
      <c r="M119" s="111"/>
      <c r="N119" s="111">
        <v>1</v>
      </c>
    </row>
    <row r="120" spans="1:14">
      <c r="A120" s="58" t="s">
        <v>674</v>
      </c>
      <c r="B120" s="111"/>
      <c r="C120" s="111"/>
      <c r="D120" s="111"/>
      <c r="E120" s="111"/>
      <c r="F120" s="111"/>
      <c r="G120" s="111"/>
      <c r="H120" s="111">
        <v>1</v>
      </c>
      <c r="I120" s="111"/>
      <c r="J120" s="111"/>
      <c r="K120" s="111"/>
      <c r="L120" s="111"/>
      <c r="M120" s="111"/>
      <c r="N120" s="111">
        <v>1</v>
      </c>
    </row>
    <row r="121" spans="1:14">
      <c r="A121" s="58" t="s">
        <v>2034</v>
      </c>
      <c r="B121" s="111"/>
      <c r="C121" s="111"/>
      <c r="D121" s="111"/>
      <c r="E121" s="111"/>
      <c r="F121" s="111"/>
      <c r="G121" s="111"/>
      <c r="H121" s="111"/>
      <c r="I121" s="111"/>
      <c r="J121" s="111"/>
      <c r="K121" s="111"/>
      <c r="L121" s="111">
        <v>2</v>
      </c>
      <c r="M121" s="111"/>
      <c r="N121" s="111">
        <v>2</v>
      </c>
    </row>
    <row r="122" spans="1:14">
      <c r="A122" s="58" t="s">
        <v>2327</v>
      </c>
      <c r="B122" s="111"/>
      <c r="C122" s="111"/>
      <c r="D122" s="111"/>
      <c r="E122" s="111"/>
      <c r="F122" s="111"/>
      <c r="G122" s="111"/>
      <c r="H122" s="111"/>
      <c r="I122" s="111"/>
      <c r="J122" s="111"/>
      <c r="K122" s="111"/>
      <c r="L122" s="111">
        <v>1</v>
      </c>
      <c r="M122" s="111"/>
      <c r="N122" s="111">
        <v>1</v>
      </c>
    </row>
    <row r="123" spans="1:14">
      <c r="A123" s="58" t="s">
        <v>573</v>
      </c>
      <c r="B123" s="111"/>
      <c r="C123" s="111"/>
      <c r="D123" s="111"/>
      <c r="E123" s="111">
        <v>1</v>
      </c>
      <c r="F123" s="111"/>
      <c r="G123" s="111"/>
      <c r="H123" s="111"/>
      <c r="I123" s="111"/>
      <c r="J123" s="111"/>
      <c r="K123" s="111"/>
      <c r="L123" s="111"/>
      <c r="M123" s="111"/>
      <c r="N123" s="111">
        <v>1</v>
      </c>
    </row>
    <row r="124" spans="1:14">
      <c r="A124" s="58" t="s">
        <v>1121</v>
      </c>
      <c r="B124" s="111"/>
      <c r="C124" s="111"/>
      <c r="D124" s="111"/>
      <c r="E124" s="111"/>
      <c r="F124" s="111">
        <v>1</v>
      </c>
      <c r="G124" s="111"/>
      <c r="H124" s="111"/>
      <c r="I124" s="111"/>
      <c r="J124" s="111"/>
      <c r="K124" s="111"/>
      <c r="L124" s="111"/>
      <c r="M124" s="111"/>
      <c r="N124" s="111">
        <v>1</v>
      </c>
    </row>
    <row r="125" spans="1:14">
      <c r="A125" s="58" t="s">
        <v>1021</v>
      </c>
      <c r="B125" s="111"/>
      <c r="C125" s="111"/>
      <c r="D125" s="111"/>
      <c r="E125" s="111">
        <v>2</v>
      </c>
      <c r="F125" s="111"/>
      <c r="G125" s="111"/>
      <c r="H125" s="111"/>
      <c r="I125" s="111"/>
      <c r="J125" s="111"/>
      <c r="K125" s="111"/>
      <c r="L125" s="111"/>
      <c r="M125" s="111"/>
      <c r="N125" s="111">
        <v>2</v>
      </c>
    </row>
    <row r="126" spans="1:14">
      <c r="A126" s="58" t="s">
        <v>1015</v>
      </c>
      <c r="B126" s="111"/>
      <c r="C126" s="111"/>
      <c r="D126" s="111"/>
      <c r="E126" s="111"/>
      <c r="F126" s="111"/>
      <c r="G126" s="111"/>
      <c r="H126" s="111"/>
      <c r="I126" s="111"/>
      <c r="J126" s="111"/>
      <c r="K126" s="111"/>
      <c r="L126" s="111">
        <v>1</v>
      </c>
      <c r="M126" s="111"/>
      <c r="N126" s="111">
        <v>1</v>
      </c>
    </row>
    <row r="127" spans="1:14">
      <c r="A127" s="58" t="s">
        <v>1017</v>
      </c>
      <c r="B127" s="111"/>
      <c r="C127" s="111"/>
      <c r="D127" s="111"/>
      <c r="E127" s="111"/>
      <c r="F127" s="111"/>
      <c r="G127" s="111"/>
      <c r="H127" s="111"/>
      <c r="I127" s="111"/>
      <c r="J127" s="111"/>
      <c r="K127" s="111"/>
      <c r="L127" s="111">
        <v>1</v>
      </c>
      <c r="M127" s="111"/>
      <c r="N127" s="111">
        <v>1</v>
      </c>
    </row>
    <row r="128" spans="1:14">
      <c r="A128" s="58" t="s">
        <v>675</v>
      </c>
      <c r="B128" s="111"/>
      <c r="C128" s="111"/>
      <c r="D128" s="111"/>
      <c r="E128" s="111"/>
      <c r="F128" s="111"/>
      <c r="G128" s="111"/>
      <c r="H128" s="111"/>
      <c r="I128" s="111"/>
      <c r="J128" s="111"/>
      <c r="K128" s="111"/>
      <c r="L128" s="111">
        <v>1</v>
      </c>
      <c r="M128" s="111"/>
      <c r="N128" s="111">
        <v>1</v>
      </c>
    </row>
    <row r="129" spans="1:14">
      <c r="A129" s="58" t="s">
        <v>210</v>
      </c>
      <c r="B129" s="111"/>
      <c r="C129" s="111"/>
      <c r="D129" s="111"/>
      <c r="E129" s="111">
        <v>7</v>
      </c>
      <c r="F129" s="111"/>
      <c r="G129" s="111"/>
      <c r="H129" s="111"/>
      <c r="I129" s="111"/>
      <c r="J129" s="111"/>
      <c r="K129" s="111">
        <v>2</v>
      </c>
      <c r="L129" s="111"/>
      <c r="M129" s="111">
        <v>1</v>
      </c>
      <c r="N129" s="111">
        <v>10</v>
      </c>
    </row>
    <row r="130" spans="1:14">
      <c r="A130" s="58" t="s">
        <v>468</v>
      </c>
      <c r="B130" s="111"/>
      <c r="C130" s="111"/>
      <c r="D130" s="111"/>
      <c r="E130" s="111"/>
      <c r="F130" s="111"/>
      <c r="G130" s="111"/>
      <c r="H130" s="111"/>
      <c r="I130" s="111"/>
      <c r="J130" s="111"/>
      <c r="K130" s="111"/>
      <c r="L130" s="111">
        <v>1</v>
      </c>
      <c r="M130" s="111"/>
      <c r="N130" s="111">
        <v>1</v>
      </c>
    </row>
    <row r="131" spans="1:14">
      <c r="A131" s="58" t="s">
        <v>83</v>
      </c>
      <c r="B131" s="111"/>
      <c r="C131" s="111"/>
      <c r="D131" s="111"/>
      <c r="E131" s="111"/>
      <c r="F131" s="111"/>
      <c r="G131" s="111"/>
      <c r="H131" s="111"/>
      <c r="I131" s="111"/>
      <c r="J131" s="111"/>
      <c r="K131" s="111"/>
      <c r="L131" s="111">
        <v>1</v>
      </c>
      <c r="M131" s="111"/>
      <c r="N131" s="111">
        <v>1</v>
      </c>
    </row>
    <row r="132" spans="1:14">
      <c r="A132" s="58" t="s">
        <v>238</v>
      </c>
      <c r="B132" s="111"/>
      <c r="C132" s="111"/>
      <c r="D132" s="111"/>
      <c r="E132" s="111"/>
      <c r="F132" s="111"/>
      <c r="G132" s="111"/>
      <c r="H132" s="111"/>
      <c r="I132" s="111"/>
      <c r="J132" s="111"/>
      <c r="K132" s="111"/>
      <c r="L132" s="111">
        <v>1</v>
      </c>
      <c r="M132" s="111"/>
      <c r="N132" s="111">
        <v>1</v>
      </c>
    </row>
    <row r="133" spans="1:14">
      <c r="A133" s="58" t="s">
        <v>2042</v>
      </c>
      <c r="B133" s="111"/>
      <c r="C133" s="111"/>
      <c r="D133" s="111"/>
      <c r="E133" s="111"/>
      <c r="F133" s="111"/>
      <c r="G133" s="111"/>
      <c r="H133" s="111"/>
      <c r="I133" s="111"/>
      <c r="J133" s="111"/>
      <c r="K133" s="111"/>
      <c r="L133" s="111">
        <v>1</v>
      </c>
      <c r="M133" s="111"/>
      <c r="N133" s="111">
        <v>1</v>
      </c>
    </row>
    <row r="134" spans="1:14">
      <c r="A134" s="58" t="s">
        <v>1201</v>
      </c>
      <c r="B134" s="111"/>
      <c r="C134" s="111"/>
      <c r="D134" s="111"/>
      <c r="E134" s="111"/>
      <c r="F134" s="111"/>
      <c r="G134" s="111"/>
      <c r="H134" s="111"/>
      <c r="I134" s="111"/>
      <c r="J134" s="111"/>
      <c r="K134" s="111"/>
      <c r="L134" s="111">
        <v>1</v>
      </c>
      <c r="M134" s="111"/>
      <c r="N134" s="111">
        <v>1</v>
      </c>
    </row>
    <row r="135" spans="1:14">
      <c r="A135" s="58" t="s">
        <v>1093</v>
      </c>
      <c r="B135" s="111"/>
      <c r="C135" s="111"/>
      <c r="D135" s="111"/>
      <c r="E135" s="111"/>
      <c r="F135" s="111"/>
      <c r="G135" s="111"/>
      <c r="H135" s="111"/>
      <c r="I135" s="111"/>
      <c r="J135" s="111"/>
      <c r="K135" s="111"/>
      <c r="L135" s="111">
        <v>1</v>
      </c>
      <c r="M135" s="111"/>
      <c r="N135" s="111">
        <v>1</v>
      </c>
    </row>
    <row r="136" spans="1:14">
      <c r="A136" s="58" t="s">
        <v>2046</v>
      </c>
      <c r="B136" s="111"/>
      <c r="C136" s="111"/>
      <c r="D136" s="111"/>
      <c r="E136" s="111"/>
      <c r="F136" s="111"/>
      <c r="G136" s="111"/>
      <c r="H136" s="111"/>
      <c r="I136" s="111"/>
      <c r="J136" s="111"/>
      <c r="K136" s="111"/>
      <c r="L136" s="111">
        <v>1</v>
      </c>
      <c r="M136" s="111"/>
      <c r="N136" s="111">
        <v>1</v>
      </c>
    </row>
    <row r="137" spans="1:14">
      <c r="A137" s="58" t="s">
        <v>1702</v>
      </c>
      <c r="B137" s="111"/>
      <c r="C137" s="111"/>
      <c r="D137" s="111"/>
      <c r="E137" s="111"/>
      <c r="F137" s="111">
        <v>1</v>
      </c>
      <c r="G137" s="111"/>
      <c r="H137" s="111"/>
      <c r="I137" s="111"/>
      <c r="J137" s="111"/>
      <c r="K137" s="111"/>
      <c r="L137" s="111"/>
      <c r="M137" s="111"/>
      <c r="N137" s="111">
        <v>1</v>
      </c>
    </row>
    <row r="138" spans="1:14">
      <c r="A138" s="58" t="s">
        <v>299</v>
      </c>
      <c r="B138" s="111"/>
      <c r="C138" s="111"/>
      <c r="D138" s="111"/>
      <c r="E138" s="111"/>
      <c r="F138" s="111"/>
      <c r="G138" s="111"/>
      <c r="H138" s="111"/>
      <c r="I138" s="111"/>
      <c r="J138" s="111"/>
      <c r="K138" s="111"/>
      <c r="L138" s="111">
        <v>2</v>
      </c>
      <c r="M138" s="111"/>
      <c r="N138" s="111">
        <v>2</v>
      </c>
    </row>
    <row r="139" spans="1:14">
      <c r="A139" s="58" t="s">
        <v>2316</v>
      </c>
      <c r="B139" s="111"/>
      <c r="C139" s="111"/>
      <c r="D139" s="111"/>
      <c r="E139" s="111"/>
      <c r="F139" s="111"/>
      <c r="G139" s="111"/>
      <c r="H139" s="111"/>
      <c r="I139" s="111"/>
      <c r="J139" s="111"/>
      <c r="K139" s="111"/>
      <c r="L139" s="111">
        <v>2</v>
      </c>
      <c r="M139" s="111"/>
      <c r="N139" s="111">
        <v>2</v>
      </c>
    </row>
    <row r="140" spans="1:14">
      <c r="A140" s="58" t="s">
        <v>2297</v>
      </c>
      <c r="B140" s="111"/>
      <c r="C140" s="111"/>
      <c r="D140" s="111"/>
      <c r="E140" s="111"/>
      <c r="F140" s="111"/>
      <c r="G140" s="111"/>
      <c r="H140" s="111"/>
      <c r="I140" s="111"/>
      <c r="J140" s="111"/>
      <c r="K140" s="111"/>
      <c r="L140" s="111">
        <v>1</v>
      </c>
      <c r="M140" s="111"/>
      <c r="N140" s="111">
        <v>1</v>
      </c>
    </row>
    <row r="141" spans="1:14">
      <c r="A141" s="58" t="s">
        <v>2323</v>
      </c>
      <c r="B141" s="111"/>
      <c r="C141" s="111"/>
      <c r="D141" s="111"/>
      <c r="E141" s="111"/>
      <c r="F141" s="111"/>
      <c r="G141" s="111"/>
      <c r="H141" s="111"/>
      <c r="I141" s="111"/>
      <c r="J141" s="111"/>
      <c r="K141" s="111"/>
      <c r="L141" s="111">
        <v>1</v>
      </c>
      <c r="M141" s="111"/>
      <c r="N141" s="111">
        <v>1</v>
      </c>
    </row>
    <row r="142" spans="1:14">
      <c r="A142" s="58" t="s">
        <v>442</v>
      </c>
      <c r="B142" s="111"/>
      <c r="C142" s="111"/>
      <c r="D142" s="111"/>
      <c r="E142" s="111"/>
      <c r="F142" s="111"/>
      <c r="G142" s="111"/>
      <c r="H142" s="111"/>
      <c r="I142" s="111"/>
      <c r="J142" s="111"/>
      <c r="K142" s="111"/>
      <c r="L142" s="111">
        <v>1</v>
      </c>
      <c r="M142" s="111"/>
      <c r="N142" s="111">
        <v>1</v>
      </c>
    </row>
    <row r="143" spans="1:14">
      <c r="A143" s="58" t="s">
        <v>765</v>
      </c>
      <c r="B143" s="111"/>
      <c r="C143" s="111"/>
      <c r="D143" s="111"/>
      <c r="E143" s="111"/>
      <c r="F143" s="111"/>
      <c r="G143" s="111"/>
      <c r="H143" s="111"/>
      <c r="I143" s="111"/>
      <c r="J143" s="111"/>
      <c r="K143" s="111"/>
      <c r="L143" s="111"/>
      <c r="M143" s="111">
        <v>1</v>
      </c>
      <c r="N143" s="111">
        <v>1</v>
      </c>
    </row>
    <row r="144" spans="1:14">
      <c r="A144" s="58" t="s">
        <v>809</v>
      </c>
      <c r="B144" s="111"/>
      <c r="C144" s="111"/>
      <c r="D144" s="111"/>
      <c r="E144" s="111"/>
      <c r="F144" s="111"/>
      <c r="G144" s="111"/>
      <c r="H144" s="111"/>
      <c r="I144" s="111"/>
      <c r="J144" s="111"/>
      <c r="K144" s="111"/>
      <c r="L144" s="111"/>
      <c r="M144" s="111">
        <v>2</v>
      </c>
      <c r="N144" s="111">
        <v>2</v>
      </c>
    </row>
    <row r="145" spans="1:14">
      <c r="A145" s="58" t="s">
        <v>659</v>
      </c>
      <c r="B145" s="111"/>
      <c r="C145" s="111"/>
      <c r="D145" s="111"/>
      <c r="E145" s="111"/>
      <c r="F145" s="111"/>
      <c r="G145" s="111"/>
      <c r="H145" s="111"/>
      <c r="I145" s="111"/>
      <c r="J145" s="111"/>
      <c r="K145" s="111"/>
      <c r="L145" s="111">
        <v>2</v>
      </c>
      <c r="M145" s="111"/>
      <c r="N145" s="111">
        <v>2</v>
      </c>
    </row>
    <row r="146" spans="1:14">
      <c r="A146" s="58" t="s">
        <v>680</v>
      </c>
      <c r="B146" s="111"/>
      <c r="C146" s="111"/>
      <c r="D146" s="111"/>
      <c r="E146" s="111"/>
      <c r="F146" s="111"/>
      <c r="G146" s="111"/>
      <c r="H146" s="111"/>
      <c r="I146" s="111"/>
      <c r="J146" s="111"/>
      <c r="K146" s="111"/>
      <c r="L146" s="111">
        <v>2</v>
      </c>
      <c r="M146" s="111"/>
      <c r="N146" s="111">
        <v>2</v>
      </c>
    </row>
    <row r="147" spans="1:14">
      <c r="A147" s="58" t="s">
        <v>690</v>
      </c>
      <c r="B147" s="111"/>
      <c r="C147" s="111"/>
      <c r="D147" s="111"/>
      <c r="E147" s="111"/>
      <c r="F147" s="111"/>
      <c r="G147" s="111"/>
      <c r="H147" s="111"/>
      <c r="I147" s="111"/>
      <c r="J147" s="111"/>
      <c r="K147" s="111"/>
      <c r="L147" s="111">
        <v>9</v>
      </c>
      <c r="M147" s="111">
        <v>1</v>
      </c>
      <c r="N147" s="111">
        <v>10</v>
      </c>
    </row>
    <row r="148" spans="1:14">
      <c r="A148" s="58" t="s">
        <v>2286</v>
      </c>
      <c r="B148" s="111"/>
      <c r="C148" s="111"/>
      <c r="D148" s="111"/>
      <c r="E148" s="111"/>
      <c r="F148" s="111"/>
      <c r="G148" s="111"/>
      <c r="H148" s="111"/>
      <c r="I148" s="111"/>
      <c r="J148" s="111"/>
      <c r="K148" s="111"/>
      <c r="L148" s="111">
        <v>2</v>
      </c>
      <c r="M148" s="111"/>
      <c r="N148" s="111">
        <v>2</v>
      </c>
    </row>
    <row r="149" spans="1:14">
      <c r="A149" s="58" t="s">
        <v>692</v>
      </c>
      <c r="B149" s="111"/>
      <c r="C149" s="111"/>
      <c r="D149" s="111"/>
      <c r="E149" s="111"/>
      <c r="F149" s="111"/>
      <c r="G149" s="111"/>
      <c r="H149" s="111"/>
      <c r="I149" s="111"/>
      <c r="J149" s="111"/>
      <c r="K149" s="111"/>
      <c r="L149" s="111">
        <v>2</v>
      </c>
      <c r="M149" s="111"/>
      <c r="N149" s="111">
        <v>2</v>
      </c>
    </row>
    <row r="150" spans="1:14">
      <c r="A150" s="58" t="s">
        <v>2354</v>
      </c>
      <c r="B150" s="111"/>
      <c r="C150" s="111"/>
      <c r="D150" s="111"/>
      <c r="E150" s="111"/>
      <c r="F150" s="111"/>
      <c r="G150" s="111"/>
      <c r="H150" s="111"/>
      <c r="I150" s="111"/>
      <c r="J150" s="111"/>
      <c r="K150" s="111"/>
      <c r="L150" s="111"/>
      <c r="M150" s="111">
        <v>1</v>
      </c>
      <c r="N150" s="111">
        <v>1</v>
      </c>
    </row>
    <row r="151" spans="1:14">
      <c r="A151" s="58" t="s">
        <v>402</v>
      </c>
      <c r="B151" s="111"/>
      <c r="C151" s="111"/>
      <c r="D151" s="111"/>
      <c r="E151" s="111"/>
      <c r="F151" s="111"/>
      <c r="G151" s="111"/>
      <c r="H151" s="111"/>
      <c r="I151" s="111"/>
      <c r="J151" s="111"/>
      <c r="K151" s="111"/>
      <c r="L151" s="111">
        <v>5</v>
      </c>
      <c r="M151" s="111">
        <v>1</v>
      </c>
      <c r="N151" s="111">
        <v>6</v>
      </c>
    </row>
    <row r="152" spans="1:14">
      <c r="A152" s="58" t="s">
        <v>87</v>
      </c>
      <c r="B152" s="111"/>
      <c r="C152" s="111"/>
      <c r="D152" s="111"/>
      <c r="E152" s="111"/>
      <c r="F152" s="111"/>
      <c r="G152" s="111"/>
      <c r="H152" s="111"/>
      <c r="I152" s="111"/>
      <c r="J152" s="111"/>
      <c r="K152" s="111"/>
      <c r="L152" s="111">
        <v>16</v>
      </c>
      <c r="M152" s="111"/>
      <c r="N152" s="111">
        <v>16</v>
      </c>
    </row>
    <row r="153" spans="1:14">
      <c r="A153" s="58" t="s">
        <v>2343</v>
      </c>
      <c r="B153" s="111"/>
      <c r="C153" s="111"/>
      <c r="D153" s="111"/>
      <c r="E153" s="111"/>
      <c r="F153" s="111"/>
      <c r="G153" s="111"/>
      <c r="H153" s="111"/>
      <c r="I153" s="111"/>
      <c r="J153" s="111"/>
      <c r="K153" s="111"/>
      <c r="L153" s="111">
        <v>1</v>
      </c>
      <c r="M153" s="111"/>
      <c r="N153" s="111">
        <v>1</v>
      </c>
    </row>
    <row r="154" spans="1:14">
      <c r="A154" s="58" t="s">
        <v>2053</v>
      </c>
      <c r="B154" s="111"/>
      <c r="C154" s="111"/>
      <c r="D154" s="111"/>
      <c r="E154" s="111"/>
      <c r="F154" s="111"/>
      <c r="G154" s="111"/>
      <c r="H154" s="111"/>
      <c r="I154" s="111"/>
      <c r="J154" s="111"/>
      <c r="K154" s="111"/>
      <c r="L154" s="111">
        <v>2</v>
      </c>
      <c r="M154" s="111"/>
      <c r="N154" s="111">
        <v>2</v>
      </c>
    </row>
    <row r="155" spans="1:14">
      <c r="A155" s="58" t="s">
        <v>2057</v>
      </c>
      <c r="B155" s="111"/>
      <c r="C155" s="111"/>
      <c r="D155" s="111"/>
      <c r="E155" s="111"/>
      <c r="F155" s="111"/>
      <c r="G155" s="111"/>
      <c r="H155" s="111"/>
      <c r="I155" s="111"/>
      <c r="J155" s="111"/>
      <c r="K155" s="111"/>
      <c r="L155" s="111">
        <v>1</v>
      </c>
      <c r="M155" s="111"/>
      <c r="N155" s="111">
        <v>1</v>
      </c>
    </row>
    <row r="156" spans="1:14">
      <c r="A156" s="58" t="s">
        <v>769</v>
      </c>
      <c r="B156" s="111"/>
      <c r="C156" s="111"/>
      <c r="D156" s="111"/>
      <c r="E156" s="111"/>
      <c r="F156" s="111"/>
      <c r="G156" s="111"/>
      <c r="H156" s="111"/>
      <c r="I156" s="111"/>
      <c r="J156" s="111"/>
      <c r="K156" s="111"/>
      <c r="L156" s="111">
        <v>4</v>
      </c>
      <c r="M156" s="111"/>
      <c r="N156" s="111">
        <v>4</v>
      </c>
    </row>
    <row r="157" spans="1:14">
      <c r="A157" s="58" t="s">
        <v>2511</v>
      </c>
      <c r="B157" s="111"/>
      <c r="C157" s="111"/>
      <c r="D157" s="111"/>
      <c r="E157" s="111"/>
      <c r="F157" s="111"/>
      <c r="G157" s="111"/>
      <c r="H157" s="111"/>
      <c r="I157" s="111"/>
      <c r="J157" s="111"/>
      <c r="K157" s="111"/>
      <c r="L157" s="111">
        <v>1</v>
      </c>
      <c r="M157" s="111"/>
      <c r="N157" s="111">
        <v>1</v>
      </c>
    </row>
    <row r="158" spans="1:14">
      <c r="A158" s="58" t="s">
        <v>2461</v>
      </c>
      <c r="B158" s="111"/>
      <c r="C158" s="111"/>
      <c r="D158" s="111"/>
      <c r="E158" s="111"/>
      <c r="F158" s="111"/>
      <c r="G158" s="111"/>
      <c r="H158" s="111"/>
      <c r="I158" s="111"/>
      <c r="J158" s="111"/>
      <c r="K158" s="111"/>
      <c r="L158" s="111">
        <v>1</v>
      </c>
      <c r="M158" s="111"/>
      <c r="N158" s="111">
        <v>1</v>
      </c>
    </row>
    <row r="159" spans="1:14">
      <c r="A159" s="58" t="s">
        <v>2497</v>
      </c>
      <c r="B159" s="111"/>
      <c r="C159" s="111"/>
      <c r="D159" s="111"/>
      <c r="E159" s="111"/>
      <c r="F159" s="111"/>
      <c r="G159" s="111"/>
      <c r="H159" s="111"/>
      <c r="I159" s="111"/>
      <c r="J159" s="111"/>
      <c r="K159" s="111"/>
      <c r="L159" s="111">
        <v>1</v>
      </c>
      <c r="M159" s="111"/>
      <c r="N159" s="111">
        <v>1</v>
      </c>
    </row>
    <row r="160" spans="1:14">
      <c r="A160" s="58" t="s">
        <v>1202</v>
      </c>
      <c r="B160" s="111"/>
      <c r="C160" s="111"/>
      <c r="D160" s="111"/>
      <c r="E160" s="111"/>
      <c r="F160" s="111"/>
      <c r="G160" s="111"/>
      <c r="H160" s="111"/>
      <c r="I160" s="111"/>
      <c r="J160" s="111"/>
      <c r="K160" s="111"/>
      <c r="L160" s="111">
        <v>3</v>
      </c>
      <c r="M160" s="111">
        <v>1</v>
      </c>
      <c r="N160" s="111">
        <v>4</v>
      </c>
    </row>
    <row r="161" spans="1:14">
      <c r="A161" s="58" t="s">
        <v>1900</v>
      </c>
      <c r="B161" s="111"/>
      <c r="C161" s="111"/>
      <c r="D161" s="111"/>
      <c r="E161" s="111"/>
      <c r="F161" s="111"/>
      <c r="G161" s="111"/>
      <c r="H161" s="111"/>
      <c r="I161" s="111"/>
      <c r="J161" s="111"/>
      <c r="K161" s="111"/>
      <c r="L161" s="111">
        <v>1</v>
      </c>
      <c r="M161" s="111"/>
      <c r="N161" s="111">
        <v>1</v>
      </c>
    </row>
    <row r="162" spans="1:14">
      <c r="A162" s="58" t="s">
        <v>1090</v>
      </c>
      <c r="B162" s="111"/>
      <c r="C162" s="111"/>
      <c r="D162" s="111"/>
      <c r="E162" s="111"/>
      <c r="F162" s="111"/>
      <c r="G162" s="111"/>
      <c r="H162" s="111">
        <v>1</v>
      </c>
      <c r="I162" s="111"/>
      <c r="J162" s="111"/>
      <c r="K162" s="111"/>
      <c r="L162" s="111"/>
      <c r="M162" s="111"/>
      <c r="N162" s="111">
        <v>1</v>
      </c>
    </row>
    <row r="163" spans="1:14">
      <c r="A163" s="58" t="s">
        <v>281</v>
      </c>
      <c r="B163" s="111"/>
      <c r="C163" s="111"/>
      <c r="D163" s="111"/>
      <c r="E163" s="111"/>
      <c r="F163" s="111"/>
      <c r="G163" s="111"/>
      <c r="H163" s="111"/>
      <c r="I163" s="111"/>
      <c r="J163" s="111"/>
      <c r="K163" s="111">
        <v>2</v>
      </c>
      <c r="L163" s="111"/>
      <c r="M163" s="111"/>
      <c r="N163" s="111">
        <v>2</v>
      </c>
    </row>
    <row r="164" spans="1:14">
      <c r="A164" s="58" t="s">
        <v>2065</v>
      </c>
      <c r="B164" s="111"/>
      <c r="C164" s="111"/>
      <c r="D164" s="111"/>
      <c r="E164" s="111"/>
      <c r="F164" s="111"/>
      <c r="G164" s="111"/>
      <c r="H164" s="111"/>
      <c r="I164" s="111"/>
      <c r="J164" s="111"/>
      <c r="K164" s="111"/>
      <c r="L164" s="111">
        <v>1</v>
      </c>
      <c r="M164" s="111">
        <v>1</v>
      </c>
      <c r="N164" s="111">
        <v>2</v>
      </c>
    </row>
    <row r="165" spans="1:14">
      <c r="A165" s="58" t="s">
        <v>158</v>
      </c>
      <c r="B165" s="111"/>
      <c r="C165" s="111"/>
      <c r="D165" s="111"/>
      <c r="E165" s="111"/>
      <c r="F165" s="111"/>
      <c r="G165" s="111"/>
      <c r="H165" s="111"/>
      <c r="I165" s="111"/>
      <c r="J165" s="111"/>
      <c r="K165" s="111"/>
      <c r="L165" s="111">
        <v>7</v>
      </c>
      <c r="M165" s="111"/>
      <c r="N165" s="111">
        <v>7</v>
      </c>
    </row>
    <row r="166" spans="1:14">
      <c r="A166" s="58" t="s">
        <v>2070</v>
      </c>
      <c r="B166" s="111"/>
      <c r="C166" s="111"/>
      <c r="D166" s="111"/>
      <c r="E166" s="111"/>
      <c r="F166" s="111"/>
      <c r="G166" s="111"/>
      <c r="H166" s="111"/>
      <c r="I166" s="111"/>
      <c r="J166" s="111"/>
      <c r="K166" s="111"/>
      <c r="L166" s="111">
        <v>1</v>
      </c>
      <c r="M166" s="111"/>
      <c r="N166" s="111">
        <v>1</v>
      </c>
    </row>
    <row r="167" spans="1:14">
      <c r="A167" s="58" t="s">
        <v>2074</v>
      </c>
      <c r="B167" s="111"/>
      <c r="C167" s="111"/>
      <c r="D167" s="111"/>
      <c r="E167" s="111"/>
      <c r="F167" s="111"/>
      <c r="G167" s="111"/>
      <c r="H167" s="111"/>
      <c r="I167" s="111"/>
      <c r="J167" s="111"/>
      <c r="K167" s="111"/>
      <c r="L167" s="111"/>
      <c r="M167" s="111">
        <v>1</v>
      </c>
      <c r="N167" s="111">
        <v>1</v>
      </c>
    </row>
    <row r="168" spans="1:14">
      <c r="A168" s="58" t="s">
        <v>2076</v>
      </c>
      <c r="B168" s="111">
        <v>1</v>
      </c>
      <c r="C168" s="111"/>
      <c r="D168" s="111"/>
      <c r="E168" s="111"/>
      <c r="F168" s="111"/>
      <c r="G168" s="111"/>
      <c r="H168" s="111"/>
      <c r="I168" s="111"/>
      <c r="J168" s="111"/>
      <c r="K168" s="111"/>
      <c r="L168" s="111"/>
      <c r="M168" s="111"/>
      <c r="N168" s="111">
        <v>1</v>
      </c>
    </row>
    <row r="169" spans="1:14">
      <c r="A169" s="58" t="s">
        <v>173</v>
      </c>
      <c r="B169" s="111"/>
      <c r="C169" s="111"/>
      <c r="D169" s="111"/>
      <c r="E169" s="111"/>
      <c r="F169" s="111"/>
      <c r="G169" s="111"/>
      <c r="H169" s="111"/>
      <c r="I169" s="111"/>
      <c r="J169" s="111"/>
      <c r="K169" s="111"/>
      <c r="L169" s="111">
        <v>6</v>
      </c>
      <c r="M169" s="111">
        <v>1</v>
      </c>
      <c r="N169" s="111">
        <v>7</v>
      </c>
    </row>
    <row r="170" spans="1:14">
      <c r="A170" s="58" t="s">
        <v>738</v>
      </c>
      <c r="B170" s="111"/>
      <c r="C170" s="111"/>
      <c r="D170" s="111"/>
      <c r="E170" s="111"/>
      <c r="F170" s="111"/>
      <c r="G170" s="111"/>
      <c r="H170" s="111"/>
      <c r="I170" s="111"/>
      <c r="J170" s="111"/>
      <c r="K170" s="111"/>
      <c r="L170" s="111">
        <v>9</v>
      </c>
      <c r="M170" s="111">
        <v>1</v>
      </c>
      <c r="N170" s="111">
        <v>10</v>
      </c>
    </row>
    <row r="171" spans="1:14">
      <c r="A171" s="58" t="s">
        <v>213</v>
      </c>
      <c r="B171" s="111"/>
      <c r="C171" s="111"/>
      <c r="D171" s="111"/>
      <c r="E171" s="111"/>
      <c r="F171" s="111"/>
      <c r="G171" s="111"/>
      <c r="H171" s="111"/>
      <c r="I171" s="111"/>
      <c r="J171" s="111"/>
      <c r="K171" s="111">
        <v>9</v>
      </c>
      <c r="L171" s="111"/>
      <c r="M171" s="111">
        <v>1</v>
      </c>
      <c r="N171" s="111">
        <v>10</v>
      </c>
    </row>
    <row r="172" spans="1:14">
      <c r="A172" s="58" t="s">
        <v>746</v>
      </c>
      <c r="B172" s="111">
        <v>1</v>
      </c>
      <c r="C172" s="111"/>
      <c r="D172" s="111"/>
      <c r="E172" s="111"/>
      <c r="F172" s="111"/>
      <c r="G172" s="111"/>
      <c r="H172" s="111"/>
      <c r="I172" s="111"/>
      <c r="J172" s="111"/>
      <c r="K172" s="111"/>
      <c r="L172" s="111"/>
      <c r="M172" s="111"/>
      <c r="N172" s="111">
        <v>1</v>
      </c>
    </row>
    <row r="173" spans="1:14">
      <c r="A173" s="58" t="s">
        <v>723</v>
      </c>
      <c r="B173" s="111"/>
      <c r="C173" s="111"/>
      <c r="D173" s="111"/>
      <c r="E173" s="111"/>
      <c r="F173" s="111"/>
      <c r="G173" s="111"/>
      <c r="H173" s="111"/>
      <c r="I173" s="111"/>
      <c r="J173" s="111"/>
      <c r="K173" s="111"/>
      <c r="L173" s="111"/>
      <c r="M173" s="111">
        <v>2</v>
      </c>
      <c r="N173" s="111">
        <v>2</v>
      </c>
    </row>
    <row r="174" spans="1:14">
      <c r="A174" s="58" t="s">
        <v>888</v>
      </c>
      <c r="B174" s="111"/>
      <c r="C174" s="111"/>
      <c r="D174" s="111"/>
      <c r="E174" s="111"/>
      <c r="F174" s="111"/>
      <c r="G174" s="111"/>
      <c r="H174" s="111"/>
      <c r="I174" s="111"/>
      <c r="J174" s="111"/>
      <c r="K174" s="111"/>
      <c r="L174" s="111"/>
      <c r="M174" s="111">
        <v>1</v>
      </c>
      <c r="N174" s="111">
        <v>1</v>
      </c>
    </row>
    <row r="175" spans="1:14">
      <c r="A175" s="58" t="s">
        <v>726</v>
      </c>
      <c r="B175" s="111"/>
      <c r="C175" s="111"/>
      <c r="D175" s="111"/>
      <c r="E175" s="111"/>
      <c r="F175" s="111"/>
      <c r="G175" s="111"/>
      <c r="H175" s="111"/>
      <c r="I175" s="111"/>
      <c r="J175" s="111"/>
      <c r="K175" s="111"/>
      <c r="L175" s="111"/>
      <c r="M175" s="111">
        <v>4</v>
      </c>
      <c r="N175" s="111">
        <v>4</v>
      </c>
    </row>
    <row r="176" spans="1:14">
      <c r="A176" s="58" t="s">
        <v>2328</v>
      </c>
      <c r="B176" s="111"/>
      <c r="C176" s="111"/>
      <c r="D176" s="111"/>
      <c r="E176" s="111"/>
      <c r="F176" s="111"/>
      <c r="G176" s="111">
        <v>1</v>
      </c>
      <c r="H176" s="111"/>
      <c r="I176" s="111"/>
      <c r="J176" s="111"/>
      <c r="K176" s="111"/>
      <c r="L176" s="111"/>
      <c r="M176" s="111"/>
      <c r="N176" s="111">
        <v>1</v>
      </c>
    </row>
    <row r="177" spans="1:14">
      <c r="A177" s="58" t="s">
        <v>2325</v>
      </c>
      <c r="B177" s="111"/>
      <c r="C177" s="111"/>
      <c r="D177" s="111"/>
      <c r="E177" s="111"/>
      <c r="F177" s="111"/>
      <c r="G177" s="111"/>
      <c r="H177" s="111"/>
      <c r="I177" s="111"/>
      <c r="J177" s="111"/>
      <c r="K177" s="111"/>
      <c r="L177" s="111"/>
      <c r="M177" s="111">
        <v>1</v>
      </c>
      <c r="N177" s="111">
        <v>1</v>
      </c>
    </row>
    <row r="178" spans="1:14">
      <c r="A178" s="58" t="s">
        <v>171</v>
      </c>
      <c r="B178" s="111"/>
      <c r="C178" s="111"/>
      <c r="D178" s="111"/>
      <c r="E178" s="111"/>
      <c r="F178" s="111"/>
      <c r="G178" s="111"/>
      <c r="H178" s="111"/>
      <c r="I178" s="111"/>
      <c r="J178" s="111"/>
      <c r="K178" s="111"/>
      <c r="L178" s="111"/>
      <c r="M178" s="111">
        <v>1</v>
      </c>
      <c r="N178" s="111">
        <v>1</v>
      </c>
    </row>
    <row r="179" spans="1:14">
      <c r="A179" s="58" t="s">
        <v>303</v>
      </c>
      <c r="B179" s="111"/>
      <c r="C179" s="111"/>
      <c r="D179" s="111"/>
      <c r="E179" s="111"/>
      <c r="F179" s="111"/>
      <c r="G179" s="111"/>
      <c r="H179" s="111"/>
      <c r="I179" s="111"/>
      <c r="J179" s="111"/>
      <c r="K179" s="111"/>
      <c r="L179" s="111">
        <v>2</v>
      </c>
      <c r="M179" s="111"/>
      <c r="N179" s="111">
        <v>2</v>
      </c>
    </row>
    <row r="180" spans="1:14">
      <c r="A180" s="58" t="s">
        <v>363</v>
      </c>
      <c r="B180" s="111"/>
      <c r="C180" s="111"/>
      <c r="D180" s="111"/>
      <c r="E180" s="111"/>
      <c r="F180" s="111"/>
      <c r="G180" s="111"/>
      <c r="H180" s="111"/>
      <c r="I180" s="111"/>
      <c r="J180" s="111"/>
      <c r="K180" s="111"/>
      <c r="L180" s="111"/>
      <c r="M180" s="111">
        <v>2</v>
      </c>
      <c r="N180" s="111">
        <v>2</v>
      </c>
    </row>
    <row r="181" spans="1:14">
      <c r="A181" s="58" t="s">
        <v>825</v>
      </c>
      <c r="B181" s="111"/>
      <c r="C181" s="111"/>
      <c r="D181" s="111"/>
      <c r="E181" s="111"/>
      <c r="F181" s="111"/>
      <c r="G181" s="111"/>
      <c r="H181" s="111"/>
      <c r="I181" s="111"/>
      <c r="J181" s="111"/>
      <c r="K181" s="111"/>
      <c r="L181" s="111"/>
      <c r="M181" s="111">
        <v>1</v>
      </c>
      <c r="N181" s="111">
        <v>1</v>
      </c>
    </row>
    <row r="182" spans="1:14">
      <c r="A182" s="58" t="s">
        <v>946</v>
      </c>
      <c r="B182" s="111"/>
      <c r="C182" s="111"/>
      <c r="D182" s="111"/>
      <c r="E182" s="111"/>
      <c r="F182" s="111"/>
      <c r="G182" s="111"/>
      <c r="H182" s="111"/>
      <c r="I182" s="111"/>
      <c r="J182" s="111"/>
      <c r="K182" s="111"/>
      <c r="L182" s="111">
        <v>1</v>
      </c>
      <c r="M182" s="111"/>
      <c r="N182" s="111">
        <v>1</v>
      </c>
    </row>
    <row r="183" spans="1:14">
      <c r="A183" s="58" t="s">
        <v>867</v>
      </c>
      <c r="B183" s="111"/>
      <c r="C183" s="111"/>
      <c r="D183" s="111"/>
      <c r="E183" s="111"/>
      <c r="F183" s="111"/>
      <c r="G183" s="111">
        <v>9</v>
      </c>
      <c r="H183" s="111"/>
      <c r="I183" s="111"/>
      <c r="J183" s="111"/>
      <c r="K183" s="111"/>
      <c r="L183" s="111"/>
      <c r="M183" s="111"/>
      <c r="N183" s="111">
        <v>9</v>
      </c>
    </row>
    <row r="184" spans="1:14">
      <c r="A184" s="58" t="s">
        <v>889</v>
      </c>
      <c r="B184" s="111"/>
      <c r="C184" s="111"/>
      <c r="D184" s="111"/>
      <c r="E184" s="111"/>
      <c r="F184" s="111"/>
      <c r="G184" s="111">
        <v>2</v>
      </c>
      <c r="H184" s="111"/>
      <c r="I184" s="111"/>
      <c r="J184" s="111"/>
      <c r="K184" s="111"/>
      <c r="L184" s="111"/>
      <c r="M184" s="111"/>
      <c r="N184" s="111">
        <v>2</v>
      </c>
    </row>
    <row r="185" spans="1:14">
      <c r="A185" s="58" t="s">
        <v>165</v>
      </c>
      <c r="B185" s="111"/>
      <c r="C185" s="111"/>
      <c r="D185" s="111"/>
      <c r="E185" s="111"/>
      <c r="F185" s="111">
        <v>1</v>
      </c>
      <c r="G185" s="111"/>
      <c r="H185" s="111"/>
      <c r="I185" s="111"/>
      <c r="J185" s="111"/>
      <c r="K185" s="111"/>
      <c r="L185" s="111"/>
      <c r="M185" s="111"/>
      <c r="N185" s="111">
        <v>1</v>
      </c>
    </row>
    <row r="186" spans="1:14">
      <c r="A186" s="58" t="s">
        <v>2096</v>
      </c>
      <c r="B186" s="111"/>
      <c r="C186" s="111"/>
      <c r="D186" s="111"/>
      <c r="E186" s="111"/>
      <c r="F186" s="111"/>
      <c r="G186" s="111"/>
      <c r="H186" s="111"/>
      <c r="I186" s="111"/>
      <c r="J186" s="111"/>
      <c r="K186" s="111"/>
      <c r="L186" s="111">
        <v>1</v>
      </c>
      <c r="M186" s="111"/>
      <c r="N186" s="111">
        <v>1</v>
      </c>
    </row>
    <row r="187" spans="1:14">
      <c r="A187" s="58" t="s">
        <v>420</v>
      </c>
      <c r="B187" s="111"/>
      <c r="C187" s="111"/>
      <c r="D187" s="111"/>
      <c r="E187" s="111"/>
      <c r="F187" s="111"/>
      <c r="G187" s="111"/>
      <c r="H187" s="111"/>
      <c r="I187" s="111"/>
      <c r="J187" s="111"/>
      <c r="K187" s="111"/>
      <c r="L187" s="111">
        <v>7</v>
      </c>
      <c r="M187" s="111">
        <v>1</v>
      </c>
      <c r="N187" s="111">
        <v>8</v>
      </c>
    </row>
    <row r="188" spans="1:14">
      <c r="A188" s="58" t="s">
        <v>2310</v>
      </c>
      <c r="B188" s="111"/>
      <c r="C188" s="111"/>
      <c r="D188" s="111"/>
      <c r="E188" s="111"/>
      <c r="F188" s="111"/>
      <c r="G188" s="111"/>
      <c r="H188" s="111"/>
      <c r="I188" s="111"/>
      <c r="J188" s="111"/>
      <c r="K188" s="111"/>
      <c r="L188" s="111">
        <v>1</v>
      </c>
      <c r="M188" s="111"/>
      <c r="N188" s="111">
        <v>1</v>
      </c>
    </row>
    <row r="189" spans="1:14">
      <c r="A189" s="58" t="s">
        <v>2301</v>
      </c>
      <c r="B189" s="111"/>
      <c r="C189" s="111"/>
      <c r="D189" s="111"/>
      <c r="E189" s="111"/>
      <c r="F189" s="111"/>
      <c r="G189" s="111"/>
      <c r="H189" s="111"/>
      <c r="I189" s="111"/>
      <c r="J189" s="111"/>
      <c r="K189" s="111"/>
      <c r="L189" s="111">
        <v>1</v>
      </c>
      <c r="M189" s="111"/>
      <c r="N189" s="111">
        <v>1</v>
      </c>
    </row>
    <row r="190" spans="1:14">
      <c r="A190" s="58" t="s">
        <v>2308</v>
      </c>
      <c r="B190" s="111"/>
      <c r="C190" s="111"/>
      <c r="D190" s="111"/>
      <c r="E190" s="111"/>
      <c r="F190" s="111"/>
      <c r="G190" s="111"/>
      <c r="H190" s="111"/>
      <c r="I190" s="111"/>
      <c r="J190" s="111"/>
      <c r="K190" s="111"/>
      <c r="L190" s="111">
        <v>1</v>
      </c>
      <c r="M190" s="111"/>
      <c r="N190" s="111">
        <v>1</v>
      </c>
    </row>
    <row r="191" spans="1:14">
      <c r="A191" s="58" t="s">
        <v>294</v>
      </c>
      <c r="B191" s="111">
        <v>5</v>
      </c>
      <c r="C191" s="111"/>
      <c r="D191" s="111"/>
      <c r="E191" s="111"/>
      <c r="F191" s="111"/>
      <c r="G191" s="111"/>
      <c r="H191" s="111"/>
      <c r="I191" s="111"/>
      <c r="J191" s="111"/>
      <c r="K191" s="111"/>
      <c r="L191" s="111"/>
      <c r="M191" s="111">
        <v>1</v>
      </c>
      <c r="N191" s="111">
        <v>6</v>
      </c>
    </row>
    <row r="192" spans="1:14">
      <c r="A192" s="58" t="s">
        <v>296</v>
      </c>
      <c r="B192" s="111"/>
      <c r="C192" s="111"/>
      <c r="D192" s="111"/>
      <c r="E192" s="111"/>
      <c r="F192" s="111"/>
      <c r="G192" s="111"/>
      <c r="H192" s="111"/>
      <c r="I192" s="111"/>
      <c r="J192" s="111"/>
      <c r="K192" s="111"/>
      <c r="L192" s="111">
        <v>2</v>
      </c>
      <c r="M192" s="111"/>
      <c r="N192" s="111">
        <v>2</v>
      </c>
    </row>
    <row r="193" spans="1:14">
      <c r="A193" s="58" t="s">
        <v>448</v>
      </c>
      <c r="B193" s="111">
        <v>1</v>
      </c>
      <c r="C193" s="111"/>
      <c r="D193" s="111"/>
      <c r="E193" s="111"/>
      <c r="F193" s="111"/>
      <c r="G193" s="111"/>
      <c r="H193" s="111"/>
      <c r="I193" s="111"/>
      <c r="J193" s="111"/>
      <c r="K193" s="111"/>
      <c r="L193" s="111">
        <v>3</v>
      </c>
      <c r="M193" s="111">
        <v>1</v>
      </c>
      <c r="N193" s="111">
        <v>5</v>
      </c>
    </row>
    <row r="194" spans="1:14">
      <c r="A194" s="58" t="s">
        <v>431</v>
      </c>
      <c r="B194" s="111"/>
      <c r="C194" s="111"/>
      <c r="D194" s="111"/>
      <c r="E194" s="111"/>
      <c r="F194" s="111"/>
      <c r="G194" s="111"/>
      <c r="H194" s="111"/>
      <c r="I194" s="111"/>
      <c r="J194" s="111"/>
      <c r="K194" s="111"/>
      <c r="L194" s="111">
        <v>7</v>
      </c>
      <c r="M194" s="111"/>
      <c r="N194" s="111">
        <v>7</v>
      </c>
    </row>
    <row r="195" spans="1:14">
      <c r="A195" s="58" t="s">
        <v>1007</v>
      </c>
      <c r="B195" s="111"/>
      <c r="C195" s="111"/>
      <c r="D195" s="111"/>
      <c r="E195" s="111"/>
      <c r="F195" s="111"/>
      <c r="G195" s="111"/>
      <c r="H195" s="111"/>
      <c r="I195" s="111"/>
      <c r="J195" s="111"/>
      <c r="K195" s="111"/>
      <c r="L195" s="111">
        <v>1</v>
      </c>
      <c r="M195" s="111">
        <v>2</v>
      </c>
      <c r="N195" s="111">
        <v>3</v>
      </c>
    </row>
    <row r="196" spans="1:14">
      <c r="A196" s="58" t="s">
        <v>2287</v>
      </c>
      <c r="B196" s="111"/>
      <c r="C196" s="111"/>
      <c r="D196" s="111"/>
      <c r="E196" s="111"/>
      <c r="F196" s="111"/>
      <c r="G196" s="111"/>
      <c r="H196" s="111"/>
      <c r="I196" s="111"/>
      <c r="J196" s="111"/>
      <c r="K196" s="111"/>
      <c r="L196" s="111">
        <v>1</v>
      </c>
      <c r="M196" s="111"/>
      <c r="N196" s="111">
        <v>1</v>
      </c>
    </row>
    <row r="197" spans="1:14">
      <c r="A197" s="58" t="s">
        <v>2292</v>
      </c>
      <c r="B197" s="111"/>
      <c r="C197" s="111"/>
      <c r="D197" s="111"/>
      <c r="E197" s="111"/>
      <c r="F197" s="111"/>
      <c r="G197" s="111"/>
      <c r="H197" s="111"/>
      <c r="I197" s="111"/>
      <c r="J197" s="111"/>
      <c r="K197" s="111"/>
      <c r="L197" s="111">
        <v>1</v>
      </c>
      <c r="M197" s="111">
        <v>1</v>
      </c>
      <c r="N197" s="111">
        <v>2</v>
      </c>
    </row>
    <row r="198" spans="1:14">
      <c r="A198" s="58" t="s">
        <v>2293</v>
      </c>
      <c r="B198" s="111"/>
      <c r="C198" s="111"/>
      <c r="D198" s="111"/>
      <c r="E198" s="111"/>
      <c r="F198" s="111"/>
      <c r="G198" s="111"/>
      <c r="H198" s="111"/>
      <c r="I198" s="111"/>
      <c r="J198" s="111"/>
      <c r="K198" s="111"/>
      <c r="L198" s="111">
        <v>1</v>
      </c>
      <c r="M198" s="111"/>
      <c r="N198" s="111">
        <v>1</v>
      </c>
    </row>
    <row r="199" spans="1:14">
      <c r="A199" s="58" t="s">
        <v>2294</v>
      </c>
      <c r="B199" s="111"/>
      <c r="C199" s="111"/>
      <c r="D199" s="111"/>
      <c r="E199" s="111"/>
      <c r="F199" s="111"/>
      <c r="G199" s="111"/>
      <c r="H199" s="111"/>
      <c r="I199" s="111"/>
      <c r="J199" s="111"/>
      <c r="K199" s="111"/>
      <c r="L199" s="111">
        <v>1</v>
      </c>
      <c r="M199" s="111"/>
      <c r="N199" s="111">
        <v>1</v>
      </c>
    </row>
    <row r="200" spans="1:14">
      <c r="A200" s="58" t="s">
        <v>2298</v>
      </c>
      <c r="B200" s="111"/>
      <c r="C200" s="111"/>
      <c r="D200" s="111"/>
      <c r="E200" s="111"/>
      <c r="F200" s="111"/>
      <c r="G200" s="111"/>
      <c r="H200" s="111"/>
      <c r="I200" s="111"/>
      <c r="J200" s="111"/>
      <c r="K200" s="111"/>
      <c r="L200" s="111">
        <v>1</v>
      </c>
      <c r="M200" s="111">
        <v>1</v>
      </c>
      <c r="N200" s="111">
        <v>2</v>
      </c>
    </row>
    <row r="201" spans="1:14">
      <c r="A201" s="58" t="s">
        <v>2299</v>
      </c>
      <c r="B201" s="111"/>
      <c r="C201" s="111"/>
      <c r="D201" s="111"/>
      <c r="E201" s="111"/>
      <c r="F201" s="111"/>
      <c r="G201" s="111"/>
      <c r="H201" s="111"/>
      <c r="I201" s="111"/>
      <c r="J201" s="111"/>
      <c r="K201" s="111"/>
      <c r="L201" s="111">
        <v>1</v>
      </c>
      <c r="M201" s="111">
        <v>1</v>
      </c>
      <c r="N201" s="111">
        <v>2</v>
      </c>
    </row>
    <row r="202" spans="1:14">
      <c r="A202" s="58" t="s">
        <v>2304</v>
      </c>
      <c r="B202" s="111"/>
      <c r="C202" s="111"/>
      <c r="D202" s="111"/>
      <c r="E202" s="111"/>
      <c r="F202" s="111"/>
      <c r="G202" s="111"/>
      <c r="H202" s="111"/>
      <c r="I202" s="111"/>
      <c r="J202" s="111"/>
      <c r="K202" s="111"/>
      <c r="L202" s="111">
        <v>1</v>
      </c>
      <c r="M202" s="111"/>
      <c r="N202" s="111">
        <v>1</v>
      </c>
    </row>
    <row r="203" spans="1:14">
      <c r="A203" s="58" t="s">
        <v>2307</v>
      </c>
      <c r="B203" s="111"/>
      <c r="C203" s="111"/>
      <c r="D203" s="111"/>
      <c r="E203" s="111"/>
      <c r="F203" s="111"/>
      <c r="G203" s="111"/>
      <c r="H203" s="111"/>
      <c r="I203" s="111"/>
      <c r="J203" s="111"/>
      <c r="K203" s="111"/>
      <c r="L203" s="111">
        <v>1</v>
      </c>
      <c r="M203" s="111"/>
      <c r="N203" s="111">
        <v>1</v>
      </c>
    </row>
    <row r="204" spans="1:14">
      <c r="A204" s="58" t="s">
        <v>2319</v>
      </c>
      <c r="B204" s="111"/>
      <c r="C204" s="111"/>
      <c r="D204" s="111"/>
      <c r="E204" s="111"/>
      <c r="F204" s="111"/>
      <c r="G204" s="111"/>
      <c r="H204" s="111"/>
      <c r="I204" s="111"/>
      <c r="J204" s="111"/>
      <c r="K204" s="111"/>
      <c r="L204" s="111">
        <v>1</v>
      </c>
      <c r="M204" s="111">
        <v>1</v>
      </c>
      <c r="N204" s="111">
        <v>2</v>
      </c>
    </row>
    <row r="205" spans="1:14">
      <c r="A205" s="58" t="s">
        <v>2119</v>
      </c>
      <c r="B205" s="111"/>
      <c r="C205" s="111"/>
      <c r="D205" s="111"/>
      <c r="E205" s="111"/>
      <c r="F205" s="111"/>
      <c r="G205" s="111"/>
      <c r="H205" s="111"/>
      <c r="I205" s="111"/>
      <c r="J205" s="111"/>
      <c r="K205" s="111"/>
      <c r="L205" s="111">
        <v>1</v>
      </c>
      <c r="M205" s="111"/>
      <c r="N205" s="111">
        <v>1</v>
      </c>
    </row>
    <row r="206" spans="1:14">
      <c r="A206" s="58" t="s">
        <v>145</v>
      </c>
      <c r="B206" s="111"/>
      <c r="C206" s="111"/>
      <c r="D206" s="111"/>
      <c r="E206" s="111"/>
      <c r="F206" s="111"/>
      <c r="G206" s="111"/>
      <c r="H206" s="111"/>
      <c r="I206" s="111"/>
      <c r="J206" s="111"/>
      <c r="K206" s="111"/>
      <c r="L206" s="111"/>
      <c r="M206" s="111">
        <v>5</v>
      </c>
      <c r="N206" s="111">
        <v>5</v>
      </c>
    </row>
    <row r="207" spans="1:14">
      <c r="A207" s="58" t="s">
        <v>1110</v>
      </c>
      <c r="B207" s="111"/>
      <c r="C207" s="111"/>
      <c r="D207" s="111"/>
      <c r="E207" s="111"/>
      <c r="F207" s="111"/>
      <c r="G207" s="111"/>
      <c r="H207" s="111"/>
      <c r="I207" s="111"/>
      <c r="J207" s="111"/>
      <c r="K207" s="111"/>
      <c r="L207" s="111"/>
      <c r="M207" s="111">
        <v>1</v>
      </c>
      <c r="N207" s="111">
        <v>1</v>
      </c>
    </row>
    <row r="208" spans="1:14">
      <c r="A208" s="58" t="s">
        <v>1041</v>
      </c>
      <c r="B208" s="111"/>
      <c r="C208" s="111"/>
      <c r="D208" s="111"/>
      <c r="E208" s="111"/>
      <c r="F208" s="111"/>
      <c r="G208" s="111"/>
      <c r="H208" s="111"/>
      <c r="I208" s="111"/>
      <c r="J208" s="111"/>
      <c r="K208" s="111"/>
      <c r="L208" s="111">
        <v>2</v>
      </c>
      <c r="M208" s="111"/>
      <c r="N208" s="111">
        <v>2</v>
      </c>
    </row>
    <row r="209" spans="1:14">
      <c r="A209" s="58" t="s">
        <v>1043</v>
      </c>
      <c r="B209" s="111"/>
      <c r="C209" s="111"/>
      <c r="D209" s="111"/>
      <c r="E209" s="111"/>
      <c r="F209" s="111"/>
      <c r="G209" s="111"/>
      <c r="H209" s="111"/>
      <c r="I209" s="111"/>
      <c r="J209" s="111"/>
      <c r="K209" s="111"/>
      <c r="L209" s="111">
        <v>1</v>
      </c>
      <c r="M209" s="111"/>
      <c r="N209" s="111">
        <v>1</v>
      </c>
    </row>
    <row r="210" spans="1:14">
      <c r="A210" s="58" t="s">
        <v>2123</v>
      </c>
      <c r="B210" s="111"/>
      <c r="C210" s="111"/>
      <c r="D210" s="111"/>
      <c r="E210" s="111"/>
      <c r="F210" s="111"/>
      <c r="G210" s="111"/>
      <c r="H210" s="111"/>
      <c r="I210" s="111"/>
      <c r="J210" s="111"/>
      <c r="K210" s="111"/>
      <c r="L210" s="111">
        <v>1</v>
      </c>
      <c r="M210" s="111"/>
      <c r="N210" s="111">
        <v>1</v>
      </c>
    </row>
    <row r="211" spans="1:14">
      <c r="A211" s="58" t="s">
        <v>297</v>
      </c>
      <c r="B211" s="111"/>
      <c r="C211" s="111"/>
      <c r="D211" s="111"/>
      <c r="E211" s="111"/>
      <c r="F211" s="111"/>
      <c r="G211" s="111"/>
      <c r="H211" s="111"/>
      <c r="I211" s="111"/>
      <c r="J211" s="111"/>
      <c r="K211" s="111"/>
      <c r="L211" s="111">
        <v>2</v>
      </c>
      <c r="M211" s="111"/>
      <c r="N211" s="111">
        <v>2</v>
      </c>
    </row>
    <row r="212" spans="1:14">
      <c r="A212" s="58" t="s">
        <v>1050</v>
      </c>
      <c r="B212" s="111"/>
      <c r="C212" s="111"/>
      <c r="D212" s="111"/>
      <c r="E212" s="111"/>
      <c r="F212" s="111"/>
      <c r="G212" s="111"/>
      <c r="H212" s="111"/>
      <c r="I212" s="111"/>
      <c r="J212" s="111"/>
      <c r="K212" s="111"/>
      <c r="L212" s="111">
        <v>1</v>
      </c>
      <c r="M212" s="111"/>
      <c r="N212" s="111">
        <v>1</v>
      </c>
    </row>
    <row r="213" spans="1:14">
      <c r="A213" s="58" t="s">
        <v>965</v>
      </c>
      <c r="B213" s="111"/>
      <c r="C213" s="111"/>
      <c r="D213" s="111"/>
      <c r="E213" s="111"/>
      <c r="F213" s="111"/>
      <c r="G213" s="111"/>
      <c r="H213" s="111"/>
      <c r="I213" s="111"/>
      <c r="J213" s="111"/>
      <c r="K213" s="111"/>
      <c r="L213" s="111">
        <v>2</v>
      </c>
      <c r="M213" s="111"/>
      <c r="N213" s="111">
        <v>2</v>
      </c>
    </row>
    <row r="214" spans="1:14">
      <c r="A214" s="58" t="s">
        <v>2284</v>
      </c>
      <c r="B214" s="111"/>
      <c r="C214" s="111"/>
      <c r="D214" s="111"/>
      <c r="E214" s="111"/>
      <c r="F214" s="111"/>
      <c r="G214" s="111"/>
      <c r="H214" s="111"/>
      <c r="I214" s="111"/>
      <c r="J214" s="111"/>
      <c r="K214" s="111"/>
      <c r="L214" s="111">
        <v>2</v>
      </c>
      <c r="M214" s="111"/>
      <c r="N214" s="111">
        <v>2</v>
      </c>
    </row>
    <row r="215" spans="1:14">
      <c r="A215" s="58" t="s">
        <v>968</v>
      </c>
      <c r="B215" s="111"/>
      <c r="C215" s="111"/>
      <c r="D215" s="111"/>
      <c r="E215" s="111"/>
      <c r="F215" s="111"/>
      <c r="G215" s="111"/>
      <c r="H215" s="111"/>
      <c r="I215" s="111"/>
      <c r="J215" s="111"/>
      <c r="K215" s="111"/>
      <c r="L215" s="111">
        <v>1</v>
      </c>
      <c r="M215" s="111"/>
      <c r="N215" s="111">
        <v>1</v>
      </c>
    </row>
    <row r="216" spans="1:14">
      <c r="A216" s="58" t="s">
        <v>2283</v>
      </c>
      <c r="B216" s="111"/>
      <c r="C216" s="111"/>
      <c r="D216" s="111"/>
      <c r="E216" s="111"/>
      <c r="F216" s="111"/>
      <c r="G216" s="111"/>
      <c r="H216" s="111"/>
      <c r="I216" s="111"/>
      <c r="J216" s="111"/>
      <c r="K216" s="111"/>
      <c r="L216" s="111">
        <v>1</v>
      </c>
      <c r="M216" s="111"/>
      <c r="N216" s="111">
        <v>1</v>
      </c>
    </row>
    <row r="217" spans="1:14">
      <c r="A217" s="58" t="s">
        <v>999</v>
      </c>
      <c r="B217" s="111"/>
      <c r="C217" s="111"/>
      <c r="D217" s="111"/>
      <c r="E217" s="111"/>
      <c r="F217" s="111"/>
      <c r="G217" s="111"/>
      <c r="H217" s="111"/>
      <c r="I217" s="111"/>
      <c r="J217" s="111"/>
      <c r="K217" s="111"/>
      <c r="L217" s="111">
        <v>2</v>
      </c>
      <c r="M217" s="111"/>
      <c r="N217" s="111">
        <v>2</v>
      </c>
    </row>
    <row r="218" spans="1:14">
      <c r="A218" s="58" t="s">
        <v>974</v>
      </c>
      <c r="B218" s="111"/>
      <c r="C218" s="111"/>
      <c r="D218" s="111"/>
      <c r="E218" s="111"/>
      <c r="F218" s="111"/>
      <c r="G218" s="111"/>
      <c r="H218" s="111"/>
      <c r="I218" s="111"/>
      <c r="J218" s="111"/>
      <c r="K218" s="111"/>
      <c r="L218" s="111">
        <v>2</v>
      </c>
      <c r="M218" s="111"/>
      <c r="N218" s="111">
        <v>2</v>
      </c>
    </row>
    <row r="219" spans="1:14">
      <c r="A219" s="58" t="s">
        <v>935</v>
      </c>
      <c r="B219" s="111"/>
      <c r="C219" s="111"/>
      <c r="D219" s="111"/>
      <c r="E219" s="111"/>
      <c r="F219" s="111"/>
      <c r="G219" s="111"/>
      <c r="H219" s="111"/>
      <c r="I219" s="111"/>
      <c r="J219" s="111"/>
      <c r="K219" s="111"/>
      <c r="L219" s="111">
        <v>1</v>
      </c>
      <c r="M219" s="111"/>
      <c r="N219" s="111">
        <v>1</v>
      </c>
    </row>
    <row r="220" spans="1:14">
      <c r="A220" s="58" t="s">
        <v>987</v>
      </c>
      <c r="B220" s="111"/>
      <c r="C220" s="111"/>
      <c r="D220" s="111"/>
      <c r="E220" s="111"/>
      <c r="F220" s="111"/>
      <c r="G220" s="111"/>
      <c r="H220" s="111"/>
      <c r="I220" s="111"/>
      <c r="J220" s="111"/>
      <c r="K220" s="111"/>
      <c r="L220" s="111">
        <v>2</v>
      </c>
      <c r="M220" s="111"/>
      <c r="N220" s="111">
        <v>2</v>
      </c>
    </row>
    <row r="221" spans="1:14">
      <c r="A221" s="58" t="s">
        <v>2273</v>
      </c>
      <c r="B221" s="111"/>
      <c r="C221" s="111"/>
      <c r="D221" s="111"/>
      <c r="E221" s="111"/>
      <c r="F221" s="111"/>
      <c r="G221" s="111"/>
      <c r="H221" s="111"/>
      <c r="I221" s="111"/>
      <c r="J221" s="111"/>
      <c r="K221" s="111"/>
      <c r="L221" s="111">
        <v>1</v>
      </c>
      <c r="M221" s="111"/>
      <c r="N221" s="111">
        <v>1</v>
      </c>
    </row>
    <row r="222" spans="1:14">
      <c r="A222" s="58" t="s">
        <v>1082</v>
      </c>
      <c r="B222" s="111"/>
      <c r="C222" s="111"/>
      <c r="D222" s="111"/>
      <c r="E222" s="111"/>
      <c r="F222" s="111"/>
      <c r="G222" s="111"/>
      <c r="H222" s="111"/>
      <c r="I222" s="111"/>
      <c r="J222" s="111"/>
      <c r="K222" s="111"/>
      <c r="L222" s="111">
        <v>1</v>
      </c>
      <c r="M222" s="111"/>
      <c r="N222" s="111">
        <v>1</v>
      </c>
    </row>
    <row r="223" spans="1:14">
      <c r="A223" s="58" t="s">
        <v>1693</v>
      </c>
      <c r="B223" s="111"/>
      <c r="C223" s="111"/>
      <c r="D223" s="111"/>
      <c r="E223" s="111"/>
      <c r="F223" s="111"/>
      <c r="G223" s="111"/>
      <c r="H223" s="111"/>
      <c r="I223" s="111"/>
      <c r="J223" s="111"/>
      <c r="K223" s="111"/>
      <c r="L223" s="111">
        <v>2</v>
      </c>
      <c r="M223" s="111">
        <v>1</v>
      </c>
      <c r="N223" s="111">
        <v>3</v>
      </c>
    </row>
    <row r="224" spans="1:14">
      <c r="A224" s="58" t="s">
        <v>2133</v>
      </c>
      <c r="B224" s="111"/>
      <c r="C224" s="111"/>
      <c r="D224" s="111"/>
      <c r="E224" s="111"/>
      <c r="F224" s="111"/>
      <c r="G224" s="111"/>
      <c r="H224" s="111"/>
      <c r="I224" s="111"/>
      <c r="J224" s="111"/>
      <c r="K224" s="111"/>
      <c r="L224" s="111">
        <v>1</v>
      </c>
      <c r="M224" s="111">
        <v>1</v>
      </c>
      <c r="N224" s="111">
        <v>2</v>
      </c>
    </row>
    <row r="225" spans="1:14">
      <c r="A225" s="58" t="s">
        <v>2135</v>
      </c>
      <c r="B225" s="111"/>
      <c r="C225" s="111"/>
      <c r="D225" s="111"/>
      <c r="E225" s="111"/>
      <c r="F225" s="111"/>
      <c r="G225" s="111"/>
      <c r="H225" s="111"/>
      <c r="I225" s="111"/>
      <c r="J225" s="111"/>
      <c r="K225" s="111"/>
      <c r="L225" s="111">
        <v>1</v>
      </c>
      <c r="M225" s="111"/>
      <c r="N225" s="111">
        <v>1</v>
      </c>
    </row>
    <row r="226" spans="1:14">
      <c r="A226" s="58" t="s">
        <v>2137</v>
      </c>
      <c r="B226" s="111"/>
      <c r="C226" s="111"/>
      <c r="D226" s="111"/>
      <c r="E226" s="111"/>
      <c r="F226" s="111"/>
      <c r="G226" s="111"/>
      <c r="H226" s="111"/>
      <c r="I226" s="111"/>
      <c r="J226" s="111"/>
      <c r="K226" s="111"/>
      <c r="L226" s="111">
        <v>1</v>
      </c>
      <c r="M226" s="111"/>
      <c r="N226" s="111">
        <v>1</v>
      </c>
    </row>
    <row r="227" spans="1:14">
      <c r="A227" s="58" t="s">
        <v>778</v>
      </c>
      <c r="B227" s="111"/>
      <c r="C227" s="111"/>
      <c r="D227" s="111"/>
      <c r="E227" s="111"/>
      <c r="F227" s="111"/>
      <c r="G227" s="111"/>
      <c r="H227" s="111"/>
      <c r="I227" s="111"/>
      <c r="J227" s="111"/>
      <c r="K227" s="111"/>
      <c r="L227" s="111">
        <v>4</v>
      </c>
      <c r="M227" s="111">
        <v>1</v>
      </c>
      <c r="N227" s="111">
        <v>5</v>
      </c>
    </row>
    <row r="228" spans="1:14">
      <c r="A228" s="58" t="s">
        <v>1143</v>
      </c>
      <c r="B228" s="111"/>
      <c r="C228" s="111"/>
      <c r="D228" s="111"/>
      <c r="E228" s="111"/>
      <c r="F228" s="111"/>
      <c r="G228" s="111"/>
      <c r="H228" s="111"/>
      <c r="I228" s="111"/>
      <c r="J228" s="111"/>
      <c r="K228" s="111">
        <v>1</v>
      </c>
      <c r="L228" s="111"/>
      <c r="M228" s="111"/>
      <c r="N228" s="111">
        <v>1</v>
      </c>
    </row>
    <row r="229" spans="1:14">
      <c r="A229" s="58" t="s">
        <v>1203</v>
      </c>
      <c r="B229" s="111"/>
      <c r="C229" s="111"/>
      <c r="D229" s="111"/>
      <c r="E229" s="111"/>
      <c r="F229" s="111"/>
      <c r="G229" s="111"/>
      <c r="H229" s="111"/>
      <c r="I229" s="111"/>
      <c r="J229" s="111">
        <v>1</v>
      </c>
      <c r="K229" s="111"/>
      <c r="L229" s="111"/>
      <c r="M229" s="111"/>
      <c r="N229" s="111">
        <v>1</v>
      </c>
    </row>
    <row r="230" spans="1:14">
      <c r="A230" s="58" t="s">
        <v>2353</v>
      </c>
      <c r="B230" s="111"/>
      <c r="C230" s="111"/>
      <c r="D230" s="111"/>
      <c r="E230" s="111"/>
      <c r="F230" s="111"/>
      <c r="G230" s="111"/>
      <c r="H230" s="111"/>
      <c r="I230" s="111"/>
      <c r="J230" s="111"/>
      <c r="K230" s="111"/>
      <c r="L230" s="111">
        <v>1</v>
      </c>
      <c r="M230" s="111"/>
      <c r="N230" s="111">
        <v>1</v>
      </c>
    </row>
    <row r="231" spans="1:14">
      <c r="A231" s="58" t="s">
        <v>349</v>
      </c>
      <c r="B231" s="111"/>
      <c r="C231" s="111"/>
      <c r="D231" s="111"/>
      <c r="E231" s="111"/>
      <c r="F231" s="111"/>
      <c r="G231" s="111"/>
      <c r="H231" s="111"/>
      <c r="I231" s="111"/>
      <c r="J231" s="111"/>
      <c r="K231" s="111"/>
      <c r="L231" s="111">
        <v>2</v>
      </c>
      <c r="M231" s="111"/>
      <c r="N231" s="111">
        <v>2</v>
      </c>
    </row>
    <row r="232" spans="1:14">
      <c r="A232" s="58" t="s">
        <v>1047</v>
      </c>
      <c r="B232" s="111"/>
      <c r="C232" s="111"/>
      <c r="D232" s="111"/>
      <c r="E232" s="111"/>
      <c r="F232" s="111"/>
      <c r="G232" s="111"/>
      <c r="H232" s="111"/>
      <c r="I232" s="111"/>
      <c r="J232" s="111"/>
      <c r="K232" s="111"/>
      <c r="L232" s="111">
        <v>1</v>
      </c>
      <c r="M232" s="111"/>
      <c r="N232" s="111">
        <v>1</v>
      </c>
    </row>
    <row r="233" spans="1:14">
      <c r="A233" s="58" t="s">
        <v>1068</v>
      </c>
      <c r="B233" s="111"/>
      <c r="C233" s="111"/>
      <c r="D233" s="111"/>
      <c r="E233" s="111"/>
      <c r="F233" s="111"/>
      <c r="G233" s="111"/>
      <c r="H233" s="111"/>
      <c r="I233" s="111"/>
      <c r="J233" s="111"/>
      <c r="K233" s="111"/>
      <c r="L233" s="111">
        <v>1</v>
      </c>
      <c r="M233" s="111"/>
      <c r="N233" s="111">
        <v>1</v>
      </c>
    </row>
    <row r="234" spans="1:14">
      <c r="A234" s="58" t="s">
        <v>2355</v>
      </c>
      <c r="B234" s="111"/>
      <c r="C234" s="111"/>
      <c r="D234" s="111"/>
      <c r="E234" s="111"/>
      <c r="F234" s="111"/>
      <c r="G234" s="111"/>
      <c r="H234" s="111"/>
      <c r="I234" s="111"/>
      <c r="J234" s="111"/>
      <c r="K234" s="111"/>
      <c r="L234" s="111">
        <v>2</v>
      </c>
      <c r="M234" s="111"/>
      <c r="N234" s="111">
        <v>2</v>
      </c>
    </row>
    <row r="235" spans="1:14">
      <c r="A235" s="58" t="s">
        <v>444</v>
      </c>
      <c r="B235" s="111"/>
      <c r="C235" s="111"/>
      <c r="D235" s="111"/>
      <c r="E235" s="111"/>
      <c r="F235" s="111"/>
      <c r="G235" s="111"/>
      <c r="H235" s="111"/>
      <c r="I235" s="111"/>
      <c r="J235" s="111"/>
      <c r="K235" s="111"/>
      <c r="L235" s="111">
        <v>4</v>
      </c>
      <c r="M235" s="111"/>
      <c r="N235" s="111">
        <v>4</v>
      </c>
    </row>
    <row r="236" spans="1:14">
      <c r="A236" s="58" t="s">
        <v>254</v>
      </c>
      <c r="B236" s="111"/>
      <c r="C236" s="111"/>
      <c r="D236" s="111"/>
      <c r="E236" s="111"/>
      <c r="F236" s="111"/>
      <c r="G236" s="111"/>
      <c r="H236" s="111"/>
      <c r="I236" s="111"/>
      <c r="J236" s="111"/>
      <c r="K236" s="111"/>
      <c r="L236" s="111">
        <v>3</v>
      </c>
      <c r="M236" s="111"/>
      <c r="N236" s="111">
        <v>3</v>
      </c>
    </row>
    <row r="237" spans="1:14">
      <c r="A237" s="58" t="s">
        <v>2373</v>
      </c>
      <c r="B237" s="111"/>
      <c r="C237" s="111"/>
      <c r="D237" s="111"/>
      <c r="E237" s="111"/>
      <c r="F237" s="111"/>
      <c r="G237" s="111"/>
      <c r="H237" s="111"/>
      <c r="I237" s="111"/>
      <c r="J237" s="111"/>
      <c r="K237" s="111"/>
      <c r="L237" s="111">
        <v>1</v>
      </c>
      <c r="M237" s="111"/>
      <c r="N237" s="111">
        <v>1</v>
      </c>
    </row>
    <row r="238" spans="1:14">
      <c r="A238" s="58" t="s">
        <v>2148</v>
      </c>
      <c r="B238" s="111"/>
      <c r="C238" s="111"/>
      <c r="D238" s="111"/>
      <c r="E238" s="111"/>
      <c r="F238" s="111"/>
      <c r="G238" s="111"/>
      <c r="H238" s="111"/>
      <c r="I238" s="111"/>
      <c r="J238" s="111"/>
      <c r="K238" s="111"/>
      <c r="L238" s="111">
        <v>1</v>
      </c>
      <c r="M238" s="111"/>
      <c r="N238" s="111">
        <v>1</v>
      </c>
    </row>
    <row r="239" spans="1:14">
      <c r="A239" s="58" t="s">
        <v>408</v>
      </c>
      <c r="B239" s="111"/>
      <c r="C239" s="111"/>
      <c r="D239" s="111"/>
      <c r="E239" s="111"/>
      <c r="F239" s="111"/>
      <c r="G239" s="111"/>
      <c r="H239" s="111"/>
      <c r="I239" s="111"/>
      <c r="J239" s="111"/>
      <c r="K239" s="111"/>
      <c r="L239" s="111">
        <v>4</v>
      </c>
      <c r="M239" s="111">
        <v>1</v>
      </c>
      <c r="N239" s="111">
        <v>5</v>
      </c>
    </row>
    <row r="240" spans="1:14">
      <c r="A240" s="58" t="s">
        <v>2326</v>
      </c>
      <c r="B240" s="111"/>
      <c r="C240" s="111"/>
      <c r="D240" s="111"/>
      <c r="E240" s="111"/>
      <c r="F240" s="111"/>
      <c r="G240" s="111"/>
      <c r="H240" s="111"/>
      <c r="I240" s="111"/>
      <c r="J240" s="111"/>
      <c r="K240" s="111"/>
      <c r="L240" s="111">
        <v>1</v>
      </c>
      <c r="M240" s="111"/>
      <c r="N240" s="111">
        <v>1</v>
      </c>
    </row>
    <row r="241" spans="1:14">
      <c r="A241" s="58" t="s">
        <v>1076</v>
      </c>
      <c r="B241" s="111"/>
      <c r="C241" s="111"/>
      <c r="D241" s="111"/>
      <c r="E241" s="111"/>
      <c r="F241" s="111"/>
      <c r="G241" s="111"/>
      <c r="H241" s="111"/>
      <c r="I241" s="111"/>
      <c r="J241" s="111"/>
      <c r="K241" s="111"/>
      <c r="L241" s="111">
        <v>1</v>
      </c>
      <c r="M241" s="111"/>
      <c r="N241" s="111">
        <v>1</v>
      </c>
    </row>
    <row r="242" spans="1:14">
      <c r="A242" s="58" t="s">
        <v>399</v>
      </c>
      <c r="B242" s="111"/>
      <c r="C242" s="111"/>
      <c r="D242" s="111"/>
      <c r="E242" s="111"/>
      <c r="F242" s="111"/>
      <c r="G242" s="111"/>
      <c r="H242" s="111"/>
      <c r="I242" s="111"/>
      <c r="J242" s="111"/>
      <c r="K242" s="111"/>
      <c r="L242" s="111">
        <v>1</v>
      </c>
      <c r="M242" s="111"/>
      <c r="N242" s="111">
        <v>1</v>
      </c>
    </row>
    <row r="243" spans="1:14">
      <c r="A243" s="58" t="s">
        <v>781</v>
      </c>
      <c r="B243" s="111"/>
      <c r="C243" s="111"/>
      <c r="D243" s="111"/>
      <c r="E243" s="111"/>
      <c r="F243" s="111"/>
      <c r="G243" s="111"/>
      <c r="H243" s="111"/>
      <c r="I243" s="111"/>
      <c r="J243" s="111"/>
      <c r="K243" s="111"/>
      <c r="L243" s="111">
        <v>2</v>
      </c>
      <c r="M243" s="111"/>
      <c r="N243" s="111">
        <v>2</v>
      </c>
    </row>
    <row r="244" spans="1:14">
      <c r="A244" s="58" t="s">
        <v>152</v>
      </c>
      <c r="B244" s="111"/>
      <c r="C244" s="111"/>
      <c r="D244" s="111"/>
      <c r="E244" s="111"/>
      <c r="F244" s="111"/>
      <c r="G244" s="111"/>
      <c r="H244" s="111"/>
      <c r="I244" s="111"/>
      <c r="J244" s="111"/>
      <c r="K244" s="111"/>
      <c r="L244" s="111">
        <v>4</v>
      </c>
      <c r="M244" s="111">
        <v>1</v>
      </c>
      <c r="N244" s="111">
        <v>5</v>
      </c>
    </row>
    <row r="245" spans="1:14">
      <c r="A245" s="58" t="s">
        <v>2309</v>
      </c>
      <c r="B245" s="111"/>
      <c r="C245" s="111"/>
      <c r="D245" s="111"/>
      <c r="E245" s="111"/>
      <c r="F245" s="111"/>
      <c r="G245" s="111"/>
      <c r="H245" s="111"/>
      <c r="I245" s="111"/>
      <c r="J245" s="111"/>
      <c r="K245" s="111"/>
      <c r="L245" s="111">
        <v>1</v>
      </c>
      <c r="M245" s="111"/>
      <c r="N245" s="111">
        <v>1</v>
      </c>
    </row>
    <row r="246" spans="1:14">
      <c r="A246" s="58" t="s">
        <v>1006</v>
      </c>
      <c r="B246" s="111"/>
      <c r="C246" s="111"/>
      <c r="D246" s="111"/>
      <c r="E246" s="111"/>
      <c r="F246" s="111"/>
      <c r="G246" s="111"/>
      <c r="H246" s="111"/>
      <c r="I246" s="111"/>
      <c r="J246" s="111"/>
      <c r="K246" s="111"/>
      <c r="L246" s="111">
        <v>1</v>
      </c>
      <c r="M246" s="111"/>
      <c r="N246" s="111">
        <v>1</v>
      </c>
    </row>
    <row r="247" spans="1:14">
      <c r="A247" s="58" t="s">
        <v>2300</v>
      </c>
      <c r="B247" s="111"/>
      <c r="C247" s="111"/>
      <c r="D247" s="111"/>
      <c r="E247" s="111"/>
      <c r="F247" s="111"/>
      <c r="G247" s="111"/>
      <c r="H247" s="111"/>
      <c r="I247" s="111"/>
      <c r="J247" s="111"/>
      <c r="K247" s="111"/>
      <c r="L247" s="111">
        <v>1</v>
      </c>
      <c r="M247" s="111"/>
      <c r="N247" s="111">
        <v>1</v>
      </c>
    </row>
    <row r="248" spans="1:14">
      <c r="A248" s="58" t="s">
        <v>2162</v>
      </c>
      <c r="B248" s="111"/>
      <c r="C248" s="111"/>
      <c r="D248" s="111"/>
      <c r="E248" s="111"/>
      <c r="F248" s="111"/>
      <c r="G248" s="111"/>
      <c r="H248" s="111"/>
      <c r="I248" s="111"/>
      <c r="J248" s="111"/>
      <c r="K248" s="111"/>
      <c r="L248" s="111">
        <v>1</v>
      </c>
      <c r="M248" s="111"/>
      <c r="N248" s="111">
        <v>1</v>
      </c>
    </row>
    <row r="249" spans="1:14">
      <c r="A249" s="58" t="s">
        <v>909</v>
      </c>
      <c r="B249" s="111"/>
      <c r="C249" s="111"/>
      <c r="D249" s="111"/>
      <c r="E249" s="111"/>
      <c r="F249" s="111"/>
      <c r="G249" s="111"/>
      <c r="H249" s="111"/>
      <c r="I249" s="111"/>
      <c r="J249" s="111">
        <v>2</v>
      </c>
      <c r="K249" s="111"/>
      <c r="L249" s="111"/>
      <c r="M249" s="111"/>
      <c r="N249" s="111">
        <v>2</v>
      </c>
    </row>
    <row r="250" spans="1:14">
      <c r="A250" s="58" t="s">
        <v>2172</v>
      </c>
      <c r="B250" s="111"/>
      <c r="C250" s="111"/>
      <c r="D250" s="111"/>
      <c r="E250" s="111"/>
      <c r="F250" s="111"/>
      <c r="G250" s="111"/>
      <c r="H250" s="111"/>
      <c r="I250" s="111"/>
      <c r="J250" s="111"/>
      <c r="K250" s="111"/>
      <c r="L250" s="111">
        <v>2</v>
      </c>
      <c r="M250" s="111">
        <v>1</v>
      </c>
      <c r="N250" s="111">
        <v>3</v>
      </c>
    </row>
    <row r="251" spans="1:14">
      <c r="A251" s="58" t="s">
        <v>144</v>
      </c>
      <c r="B251" s="111"/>
      <c r="C251" s="111"/>
      <c r="D251" s="111"/>
      <c r="E251" s="111"/>
      <c r="F251" s="111"/>
      <c r="G251" s="111"/>
      <c r="H251" s="111"/>
      <c r="I251" s="111"/>
      <c r="J251" s="111"/>
      <c r="K251" s="111"/>
      <c r="L251" s="111">
        <v>14</v>
      </c>
      <c r="M251" s="111">
        <v>1</v>
      </c>
      <c r="N251" s="111">
        <v>15</v>
      </c>
    </row>
    <row r="252" spans="1:14">
      <c r="A252" s="58" t="s">
        <v>996</v>
      </c>
      <c r="B252" s="111"/>
      <c r="C252" s="111"/>
      <c r="D252" s="111"/>
      <c r="E252" s="111"/>
      <c r="F252" s="111"/>
      <c r="G252" s="111"/>
      <c r="H252" s="111"/>
      <c r="I252" s="111"/>
      <c r="J252" s="111"/>
      <c r="K252" s="111"/>
      <c r="L252" s="111">
        <v>1</v>
      </c>
      <c r="M252" s="111"/>
      <c r="N252" s="111">
        <v>1</v>
      </c>
    </row>
    <row r="253" spans="1:14">
      <c r="A253" s="58" t="s">
        <v>990</v>
      </c>
      <c r="B253" s="111"/>
      <c r="C253" s="111"/>
      <c r="D253" s="111"/>
      <c r="E253" s="111"/>
      <c r="F253" s="111"/>
      <c r="G253" s="111"/>
      <c r="H253" s="111"/>
      <c r="I253" s="111"/>
      <c r="J253" s="111"/>
      <c r="K253" s="111"/>
      <c r="L253" s="111">
        <v>1</v>
      </c>
      <c r="M253" s="111"/>
      <c r="N253" s="111">
        <v>1</v>
      </c>
    </row>
    <row r="254" spans="1:14">
      <c r="A254" s="58" t="s">
        <v>1781</v>
      </c>
      <c r="B254" s="111"/>
      <c r="C254" s="111"/>
      <c r="D254" s="111"/>
      <c r="E254" s="111"/>
      <c r="F254" s="111"/>
      <c r="G254" s="111"/>
      <c r="H254" s="111"/>
      <c r="I254" s="111"/>
      <c r="J254" s="111"/>
      <c r="K254" s="111"/>
      <c r="L254" s="111">
        <v>1</v>
      </c>
      <c r="M254" s="111"/>
      <c r="N254" s="111">
        <v>1</v>
      </c>
    </row>
    <row r="255" spans="1:14">
      <c r="A255" s="58" t="s">
        <v>1075</v>
      </c>
      <c r="B255" s="111"/>
      <c r="C255" s="111"/>
      <c r="D255" s="111"/>
      <c r="E255" s="111"/>
      <c r="F255" s="111"/>
      <c r="G255" s="111"/>
      <c r="H255" s="111"/>
      <c r="I255" s="111"/>
      <c r="J255" s="111"/>
      <c r="K255" s="111"/>
      <c r="L255" s="111">
        <v>1</v>
      </c>
      <c r="M255" s="111"/>
      <c r="N255" s="111">
        <v>1</v>
      </c>
    </row>
    <row r="256" spans="1:14">
      <c r="A256" s="58" t="s">
        <v>993</v>
      </c>
      <c r="B256" s="111"/>
      <c r="C256" s="111"/>
      <c r="D256" s="111"/>
      <c r="E256" s="111"/>
      <c r="F256" s="111"/>
      <c r="G256" s="111"/>
      <c r="H256" s="111"/>
      <c r="I256" s="111"/>
      <c r="J256" s="111"/>
      <c r="K256" s="111"/>
      <c r="L256" s="111">
        <v>4</v>
      </c>
      <c r="M256" s="111"/>
      <c r="N256" s="111">
        <v>4</v>
      </c>
    </row>
    <row r="257" spans="1:14">
      <c r="A257" s="58" t="s">
        <v>2394</v>
      </c>
      <c r="B257" s="111"/>
      <c r="C257" s="111"/>
      <c r="D257" s="111"/>
      <c r="E257" s="111"/>
      <c r="F257" s="111"/>
      <c r="G257" s="111"/>
      <c r="H257" s="111"/>
      <c r="I257" s="111"/>
      <c r="J257" s="111"/>
      <c r="K257" s="111"/>
      <c r="L257" s="111">
        <v>1</v>
      </c>
      <c r="M257" s="111"/>
      <c r="N257" s="111">
        <v>1</v>
      </c>
    </row>
    <row r="258" spans="1:14">
      <c r="A258" s="58" t="s">
        <v>2302</v>
      </c>
      <c r="B258" s="111"/>
      <c r="C258" s="111"/>
      <c r="D258" s="111"/>
      <c r="E258" s="111"/>
      <c r="F258" s="111"/>
      <c r="G258" s="111"/>
      <c r="H258" s="111"/>
      <c r="I258" s="111"/>
      <c r="J258" s="111"/>
      <c r="K258" s="111"/>
      <c r="L258" s="111">
        <v>1</v>
      </c>
      <c r="M258" s="111"/>
      <c r="N258" s="111">
        <v>1</v>
      </c>
    </row>
    <row r="259" spans="1:14">
      <c r="A259" s="58" t="s">
        <v>2272</v>
      </c>
      <c r="B259" s="111"/>
      <c r="C259" s="111"/>
      <c r="D259" s="111"/>
      <c r="E259" s="111"/>
      <c r="F259" s="111"/>
      <c r="G259" s="111"/>
      <c r="H259" s="111"/>
      <c r="I259" s="111"/>
      <c r="J259" s="111"/>
      <c r="K259" s="111"/>
      <c r="L259" s="111">
        <v>1</v>
      </c>
      <c r="M259" s="111"/>
      <c r="N259" s="111">
        <v>1</v>
      </c>
    </row>
    <row r="260" spans="1:14">
      <c r="A260" s="58" t="s">
        <v>2305</v>
      </c>
      <c r="B260" s="111"/>
      <c r="C260" s="111"/>
      <c r="D260" s="111"/>
      <c r="E260" s="111"/>
      <c r="F260" s="111"/>
      <c r="G260" s="111"/>
      <c r="H260" s="111"/>
      <c r="I260" s="111"/>
      <c r="J260" s="111"/>
      <c r="K260" s="111"/>
      <c r="L260" s="111">
        <v>1</v>
      </c>
      <c r="M260" s="111"/>
      <c r="N260" s="111">
        <v>1</v>
      </c>
    </row>
    <row r="261" spans="1:14">
      <c r="A261" s="58" t="s">
        <v>740</v>
      </c>
      <c r="B261" s="111"/>
      <c r="C261" s="111"/>
      <c r="D261" s="111"/>
      <c r="E261" s="111"/>
      <c r="F261" s="111"/>
      <c r="G261" s="111"/>
      <c r="H261" s="111"/>
      <c r="I261" s="111"/>
      <c r="J261" s="111"/>
      <c r="K261" s="111"/>
      <c r="L261" s="111">
        <v>1</v>
      </c>
      <c r="M261" s="111"/>
      <c r="N261" s="111">
        <v>1</v>
      </c>
    </row>
    <row r="262" spans="1:14">
      <c r="A262" s="58" t="s">
        <v>1063</v>
      </c>
      <c r="B262" s="111"/>
      <c r="C262" s="111"/>
      <c r="D262" s="111"/>
      <c r="E262" s="111"/>
      <c r="F262" s="111"/>
      <c r="G262" s="111"/>
      <c r="H262" s="111"/>
      <c r="I262" s="111"/>
      <c r="J262" s="111"/>
      <c r="K262" s="111"/>
      <c r="L262" s="111">
        <v>2</v>
      </c>
      <c r="M262" s="111"/>
      <c r="N262" s="111">
        <v>2</v>
      </c>
    </row>
    <row r="263" spans="1:14">
      <c r="A263" s="58" t="s">
        <v>1072</v>
      </c>
      <c r="B263" s="111"/>
      <c r="C263" s="111"/>
      <c r="D263" s="111"/>
      <c r="E263" s="111"/>
      <c r="F263" s="111"/>
      <c r="G263" s="111"/>
      <c r="H263" s="111"/>
      <c r="I263" s="111"/>
      <c r="J263" s="111"/>
      <c r="K263" s="111"/>
      <c r="L263" s="111">
        <v>1</v>
      </c>
      <c r="M263" s="111"/>
      <c r="N263" s="111">
        <v>1</v>
      </c>
    </row>
    <row r="264" spans="1:14">
      <c r="A264" s="58" t="s">
        <v>971</v>
      </c>
      <c r="B264" s="111"/>
      <c r="C264" s="111"/>
      <c r="D264" s="111"/>
      <c r="E264" s="111"/>
      <c r="F264" s="111"/>
      <c r="G264" s="111"/>
      <c r="H264" s="111"/>
      <c r="I264" s="111"/>
      <c r="J264" s="111"/>
      <c r="K264" s="111"/>
      <c r="L264" s="111">
        <v>1</v>
      </c>
      <c r="M264" s="111"/>
      <c r="N264" s="111">
        <v>1</v>
      </c>
    </row>
    <row r="265" spans="1:14">
      <c r="A265" s="58" t="s">
        <v>1002</v>
      </c>
      <c r="B265" s="111"/>
      <c r="C265" s="111"/>
      <c r="D265" s="111"/>
      <c r="E265" s="111"/>
      <c r="F265" s="111"/>
      <c r="G265" s="111"/>
      <c r="H265" s="111"/>
      <c r="I265" s="111"/>
      <c r="J265" s="111"/>
      <c r="K265" s="111"/>
      <c r="L265" s="111">
        <v>4</v>
      </c>
      <c r="M265" s="111"/>
      <c r="N265" s="111">
        <v>4</v>
      </c>
    </row>
    <row r="266" spans="1:14">
      <c r="A266" s="58" t="s">
        <v>2395</v>
      </c>
      <c r="B266" s="111"/>
      <c r="C266" s="111"/>
      <c r="D266" s="111"/>
      <c r="E266" s="111"/>
      <c r="F266" s="111"/>
      <c r="G266" s="111"/>
      <c r="H266" s="111"/>
      <c r="I266" s="111"/>
      <c r="J266" s="111"/>
      <c r="K266" s="111"/>
      <c r="L266" s="111">
        <v>1</v>
      </c>
      <c r="M266" s="111"/>
      <c r="N266" s="111">
        <v>1</v>
      </c>
    </row>
    <row r="267" spans="1:14">
      <c r="A267" s="58" t="s">
        <v>977</v>
      </c>
      <c r="B267" s="111"/>
      <c r="C267" s="111"/>
      <c r="D267" s="111"/>
      <c r="E267" s="111"/>
      <c r="F267" s="111"/>
      <c r="G267" s="111"/>
      <c r="H267" s="111"/>
      <c r="I267" s="111"/>
      <c r="J267" s="111"/>
      <c r="K267" s="111"/>
      <c r="L267" s="111">
        <v>2</v>
      </c>
      <c r="M267" s="111"/>
      <c r="N267" s="111">
        <v>2</v>
      </c>
    </row>
    <row r="268" spans="1:14">
      <c r="A268" s="58" t="s">
        <v>1079</v>
      </c>
      <c r="B268" s="111"/>
      <c r="C268" s="111"/>
      <c r="D268" s="111"/>
      <c r="E268" s="111"/>
      <c r="F268" s="111"/>
      <c r="G268" s="111"/>
      <c r="H268" s="111"/>
      <c r="I268" s="111"/>
      <c r="J268" s="111"/>
      <c r="K268" s="111"/>
      <c r="L268" s="111">
        <v>2</v>
      </c>
      <c r="M268" s="111"/>
      <c r="N268" s="111">
        <v>2</v>
      </c>
    </row>
    <row r="269" spans="1:14">
      <c r="A269" s="58" t="s">
        <v>108</v>
      </c>
      <c r="B269" s="111"/>
      <c r="C269" s="111"/>
      <c r="D269" s="111"/>
      <c r="E269" s="111"/>
      <c r="F269" s="111"/>
      <c r="G269" s="111"/>
      <c r="H269" s="111"/>
      <c r="I269" s="111"/>
      <c r="J269" s="111"/>
      <c r="K269" s="111"/>
      <c r="L269" s="111">
        <v>1</v>
      </c>
      <c r="M269" s="111"/>
      <c r="N269" s="111">
        <v>1</v>
      </c>
    </row>
    <row r="270" spans="1:14">
      <c r="A270" s="58" t="s">
        <v>982</v>
      </c>
      <c r="B270" s="111"/>
      <c r="C270" s="111"/>
      <c r="D270" s="111"/>
      <c r="E270" s="111"/>
      <c r="F270" s="111"/>
      <c r="G270" s="111"/>
      <c r="H270" s="111"/>
      <c r="I270" s="111"/>
      <c r="J270" s="111"/>
      <c r="K270" s="111"/>
      <c r="L270" s="111">
        <v>3</v>
      </c>
      <c r="M270" s="111"/>
      <c r="N270" s="111">
        <v>3</v>
      </c>
    </row>
    <row r="271" spans="1:14">
      <c r="A271" s="58" t="s">
        <v>2275</v>
      </c>
      <c r="B271" s="111"/>
      <c r="C271" s="111"/>
      <c r="D271" s="111"/>
      <c r="E271" s="111"/>
      <c r="F271" s="111"/>
      <c r="G271" s="111"/>
      <c r="H271" s="111"/>
      <c r="I271" s="111"/>
      <c r="J271" s="111"/>
      <c r="K271" s="111"/>
      <c r="L271" s="111">
        <v>1</v>
      </c>
      <c r="M271" s="111"/>
      <c r="N271" s="111">
        <v>1</v>
      </c>
    </row>
    <row r="272" spans="1:14">
      <c r="A272" s="58" t="s">
        <v>961</v>
      </c>
      <c r="B272" s="111"/>
      <c r="C272" s="111"/>
      <c r="D272" s="111"/>
      <c r="E272" s="111"/>
      <c r="F272" s="111"/>
      <c r="G272" s="111"/>
      <c r="H272" s="111"/>
      <c r="I272" s="111"/>
      <c r="J272" s="111"/>
      <c r="K272" s="111"/>
      <c r="L272" s="111">
        <v>1</v>
      </c>
      <c r="M272" s="111"/>
      <c r="N272" s="111">
        <v>1</v>
      </c>
    </row>
    <row r="273" spans="1:14">
      <c r="A273" s="58" t="s">
        <v>2396</v>
      </c>
      <c r="B273" s="111"/>
      <c r="C273" s="111"/>
      <c r="D273" s="111"/>
      <c r="E273" s="111"/>
      <c r="F273" s="111"/>
      <c r="G273" s="111"/>
      <c r="H273" s="111"/>
      <c r="I273" s="111"/>
      <c r="J273" s="111"/>
      <c r="K273" s="111"/>
      <c r="L273" s="111">
        <v>1</v>
      </c>
      <c r="M273" s="111">
        <v>1</v>
      </c>
      <c r="N273" s="111">
        <v>2</v>
      </c>
    </row>
    <row r="274" spans="1:14">
      <c r="A274" s="58" t="s">
        <v>686</v>
      </c>
      <c r="B274" s="111"/>
      <c r="C274" s="111"/>
      <c r="D274" s="111"/>
      <c r="E274" s="111"/>
      <c r="F274" s="111"/>
      <c r="G274" s="111"/>
      <c r="H274" s="111"/>
      <c r="I274" s="111"/>
      <c r="J274" s="111"/>
      <c r="K274" s="111"/>
      <c r="L274" s="111"/>
      <c r="M274" s="111">
        <v>2</v>
      </c>
      <c r="N274" s="111">
        <v>2</v>
      </c>
    </row>
    <row r="275" spans="1:14">
      <c r="A275" s="58" t="s">
        <v>702</v>
      </c>
      <c r="B275" s="111"/>
      <c r="C275" s="111"/>
      <c r="D275" s="111"/>
      <c r="E275" s="111"/>
      <c r="F275" s="111"/>
      <c r="G275" s="111"/>
      <c r="H275" s="111"/>
      <c r="I275" s="111"/>
      <c r="J275" s="111"/>
      <c r="K275" s="111"/>
      <c r="L275" s="111">
        <v>5</v>
      </c>
      <c r="M275" s="111">
        <v>1</v>
      </c>
      <c r="N275" s="111">
        <v>6</v>
      </c>
    </row>
    <row r="276" spans="1:14">
      <c r="A276" s="58" t="s">
        <v>636</v>
      </c>
      <c r="B276" s="111"/>
      <c r="C276" s="111"/>
      <c r="D276" s="111"/>
      <c r="E276" s="111"/>
      <c r="F276" s="111"/>
      <c r="G276" s="111"/>
      <c r="H276" s="111"/>
      <c r="I276" s="111"/>
      <c r="J276" s="111"/>
      <c r="K276" s="111"/>
      <c r="L276" s="111">
        <v>5</v>
      </c>
      <c r="M276" s="111"/>
      <c r="N276" s="111">
        <v>5</v>
      </c>
    </row>
    <row r="277" spans="1:14">
      <c r="A277" s="58" t="s">
        <v>1066</v>
      </c>
      <c r="B277" s="111"/>
      <c r="C277" s="111"/>
      <c r="D277" s="111"/>
      <c r="E277" s="111"/>
      <c r="F277" s="111"/>
      <c r="G277" s="111"/>
      <c r="H277" s="111"/>
      <c r="I277" s="111"/>
      <c r="J277" s="111"/>
      <c r="K277" s="111"/>
      <c r="L277" s="111">
        <v>1</v>
      </c>
      <c r="M277" s="111"/>
      <c r="N277" s="111">
        <v>1</v>
      </c>
    </row>
    <row r="278" spans="1:14">
      <c r="A278" s="58" t="s">
        <v>2345</v>
      </c>
      <c r="B278" s="111"/>
      <c r="C278" s="111"/>
      <c r="D278" s="111"/>
      <c r="E278" s="111"/>
      <c r="F278" s="111"/>
      <c r="G278" s="111"/>
      <c r="H278" s="111"/>
      <c r="I278" s="111"/>
      <c r="J278" s="111"/>
      <c r="K278" s="111"/>
      <c r="L278" s="111">
        <v>1</v>
      </c>
      <c r="M278" s="111"/>
      <c r="N278" s="111">
        <v>1</v>
      </c>
    </row>
    <row r="279" spans="1:14">
      <c r="A279" s="58" t="s">
        <v>2579</v>
      </c>
      <c r="B279" s="111"/>
      <c r="C279" s="111"/>
      <c r="D279" s="111"/>
      <c r="E279" s="111"/>
      <c r="F279" s="111"/>
      <c r="G279" s="111"/>
      <c r="H279" s="111"/>
      <c r="I279" s="111"/>
      <c r="J279" s="111"/>
      <c r="K279" s="111"/>
      <c r="L279" s="111"/>
      <c r="M279" s="111">
        <v>1</v>
      </c>
      <c r="N279" s="111">
        <v>1</v>
      </c>
    </row>
    <row r="280" spans="1:14">
      <c r="A280" s="58" t="s">
        <v>2188</v>
      </c>
      <c r="B280" s="111"/>
      <c r="C280" s="111"/>
      <c r="D280" s="111"/>
      <c r="E280" s="111"/>
      <c r="F280" s="111"/>
      <c r="G280" s="111"/>
      <c r="H280" s="111"/>
      <c r="I280" s="111"/>
      <c r="J280" s="111"/>
      <c r="K280" s="111"/>
      <c r="L280" s="111"/>
      <c r="M280" s="111">
        <v>1</v>
      </c>
      <c r="N280" s="111">
        <v>1</v>
      </c>
    </row>
    <row r="281" spans="1:14">
      <c r="A281" s="58" t="s">
        <v>950</v>
      </c>
      <c r="B281" s="111"/>
      <c r="C281" s="111"/>
      <c r="D281" s="111"/>
      <c r="E281" s="111"/>
      <c r="F281" s="111"/>
      <c r="G281" s="111"/>
      <c r="H281" s="111"/>
      <c r="I281" s="111">
        <v>1</v>
      </c>
      <c r="J281" s="111"/>
      <c r="K281" s="111"/>
      <c r="L281" s="111"/>
      <c r="M281" s="111"/>
      <c r="N281" s="111">
        <v>1</v>
      </c>
    </row>
    <row r="282" spans="1:14">
      <c r="A282" s="58" t="s">
        <v>341</v>
      </c>
      <c r="B282" s="111"/>
      <c r="C282" s="111"/>
      <c r="D282" s="111"/>
      <c r="E282" s="111"/>
      <c r="F282" s="111"/>
      <c r="G282" s="111"/>
      <c r="H282" s="111"/>
      <c r="I282" s="111"/>
      <c r="J282" s="111"/>
      <c r="K282" s="111"/>
      <c r="L282" s="111">
        <v>1</v>
      </c>
      <c r="M282" s="111"/>
      <c r="N282" s="111">
        <v>1</v>
      </c>
    </row>
    <row r="283" spans="1:14">
      <c r="A283" s="58" t="s">
        <v>2346</v>
      </c>
      <c r="B283" s="111">
        <v>1</v>
      </c>
      <c r="C283" s="111"/>
      <c r="D283" s="111"/>
      <c r="E283" s="111"/>
      <c r="F283" s="111"/>
      <c r="G283" s="111"/>
      <c r="H283" s="111"/>
      <c r="I283" s="111"/>
      <c r="J283" s="111"/>
      <c r="K283" s="111"/>
      <c r="L283" s="111"/>
      <c r="M283" s="111">
        <v>1</v>
      </c>
      <c r="N283" s="111">
        <v>2</v>
      </c>
    </row>
    <row r="284" spans="1:14">
      <c r="A284" s="58" t="s">
        <v>242</v>
      </c>
      <c r="B284" s="111"/>
      <c r="C284" s="111"/>
      <c r="D284" s="111"/>
      <c r="E284" s="111"/>
      <c r="F284" s="111"/>
      <c r="G284" s="111"/>
      <c r="H284" s="111"/>
      <c r="I284" s="111"/>
      <c r="J284" s="111"/>
      <c r="K284" s="111"/>
      <c r="L284" s="111"/>
      <c r="M284" s="111">
        <v>1</v>
      </c>
      <c r="N284" s="111">
        <v>1</v>
      </c>
    </row>
    <row r="285" spans="1:14">
      <c r="A285" s="58" t="s">
        <v>1572</v>
      </c>
      <c r="B285" s="111"/>
      <c r="C285" s="111"/>
      <c r="D285" s="111"/>
      <c r="E285" s="111"/>
      <c r="F285" s="111"/>
      <c r="G285" s="111"/>
      <c r="H285" s="111"/>
      <c r="I285" s="111"/>
      <c r="J285" s="111"/>
      <c r="K285" s="111"/>
      <c r="L285" s="111">
        <v>6</v>
      </c>
      <c r="M285" s="111">
        <v>1</v>
      </c>
      <c r="N285" s="111">
        <v>7</v>
      </c>
    </row>
    <row r="286" spans="1:14">
      <c r="A286" s="58" t="s">
        <v>182</v>
      </c>
      <c r="B286" s="111"/>
      <c r="C286" s="111"/>
      <c r="D286" s="111"/>
      <c r="E286" s="111"/>
      <c r="F286" s="111"/>
      <c r="G286" s="111"/>
      <c r="H286" s="111"/>
      <c r="I286" s="111">
        <v>14</v>
      </c>
      <c r="J286" s="111"/>
      <c r="K286" s="111"/>
      <c r="L286" s="111"/>
      <c r="M286" s="111">
        <v>1</v>
      </c>
      <c r="N286" s="111">
        <v>15</v>
      </c>
    </row>
    <row r="287" spans="1:14">
      <c r="A287" s="58" t="s">
        <v>2312</v>
      </c>
      <c r="B287" s="111"/>
      <c r="C287" s="111"/>
      <c r="D287" s="111"/>
      <c r="E287" s="111"/>
      <c r="F287" s="111"/>
      <c r="G287" s="111"/>
      <c r="H287" s="111"/>
      <c r="I287" s="111">
        <v>1</v>
      </c>
      <c r="J287" s="111"/>
      <c r="K287" s="111"/>
      <c r="L287" s="111"/>
      <c r="M287" s="111"/>
      <c r="N287" s="111">
        <v>1</v>
      </c>
    </row>
    <row r="288" spans="1:14">
      <c r="A288" s="58" t="s">
        <v>2386</v>
      </c>
      <c r="B288" s="111"/>
      <c r="C288" s="111"/>
      <c r="D288" s="111"/>
      <c r="E288" s="111"/>
      <c r="F288" s="111"/>
      <c r="G288" s="111"/>
      <c r="H288" s="111"/>
      <c r="I288" s="111">
        <v>2</v>
      </c>
      <c r="J288" s="111"/>
      <c r="K288" s="111"/>
      <c r="L288" s="111"/>
      <c r="M288" s="111"/>
      <c r="N288" s="111">
        <v>2</v>
      </c>
    </row>
    <row r="289" spans="1:14">
      <c r="A289" s="58" t="s">
        <v>2388</v>
      </c>
      <c r="B289" s="111"/>
      <c r="C289" s="111"/>
      <c r="D289" s="111"/>
      <c r="E289" s="111"/>
      <c r="F289" s="111"/>
      <c r="G289" s="111"/>
      <c r="H289" s="111"/>
      <c r="I289" s="111">
        <v>1</v>
      </c>
      <c r="J289" s="111"/>
      <c r="K289" s="111"/>
      <c r="L289" s="111"/>
      <c r="M289" s="111"/>
      <c r="N289" s="111">
        <v>1</v>
      </c>
    </row>
    <row r="290" spans="1:14">
      <c r="A290" s="58" t="s">
        <v>2389</v>
      </c>
      <c r="B290" s="111"/>
      <c r="C290" s="111"/>
      <c r="D290" s="111"/>
      <c r="E290" s="111"/>
      <c r="F290" s="111"/>
      <c r="G290" s="111"/>
      <c r="H290" s="111"/>
      <c r="I290" s="111">
        <v>1</v>
      </c>
      <c r="J290" s="111"/>
      <c r="K290" s="111"/>
      <c r="L290" s="111"/>
      <c r="M290" s="111"/>
      <c r="N290" s="111">
        <v>1</v>
      </c>
    </row>
    <row r="291" spans="1:14">
      <c r="A291" s="58" t="s">
        <v>231</v>
      </c>
      <c r="B291" s="111"/>
      <c r="C291" s="111"/>
      <c r="D291" s="111"/>
      <c r="E291" s="111"/>
      <c r="F291" s="111"/>
      <c r="G291" s="111"/>
      <c r="H291" s="111"/>
      <c r="I291" s="111"/>
      <c r="J291" s="111">
        <v>3</v>
      </c>
      <c r="K291" s="111"/>
      <c r="L291" s="111"/>
      <c r="M291" s="111"/>
      <c r="N291" s="111">
        <v>3</v>
      </c>
    </row>
    <row r="292" spans="1:14">
      <c r="A292" s="58" t="s">
        <v>230</v>
      </c>
      <c r="B292" s="111"/>
      <c r="C292" s="111"/>
      <c r="D292" s="111"/>
      <c r="E292" s="111"/>
      <c r="F292" s="111"/>
      <c r="G292" s="111"/>
      <c r="H292" s="111"/>
      <c r="I292" s="111"/>
      <c r="J292" s="111">
        <v>4</v>
      </c>
      <c r="K292" s="111"/>
      <c r="L292" s="111"/>
      <c r="M292" s="111">
        <v>1</v>
      </c>
      <c r="N292" s="111">
        <v>5</v>
      </c>
    </row>
    <row r="293" spans="1:14">
      <c r="A293" s="58" t="s">
        <v>890</v>
      </c>
      <c r="B293" s="111"/>
      <c r="C293" s="111"/>
      <c r="D293" s="111"/>
      <c r="E293" s="111"/>
      <c r="F293" s="111"/>
      <c r="G293" s="111"/>
      <c r="H293" s="111"/>
      <c r="I293" s="111"/>
      <c r="J293" s="111">
        <v>1</v>
      </c>
      <c r="K293" s="111"/>
      <c r="L293" s="111"/>
      <c r="M293" s="111"/>
      <c r="N293" s="111">
        <v>1</v>
      </c>
    </row>
    <row r="294" spans="1:14">
      <c r="A294" s="58" t="s">
        <v>223</v>
      </c>
      <c r="B294" s="111"/>
      <c r="C294" s="111"/>
      <c r="D294" s="111"/>
      <c r="E294" s="111"/>
      <c r="F294" s="111"/>
      <c r="G294" s="111"/>
      <c r="H294" s="111"/>
      <c r="I294" s="111"/>
      <c r="J294" s="111"/>
      <c r="K294" s="111"/>
      <c r="L294" s="111">
        <v>3</v>
      </c>
      <c r="M294" s="111"/>
      <c r="N294" s="111">
        <v>3</v>
      </c>
    </row>
    <row r="295" spans="1:14">
      <c r="A295" s="58" t="s">
        <v>2314</v>
      </c>
      <c r="B295" s="111"/>
      <c r="C295" s="111"/>
      <c r="D295" s="111"/>
      <c r="E295" s="111"/>
      <c r="F295" s="111"/>
      <c r="G295" s="111"/>
      <c r="H295" s="111"/>
      <c r="I295" s="111"/>
      <c r="J295" s="111"/>
      <c r="K295" s="111"/>
      <c r="L295" s="111">
        <v>1</v>
      </c>
      <c r="M295" s="111"/>
      <c r="N295" s="111">
        <v>1</v>
      </c>
    </row>
    <row r="296" spans="1:14">
      <c r="A296" s="58" t="s">
        <v>2280</v>
      </c>
      <c r="B296" s="111"/>
      <c r="C296" s="111"/>
      <c r="D296" s="111"/>
      <c r="E296" s="111"/>
      <c r="F296" s="111"/>
      <c r="G296" s="111"/>
      <c r="H296" s="111"/>
      <c r="I296" s="111"/>
      <c r="J296" s="111"/>
      <c r="K296" s="111"/>
      <c r="L296" s="111">
        <v>1</v>
      </c>
      <c r="M296" s="111"/>
      <c r="N296" s="111">
        <v>1</v>
      </c>
    </row>
    <row r="297" spans="1:14">
      <c r="A297" s="58" t="s">
        <v>786</v>
      </c>
      <c r="B297" s="111"/>
      <c r="C297" s="111"/>
      <c r="D297" s="111"/>
      <c r="E297" s="111"/>
      <c r="F297" s="111"/>
      <c r="G297" s="111"/>
      <c r="H297" s="111"/>
      <c r="I297" s="111"/>
      <c r="J297" s="111"/>
      <c r="K297" s="111"/>
      <c r="L297" s="111">
        <v>2</v>
      </c>
      <c r="M297" s="111"/>
      <c r="N297" s="111">
        <v>2</v>
      </c>
    </row>
    <row r="298" spans="1:14">
      <c r="A298" s="58" t="s">
        <v>2348</v>
      </c>
      <c r="B298" s="111"/>
      <c r="C298" s="111"/>
      <c r="D298" s="111"/>
      <c r="E298" s="111"/>
      <c r="F298" s="111"/>
      <c r="G298" s="111"/>
      <c r="H298" s="111"/>
      <c r="I298" s="111"/>
      <c r="J298" s="111"/>
      <c r="K298" s="111"/>
      <c r="L298" s="111">
        <v>2</v>
      </c>
      <c r="M298" s="111"/>
      <c r="N298" s="111">
        <v>2</v>
      </c>
    </row>
    <row r="299" spans="1:14">
      <c r="A299" s="58" t="s">
        <v>2349</v>
      </c>
      <c r="B299" s="111"/>
      <c r="C299" s="111"/>
      <c r="D299" s="111"/>
      <c r="E299" s="111"/>
      <c r="F299" s="111"/>
      <c r="G299" s="111"/>
      <c r="H299" s="111"/>
      <c r="I299" s="111"/>
      <c r="J299" s="111"/>
      <c r="K299" s="111"/>
      <c r="L299" s="111">
        <v>1</v>
      </c>
      <c r="M299" s="111">
        <v>1</v>
      </c>
      <c r="N299" s="111">
        <v>2</v>
      </c>
    </row>
    <row r="300" spans="1:14">
      <c r="A300" s="58" t="s">
        <v>2350</v>
      </c>
      <c r="B300" s="111"/>
      <c r="C300" s="111"/>
      <c r="D300" s="111"/>
      <c r="E300" s="111"/>
      <c r="F300" s="111"/>
      <c r="G300" s="111"/>
      <c r="H300" s="111"/>
      <c r="I300" s="111"/>
      <c r="J300" s="111"/>
      <c r="K300" s="111"/>
      <c r="L300" s="111">
        <v>1</v>
      </c>
      <c r="M300" s="111"/>
      <c r="N300" s="111">
        <v>1</v>
      </c>
    </row>
    <row r="301" spans="1:14">
      <c r="A301" s="58" t="s">
        <v>2351</v>
      </c>
      <c r="B301" s="111"/>
      <c r="C301" s="111"/>
      <c r="D301" s="111"/>
      <c r="E301" s="111"/>
      <c r="F301" s="111"/>
      <c r="G301" s="111"/>
      <c r="H301" s="111"/>
      <c r="I301" s="111"/>
      <c r="J301" s="111"/>
      <c r="K301" s="111"/>
      <c r="L301" s="111">
        <v>1</v>
      </c>
      <c r="M301" s="111"/>
      <c r="N301" s="111">
        <v>1</v>
      </c>
    </row>
    <row r="302" spans="1:14">
      <c r="A302" s="58" t="s">
        <v>789</v>
      </c>
      <c r="B302" s="111"/>
      <c r="C302" s="111"/>
      <c r="D302" s="111"/>
      <c r="E302" s="111"/>
      <c r="F302" s="111"/>
      <c r="G302" s="111"/>
      <c r="H302" s="111"/>
      <c r="I302" s="111"/>
      <c r="J302" s="111"/>
      <c r="K302" s="111"/>
      <c r="L302" s="111">
        <v>1</v>
      </c>
      <c r="M302" s="111">
        <v>1</v>
      </c>
      <c r="N302" s="111">
        <v>2</v>
      </c>
    </row>
    <row r="303" spans="1:14">
      <c r="A303" s="58" t="s">
        <v>704</v>
      </c>
      <c r="B303" s="111"/>
      <c r="C303" s="111"/>
      <c r="D303" s="111"/>
      <c r="E303" s="111"/>
      <c r="F303" s="111"/>
      <c r="G303" s="111"/>
      <c r="H303" s="111"/>
      <c r="I303" s="111"/>
      <c r="J303" s="111"/>
      <c r="K303" s="111"/>
      <c r="L303" s="111">
        <v>2</v>
      </c>
      <c r="M303" s="111"/>
      <c r="N303" s="111">
        <v>2</v>
      </c>
    </row>
    <row r="304" spans="1:14">
      <c r="A304" s="58" t="s">
        <v>2338</v>
      </c>
      <c r="B304" s="111"/>
      <c r="C304" s="111"/>
      <c r="D304" s="111"/>
      <c r="E304" s="111"/>
      <c r="F304" s="111"/>
      <c r="G304" s="111"/>
      <c r="H304" s="111"/>
      <c r="I304" s="111"/>
      <c r="J304" s="111"/>
      <c r="K304" s="111"/>
      <c r="L304" s="111">
        <v>3</v>
      </c>
      <c r="M304" s="111"/>
      <c r="N304" s="111">
        <v>3</v>
      </c>
    </row>
    <row r="305" spans="1:14">
      <c r="A305" s="58" t="s">
        <v>2352</v>
      </c>
      <c r="B305" s="111"/>
      <c r="C305" s="111"/>
      <c r="D305" s="111"/>
      <c r="E305" s="111"/>
      <c r="F305" s="111"/>
      <c r="G305" s="111"/>
      <c r="H305" s="111"/>
      <c r="I305" s="111"/>
      <c r="J305" s="111"/>
      <c r="K305" s="111"/>
      <c r="L305" s="111">
        <v>1</v>
      </c>
      <c r="M305" s="111"/>
      <c r="N305" s="111">
        <v>1</v>
      </c>
    </row>
    <row r="306" spans="1:14">
      <c r="A306" s="58" t="s">
        <v>791</v>
      </c>
      <c r="B306" s="111"/>
      <c r="C306" s="111"/>
      <c r="D306" s="111"/>
      <c r="E306" s="111"/>
      <c r="F306" s="111"/>
      <c r="G306" s="111"/>
      <c r="H306" s="111"/>
      <c r="I306" s="111"/>
      <c r="J306" s="111"/>
      <c r="K306" s="111"/>
      <c r="L306" s="111">
        <v>1</v>
      </c>
      <c r="M306" s="111"/>
      <c r="N306" s="111">
        <v>1</v>
      </c>
    </row>
    <row r="307" spans="1:14">
      <c r="A307" s="58" t="s">
        <v>2580</v>
      </c>
      <c r="B307" s="111"/>
      <c r="C307" s="111"/>
      <c r="D307" s="111"/>
      <c r="E307" s="111"/>
      <c r="F307" s="111"/>
      <c r="G307" s="111"/>
      <c r="H307" s="111"/>
      <c r="I307" s="111"/>
      <c r="J307" s="111"/>
      <c r="K307" s="111"/>
      <c r="L307" s="111"/>
      <c r="M307" s="111">
        <v>1</v>
      </c>
      <c r="N307" s="111">
        <v>1</v>
      </c>
    </row>
    <row r="308" spans="1:14">
      <c r="A308" s="58" t="s">
        <v>2582</v>
      </c>
      <c r="B308" s="111"/>
      <c r="C308" s="111"/>
      <c r="D308" s="111"/>
      <c r="E308" s="111"/>
      <c r="F308" s="111"/>
      <c r="G308" s="111"/>
      <c r="H308" s="111"/>
      <c r="I308" s="111"/>
      <c r="J308" s="111"/>
      <c r="K308" s="111"/>
      <c r="L308" s="111"/>
      <c r="M308" s="111">
        <v>1</v>
      </c>
      <c r="N308" s="111">
        <v>1</v>
      </c>
    </row>
    <row r="309" spans="1:14">
      <c r="A309" s="58" t="s">
        <v>880</v>
      </c>
      <c r="B309" s="111"/>
      <c r="C309" s="111"/>
      <c r="D309" s="111"/>
      <c r="E309" s="111"/>
      <c r="F309" s="111"/>
      <c r="G309" s="111"/>
      <c r="H309" s="111"/>
      <c r="I309" s="111"/>
      <c r="J309" s="111"/>
      <c r="K309" s="111">
        <v>5</v>
      </c>
      <c r="L309" s="111"/>
      <c r="M309" s="111"/>
      <c r="N309" s="111">
        <v>5</v>
      </c>
    </row>
    <row r="310" spans="1:14">
      <c r="A310" s="58" t="s">
        <v>110</v>
      </c>
      <c r="B310" s="111"/>
      <c r="C310" s="111"/>
      <c r="D310" s="111"/>
      <c r="E310" s="111"/>
      <c r="F310" s="111"/>
      <c r="G310" s="111"/>
      <c r="H310" s="111"/>
      <c r="I310" s="111"/>
      <c r="J310" s="111"/>
      <c r="K310" s="111"/>
      <c r="L310" s="111">
        <v>2</v>
      </c>
      <c r="M310" s="111"/>
      <c r="N310" s="111">
        <v>2</v>
      </c>
    </row>
    <row r="311" spans="1:14">
      <c r="A311" s="58" t="s">
        <v>2208</v>
      </c>
      <c r="B311" s="111"/>
      <c r="C311" s="111"/>
      <c r="D311" s="111"/>
      <c r="E311" s="111"/>
      <c r="F311" s="111"/>
      <c r="G311" s="111"/>
      <c r="H311" s="111"/>
      <c r="I311" s="111"/>
      <c r="J311" s="111"/>
      <c r="K311" s="111"/>
      <c r="L311" s="111">
        <v>1</v>
      </c>
      <c r="M311" s="111"/>
      <c r="N311" s="111">
        <v>1</v>
      </c>
    </row>
    <row r="312" spans="1:14">
      <c r="A312" s="58" t="s">
        <v>1053</v>
      </c>
      <c r="B312" s="111"/>
      <c r="C312" s="111"/>
      <c r="D312" s="111"/>
      <c r="E312" s="111"/>
      <c r="F312" s="111"/>
      <c r="G312" s="111"/>
      <c r="H312" s="111"/>
      <c r="I312" s="111"/>
      <c r="J312" s="111"/>
      <c r="K312" s="111"/>
      <c r="L312" s="111">
        <v>1</v>
      </c>
      <c r="M312" s="111"/>
      <c r="N312" s="111">
        <v>1</v>
      </c>
    </row>
    <row r="313" spans="1:14">
      <c r="A313" s="58" t="s">
        <v>2356</v>
      </c>
      <c r="B313" s="111"/>
      <c r="C313" s="111">
        <v>1</v>
      </c>
      <c r="D313" s="111"/>
      <c r="E313" s="111"/>
      <c r="F313" s="111"/>
      <c r="G313" s="111"/>
      <c r="H313" s="111"/>
      <c r="I313" s="111"/>
      <c r="J313" s="111"/>
      <c r="K313" s="111"/>
      <c r="L313" s="111"/>
      <c r="M313" s="111"/>
      <c r="N313" s="111">
        <v>1</v>
      </c>
    </row>
    <row r="314" spans="1:14">
      <c r="A314" s="58" t="s">
        <v>2357</v>
      </c>
      <c r="B314" s="111"/>
      <c r="C314" s="111"/>
      <c r="D314" s="111"/>
      <c r="E314" s="111"/>
      <c r="F314" s="111"/>
      <c r="G314" s="111"/>
      <c r="H314" s="111"/>
      <c r="I314" s="111"/>
      <c r="J314" s="111"/>
      <c r="K314" s="111"/>
      <c r="L314" s="111">
        <v>1</v>
      </c>
      <c r="M314" s="111"/>
      <c r="N314" s="111">
        <v>1</v>
      </c>
    </row>
    <row r="315" spans="1:14">
      <c r="A315" s="58" t="s">
        <v>2358</v>
      </c>
      <c r="B315" s="111"/>
      <c r="C315" s="111"/>
      <c r="D315" s="111"/>
      <c r="E315" s="111"/>
      <c r="F315" s="111"/>
      <c r="G315" s="111"/>
      <c r="H315" s="111"/>
      <c r="I315" s="111"/>
      <c r="J315" s="111"/>
      <c r="K315" s="111"/>
      <c r="L315" s="111">
        <v>1</v>
      </c>
      <c r="M315" s="111"/>
      <c r="N315" s="111">
        <v>1</v>
      </c>
    </row>
    <row r="316" spans="1:14">
      <c r="A316" s="58" t="s">
        <v>2359</v>
      </c>
      <c r="B316" s="111">
        <v>1</v>
      </c>
      <c r="C316" s="111"/>
      <c r="D316" s="111"/>
      <c r="E316" s="111"/>
      <c r="F316" s="111"/>
      <c r="G316" s="111"/>
      <c r="H316" s="111"/>
      <c r="I316" s="111"/>
      <c r="J316" s="111"/>
      <c r="K316" s="111"/>
      <c r="L316" s="111"/>
      <c r="M316" s="111"/>
      <c r="N316" s="111">
        <v>1</v>
      </c>
    </row>
    <row r="317" spans="1:14">
      <c r="A317" s="58" t="s">
        <v>1103</v>
      </c>
      <c r="B317" s="111"/>
      <c r="C317" s="111"/>
      <c r="D317" s="111"/>
      <c r="E317" s="111"/>
      <c r="F317" s="111"/>
      <c r="G317" s="111"/>
      <c r="H317" s="111"/>
      <c r="I317" s="111"/>
      <c r="J317" s="111"/>
      <c r="K317" s="111"/>
      <c r="L317" s="111">
        <v>1</v>
      </c>
      <c r="M317" s="111"/>
      <c r="N317" s="111">
        <v>1</v>
      </c>
    </row>
    <row r="318" spans="1:14">
      <c r="A318" s="58" t="s">
        <v>979</v>
      </c>
      <c r="B318" s="111"/>
      <c r="C318" s="111"/>
      <c r="D318" s="111"/>
      <c r="E318" s="111"/>
      <c r="F318" s="111"/>
      <c r="G318" s="111"/>
      <c r="H318" s="111"/>
      <c r="I318" s="111"/>
      <c r="J318" s="111"/>
      <c r="K318" s="111"/>
      <c r="L318" s="111">
        <v>1</v>
      </c>
      <c r="M318" s="111"/>
      <c r="N318" s="111">
        <v>1</v>
      </c>
    </row>
    <row r="319" spans="1:14">
      <c r="A319" s="58" t="s">
        <v>357</v>
      </c>
      <c r="B319" s="111"/>
      <c r="C319" s="111"/>
      <c r="D319" s="111"/>
      <c r="E319" s="111"/>
      <c r="F319" s="111"/>
      <c r="G319" s="111"/>
      <c r="H319" s="111"/>
      <c r="I319" s="111"/>
      <c r="J319" s="111"/>
      <c r="K319" s="111"/>
      <c r="L319" s="111">
        <v>2</v>
      </c>
      <c r="M319" s="111"/>
      <c r="N319" s="111">
        <v>2</v>
      </c>
    </row>
    <row r="320" spans="1:14">
      <c r="A320" s="58" t="s">
        <v>2221</v>
      </c>
      <c r="B320" s="111"/>
      <c r="C320" s="111"/>
      <c r="D320" s="111"/>
      <c r="E320" s="111"/>
      <c r="F320" s="111"/>
      <c r="G320" s="111"/>
      <c r="H320" s="111"/>
      <c r="I320" s="111"/>
      <c r="J320" s="111"/>
      <c r="K320" s="111"/>
      <c r="L320" s="111">
        <v>1</v>
      </c>
      <c r="M320" s="111"/>
      <c r="N320" s="111">
        <v>1</v>
      </c>
    </row>
    <row r="321" spans="1:14">
      <c r="A321" s="58" t="s">
        <v>541</v>
      </c>
      <c r="B321" s="111"/>
      <c r="C321" s="111"/>
      <c r="D321" s="111"/>
      <c r="E321" s="111"/>
      <c r="F321" s="111"/>
      <c r="G321" s="111"/>
      <c r="H321" s="111"/>
      <c r="I321" s="111"/>
      <c r="J321" s="111"/>
      <c r="K321" s="111"/>
      <c r="L321" s="111">
        <v>3</v>
      </c>
      <c r="M321" s="111"/>
      <c r="N321" s="111">
        <v>3</v>
      </c>
    </row>
    <row r="322" spans="1:14">
      <c r="A322" s="58" t="s">
        <v>66</v>
      </c>
      <c r="B322" s="111"/>
      <c r="C322" s="111"/>
      <c r="D322" s="111"/>
      <c r="E322" s="111"/>
      <c r="F322" s="111"/>
      <c r="G322" s="111"/>
      <c r="H322" s="111"/>
      <c r="I322" s="111"/>
      <c r="J322" s="111"/>
      <c r="K322" s="111"/>
      <c r="L322" s="111">
        <v>5</v>
      </c>
      <c r="M322" s="111"/>
      <c r="N322" s="111">
        <v>5</v>
      </c>
    </row>
    <row r="323" spans="1:14">
      <c r="A323" s="58" t="s">
        <v>1149</v>
      </c>
      <c r="B323" s="111"/>
      <c r="C323" s="111"/>
      <c r="D323" s="111"/>
      <c r="E323" s="111"/>
      <c r="F323" s="111"/>
      <c r="G323" s="111"/>
      <c r="H323" s="111"/>
      <c r="I323" s="111"/>
      <c r="J323" s="111"/>
      <c r="K323" s="111"/>
      <c r="L323" s="111">
        <v>1</v>
      </c>
      <c r="M323" s="111"/>
      <c r="N323" s="111">
        <v>1</v>
      </c>
    </row>
    <row r="324" spans="1:14">
      <c r="A324" s="58" t="s">
        <v>710</v>
      </c>
      <c r="B324" s="111"/>
      <c r="C324" s="111"/>
      <c r="D324" s="111"/>
      <c r="E324" s="111"/>
      <c r="F324" s="111"/>
      <c r="G324" s="111"/>
      <c r="H324" s="111"/>
      <c r="I324" s="111"/>
      <c r="J324" s="111"/>
      <c r="K324" s="111"/>
      <c r="L324" s="111">
        <v>1</v>
      </c>
      <c r="M324" s="111"/>
      <c r="N324" s="111">
        <v>1</v>
      </c>
    </row>
    <row r="325" spans="1:14">
      <c r="A325" s="58" t="s">
        <v>2224</v>
      </c>
      <c r="B325" s="111">
        <v>1</v>
      </c>
      <c r="C325" s="111"/>
      <c r="D325" s="111"/>
      <c r="E325" s="111"/>
      <c r="F325" s="111"/>
      <c r="G325" s="111"/>
      <c r="H325" s="111"/>
      <c r="I325" s="111"/>
      <c r="J325" s="111"/>
      <c r="K325" s="111"/>
      <c r="L325" s="111"/>
      <c r="M325" s="111"/>
      <c r="N325" s="111">
        <v>1</v>
      </c>
    </row>
    <row r="326" spans="1:14">
      <c r="A326" s="58" t="s">
        <v>107</v>
      </c>
      <c r="B326" s="111"/>
      <c r="C326" s="111"/>
      <c r="D326" s="111"/>
      <c r="E326" s="111"/>
      <c r="F326" s="111"/>
      <c r="G326" s="111"/>
      <c r="H326" s="111"/>
      <c r="I326" s="111"/>
      <c r="J326" s="111"/>
      <c r="K326" s="111"/>
      <c r="L326" s="111">
        <v>10</v>
      </c>
      <c r="M326" s="111">
        <v>1</v>
      </c>
      <c r="N326" s="111">
        <v>11</v>
      </c>
    </row>
    <row r="327" spans="1:14">
      <c r="A327" s="58" t="s">
        <v>1896</v>
      </c>
      <c r="B327" s="111"/>
      <c r="C327" s="111"/>
      <c r="D327" s="111"/>
      <c r="E327" s="111"/>
      <c r="F327" s="111"/>
      <c r="G327" s="111"/>
      <c r="H327" s="111"/>
      <c r="I327" s="111"/>
      <c r="J327" s="111"/>
      <c r="K327" s="111"/>
      <c r="L327" s="111">
        <v>2</v>
      </c>
      <c r="M327" s="111"/>
      <c r="N327" s="111">
        <v>2</v>
      </c>
    </row>
    <row r="328" spans="1:14">
      <c r="A328" s="58" t="s">
        <v>623</v>
      </c>
      <c r="B328" s="111"/>
      <c r="C328" s="111"/>
      <c r="D328" s="111"/>
      <c r="E328" s="111"/>
      <c r="F328" s="111"/>
      <c r="G328" s="111"/>
      <c r="H328" s="111"/>
      <c r="I328" s="111"/>
      <c r="J328" s="111"/>
      <c r="K328" s="111"/>
      <c r="L328" s="111">
        <v>6</v>
      </c>
      <c r="M328" s="111"/>
      <c r="N328" s="111">
        <v>6</v>
      </c>
    </row>
    <row r="329" spans="1:14">
      <c r="A329" s="58" t="s">
        <v>620</v>
      </c>
      <c r="B329" s="111"/>
      <c r="C329" s="111"/>
      <c r="D329" s="111"/>
      <c r="E329" s="111"/>
      <c r="F329" s="111"/>
      <c r="G329" s="111"/>
      <c r="H329" s="111"/>
      <c r="I329" s="111"/>
      <c r="J329" s="111"/>
      <c r="K329" s="111"/>
      <c r="L329" s="111">
        <v>4</v>
      </c>
      <c r="M329" s="111"/>
      <c r="N329" s="111">
        <v>4</v>
      </c>
    </row>
    <row r="330" spans="1:14">
      <c r="A330" s="58" t="s">
        <v>1772</v>
      </c>
      <c r="B330" s="111"/>
      <c r="C330" s="111"/>
      <c r="D330" s="111"/>
      <c r="E330" s="111"/>
      <c r="F330" s="111">
        <v>1</v>
      </c>
      <c r="G330" s="111"/>
      <c r="H330" s="111"/>
      <c r="I330" s="111"/>
      <c r="J330" s="111"/>
      <c r="K330" s="111"/>
      <c r="L330" s="111"/>
      <c r="M330" s="111"/>
      <c r="N330" s="111">
        <v>1</v>
      </c>
    </row>
    <row r="331" spans="1:14">
      <c r="A331" s="58" t="s">
        <v>1782</v>
      </c>
      <c r="B331" s="111"/>
      <c r="C331" s="111"/>
      <c r="D331" s="111"/>
      <c r="E331" s="111"/>
      <c r="F331" s="111">
        <v>2</v>
      </c>
      <c r="G331" s="111"/>
      <c r="H331" s="111"/>
      <c r="I331" s="111"/>
      <c r="J331" s="111"/>
      <c r="K331" s="111"/>
      <c r="L331" s="111"/>
      <c r="M331" s="111"/>
      <c r="N331" s="111">
        <v>2</v>
      </c>
    </row>
    <row r="332" spans="1:14">
      <c r="A332" s="58" t="s">
        <v>543</v>
      </c>
      <c r="B332" s="111"/>
      <c r="C332" s="111"/>
      <c r="D332" s="111"/>
      <c r="E332" s="111"/>
      <c r="F332" s="111"/>
      <c r="G332" s="111"/>
      <c r="H332" s="111"/>
      <c r="I332" s="111"/>
      <c r="J332" s="111"/>
      <c r="K332" s="111"/>
      <c r="L332" s="111">
        <v>1</v>
      </c>
      <c r="M332" s="111"/>
      <c r="N332" s="111">
        <v>1</v>
      </c>
    </row>
    <row r="333" spans="1:14">
      <c r="A333" s="58" t="s">
        <v>1032</v>
      </c>
      <c r="B333" s="111"/>
      <c r="C333" s="111"/>
      <c r="D333" s="111"/>
      <c r="E333" s="111"/>
      <c r="F333" s="111"/>
      <c r="G333" s="111"/>
      <c r="H333" s="111">
        <v>1</v>
      </c>
      <c r="I333" s="111"/>
      <c r="J333" s="111"/>
      <c r="K333" s="111"/>
      <c r="L333" s="111"/>
      <c r="M333" s="111"/>
      <c r="N333" s="111">
        <v>1</v>
      </c>
    </row>
    <row r="334" spans="1:14">
      <c r="A334" s="58" t="s">
        <v>1114</v>
      </c>
      <c r="B334" s="111"/>
      <c r="C334" s="111"/>
      <c r="D334" s="111"/>
      <c r="E334" s="111"/>
      <c r="F334" s="111"/>
      <c r="G334" s="111"/>
      <c r="H334" s="111">
        <v>1</v>
      </c>
      <c r="I334" s="111"/>
      <c r="J334" s="111"/>
      <c r="K334" s="111"/>
      <c r="L334" s="111"/>
      <c r="M334" s="111"/>
      <c r="N334" s="111">
        <v>1</v>
      </c>
    </row>
    <row r="335" spans="1:14">
      <c r="A335" s="58" t="s">
        <v>526</v>
      </c>
      <c r="B335" s="111"/>
      <c r="C335" s="111"/>
      <c r="D335" s="111"/>
      <c r="E335" s="111"/>
      <c r="F335" s="111"/>
      <c r="G335" s="111"/>
      <c r="H335" s="111">
        <v>1</v>
      </c>
      <c r="I335" s="111"/>
      <c r="J335" s="111"/>
      <c r="K335" s="111"/>
      <c r="L335" s="111">
        <v>1</v>
      </c>
      <c r="M335" s="111"/>
      <c r="N335" s="111">
        <v>2</v>
      </c>
    </row>
    <row r="336" spans="1:14">
      <c r="A336" s="58" t="s">
        <v>912</v>
      </c>
      <c r="B336" s="111"/>
      <c r="C336" s="111"/>
      <c r="D336" s="111"/>
      <c r="E336" s="111"/>
      <c r="F336" s="111"/>
      <c r="G336" s="111">
        <v>2</v>
      </c>
      <c r="H336" s="111"/>
      <c r="I336" s="111"/>
      <c r="J336" s="111"/>
      <c r="K336" s="111"/>
      <c r="L336" s="111"/>
      <c r="M336" s="111"/>
      <c r="N336" s="111">
        <v>2</v>
      </c>
    </row>
    <row r="337" spans="1:14">
      <c r="A337" s="58" t="s">
        <v>451</v>
      </c>
      <c r="B337" s="111"/>
      <c r="C337" s="111"/>
      <c r="D337" s="111"/>
      <c r="E337" s="111"/>
      <c r="F337" s="111"/>
      <c r="G337" s="111"/>
      <c r="H337" s="111"/>
      <c r="I337" s="111"/>
      <c r="J337" s="111"/>
      <c r="K337" s="111"/>
      <c r="L337" s="111">
        <v>1</v>
      </c>
      <c r="M337" s="111"/>
      <c r="N337" s="111">
        <v>1</v>
      </c>
    </row>
    <row r="338" spans="1:14">
      <c r="A338" s="58" t="s">
        <v>796</v>
      </c>
      <c r="B338" s="111"/>
      <c r="C338" s="111"/>
      <c r="D338" s="111"/>
      <c r="E338" s="111"/>
      <c r="F338" s="111"/>
      <c r="G338" s="111"/>
      <c r="H338" s="111"/>
      <c r="I338" s="111"/>
      <c r="J338" s="111"/>
      <c r="K338" s="111"/>
      <c r="L338" s="111">
        <v>1</v>
      </c>
      <c r="M338" s="111"/>
      <c r="N338" s="111">
        <v>1</v>
      </c>
    </row>
    <row r="339" spans="1:14">
      <c r="A339" s="58" t="s">
        <v>627</v>
      </c>
      <c r="B339" s="111"/>
      <c r="C339" s="111"/>
      <c r="D339" s="111"/>
      <c r="E339" s="111"/>
      <c r="F339" s="111"/>
      <c r="G339" s="111"/>
      <c r="H339" s="111"/>
      <c r="I339" s="111"/>
      <c r="J339" s="111"/>
      <c r="K339" s="111"/>
      <c r="L339" s="111">
        <v>4</v>
      </c>
      <c r="M339" s="111"/>
      <c r="N339" s="111">
        <v>4</v>
      </c>
    </row>
    <row r="340" spans="1:14">
      <c r="A340" s="58" t="s">
        <v>1101</v>
      </c>
      <c r="B340" s="111"/>
      <c r="C340" s="111"/>
      <c r="D340" s="111"/>
      <c r="E340" s="111"/>
      <c r="F340" s="111"/>
      <c r="G340" s="111"/>
      <c r="H340" s="111"/>
      <c r="I340" s="111"/>
      <c r="J340" s="111"/>
      <c r="K340" s="111"/>
      <c r="L340" s="111">
        <v>1</v>
      </c>
      <c r="M340" s="111"/>
      <c r="N340" s="111">
        <v>1</v>
      </c>
    </row>
    <row r="341" spans="1:14">
      <c r="A341" s="58" t="s">
        <v>190</v>
      </c>
      <c r="B341" s="111"/>
      <c r="C341" s="111"/>
      <c r="D341" s="111"/>
      <c r="E341" s="111"/>
      <c r="F341" s="111"/>
      <c r="G341" s="111">
        <v>7</v>
      </c>
      <c r="H341" s="111"/>
      <c r="I341" s="111"/>
      <c r="J341" s="111"/>
      <c r="K341" s="111"/>
      <c r="L341" s="111"/>
      <c r="M341" s="111"/>
      <c r="N341" s="111">
        <v>7</v>
      </c>
    </row>
    <row r="342" spans="1:14">
      <c r="A342" s="58" t="s">
        <v>715</v>
      </c>
      <c r="B342" s="111"/>
      <c r="C342" s="111"/>
      <c r="D342" s="111"/>
      <c r="E342" s="111"/>
      <c r="F342" s="111"/>
      <c r="G342" s="111">
        <v>4</v>
      </c>
      <c r="H342" s="111"/>
      <c r="I342" s="111"/>
      <c r="J342" s="111"/>
      <c r="K342" s="111"/>
      <c r="L342" s="111"/>
      <c r="M342" s="111">
        <v>1</v>
      </c>
      <c r="N342" s="111">
        <v>5</v>
      </c>
    </row>
    <row r="343" spans="1:14">
      <c r="A343" s="58" t="s">
        <v>1141</v>
      </c>
      <c r="B343" s="111"/>
      <c r="C343" s="111"/>
      <c r="D343" s="111"/>
      <c r="E343" s="111"/>
      <c r="F343" s="111"/>
      <c r="G343" s="111">
        <v>1</v>
      </c>
      <c r="H343" s="111"/>
      <c r="I343" s="111"/>
      <c r="J343" s="111"/>
      <c r="K343" s="111"/>
      <c r="L343" s="111"/>
      <c r="M343" s="111"/>
      <c r="N343" s="111">
        <v>1</v>
      </c>
    </row>
    <row r="344" spans="1:14">
      <c r="A344" s="58" t="s">
        <v>1056</v>
      </c>
      <c r="B344" s="111"/>
      <c r="C344" s="111"/>
      <c r="D344" s="111"/>
      <c r="E344" s="111"/>
      <c r="F344" s="111"/>
      <c r="G344" s="111"/>
      <c r="H344" s="111"/>
      <c r="I344" s="111"/>
      <c r="J344" s="111"/>
      <c r="K344" s="111"/>
      <c r="L344" s="111">
        <v>1</v>
      </c>
      <c r="M344" s="111"/>
      <c r="N344" s="111">
        <v>1</v>
      </c>
    </row>
    <row r="345" spans="1:14">
      <c r="A345" s="58" t="s">
        <v>2360</v>
      </c>
      <c r="B345" s="111">
        <v>2</v>
      </c>
      <c r="C345" s="111"/>
      <c r="D345" s="111"/>
      <c r="E345" s="111"/>
      <c r="F345" s="111"/>
      <c r="G345" s="111"/>
      <c r="H345" s="111"/>
      <c r="I345" s="111"/>
      <c r="J345" s="111"/>
      <c r="K345" s="111"/>
      <c r="L345" s="111"/>
      <c r="M345" s="111"/>
      <c r="N345" s="111">
        <v>2</v>
      </c>
    </row>
    <row r="346" spans="1:14">
      <c r="A346" s="58" t="s">
        <v>2330</v>
      </c>
      <c r="B346" s="111">
        <v>1</v>
      </c>
      <c r="C346" s="111"/>
      <c r="D346" s="111"/>
      <c r="E346" s="111"/>
      <c r="F346" s="111"/>
      <c r="G346" s="111"/>
      <c r="H346" s="111"/>
      <c r="I346" s="111"/>
      <c r="J346" s="111"/>
      <c r="K346" s="111"/>
      <c r="L346" s="111"/>
      <c r="M346" s="111"/>
      <c r="N346" s="111">
        <v>1</v>
      </c>
    </row>
    <row r="347" spans="1:14">
      <c r="A347" s="58" t="s">
        <v>2324</v>
      </c>
      <c r="B347" s="111">
        <v>1</v>
      </c>
      <c r="C347" s="111"/>
      <c r="D347" s="111"/>
      <c r="E347" s="111"/>
      <c r="F347" s="111"/>
      <c r="G347" s="111"/>
      <c r="H347" s="111"/>
      <c r="I347" s="111"/>
      <c r="J347" s="111"/>
      <c r="K347" s="111"/>
      <c r="L347" s="111"/>
      <c r="M347" s="111"/>
      <c r="N347" s="111">
        <v>1</v>
      </c>
    </row>
    <row r="348" spans="1:14">
      <c r="A348" s="58" t="s">
        <v>2246</v>
      </c>
      <c r="B348" s="111"/>
      <c r="C348" s="111"/>
      <c r="D348" s="111"/>
      <c r="E348" s="111"/>
      <c r="F348" s="111"/>
      <c r="G348" s="111"/>
      <c r="H348" s="111"/>
      <c r="I348" s="111"/>
      <c r="J348" s="111"/>
      <c r="K348" s="111"/>
      <c r="L348" s="111"/>
      <c r="M348" s="111">
        <v>1</v>
      </c>
      <c r="N348" s="111">
        <v>1</v>
      </c>
    </row>
    <row r="349" spans="1:14">
      <c r="A349" s="58" t="s">
        <v>222</v>
      </c>
      <c r="B349" s="111"/>
      <c r="C349" s="111"/>
      <c r="D349" s="111"/>
      <c r="E349" s="111"/>
      <c r="F349" s="111">
        <v>10</v>
      </c>
      <c r="G349" s="111"/>
      <c r="H349" s="111"/>
      <c r="I349" s="111"/>
      <c r="J349" s="111"/>
      <c r="K349" s="111"/>
      <c r="L349" s="111"/>
      <c r="M349" s="111">
        <v>1</v>
      </c>
      <c r="N349" s="111">
        <v>11</v>
      </c>
    </row>
    <row r="350" spans="1:14">
      <c r="A350" s="58" t="s">
        <v>2361</v>
      </c>
      <c r="B350" s="111">
        <v>1</v>
      </c>
      <c r="C350" s="111"/>
      <c r="D350" s="111"/>
      <c r="E350" s="111"/>
      <c r="F350" s="111">
        <v>1</v>
      </c>
      <c r="G350" s="111"/>
      <c r="H350" s="111"/>
      <c r="I350" s="111"/>
      <c r="J350" s="111"/>
      <c r="K350" s="111"/>
      <c r="L350" s="111"/>
      <c r="M350" s="111"/>
      <c r="N350" s="111">
        <v>2</v>
      </c>
    </row>
    <row r="351" spans="1:14">
      <c r="A351" s="58" t="s">
        <v>2581</v>
      </c>
      <c r="B351" s="111"/>
      <c r="C351" s="111"/>
      <c r="D351" s="111"/>
      <c r="E351" s="111"/>
      <c r="F351" s="111">
        <v>1</v>
      </c>
      <c r="G351" s="111"/>
      <c r="H351" s="111"/>
      <c r="I351" s="111"/>
      <c r="J351" s="111"/>
      <c r="K351" s="111"/>
      <c r="L351" s="111"/>
      <c r="M351" s="111">
        <v>1</v>
      </c>
      <c r="N351" s="111">
        <v>2</v>
      </c>
    </row>
    <row r="352" spans="1:14">
      <c r="A352" s="58" t="s">
        <v>742</v>
      </c>
      <c r="B352" s="111"/>
      <c r="C352" s="111"/>
      <c r="D352" s="111"/>
      <c r="E352" s="111"/>
      <c r="F352" s="111">
        <v>4</v>
      </c>
      <c r="G352" s="111"/>
      <c r="H352" s="111"/>
      <c r="I352" s="111"/>
      <c r="J352" s="111"/>
      <c r="K352" s="111"/>
      <c r="L352" s="111"/>
      <c r="M352" s="111"/>
      <c r="N352" s="111">
        <v>4</v>
      </c>
    </row>
    <row r="353" spans="1:14">
      <c r="A353" s="58" t="s">
        <v>2261</v>
      </c>
      <c r="B353" s="111"/>
      <c r="C353" s="111"/>
      <c r="D353" s="111"/>
      <c r="E353" s="111"/>
      <c r="F353" s="111"/>
      <c r="G353" s="111"/>
      <c r="H353" s="111"/>
      <c r="I353" s="111"/>
      <c r="J353" s="111"/>
      <c r="K353" s="111"/>
      <c r="L353" s="111"/>
      <c r="M353" s="111">
        <v>1</v>
      </c>
      <c r="N353" s="111">
        <v>1</v>
      </c>
    </row>
    <row r="354" spans="1:14">
      <c r="A354" s="58" t="s">
        <v>427</v>
      </c>
      <c r="B354" s="111">
        <v>2</v>
      </c>
      <c r="C354" s="111"/>
      <c r="D354" s="111"/>
      <c r="E354" s="111"/>
      <c r="F354" s="111"/>
      <c r="G354" s="111"/>
      <c r="H354" s="111"/>
      <c r="I354" s="111"/>
      <c r="J354" s="111"/>
      <c r="K354" s="111"/>
      <c r="L354" s="111"/>
      <c r="M354" s="111"/>
      <c r="N354" s="111">
        <v>2</v>
      </c>
    </row>
    <row r="355" spans="1:14">
      <c r="A355" s="58" t="s">
        <v>217</v>
      </c>
      <c r="B355" s="111"/>
      <c r="C355" s="111"/>
      <c r="D355" s="111"/>
      <c r="E355" s="111"/>
      <c r="F355" s="111"/>
      <c r="G355" s="111"/>
      <c r="H355" s="111"/>
      <c r="I355" s="111"/>
      <c r="J355" s="111"/>
      <c r="K355" s="111"/>
      <c r="L355" s="111">
        <v>6</v>
      </c>
      <c r="M355" s="111">
        <v>1</v>
      </c>
      <c r="N355" s="111">
        <v>7</v>
      </c>
    </row>
    <row r="356" spans="1:14">
      <c r="A356" s="58" t="s">
        <v>1207</v>
      </c>
      <c r="B356" s="111"/>
      <c r="C356" s="111"/>
      <c r="D356" s="111"/>
      <c r="E356" s="111"/>
      <c r="F356" s="111"/>
      <c r="G356" s="111"/>
      <c r="H356" s="111"/>
      <c r="I356" s="111"/>
      <c r="J356" s="111"/>
      <c r="K356" s="111"/>
      <c r="L356" s="111"/>
      <c r="M356" s="111"/>
      <c r="N356" s="111"/>
    </row>
    <row r="357" spans="1:14">
      <c r="A357" s="58" t="s">
        <v>1211</v>
      </c>
      <c r="B357" s="111">
        <v>31</v>
      </c>
      <c r="C357" s="111">
        <v>43</v>
      </c>
      <c r="D357" s="111">
        <v>1</v>
      </c>
      <c r="E357" s="111">
        <v>12</v>
      </c>
      <c r="F357" s="111">
        <v>22</v>
      </c>
      <c r="G357" s="111">
        <v>31</v>
      </c>
      <c r="H357" s="111">
        <v>5</v>
      </c>
      <c r="I357" s="111">
        <v>20</v>
      </c>
      <c r="J357" s="111">
        <v>18</v>
      </c>
      <c r="K357" s="111">
        <v>23</v>
      </c>
      <c r="L357" s="111">
        <v>481</v>
      </c>
      <c r="M357" s="111">
        <v>93</v>
      </c>
      <c r="N357" s="111">
        <v>780</v>
      </c>
    </row>
  </sheetData>
  <pageMargins left="0.7" right="0.7" top="0.75" bottom="0.75" header="0.3" footer="0.3"/>
  <pageSetup orientation="portrait" horizontalDpi="4294967293" verticalDpi="4294967293"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AE810"/>
  <sheetViews>
    <sheetView zoomScale="90" zoomScaleNormal="90" workbookViewId="0">
      <pane xSplit="5" ySplit="1" topLeftCell="F789" activePane="bottomRight" state="frozen"/>
      <selection pane="topRight" activeCell="B1" sqref="B1"/>
      <selection pane="bottomLeft" activeCell="A2" sqref="A2"/>
      <selection pane="bottomRight" activeCell="Q809" sqref="Q809"/>
    </sheetView>
  </sheetViews>
  <sheetFormatPr baseColWidth="10" defaultColWidth="8.83203125" defaultRowHeight="15"/>
  <cols>
    <col min="1" max="1" width="7.33203125" style="61" customWidth="1"/>
    <col min="2" max="2" width="8.6640625" style="59" customWidth="1"/>
    <col min="3" max="3" width="6.5" style="66" customWidth="1"/>
    <col min="4" max="4" width="2" style="59" customWidth="1"/>
    <col min="5" max="5" width="13.6640625" style="61" customWidth="1"/>
    <col min="6" max="6" width="2.5" style="61" customWidth="1"/>
    <col min="7" max="7" width="19.33203125" style="60" customWidth="1"/>
    <col min="8" max="8" width="4.33203125" style="61" hidden="1" customWidth="1"/>
    <col min="9" max="9" width="18.5" style="69" hidden="1" customWidth="1"/>
    <col min="10" max="10" width="26" style="62" customWidth="1"/>
    <col min="11" max="11" width="11.5" style="61" customWidth="1"/>
    <col min="12" max="12" width="22.6640625" style="61" customWidth="1"/>
    <col min="13" max="13" width="2.33203125" style="63" customWidth="1"/>
    <col min="14" max="14" width="9.6640625" style="64" hidden="1" customWidth="1"/>
    <col min="15" max="15" width="11.6640625" style="61" customWidth="1"/>
    <col min="16" max="16" width="17.5" style="67" customWidth="1"/>
    <col min="17" max="17" width="18.5" style="68" customWidth="1"/>
    <col min="18" max="18" width="8" style="74" customWidth="1"/>
    <col min="19" max="19" width="8" style="115" customWidth="1"/>
    <col min="20" max="20" width="8" style="121" customWidth="1"/>
    <col min="21" max="21" width="13" style="121" customWidth="1"/>
    <col min="22" max="24" width="3" style="61" customWidth="1"/>
    <col min="25" max="25" width="29.6640625" style="72" hidden="1" customWidth="1"/>
    <col min="26" max="26" width="2.33203125" style="56" customWidth="1"/>
    <col min="27" max="27" width="2.6640625" style="7" customWidth="1"/>
    <col min="28" max="28" width="8.83203125" style="61"/>
    <col min="29" max="29" width="6.5" style="61" customWidth="1"/>
    <col min="30" max="30" width="13.1640625" style="88" customWidth="1"/>
    <col min="31" max="31" width="14.5" style="61" customWidth="1"/>
    <col min="32" max="16384" width="8.83203125" style="61"/>
  </cols>
  <sheetData>
    <row r="1" spans="1:31">
      <c r="A1" s="52" t="s">
        <v>578</v>
      </c>
      <c r="B1" s="52" t="s">
        <v>579</v>
      </c>
      <c r="C1" s="66" t="s">
        <v>5</v>
      </c>
      <c r="D1" s="52" t="s">
        <v>580</v>
      </c>
      <c r="E1" s="52" t="s">
        <v>581</v>
      </c>
      <c r="F1" s="52" t="s">
        <v>582</v>
      </c>
      <c r="G1" s="50" t="s">
        <v>583</v>
      </c>
      <c r="H1" s="77" t="s">
        <v>584</v>
      </c>
      <c r="I1" s="69" t="s">
        <v>585</v>
      </c>
      <c r="J1" s="70" t="s">
        <v>586</v>
      </c>
      <c r="K1" s="77" t="s">
        <v>587</v>
      </c>
      <c r="L1" s="77" t="s">
        <v>588</v>
      </c>
      <c r="M1" s="6" t="s">
        <v>589</v>
      </c>
      <c r="N1" s="55" t="s">
        <v>590</v>
      </c>
      <c r="O1" s="69" t="s">
        <v>591</v>
      </c>
      <c r="P1" s="67" t="s">
        <v>592</v>
      </c>
      <c r="Q1" s="68" t="s">
        <v>593</v>
      </c>
      <c r="R1" s="74" t="s">
        <v>2362</v>
      </c>
      <c r="S1" s="115" t="s">
        <v>2400</v>
      </c>
      <c r="T1" s="121" t="s">
        <v>594</v>
      </c>
      <c r="U1" s="121" t="s">
        <v>2405</v>
      </c>
      <c r="V1" s="21" t="s">
        <v>2375</v>
      </c>
      <c r="W1" s="21" t="s">
        <v>2382</v>
      </c>
      <c r="X1" s="21" t="s">
        <v>597</v>
      </c>
      <c r="Y1" s="72" t="s">
        <v>598</v>
      </c>
      <c r="Z1" s="69" t="s">
        <v>599</v>
      </c>
      <c r="AA1" s="47" t="s">
        <v>600</v>
      </c>
      <c r="AB1" s="69" t="s">
        <v>603</v>
      </c>
      <c r="AC1" s="69" t="s">
        <v>1783</v>
      </c>
      <c r="AD1" s="69" t="s">
        <v>177</v>
      </c>
      <c r="AE1" s="70" t="s">
        <v>604</v>
      </c>
    </row>
    <row r="2" spans="1:31">
      <c r="A2" s="52">
        <v>1</v>
      </c>
      <c r="B2" s="52" t="s">
        <v>13</v>
      </c>
      <c r="C2" s="66" t="s">
        <v>21</v>
      </c>
      <c r="D2" s="52"/>
      <c r="E2" s="50" t="s">
        <v>605</v>
      </c>
      <c r="F2" s="50">
        <v>3</v>
      </c>
      <c r="G2" s="50" t="s">
        <v>85</v>
      </c>
      <c r="H2" s="77"/>
      <c r="I2" s="69" t="s">
        <v>95</v>
      </c>
      <c r="J2" s="70" t="s">
        <v>95</v>
      </c>
      <c r="K2" s="77" t="s">
        <v>606</v>
      </c>
      <c r="L2" s="77"/>
      <c r="M2" s="6">
        <v>1</v>
      </c>
      <c r="N2" s="55"/>
      <c r="O2" s="77" t="s">
        <v>65</v>
      </c>
      <c r="P2" s="67" t="s">
        <v>608</v>
      </c>
      <c r="Q2" s="68" t="s">
        <v>608</v>
      </c>
      <c r="R2" s="74" t="s">
        <v>66</v>
      </c>
      <c r="S2" s="115" t="s">
        <v>66</v>
      </c>
      <c r="T2" s="121" t="s">
        <v>95</v>
      </c>
      <c r="U2" s="121" t="s">
        <v>89</v>
      </c>
      <c r="V2" s="77"/>
      <c r="W2" s="69" t="s">
        <v>609</v>
      </c>
      <c r="X2" s="77"/>
      <c r="Y2" s="77"/>
      <c r="AA2" s="7" t="s">
        <v>610</v>
      </c>
      <c r="AB2" s="69" t="s">
        <v>1232</v>
      </c>
      <c r="AC2" s="77">
        <v>0</v>
      </c>
      <c r="AD2" s="77"/>
      <c r="AE2" s="77"/>
    </row>
    <row r="3" spans="1:31">
      <c r="A3" s="52">
        <v>2</v>
      </c>
      <c r="B3" s="52" t="s">
        <v>13</v>
      </c>
      <c r="C3" s="66" t="s">
        <v>21</v>
      </c>
      <c r="D3" s="52"/>
      <c r="E3" s="50" t="s">
        <v>605</v>
      </c>
      <c r="F3" s="50">
        <v>3</v>
      </c>
      <c r="G3" s="50" t="s">
        <v>98</v>
      </c>
      <c r="H3" s="77"/>
      <c r="I3" s="69" t="s">
        <v>97</v>
      </c>
      <c r="J3" s="70" t="s">
        <v>97</v>
      </c>
      <c r="K3" s="77" t="s">
        <v>611</v>
      </c>
      <c r="L3" s="77"/>
      <c r="M3" s="6">
        <v>1</v>
      </c>
      <c r="N3" s="55"/>
      <c r="O3" s="77" t="s">
        <v>65</v>
      </c>
      <c r="P3" s="67" t="s">
        <v>612</v>
      </c>
      <c r="Q3" s="68" t="s">
        <v>97</v>
      </c>
      <c r="R3" s="74" t="s">
        <v>66</v>
      </c>
      <c r="S3" s="115" t="s">
        <v>66</v>
      </c>
      <c r="T3" s="121" t="s">
        <v>97</v>
      </c>
      <c r="U3" s="121" t="s">
        <v>100</v>
      </c>
      <c r="V3" s="77"/>
      <c r="W3" s="69" t="s">
        <v>609</v>
      </c>
      <c r="X3" s="77"/>
      <c r="Y3" s="77"/>
      <c r="AB3" s="77"/>
      <c r="AC3" s="77">
        <v>1</v>
      </c>
      <c r="AD3" s="77"/>
      <c r="AE3" s="77"/>
    </row>
    <row r="4" spans="1:31">
      <c r="A4" s="52">
        <v>3</v>
      </c>
      <c r="B4" s="52" t="s">
        <v>13</v>
      </c>
      <c r="C4" s="66" t="s">
        <v>21</v>
      </c>
      <c r="D4" s="52"/>
      <c r="E4" s="50" t="s">
        <v>605</v>
      </c>
      <c r="F4" s="50">
        <v>3</v>
      </c>
      <c r="G4" s="50" t="s">
        <v>201</v>
      </c>
      <c r="H4" s="77"/>
      <c r="I4" s="69" t="s">
        <v>202</v>
      </c>
      <c r="J4" s="70" t="s">
        <v>202</v>
      </c>
      <c r="K4" s="69" t="s">
        <v>613</v>
      </c>
      <c r="L4" s="77"/>
      <c r="M4" s="6">
        <v>0.8</v>
      </c>
      <c r="N4" s="55"/>
      <c r="O4" s="77" t="s">
        <v>65</v>
      </c>
      <c r="P4" s="67" t="s">
        <v>612</v>
      </c>
      <c r="Q4" s="68" t="s">
        <v>97</v>
      </c>
      <c r="R4" s="74" t="s">
        <v>66</v>
      </c>
      <c r="S4" s="115" t="s">
        <v>66</v>
      </c>
      <c r="T4" s="121" t="s">
        <v>202</v>
      </c>
      <c r="U4" s="121" t="s">
        <v>297</v>
      </c>
      <c r="V4" s="77"/>
      <c r="W4" s="69" t="s">
        <v>609</v>
      </c>
      <c r="X4" s="77"/>
      <c r="Y4" s="77"/>
      <c r="AB4" s="69" t="s">
        <v>1213</v>
      </c>
      <c r="AC4" s="69">
        <v>0</v>
      </c>
      <c r="AD4" s="77"/>
    </row>
    <row r="5" spans="1:31">
      <c r="A5" s="52">
        <v>4</v>
      </c>
      <c r="B5" s="52" t="s">
        <v>13</v>
      </c>
      <c r="C5" s="66" t="s">
        <v>21</v>
      </c>
      <c r="D5" s="52"/>
      <c r="E5" s="50" t="s">
        <v>605</v>
      </c>
      <c r="F5" s="50">
        <v>3</v>
      </c>
      <c r="G5" s="50" t="s">
        <v>311</v>
      </c>
      <c r="H5" s="77"/>
      <c r="I5" s="69" t="s">
        <v>614</v>
      </c>
      <c r="J5" s="70" t="s">
        <v>614</v>
      </c>
      <c r="K5" s="21" t="s">
        <v>615</v>
      </c>
      <c r="L5" s="77"/>
      <c r="M5" s="6">
        <v>0.8</v>
      </c>
      <c r="N5" s="55"/>
      <c r="O5" s="77" t="s">
        <v>65</v>
      </c>
      <c r="P5" s="67" t="s">
        <v>608</v>
      </c>
      <c r="Q5" s="68" t="s">
        <v>248</v>
      </c>
      <c r="R5" s="74" t="s">
        <v>545</v>
      </c>
      <c r="S5" s="115" t="s">
        <v>545</v>
      </c>
      <c r="T5" s="121" t="s">
        <v>614</v>
      </c>
      <c r="U5" s="121" t="s">
        <v>150</v>
      </c>
      <c r="V5" s="77"/>
      <c r="W5" s="69" t="s">
        <v>609</v>
      </c>
      <c r="X5" s="77"/>
      <c r="AB5" s="69" t="s">
        <v>1219</v>
      </c>
      <c r="AC5" s="77">
        <v>-1</v>
      </c>
      <c r="AD5" s="77"/>
    </row>
    <row r="6" spans="1:31">
      <c r="A6" s="52">
        <v>5</v>
      </c>
      <c r="B6" s="52" t="s">
        <v>13</v>
      </c>
      <c r="C6" s="66" t="s">
        <v>21</v>
      </c>
      <c r="D6" s="52"/>
      <c r="E6" s="50" t="s">
        <v>605</v>
      </c>
      <c r="F6" s="50">
        <v>3</v>
      </c>
      <c r="G6" s="50" t="s">
        <v>69</v>
      </c>
      <c r="H6" s="77"/>
      <c r="I6" s="69" t="s">
        <v>83</v>
      </c>
      <c r="J6" s="70" t="s">
        <v>83</v>
      </c>
      <c r="K6" s="77" t="s">
        <v>616</v>
      </c>
      <c r="L6" s="77"/>
      <c r="M6" s="6">
        <v>1</v>
      </c>
      <c r="N6" s="55"/>
      <c r="O6" s="77" t="s">
        <v>65</v>
      </c>
      <c r="P6" s="67" t="s">
        <v>612</v>
      </c>
      <c r="Q6" s="68" t="s">
        <v>71</v>
      </c>
      <c r="R6" s="74" t="s">
        <v>66</v>
      </c>
      <c r="S6" s="115" t="s">
        <v>66</v>
      </c>
      <c r="T6" s="121" t="s">
        <v>83</v>
      </c>
      <c r="U6" s="121" t="s">
        <v>72</v>
      </c>
      <c r="V6" s="77"/>
      <c r="W6" s="69" t="s">
        <v>609</v>
      </c>
      <c r="X6" s="77"/>
      <c r="Y6" s="77"/>
      <c r="AB6" s="69" t="s">
        <v>2397</v>
      </c>
      <c r="AC6" s="77"/>
      <c r="AD6" s="77"/>
      <c r="AE6" s="77"/>
    </row>
    <row r="7" spans="1:31">
      <c r="A7" s="52">
        <v>6</v>
      </c>
      <c r="B7" s="52" t="s">
        <v>13</v>
      </c>
      <c r="C7" s="66" t="s">
        <v>21</v>
      </c>
      <c r="D7" s="52"/>
      <c r="E7" s="50" t="s">
        <v>605</v>
      </c>
      <c r="F7" s="50">
        <v>3</v>
      </c>
      <c r="G7" s="50" t="s">
        <v>234</v>
      </c>
      <c r="H7" s="77"/>
      <c r="I7" s="69" t="s">
        <v>238</v>
      </c>
      <c r="J7" s="70" t="s">
        <v>238</v>
      </c>
      <c r="K7" s="77" t="s">
        <v>617</v>
      </c>
      <c r="L7" s="77"/>
      <c r="M7" s="6">
        <v>0.8</v>
      </c>
      <c r="N7" s="55"/>
      <c r="O7" s="77" t="s">
        <v>65</v>
      </c>
      <c r="P7" s="67" t="s">
        <v>608</v>
      </c>
      <c r="Q7" s="68" t="s">
        <v>608</v>
      </c>
      <c r="R7" s="74" t="s">
        <v>66</v>
      </c>
      <c r="S7" s="115" t="s">
        <v>66</v>
      </c>
      <c r="T7" s="121" t="s">
        <v>238</v>
      </c>
      <c r="U7" s="121" t="s">
        <v>72</v>
      </c>
      <c r="V7" s="77"/>
      <c r="W7" s="69" t="s">
        <v>609</v>
      </c>
      <c r="X7" s="77"/>
      <c r="Y7" s="77"/>
      <c r="AB7" s="69"/>
      <c r="AC7" s="77"/>
      <c r="AD7" s="77"/>
      <c r="AE7" s="77"/>
    </row>
    <row r="8" spans="1:31">
      <c r="A8" s="52">
        <v>7</v>
      </c>
      <c r="B8" s="52" t="s">
        <v>13</v>
      </c>
      <c r="C8" s="66" t="s">
        <v>21</v>
      </c>
      <c r="D8" s="52"/>
      <c r="E8" s="50" t="s">
        <v>605</v>
      </c>
      <c r="F8" s="50">
        <v>3</v>
      </c>
      <c r="G8" s="50" t="s">
        <v>121</v>
      </c>
      <c r="H8" s="77"/>
      <c r="I8" s="69" t="s">
        <v>130</v>
      </c>
      <c r="J8" s="70" t="s">
        <v>123</v>
      </c>
      <c r="K8" s="77" t="s">
        <v>618</v>
      </c>
      <c r="L8" s="77"/>
      <c r="M8" s="6">
        <v>1</v>
      </c>
      <c r="N8" s="55"/>
      <c r="O8" s="77" t="s">
        <v>65</v>
      </c>
      <c r="P8" s="67" t="s">
        <v>108</v>
      </c>
      <c r="Q8" s="68" t="s">
        <v>123</v>
      </c>
      <c r="R8" s="74" t="s">
        <v>66</v>
      </c>
      <c r="S8" s="115" t="s">
        <v>66</v>
      </c>
      <c r="T8" s="121" t="s">
        <v>130</v>
      </c>
      <c r="U8" s="121" t="s">
        <v>167</v>
      </c>
      <c r="V8" s="77"/>
      <c r="W8" s="69" t="s">
        <v>609</v>
      </c>
      <c r="X8" s="77"/>
      <c r="Y8" s="77"/>
      <c r="AB8" s="69" t="s">
        <v>1222</v>
      </c>
      <c r="AC8" s="77">
        <v>1</v>
      </c>
      <c r="AD8" s="77"/>
    </row>
    <row r="9" spans="1:31">
      <c r="A9" s="52">
        <v>8</v>
      </c>
      <c r="B9" s="52" t="s">
        <v>13</v>
      </c>
      <c r="C9" s="66" t="s">
        <v>21</v>
      </c>
      <c r="D9" s="52"/>
      <c r="E9" s="50" t="s">
        <v>605</v>
      </c>
      <c r="F9" s="50">
        <v>3</v>
      </c>
      <c r="G9" s="50" t="s">
        <v>174</v>
      </c>
      <c r="H9" s="77"/>
      <c r="I9" s="69" t="s">
        <v>173</v>
      </c>
      <c r="J9" s="70" t="s">
        <v>173</v>
      </c>
      <c r="K9" s="77" t="s">
        <v>619</v>
      </c>
      <c r="L9" s="77"/>
      <c r="M9" s="6">
        <v>0.8</v>
      </c>
      <c r="N9" s="55"/>
      <c r="O9" s="77" t="s">
        <v>65</v>
      </c>
      <c r="P9" s="67" t="s">
        <v>108</v>
      </c>
      <c r="Q9" s="68" t="s">
        <v>173</v>
      </c>
      <c r="R9" s="74" t="s">
        <v>66</v>
      </c>
      <c r="S9" s="115" t="s">
        <v>66</v>
      </c>
      <c r="T9" s="121" t="s">
        <v>173</v>
      </c>
      <c r="V9" s="77"/>
      <c r="W9" s="69" t="s">
        <v>609</v>
      </c>
      <c r="X9" s="77"/>
      <c r="Y9" s="77"/>
      <c r="AB9" s="77"/>
      <c r="AC9" s="77"/>
      <c r="AD9" s="77"/>
      <c r="AE9" s="77"/>
    </row>
    <row r="10" spans="1:31">
      <c r="A10" s="52">
        <v>9</v>
      </c>
      <c r="B10" s="52" t="s">
        <v>13</v>
      </c>
      <c r="C10" s="66" t="s">
        <v>21</v>
      </c>
      <c r="D10" s="52"/>
      <c r="E10" s="50" t="s">
        <v>605</v>
      </c>
      <c r="F10" s="50">
        <v>3</v>
      </c>
      <c r="G10" s="50" t="s">
        <v>104</v>
      </c>
      <c r="H10" s="77"/>
      <c r="I10" s="69" t="s">
        <v>113</v>
      </c>
      <c r="J10" s="129" t="s">
        <v>620</v>
      </c>
      <c r="K10" s="77" t="s">
        <v>621</v>
      </c>
      <c r="L10" s="77"/>
      <c r="M10" s="6">
        <v>1</v>
      </c>
      <c r="N10" s="55"/>
      <c r="O10" s="77" t="s">
        <v>65</v>
      </c>
      <c r="P10" s="67" t="s">
        <v>108</v>
      </c>
      <c r="Q10" s="68" t="s">
        <v>107</v>
      </c>
      <c r="R10" s="74" t="s">
        <v>66</v>
      </c>
      <c r="S10" s="115" t="s">
        <v>66</v>
      </c>
      <c r="T10" s="121" t="s">
        <v>113</v>
      </c>
      <c r="U10" s="121" t="s">
        <v>116</v>
      </c>
      <c r="V10" s="69" t="s">
        <v>609</v>
      </c>
      <c r="W10" s="69" t="s">
        <v>609</v>
      </c>
      <c r="X10" s="77"/>
      <c r="Y10" s="77"/>
      <c r="AB10" s="77"/>
      <c r="AC10" s="77"/>
      <c r="AD10" s="77"/>
      <c r="AE10" s="77"/>
    </row>
    <row r="11" spans="1:31">
      <c r="A11" s="52">
        <v>10</v>
      </c>
      <c r="B11" s="52" t="s">
        <v>13</v>
      </c>
      <c r="C11" s="66" t="s">
        <v>21</v>
      </c>
      <c r="D11" s="52"/>
      <c r="E11" s="50" t="s">
        <v>605</v>
      </c>
      <c r="F11" s="50">
        <v>3</v>
      </c>
      <c r="G11" s="50" t="s">
        <v>163</v>
      </c>
      <c r="H11" s="77"/>
      <c r="I11" s="69" t="s">
        <v>171</v>
      </c>
      <c r="J11" s="70" t="s">
        <v>171</v>
      </c>
      <c r="K11" s="77" t="s">
        <v>622</v>
      </c>
      <c r="L11" s="77"/>
      <c r="M11" s="6">
        <v>1</v>
      </c>
      <c r="N11" s="55"/>
      <c r="O11" s="77" t="s">
        <v>65</v>
      </c>
      <c r="P11" s="67" t="s">
        <v>608</v>
      </c>
      <c r="Q11" s="68" t="s">
        <v>145</v>
      </c>
      <c r="S11" s="115" t="s">
        <v>145</v>
      </c>
      <c r="T11" s="121" t="s">
        <v>171</v>
      </c>
      <c r="V11" s="69" t="s">
        <v>609</v>
      </c>
      <c r="W11" s="69" t="s">
        <v>609</v>
      </c>
      <c r="X11" s="77"/>
      <c r="Y11" s="77"/>
      <c r="Z11" s="56" t="s">
        <v>1237</v>
      </c>
      <c r="AB11" s="77"/>
      <c r="AC11" s="77"/>
      <c r="AD11" s="77"/>
    </row>
    <row r="12" spans="1:31">
      <c r="A12" s="52">
        <v>11</v>
      </c>
      <c r="B12" s="52" t="s">
        <v>13</v>
      </c>
      <c r="C12" s="66" t="s">
        <v>21</v>
      </c>
      <c r="D12" s="52"/>
      <c r="E12" s="50" t="s">
        <v>605</v>
      </c>
      <c r="F12" s="50">
        <v>3</v>
      </c>
      <c r="G12" s="50" t="s">
        <v>115</v>
      </c>
      <c r="H12" s="77"/>
      <c r="I12" s="69" t="s">
        <v>119</v>
      </c>
      <c r="J12" s="129" t="s">
        <v>623</v>
      </c>
      <c r="K12" s="77" t="s">
        <v>624</v>
      </c>
      <c r="L12" s="77"/>
      <c r="M12" s="6">
        <v>1</v>
      </c>
      <c r="N12" s="55"/>
      <c r="O12" s="77" t="s">
        <v>65</v>
      </c>
      <c r="P12" s="67" t="s">
        <v>108</v>
      </c>
      <c r="Q12" s="68" t="s">
        <v>107</v>
      </c>
      <c r="R12" s="74" t="s">
        <v>66</v>
      </c>
      <c r="S12" s="115" t="s">
        <v>66</v>
      </c>
      <c r="T12" s="121" t="s">
        <v>119</v>
      </c>
      <c r="U12" s="121" t="s">
        <v>623</v>
      </c>
      <c r="V12" s="69" t="s">
        <v>609</v>
      </c>
      <c r="W12" s="69" t="s">
        <v>609</v>
      </c>
      <c r="X12" s="77"/>
      <c r="Y12" s="77"/>
      <c r="AB12" s="77"/>
      <c r="AC12" s="77"/>
      <c r="AD12" s="77"/>
      <c r="AE12" s="77"/>
    </row>
    <row r="13" spans="1:31">
      <c r="A13" s="52">
        <v>12</v>
      </c>
      <c r="B13" s="52" t="s">
        <v>13</v>
      </c>
      <c r="C13" s="66" t="s">
        <v>21</v>
      </c>
      <c r="D13" s="52"/>
      <c r="E13" s="50" t="s">
        <v>605</v>
      </c>
      <c r="F13" s="50">
        <v>3</v>
      </c>
      <c r="G13" s="50" t="s">
        <v>148</v>
      </c>
      <c r="H13" s="77"/>
      <c r="I13" s="69" t="s">
        <v>152</v>
      </c>
      <c r="J13" s="70" t="s">
        <v>152</v>
      </c>
      <c r="K13" s="77" t="s">
        <v>625</v>
      </c>
      <c r="L13" s="77"/>
      <c r="M13" s="6">
        <v>1</v>
      </c>
      <c r="N13" s="55"/>
      <c r="O13" s="77" t="s">
        <v>65</v>
      </c>
      <c r="P13" s="67" t="s">
        <v>108</v>
      </c>
      <c r="Q13" s="68" t="s">
        <v>145</v>
      </c>
      <c r="R13" s="74" t="s">
        <v>66</v>
      </c>
      <c r="S13" s="115" t="s">
        <v>66</v>
      </c>
      <c r="T13" s="121" t="s">
        <v>152</v>
      </c>
      <c r="V13" s="77"/>
      <c r="W13" s="69" t="s">
        <v>609</v>
      </c>
      <c r="X13" s="77"/>
      <c r="Y13" s="77"/>
      <c r="AA13" s="7" t="s">
        <v>626</v>
      </c>
      <c r="AB13" s="77"/>
      <c r="AC13" s="77"/>
      <c r="AD13" s="77"/>
    </row>
    <row r="14" spans="1:31">
      <c r="A14" s="52">
        <v>13</v>
      </c>
      <c r="B14" s="52" t="s">
        <v>13</v>
      </c>
      <c r="C14" s="66" t="s">
        <v>21</v>
      </c>
      <c r="D14" s="52"/>
      <c r="E14" s="50" t="s">
        <v>605</v>
      </c>
      <c r="F14" s="50">
        <v>3</v>
      </c>
      <c r="G14" s="50" t="s">
        <v>259</v>
      </c>
      <c r="H14" s="77"/>
      <c r="I14" s="69" t="s">
        <v>262</v>
      </c>
      <c r="J14" s="70" t="s">
        <v>144</v>
      </c>
      <c r="K14" s="77" t="s">
        <v>625</v>
      </c>
      <c r="L14" s="77"/>
      <c r="M14" s="6">
        <v>1</v>
      </c>
      <c r="N14" s="55"/>
      <c r="O14" s="77" t="s">
        <v>65</v>
      </c>
      <c r="P14" s="67" t="s">
        <v>108</v>
      </c>
      <c r="Q14" s="68" t="s">
        <v>144</v>
      </c>
      <c r="R14" s="74" t="s">
        <v>66</v>
      </c>
      <c r="S14" s="115" t="s">
        <v>66</v>
      </c>
      <c r="T14" s="121" t="s">
        <v>262</v>
      </c>
      <c r="U14" s="121" t="s">
        <v>144</v>
      </c>
      <c r="V14" s="69" t="s">
        <v>609</v>
      </c>
      <c r="W14" s="69" t="s">
        <v>609</v>
      </c>
      <c r="X14" s="77"/>
      <c r="Y14" s="77"/>
      <c r="AB14" s="77"/>
      <c r="AC14" s="77"/>
      <c r="AD14" s="77"/>
    </row>
    <row r="15" spans="1:31">
      <c r="A15" s="52">
        <v>14</v>
      </c>
      <c r="B15" s="52" t="s">
        <v>13</v>
      </c>
      <c r="C15" s="66" t="s">
        <v>21</v>
      </c>
      <c r="D15" s="52"/>
      <c r="E15" s="50" t="s">
        <v>605</v>
      </c>
      <c r="F15" s="50">
        <v>3</v>
      </c>
      <c r="G15" s="50" t="s">
        <v>132</v>
      </c>
      <c r="H15" s="77"/>
      <c r="I15" s="69" t="s">
        <v>140</v>
      </c>
      <c r="J15" s="70" t="s">
        <v>627</v>
      </c>
      <c r="K15" s="77" t="s">
        <v>628</v>
      </c>
      <c r="L15" s="77"/>
      <c r="M15" s="6">
        <v>1</v>
      </c>
      <c r="N15" s="55"/>
      <c r="O15" s="77" t="s">
        <v>65</v>
      </c>
      <c r="P15" s="67" t="s">
        <v>108</v>
      </c>
      <c r="Q15" s="68" t="s">
        <v>134</v>
      </c>
      <c r="R15" s="74" t="s">
        <v>66</v>
      </c>
      <c r="S15" s="115" t="s">
        <v>66</v>
      </c>
      <c r="T15" s="121" t="s">
        <v>140</v>
      </c>
      <c r="V15" s="77"/>
      <c r="W15" s="77"/>
      <c r="X15" s="69" t="s">
        <v>609</v>
      </c>
      <c r="Y15" s="77"/>
      <c r="AB15" s="77"/>
      <c r="AC15" s="77"/>
      <c r="AD15" s="77"/>
      <c r="AE15" s="77"/>
    </row>
    <row r="16" spans="1:31">
      <c r="A16" s="52">
        <v>17</v>
      </c>
      <c r="B16" s="52" t="s">
        <v>13</v>
      </c>
      <c r="C16" s="66" t="s">
        <v>44</v>
      </c>
      <c r="D16" s="52"/>
      <c r="E16" s="77" t="s">
        <v>629</v>
      </c>
      <c r="F16" s="50">
        <v>4</v>
      </c>
      <c r="G16" s="77" t="s">
        <v>97</v>
      </c>
      <c r="H16" s="77"/>
      <c r="I16" s="69" t="s">
        <v>97</v>
      </c>
      <c r="J16" s="70" t="s">
        <v>97</v>
      </c>
      <c r="K16" s="77" t="s">
        <v>633</v>
      </c>
      <c r="L16" s="77"/>
      <c r="M16" s="6">
        <v>1</v>
      </c>
      <c r="N16" s="55"/>
      <c r="O16" s="77" t="s">
        <v>65</v>
      </c>
      <c r="P16" s="67" t="s">
        <v>612</v>
      </c>
      <c r="Q16" s="68" t="s">
        <v>97</v>
      </c>
      <c r="R16" s="74" t="s">
        <v>66</v>
      </c>
      <c r="S16" s="115" t="s">
        <v>66</v>
      </c>
      <c r="T16" s="121" t="s">
        <v>97</v>
      </c>
      <c r="U16" s="121" t="s">
        <v>100</v>
      </c>
      <c r="V16" s="77"/>
      <c r="W16" s="69" t="s">
        <v>609</v>
      </c>
      <c r="X16" s="77"/>
      <c r="Y16" s="77"/>
      <c r="AB16" s="77"/>
      <c r="AC16" s="69">
        <v>1</v>
      </c>
      <c r="AD16" s="77"/>
      <c r="AE16" s="77"/>
    </row>
    <row r="17" spans="1:31">
      <c r="A17" s="52">
        <v>18</v>
      </c>
      <c r="B17" s="52" t="s">
        <v>13</v>
      </c>
      <c r="C17" s="66" t="s">
        <v>44</v>
      </c>
      <c r="D17" s="52"/>
      <c r="E17" s="77" t="s">
        <v>629</v>
      </c>
      <c r="F17" s="50">
        <v>4</v>
      </c>
      <c r="G17" s="77" t="s">
        <v>71</v>
      </c>
      <c r="H17" s="77"/>
      <c r="I17" s="69" t="s">
        <v>71</v>
      </c>
      <c r="J17" s="70" t="s">
        <v>71</v>
      </c>
      <c r="K17" s="77" t="s">
        <v>634</v>
      </c>
      <c r="L17" s="77"/>
      <c r="M17" s="6">
        <v>1</v>
      </c>
      <c r="N17" s="55"/>
      <c r="O17" s="77" t="s">
        <v>65</v>
      </c>
      <c r="P17" s="67" t="s">
        <v>612</v>
      </c>
      <c r="Q17" s="68" t="s">
        <v>71</v>
      </c>
      <c r="R17" s="74" t="s">
        <v>66</v>
      </c>
      <c r="S17" s="115" t="s">
        <v>66</v>
      </c>
      <c r="T17" s="121" t="s">
        <v>83</v>
      </c>
      <c r="U17" s="121" t="s">
        <v>72</v>
      </c>
      <c r="V17" s="77"/>
      <c r="W17" s="69" t="s">
        <v>609</v>
      </c>
      <c r="X17" s="77"/>
      <c r="Y17" s="77"/>
      <c r="AB17" s="77"/>
      <c r="AC17" s="69">
        <v>1</v>
      </c>
      <c r="AD17" s="77"/>
    </row>
    <row r="18" spans="1:31">
      <c r="A18" s="52">
        <v>19</v>
      </c>
      <c r="B18" s="52" t="s">
        <v>13</v>
      </c>
      <c r="C18" s="66" t="s">
        <v>44</v>
      </c>
      <c r="D18" s="52"/>
      <c r="E18" s="77" t="s">
        <v>629</v>
      </c>
      <c r="F18" s="50">
        <v>4</v>
      </c>
      <c r="G18" s="77" t="s">
        <v>471</v>
      </c>
      <c r="H18" s="77"/>
      <c r="I18" s="69" t="s">
        <v>471</v>
      </c>
      <c r="J18" s="70" t="s">
        <v>471</v>
      </c>
      <c r="K18" s="77" t="s">
        <v>635</v>
      </c>
      <c r="L18" s="77"/>
      <c r="M18" s="6">
        <v>0.6</v>
      </c>
      <c r="N18" s="55"/>
      <c r="O18" s="77" t="s">
        <v>65</v>
      </c>
      <c r="P18" s="67" t="s">
        <v>108</v>
      </c>
      <c r="Q18" s="68" t="s">
        <v>145</v>
      </c>
      <c r="R18" s="74" t="s">
        <v>66</v>
      </c>
      <c r="S18" s="115" t="s">
        <v>66</v>
      </c>
      <c r="T18" s="121" t="s">
        <v>171</v>
      </c>
      <c r="U18" s="121" t="s">
        <v>371</v>
      </c>
      <c r="V18" s="69" t="s">
        <v>609</v>
      </c>
      <c r="W18" s="77"/>
      <c r="X18" s="77"/>
      <c r="Y18" s="77"/>
      <c r="AB18" s="69" t="s">
        <v>1212</v>
      </c>
      <c r="AC18" s="69">
        <v>0</v>
      </c>
      <c r="AD18" s="77"/>
    </row>
    <row r="19" spans="1:31">
      <c r="A19" s="52">
        <v>20</v>
      </c>
      <c r="B19" s="52" t="s">
        <v>13</v>
      </c>
      <c r="C19" s="66" t="s">
        <v>44</v>
      </c>
      <c r="D19" s="52"/>
      <c r="E19" s="77" t="s">
        <v>629</v>
      </c>
      <c r="F19" s="50">
        <v>4</v>
      </c>
      <c r="G19" s="77" t="s">
        <v>338</v>
      </c>
      <c r="H19" s="77"/>
      <c r="I19" s="69" t="s">
        <v>338</v>
      </c>
      <c r="J19" s="70" t="s">
        <v>636</v>
      </c>
      <c r="K19" s="77" t="s">
        <v>637</v>
      </c>
      <c r="L19" s="77"/>
      <c r="M19" s="6">
        <v>0.6</v>
      </c>
      <c r="N19" s="55"/>
      <c r="O19" s="77" t="s">
        <v>65</v>
      </c>
      <c r="P19" s="67" t="s">
        <v>108</v>
      </c>
      <c r="Q19" s="68" t="s">
        <v>145</v>
      </c>
      <c r="R19" s="74" t="s">
        <v>66</v>
      </c>
      <c r="S19" s="115" t="s">
        <v>66</v>
      </c>
      <c r="T19" s="121" t="s">
        <v>171</v>
      </c>
      <c r="U19" s="121" t="s">
        <v>167</v>
      </c>
      <c r="V19" s="69" t="s">
        <v>609</v>
      </c>
      <c r="W19" s="77"/>
      <c r="X19" s="77"/>
      <c r="Y19" s="77"/>
      <c r="AB19" s="77"/>
      <c r="AC19" s="77"/>
      <c r="AD19" s="77"/>
    </row>
    <row r="20" spans="1:31">
      <c r="A20" s="52">
        <v>21</v>
      </c>
      <c r="B20" s="52" t="s">
        <v>13</v>
      </c>
      <c r="C20" s="66" t="s">
        <v>44</v>
      </c>
      <c r="D20" s="52"/>
      <c r="E20" s="77" t="s">
        <v>629</v>
      </c>
      <c r="F20" s="50">
        <v>4</v>
      </c>
      <c r="G20" s="77" t="s">
        <v>638</v>
      </c>
      <c r="H20" s="77"/>
      <c r="I20" s="69" t="s">
        <v>638</v>
      </c>
      <c r="J20" s="70" t="s">
        <v>638</v>
      </c>
      <c r="K20" s="77" t="s">
        <v>639</v>
      </c>
      <c r="L20" s="77"/>
      <c r="M20" s="6">
        <v>0.6</v>
      </c>
      <c r="N20" s="55"/>
      <c r="O20" s="77" t="s">
        <v>688</v>
      </c>
      <c r="P20" s="67" t="s">
        <v>608</v>
      </c>
      <c r="Q20" s="68" t="s">
        <v>190</v>
      </c>
      <c r="R20" s="74" t="s">
        <v>866</v>
      </c>
      <c r="S20" s="115" t="s">
        <v>195</v>
      </c>
      <c r="T20" s="121" t="s">
        <v>171</v>
      </c>
      <c r="U20" s="121" t="s">
        <v>335</v>
      </c>
      <c r="V20" s="69" t="s">
        <v>609</v>
      </c>
      <c r="W20" s="77"/>
      <c r="X20" s="69" t="s">
        <v>609</v>
      </c>
      <c r="Y20" s="77"/>
      <c r="AA20" s="7" t="s">
        <v>640</v>
      </c>
      <c r="AB20" s="69" t="s">
        <v>1215</v>
      </c>
      <c r="AC20" s="69">
        <v>0</v>
      </c>
      <c r="AD20" s="77"/>
    </row>
    <row r="21" spans="1:31">
      <c r="A21" s="52">
        <v>22</v>
      </c>
      <c r="B21" s="52" t="s">
        <v>13</v>
      </c>
      <c r="C21" s="66" t="s">
        <v>44</v>
      </c>
      <c r="D21" s="52"/>
      <c r="E21" s="77" t="s">
        <v>629</v>
      </c>
      <c r="F21" s="50">
        <v>4</v>
      </c>
      <c r="G21" s="77" t="s">
        <v>313</v>
      </c>
      <c r="H21" s="77"/>
      <c r="I21" s="69" t="s">
        <v>313</v>
      </c>
      <c r="J21" s="70" t="s">
        <v>313</v>
      </c>
      <c r="K21" s="77" t="s">
        <v>641</v>
      </c>
      <c r="L21" s="77"/>
      <c r="M21" s="6">
        <v>0.8</v>
      </c>
      <c r="N21" s="55"/>
      <c r="O21" s="77" t="s">
        <v>65</v>
      </c>
      <c r="P21" s="67" t="s">
        <v>108</v>
      </c>
      <c r="Q21" s="68" t="s">
        <v>123</v>
      </c>
      <c r="R21" s="74" t="s">
        <v>66</v>
      </c>
      <c r="S21" s="115" t="s">
        <v>66</v>
      </c>
      <c r="T21" s="121" t="s">
        <v>130</v>
      </c>
      <c r="U21" s="121" t="s">
        <v>371</v>
      </c>
      <c r="V21" s="69"/>
      <c r="W21" s="69" t="s">
        <v>609</v>
      </c>
      <c r="X21" s="69" t="s">
        <v>609</v>
      </c>
      <c r="Y21" s="77"/>
      <c r="AB21" s="69"/>
      <c r="AC21" s="77">
        <v>-1</v>
      </c>
      <c r="AD21" s="77"/>
      <c r="AE21" s="69" t="s">
        <v>2592</v>
      </c>
    </row>
    <row r="22" spans="1:31">
      <c r="A22" s="52">
        <v>23</v>
      </c>
      <c r="B22" s="52" t="s">
        <v>13</v>
      </c>
      <c r="C22" s="66" t="s">
        <v>44</v>
      </c>
      <c r="D22" s="52"/>
      <c r="E22" s="77" t="s">
        <v>629</v>
      </c>
      <c r="F22" s="50">
        <v>4</v>
      </c>
      <c r="G22" s="77" t="s">
        <v>123</v>
      </c>
      <c r="H22" s="77"/>
      <c r="I22" s="69" t="s">
        <v>123</v>
      </c>
      <c r="J22" s="70" t="s">
        <v>123</v>
      </c>
      <c r="K22" s="77" t="s">
        <v>642</v>
      </c>
      <c r="L22" s="77"/>
      <c r="M22" s="6">
        <v>0.8</v>
      </c>
      <c r="N22" s="55"/>
      <c r="O22" s="77" t="s">
        <v>65</v>
      </c>
      <c r="P22" s="67" t="s">
        <v>108</v>
      </c>
      <c r="Q22" s="68" t="s">
        <v>123</v>
      </c>
      <c r="R22" s="74" t="s">
        <v>66</v>
      </c>
      <c r="S22" s="115" t="s">
        <v>66</v>
      </c>
      <c r="T22" s="121" t="s">
        <v>130</v>
      </c>
      <c r="U22" s="121" t="s">
        <v>167</v>
      </c>
      <c r="V22" s="69"/>
      <c r="W22" s="69" t="s">
        <v>609</v>
      </c>
      <c r="X22" s="69" t="s">
        <v>609</v>
      </c>
      <c r="Y22" s="77"/>
      <c r="AB22" s="69" t="s">
        <v>1222</v>
      </c>
      <c r="AC22" s="69">
        <v>1</v>
      </c>
      <c r="AD22" s="77"/>
    </row>
    <row r="23" spans="1:31">
      <c r="A23" s="52">
        <v>24</v>
      </c>
      <c r="B23" s="52" t="s">
        <v>13</v>
      </c>
      <c r="C23" s="66" t="s">
        <v>44</v>
      </c>
      <c r="D23" s="52"/>
      <c r="E23" s="77" t="s">
        <v>629</v>
      </c>
      <c r="F23" s="50">
        <v>4</v>
      </c>
      <c r="G23" s="77" t="s">
        <v>256</v>
      </c>
      <c r="H23" s="77"/>
      <c r="I23" s="69" t="s">
        <v>256</v>
      </c>
      <c r="J23" s="70" t="s">
        <v>256</v>
      </c>
      <c r="K23" s="77" t="s">
        <v>643</v>
      </c>
      <c r="L23" s="77"/>
      <c r="M23" s="6">
        <v>1</v>
      </c>
      <c r="N23" s="55"/>
      <c r="O23" s="77" t="s">
        <v>65</v>
      </c>
      <c r="P23" s="67" t="s">
        <v>108</v>
      </c>
      <c r="Q23" s="68" t="s">
        <v>123</v>
      </c>
      <c r="R23" s="74" t="s">
        <v>66</v>
      </c>
      <c r="S23" s="115" t="s">
        <v>66</v>
      </c>
      <c r="T23" s="121" t="s">
        <v>130</v>
      </c>
      <c r="U23" s="121" t="s">
        <v>167</v>
      </c>
      <c r="V23" s="69"/>
      <c r="W23" s="69" t="s">
        <v>609</v>
      </c>
      <c r="X23" s="69" t="s">
        <v>609</v>
      </c>
      <c r="Y23" s="77"/>
      <c r="AA23" s="7" t="s">
        <v>644</v>
      </c>
      <c r="AB23" s="69" t="s">
        <v>1222</v>
      </c>
      <c r="AC23" s="69">
        <v>0</v>
      </c>
      <c r="AD23" s="77"/>
      <c r="AE23" s="77"/>
    </row>
    <row r="24" spans="1:31">
      <c r="A24" s="52">
        <v>25</v>
      </c>
      <c r="B24" s="52" t="s">
        <v>13</v>
      </c>
      <c r="C24" s="66" t="s">
        <v>44</v>
      </c>
      <c r="D24" s="52"/>
      <c r="E24" s="77" t="s">
        <v>629</v>
      </c>
      <c r="F24" s="50">
        <v>4</v>
      </c>
      <c r="G24" s="54" t="s">
        <v>344</v>
      </c>
      <c r="H24" s="77"/>
      <c r="I24" s="54" t="s">
        <v>344</v>
      </c>
      <c r="J24" s="78" t="s">
        <v>344</v>
      </c>
      <c r="K24" s="77" t="s">
        <v>645</v>
      </c>
      <c r="L24" s="77"/>
      <c r="M24" s="6">
        <v>0.6</v>
      </c>
      <c r="N24" s="55"/>
      <c r="O24" s="77" t="s">
        <v>65</v>
      </c>
      <c r="P24" s="67" t="s">
        <v>108</v>
      </c>
      <c r="Q24" s="68" t="s">
        <v>145</v>
      </c>
      <c r="R24" s="74" t="s">
        <v>66</v>
      </c>
      <c r="S24" s="115" t="s">
        <v>66</v>
      </c>
      <c r="T24" s="121" t="s">
        <v>130</v>
      </c>
      <c r="U24" s="121" t="s">
        <v>390</v>
      </c>
      <c r="V24" s="69"/>
      <c r="W24" s="69" t="s">
        <v>609</v>
      </c>
      <c r="X24" s="69" t="s">
        <v>609</v>
      </c>
      <c r="Y24" s="77"/>
      <c r="AA24" s="7" t="s">
        <v>646</v>
      </c>
      <c r="AB24" s="69" t="s">
        <v>1220</v>
      </c>
      <c r="AC24" s="69">
        <v>0</v>
      </c>
      <c r="AD24" s="77"/>
      <c r="AE24" s="69" t="s">
        <v>2592</v>
      </c>
    </row>
    <row r="25" spans="1:31">
      <c r="A25" s="52">
        <v>26</v>
      </c>
      <c r="B25" s="52" t="s">
        <v>13</v>
      </c>
      <c r="C25" s="66" t="s">
        <v>44</v>
      </c>
      <c r="D25" s="52"/>
      <c r="E25" s="77" t="s">
        <v>629</v>
      </c>
      <c r="F25" s="50">
        <v>4</v>
      </c>
      <c r="G25" s="77" t="s">
        <v>647</v>
      </c>
      <c r="H25" s="77"/>
      <c r="I25" s="69" t="s">
        <v>647</v>
      </c>
      <c r="J25" s="70" t="s">
        <v>647</v>
      </c>
      <c r="K25" s="77" t="s">
        <v>648</v>
      </c>
      <c r="L25" s="77"/>
      <c r="M25" s="6">
        <v>0.6</v>
      </c>
      <c r="N25" s="55"/>
      <c r="O25" s="77" t="s">
        <v>65</v>
      </c>
      <c r="P25" s="67" t="s">
        <v>608</v>
      </c>
      <c r="Q25" s="68" t="s">
        <v>608</v>
      </c>
      <c r="R25" s="74" t="s">
        <v>66</v>
      </c>
      <c r="S25" s="115" t="s">
        <v>66</v>
      </c>
      <c r="T25" s="121" t="s">
        <v>173</v>
      </c>
      <c r="U25" s="121" t="s">
        <v>1182</v>
      </c>
      <c r="V25" s="69" t="s">
        <v>609</v>
      </c>
      <c r="W25" s="77"/>
      <c r="X25" s="77" t="s">
        <v>609</v>
      </c>
      <c r="Y25" s="77"/>
      <c r="AB25" s="77"/>
      <c r="AC25" s="77"/>
      <c r="AD25" s="77"/>
      <c r="AE25" s="77"/>
    </row>
    <row r="26" spans="1:31">
      <c r="A26" s="52">
        <v>27</v>
      </c>
      <c r="B26" s="52" t="s">
        <v>13</v>
      </c>
      <c r="C26" s="66" t="s">
        <v>44</v>
      </c>
      <c r="D26" s="52"/>
      <c r="E26" s="77" t="s">
        <v>629</v>
      </c>
      <c r="F26" s="50">
        <v>4</v>
      </c>
      <c r="G26" s="77" t="s">
        <v>649</v>
      </c>
      <c r="H26" s="77"/>
      <c r="I26" s="69" t="s">
        <v>649</v>
      </c>
      <c r="J26" s="70" t="s">
        <v>649</v>
      </c>
      <c r="K26" s="77" t="s">
        <v>650</v>
      </c>
      <c r="L26" s="77"/>
      <c r="M26" s="6">
        <v>0.6</v>
      </c>
      <c r="N26" s="55"/>
      <c r="O26" s="77" t="s">
        <v>65</v>
      </c>
      <c r="P26" s="67" t="s">
        <v>108</v>
      </c>
      <c r="Q26" s="68" t="s">
        <v>145</v>
      </c>
      <c r="R26" s="74" t="s">
        <v>66</v>
      </c>
      <c r="S26" s="115" t="s">
        <v>66</v>
      </c>
      <c r="T26" s="121" t="s">
        <v>171</v>
      </c>
      <c r="U26" s="121" t="s">
        <v>481</v>
      </c>
      <c r="V26" s="69" t="s">
        <v>609</v>
      </c>
      <c r="W26" s="77"/>
      <c r="X26" s="77"/>
      <c r="Y26" s="77"/>
      <c r="AB26" s="69" t="s">
        <v>1224</v>
      </c>
      <c r="AC26" s="77">
        <v>0</v>
      </c>
      <c r="AD26" s="77"/>
      <c r="AE26" s="77"/>
    </row>
    <row r="27" spans="1:31">
      <c r="A27" s="52">
        <v>28</v>
      </c>
      <c r="B27" s="52" t="s">
        <v>13</v>
      </c>
      <c r="C27" s="66" t="s">
        <v>44</v>
      </c>
      <c r="D27" s="52"/>
      <c r="E27" s="77" t="s">
        <v>629</v>
      </c>
      <c r="F27" s="50">
        <v>4</v>
      </c>
      <c r="G27" s="77" t="s">
        <v>651</v>
      </c>
      <c r="H27" s="77"/>
      <c r="I27" s="69" t="s">
        <v>651</v>
      </c>
      <c r="J27" s="70" t="s">
        <v>651</v>
      </c>
      <c r="K27" s="77" t="s">
        <v>652</v>
      </c>
      <c r="L27" s="77"/>
      <c r="M27" s="6">
        <v>0.6</v>
      </c>
      <c r="N27" s="55"/>
      <c r="O27" s="77" t="s">
        <v>65</v>
      </c>
      <c r="P27" s="67" t="s">
        <v>108</v>
      </c>
      <c r="Q27" s="68" t="s">
        <v>248</v>
      </c>
      <c r="R27" s="74" t="s">
        <v>66</v>
      </c>
      <c r="S27" s="115" t="s">
        <v>66</v>
      </c>
      <c r="T27" s="121" t="s">
        <v>171</v>
      </c>
      <c r="U27" s="121" t="s">
        <v>167</v>
      </c>
      <c r="V27" s="69" t="s">
        <v>609</v>
      </c>
      <c r="W27" s="77"/>
      <c r="X27" s="77"/>
      <c r="AB27" s="69" t="s">
        <v>1224</v>
      </c>
      <c r="AC27" s="77">
        <v>0</v>
      </c>
      <c r="AD27" s="77"/>
      <c r="AE27" s="77"/>
    </row>
    <row r="28" spans="1:31">
      <c r="A28" s="52">
        <v>29</v>
      </c>
      <c r="B28" s="52" t="s">
        <v>13</v>
      </c>
      <c r="C28" s="66" t="s">
        <v>44</v>
      </c>
      <c r="D28" s="52"/>
      <c r="E28" s="77" t="s">
        <v>629</v>
      </c>
      <c r="F28" s="50">
        <v>4</v>
      </c>
      <c r="G28" s="77" t="s">
        <v>653</v>
      </c>
      <c r="H28" s="77"/>
      <c r="I28" s="69" t="s">
        <v>653</v>
      </c>
      <c r="J28" s="70" t="s">
        <v>266</v>
      </c>
      <c r="K28" s="77" t="s">
        <v>654</v>
      </c>
      <c r="L28" s="77"/>
      <c r="M28" s="6">
        <v>1</v>
      </c>
      <c r="N28" s="55"/>
      <c r="O28" s="77" t="s">
        <v>263</v>
      </c>
      <c r="P28" s="67" t="s">
        <v>655</v>
      </c>
      <c r="Q28" s="68" t="s">
        <v>266</v>
      </c>
      <c r="R28" s="74" t="s">
        <v>266</v>
      </c>
      <c r="S28" s="115" t="s">
        <v>266</v>
      </c>
      <c r="T28" s="121" t="s">
        <v>171</v>
      </c>
      <c r="U28" s="121" t="s">
        <v>326</v>
      </c>
      <c r="V28" s="77"/>
      <c r="W28" s="69" t="s">
        <v>609</v>
      </c>
      <c r="X28" s="77"/>
      <c r="Y28" s="77"/>
      <c r="AB28" s="69" t="s">
        <v>1214</v>
      </c>
      <c r="AC28" s="77">
        <v>0</v>
      </c>
      <c r="AD28" s="69" t="s">
        <v>1225</v>
      </c>
      <c r="AE28" s="69" t="s">
        <v>372</v>
      </c>
    </row>
    <row r="29" spans="1:31">
      <c r="A29" s="52">
        <v>30</v>
      </c>
      <c r="B29" s="52" t="s">
        <v>13</v>
      </c>
      <c r="C29" s="66" t="s">
        <v>44</v>
      </c>
      <c r="D29" s="52"/>
      <c r="E29" s="77" t="s">
        <v>629</v>
      </c>
      <c r="F29" s="50">
        <v>4</v>
      </c>
      <c r="G29" s="77" t="s">
        <v>316</v>
      </c>
      <c r="H29" s="77"/>
      <c r="I29" s="69" t="s">
        <v>316</v>
      </c>
      <c r="J29" s="70" t="s">
        <v>656</v>
      </c>
      <c r="K29" s="77" t="s">
        <v>657</v>
      </c>
      <c r="L29" s="77"/>
      <c r="M29" s="6">
        <v>0.8</v>
      </c>
      <c r="N29" s="55"/>
      <c r="O29" s="77" t="s">
        <v>65</v>
      </c>
      <c r="P29" s="67" t="s">
        <v>612</v>
      </c>
      <c r="Q29" s="68" t="s">
        <v>71</v>
      </c>
      <c r="R29" s="74" t="s">
        <v>66</v>
      </c>
      <c r="S29" s="115" t="s">
        <v>66</v>
      </c>
      <c r="T29" s="121" t="s">
        <v>238</v>
      </c>
      <c r="U29" s="121" t="s">
        <v>72</v>
      </c>
      <c r="V29" s="69" t="s">
        <v>609</v>
      </c>
      <c r="W29" s="69" t="s">
        <v>609</v>
      </c>
      <c r="X29" s="69" t="s">
        <v>609</v>
      </c>
      <c r="Y29" s="77"/>
      <c r="AA29" s="7" t="s">
        <v>658</v>
      </c>
      <c r="AB29" s="69" t="s">
        <v>1228</v>
      </c>
      <c r="AC29" s="69">
        <v>0</v>
      </c>
      <c r="AD29" s="77"/>
      <c r="AE29" s="77"/>
    </row>
    <row r="30" spans="1:31">
      <c r="A30" s="52">
        <v>31</v>
      </c>
      <c r="B30" s="52" t="s">
        <v>13</v>
      </c>
      <c r="C30" s="66" t="s">
        <v>44</v>
      </c>
      <c r="D30" s="52"/>
      <c r="E30" s="77" t="s">
        <v>629</v>
      </c>
      <c r="F30" s="50">
        <v>4</v>
      </c>
      <c r="G30" s="77" t="s">
        <v>414</v>
      </c>
      <c r="H30" s="77"/>
      <c r="I30" s="69" t="s">
        <v>414</v>
      </c>
      <c r="J30" s="70" t="s">
        <v>659</v>
      </c>
      <c r="K30" s="77" t="s">
        <v>660</v>
      </c>
      <c r="L30" s="77"/>
      <c r="M30" s="6">
        <v>0.6</v>
      </c>
      <c r="N30" s="55"/>
      <c r="O30" s="77" t="s">
        <v>65</v>
      </c>
      <c r="P30" s="67" t="s">
        <v>608</v>
      </c>
      <c r="Q30" s="68" t="s">
        <v>145</v>
      </c>
      <c r="R30" s="74" t="s">
        <v>66</v>
      </c>
      <c r="S30" s="115" t="s">
        <v>66</v>
      </c>
      <c r="T30" s="121" t="s">
        <v>171</v>
      </c>
      <c r="U30" s="121" t="s">
        <v>167</v>
      </c>
      <c r="V30" s="69" t="s">
        <v>609</v>
      </c>
      <c r="W30" s="69"/>
      <c r="X30" s="77"/>
      <c r="Y30" s="77"/>
      <c r="AA30" s="7" t="s">
        <v>658</v>
      </c>
      <c r="AB30" s="69"/>
      <c r="AC30" s="77">
        <v>-1</v>
      </c>
      <c r="AD30" s="77"/>
      <c r="AE30" s="77"/>
    </row>
    <row r="31" spans="1:31">
      <c r="A31" s="52">
        <v>32</v>
      </c>
      <c r="B31" s="52" t="s">
        <v>13</v>
      </c>
      <c r="C31" s="66" t="s">
        <v>44</v>
      </c>
      <c r="D31" s="52"/>
      <c r="E31" s="77" t="s">
        <v>629</v>
      </c>
      <c r="F31" s="50">
        <v>4</v>
      </c>
      <c r="G31" s="77" t="s">
        <v>118</v>
      </c>
      <c r="H31" s="77"/>
      <c r="I31" s="69" t="s">
        <v>118</v>
      </c>
      <c r="J31" s="70" t="s">
        <v>623</v>
      </c>
      <c r="K31" s="77" t="s">
        <v>661</v>
      </c>
      <c r="L31" s="77"/>
      <c r="M31" s="6">
        <v>1</v>
      </c>
      <c r="N31" s="55"/>
      <c r="O31" s="77" t="s">
        <v>65</v>
      </c>
      <c r="P31" s="67" t="s">
        <v>108</v>
      </c>
      <c r="Q31" s="68" t="s">
        <v>107</v>
      </c>
      <c r="R31" s="74" t="s">
        <v>66</v>
      </c>
      <c r="S31" s="115" t="s">
        <v>66</v>
      </c>
      <c r="T31" s="121" t="s">
        <v>368</v>
      </c>
      <c r="U31" s="121" t="s">
        <v>623</v>
      </c>
      <c r="V31" s="69" t="s">
        <v>609</v>
      </c>
      <c r="W31" s="69" t="s">
        <v>609</v>
      </c>
      <c r="X31" s="77"/>
      <c r="Y31" s="77"/>
      <c r="AB31" s="77"/>
      <c r="AC31" s="77"/>
      <c r="AD31" s="77"/>
      <c r="AE31" s="77"/>
    </row>
    <row r="32" spans="1:31">
      <c r="A32" s="52">
        <v>33</v>
      </c>
      <c r="B32" s="52" t="s">
        <v>13</v>
      </c>
      <c r="C32" s="66" t="s">
        <v>44</v>
      </c>
      <c r="D32" s="52"/>
      <c r="E32" s="77" t="s">
        <v>629</v>
      </c>
      <c r="F32" s="50">
        <v>4</v>
      </c>
      <c r="G32" s="77" t="s">
        <v>77</v>
      </c>
      <c r="H32" s="77"/>
      <c r="I32" s="69" t="s">
        <v>77</v>
      </c>
      <c r="J32" s="70" t="s">
        <v>2341</v>
      </c>
      <c r="K32" s="77" t="s">
        <v>662</v>
      </c>
      <c r="L32" s="77"/>
      <c r="M32" s="6">
        <v>0.8</v>
      </c>
      <c r="N32" s="55"/>
      <c r="O32" s="77" t="s">
        <v>65</v>
      </c>
      <c r="P32" s="67" t="s">
        <v>612</v>
      </c>
      <c r="Q32" s="68" t="s">
        <v>97</v>
      </c>
      <c r="R32" s="74" t="s">
        <v>66</v>
      </c>
      <c r="S32" s="115" t="s">
        <v>66</v>
      </c>
      <c r="T32" s="121" t="s">
        <v>97</v>
      </c>
      <c r="U32" s="121" t="s">
        <v>100</v>
      </c>
      <c r="V32" s="77"/>
      <c r="W32" s="69" t="s">
        <v>609</v>
      </c>
      <c r="X32" s="69" t="s">
        <v>609</v>
      </c>
      <c r="Y32" s="77"/>
      <c r="AB32" s="69" t="s">
        <v>1226</v>
      </c>
      <c r="AC32" s="77">
        <v>0</v>
      </c>
      <c r="AD32" s="77"/>
      <c r="AE32" s="77"/>
    </row>
    <row r="33" spans="1:31">
      <c r="A33" s="52">
        <v>34</v>
      </c>
      <c r="B33" s="52" t="s">
        <v>13</v>
      </c>
      <c r="C33" s="66" t="s">
        <v>44</v>
      </c>
      <c r="D33" s="52"/>
      <c r="E33" s="77" t="s">
        <v>629</v>
      </c>
      <c r="F33" s="50">
        <v>4</v>
      </c>
      <c r="G33" s="77" t="s">
        <v>663</v>
      </c>
      <c r="H33" s="77"/>
      <c r="I33" s="69" t="s">
        <v>663</v>
      </c>
      <c r="J33" s="70" t="s">
        <v>2379</v>
      </c>
      <c r="K33" s="77" t="s">
        <v>665</v>
      </c>
      <c r="L33" s="77"/>
      <c r="M33" s="6">
        <v>0.6</v>
      </c>
      <c r="N33" s="55"/>
      <c r="O33" s="77" t="s">
        <v>65</v>
      </c>
      <c r="P33" s="67" t="s">
        <v>608</v>
      </c>
      <c r="Q33" s="68" t="s">
        <v>145</v>
      </c>
      <c r="R33" s="74" t="s">
        <v>66</v>
      </c>
      <c r="S33" s="115" t="s">
        <v>66</v>
      </c>
      <c r="T33" s="121" t="s">
        <v>171</v>
      </c>
      <c r="U33" s="121" t="s">
        <v>442</v>
      </c>
      <c r="V33" s="77"/>
      <c r="W33" s="69" t="s">
        <v>609</v>
      </c>
      <c r="X33" s="69" t="s">
        <v>609</v>
      </c>
      <c r="Y33" s="77"/>
      <c r="AB33" s="77"/>
      <c r="AC33" s="77"/>
      <c r="AD33" s="77"/>
      <c r="AE33" s="77"/>
    </row>
    <row r="34" spans="1:31">
      <c r="A34" s="52">
        <v>35</v>
      </c>
      <c r="B34" s="52" t="s">
        <v>13</v>
      </c>
      <c r="C34" s="66" t="s">
        <v>44</v>
      </c>
      <c r="D34" s="52"/>
      <c r="E34" s="77" t="s">
        <v>629</v>
      </c>
      <c r="F34" s="50">
        <v>4</v>
      </c>
      <c r="G34" s="77" t="s">
        <v>205</v>
      </c>
      <c r="H34" s="77"/>
      <c r="I34" s="69" t="s">
        <v>205</v>
      </c>
      <c r="J34" s="70" t="s">
        <v>666</v>
      </c>
      <c r="K34" s="77" t="s">
        <v>667</v>
      </c>
      <c r="L34" s="77"/>
      <c r="M34" s="6">
        <v>0.8</v>
      </c>
      <c r="N34" s="55"/>
      <c r="O34" s="77" t="s">
        <v>65</v>
      </c>
      <c r="P34" s="67" t="s">
        <v>612</v>
      </c>
      <c r="Q34" s="68" t="s">
        <v>71</v>
      </c>
      <c r="R34" s="74" t="s">
        <v>66</v>
      </c>
      <c r="S34" s="115" t="s">
        <v>66</v>
      </c>
      <c r="T34" s="121" t="s">
        <v>238</v>
      </c>
      <c r="U34" s="121" t="s">
        <v>72</v>
      </c>
      <c r="V34" s="69" t="s">
        <v>609</v>
      </c>
      <c r="W34" s="69" t="s">
        <v>609</v>
      </c>
      <c r="X34" s="69" t="s">
        <v>609</v>
      </c>
      <c r="Y34" s="77"/>
      <c r="AB34" s="69" t="s">
        <v>1228</v>
      </c>
      <c r="AC34" s="69">
        <v>0</v>
      </c>
      <c r="AD34" s="77"/>
      <c r="AE34" s="77"/>
    </row>
    <row r="35" spans="1:31">
      <c r="A35" s="52">
        <v>37</v>
      </c>
      <c r="B35" s="52" t="s">
        <v>13</v>
      </c>
      <c r="C35" s="66" t="s">
        <v>44</v>
      </c>
      <c r="D35" s="52"/>
      <c r="E35" s="77" t="s">
        <v>629</v>
      </c>
      <c r="F35" s="50">
        <v>4</v>
      </c>
      <c r="G35" s="77" t="s">
        <v>668</v>
      </c>
      <c r="H35" s="77"/>
      <c r="I35" s="69" t="s">
        <v>668</v>
      </c>
      <c r="J35" s="70" t="s">
        <v>668</v>
      </c>
      <c r="K35" s="77" t="s">
        <v>669</v>
      </c>
      <c r="L35" s="77"/>
      <c r="M35" s="6">
        <v>0.6</v>
      </c>
      <c r="N35" s="55"/>
      <c r="O35" s="77" t="s">
        <v>65</v>
      </c>
      <c r="P35" s="67" t="s">
        <v>108</v>
      </c>
      <c r="Q35" s="68" t="s">
        <v>145</v>
      </c>
      <c r="R35" s="74" t="s">
        <v>66</v>
      </c>
      <c r="S35" s="115" t="s">
        <v>66</v>
      </c>
      <c r="T35" s="121" t="s">
        <v>171</v>
      </c>
      <c r="U35" s="121" t="s">
        <v>167</v>
      </c>
      <c r="V35" s="69" t="s">
        <v>609</v>
      </c>
      <c r="W35" s="77"/>
      <c r="X35" s="77"/>
      <c r="AA35" s="7" t="s">
        <v>670</v>
      </c>
      <c r="AB35" s="69"/>
      <c r="AC35" s="77">
        <v>-1</v>
      </c>
      <c r="AD35" s="77"/>
      <c r="AE35" s="77"/>
    </row>
    <row r="36" spans="1:31">
      <c r="A36" s="52">
        <v>38</v>
      </c>
      <c r="B36" s="52" t="s">
        <v>13</v>
      </c>
      <c r="C36" s="66" t="s">
        <v>44</v>
      </c>
      <c r="D36" s="52"/>
      <c r="E36" s="77" t="s">
        <v>629</v>
      </c>
      <c r="F36" s="50">
        <v>4</v>
      </c>
      <c r="G36" s="77" t="s">
        <v>671</v>
      </c>
      <c r="H36" s="77"/>
      <c r="I36" s="69" t="s">
        <v>671</v>
      </c>
      <c r="J36" s="70" t="s">
        <v>671</v>
      </c>
      <c r="K36" s="77" t="s">
        <v>672</v>
      </c>
      <c r="L36" s="77"/>
      <c r="M36" s="6">
        <v>0.5</v>
      </c>
      <c r="N36" s="55"/>
      <c r="O36" s="77" t="s">
        <v>65</v>
      </c>
      <c r="P36" s="67" t="s">
        <v>608</v>
      </c>
      <c r="Q36" s="68" t="s">
        <v>248</v>
      </c>
      <c r="R36" s="74" t="s">
        <v>66</v>
      </c>
      <c r="S36" s="115" t="s">
        <v>66</v>
      </c>
      <c r="T36" s="121" t="s">
        <v>171</v>
      </c>
      <c r="U36" s="121" t="s">
        <v>167</v>
      </c>
      <c r="V36" s="77"/>
      <c r="W36" s="77"/>
      <c r="X36" s="77"/>
      <c r="Y36" s="72" t="s">
        <v>673</v>
      </c>
      <c r="AB36" s="69"/>
      <c r="AC36" s="77"/>
      <c r="AD36" s="77"/>
      <c r="AE36" s="77"/>
    </row>
    <row r="37" spans="1:31">
      <c r="A37" s="52">
        <v>39</v>
      </c>
      <c r="B37" s="52" t="s">
        <v>13</v>
      </c>
      <c r="C37" s="66" t="s">
        <v>44</v>
      </c>
      <c r="D37" s="52"/>
      <c r="E37" s="77" t="s">
        <v>629</v>
      </c>
      <c r="F37" s="50">
        <v>4</v>
      </c>
      <c r="G37" s="77" t="s">
        <v>674</v>
      </c>
      <c r="H37" s="77"/>
      <c r="I37" s="69" t="s">
        <v>674</v>
      </c>
      <c r="J37" s="70" t="s">
        <v>674</v>
      </c>
      <c r="K37" s="77" t="s">
        <v>631</v>
      </c>
      <c r="L37" s="77"/>
      <c r="M37" s="6">
        <v>0.6</v>
      </c>
      <c r="N37" s="55"/>
      <c r="O37" s="77" t="s">
        <v>65</v>
      </c>
      <c r="P37" s="67" t="s">
        <v>608</v>
      </c>
      <c r="Q37" s="68" t="s">
        <v>145</v>
      </c>
      <c r="R37" s="74" t="s">
        <v>425</v>
      </c>
      <c r="S37" s="115" t="s">
        <v>425</v>
      </c>
      <c r="T37" s="121" t="s">
        <v>171</v>
      </c>
      <c r="U37" s="121" t="s">
        <v>167</v>
      </c>
      <c r="V37" s="69" t="s">
        <v>609</v>
      </c>
      <c r="W37" s="77"/>
      <c r="X37" s="77"/>
      <c r="Y37" s="69" t="s">
        <v>673</v>
      </c>
      <c r="AA37" s="7" t="s">
        <v>670</v>
      </c>
      <c r="AB37" s="69"/>
      <c r="AC37" s="77">
        <v>-1</v>
      </c>
      <c r="AD37" s="77"/>
      <c r="AE37" s="77"/>
    </row>
    <row r="38" spans="1:31">
      <c r="A38" s="52">
        <v>40</v>
      </c>
      <c r="B38" s="52" t="s">
        <v>13</v>
      </c>
      <c r="C38" s="66" t="s">
        <v>44</v>
      </c>
      <c r="D38" s="52"/>
      <c r="E38" s="77" t="s">
        <v>629</v>
      </c>
      <c r="F38" s="50">
        <v>4</v>
      </c>
      <c r="G38" s="77" t="s">
        <v>675</v>
      </c>
      <c r="H38" s="77"/>
      <c r="I38" s="69" t="s">
        <v>675</v>
      </c>
      <c r="J38" s="70" t="s">
        <v>675</v>
      </c>
      <c r="K38" s="77" t="s">
        <v>676</v>
      </c>
      <c r="L38" s="77"/>
      <c r="M38" s="6">
        <v>0.6</v>
      </c>
      <c r="N38" s="55"/>
      <c r="O38" s="77" t="s">
        <v>65</v>
      </c>
      <c r="P38" s="67" t="s">
        <v>608</v>
      </c>
      <c r="Q38" s="68" t="s">
        <v>248</v>
      </c>
      <c r="R38" s="74" t="s">
        <v>66</v>
      </c>
      <c r="S38" s="115" t="s">
        <v>66</v>
      </c>
      <c r="T38" s="121" t="s">
        <v>368</v>
      </c>
      <c r="U38" s="121" t="s">
        <v>273</v>
      </c>
      <c r="V38" s="69" t="s">
        <v>609</v>
      </c>
      <c r="W38" s="77"/>
      <c r="X38" s="77"/>
      <c r="AB38" s="69"/>
      <c r="AC38" s="77"/>
      <c r="AD38" s="77"/>
      <c r="AE38" s="77"/>
    </row>
    <row r="39" spans="1:31">
      <c r="A39" s="52">
        <v>41</v>
      </c>
      <c r="B39" s="52" t="s">
        <v>13</v>
      </c>
      <c r="C39" s="66" t="s">
        <v>44</v>
      </c>
      <c r="D39" s="52"/>
      <c r="E39" s="77" t="s">
        <v>629</v>
      </c>
      <c r="F39" s="50">
        <v>4</v>
      </c>
      <c r="G39" s="77" t="s">
        <v>87</v>
      </c>
      <c r="H39" s="77"/>
      <c r="I39" s="69" t="s">
        <v>87</v>
      </c>
      <c r="J39" s="70" t="s">
        <v>87</v>
      </c>
      <c r="K39" s="69" t="s">
        <v>677</v>
      </c>
      <c r="L39" s="77"/>
      <c r="M39" s="6">
        <v>1</v>
      </c>
      <c r="N39" s="55"/>
      <c r="O39" s="77" t="s">
        <v>65</v>
      </c>
      <c r="P39" s="67" t="s">
        <v>607</v>
      </c>
      <c r="Q39" s="68" t="s">
        <v>87</v>
      </c>
      <c r="R39" s="74" t="s">
        <v>66</v>
      </c>
      <c r="S39" s="115" t="s">
        <v>66</v>
      </c>
      <c r="T39" s="121" t="s">
        <v>95</v>
      </c>
      <c r="U39" s="121" t="s">
        <v>87</v>
      </c>
      <c r="V39" s="77"/>
      <c r="W39" s="69" t="s">
        <v>609</v>
      </c>
      <c r="X39" s="77"/>
      <c r="Y39" s="77"/>
      <c r="AA39" s="7" t="s">
        <v>678</v>
      </c>
      <c r="AB39" s="69" t="s">
        <v>1232</v>
      </c>
      <c r="AC39" s="69">
        <v>0</v>
      </c>
      <c r="AD39" s="77"/>
      <c r="AE39" s="77"/>
    </row>
    <row r="40" spans="1:31">
      <c r="A40" s="52">
        <v>42</v>
      </c>
      <c r="B40" s="52" t="s">
        <v>13</v>
      </c>
      <c r="C40" s="66" t="s">
        <v>44</v>
      </c>
      <c r="D40" s="52"/>
      <c r="E40" s="77" t="s">
        <v>629</v>
      </c>
      <c r="F40" s="50">
        <v>4</v>
      </c>
      <c r="G40" s="77" t="s">
        <v>377</v>
      </c>
      <c r="H40" s="77"/>
      <c r="I40" s="69" t="s">
        <v>377</v>
      </c>
      <c r="J40" s="70" t="s">
        <v>402</v>
      </c>
      <c r="K40" s="69" t="s">
        <v>679</v>
      </c>
      <c r="L40" s="77"/>
      <c r="M40" s="6">
        <v>1</v>
      </c>
      <c r="N40" s="55"/>
      <c r="O40" s="77" t="s">
        <v>65</v>
      </c>
      <c r="P40" s="67" t="s">
        <v>608</v>
      </c>
      <c r="Q40" s="68" t="s">
        <v>145</v>
      </c>
      <c r="R40" s="74" t="s">
        <v>66</v>
      </c>
      <c r="S40" s="115" t="s">
        <v>66</v>
      </c>
      <c r="T40" s="121" t="s">
        <v>171</v>
      </c>
      <c r="U40" s="121" t="s">
        <v>402</v>
      </c>
      <c r="V40" s="77"/>
      <c r="W40" s="69" t="s">
        <v>609</v>
      </c>
      <c r="X40" s="77"/>
      <c r="Y40" s="77"/>
      <c r="AB40" s="69"/>
      <c r="AC40" s="77"/>
      <c r="AD40" s="77"/>
      <c r="AE40" s="77"/>
    </row>
    <row r="41" spans="1:31">
      <c r="A41" s="52">
        <v>43</v>
      </c>
      <c r="B41" s="52" t="s">
        <v>13</v>
      </c>
      <c r="C41" s="66" t="s">
        <v>44</v>
      </c>
      <c r="D41" s="52"/>
      <c r="E41" s="77" t="s">
        <v>629</v>
      </c>
      <c r="F41" s="50">
        <v>4</v>
      </c>
      <c r="G41" s="77" t="s">
        <v>531</v>
      </c>
      <c r="H41" s="77"/>
      <c r="I41" s="69" t="s">
        <v>531</v>
      </c>
      <c r="J41" s="70" t="s">
        <v>680</v>
      </c>
      <c r="K41" s="77" t="s">
        <v>681</v>
      </c>
      <c r="L41" s="77"/>
      <c r="M41" s="6">
        <v>0.6</v>
      </c>
      <c r="N41" s="55"/>
      <c r="O41" s="77" t="s">
        <v>65</v>
      </c>
      <c r="P41" s="67" t="s">
        <v>608</v>
      </c>
      <c r="Q41" s="68" t="s">
        <v>145</v>
      </c>
      <c r="R41" s="74" t="s">
        <v>66</v>
      </c>
      <c r="S41" s="115" t="s">
        <v>66</v>
      </c>
      <c r="T41" s="121" t="s">
        <v>171</v>
      </c>
      <c r="U41" s="121" t="s">
        <v>167</v>
      </c>
      <c r="V41" s="69" t="s">
        <v>609</v>
      </c>
      <c r="W41" s="77"/>
      <c r="X41" s="77"/>
      <c r="Y41" s="77"/>
      <c r="AB41" s="69"/>
      <c r="AC41" s="77"/>
      <c r="AD41" s="77"/>
      <c r="AE41" s="77"/>
    </row>
    <row r="42" spans="1:31">
      <c r="A42" s="52">
        <v>45</v>
      </c>
      <c r="B42" s="52" t="s">
        <v>13</v>
      </c>
      <c r="C42" s="66" t="s">
        <v>44</v>
      </c>
      <c r="D42" s="52"/>
      <c r="E42" s="77" t="s">
        <v>629</v>
      </c>
      <c r="F42" s="50">
        <v>4</v>
      </c>
      <c r="G42" s="77" t="s">
        <v>158</v>
      </c>
      <c r="H42" s="77"/>
      <c r="I42" s="69" t="s">
        <v>158</v>
      </c>
      <c r="J42" s="70" t="s">
        <v>158</v>
      </c>
      <c r="K42" s="77" t="s">
        <v>682</v>
      </c>
      <c r="L42" s="77"/>
      <c r="M42" s="6">
        <v>0.8</v>
      </c>
      <c r="N42" s="55"/>
      <c r="O42" s="77" t="s">
        <v>65</v>
      </c>
      <c r="P42" s="67" t="s">
        <v>108</v>
      </c>
      <c r="Q42" s="68" t="s">
        <v>399</v>
      </c>
      <c r="R42" s="74" t="s">
        <v>66</v>
      </c>
      <c r="S42" s="115" t="s">
        <v>66</v>
      </c>
      <c r="T42" s="121" t="s">
        <v>95</v>
      </c>
      <c r="U42" s="121" t="s">
        <v>158</v>
      </c>
      <c r="V42" s="77"/>
      <c r="W42" s="69" t="s">
        <v>609</v>
      </c>
      <c r="X42" s="77"/>
      <c r="Y42" s="77"/>
      <c r="AA42" s="7" t="s">
        <v>294</v>
      </c>
      <c r="AB42" s="77"/>
      <c r="AC42" s="77"/>
      <c r="AD42" s="77"/>
      <c r="AE42" s="77"/>
    </row>
    <row r="43" spans="1:31">
      <c r="A43" s="52">
        <v>46</v>
      </c>
      <c r="B43" s="52" t="s">
        <v>13</v>
      </c>
      <c r="C43" s="66" t="s">
        <v>44</v>
      </c>
      <c r="D43" s="52"/>
      <c r="E43" s="77" t="s">
        <v>629</v>
      </c>
      <c r="F43" s="50">
        <v>4</v>
      </c>
      <c r="G43" s="77" t="s">
        <v>173</v>
      </c>
      <c r="H43" s="77"/>
      <c r="I43" s="69" t="s">
        <v>173</v>
      </c>
      <c r="J43" s="70" t="s">
        <v>173</v>
      </c>
      <c r="K43" s="69" t="s">
        <v>2406</v>
      </c>
      <c r="L43" s="77"/>
      <c r="M43" s="6">
        <v>0.8</v>
      </c>
      <c r="N43" s="55"/>
      <c r="O43" s="77" t="s">
        <v>65</v>
      </c>
      <c r="P43" s="67" t="s">
        <v>108</v>
      </c>
      <c r="Q43" s="68" t="s">
        <v>173</v>
      </c>
      <c r="R43" s="74" t="s">
        <v>66</v>
      </c>
      <c r="S43" s="115" t="s">
        <v>66</v>
      </c>
      <c r="T43" s="121" t="s">
        <v>173</v>
      </c>
      <c r="V43" s="77"/>
      <c r="W43" s="69" t="s">
        <v>609</v>
      </c>
      <c r="X43" s="77"/>
      <c r="Y43" s="77"/>
      <c r="AB43" s="77"/>
      <c r="AC43" s="77"/>
      <c r="AD43" s="77"/>
      <c r="AE43" s="77"/>
    </row>
    <row r="44" spans="1:31">
      <c r="A44" s="52">
        <v>47</v>
      </c>
      <c r="B44" s="52" t="s">
        <v>13</v>
      </c>
      <c r="C44" s="66" t="s">
        <v>44</v>
      </c>
      <c r="D44" s="52"/>
      <c r="E44" s="77" t="s">
        <v>629</v>
      </c>
      <c r="F44" s="50">
        <v>4</v>
      </c>
      <c r="G44" s="77" t="s">
        <v>296</v>
      </c>
      <c r="H44" s="77"/>
      <c r="I44" s="69" t="s">
        <v>296</v>
      </c>
      <c r="J44" s="70" t="s">
        <v>296</v>
      </c>
      <c r="K44" s="77" t="s">
        <v>684</v>
      </c>
      <c r="L44" s="77"/>
      <c r="M44" s="6">
        <v>0.8</v>
      </c>
      <c r="N44" s="55"/>
      <c r="O44" s="77" t="s">
        <v>65</v>
      </c>
      <c r="P44" s="67" t="s">
        <v>108</v>
      </c>
      <c r="Q44" s="68" t="s">
        <v>608</v>
      </c>
      <c r="R44" s="74" t="s">
        <v>66</v>
      </c>
      <c r="S44" s="115" t="s">
        <v>66</v>
      </c>
      <c r="T44" s="121" t="s">
        <v>95</v>
      </c>
      <c r="V44" s="77"/>
      <c r="W44" s="69" t="s">
        <v>609</v>
      </c>
      <c r="X44" s="77"/>
      <c r="Y44" s="77"/>
      <c r="AA44" s="7" t="s">
        <v>294</v>
      </c>
      <c r="AB44" s="77"/>
      <c r="AC44" s="69">
        <v>1</v>
      </c>
      <c r="AD44" s="77"/>
    </row>
    <row r="45" spans="1:31">
      <c r="A45" s="52">
        <v>48</v>
      </c>
      <c r="B45" s="52" t="s">
        <v>13</v>
      </c>
      <c r="C45" s="66" t="s">
        <v>44</v>
      </c>
      <c r="D45" s="52"/>
      <c r="E45" s="77" t="s">
        <v>629</v>
      </c>
      <c r="F45" s="50">
        <v>4</v>
      </c>
      <c r="G45" s="77" t="s">
        <v>431</v>
      </c>
      <c r="H45" s="77"/>
      <c r="I45" s="69" t="s">
        <v>431</v>
      </c>
      <c r="J45" s="70" t="s">
        <v>431</v>
      </c>
      <c r="K45" s="77" t="s">
        <v>685</v>
      </c>
      <c r="L45" s="77"/>
      <c r="M45" s="6">
        <v>0.6</v>
      </c>
      <c r="N45" s="55"/>
      <c r="O45" s="77" t="s">
        <v>65</v>
      </c>
      <c r="P45" s="67" t="s">
        <v>108</v>
      </c>
      <c r="Q45" s="68" t="s">
        <v>420</v>
      </c>
      <c r="R45" s="74" t="s">
        <v>66</v>
      </c>
      <c r="S45" s="115" t="s">
        <v>66</v>
      </c>
      <c r="T45" s="121" t="s">
        <v>95</v>
      </c>
      <c r="V45" s="77"/>
      <c r="W45" s="69" t="s">
        <v>609</v>
      </c>
      <c r="X45" s="77"/>
      <c r="Y45" s="77"/>
      <c r="AA45" s="7" t="s">
        <v>294</v>
      </c>
      <c r="AB45" s="77"/>
      <c r="AC45" s="69">
        <v>1</v>
      </c>
      <c r="AD45" s="77"/>
    </row>
    <row r="46" spans="1:31">
      <c r="A46" s="52">
        <v>49</v>
      </c>
      <c r="B46" s="52" t="s">
        <v>13</v>
      </c>
      <c r="C46" s="66" t="s">
        <v>44</v>
      </c>
      <c r="D46" s="52"/>
      <c r="E46" s="77" t="s">
        <v>629</v>
      </c>
      <c r="F46" s="50">
        <v>4</v>
      </c>
      <c r="G46" s="77" t="s">
        <v>330</v>
      </c>
      <c r="H46" s="77"/>
      <c r="I46" s="69" t="s">
        <v>330</v>
      </c>
      <c r="J46" s="70" t="s">
        <v>686</v>
      </c>
      <c r="K46" s="77" t="s">
        <v>687</v>
      </c>
      <c r="L46" s="77"/>
      <c r="M46" s="6">
        <v>0.8</v>
      </c>
      <c r="N46" s="55"/>
      <c r="O46" s="77" t="s">
        <v>688</v>
      </c>
      <c r="P46" s="67" t="s">
        <v>608</v>
      </c>
      <c r="Q46" s="68" t="s">
        <v>608</v>
      </c>
      <c r="S46" s="115" t="s">
        <v>145</v>
      </c>
      <c r="T46" s="121" t="s">
        <v>171</v>
      </c>
      <c r="V46" s="77"/>
      <c r="W46" s="69" t="s">
        <v>609</v>
      </c>
      <c r="X46" s="69" t="s">
        <v>609</v>
      </c>
      <c r="Y46" s="77"/>
      <c r="AA46" s="79" t="s">
        <v>689</v>
      </c>
      <c r="AB46" s="69" t="s">
        <v>1244</v>
      </c>
      <c r="AC46" s="69">
        <v>0</v>
      </c>
      <c r="AD46" s="77"/>
    </row>
    <row r="47" spans="1:31">
      <c r="A47" s="52">
        <v>50</v>
      </c>
      <c r="B47" s="52" t="s">
        <v>13</v>
      </c>
      <c r="C47" s="66" t="s">
        <v>44</v>
      </c>
      <c r="D47" s="52"/>
      <c r="E47" s="77" t="s">
        <v>629</v>
      </c>
      <c r="F47" s="50">
        <v>4</v>
      </c>
      <c r="G47" s="77" t="s">
        <v>473</v>
      </c>
      <c r="H47" s="77"/>
      <c r="I47" s="69" t="s">
        <v>473</v>
      </c>
      <c r="J47" s="47" t="s">
        <v>690</v>
      </c>
      <c r="K47" s="77" t="s">
        <v>691</v>
      </c>
      <c r="L47" s="77"/>
      <c r="M47" s="6">
        <v>0.6</v>
      </c>
      <c r="N47" s="55"/>
      <c r="O47" s="77" t="s">
        <v>65</v>
      </c>
      <c r="P47" s="67" t="s">
        <v>108</v>
      </c>
      <c r="Q47" s="68" t="s">
        <v>145</v>
      </c>
      <c r="R47" s="74" t="s">
        <v>66</v>
      </c>
      <c r="S47" s="115" t="s">
        <v>66</v>
      </c>
      <c r="T47" s="121" t="s">
        <v>171</v>
      </c>
      <c r="U47" s="121" t="s">
        <v>473</v>
      </c>
      <c r="V47" s="69" t="s">
        <v>609</v>
      </c>
      <c r="W47" s="69" t="s">
        <v>609</v>
      </c>
      <c r="X47" s="77"/>
      <c r="Y47" s="77"/>
      <c r="AB47" s="69"/>
      <c r="AC47" s="77"/>
      <c r="AD47" s="77"/>
      <c r="AE47" s="77"/>
    </row>
    <row r="48" spans="1:31">
      <c r="A48" s="52">
        <v>51</v>
      </c>
      <c r="B48" s="52" t="s">
        <v>13</v>
      </c>
      <c r="C48" s="66" t="s">
        <v>44</v>
      </c>
      <c r="D48" s="52"/>
      <c r="E48" s="77" t="s">
        <v>629</v>
      </c>
      <c r="F48" s="50">
        <v>4</v>
      </c>
      <c r="G48" s="77" t="s">
        <v>529</v>
      </c>
      <c r="H48" s="77"/>
      <c r="I48" s="69" t="s">
        <v>529</v>
      </c>
      <c r="J48" s="70" t="s">
        <v>692</v>
      </c>
      <c r="K48" s="77" t="s">
        <v>693</v>
      </c>
      <c r="L48" s="77"/>
      <c r="M48" s="6">
        <v>0.6</v>
      </c>
      <c r="N48" s="55"/>
      <c r="O48" s="77" t="s">
        <v>65</v>
      </c>
      <c r="P48" s="67" t="s">
        <v>608</v>
      </c>
      <c r="Q48" s="68" t="s">
        <v>608</v>
      </c>
      <c r="R48" s="74" t="s">
        <v>66</v>
      </c>
      <c r="S48" s="115" t="s">
        <v>66</v>
      </c>
      <c r="T48" s="121" t="s">
        <v>171</v>
      </c>
      <c r="U48" s="121" t="s">
        <v>167</v>
      </c>
      <c r="V48" s="69" t="s">
        <v>609</v>
      </c>
      <c r="W48" s="77"/>
      <c r="X48" s="69" t="s">
        <v>609</v>
      </c>
      <c r="Y48" s="77"/>
      <c r="AB48" s="69"/>
      <c r="AC48" s="77"/>
      <c r="AD48" s="77"/>
      <c r="AE48" s="77"/>
    </row>
    <row r="49" spans="1:31">
      <c r="A49" s="52">
        <v>52</v>
      </c>
      <c r="B49" s="52" t="s">
        <v>13</v>
      </c>
      <c r="C49" s="66" t="s">
        <v>44</v>
      </c>
      <c r="D49" s="52"/>
      <c r="E49" s="77" t="s">
        <v>629</v>
      </c>
      <c r="F49" s="50">
        <v>4</v>
      </c>
      <c r="G49" s="77" t="s">
        <v>144</v>
      </c>
      <c r="H49" s="77"/>
      <c r="I49" s="69" t="s">
        <v>144</v>
      </c>
      <c r="J49" s="70" t="s">
        <v>144</v>
      </c>
      <c r="K49" s="77" t="s">
        <v>694</v>
      </c>
      <c r="L49" s="77"/>
      <c r="M49" s="6">
        <v>1</v>
      </c>
      <c r="N49" s="55"/>
      <c r="O49" s="77" t="s">
        <v>65</v>
      </c>
      <c r="P49" s="67" t="s">
        <v>108</v>
      </c>
      <c r="Q49" s="68" t="s">
        <v>144</v>
      </c>
      <c r="R49" s="74" t="s">
        <v>66</v>
      </c>
      <c r="S49" s="115" t="s">
        <v>66</v>
      </c>
      <c r="T49" s="121" t="s">
        <v>368</v>
      </c>
      <c r="U49" s="121" t="s">
        <v>144</v>
      </c>
      <c r="V49" s="77"/>
      <c r="W49" s="69" t="s">
        <v>609</v>
      </c>
      <c r="X49" s="77"/>
      <c r="Y49" s="77"/>
      <c r="AB49" s="77"/>
      <c r="AC49" s="77"/>
      <c r="AD49" s="77"/>
    </row>
    <row r="50" spans="1:31">
      <c r="A50" s="52">
        <v>53</v>
      </c>
      <c r="B50" s="52" t="s">
        <v>13</v>
      </c>
      <c r="C50" s="66" t="s">
        <v>44</v>
      </c>
      <c r="D50" s="52"/>
      <c r="E50" s="77" t="s">
        <v>629</v>
      </c>
      <c r="F50" s="50">
        <v>4</v>
      </c>
      <c r="G50" s="77" t="s">
        <v>695</v>
      </c>
      <c r="H50" s="77"/>
      <c r="I50" s="69" t="s">
        <v>695</v>
      </c>
      <c r="J50" s="70" t="s">
        <v>696</v>
      </c>
      <c r="K50" s="77" t="s">
        <v>697</v>
      </c>
      <c r="L50" s="77"/>
      <c r="M50" s="6">
        <v>1</v>
      </c>
      <c r="N50" s="55"/>
      <c r="O50" s="77" t="s">
        <v>263</v>
      </c>
      <c r="P50" s="67" t="s">
        <v>655</v>
      </c>
      <c r="Q50" s="68" t="s">
        <v>266</v>
      </c>
      <c r="R50" s="74" t="s">
        <v>266</v>
      </c>
      <c r="S50" s="115" t="s">
        <v>266</v>
      </c>
      <c r="T50" s="121" t="s">
        <v>171</v>
      </c>
      <c r="U50" s="121" t="s">
        <v>326</v>
      </c>
      <c r="V50" s="69" t="s">
        <v>609</v>
      </c>
      <c r="W50" s="69" t="s">
        <v>609</v>
      </c>
      <c r="X50" s="77"/>
      <c r="Y50" s="77"/>
      <c r="AB50" s="69" t="s">
        <v>1223</v>
      </c>
      <c r="AC50" s="77">
        <v>0</v>
      </c>
      <c r="AD50" s="77"/>
      <c r="AE50" s="69" t="s">
        <v>1247</v>
      </c>
    </row>
    <row r="51" spans="1:31">
      <c r="A51" s="52">
        <v>55</v>
      </c>
      <c r="B51" s="52" t="s">
        <v>13</v>
      </c>
      <c r="C51" s="66" t="s">
        <v>44</v>
      </c>
      <c r="D51" s="52"/>
      <c r="E51" s="77" t="s">
        <v>629</v>
      </c>
      <c r="F51" s="50">
        <v>4</v>
      </c>
      <c r="G51" s="77" t="s">
        <v>551</v>
      </c>
      <c r="H51" s="77"/>
      <c r="I51" s="69" t="s">
        <v>551</v>
      </c>
      <c r="J51" s="70" t="s">
        <v>1782</v>
      </c>
      <c r="K51" s="77" t="s">
        <v>701</v>
      </c>
      <c r="L51" s="77"/>
      <c r="M51" s="6">
        <v>0.8</v>
      </c>
      <c r="N51" s="55"/>
      <c r="O51" s="77" t="s">
        <v>688</v>
      </c>
      <c r="P51" s="67" t="s">
        <v>608</v>
      </c>
      <c r="Q51" s="68" t="s">
        <v>608</v>
      </c>
      <c r="R51" s="74" t="s">
        <v>418</v>
      </c>
      <c r="S51" s="115" t="s">
        <v>418</v>
      </c>
      <c r="T51" s="121" t="s">
        <v>171</v>
      </c>
      <c r="V51" s="77"/>
      <c r="W51" s="77"/>
      <c r="X51" s="69" t="s">
        <v>609</v>
      </c>
      <c r="Y51" s="77"/>
      <c r="AB51" s="69" t="s">
        <v>1243</v>
      </c>
      <c r="AC51" s="69">
        <v>0</v>
      </c>
      <c r="AD51" s="77"/>
      <c r="AE51" s="77"/>
    </row>
    <row r="52" spans="1:31">
      <c r="A52" s="52">
        <v>56</v>
      </c>
      <c r="B52" s="52" t="s">
        <v>13</v>
      </c>
      <c r="C52" s="66" t="s">
        <v>44</v>
      </c>
      <c r="D52" s="52"/>
      <c r="E52" s="77" t="s">
        <v>629</v>
      </c>
      <c r="F52" s="50">
        <v>4</v>
      </c>
      <c r="G52" s="77" t="s">
        <v>702</v>
      </c>
      <c r="H52" s="77"/>
      <c r="I52" s="69" t="s">
        <v>702</v>
      </c>
      <c r="J52" s="70" t="s">
        <v>702</v>
      </c>
      <c r="K52" s="77" t="s">
        <v>703</v>
      </c>
      <c r="L52" s="77"/>
      <c r="M52" s="6">
        <v>0.8</v>
      </c>
      <c r="N52" s="55"/>
      <c r="O52" s="77" t="s">
        <v>65</v>
      </c>
      <c r="P52" s="67" t="s">
        <v>108</v>
      </c>
      <c r="Q52" s="68" t="s">
        <v>145</v>
      </c>
      <c r="R52" s="74" t="s">
        <v>66</v>
      </c>
      <c r="S52" s="115" t="s">
        <v>66</v>
      </c>
      <c r="T52" s="121" t="s">
        <v>171</v>
      </c>
      <c r="V52" s="69" t="s">
        <v>609</v>
      </c>
      <c r="W52" s="77"/>
      <c r="X52" s="77"/>
      <c r="Y52" s="77"/>
      <c r="AB52" s="77"/>
      <c r="AC52" s="77"/>
      <c r="AD52" s="77"/>
    </row>
    <row r="53" spans="1:31">
      <c r="A53" s="52">
        <v>58</v>
      </c>
      <c r="B53" s="52" t="s">
        <v>13</v>
      </c>
      <c r="C53" s="66" t="s">
        <v>44</v>
      </c>
      <c r="D53" s="52"/>
      <c r="E53" s="77" t="s">
        <v>629</v>
      </c>
      <c r="F53" s="50">
        <v>4</v>
      </c>
      <c r="G53" s="77" t="s">
        <v>704</v>
      </c>
      <c r="H53" s="77"/>
      <c r="I53" s="69" t="s">
        <v>704</v>
      </c>
      <c r="J53" s="70" t="s">
        <v>704</v>
      </c>
      <c r="K53" s="77" t="s">
        <v>705</v>
      </c>
      <c r="L53" s="77"/>
      <c r="M53" s="6">
        <v>1</v>
      </c>
      <c r="N53" s="55"/>
      <c r="O53" s="77" t="s">
        <v>65</v>
      </c>
      <c r="P53" s="67" t="s">
        <v>108</v>
      </c>
      <c r="Q53" s="68" t="s">
        <v>608</v>
      </c>
      <c r="R53" s="74" t="s">
        <v>66</v>
      </c>
      <c r="S53" s="115" t="s">
        <v>66</v>
      </c>
      <c r="T53" s="121" t="s">
        <v>171</v>
      </c>
      <c r="U53" s="121" t="s">
        <v>167</v>
      </c>
      <c r="V53" s="69" t="s">
        <v>609</v>
      </c>
      <c r="W53" s="77"/>
      <c r="X53" s="77"/>
      <c r="Y53" s="77"/>
      <c r="AB53" s="77"/>
      <c r="AC53" s="77"/>
      <c r="AD53" s="77"/>
      <c r="AE53" s="77"/>
    </row>
    <row r="54" spans="1:31">
      <c r="A54" s="52">
        <v>59</v>
      </c>
      <c r="B54" s="52" t="s">
        <v>13</v>
      </c>
      <c r="C54" s="66" t="s">
        <v>44</v>
      </c>
      <c r="D54" s="52"/>
      <c r="E54" s="77" t="s">
        <v>629</v>
      </c>
      <c r="F54" s="50">
        <v>4</v>
      </c>
      <c r="G54" s="77" t="s">
        <v>110</v>
      </c>
      <c r="H54" s="77"/>
      <c r="I54" s="69" t="s">
        <v>110</v>
      </c>
      <c r="J54" s="70" t="s">
        <v>110</v>
      </c>
      <c r="K54" s="77" t="s">
        <v>706</v>
      </c>
      <c r="L54" s="77"/>
      <c r="M54" s="6">
        <v>0.8</v>
      </c>
      <c r="N54" s="55"/>
      <c r="O54" s="77" t="s">
        <v>65</v>
      </c>
      <c r="P54" s="67" t="s">
        <v>108</v>
      </c>
      <c r="Q54" s="68" t="s">
        <v>608</v>
      </c>
      <c r="R54" s="74" t="s">
        <v>66</v>
      </c>
      <c r="S54" s="115" t="s">
        <v>66</v>
      </c>
      <c r="T54" s="121" t="s">
        <v>113</v>
      </c>
      <c r="U54" s="121" t="s">
        <v>116</v>
      </c>
      <c r="V54" s="69" t="s">
        <v>609</v>
      </c>
      <c r="W54" s="69" t="s">
        <v>609</v>
      </c>
      <c r="X54" s="69" t="s">
        <v>609</v>
      </c>
      <c r="Y54" s="77"/>
      <c r="AB54" s="77"/>
      <c r="AC54" s="77"/>
      <c r="AD54" s="77"/>
      <c r="AE54" s="77"/>
    </row>
    <row r="55" spans="1:31">
      <c r="A55" s="52">
        <v>60</v>
      </c>
      <c r="B55" s="52" t="s">
        <v>13</v>
      </c>
      <c r="C55" s="66" t="s">
        <v>44</v>
      </c>
      <c r="D55" s="52"/>
      <c r="E55" s="77" t="s">
        <v>629</v>
      </c>
      <c r="F55" s="50">
        <v>4</v>
      </c>
      <c r="G55" s="77" t="s">
        <v>707</v>
      </c>
      <c r="H55" s="77"/>
      <c r="I55" s="69" t="s">
        <v>707</v>
      </c>
      <c r="J55" s="70" t="s">
        <v>2338</v>
      </c>
      <c r="K55" s="77" t="s">
        <v>708</v>
      </c>
      <c r="L55" s="77"/>
      <c r="M55" s="6">
        <v>0.8</v>
      </c>
      <c r="N55" s="55"/>
      <c r="O55" s="77" t="s">
        <v>65</v>
      </c>
      <c r="P55" s="67" t="s">
        <v>108</v>
      </c>
      <c r="Q55" s="68" t="s">
        <v>608</v>
      </c>
      <c r="R55" s="74" t="s">
        <v>66</v>
      </c>
      <c r="S55" s="115" t="s">
        <v>66</v>
      </c>
      <c r="T55" s="121" t="s">
        <v>171</v>
      </c>
      <c r="U55" s="121" t="s">
        <v>167</v>
      </c>
      <c r="V55" s="69" t="s">
        <v>609</v>
      </c>
      <c r="W55" s="77"/>
      <c r="X55" s="77"/>
      <c r="Y55" s="77"/>
      <c r="AB55" s="77"/>
      <c r="AC55" s="77"/>
      <c r="AD55" s="77"/>
      <c r="AE55" s="77"/>
    </row>
    <row r="56" spans="1:31">
      <c r="A56" s="52">
        <v>61</v>
      </c>
      <c r="B56" s="52" t="s">
        <v>13</v>
      </c>
      <c r="C56" s="66" t="s">
        <v>44</v>
      </c>
      <c r="D56" s="52"/>
      <c r="E56" s="77" t="s">
        <v>629</v>
      </c>
      <c r="F56" s="50">
        <v>4</v>
      </c>
      <c r="G56" s="77" t="s">
        <v>541</v>
      </c>
      <c r="H56" s="77"/>
      <c r="I56" s="69" t="s">
        <v>541</v>
      </c>
      <c r="J56" s="70" t="s">
        <v>541</v>
      </c>
      <c r="K56" s="77" t="s">
        <v>709</v>
      </c>
      <c r="L56" s="77"/>
      <c r="M56" s="6">
        <v>0.5</v>
      </c>
      <c r="N56" s="55"/>
      <c r="O56" s="77" t="s">
        <v>65</v>
      </c>
      <c r="P56" s="67" t="s">
        <v>108</v>
      </c>
      <c r="Q56" s="68" t="s">
        <v>145</v>
      </c>
      <c r="R56" s="74" t="s">
        <v>66</v>
      </c>
      <c r="S56" s="115" t="s">
        <v>66</v>
      </c>
      <c r="T56" s="121" t="s">
        <v>368</v>
      </c>
      <c r="U56" s="121" t="s">
        <v>167</v>
      </c>
      <c r="V56" s="77"/>
      <c r="W56" s="77"/>
      <c r="X56" s="77" t="s">
        <v>609</v>
      </c>
      <c r="Y56" s="77"/>
      <c r="AB56" s="77"/>
      <c r="AC56" s="77"/>
      <c r="AD56" s="77"/>
      <c r="AE56" s="77"/>
    </row>
    <row r="57" spans="1:31">
      <c r="A57" s="52">
        <v>62</v>
      </c>
      <c r="B57" s="52" t="s">
        <v>13</v>
      </c>
      <c r="C57" s="66" t="s">
        <v>44</v>
      </c>
      <c r="D57" s="52"/>
      <c r="E57" s="77" t="s">
        <v>629</v>
      </c>
      <c r="F57" s="50">
        <v>4</v>
      </c>
      <c r="G57" s="77" t="s">
        <v>710</v>
      </c>
      <c r="H57" s="77"/>
      <c r="I57" s="69" t="s">
        <v>710</v>
      </c>
      <c r="J57" s="70" t="s">
        <v>710</v>
      </c>
      <c r="K57" s="77" t="s">
        <v>711</v>
      </c>
      <c r="L57" s="77"/>
      <c r="M57" s="6">
        <v>0.6</v>
      </c>
      <c r="N57" s="55"/>
      <c r="O57" s="77" t="s">
        <v>65</v>
      </c>
      <c r="P57" s="67" t="s">
        <v>108</v>
      </c>
      <c r="Q57" s="68" t="s">
        <v>145</v>
      </c>
      <c r="R57" s="74" t="s">
        <v>66</v>
      </c>
      <c r="S57" s="115" t="s">
        <v>66</v>
      </c>
      <c r="T57" s="121" t="s">
        <v>171</v>
      </c>
      <c r="U57" s="121" t="s">
        <v>167</v>
      </c>
      <c r="V57" s="69" t="s">
        <v>609</v>
      </c>
      <c r="W57" s="77"/>
      <c r="X57" s="77"/>
      <c r="Y57" s="77"/>
      <c r="AB57" s="77"/>
      <c r="AC57" s="77"/>
      <c r="AD57" s="77"/>
      <c r="AE57" s="77"/>
    </row>
    <row r="58" spans="1:31">
      <c r="A58" s="52">
        <v>63</v>
      </c>
      <c r="B58" s="52" t="s">
        <v>13</v>
      </c>
      <c r="C58" s="66" t="s">
        <v>44</v>
      </c>
      <c r="D58" s="52"/>
      <c r="E58" s="77" t="s">
        <v>629</v>
      </c>
      <c r="F58" s="50">
        <v>4</v>
      </c>
      <c r="G58" s="77" t="s">
        <v>543</v>
      </c>
      <c r="H58" s="77"/>
      <c r="I58" s="69" t="s">
        <v>543</v>
      </c>
      <c r="J58" s="70" t="s">
        <v>543</v>
      </c>
      <c r="K58" s="77" t="s">
        <v>712</v>
      </c>
      <c r="L58" s="77"/>
      <c r="M58" s="6">
        <v>0.8</v>
      </c>
      <c r="N58" s="55"/>
      <c r="O58" s="77" t="s">
        <v>65</v>
      </c>
      <c r="P58" s="67" t="s">
        <v>108</v>
      </c>
      <c r="Q58" s="68" t="s">
        <v>145</v>
      </c>
      <c r="R58" s="74" t="s">
        <v>66</v>
      </c>
      <c r="S58" s="115" t="s">
        <v>66</v>
      </c>
      <c r="T58" s="121" t="s">
        <v>171</v>
      </c>
      <c r="V58" s="69"/>
      <c r="W58" s="77"/>
      <c r="X58" s="77"/>
      <c r="Y58" s="69" t="s">
        <v>713</v>
      </c>
      <c r="AB58" s="77"/>
      <c r="AC58" s="77"/>
      <c r="AD58" s="77"/>
      <c r="AE58" s="77"/>
    </row>
    <row r="59" spans="1:31">
      <c r="A59" s="52">
        <v>64</v>
      </c>
      <c r="B59" s="52" t="s">
        <v>13</v>
      </c>
      <c r="C59" s="66" t="s">
        <v>44</v>
      </c>
      <c r="D59" s="52"/>
      <c r="E59" s="77" t="s">
        <v>629</v>
      </c>
      <c r="F59" s="50">
        <v>4</v>
      </c>
      <c r="G59" s="77" t="s">
        <v>526</v>
      </c>
      <c r="H59" s="77"/>
      <c r="I59" s="69" t="s">
        <v>526</v>
      </c>
      <c r="J59" s="70" t="s">
        <v>526</v>
      </c>
      <c r="K59" s="77" t="s">
        <v>714</v>
      </c>
      <c r="L59" s="77"/>
      <c r="M59" s="6">
        <v>0.6</v>
      </c>
      <c r="N59" s="55"/>
      <c r="O59" s="77" t="s">
        <v>65</v>
      </c>
      <c r="P59" s="67" t="s">
        <v>108</v>
      </c>
      <c r="Q59" s="68" t="s">
        <v>145</v>
      </c>
      <c r="R59" s="74" t="s">
        <v>425</v>
      </c>
      <c r="S59" s="115" t="s">
        <v>425</v>
      </c>
      <c r="T59" s="121" t="s">
        <v>368</v>
      </c>
      <c r="V59" s="69"/>
      <c r="W59" s="77"/>
      <c r="X59" s="69" t="s">
        <v>609</v>
      </c>
      <c r="Y59" s="77"/>
      <c r="AB59" s="77"/>
      <c r="AC59" s="77"/>
      <c r="AD59" s="77"/>
      <c r="AE59" s="77"/>
    </row>
    <row r="60" spans="1:31">
      <c r="A60" s="52">
        <v>65</v>
      </c>
      <c r="B60" s="52" t="s">
        <v>13</v>
      </c>
      <c r="C60" s="66" t="s">
        <v>44</v>
      </c>
      <c r="D60" s="52"/>
      <c r="E60" s="77" t="s">
        <v>629</v>
      </c>
      <c r="F60" s="50">
        <v>4</v>
      </c>
      <c r="G60" s="77" t="s">
        <v>715</v>
      </c>
      <c r="H60" s="77"/>
      <c r="I60" s="69" t="s">
        <v>715</v>
      </c>
      <c r="J60" s="70" t="s">
        <v>715</v>
      </c>
      <c r="K60" s="69" t="s">
        <v>716</v>
      </c>
      <c r="L60" s="77"/>
      <c r="M60" s="6">
        <v>1</v>
      </c>
      <c r="N60" s="55"/>
      <c r="O60" s="77" t="s">
        <v>189</v>
      </c>
      <c r="P60" s="67" t="s">
        <v>717</v>
      </c>
      <c r="Q60" s="68" t="s">
        <v>190</v>
      </c>
      <c r="R60" s="74" t="s">
        <v>866</v>
      </c>
      <c r="S60" s="115" t="s">
        <v>195</v>
      </c>
      <c r="T60" s="121" t="s">
        <v>171</v>
      </c>
      <c r="U60" s="121" t="s">
        <v>715</v>
      </c>
      <c r="V60" s="77"/>
      <c r="W60" s="69" t="s">
        <v>609</v>
      </c>
      <c r="X60" s="77"/>
      <c r="Y60" s="77"/>
      <c r="AB60" s="77"/>
      <c r="AC60" s="69">
        <v>1</v>
      </c>
      <c r="AD60" s="69" t="s">
        <v>718</v>
      </c>
      <c r="AE60" s="69" t="s">
        <v>914</v>
      </c>
    </row>
    <row r="61" spans="1:31">
      <c r="A61" s="52">
        <v>66</v>
      </c>
      <c r="B61" s="52" t="s">
        <v>13</v>
      </c>
      <c r="C61" s="66" t="s">
        <v>44</v>
      </c>
      <c r="D61" s="52"/>
      <c r="E61" s="77" t="s">
        <v>629</v>
      </c>
      <c r="F61" s="50">
        <v>4</v>
      </c>
      <c r="G61" s="77" t="s">
        <v>222</v>
      </c>
      <c r="H61" s="77"/>
      <c r="I61" s="69" t="s">
        <v>222</v>
      </c>
      <c r="J61" s="70" t="s">
        <v>222</v>
      </c>
      <c r="K61" s="77" t="s">
        <v>719</v>
      </c>
      <c r="L61" s="77"/>
      <c r="M61" s="6">
        <v>1</v>
      </c>
      <c r="N61" s="55"/>
      <c r="O61" s="77" t="s">
        <v>65</v>
      </c>
      <c r="P61" s="67" t="s">
        <v>608</v>
      </c>
      <c r="Q61" s="68" t="s">
        <v>222</v>
      </c>
      <c r="R61" s="74" t="s">
        <v>418</v>
      </c>
      <c r="S61" s="115" t="s">
        <v>418</v>
      </c>
      <c r="T61" s="121" t="s">
        <v>171</v>
      </c>
      <c r="V61" s="77"/>
      <c r="W61" s="69" t="s">
        <v>609</v>
      </c>
      <c r="X61" s="77"/>
      <c r="Y61" s="77"/>
      <c r="AB61" s="77"/>
      <c r="AC61" s="77"/>
      <c r="AD61" s="77"/>
      <c r="AE61" s="77"/>
    </row>
    <row r="62" spans="1:31">
      <c r="A62" s="52">
        <v>67</v>
      </c>
      <c r="B62" s="52" t="s">
        <v>13</v>
      </c>
      <c r="C62" s="66" t="s">
        <v>44</v>
      </c>
      <c r="D62" s="52"/>
      <c r="E62" s="77" t="s">
        <v>629</v>
      </c>
      <c r="F62" s="50">
        <v>4</v>
      </c>
      <c r="G62" s="77" t="s">
        <v>217</v>
      </c>
      <c r="H62" s="77"/>
      <c r="I62" s="69" t="s">
        <v>217</v>
      </c>
      <c r="J62" s="70" t="s">
        <v>217</v>
      </c>
      <c r="K62" s="77" t="s">
        <v>720</v>
      </c>
      <c r="L62" s="77"/>
      <c r="M62" s="6">
        <v>1</v>
      </c>
      <c r="N62" s="55"/>
      <c r="O62" s="77" t="s">
        <v>65</v>
      </c>
      <c r="P62" s="67" t="s">
        <v>108</v>
      </c>
      <c r="Q62" s="68" t="s">
        <v>217</v>
      </c>
      <c r="R62" s="74" t="s">
        <v>66</v>
      </c>
      <c r="S62" s="115" t="s">
        <v>66</v>
      </c>
      <c r="T62" s="121" t="s">
        <v>140</v>
      </c>
      <c r="U62" s="121" t="s">
        <v>135</v>
      </c>
      <c r="V62" s="69" t="s">
        <v>609</v>
      </c>
      <c r="W62" s="69" t="s">
        <v>609</v>
      </c>
      <c r="X62" s="69" t="s">
        <v>609</v>
      </c>
      <c r="Y62" s="77"/>
      <c r="AB62" s="77"/>
      <c r="AC62" s="77"/>
      <c r="AD62" s="77"/>
      <c r="AE62" s="77"/>
    </row>
    <row r="63" spans="1:31">
      <c r="A63" s="52">
        <v>68</v>
      </c>
      <c r="B63" s="52" t="s">
        <v>13</v>
      </c>
      <c r="C63" s="66" t="s">
        <v>721</v>
      </c>
      <c r="D63" s="52"/>
      <c r="E63" s="77" t="s">
        <v>722</v>
      </c>
      <c r="F63" s="50">
        <v>3</v>
      </c>
      <c r="G63" s="50" t="s">
        <v>227</v>
      </c>
      <c r="H63" s="77"/>
      <c r="I63" s="69" t="s">
        <v>227</v>
      </c>
      <c r="J63" s="70" t="s">
        <v>227</v>
      </c>
      <c r="K63" s="77"/>
      <c r="L63" s="77"/>
      <c r="M63" s="6">
        <v>1</v>
      </c>
      <c r="N63" s="55"/>
      <c r="O63" s="77" t="s">
        <v>189</v>
      </c>
      <c r="P63" s="67" t="s">
        <v>717</v>
      </c>
      <c r="Q63" s="68" t="s">
        <v>227</v>
      </c>
      <c r="R63" s="74" t="s">
        <v>231</v>
      </c>
      <c r="S63" s="115" t="s">
        <v>231</v>
      </c>
      <c r="T63" s="121" t="s">
        <v>171</v>
      </c>
      <c r="U63" s="121" t="s">
        <v>230</v>
      </c>
      <c r="V63" s="77"/>
      <c r="W63" s="69" t="s">
        <v>609</v>
      </c>
      <c r="X63" s="77"/>
      <c r="Y63" s="77"/>
      <c r="AB63" s="77"/>
      <c r="AC63" s="77">
        <v>1</v>
      </c>
      <c r="AD63" s="77"/>
      <c r="AE63" s="69" t="s">
        <v>732</v>
      </c>
    </row>
    <row r="64" spans="1:31">
      <c r="A64" s="52">
        <v>69</v>
      </c>
      <c r="B64" s="52" t="s">
        <v>13</v>
      </c>
      <c r="C64" s="66" t="s">
        <v>721</v>
      </c>
      <c r="D64" s="52"/>
      <c r="E64" s="77" t="s">
        <v>722</v>
      </c>
      <c r="F64" s="50">
        <v>3</v>
      </c>
      <c r="G64" s="50" t="s">
        <v>97</v>
      </c>
      <c r="H64" s="77"/>
      <c r="I64" s="69" t="s">
        <v>97</v>
      </c>
      <c r="J64" s="70" t="s">
        <v>97</v>
      </c>
      <c r="K64" s="77"/>
      <c r="L64" s="77"/>
      <c r="M64" s="6">
        <v>1</v>
      </c>
      <c r="N64" s="55"/>
      <c r="O64" s="77" t="s">
        <v>65</v>
      </c>
      <c r="P64" s="67" t="s">
        <v>612</v>
      </c>
      <c r="Q64" s="68" t="s">
        <v>97</v>
      </c>
      <c r="R64" s="74" t="s">
        <v>66</v>
      </c>
      <c r="S64" s="115" t="s">
        <v>66</v>
      </c>
      <c r="T64" s="121" t="s">
        <v>97</v>
      </c>
      <c r="U64" s="121" t="s">
        <v>100</v>
      </c>
      <c r="V64" s="77"/>
      <c r="W64" s="69" t="s">
        <v>609</v>
      </c>
      <c r="X64" s="77"/>
      <c r="Y64" s="77"/>
      <c r="AB64" s="77"/>
      <c r="AC64" s="77">
        <v>1</v>
      </c>
      <c r="AD64" s="77"/>
      <c r="AE64" s="77"/>
    </row>
    <row r="65" spans="1:31">
      <c r="A65" s="52">
        <v>70</v>
      </c>
      <c r="B65" s="52" t="s">
        <v>13</v>
      </c>
      <c r="C65" s="66" t="s">
        <v>721</v>
      </c>
      <c r="D65" s="52"/>
      <c r="E65" s="77" t="s">
        <v>722</v>
      </c>
      <c r="F65" s="50">
        <v>3</v>
      </c>
      <c r="G65" s="50" t="s">
        <v>71</v>
      </c>
      <c r="H65" s="77"/>
      <c r="I65" s="69" t="s">
        <v>71</v>
      </c>
      <c r="J65" s="70" t="s">
        <v>71</v>
      </c>
      <c r="K65" s="77"/>
      <c r="L65" s="77"/>
      <c r="M65" s="6">
        <v>1</v>
      </c>
      <c r="N65" s="55"/>
      <c r="O65" s="77" t="s">
        <v>65</v>
      </c>
      <c r="P65" s="67" t="s">
        <v>612</v>
      </c>
      <c r="Q65" s="68" t="s">
        <v>71</v>
      </c>
      <c r="R65" s="74" t="s">
        <v>66</v>
      </c>
      <c r="S65" s="115" t="s">
        <v>66</v>
      </c>
      <c r="T65" s="121" t="s">
        <v>83</v>
      </c>
      <c r="U65" s="121" t="s">
        <v>72</v>
      </c>
      <c r="V65" s="77"/>
      <c r="W65" s="69" t="s">
        <v>609</v>
      </c>
      <c r="X65" s="77"/>
      <c r="Y65" s="77"/>
      <c r="AB65" s="77"/>
      <c r="AC65" s="69">
        <v>1</v>
      </c>
      <c r="AD65" s="77"/>
    </row>
    <row r="66" spans="1:31">
      <c r="A66" s="52">
        <v>71</v>
      </c>
      <c r="B66" s="52" t="s">
        <v>13</v>
      </c>
      <c r="C66" s="66" t="s">
        <v>721</v>
      </c>
      <c r="D66" s="52"/>
      <c r="E66" s="77" t="s">
        <v>722</v>
      </c>
      <c r="F66" s="50">
        <v>3</v>
      </c>
      <c r="G66" s="50" t="s">
        <v>266</v>
      </c>
      <c r="H66" s="77"/>
      <c r="I66" s="69" t="s">
        <v>266</v>
      </c>
      <c r="J66" s="70" t="s">
        <v>266</v>
      </c>
      <c r="K66" s="77" t="s">
        <v>803</v>
      </c>
      <c r="L66" s="77"/>
      <c r="M66" s="6">
        <v>1</v>
      </c>
      <c r="N66" s="55"/>
      <c r="O66" s="77" t="s">
        <v>263</v>
      </c>
      <c r="P66" s="67" t="s">
        <v>655</v>
      </c>
      <c r="Q66" s="68" t="s">
        <v>266</v>
      </c>
      <c r="R66" s="74" t="s">
        <v>266</v>
      </c>
      <c r="S66" s="115" t="s">
        <v>266</v>
      </c>
      <c r="T66" s="121" t="s">
        <v>171</v>
      </c>
      <c r="U66" s="121" t="s">
        <v>326</v>
      </c>
      <c r="V66" s="77"/>
      <c r="W66" s="69" t="s">
        <v>609</v>
      </c>
      <c r="X66" s="77"/>
      <c r="Y66" s="77"/>
      <c r="AB66" s="77"/>
      <c r="AC66" s="77">
        <v>1</v>
      </c>
      <c r="AD66" s="69"/>
      <c r="AE66" s="69" t="s">
        <v>266</v>
      </c>
    </row>
    <row r="67" spans="1:31">
      <c r="A67" s="52">
        <v>72</v>
      </c>
      <c r="B67" s="52" t="s">
        <v>13</v>
      </c>
      <c r="C67" s="66" t="s">
        <v>721</v>
      </c>
      <c r="D67" s="52"/>
      <c r="E67" s="77" t="s">
        <v>722</v>
      </c>
      <c r="F67" s="50">
        <v>3</v>
      </c>
      <c r="G67" s="50" t="s">
        <v>289</v>
      </c>
      <c r="H67" s="77"/>
      <c r="I67" s="69" t="s">
        <v>289</v>
      </c>
      <c r="J67" s="70" t="s">
        <v>723</v>
      </c>
      <c r="K67" s="77"/>
      <c r="L67" s="77"/>
      <c r="M67" s="6">
        <v>0.6</v>
      </c>
      <c r="N67" s="55"/>
      <c r="O67" s="77" t="s">
        <v>65</v>
      </c>
      <c r="P67" s="67" t="s">
        <v>108</v>
      </c>
      <c r="Q67" s="68" t="s">
        <v>289</v>
      </c>
      <c r="S67" s="115" t="s">
        <v>145</v>
      </c>
      <c r="T67" s="121" t="s">
        <v>368</v>
      </c>
      <c r="V67" s="77"/>
      <c r="W67" s="77"/>
      <c r="X67" s="69" t="s">
        <v>609</v>
      </c>
      <c r="Y67" s="77"/>
      <c r="AB67" s="69" t="s">
        <v>2401</v>
      </c>
      <c r="AC67" s="69">
        <v>0</v>
      </c>
      <c r="AD67" s="77"/>
    </row>
    <row r="68" spans="1:31">
      <c r="A68" s="52">
        <v>73</v>
      </c>
      <c r="B68" s="52" t="s">
        <v>13</v>
      </c>
      <c r="C68" s="66" t="s">
        <v>721</v>
      </c>
      <c r="D68" s="52"/>
      <c r="E68" s="77" t="s">
        <v>722</v>
      </c>
      <c r="F68" s="50">
        <v>3</v>
      </c>
      <c r="G68" s="50" t="s">
        <v>210</v>
      </c>
      <c r="H68" s="77"/>
      <c r="I68" s="69" t="s">
        <v>210</v>
      </c>
      <c r="J68" s="70" t="s">
        <v>210</v>
      </c>
      <c r="K68" s="77"/>
      <c r="L68" s="77"/>
      <c r="M68" s="6">
        <v>1</v>
      </c>
      <c r="N68" s="55"/>
      <c r="O68" s="77" t="s">
        <v>189</v>
      </c>
      <c r="P68" s="67" t="s">
        <v>717</v>
      </c>
      <c r="Q68" s="68" t="s">
        <v>210</v>
      </c>
      <c r="R68" s="74" t="s">
        <v>210</v>
      </c>
      <c r="S68" s="115" t="s">
        <v>210</v>
      </c>
      <c r="T68" s="121" t="s">
        <v>171</v>
      </c>
      <c r="U68" s="121" t="s">
        <v>167</v>
      </c>
      <c r="V68" s="77"/>
      <c r="W68" s="69" t="s">
        <v>609</v>
      </c>
      <c r="X68" s="77"/>
      <c r="Y68" s="77"/>
      <c r="AB68" s="77"/>
      <c r="AC68" s="69">
        <v>1</v>
      </c>
      <c r="AD68" s="77"/>
      <c r="AE68" s="69" t="s">
        <v>737</v>
      </c>
    </row>
    <row r="69" spans="1:31">
      <c r="A69" s="52">
        <v>74</v>
      </c>
      <c r="B69" s="52" t="s">
        <v>13</v>
      </c>
      <c r="C69" s="66" t="s">
        <v>721</v>
      </c>
      <c r="D69" s="52"/>
      <c r="E69" s="77" t="s">
        <v>722</v>
      </c>
      <c r="F69" s="50">
        <v>3</v>
      </c>
      <c r="G69" s="50" t="s">
        <v>213</v>
      </c>
      <c r="H69" s="77"/>
      <c r="I69" s="69" t="s">
        <v>213</v>
      </c>
      <c r="J69" s="70" t="s">
        <v>213</v>
      </c>
      <c r="K69" s="77"/>
      <c r="L69" s="77"/>
      <c r="M69" s="6">
        <v>1</v>
      </c>
      <c r="N69" s="55"/>
      <c r="O69" s="77" t="s">
        <v>189</v>
      </c>
      <c r="P69" s="67" t="s">
        <v>717</v>
      </c>
      <c r="Q69" s="68" t="s">
        <v>213</v>
      </c>
      <c r="R69" s="74" t="s">
        <v>879</v>
      </c>
      <c r="S69" s="115" t="s">
        <v>210</v>
      </c>
      <c r="T69" s="121" t="s">
        <v>171</v>
      </c>
      <c r="U69" s="121" t="s">
        <v>213</v>
      </c>
      <c r="V69" s="69" t="s">
        <v>609</v>
      </c>
      <c r="W69" s="69" t="s">
        <v>609</v>
      </c>
      <c r="X69" s="77"/>
      <c r="Y69" s="77"/>
      <c r="AB69" s="77"/>
      <c r="AC69" s="69">
        <v>0</v>
      </c>
      <c r="AD69" s="69" t="s">
        <v>724</v>
      </c>
      <c r="AE69" s="69" t="s">
        <v>1241</v>
      </c>
    </row>
    <row r="70" spans="1:31">
      <c r="A70" s="52">
        <v>75</v>
      </c>
      <c r="B70" s="52" t="s">
        <v>13</v>
      </c>
      <c r="C70" s="66" t="s">
        <v>721</v>
      </c>
      <c r="D70" s="52"/>
      <c r="E70" s="77" t="s">
        <v>722</v>
      </c>
      <c r="F70" s="50">
        <v>3</v>
      </c>
      <c r="G70" s="50" t="s">
        <v>363</v>
      </c>
      <c r="H70" s="77"/>
      <c r="I70" s="69" t="s">
        <v>363</v>
      </c>
      <c r="J70" s="70" t="s">
        <v>363</v>
      </c>
      <c r="K70" s="77"/>
      <c r="L70" s="77"/>
      <c r="M70" s="6">
        <v>0.8</v>
      </c>
      <c r="N70" s="55"/>
      <c r="O70" s="77" t="s">
        <v>65</v>
      </c>
      <c r="P70" s="67" t="s">
        <v>184</v>
      </c>
      <c r="Q70" s="68" t="s">
        <v>145</v>
      </c>
      <c r="S70" s="115" t="s">
        <v>825</v>
      </c>
      <c r="T70" s="121" t="s">
        <v>171</v>
      </c>
      <c r="V70" s="69" t="s">
        <v>609</v>
      </c>
      <c r="W70" s="77"/>
      <c r="X70" s="77"/>
      <c r="Y70" s="77"/>
      <c r="AB70" s="69" t="s">
        <v>1239</v>
      </c>
      <c r="AC70" s="69">
        <v>0</v>
      </c>
      <c r="AD70" s="77"/>
    </row>
    <row r="71" spans="1:31">
      <c r="A71" s="52">
        <v>76</v>
      </c>
      <c r="B71" s="52" t="s">
        <v>13</v>
      </c>
      <c r="C71" s="66" t="s">
        <v>721</v>
      </c>
      <c r="D71" s="52"/>
      <c r="E71" s="77" t="s">
        <v>722</v>
      </c>
      <c r="F71" s="50">
        <v>3</v>
      </c>
      <c r="G71" s="50" t="s">
        <v>88</v>
      </c>
      <c r="H71" s="77"/>
      <c r="I71" s="69" t="s">
        <v>88</v>
      </c>
      <c r="J71" s="70" t="s">
        <v>87</v>
      </c>
      <c r="K71" s="77"/>
      <c r="L71" s="77"/>
      <c r="M71" s="6">
        <v>1</v>
      </c>
      <c r="N71" s="55"/>
      <c r="O71" s="77" t="s">
        <v>65</v>
      </c>
      <c r="P71" s="67" t="s">
        <v>607</v>
      </c>
      <c r="Q71" s="68" t="s">
        <v>87</v>
      </c>
      <c r="R71" s="74" t="s">
        <v>66</v>
      </c>
      <c r="S71" s="115" t="s">
        <v>66</v>
      </c>
      <c r="T71" s="121" t="s">
        <v>95</v>
      </c>
      <c r="U71" s="121" t="s">
        <v>87</v>
      </c>
      <c r="V71" s="77"/>
      <c r="W71" s="69" t="s">
        <v>609</v>
      </c>
      <c r="X71" s="77"/>
      <c r="Y71" s="77"/>
      <c r="AB71" s="69"/>
      <c r="AC71" s="77">
        <v>1</v>
      </c>
      <c r="AD71" s="77"/>
      <c r="AE71" s="77"/>
    </row>
    <row r="72" spans="1:31">
      <c r="A72" s="52">
        <v>77</v>
      </c>
      <c r="B72" s="52" t="s">
        <v>13</v>
      </c>
      <c r="C72" s="66" t="s">
        <v>721</v>
      </c>
      <c r="D72" s="52"/>
      <c r="E72" s="77" t="s">
        <v>722</v>
      </c>
      <c r="F72" s="50">
        <v>3</v>
      </c>
      <c r="G72" s="50" t="s">
        <v>349</v>
      </c>
      <c r="H72" s="77"/>
      <c r="I72" s="69" t="s">
        <v>349</v>
      </c>
      <c r="J72" s="70" t="s">
        <v>349</v>
      </c>
      <c r="K72" s="77"/>
      <c r="L72" s="77"/>
      <c r="M72" s="6">
        <v>0.8</v>
      </c>
      <c r="N72" s="55"/>
      <c r="O72" s="77" t="s">
        <v>65</v>
      </c>
      <c r="P72" s="67" t="s">
        <v>108</v>
      </c>
      <c r="Q72" s="68" t="s">
        <v>608</v>
      </c>
      <c r="R72" s="74" t="s">
        <v>66</v>
      </c>
      <c r="S72" s="115" t="s">
        <v>66</v>
      </c>
      <c r="T72" s="121" t="s">
        <v>171</v>
      </c>
      <c r="V72" s="69" t="s">
        <v>609</v>
      </c>
      <c r="W72" s="69"/>
      <c r="X72" s="77"/>
      <c r="Y72" s="77"/>
      <c r="AA72" s="7" t="s">
        <v>725</v>
      </c>
      <c r="AB72" s="77"/>
      <c r="AC72" s="77"/>
      <c r="AD72" s="77"/>
    </row>
    <row r="73" spans="1:31">
      <c r="A73" s="52">
        <v>78</v>
      </c>
      <c r="B73" s="52" t="s">
        <v>13</v>
      </c>
      <c r="C73" s="66" t="s">
        <v>721</v>
      </c>
      <c r="D73" s="52"/>
      <c r="E73" s="77" t="s">
        <v>722</v>
      </c>
      <c r="F73" s="50">
        <v>3</v>
      </c>
      <c r="G73" s="50" t="s">
        <v>144</v>
      </c>
      <c r="H73" s="77"/>
      <c r="I73" s="69" t="s">
        <v>144</v>
      </c>
      <c r="J73" s="70" t="s">
        <v>144</v>
      </c>
      <c r="K73" s="77"/>
      <c r="L73" s="77"/>
      <c r="M73" s="6">
        <v>1</v>
      </c>
      <c r="N73" s="55"/>
      <c r="O73" s="77" t="s">
        <v>65</v>
      </c>
      <c r="P73" s="67" t="s">
        <v>108</v>
      </c>
      <c r="Q73" s="68" t="s">
        <v>144</v>
      </c>
      <c r="R73" s="74" t="s">
        <v>66</v>
      </c>
      <c r="S73" s="115" t="s">
        <v>66</v>
      </c>
      <c r="T73" s="121" t="s">
        <v>368</v>
      </c>
      <c r="U73" s="121" t="s">
        <v>144</v>
      </c>
      <c r="V73" s="77"/>
      <c r="W73" s="69" t="s">
        <v>609</v>
      </c>
      <c r="X73" s="77"/>
      <c r="Y73" s="77"/>
      <c r="AB73" s="77"/>
      <c r="AC73" s="77"/>
      <c r="AD73" s="77"/>
    </row>
    <row r="74" spans="1:31">
      <c r="A74" s="52">
        <v>79</v>
      </c>
      <c r="B74" s="52" t="s">
        <v>13</v>
      </c>
      <c r="C74" s="66" t="s">
        <v>721</v>
      </c>
      <c r="D74" s="52"/>
      <c r="E74" s="77" t="s">
        <v>722</v>
      </c>
      <c r="F74" s="50">
        <v>3</v>
      </c>
      <c r="G74" s="50" t="s">
        <v>182</v>
      </c>
      <c r="H74" s="77"/>
      <c r="I74" s="69" t="s">
        <v>182</v>
      </c>
      <c r="J74" s="70" t="s">
        <v>182</v>
      </c>
      <c r="K74" s="77"/>
      <c r="L74" s="77"/>
      <c r="M74" s="6">
        <v>0.8</v>
      </c>
      <c r="N74" s="55"/>
      <c r="O74" s="77" t="s">
        <v>65</v>
      </c>
      <c r="P74" s="67" t="s">
        <v>184</v>
      </c>
      <c r="Q74" s="68" t="s">
        <v>182</v>
      </c>
      <c r="R74" s="74" t="s">
        <v>182</v>
      </c>
      <c r="S74" s="115" t="s">
        <v>182</v>
      </c>
      <c r="T74" s="121" t="s">
        <v>171</v>
      </c>
      <c r="U74" s="121" t="s">
        <v>182</v>
      </c>
      <c r="V74" s="77"/>
      <c r="W74" s="69" t="s">
        <v>609</v>
      </c>
      <c r="X74" s="77"/>
      <c r="Y74" s="77"/>
      <c r="AB74" s="77"/>
      <c r="AC74" s="77"/>
      <c r="AD74" s="77"/>
    </row>
    <row r="75" spans="1:31">
      <c r="A75" s="52">
        <v>80</v>
      </c>
      <c r="B75" s="52" t="s">
        <v>13</v>
      </c>
      <c r="C75" s="66" t="s">
        <v>721</v>
      </c>
      <c r="D75" s="52"/>
      <c r="E75" s="77" t="s">
        <v>722</v>
      </c>
      <c r="F75" s="50">
        <v>3</v>
      </c>
      <c r="G75" s="50" t="s">
        <v>223</v>
      </c>
      <c r="H75" s="77"/>
      <c r="I75" s="69" t="s">
        <v>223</v>
      </c>
      <c r="J75" s="70" t="s">
        <v>223</v>
      </c>
      <c r="K75" s="77"/>
      <c r="L75" s="77"/>
      <c r="M75" s="6">
        <v>0.8</v>
      </c>
      <c r="N75" s="55"/>
      <c r="O75" s="77" t="s">
        <v>65</v>
      </c>
      <c r="P75" s="67" t="s">
        <v>184</v>
      </c>
      <c r="Q75" s="68" t="s">
        <v>223</v>
      </c>
      <c r="R75" s="74" t="s">
        <v>66</v>
      </c>
      <c r="S75" s="115" t="s">
        <v>66</v>
      </c>
      <c r="T75" s="121" t="s">
        <v>171</v>
      </c>
      <c r="U75" s="121" t="s">
        <v>183</v>
      </c>
      <c r="V75" s="77"/>
      <c r="W75" s="69" t="s">
        <v>609</v>
      </c>
      <c r="X75" s="77"/>
      <c r="Y75" s="77"/>
      <c r="AB75" s="77"/>
      <c r="AC75" s="77"/>
      <c r="AD75" s="77"/>
    </row>
    <row r="76" spans="1:31">
      <c r="A76" s="52">
        <v>81</v>
      </c>
      <c r="B76" s="52" t="s">
        <v>13</v>
      </c>
      <c r="C76" s="66" t="s">
        <v>721</v>
      </c>
      <c r="D76" s="52"/>
      <c r="E76" s="77" t="s">
        <v>722</v>
      </c>
      <c r="F76" s="50">
        <v>3</v>
      </c>
      <c r="G76" s="50" t="s">
        <v>107</v>
      </c>
      <c r="H76" s="77"/>
      <c r="I76" s="69" t="s">
        <v>107</v>
      </c>
      <c r="J76" s="70" t="s">
        <v>107</v>
      </c>
      <c r="K76" s="77"/>
      <c r="L76" s="77"/>
      <c r="M76" s="6">
        <v>1</v>
      </c>
      <c r="N76" s="55"/>
      <c r="O76" s="77" t="s">
        <v>65</v>
      </c>
      <c r="P76" s="67" t="s">
        <v>108</v>
      </c>
      <c r="Q76" s="68" t="s">
        <v>107</v>
      </c>
      <c r="R76" s="74" t="s">
        <v>66</v>
      </c>
      <c r="S76" s="115" t="s">
        <v>66</v>
      </c>
      <c r="T76" s="121" t="s">
        <v>368</v>
      </c>
      <c r="U76" s="121" t="s">
        <v>623</v>
      </c>
      <c r="V76" s="69" t="s">
        <v>609</v>
      </c>
      <c r="W76" s="69" t="s">
        <v>609</v>
      </c>
      <c r="X76" s="77"/>
      <c r="Y76" s="77"/>
      <c r="AB76" s="77"/>
      <c r="AC76" s="77">
        <v>0</v>
      </c>
      <c r="AD76" s="77"/>
      <c r="AE76" s="77"/>
    </row>
    <row r="77" spans="1:31">
      <c r="A77" s="52">
        <v>82</v>
      </c>
      <c r="B77" s="52" t="s">
        <v>13</v>
      </c>
      <c r="C77" s="66" t="s">
        <v>721</v>
      </c>
      <c r="D77" s="52"/>
      <c r="E77" s="77" t="s">
        <v>722</v>
      </c>
      <c r="F77" s="50">
        <v>3</v>
      </c>
      <c r="G77" s="50" t="s">
        <v>176</v>
      </c>
      <c r="H77" s="77"/>
      <c r="I77" s="69" t="s">
        <v>176</v>
      </c>
      <c r="J77" s="70" t="s">
        <v>726</v>
      </c>
      <c r="K77" s="77"/>
      <c r="L77" s="77"/>
      <c r="M77" s="6">
        <v>0.8</v>
      </c>
      <c r="N77" s="55"/>
      <c r="O77" s="77" t="s">
        <v>65</v>
      </c>
      <c r="P77" s="67" t="s">
        <v>108</v>
      </c>
      <c r="Q77" s="68" t="s">
        <v>176</v>
      </c>
      <c r="S77" s="115" t="s">
        <v>145</v>
      </c>
      <c r="T77" s="121" t="s">
        <v>368</v>
      </c>
      <c r="V77" s="77"/>
      <c r="W77" s="77"/>
      <c r="X77" s="69" t="s">
        <v>609</v>
      </c>
      <c r="Y77" s="77"/>
      <c r="AB77" s="69" t="s">
        <v>2401</v>
      </c>
      <c r="AC77" s="69">
        <v>0</v>
      </c>
      <c r="AD77" s="77"/>
    </row>
    <row r="78" spans="1:31">
      <c r="A78" s="52">
        <v>83</v>
      </c>
      <c r="B78" s="52" t="s">
        <v>13</v>
      </c>
      <c r="C78" s="66" t="s">
        <v>721</v>
      </c>
      <c r="D78" s="52"/>
      <c r="E78" s="77" t="s">
        <v>722</v>
      </c>
      <c r="F78" s="50">
        <v>3</v>
      </c>
      <c r="G78" s="50" t="s">
        <v>190</v>
      </c>
      <c r="H78" s="77"/>
      <c r="I78" s="69" t="s">
        <v>190</v>
      </c>
      <c r="J78" s="70" t="s">
        <v>190</v>
      </c>
      <c r="K78" s="77"/>
      <c r="L78" s="77"/>
      <c r="M78" s="6">
        <v>1</v>
      </c>
      <c r="N78" s="55"/>
      <c r="O78" s="77" t="s">
        <v>189</v>
      </c>
      <c r="P78" s="67" t="s">
        <v>717</v>
      </c>
      <c r="Q78" s="68" t="s">
        <v>190</v>
      </c>
      <c r="R78" s="74" t="s">
        <v>866</v>
      </c>
      <c r="S78" s="115" t="s">
        <v>195</v>
      </c>
      <c r="T78" s="121" t="s">
        <v>171</v>
      </c>
      <c r="U78" s="121" t="s">
        <v>715</v>
      </c>
      <c r="V78" s="77"/>
      <c r="W78" s="69" t="s">
        <v>609</v>
      </c>
      <c r="X78" s="77"/>
      <c r="Y78" s="77"/>
      <c r="AB78" s="77"/>
      <c r="AC78" s="69">
        <v>1</v>
      </c>
      <c r="AD78" s="77"/>
      <c r="AE78" s="69" t="s">
        <v>811</v>
      </c>
    </row>
    <row r="79" spans="1:31">
      <c r="A79" s="52">
        <v>85</v>
      </c>
      <c r="B79" s="52" t="s">
        <v>13</v>
      </c>
      <c r="C79" s="66" t="s">
        <v>727</v>
      </c>
      <c r="D79" s="52"/>
      <c r="E79" s="77" t="s">
        <v>728</v>
      </c>
      <c r="F79" s="50">
        <v>2.5</v>
      </c>
      <c r="G79" s="50" t="s">
        <v>184</v>
      </c>
      <c r="H79" s="77"/>
      <c r="I79" s="50" t="s">
        <v>184</v>
      </c>
      <c r="J79" s="70" t="s">
        <v>182</v>
      </c>
      <c r="K79" s="77"/>
      <c r="L79" s="77"/>
      <c r="M79" s="6">
        <v>0.8</v>
      </c>
      <c r="N79" s="55">
        <v>41549</v>
      </c>
      <c r="O79" s="77" t="s">
        <v>65</v>
      </c>
      <c r="P79" s="67" t="s">
        <v>184</v>
      </c>
      <c r="Q79" s="68" t="s">
        <v>182</v>
      </c>
      <c r="R79" s="74" t="s">
        <v>182</v>
      </c>
      <c r="S79" s="115" t="s">
        <v>182</v>
      </c>
      <c r="T79" s="121" t="s">
        <v>171</v>
      </c>
      <c r="U79" s="121" t="s">
        <v>182</v>
      </c>
      <c r="V79" s="77"/>
      <c r="W79" s="69" t="s">
        <v>609</v>
      </c>
      <c r="X79" s="69" t="s">
        <v>609</v>
      </c>
      <c r="Y79" s="77"/>
      <c r="AB79" s="77"/>
      <c r="AC79" s="77"/>
      <c r="AD79" s="77"/>
    </row>
    <row r="80" spans="1:31">
      <c r="A80" s="52">
        <v>87</v>
      </c>
      <c r="B80" s="52" t="s">
        <v>13</v>
      </c>
      <c r="C80" s="66" t="s">
        <v>727</v>
      </c>
      <c r="D80" s="52"/>
      <c r="E80" s="77" t="s">
        <v>728</v>
      </c>
      <c r="F80" s="50">
        <v>2.5</v>
      </c>
      <c r="G80" s="50" t="s">
        <v>607</v>
      </c>
      <c r="H80" s="77"/>
      <c r="I80" s="50" t="s">
        <v>607</v>
      </c>
      <c r="J80" s="70" t="s">
        <v>87</v>
      </c>
      <c r="K80" s="77"/>
      <c r="L80" s="77"/>
      <c r="M80" s="6">
        <v>1</v>
      </c>
      <c r="N80" s="55">
        <v>41549</v>
      </c>
      <c r="O80" s="77" t="s">
        <v>65</v>
      </c>
      <c r="P80" s="67" t="s">
        <v>607</v>
      </c>
      <c r="Q80" s="68" t="s">
        <v>87</v>
      </c>
      <c r="R80" s="74" t="s">
        <v>66</v>
      </c>
      <c r="S80" s="115" t="s">
        <v>66</v>
      </c>
      <c r="T80" s="121" t="s">
        <v>95</v>
      </c>
      <c r="U80" s="121" t="s">
        <v>87</v>
      </c>
      <c r="V80" s="77"/>
      <c r="W80" s="69" t="s">
        <v>609</v>
      </c>
      <c r="X80" s="77"/>
      <c r="Y80" s="77"/>
      <c r="AB80" s="69"/>
      <c r="AC80" s="77">
        <v>1</v>
      </c>
      <c r="AD80" s="77"/>
      <c r="AE80" s="77"/>
    </row>
    <row r="81" spans="1:31">
      <c r="A81" s="52">
        <v>88</v>
      </c>
      <c r="B81" s="52" t="s">
        <v>13</v>
      </c>
      <c r="C81" s="66" t="s">
        <v>727</v>
      </c>
      <c r="D81" s="52"/>
      <c r="E81" s="77" t="s">
        <v>728</v>
      </c>
      <c r="F81" s="50">
        <v>2.5</v>
      </c>
      <c r="G81" s="50" t="s">
        <v>108</v>
      </c>
      <c r="H81" s="77"/>
      <c r="I81" s="50" t="s">
        <v>108</v>
      </c>
      <c r="J81" s="71" t="s">
        <v>108</v>
      </c>
      <c r="K81" s="77"/>
      <c r="L81" s="77"/>
      <c r="M81" s="6">
        <v>1</v>
      </c>
      <c r="N81" s="55">
        <v>41549</v>
      </c>
      <c r="O81" s="77" t="s">
        <v>65</v>
      </c>
      <c r="P81" s="67" t="s">
        <v>108</v>
      </c>
      <c r="Q81" s="68" t="s">
        <v>144</v>
      </c>
      <c r="R81" s="74" t="s">
        <v>66</v>
      </c>
      <c r="S81" s="115" t="s">
        <v>66</v>
      </c>
      <c r="T81" s="121" t="s">
        <v>368</v>
      </c>
      <c r="U81" s="121" t="s">
        <v>144</v>
      </c>
      <c r="V81" s="77"/>
      <c r="W81" s="69" t="s">
        <v>609</v>
      </c>
      <c r="X81" s="77"/>
      <c r="Y81" s="77"/>
      <c r="AB81" s="77"/>
      <c r="AC81" s="77"/>
      <c r="AD81" s="77"/>
    </row>
    <row r="82" spans="1:31">
      <c r="A82" s="52">
        <v>90</v>
      </c>
      <c r="B82" s="52" t="s">
        <v>13</v>
      </c>
      <c r="C82" s="66" t="s">
        <v>730</v>
      </c>
      <c r="D82" s="52"/>
      <c r="E82" s="77" t="s">
        <v>722</v>
      </c>
      <c r="F82" s="50">
        <v>4</v>
      </c>
      <c r="G82" s="50" t="s">
        <v>227</v>
      </c>
      <c r="H82" s="77"/>
      <c r="I82" s="69" t="s">
        <v>227</v>
      </c>
      <c r="J82" s="70" t="s">
        <v>227</v>
      </c>
      <c r="K82" s="77"/>
      <c r="L82" s="77"/>
      <c r="M82" s="63">
        <v>1</v>
      </c>
      <c r="N82" s="55">
        <v>43017</v>
      </c>
      <c r="O82" s="77" t="s">
        <v>189</v>
      </c>
      <c r="P82" s="67" t="s">
        <v>717</v>
      </c>
      <c r="Q82" s="68" t="s">
        <v>227</v>
      </c>
      <c r="R82" s="74" t="s">
        <v>231</v>
      </c>
      <c r="S82" s="115" t="s">
        <v>231</v>
      </c>
      <c r="T82" s="121" t="s">
        <v>171</v>
      </c>
      <c r="U82" s="121" t="s">
        <v>230</v>
      </c>
      <c r="V82" s="77"/>
      <c r="W82" s="69" t="s">
        <v>609</v>
      </c>
      <c r="X82" s="77"/>
      <c r="Y82" s="77"/>
      <c r="AB82" s="77"/>
      <c r="AC82" s="77">
        <v>1</v>
      </c>
      <c r="AD82" s="69" t="s">
        <v>731</v>
      </c>
      <c r="AE82" s="69" t="s">
        <v>732</v>
      </c>
    </row>
    <row r="83" spans="1:31">
      <c r="A83" s="52">
        <v>91</v>
      </c>
      <c r="B83" s="52" t="s">
        <v>13</v>
      </c>
      <c r="C83" s="66" t="s">
        <v>730</v>
      </c>
      <c r="D83" s="52"/>
      <c r="E83" s="77" t="s">
        <v>722</v>
      </c>
      <c r="F83" s="50">
        <v>4</v>
      </c>
      <c r="G83" s="50" t="s">
        <v>733</v>
      </c>
      <c r="H83" s="77"/>
      <c r="I83" s="69" t="s">
        <v>733</v>
      </c>
      <c r="J83" s="70" t="s">
        <v>408</v>
      </c>
      <c r="K83" s="77"/>
      <c r="L83" s="77"/>
      <c r="M83" s="6">
        <v>0.6</v>
      </c>
      <c r="N83" s="55">
        <v>43017</v>
      </c>
      <c r="O83" s="77" t="s">
        <v>65</v>
      </c>
      <c r="P83" s="67" t="s">
        <v>608</v>
      </c>
      <c r="Q83" s="68" t="s">
        <v>733</v>
      </c>
      <c r="R83" s="74" t="s">
        <v>66</v>
      </c>
      <c r="S83" s="115" t="s">
        <v>66</v>
      </c>
      <c r="T83" s="121" t="s">
        <v>171</v>
      </c>
      <c r="V83" s="77"/>
      <c r="W83" s="69" t="s">
        <v>609</v>
      </c>
      <c r="X83" s="77"/>
      <c r="Y83" s="77"/>
      <c r="AB83" s="77"/>
      <c r="AC83" s="77"/>
      <c r="AD83" s="77"/>
    </row>
    <row r="84" spans="1:31">
      <c r="A84" s="52">
        <v>92</v>
      </c>
      <c r="B84" s="52" t="s">
        <v>13</v>
      </c>
      <c r="C84" s="66" t="s">
        <v>730</v>
      </c>
      <c r="D84" s="52"/>
      <c r="E84" s="77" t="s">
        <v>722</v>
      </c>
      <c r="F84" s="50">
        <v>4</v>
      </c>
      <c r="G84" s="50" t="s">
        <v>97</v>
      </c>
      <c r="H84" s="77"/>
      <c r="I84" s="69" t="s">
        <v>97</v>
      </c>
      <c r="J84" s="70" t="s">
        <v>97</v>
      </c>
      <c r="K84" s="77"/>
      <c r="L84" s="77"/>
      <c r="M84" s="6">
        <v>1</v>
      </c>
      <c r="N84" s="55">
        <v>43017</v>
      </c>
      <c r="O84" s="77" t="s">
        <v>65</v>
      </c>
      <c r="P84" s="67" t="s">
        <v>612</v>
      </c>
      <c r="Q84" s="68" t="s">
        <v>97</v>
      </c>
      <c r="R84" s="74" t="s">
        <v>66</v>
      </c>
      <c r="S84" s="115" t="s">
        <v>66</v>
      </c>
      <c r="T84" s="121" t="s">
        <v>97</v>
      </c>
      <c r="U84" s="121" t="s">
        <v>100</v>
      </c>
      <c r="V84" s="77"/>
      <c r="W84" s="69" t="s">
        <v>609</v>
      </c>
      <c r="X84" s="77"/>
      <c r="Y84" s="77"/>
      <c r="AB84" s="77"/>
      <c r="AC84" s="69">
        <v>1</v>
      </c>
      <c r="AD84" s="77"/>
      <c r="AE84" s="77"/>
    </row>
    <row r="85" spans="1:31">
      <c r="A85" s="52">
        <v>93</v>
      </c>
      <c r="B85" s="52" t="s">
        <v>13</v>
      </c>
      <c r="C85" s="66" t="s">
        <v>730</v>
      </c>
      <c r="D85" s="52"/>
      <c r="E85" s="77" t="s">
        <v>722</v>
      </c>
      <c r="F85" s="50">
        <v>4</v>
      </c>
      <c r="G85" s="50" t="s">
        <v>71</v>
      </c>
      <c r="H85" s="77"/>
      <c r="I85" s="69" t="s">
        <v>71</v>
      </c>
      <c r="J85" s="70" t="s">
        <v>71</v>
      </c>
      <c r="K85" s="77"/>
      <c r="L85" s="77"/>
      <c r="M85" s="6">
        <v>1</v>
      </c>
      <c r="N85" s="55">
        <v>43017</v>
      </c>
      <c r="O85" s="77" t="s">
        <v>65</v>
      </c>
      <c r="P85" s="67" t="s">
        <v>612</v>
      </c>
      <c r="Q85" s="68" t="s">
        <v>71</v>
      </c>
      <c r="R85" s="74" t="s">
        <v>66</v>
      </c>
      <c r="S85" s="115" t="s">
        <v>66</v>
      </c>
      <c r="T85" s="121" t="s">
        <v>83</v>
      </c>
      <c r="U85" s="121" t="s">
        <v>72</v>
      </c>
      <c r="V85" s="77"/>
      <c r="W85" s="69" t="s">
        <v>609</v>
      </c>
      <c r="X85" s="77"/>
      <c r="Y85" s="77"/>
      <c r="AB85" s="77"/>
      <c r="AC85" s="69">
        <v>1</v>
      </c>
      <c r="AD85" s="77"/>
    </row>
    <row r="86" spans="1:31">
      <c r="A86" s="52">
        <v>94</v>
      </c>
      <c r="B86" s="52" t="s">
        <v>13</v>
      </c>
      <c r="C86" s="66" t="s">
        <v>730</v>
      </c>
      <c r="D86" s="52"/>
      <c r="E86" s="77" t="s">
        <v>722</v>
      </c>
      <c r="F86" s="50">
        <v>4</v>
      </c>
      <c r="G86" s="50" t="s">
        <v>734</v>
      </c>
      <c r="H86" s="77"/>
      <c r="I86" s="69" t="s">
        <v>734</v>
      </c>
      <c r="J86" s="70" t="s">
        <v>734</v>
      </c>
      <c r="K86" s="77"/>
      <c r="L86" s="77"/>
      <c r="M86" s="6">
        <v>0.8</v>
      </c>
      <c r="N86" s="55">
        <v>43017</v>
      </c>
      <c r="O86" s="77" t="s">
        <v>65</v>
      </c>
      <c r="P86" s="67" t="s">
        <v>108</v>
      </c>
      <c r="Q86" s="68" t="s">
        <v>734</v>
      </c>
      <c r="R86" s="74" t="s">
        <v>66</v>
      </c>
      <c r="S86" s="115" t="s">
        <v>66</v>
      </c>
      <c r="T86" s="121" t="s">
        <v>171</v>
      </c>
      <c r="U86" s="121" t="s">
        <v>371</v>
      </c>
      <c r="V86" s="69" t="s">
        <v>609</v>
      </c>
      <c r="W86" s="69" t="s">
        <v>372</v>
      </c>
      <c r="X86" s="77"/>
      <c r="Y86" s="77"/>
      <c r="AB86" s="77"/>
      <c r="AC86" s="69">
        <v>0</v>
      </c>
      <c r="AD86" s="77"/>
    </row>
    <row r="87" spans="1:31">
      <c r="A87" s="52">
        <v>95</v>
      </c>
      <c r="B87" s="52" t="s">
        <v>13</v>
      </c>
      <c r="C87" s="66" t="s">
        <v>730</v>
      </c>
      <c r="D87" s="52"/>
      <c r="E87" s="77" t="s">
        <v>722</v>
      </c>
      <c r="F87" s="50">
        <v>4</v>
      </c>
      <c r="G87" s="50" t="s">
        <v>282</v>
      </c>
      <c r="H87" s="77"/>
      <c r="I87" s="69" t="s">
        <v>282</v>
      </c>
      <c r="J87" s="70" t="s">
        <v>282</v>
      </c>
      <c r="K87" s="77"/>
      <c r="L87" s="77"/>
      <c r="M87" s="6">
        <v>0.8</v>
      </c>
      <c r="N87" s="55">
        <v>43017</v>
      </c>
      <c r="O87" s="77" t="s">
        <v>65</v>
      </c>
      <c r="P87" s="67" t="s">
        <v>108</v>
      </c>
      <c r="Q87" s="68" t="s">
        <v>282</v>
      </c>
      <c r="R87" s="74" t="s">
        <v>66</v>
      </c>
      <c r="S87" s="115" t="s">
        <v>66</v>
      </c>
      <c r="T87" s="121" t="s">
        <v>202</v>
      </c>
      <c r="U87" s="121" t="s">
        <v>297</v>
      </c>
      <c r="V87" s="77"/>
      <c r="W87" s="69" t="s">
        <v>609</v>
      </c>
      <c r="X87" s="77"/>
      <c r="Y87" s="77"/>
      <c r="AB87" s="77"/>
      <c r="AC87" s="77"/>
      <c r="AD87" s="77"/>
    </row>
    <row r="88" spans="1:31">
      <c r="A88" s="52">
        <v>96</v>
      </c>
      <c r="B88" s="52" t="s">
        <v>13</v>
      </c>
      <c r="C88" s="66" t="s">
        <v>730</v>
      </c>
      <c r="D88" s="52"/>
      <c r="E88" s="77" t="s">
        <v>722</v>
      </c>
      <c r="F88" s="50">
        <v>4</v>
      </c>
      <c r="G88" s="50" t="s">
        <v>374</v>
      </c>
      <c r="H88" s="77"/>
      <c r="I88" s="69" t="s">
        <v>374</v>
      </c>
      <c r="J88" s="70" t="s">
        <v>374</v>
      </c>
      <c r="K88" s="77"/>
      <c r="L88" s="77"/>
      <c r="M88" s="6">
        <v>0.8</v>
      </c>
      <c r="N88" s="55">
        <v>43017</v>
      </c>
      <c r="O88" s="77" t="s">
        <v>65</v>
      </c>
      <c r="P88" s="67" t="s">
        <v>108</v>
      </c>
      <c r="Q88" s="68" t="s">
        <v>374</v>
      </c>
      <c r="R88" s="74" t="s">
        <v>66</v>
      </c>
      <c r="S88" s="115" t="s">
        <v>66</v>
      </c>
      <c r="T88" s="121" t="s">
        <v>171</v>
      </c>
      <c r="U88" s="121" t="s">
        <v>475</v>
      </c>
      <c r="V88" s="69" t="s">
        <v>609</v>
      </c>
      <c r="W88" s="77"/>
      <c r="X88" s="77"/>
      <c r="Y88" s="77"/>
      <c r="AB88" s="69" t="s">
        <v>1216</v>
      </c>
      <c r="AC88" s="77">
        <v>-1</v>
      </c>
      <c r="AD88" s="77"/>
    </row>
    <row r="89" spans="1:31">
      <c r="A89" s="52">
        <v>97</v>
      </c>
      <c r="B89" s="52" t="s">
        <v>13</v>
      </c>
      <c r="C89" s="66" t="s">
        <v>730</v>
      </c>
      <c r="D89" s="52"/>
      <c r="E89" s="77" t="s">
        <v>722</v>
      </c>
      <c r="F89" s="50">
        <v>4</v>
      </c>
      <c r="G89" s="50" t="s">
        <v>123</v>
      </c>
      <c r="H89" s="77"/>
      <c r="I89" s="69" t="s">
        <v>123</v>
      </c>
      <c r="J89" s="70" t="s">
        <v>123</v>
      </c>
      <c r="K89" s="77"/>
      <c r="L89" s="77"/>
      <c r="M89" s="6">
        <v>0.8</v>
      </c>
      <c r="N89" s="55">
        <v>43017</v>
      </c>
      <c r="O89" s="77" t="s">
        <v>65</v>
      </c>
      <c r="P89" s="67" t="s">
        <v>108</v>
      </c>
      <c r="Q89" s="68" t="s">
        <v>123</v>
      </c>
      <c r="R89" s="74" t="s">
        <v>66</v>
      </c>
      <c r="S89" s="115" t="s">
        <v>66</v>
      </c>
      <c r="T89" s="121" t="s">
        <v>130</v>
      </c>
      <c r="U89" s="121" t="s">
        <v>167</v>
      </c>
      <c r="V89" s="69"/>
      <c r="W89" s="69" t="s">
        <v>609</v>
      </c>
      <c r="X89" s="69" t="s">
        <v>609</v>
      </c>
      <c r="Y89" s="77"/>
      <c r="AB89" s="69" t="s">
        <v>1222</v>
      </c>
      <c r="AC89" s="69">
        <v>1</v>
      </c>
      <c r="AD89" s="77"/>
      <c r="AE89" s="77"/>
    </row>
    <row r="90" spans="1:31">
      <c r="A90" s="52">
        <v>98</v>
      </c>
      <c r="B90" s="52" t="s">
        <v>13</v>
      </c>
      <c r="C90" s="66" t="s">
        <v>730</v>
      </c>
      <c r="D90" s="52"/>
      <c r="E90" s="77" t="s">
        <v>722</v>
      </c>
      <c r="F90" s="50">
        <v>4</v>
      </c>
      <c r="G90" s="50" t="s">
        <v>149</v>
      </c>
      <c r="H90" s="77"/>
      <c r="I90" s="69" t="s">
        <v>149</v>
      </c>
      <c r="J90" s="70" t="s">
        <v>149</v>
      </c>
      <c r="K90" s="77"/>
      <c r="L90" s="77"/>
      <c r="M90" s="6">
        <v>1</v>
      </c>
      <c r="N90" s="55">
        <v>43017</v>
      </c>
      <c r="O90" s="77" t="s">
        <v>65</v>
      </c>
      <c r="P90" s="67" t="s">
        <v>108</v>
      </c>
      <c r="Q90" s="68" t="s">
        <v>149</v>
      </c>
      <c r="R90" s="74" t="s">
        <v>66</v>
      </c>
      <c r="S90" s="115" t="s">
        <v>66</v>
      </c>
      <c r="T90" s="121" t="s">
        <v>152</v>
      </c>
      <c r="U90" s="121" t="s">
        <v>150</v>
      </c>
      <c r="V90" s="69"/>
      <c r="W90" s="69" t="s">
        <v>609</v>
      </c>
      <c r="X90" s="69" t="s">
        <v>609</v>
      </c>
      <c r="Y90" s="77"/>
      <c r="AA90" s="7" t="s">
        <v>735</v>
      </c>
      <c r="AB90" s="69" t="s">
        <v>1222</v>
      </c>
      <c r="AC90" s="69">
        <v>1</v>
      </c>
      <c r="AD90" s="77"/>
      <c r="AE90" s="77"/>
    </row>
    <row r="91" spans="1:31">
      <c r="A91" s="52">
        <v>99</v>
      </c>
      <c r="B91" s="52" t="s">
        <v>13</v>
      </c>
      <c r="C91" s="66" t="s">
        <v>730</v>
      </c>
      <c r="D91" s="52"/>
      <c r="E91" s="77" t="s">
        <v>722</v>
      </c>
      <c r="F91" s="50">
        <v>4</v>
      </c>
      <c r="G91" s="50" t="s">
        <v>266</v>
      </c>
      <c r="H91" s="77"/>
      <c r="I91" s="69" t="s">
        <v>266</v>
      </c>
      <c r="J91" s="70" t="s">
        <v>266</v>
      </c>
      <c r="K91" s="77" t="s">
        <v>856</v>
      </c>
      <c r="L91" s="77"/>
      <c r="M91" s="6">
        <v>1</v>
      </c>
      <c r="N91" s="55">
        <v>43017</v>
      </c>
      <c r="O91" s="77" t="s">
        <v>263</v>
      </c>
      <c r="P91" s="67" t="s">
        <v>655</v>
      </c>
      <c r="Q91" s="68" t="s">
        <v>266</v>
      </c>
      <c r="R91" s="74" t="s">
        <v>266</v>
      </c>
      <c r="S91" s="115" t="s">
        <v>266</v>
      </c>
      <c r="T91" s="121" t="s">
        <v>171</v>
      </c>
      <c r="U91" s="121" t="s">
        <v>326</v>
      </c>
      <c r="V91" s="77"/>
      <c r="W91" s="69" t="s">
        <v>609</v>
      </c>
      <c r="X91" s="77"/>
      <c r="Y91" s="77"/>
      <c r="AB91" s="77"/>
      <c r="AC91" s="77">
        <v>1</v>
      </c>
      <c r="AD91" s="69"/>
      <c r="AE91" s="69" t="s">
        <v>266</v>
      </c>
    </row>
    <row r="92" spans="1:31">
      <c r="A92" s="52">
        <v>100</v>
      </c>
      <c r="B92" s="52" t="s">
        <v>13</v>
      </c>
      <c r="C92" s="66" t="s">
        <v>730</v>
      </c>
      <c r="D92" s="52"/>
      <c r="E92" s="77" t="s">
        <v>722</v>
      </c>
      <c r="F92" s="50">
        <v>4</v>
      </c>
      <c r="G92" s="50" t="s">
        <v>362</v>
      </c>
      <c r="H92" s="77"/>
      <c r="I92" s="69" t="s">
        <v>362</v>
      </c>
      <c r="J92" s="70" t="s">
        <v>362</v>
      </c>
      <c r="K92" s="77"/>
      <c r="L92" s="77"/>
      <c r="M92" s="6">
        <v>1</v>
      </c>
      <c r="N92" s="55">
        <v>43017</v>
      </c>
      <c r="O92" s="77" t="s">
        <v>65</v>
      </c>
      <c r="P92" s="67" t="s">
        <v>108</v>
      </c>
      <c r="Q92" s="68" t="s">
        <v>362</v>
      </c>
      <c r="R92" s="74" t="s">
        <v>66</v>
      </c>
      <c r="S92" s="115" t="s">
        <v>66</v>
      </c>
      <c r="T92" s="121" t="s">
        <v>171</v>
      </c>
      <c r="U92" s="121" t="s">
        <v>167</v>
      </c>
      <c r="V92" s="69" t="s">
        <v>609</v>
      </c>
      <c r="W92" s="77"/>
      <c r="X92" s="77"/>
      <c r="Y92" s="77"/>
      <c r="AB92" s="69" t="s">
        <v>1229</v>
      </c>
      <c r="AC92" s="69">
        <v>0</v>
      </c>
      <c r="AD92" s="77"/>
      <c r="AE92" s="77"/>
    </row>
    <row r="93" spans="1:31">
      <c r="A93" s="52">
        <v>101</v>
      </c>
      <c r="B93" s="52" t="s">
        <v>13</v>
      </c>
      <c r="C93" s="66" t="s">
        <v>730</v>
      </c>
      <c r="D93" s="52"/>
      <c r="E93" s="77" t="s">
        <v>722</v>
      </c>
      <c r="F93" s="50">
        <v>4</v>
      </c>
      <c r="G93" s="50" t="s">
        <v>289</v>
      </c>
      <c r="H93" s="77"/>
      <c r="I93" s="69" t="s">
        <v>289</v>
      </c>
      <c r="J93" s="70" t="s">
        <v>723</v>
      </c>
      <c r="K93" s="77"/>
      <c r="L93" s="77"/>
      <c r="M93" s="6">
        <v>0.6</v>
      </c>
      <c r="N93" s="55">
        <v>43017</v>
      </c>
      <c r="O93" s="77" t="s">
        <v>65</v>
      </c>
      <c r="P93" s="67" t="s">
        <v>108</v>
      </c>
      <c r="Q93" s="68" t="s">
        <v>289</v>
      </c>
      <c r="S93" s="115" t="s">
        <v>145</v>
      </c>
      <c r="T93" s="121" t="s">
        <v>368</v>
      </c>
      <c r="V93" s="69"/>
      <c r="W93" s="77"/>
      <c r="X93" s="69" t="s">
        <v>609</v>
      </c>
      <c r="Y93" s="77"/>
      <c r="AB93" s="69" t="s">
        <v>2401</v>
      </c>
      <c r="AC93" s="69">
        <v>0</v>
      </c>
      <c r="AD93" s="77"/>
    </row>
    <row r="94" spans="1:31">
      <c r="A94" s="52">
        <v>102</v>
      </c>
      <c r="B94" s="52" t="s">
        <v>13</v>
      </c>
      <c r="C94" s="66" t="s">
        <v>730</v>
      </c>
      <c r="D94" s="52"/>
      <c r="E94" s="77" t="s">
        <v>722</v>
      </c>
      <c r="F94" s="50">
        <v>4</v>
      </c>
      <c r="G94" s="50" t="s">
        <v>210</v>
      </c>
      <c r="H94" s="77"/>
      <c r="I94" s="69" t="s">
        <v>210</v>
      </c>
      <c r="J94" s="70" t="s">
        <v>210</v>
      </c>
      <c r="K94" s="77"/>
      <c r="L94" s="77"/>
      <c r="M94" s="6">
        <v>1</v>
      </c>
      <c r="N94" s="55">
        <v>43017</v>
      </c>
      <c r="O94" s="77" t="s">
        <v>189</v>
      </c>
      <c r="P94" s="67" t="s">
        <v>717</v>
      </c>
      <c r="Q94" s="68" t="s">
        <v>210</v>
      </c>
      <c r="R94" s="74" t="s">
        <v>210</v>
      </c>
      <c r="S94" s="115" t="s">
        <v>210</v>
      </c>
      <c r="T94" s="121" t="s">
        <v>171</v>
      </c>
      <c r="U94" s="121" t="s">
        <v>167</v>
      </c>
      <c r="V94" s="77"/>
      <c r="W94" s="69" t="s">
        <v>609</v>
      </c>
      <c r="X94" s="77"/>
      <c r="Y94" s="77"/>
      <c r="AB94" s="77"/>
      <c r="AC94" s="69">
        <v>1</v>
      </c>
      <c r="AD94" s="77"/>
      <c r="AE94" s="69" t="s">
        <v>737</v>
      </c>
    </row>
    <row r="95" spans="1:31">
      <c r="A95" s="52">
        <v>103</v>
      </c>
      <c r="B95" s="52" t="s">
        <v>13</v>
      </c>
      <c r="C95" s="66" t="s">
        <v>730</v>
      </c>
      <c r="D95" s="52"/>
      <c r="E95" s="77" t="s">
        <v>722</v>
      </c>
      <c r="F95" s="50">
        <v>4</v>
      </c>
      <c r="G95" s="50" t="s">
        <v>299</v>
      </c>
      <c r="H95" s="77"/>
      <c r="I95" s="69" t="s">
        <v>299</v>
      </c>
      <c r="J95" s="70" t="s">
        <v>299</v>
      </c>
      <c r="K95" s="77"/>
      <c r="L95" s="77"/>
      <c r="M95" s="6">
        <v>0.6</v>
      </c>
      <c r="N95" s="55">
        <v>43017</v>
      </c>
      <c r="O95" s="77" t="s">
        <v>65</v>
      </c>
      <c r="P95" s="67" t="s">
        <v>108</v>
      </c>
      <c r="Q95" s="68" t="s">
        <v>299</v>
      </c>
      <c r="R95" s="74" t="s">
        <v>66</v>
      </c>
      <c r="S95" s="115" t="s">
        <v>66</v>
      </c>
      <c r="T95" s="121" t="s">
        <v>140</v>
      </c>
      <c r="U95" s="121" t="s">
        <v>167</v>
      </c>
      <c r="V95" s="77"/>
      <c r="W95" s="69"/>
      <c r="X95" s="69" t="s">
        <v>609</v>
      </c>
      <c r="Y95" s="77"/>
      <c r="AB95" s="69"/>
      <c r="AC95" s="77"/>
      <c r="AD95" s="77"/>
      <c r="AE95" s="77"/>
    </row>
    <row r="96" spans="1:31">
      <c r="A96" s="52">
        <v>104</v>
      </c>
      <c r="B96" s="52" t="s">
        <v>13</v>
      </c>
      <c r="C96" s="66" t="s">
        <v>730</v>
      </c>
      <c r="D96" s="52"/>
      <c r="E96" s="77" t="s">
        <v>722</v>
      </c>
      <c r="F96" s="50">
        <v>4</v>
      </c>
      <c r="G96" s="50" t="s">
        <v>87</v>
      </c>
      <c r="H96" s="77"/>
      <c r="I96" s="69" t="s">
        <v>87</v>
      </c>
      <c r="J96" s="70" t="s">
        <v>87</v>
      </c>
      <c r="K96" s="77"/>
      <c r="L96" s="77"/>
      <c r="M96" s="6">
        <v>1</v>
      </c>
      <c r="N96" s="55">
        <v>43017</v>
      </c>
      <c r="O96" s="77" t="s">
        <v>65</v>
      </c>
      <c r="P96" s="67" t="s">
        <v>607</v>
      </c>
      <c r="Q96" s="68" t="s">
        <v>87</v>
      </c>
      <c r="R96" s="74" t="s">
        <v>66</v>
      </c>
      <c r="S96" s="115" t="s">
        <v>66</v>
      </c>
      <c r="T96" s="121" t="s">
        <v>95</v>
      </c>
      <c r="U96" s="121" t="s">
        <v>87</v>
      </c>
      <c r="V96" s="77"/>
      <c r="W96" s="69" t="s">
        <v>609</v>
      </c>
      <c r="X96" s="77"/>
      <c r="Y96" s="77"/>
      <c r="AB96" s="69" t="s">
        <v>1232</v>
      </c>
      <c r="AC96" s="69">
        <v>0</v>
      </c>
      <c r="AD96" s="77"/>
      <c r="AE96" s="77"/>
    </row>
    <row r="97" spans="1:31">
      <c r="A97" s="52">
        <v>105</v>
      </c>
      <c r="B97" s="52" t="s">
        <v>13</v>
      </c>
      <c r="C97" s="66" t="s">
        <v>730</v>
      </c>
      <c r="D97" s="52"/>
      <c r="E97" s="77" t="s">
        <v>722</v>
      </c>
      <c r="F97" s="50">
        <v>4</v>
      </c>
      <c r="G97" s="50" t="s">
        <v>396</v>
      </c>
      <c r="H97" s="77"/>
      <c r="I97" s="69" t="s">
        <v>396</v>
      </c>
      <c r="J97" s="70" t="s">
        <v>87</v>
      </c>
      <c r="K97" s="69" t="s">
        <v>2344</v>
      </c>
      <c r="L97" s="77"/>
      <c r="M97" s="6">
        <v>1</v>
      </c>
      <c r="N97" s="55">
        <v>43017</v>
      </c>
      <c r="O97" s="77" t="s">
        <v>65</v>
      </c>
      <c r="P97" s="67" t="s">
        <v>608</v>
      </c>
      <c r="Q97" s="68" t="s">
        <v>396</v>
      </c>
      <c r="R97" s="74" t="s">
        <v>66</v>
      </c>
      <c r="S97" s="115" t="s">
        <v>66</v>
      </c>
      <c r="T97" s="121" t="s">
        <v>171</v>
      </c>
      <c r="U97" s="121" t="s">
        <v>87</v>
      </c>
      <c r="V97" s="77"/>
      <c r="W97" s="69" t="s">
        <v>609</v>
      </c>
      <c r="X97" s="77"/>
      <c r="Y97" s="77"/>
      <c r="AB97" s="69" t="s">
        <v>1232</v>
      </c>
      <c r="AC97" s="69">
        <v>0</v>
      </c>
      <c r="AD97" s="77"/>
      <c r="AE97" s="77"/>
    </row>
    <row r="98" spans="1:31">
      <c r="A98" s="52">
        <v>106</v>
      </c>
      <c r="B98" s="52" t="s">
        <v>13</v>
      </c>
      <c r="C98" s="66" t="s">
        <v>730</v>
      </c>
      <c r="D98" s="52"/>
      <c r="E98" s="77" t="s">
        <v>722</v>
      </c>
      <c r="F98" s="50">
        <v>4</v>
      </c>
      <c r="G98" s="50" t="s">
        <v>281</v>
      </c>
      <c r="H98" s="77"/>
      <c r="I98" s="69" t="s">
        <v>281</v>
      </c>
      <c r="J98" s="70" t="s">
        <v>281</v>
      </c>
      <c r="K98" s="77"/>
      <c r="L98" s="77"/>
      <c r="M98" s="6">
        <v>0.8</v>
      </c>
      <c r="N98" s="55">
        <v>43017</v>
      </c>
      <c r="O98" s="77" t="s">
        <v>189</v>
      </c>
      <c r="P98" s="67" t="s">
        <v>717</v>
      </c>
      <c r="Q98" s="68" t="s">
        <v>281</v>
      </c>
      <c r="R98" s="74" t="s">
        <v>879</v>
      </c>
      <c r="S98" s="115" t="s">
        <v>210</v>
      </c>
      <c r="T98" s="121" t="s">
        <v>171</v>
      </c>
      <c r="U98" s="121" t="s">
        <v>167</v>
      </c>
      <c r="V98" s="77"/>
      <c r="W98" s="69" t="s">
        <v>609</v>
      </c>
      <c r="X98" s="77"/>
      <c r="Y98" s="77"/>
      <c r="AB98" s="77"/>
      <c r="AC98" s="69">
        <v>1</v>
      </c>
      <c r="AD98" s="88" t="s">
        <v>736</v>
      </c>
      <c r="AE98" s="69" t="s">
        <v>737</v>
      </c>
    </row>
    <row r="99" spans="1:31">
      <c r="A99" s="52">
        <v>107</v>
      </c>
      <c r="B99" s="52" t="s">
        <v>13</v>
      </c>
      <c r="C99" s="66" t="s">
        <v>730</v>
      </c>
      <c r="D99" s="52"/>
      <c r="E99" s="77" t="s">
        <v>722</v>
      </c>
      <c r="F99" s="50">
        <v>4</v>
      </c>
      <c r="G99" s="50" t="s">
        <v>173</v>
      </c>
      <c r="H99" s="77"/>
      <c r="I99" s="69" t="s">
        <v>173</v>
      </c>
      <c r="J99" s="70" t="s">
        <v>173</v>
      </c>
      <c r="K99" s="77"/>
      <c r="L99" s="77"/>
      <c r="M99" s="6">
        <v>0.8</v>
      </c>
      <c r="N99" s="55">
        <v>43017</v>
      </c>
      <c r="O99" s="77" t="s">
        <v>65</v>
      </c>
      <c r="P99" s="67" t="s">
        <v>108</v>
      </c>
      <c r="Q99" s="68" t="s">
        <v>173</v>
      </c>
      <c r="R99" s="74" t="s">
        <v>66</v>
      </c>
      <c r="S99" s="115" t="s">
        <v>66</v>
      </c>
      <c r="T99" s="121" t="s">
        <v>173</v>
      </c>
      <c r="V99" s="77"/>
      <c r="W99" s="69" t="s">
        <v>609</v>
      </c>
      <c r="X99" s="77"/>
      <c r="Y99" s="77"/>
      <c r="AB99" s="77"/>
      <c r="AC99" s="77"/>
      <c r="AD99" s="77"/>
      <c r="AE99" s="77"/>
    </row>
    <row r="100" spans="1:31">
      <c r="A100" s="52">
        <v>108</v>
      </c>
      <c r="B100" s="52" t="s">
        <v>13</v>
      </c>
      <c r="C100" s="66" t="s">
        <v>730</v>
      </c>
      <c r="D100" s="52"/>
      <c r="E100" s="77" t="s">
        <v>722</v>
      </c>
      <c r="F100" s="50">
        <v>4</v>
      </c>
      <c r="G100" s="50" t="s">
        <v>134</v>
      </c>
      <c r="H100" s="77"/>
      <c r="I100" s="69" t="s">
        <v>134</v>
      </c>
      <c r="J100" s="70" t="s">
        <v>738</v>
      </c>
      <c r="K100" s="77"/>
      <c r="L100" s="77"/>
      <c r="M100" s="6">
        <v>1</v>
      </c>
      <c r="N100" s="55">
        <v>43017</v>
      </c>
      <c r="O100" s="77" t="s">
        <v>65</v>
      </c>
      <c r="P100" s="67" t="s">
        <v>108</v>
      </c>
      <c r="Q100" s="68" t="s">
        <v>134</v>
      </c>
      <c r="R100" s="74" t="s">
        <v>66</v>
      </c>
      <c r="S100" s="115" t="s">
        <v>66</v>
      </c>
      <c r="T100" s="121" t="s">
        <v>140</v>
      </c>
      <c r="V100" s="77"/>
      <c r="W100" s="77"/>
      <c r="X100" s="77" t="s">
        <v>609</v>
      </c>
      <c r="Y100" s="77"/>
      <c r="AB100" s="77"/>
      <c r="AC100" s="77">
        <v>1</v>
      </c>
      <c r="AD100" s="77"/>
      <c r="AE100" s="77"/>
    </row>
    <row r="101" spans="1:31">
      <c r="A101" s="52">
        <v>109</v>
      </c>
      <c r="B101" s="52" t="s">
        <v>13</v>
      </c>
      <c r="C101" s="66" t="s">
        <v>730</v>
      </c>
      <c r="D101" s="52"/>
      <c r="E101" s="77" t="s">
        <v>722</v>
      </c>
      <c r="F101" s="50">
        <v>4</v>
      </c>
      <c r="G101" s="50" t="s">
        <v>213</v>
      </c>
      <c r="H101" s="77"/>
      <c r="I101" s="69" t="s">
        <v>213</v>
      </c>
      <c r="J101" s="70" t="s">
        <v>213</v>
      </c>
      <c r="K101" s="77"/>
      <c r="L101" s="77"/>
      <c r="M101" s="6">
        <v>1</v>
      </c>
      <c r="N101" s="55">
        <v>43017</v>
      </c>
      <c r="O101" s="77" t="s">
        <v>189</v>
      </c>
      <c r="P101" s="67" t="s">
        <v>717</v>
      </c>
      <c r="Q101" s="68" t="s">
        <v>213</v>
      </c>
      <c r="R101" s="74" t="s">
        <v>879</v>
      </c>
      <c r="S101" s="115" t="s">
        <v>210</v>
      </c>
      <c r="T101" s="121" t="s">
        <v>171</v>
      </c>
      <c r="U101" s="121" t="s">
        <v>213</v>
      </c>
      <c r="V101" s="69" t="s">
        <v>609</v>
      </c>
      <c r="W101" s="69" t="s">
        <v>609</v>
      </c>
      <c r="X101" s="77"/>
      <c r="Y101" s="77"/>
      <c r="AB101" s="77"/>
      <c r="AC101" s="69">
        <v>0</v>
      </c>
      <c r="AD101" s="69" t="s">
        <v>724</v>
      </c>
      <c r="AE101" s="69" t="s">
        <v>1241</v>
      </c>
    </row>
    <row r="102" spans="1:31">
      <c r="A102" s="52">
        <v>110</v>
      </c>
      <c r="B102" s="52" t="s">
        <v>13</v>
      </c>
      <c r="C102" s="66" t="s">
        <v>730</v>
      </c>
      <c r="D102" s="52"/>
      <c r="E102" s="77" t="s">
        <v>722</v>
      </c>
      <c r="F102" s="50">
        <v>4</v>
      </c>
      <c r="G102" s="50" t="s">
        <v>303</v>
      </c>
      <c r="H102" s="77"/>
      <c r="I102" s="69" t="s">
        <v>303</v>
      </c>
      <c r="J102" s="70" t="s">
        <v>303</v>
      </c>
      <c r="K102" s="77"/>
      <c r="L102" s="77"/>
      <c r="M102" s="6">
        <v>0.6</v>
      </c>
      <c r="N102" s="55">
        <v>43017</v>
      </c>
      <c r="O102" s="77" t="s">
        <v>65</v>
      </c>
      <c r="P102" s="67" t="s">
        <v>608</v>
      </c>
      <c r="Q102" s="68" t="s">
        <v>303</v>
      </c>
      <c r="R102" s="74" t="s">
        <v>66</v>
      </c>
      <c r="S102" s="115" t="s">
        <v>66</v>
      </c>
      <c r="T102" s="121" t="s">
        <v>171</v>
      </c>
      <c r="V102" s="77"/>
      <c r="W102" s="77"/>
      <c r="X102" s="69" t="s">
        <v>609</v>
      </c>
      <c r="Y102" s="77"/>
      <c r="AB102" s="69" t="s">
        <v>1238</v>
      </c>
      <c r="AC102" s="69">
        <v>0</v>
      </c>
      <c r="AD102" s="77"/>
    </row>
    <row r="103" spans="1:31">
      <c r="A103" s="52">
        <v>111</v>
      </c>
      <c r="B103" s="52" t="s">
        <v>13</v>
      </c>
      <c r="C103" s="66" t="s">
        <v>730</v>
      </c>
      <c r="D103" s="52"/>
      <c r="E103" s="77" t="s">
        <v>722</v>
      </c>
      <c r="F103" s="50">
        <v>4</v>
      </c>
      <c r="G103" s="50" t="s">
        <v>420</v>
      </c>
      <c r="H103" s="77"/>
      <c r="I103" s="69" t="s">
        <v>420</v>
      </c>
      <c r="J103" s="70" t="s">
        <v>420</v>
      </c>
      <c r="K103" s="77"/>
      <c r="L103" s="77"/>
      <c r="M103" s="6">
        <v>0.6</v>
      </c>
      <c r="N103" s="55">
        <v>43017</v>
      </c>
      <c r="O103" s="77" t="s">
        <v>65</v>
      </c>
      <c r="P103" s="67" t="s">
        <v>608</v>
      </c>
      <c r="Q103" s="68" t="s">
        <v>420</v>
      </c>
      <c r="R103" s="74" t="s">
        <v>66</v>
      </c>
      <c r="S103" s="115" t="s">
        <v>66</v>
      </c>
      <c r="T103" s="121" t="s">
        <v>368</v>
      </c>
      <c r="V103" s="69" t="s">
        <v>609</v>
      </c>
      <c r="W103" s="77"/>
      <c r="X103" s="77"/>
      <c r="Y103" s="77"/>
      <c r="AB103" s="69" t="s">
        <v>2402</v>
      </c>
      <c r="AC103" s="69">
        <v>0</v>
      </c>
      <c r="AD103" s="77"/>
    </row>
    <row r="104" spans="1:31">
      <c r="A104" s="52">
        <v>112</v>
      </c>
      <c r="B104" s="52" t="s">
        <v>13</v>
      </c>
      <c r="C104" s="66" t="s">
        <v>730</v>
      </c>
      <c r="D104" s="52"/>
      <c r="E104" s="77" t="s">
        <v>722</v>
      </c>
      <c r="F104" s="50">
        <v>4</v>
      </c>
      <c r="G104" s="50" t="s">
        <v>294</v>
      </c>
      <c r="H104" s="77"/>
      <c r="I104" s="69" t="s">
        <v>294</v>
      </c>
      <c r="J104" s="70" t="s">
        <v>294</v>
      </c>
      <c r="K104" s="77"/>
      <c r="L104" s="77"/>
      <c r="M104" s="6">
        <v>0.6</v>
      </c>
      <c r="N104" s="55">
        <v>43017</v>
      </c>
      <c r="O104" s="77" t="s">
        <v>65</v>
      </c>
      <c r="P104" s="67" t="s">
        <v>108</v>
      </c>
      <c r="Q104" s="68" t="s">
        <v>294</v>
      </c>
      <c r="R104" s="74" t="s">
        <v>235</v>
      </c>
      <c r="S104" s="115" t="s">
        <v>235</v>
      </c>
      <c r="T104" s="121" t="s">
        <v>171</v>
      </c>
      <c r="V104" s="77"/>
      <c r="W104" s="69" t="s">
        <v>609</v>
      </c>
      <c r="X104" s="77"/>
      <c r="Y104" s="77"/>
      <c r="AB104" s="77"/>
      <c r="AC104" s="69">
        <v>1</v>
      </c>
      <c r="AD104" s="77"/>
    </row>
    <row r="105" spans="1:31">
      <c r="A105" s="52">
        <v>113</v>
      </c>
      <c r="B105" s="52" t="s">
        <v>13</v>
      </c>
      <c r="C105" s="66" t="s">
        <v>730</v>
      </c>
      <c r="D105" s="52"/>
      <c r="E105" s="77" t="s">
        <v>722</v>
      </c>
      <c r="F105" s="50">
        <v>4</v>
      </c>
      <c r="G105" s="50" t="s">
        <v>145</v>
      </c>
      <c r="H105" s="77"/>
      <c r="I105" s="69" t="s">
        <v>145</v>
      </c>
      <c r="J105" s="70" t="s">
        <v>145</v>
      </c>
      <c r="K105" s="77"/>
      <c r="L105" s="77"/>
      <c r="M105" s="6">
        <v>1</v>
      </c>
      <c r="N105" s="55">
        <v>43017</v>
      </c>
      <c r="O105" s="77" t="s">
        <v>688</v>
      </c>
      <c r="P105" s="67" t="s">
        <v>608</v>
      </c>
      <c r="Q105" s="68" t="s">
        <v>145</v>
      </c>
      <c r="S105" s="115" t="s">
        <v>145</v>
      </c>
      <c r="T105" s="121" t="s">
        <v>171</v>
      </c>
      <c r="V105" s="77"/>
      <c r="W105" s="69"/>
      <c r="X105" s="77"/>
      <c r="Y105" s="77"/>
      <c r="AB105" s="77"/>
      <c r="AC105" s="69">
        <v>1</v>
      </c>
      <c r="AD105" s="77"/>
      <c r="AE105" s="77"/>
    </row>
    <row r="106" spans="1:31">
      <c r="A106" s="52">
        <v>114</v>
      </c>
      <c r="B106" s="52" t="s">
        <v>13</v>
      </c>
      <c r="C106" s="66" t="s">
        <v>730</v>
      </c>
      <c r="D106" s="52"/>
      <c r="E106" s="77" t="s">
        <v>722</v>
      </c>
      <c r="F106" s="50">
        <v>4</v>
      </c>
      <c r="G106" s="50" t="s">
        <v>739</v>
      </c>
      <c r="H106" s="77"/>
      <c r="I106" s="69" t="s">
        <v>739</v>
      </c>
      <c r="J106" s="70" t="s">
        <v>740</v>
      </c>
      <c r="K106" s="77"/>
      <c r="L106" s="77"/>
      <c r="M106" s="6">
        <v>0.6</v>
      </c>
      <c r="N106" s="55">
        <v>43017</v>
      </c>
      <c r="O106" s="77" t="s">
        <v>65</v>
      </c>
      <c r="P106" s="67" t="s">
        <v>108</v>
      </c>
      <c r="Q106" s="68" t="s">
        <v>144</v>
      </c>
      <c r="R106" s="74" t="s">
        <v>66</v>
      </c>
      <c r="S106" s="115" t="s">
        <v>66</v>
      </c>
      <c r="T106" s="121" t="s">
        <v>262</v>
      </c>
      <c r="U106" s="121" t="s">
        <v>144</v>
      </c>
      <c r="V106" s="69" t="s">
        <v>609</v>
      </c>
      <c r="W106" s="69" t="s">
        <v>609</v>
      </c>
      <c r="X106" s="77"/>
      <c r="Y106" s="77"/>
      <c r="AA106" s="7" t="s">
        <v>741</v>
      </c>
      <c r="AB106" s="77"/>
      <c r="AC106" s="77"/>
      <c r="AD106" s="77"/>
      <c r="AE106" s="77"/>
    </row>
    <row r="107" spans="1:31">
      <c r="A107" s="52">
        <v>115</v>
      </c>
      <c r="B107" s="52" t="s">
        <v>13</v>
      </c>
      <c r="C107" s="66" t="s">
        <v>730</v>
      </c>
      <c r="D107" s="52"/>
      <c r="E107" s="77" t="s">
        <v>722</v>
      </c>
      <c r="F107" s="50">
        <v>4</v>
      </c>
      <c r="G107" s="50" t="s">
        <v>254</v>
      </c>
      <c r="H107" s="77"/>
      <c r="I107" s="69" t="s">
        <v>254</v>
      </c>
      <c r="J107" s="70" t="s">
        <v>254</v>
      </c>
      <c r="K107" s="77"/>
      <c r="L107" s="77"/>
      <c r="M107" s="6">
        <v>1</v>
      </c>
      <c r="N107" s="55">
        <v>43017</v>
      </c>
      <c r="O107" s="77" t="s">
        <v>65</v>
      </c>
      <c r="P107" s="67" t="s">
        <v>108</v>
      </c>
      <c r="Q107" s="68" t="s">
        <v>254</v>
      </c>
      <c r="R107" s="74" t="s">
        <v>66</v>
      </c>
      <c r="S107" s="115" t="s">
        <v>66</v>
      </c>
      <c r="T107" s="121" t="s">
        <v>171</v>
      </c>
      <c r="V107" s="77"/>
      <c r="W107" s="69" t="s">
        <v>609</v>
      </c>
      <c r="X107" s="77"/>
      <c r="Y107" s="77"/>
      <c r="AB107" s="77"/>
      <c r="AC107" s="77"/>
      <c r="AD107" s="77"/>
    </row>
    <row r="108" spans="1:31">
      <c r="A108" s="52">
        <v>116</v>
      </c>
      <c r="B108" s="52" t="s">
        <v>13</v>
      </c>
      <c r="C108" s="66" t="s">
        <v>730</v>
      </c>
      <c r="D108" s="52"/>
      <c r="E108" s="77" t="s">
        <v>722</v>
      </c>
      <c r="F108" s="50">
        <v>4</v>
      </c>
      <c r="G108" s="50" t="s">
        <v>241</v>
      </c>
      <c r="H108" s="77"/>
      <c r="I108" s="69" t="s">
        <v>241</v>
      </c>
      <c r="J108" s="70" t="s">
        <v>1572</v>
      </c>
      <c r="K108" s="77"/>
      <c r="L108" s="77"/>
      <c r="M108" s="6">
        <v>1</v>
      </c>
      <c r="N108" s="55">
        <v>43017</v>
      </c>
      <c r="O108" s="77" t="s">
        <v>65</v>
      </c>
      <c r="P108" s="67" t="s">
        <v>608</v>
      </c>
      <c r="Q108" s="68" t="s">
        <v>241</v>
      </c>
      <c r="R108" s="74" t="s">
        <v>66</v>
      </c>
      <c r="S108" s="115" t="s">
        <v>66</v>
      </c>
      <c r="T108" s="121" t="s">
        <v>171</v>
      </c>
      <c r="U108" s="121" t="s">
        <v>1572</v>
      </c>
      <c r="V108" s="77"/>
      <c r="W108" s="69" t="s">
        <v>609</v>
      </c>
      <c r="X108" s="77"/>
      <c r="Y108" s="77"/>
      <c r="AB108" s="77"/>
      <c r="AC108" s="77"/>
      <c r="AD108" s="77"/>
    </row>
    <row r="109" spans="1:31">
      <c r="A109" s="52">
        <v>117</v>
      </c>
      <c r="B109" s="52" t="s">
        <v>13</v>
      </c>
      <c r="C109" s="66" t="s">
        <v>730</v>
      </c>
      <c r="D109" s="52"/>
      <c r="E109" s="77" t="s">
        <v>722</v>
      </c>
      <c r="F109" s="50">
        <v>4</v>
      </c>
      <c r="G109" s="50" t="s">
        <v>399</v>
      </c>
      <c r="H109" s="77"/>
      <c r="I109" s="69" t="s">
        <v>399</v>
      </c>
      <c r="J109" s="70" t="s">
        <v>399</v>
      </c>
      <c r="K109" s="77"/>
      <c r="L109" s="77"/>
      <c r="M109" s="6">
        <v>0.8</v>
      </c>
      <c r="N109" s="55">
        <v>43017</v>
      </c>
      <c r="O109" s="77" t="s">
        <v>65</v>
      </c>
      <c r="P109" s="67" t="s">
        <v>608</v>
      </c>
      <c r="Q109" s="68" t="s">
        <v>399</v>
      </c>
      <c r="R109" s="74" t="s">
        <v>66</v>
      </c>
      <c r="S109" s="115" t="s">
        <v>66</v>
      </c>
      <c r="T109" s="121" t="s">
        <v>368</v>
      </c>
      <c r="V109" s="69" t="s">
        <v>609</v>
      </c>
      <c r="W109" s="77"/>
      <c r="X109" s="77"/>
      <c r="Y109" s="77"/>
      <c r="AB109" s="69" t="s">
        <v>2403</v>
      </c>
      <c r="AC109" s="77">
        <v>0</v>
      </c>
      <c r="AD109" s="77"/>
    </row>
    <row r="110" spans="1:31">
      <c r="A110" s="52">
        <v>118</v>
      </c>
      <c r="B110" s="52" t="s">
        <v>13</v>
      </c>
      <c r="C110" s="66" t="s">
        <v>730</v>
      </c>
      <c r="D110" s="52"/>
      <c r="E110" s="77" t="s">
        <v>722</v>
      </c>
      <c r="F110" s="50">
        <v>4</v>
      </c>
      <c r="G110" s="50" t="s">
        <v>144</v>
      </c>
      <c r="H110" s="77"/>
      <c r="I110" s="69" t="s">
        <v>144</v>
      </c>
      <c r="J110" s="70" t="s">
        <v>144</v>
      </c>
      <c r="K110" s="77"/>
      <c r="L110" s="77"/>
      <c r="M110" s="6">
        <v>1</v>
      </c>
      <c r="N110" s="55">
        <v>43017</v>
      </c>
      <c r="O110" s="77" t="s">
        <v>65</v>
      </c>
      <c r="P110" s="67" t="s">
        <v>108</v>
      </c>
      <c r="Q110" s="68" t="s">
        <v>144</v>
      </c>
      <c r="R110" s="74" t="s">
        <v>66</v>
      </c>
      <c r="S110" s="115" t="s">
        <v>66</v>
      </c>
      <c r="T110" s="121" t="s">
        <v>262</v>
      </c>
      <c r="U110" s="121" t="s">
        <v>144</v>
      </c>
      <c r="V110" s="77"/>
      <c r="W110" s="69" t="s">
        <v>609</v>
      </c>
      <c r="X110" s="77"/>
      <c r="Y110" s="77"/>
      <c r="AB110" s="77"/>
      <c r="AC110" s="77"/>
      <c r="AD110" s="77"/>
    </row>
    <row r="111" spans="1:31">
      <c r="A111" s="52">
        <v>119</v>
      </c>
      <c r="B111" s="52" t="s">
        <v>13</v>
      </c>
      <c r="C111" s="66" t="s">
        <v>730</v>
      </c>
      <c r="D111" s="52"/>
      <c r="E111" s="77" t="s">
        <v>722</v>
      </c>
      <c r="F111" s="50">
        <v>4</v>
      </c>
      <c r="G111" s="50" t="s">
        <v>182</v>
      </c>
      <c r="H111" s="77"/>
      <c r="I111" s="69" t="s">
        <v>182</v>
      </c>
      <c r="J111" s="70" t="s">
        <v>182</v>
      </c>
      <c r="K111" s="77"/>
      <c r="L111" s="77"/>
      <c r="M111" s="6">
        <v>0.8</v>
      </c>
      <c r="N111" s="55">
        <v>43017</v>
      </c>
      <c r="O111" s="77" t="s">
        <v>65</v>
      </c>
      <c r="P111" s="67" t="s">
        <v>184</v>
      </c>
      <c r="Q111" s="68" t="s">
        <v>182</v>
      </c>
      <c r="R111" s="74" t="s">
        <v>182</v>
      </c>
      <c r="S111" s="115" t="s">
        <v>182</v>
      </c>
      <c r="T111" s="121" t="s">
        <v>171</v>
      </c>
      <c r="U111" s="121" t="s">
        <v>182</v>
      </c>
      <c r="V111" s="77"/>
      <c r="W111" s="69" t="s">
        <v>609</v>
      </c>
      <c r="X111" s="77"/>
      <c r="Y111" s="77"/>
      <c r="AB111" s="77"/>
      <c r="AC111" s="77"/>
      <c r="AD111" s="77"/>
    </row>
    <row r="112" spans="1:31">
      <c r="A112" s="52">
        <v>120</v>
      </c>
      <c r="B112" s="52" t="s">
        <v>13</v>
      </c>
      <c r="C112" s="66" t="s">
        <v>730</v>
      </c>
      <c r="D112" s="52"/>
      <c r="E112" s="77" t="s">
        <v>722</v>
      </c>
      <c r="F112" s="50">
        <v>4</v>
      </c>
      <c r="G112" s="50" t="s">
        <v>223</v>
      </c>
      <c r="H112" s="77"/>
      <c r="I112" s="69" t="s">
        <v>223</v>
      </c>
      <c r="J112" s="70" t="s">
        <v>223</v>
      </c>
      <c r="K112" s="77"/>
      <c r="L112" s="77"/>
      <c r="M112" s="6">
        <v>0.8</v>
      </c>
      <c r="N112" s="55">
        <v>43017</v>
      </c>
      <c r="O112" s="77" t="s">
        <v>65</v>
      </c>
      <c r="P112" s="67" t="s">
        <v>184</v>
      </c>
      <c r="Q112" s="68" t="s">
        <v>223</v>
      </c>
      <c r="R112" s="74" t="s">
        <v>66</v>
      </c>
      <c r="S112" s="115" t="s">
        <v>66</v>
      </c>
      <c r="T112" s="121" t="s">
        <v>171</v>
      </c>
      <c r="U112" s="121" t="s">
        <v>183</v>
      </c>
      <c r="V112" s="77"/>
      <c r="W112" s="69" t="s">
        <v>609</v>
      </c>
      <c r="X112" s="77"/>
      <c r="Y112" s="77"/>
      <c r="AB112" s="77"/>
      <c r="AC112" s="77"/>
      <c r="AD112" s="77"/>
    </row>
    <row r="113" spans="1:31">
      <c r="A113" s="52">
        <v>121</v>
      </c>
      <c r="B113" s="52" t="s">
        <v>13</v>
      </c>
      <c r="C113" s="66" t="s">
        <v>730</v>
      </c>
      <c r="D113" s="52"/>
      <c r="E113" s="77" t="s">
        <v>722</v>
      </c>
      <c r="F113" s="50">
        <v>4</v>
      </c>
      <c r="G113" s="50" t="s">
        <v>357</v>
      </c>
      <c r="H113" s="77"/>
      <c r="I113" s="69" t="s">
        <v>357</v>
      </c>
      <c r="J113" s="70" t="s">
        <v>357</v>
      </c>
      <c r="K113" s="77"/>
      <c r="L113" s="77"/>
      <c r="M113" s="6">
        <v>0.6</v>
      </c>
      <c r="N113" s="55">
        <v>43017</v>
      </c>
      <c r="O113" s="77" t="s">
        <v>65</v>
      </c>
      <c r="P113" s="67" t="s">
        <v>108</v>
      </c>
      <c r="Q113" s="68" t="s">
        <v>357</v>
      </c>
      <c r="R113" s="74" t="s">
        <v>66</v>
      </c>
      <c r="S113" s="115" t="s">
        <v>66</v>
      </c>
      <c r="T113" s="121" t="s">
        <v>171</v>
      </c>
      <c r="U113" s="121" t="s">
        <v>167</v>
      </c>
      <c r="V113" s="77"/>
      <c r="W113" s="77"/>
      <c r="X113" s="69" t="s">
        <v>609</v>
      </c>
      <c r="Y113" s="77"/>
      <c r="AB113" s="77"/>
      <c r="AC113" s="77"/>
      <c r="AD113" s="77"/>
      <c r="AE113" s="77"/>
    </row>
    <row r="114" spans="1:31">
      <c r="A114" s="52">
        <v>122</v>
      </c>
      <c r="B114" s="52" t="s">
        <v>13</v>
      </c>
      <c r="C114" s="66" t="s">
        <v>730</v>
      </c>
      <c r="D114" s="52"/>
      <c r="E114" s="77" t="s">
        <v>722</v>
      </c>
      <c r="F114" s="50">
        <v>4</v>
      </c>
      <c r="G114" s="50" t="s">
        <v>107</v>
      </c>
      <c r="H114" s="77"/>
      <c r="I114" s="69" t="s">
        <v>107</v>
      </c>
      <c r="J114" s="70" t="s">
        <v>107</v>
      </c>
      <c r="K114" s="77"/>
      <c r="L114" s="77"/>
      <c r="M114" s="6">
        <v>1</v>
      </c>
      <c r="N114" s="55">
        <v>43017</v>
      </c>
      <c r="O114" s="77" t="s">
        <v>65</v>
      </c>
      <c r="P114" s="67" t="s">
        <v>108</v>
      </c>
      <c r="Q114" s="68" t="s">
        <v>107</v>
      </c>
      <c r="R114" s="74" t="s">
        <v>66</v>
      </c>
      <c r="S114" s="115" t="s">
        <v>66</v>
      </c>
      <c r="T114" s="121" t="s">
        <v>368</v>
      </c>
      <c r="U114" s="121" t="s">
        <v>623</v>
      </c>
      <c r="V114" s="69" t="s">
        <v>609</v>
      </c>
      <c r="W114" s="69" t="s">
        <v>609</v>
      </c>
      <c r="X114" s="77"/>
      <c r="Y114" s="77"/>
      <c r="AB114" s="77"/>
      <c r="AC114" s="77">
        <v>0</v>
      </c>
      <c r="AD114" s="77"/>
      <c r="AE114" s="77"/>
    </row>
    <row r="115" spans="1:31">
      <c r="A115" s="52">
        <v>123</v>
      </c>
      <c r="B115" s="52" t="s">
        <v>13</v>
      </c>
      <c r="C115" s="66" t="s">
        <v>730</v>
      </c>
      <c r="D115" s="52"/>
      <c r="E115" s="77" t="s">
        <v>722</v>
      </c>
      <c r="F115" s="50">
        <v>4</v>
      </c>
      <c r="G115" s="50" t="s">
        <v>176</v>
      </c>
      <c r="H115" s="77"/>
      <c r="I115" s="69" t="s">
        <v>176</v>
      </c>
      <c r="J115" s="70" t="s">
        <v>726</v>
      </c>
      <c r="K115" s="77"/>
      <c r="L115" s="77"/>
      <c r="M115" s="6">
        <v>0.8</v>
      </c>
      <c r="N115" s="55">
        <v>43017</v>
      </c>
      <c r="O115" s="77" t="s">
        <v>65</v>
      </c>
      <c r="P115" s="67" t="s">
        <v>108</v>
      </c>
      <c r="Q115" s="68" t="s">
        <v>176</v>
      </c>
      <c r="S115" s="115" t="s">
        <v>145</v>
      </c>
      <c r="T115" s="121" t="s">
        <v>368</v>
      </c>
      <c r="V115" s="77"/>
      <c r="W115" s="77"/>
      <c r="X115" s="69" t="s">
        <v>609</v>
      </c>
      <c r="Y115" s="77"/>
      <c r="AB115" s="69" t="s">
        <v>2401</v>
      </c>
      <c r="AC115" s="69">
        <v>0</v>
      </c>
      <c r="AD115" s="77"/>
    </row>
    <row r="116" spans="1:31">
      <c r="A116" s="52">
        <v>124</v>
      </c>
      <c r="B116" s="52" t="s">
        <v>13</v>
      </c>
      <c r="C116" s="66" t="s">
        <v>730</v>
      </c>
      <c r="D116" s="52"/>
      <c r="E116" s="77" t="s">
        <v>722</v>
      </c>
      <c r="F116" s="50">
        <v>4</v>
      </c>
      <c r="G116" s="50" t="s">
        <v>190</v>
      </c>
      <c r="H116" s="77"/>
      <c r="I116" s="69" t="s">
        <v>190</v>
      </c>
      <c r="J116" s="70" t="s">
        <v>190</v>
      </c>
      <c r="K116" s="77"/>
      <c r="L116" s="77"/>
      <c r="M116" s="6">
        <v>1</v>
      </c>
      <c r="N116" s="55">
        <v>43017</v>
      </c>
      <c r="O116" s="77" t="s">
        <v>189</v>
      </c>
      <c r="P116" s="67" t="s">
        <v>717</v>
      </c>
      <c r="Q116" s="68" t="s">
        <v>190</v>
      </c>
      <c r="R116" s="74" t="s">
        <v>866</v>
      </c>
      <c r="S116" s="115" t="s">
        <v>195</v>
      </c>
      <c r="T116" s="121" t="s">
        <v>171</v>
      </c>
      <c r="U116" s="121" t="s">
        <v>715</v>
      </c>
      <c r="V116" s="77"/>
      <c r="W116" s="69" t="s">
        <v>609</v>
      </c>
      <c r="X116" s="77"/>
      <c r="Y116" s="77"/>
      <c r="AB116" s="77"/>
      <c r="AC116" s="69">
        <v>1</v>
      </c>
      <c r="AD116" s="77"/>
      <c r="AE116" s="69" t="s">
        <v>811</v>
      </c>
    </row>
    <row r="117" spans="1:31">
      <c r="A117" s="52">
        <v>125</v>
      </c>
      <c r="B117" s="52" t="s">
        <v>13</v>
      </c>
      <c r="C117" s="66" t="s">
        <v>730</v>
      </c>
      <c r="D117" s="52"/>
      <c r="E117" s="77" t="s">
        <v>722</v>
      </c>
      <c r="F117" s="50">
        <v>4</v>
      </c>
      <c r="G117" s="50" t="s">
        <v>222</v>
      </c>
      <c r="H117" s="77"/>
      <c r="I117" s="69" t="s">
        <v>222</v>
      </c>
      <c r="J117" s="70" t="s">
        <v>222</v>
      </c>
      <c r="K117" s="77"/>
      <c r="L117" s="77"/>
      <c r="M117" s="6">
        <v>1</v>
      </c>
      <c r="N117" s="55">
        <v>43017</v>
      </c>
      <c r="O117" s="77" t="s">
        <v>65</v>
      </c>
      <c r="P117" s="67" t="s">
        <v>608</v>
      </c>
      <c r="Q117" s="68" t="s">
        <v>222</v>
      </c>
      <c r="R117" s="74" t="s">
        <v>418</v>
      </c>
      <c r="S117" s="115" t="s">
        <v>418</v>
      </c>
      <c r="T117" s="121" t="s">
        <v>171</v>
      </c>
      <c r="V117" s="77"/>
      <c r="W117" s="69" t="s">
        <v>609</v>
      </c>
      <c r="X117" s="77"/>
      <c r="Y117" s="77"/>
      <c r="AB117" s="77"/>
      <c r="AC117" s="77"/>
      <c r="AD117" s="77"/>
      <c r="AE117" s="77"/>
    </row>
    <row r="118" spans="1:31">
      <c r="A118" s="52">
        <v>126</v>
      </c>
      <c r="B118" s="52" t="s">
        <v>13</v>
      </c>
      <c r="C118" s="66" t="s">
        <v>730</v>
      </c>
      <c r="D118" s="52"/>
      <c r="E118" s="77" t="s">
        <v>722</v>
      </c>
      <c r="F118" s="50">
        <v>4</v>
      </c>
      <c r="G118" s="50" t="s">
        <v>360</v>
      </c>
      <c r="H118" s="77"/>
      <c r="I118" s="69" t="s">
        <v>360</v>
      </c>
      <c r="J118" s="70" t="s">
        <v>742</v>
      </c>
      <c r="K118" s="77"/>
      <c r="L118" s="77"/>
      <c r="M118" s="6">
        <v>0.6</v>
      </c>
      <c r="N118" s="55">
        <v>43017</v>
      </c>
      <c r="O118" s="77" t="s">
        <v>65</v>
      </c>
      <c r="P118" s="67" t="s">
        <v>608</v>
      </c>
      <c r="Q118" s="68" t="s">
        <v>360</v>
      </c>
      <c r="R118" s="74" t="s">
        <v>418</v>
      </c>
      <c r="S118" s="115" t="s">
        <v>418</v>
      </c>
      <c r="T118" s="121" t="s">
        <v>171</v>
      </c>
      <c r="V118" s="77"/>
      <c r="W118" s="69" t="s">
        <v>609</v>
      </c>
      <c r="X118" s="69" t="s">
        <v>609</v>
      </c>
      <c r="Y118" s="77"/>
      <c r="AB118" s="77"/>
      <c r="AC118" s="77"/>
      <c r="AD118" s="77"/>
      <c r="AE118" s="77"/>
    </row>
    <row r="119" spans="1:31">
      <c r="A119" s="52">
        <v>127</v>
      </c>
      <c r="B119" s="52" t="s">
        <v>13</v>
      </c>
      <c r="C119" s="66" t="s">
        <v>730</v>
      </c>
      <c r="D119" s="52"/>
      <c r="E119" s="77" t="s">
        <v>722</v>
      </c>
      <c r="F119" s="50">
        <v>4</v>
      </c>
      <c r="G119" s="50" t="s">
        <v>217</v>
      </c>
      <c r="H119" s="77"/>
      <c r="I119" s="69" t="s">
        <v>217</v>
      </c>
      <c r="J119" s="70" t="s">
        <v>217</v>
      </c>
      <c r="K119" s="77"/>
      <c r="L119" s="77"/>
      <c r="M119" s="6">
        <v>1</v>
      </c>
      <c r="N119" s="55">
        <v>43017</v>
      </c>
      <c r="O119" s="77" t="s">
        <v>65</v>
      </c>
      <c r="P119" s="67" t="s">
        <v>108</v>
      </c>
      <c r="Q119" s="68" t="s">
        <v>217</v>
      </c>
      <c r="R119" s="74" t="s">
        <v>66</v>
      </c>
      <c r="S119" s="115" t="s">
        <v>66</v>
      </c>
      <c r="T119" s="121" t="s">
        <v>171</v>
      </c>
      <c r="U119" s="121" t="s">
        <v>135</v>
      </c>
      <c r="V119" s="69" t="s">
        <v>372</v>
      </c>
      <c r="W119" s="69" t="s">
        <v>609</v>
      </c>
      <c r="X119" s="69" t="s">
        <v>609</v>
      </c>
      <c r="Y119" s="77"/>
      <c r="Z119" s="56" t="s">
        <v>743</v>
      </c>
      <c r="AB119" s="77"/>
      <c r="AC119" s="77"/>
      <c r="AD119" s="77"/>
      <c r="AE119" s="77"/>
    </row>
    <row r="120" spans="1:31">
      <c r="A120" s="52">
        <v>128</v>
      </c>
      <c r="B120" s="52" t="s">
        <v>13</v>
      </c>
      <c r="C120" s="66" t="s">
        <v>38</v>
      </c>
      <c r="D120" s="52"/>
      <c r="E120" s="77" t="s">
        <v>744</v>
      </c>
      <c r="F120" s="50">
        <v>4</v>
      </c>
      <c r="G120" s="50" t="s">
        <v>370</v>
      </c>
      <c r="H120" s="77"/>
      <c r="I120" s="69" t="s">
        <v>745</v>
      </c>
      <c r="J120" s="70" t="s">
        <v>746</v>
      </c>
      <c r="K120" s="77" t="s">
        <v>747</v>
      </c>
      <c r="L120" s="77" t="s">
        <v>748</v>
      </c>
      <c r="M120" s="6">
        <v>0.8</v>
      </c>
      <c r="N120" s="55">
        <v>42328</v>
      </c>
      <c r="O120" s="77" t="s">
        <v>688</v>
      </c>
      <c r="P120" s="67" t="s">
        <v>608</v>
      </c>
      <c r="Q120" s="68" t="s">
        <v>608</v>
      </c>
      <c r="R120" s="74" t="s">
        <v>235</v>
      </c>
      <c r="S120" s="115" t="s">
        <v>235</v>
      </c>
      <c r="T120" s="121" t="s">
        <v>368</v>
      </c>
      <c r="V120" s="77"/>
      <c r="W120" s="77"/>
      <c r="X120" s="77" t="s">
        <v>609</v>
      </c>
      <c r="Y120" s="77"/>
      <c r="AB120" s="69" t="s">
        <v>257</v>
      </c>
      <c r="AC120" s="69">
        <v>0</v>
      </c>
      <c r="AD120" s="77"/>
    </row>
    <row r="121" spans="1:31">
      <c r="A121" s="52">
        <v>130</v>
      </c>
      <c r="B121" s="52" t="s">
        <v>13</v>
      </c>
      <c r="C121" s="66" t="s">
        <v>38</v>
      </c>
      <c r="D121" s="52"/>
      <c r="E121" s="77" t="s">
        <v>744</v>
      </c>
      <c r="F121" s="50">
        <v>4</v>
      </c>
      <c r="G121" s="50" t="s">
        <v>199</v>
      </c>
      <c r="H121" s="77"/>
      <c r="I121" s="69" t="s">
        <v>749</v>
      </c>
      <c r="J121" s="70" t="s">
        <v>195</v>
      </c>
      <c r="K121" s="77" t="s">
        <v>750</v>
      </c>
      <c r="L121" s="77"/>
      <c r="M121" s="6">
        <v>1</v>
      </c>
      <c r="N121" s="55">
        <v>42328</v>
      </c>
      <c r="O121" s="77" t="s">
        <v>189</v>
      </c>
      <c r="P121" s="67" t="s">
        <v>717</v>
      </c>
      <c r="Q121" s="68" t="s">
        <v>190</v>
      </c>
      <c r="R121" s="74" t="s">
        <v>866</v>
      </c>
      <c r="S121" s="115" t="s">
        <v>195</v>
      </c>
      <c r="T121" s="121" t="s">
        <v>171</v>
      </c>
      <c r="U121" s="121" t="s">
        <v>335</v>
      </c>
      <c r="V121" s="77"/>
      <c r="W121" s="69" t="s">
        <v>609</v>
      </c>
      <c r="X121" s="77"/>
      <c r="Y121" s="77"/>
      <c r="AB121" s="77"/>
      <c r="AC121" s="69">
        <v>1</v>
      </c>
      <c r="AD121" s="77"/>
      <c r="AE121" s="69" t="s">
        <v>811</v>
      </c>
    </row>
    <row r="122" spans="1:31">
      <c r="A122" s="52">
        <v>131</v>
      </c>
      <c r="B122" s="52" t="s">
        <v>13</v>
      </c>
      <c r="C122" s="66" t="s">
        <v>38</v>
      </c>
      <c r="D122" s="52"/>
      <c r="E122" s="77" t="s">
        <v>744</v>
      </c>
      <c r="F122" s="50">
        <v>4</v>
      </c>
      <c r="G122" s="50" t="s">
        <v>98</v>
      </c>
      <c r="H122" s="77"/>
      <c r="I122" s="69" t="s">
        <v>97</v>
      </c>
      <c r="J122" s="70" t="s">
        <v>97</v>
      </c>
      <c r="K122" s="77" t="s">
        <v>751</v>
      </c>
      <c r="L122" s="77"/>
      <c r="M122" s="6">
        <v>1</v>
      </c>
      <c r="N122" s="55">
        <v>42328</v>
      </c>
      <c r="O122" s="77" t="s">
        <v>65</v>
      </c>
      <c r="P122" s="67" t="s">
        <v>612</v>
      </c>
      <c r="Q122" s="68" t="s">
        <v>97</v>
      </c>
      <c r="R122" s="74" t="s">
        <v>66</v>
      </c>
      <c r="S122" s="115" t="s">
        <v>66</v>
      </c>
      <c r="T122" s="121" t="s">
        <v>97</v>
      </c>
      <c r="U122" s="121" t="s">
        <v>100</v>
      </c>
      <c r="V122" s="77"/>
      <c r="W122" s="69" t="s">
        <v>609</v>
      </c>
      <c r="X122" s="77"/>
      <c r="Y122" s="77"/>
      <c r="AB122" s="77"/>
      <c r="AC122" s="69">
        <v>1</v>
      </c>
      <c r="AD122" s="77"/>
      <c r="AE122" s="77"/>
    </row>
    <row r="123" spans="1:31">
      <c r="A123" s="52">
        <v>132</v>
      </c>
      <c r="B123" s="52" t="s">
        <v>13</v>
      </c>
      <c r="C123" s="66" t="s">
        <v>38</v>
      </c>
      <c r="D123" s="52"/>
      <c r="E123" s="77" t="s">
        <v>744</v>
      </c>
      <c r="F123" s="50">
        <v>4</v>
      </c>
      <c r="G123" s="50" t="s">
        <v>82</v>
      </c>
      <c r="H123" s="77"/>
      <c r="I123" s="69" t="s">
        <v>752</v>
      </c>
      <c r="J123" s="70" t="s">
        <v>2341</v>
      </c>
      <c r="K123" s="77" t="s">
        <v>753</v>
      </c>
      <c r="L123" s="77" t="s">
        <v>754</v>
      </c>
      <c r="M123" s="6">
        <v>1</v>
      </c>
      <c r="N123" s="55">
        <v>42328</v>
      </c>
      <c r="O123" s="77" t="s">
        <v>65</v>
      </c>
      <c r="P123" s="67" t="s">
        <v>612</v>
      </c>
      <c r="Q123" s="68" t="s">
        <v>97</v>
      </c>
      <c r="R123" s="74" t="s">
        <v>66</v>
      </c>
      <c r="S123" s="115" t="s">
        <v>66</v>
      </c>
      <c r="T123" s="121" t="s">
        <v>97</v>
      </c>
      <c r="U123" s="121" t="s">
        <v>100</v>
      </c>
      <c r="V123" s="77"/>
      <c r="W123" s="69" t="s">
        <v>609</v>
      </c>
      <c r="X123" s="77"/>
      <c r="Y123" s="77"/>
      <c r="AA123" s="7" t="s">
        <v>755</v>
      </c>
      <c r="AB123" s="69" t="s">
        <v>1226</v>
      </c>
      <c r="AC123" s="77">
        <v>0</v>
      </c>
      <c r="AD123" s="77"/>
      <c r="AE123" s="77"/>
    </row>
    <row r="124" spans="1:31">
      <c r="A124" s="52">
        <v>133</v>
      </c>
      <c r="B124" s="52" t="s">
        <v>13</v>
      </c>
      <c r="C124" s="66" t="s">
        <v>38</v>
      </c>
      <c r="D124" s="52"/>
      <c r="E124" s="77" t="s">
        <v>744</v>
      </c>
      <c r="F124" s="50">
        <v>4</v>
      </c>
      <c r="G124" s="50" t="s">
        <v>466</v>
      </c>
      <c r="H124" s="77"/>
      <c r="I124" s="69" t="s">
        <v>756</v>
      </c>
      <c r="J124" s="70" t="s">
        <v>756</v>
      </c>
      <c r="K124" s="77" t="s">
        <v>757</v>
      </c>
      <c r="L124" s="77"/>
      <c r="M124" s="6">
        <v>0.5</v>
      </c>
      <c r="N124" s="55">
        <v>42328</v>
      </c>
      <c r="O124" s="77" t="s">
        <v>65</v>
      </c>
      <c r="P124" s="67" t="s">
        <v>608</v>
      </c>
      <c r="Q124" s="68" t="s">
        <v>608</v>
      </c>
      <c r="R124" s="74" t="s">
        <v>235</v>
      </c>
      <c r="S124" s="115" t="s">
        <v>235</v>
      </c>
      <c r="T124" s="121" t="s">
        <v>171</v>
      </c>
      <c r="U124" s="121" t="s">
        <v>167</v>
      </c>
      <c r="V124" s="77"/>
      <c r="W124" s="77"/>
      <c r="X124" s="77"/>
      <c r="Y124" s="77"/>
      <c r="Z124" s="56" t="s">
        <v>1217</v>
      </c>
      <c r="AB124" s="77"/>
      <c r="AC124" s="77"/>
      <c r="AD124" s="77"/>
    </row>
    <row r="125" spans="1:31">
      <c r="A125" s="52">
        <v>134</v>
      </c>
      <c r="B125" s="52" t="s">
        <v>13</v>
      </c>
      <c r="C125" s="66" t="s">
        <v>38</v>
      </c>
      <c r="D125" s="52"/>
      <c r="E125" s="77" t="s">
        <v>744</v>
      </c>
      <c r="F125" s="50">
        <v>4</v>
      </c>
      <c r="G125" s="50" t="s">
        <v>147</v>
      </c>
      <c r="H125" s="77"/>
      <c r="I125" s="69" t="s">
        <v>149</v>
      </c>
      <c r="J125" s="70" t="s">
        <v>149</v>
      </c>
      <c r="K125" s="77" t="s">
        <v>758</v>
      </c>
      <c r="L125" s="77"/>
      <c r="M125" s="6">
        <v>1</v>
      </c>
      <c r="N125" s="55">
        <v>42328</v>
      </c>
      <c r="O125" s="77" t="s">
        <v>65</v>
      </c>
      <c r="P125" s="67" t="s">
        <v>108</v>
      </c>
      <c r="Q125" s="68" t="s">
        <v>149</v>
      </c>
      <c r="R125" s="74" t="s">
        <v>66</v>
      </c>
      <c r="S125" s="115" t="s">
        <v>66</v>
      </c>
      <c r="T125" s="121" t="s">
        <v>152</v>
      </c>
      <c r="U125" s="121" t="s">
        <v>150</v>
      </c>
      <c r="V125" s="69"/>
      <c r="W125" s="69" t="s">
        <v>609</v>
      </c>
      <c r="X125" s="69" t="s">
        <v>609</v>
      </c>
      <c r="Y125" s="77"/>
      <c r="AA125" s="7" t="s">
        <v>759</v>
      </c>
      <c r="AB125" s="69" t="s">
        <v>1222</v>
      </c>
      <c r="AC125" s="69">
        <v>1</v>
      </c>
      <c r="AD125" s="77"/>
      <c r="AE125" s="77"/>
    </row>
    <row r="126" spans="1:31">
      <c r="A126" s="52">
        <v>135</v>
      </c>
      <c r="B126" s="52" t="s">
        <v>13</v>
      </c>
      <c r="C126" s="66" t="s">
        <v>38</v>
      </c>
      <c r="D126" s="52"/>
      <c r="E126" s="77" t="s">
        <v>744</v>
      </c>
      <c r="F126" s="50">
        <v>4</v>
      </c>
      <c r="G126" s="50" t="s">
        <v>74</v>
      </c>
      <c r="H126" s="77"/>
      <c r="I126" s="69" t="s">
        <v>760</v>
      </c>
      <c r="J126" s="70" t="s">
        <v>760</v>
      </c>
      <c r="K126" s="69" t="s">
        <v>2363</v>
      </c>
      <c r="L126" s="77" t="s">
        <v>762</v>
      </c>
      <c r="M126" s="6">
        <v>1</v>
      </c>
      <c r="N126" s="55">
        <v>42328</v>
      </c>
      <c r="O126" s="77" t="s">
        <v>688</v>
      </c>
      <c r="P126" s="67" t="s">
        <v>608</v>
      </c>
      <c r="Q126" s="68" t="s">
        <v>608</v>
      </c>
      <c r="R126" s="74" t="s">
        <v>66</v>
      </c>
      <c r="S126" s="115" t="s">
        <v>66</v>
      </c>
      <c r="T126" s="121" t="s">
        <v>368</v>
      </c>
      <c r="U126" s="121" t="s">
        <v>72</v>
      </c>
      <c r="V126" s="77"/>
      <c r="W126" s="69" t="s">
        <v>609</v>
      </c>
      <c r="X126" s="77"/>
      <c r="Y126" s="77"/>
      <c r="Z126" s="56" t="s">
        <v>1217</v>
      </c>
      <c r="AB126" s="77"/>
      <c r="AC126" s="77">
        <v>0</v>
      </c>
      <c r="AD126" s="77"/>
      <c r="AE126" s="77"/>
    </row>
    <row r="127" spans="1:31">
      <c r="A127" s="52">
        <v>138</v>
      </c>
      <c r="B127" s="52" t="s">
        <v>13</v>
      </c>
      <c r="C127" s="66" t="s">
        <v>38</v>
      </c>
      <c r="D127" s="52"/>
      <c r="E127" s="77" t="s">
        <v>744</v>
      </c>
      <c r="F127" s="50">
        <v>4</v>
      </c>
      <c r="G127" s="50" t="s">
        <v>327</v>
      </c>
      <c r="H127" s="77"/>
      <c r="I127" s="69" t="s">
        <v>763</v>
      </c>
      <c r="J127" s="70" t="s">
        <v>763</v>
      </c>
      <c r="K127" s="77" t="s">
        <v>764</v>
      </c>
      <c r="L127" s="77"/>
      <c r="M127" s="6">
        <v>1</v>
      </c>
      <c r="N127" s="55">
        <v>42328</v>
      </c>
      <c r="O127" s="77" t="s">
        <v>688</v>
      </c>
      <c r="P127" s="67" t="s">
        <v>608</v>
      </c>
      <c r="Q127" s="68" t="s">
        <v>608</v>
      </c>
      <c r="R127" s="74" t="s">
        <v>235</v>
      </c>
      <c r="S127" s="115" t="s">
        <v>235</v>
      </c>
      <c r="T127" s="121" t="s">
        <v>171</v>
      </c>
      <c r="U127" s="121" t="s">
        <v>167</v>
      </c>
      <c r="V127" s="77"/>
      <c r="W127" s="69" t="s">
        <v>609</v>
      </c>
      <c r="X127" s="69" t="s">
        <v>609</v>
      </c>
      <c r="Y127" s="77"/>
      <c r="Z127" s="56" t="s">
        <v>1217</v>
      </c>
      <c r="AB127" s="77"/>
      <c r="AC127" s="69">
        <v>0</v>
      </c>
      <c r="AD127" s="77"/>
      <c r="AE127" s="77"/>
    </row>
    <row r="128" spans="1:31">
      <c r="A128" s="52">
        <v>139</v>
      </c>
      <c r="B128" s="52" t="s">
        <v>13</v>
      </c>
      <c r="C128" s="66" t="s">
        <v>38</v>
      </c>
      <c r="D128" s="52"/>
      <c r="E128" s="77" t="s">
        <v>744</v>
      </c>
      <c r="F128" s="50">
        <v>4</v>
      </c>
      <c r="G128" s="50" t="s">
        <v>331</v>
      </c>
      <c r="H128" s="77"/>
      <c r="I128" s="69" t="s">
        <v>765</v>
      </c>
      <c r="J128" s="70" t="s">
        <v>765</v>
      </c>
      <c r="K128" s="77" t="s">
        <v>766</v>
      </c>
      <c r="L128" s="77" t="s">
        <v>767</v>
      </c>
      <c r="M128" s="6">
        <v>0.8</v>
      </c>
      <c r="N128" s="55">
        <v>42328</v>
      </c>
      <c r="O128" s="77" t="s">
        <v>65</v>
      </c>
      <c r="P128" s="67" t="s">
        <v>608</v>
      </c>
      <c r="Q128" s="68" t="s">
        <v>608</v>
      </c>
      <c r="S128" s="115" t="s">
        <v>145</v>
      </c>
      <c r="T128" s="121" t="s">
        <v>368</v>
      </c>
      <c r="U128" s="121" t="s">
        <v>167</v>
      </c>
      <c r="V128" s="77"/>
      <c r="W128" s="69"/>
      <c r="X128" s="69" t="s">
        <v>609</v>
      </c>
      <c r="Y128" s="77"/>
      <c r="AB128" s="69"/>
      <c r="AC128" s="77"/>
      <c r="AD128" s="77"/>
      <c r="AE128" s="77"/>
    </row>
    <row r="129" spans="1:31">
      <c r="A129" s="52">
        <v>141</v>
      </c>
      <c r="B129" s="52" t="s">
        <v>13</v>
      </c>
      <c r="C129" s="66" t="s">
        <v>38</v>
      </c>
      <c r="D129" s="52"/>
      <c r="E129" s="77" t="s">
        <v>744</v>
      </c>
      <c r="F129" s="50">
        <v>4</v>
      </c>
      <c r="G129" s="50" t="s">
        <v>94</v>
      </c>
      <c r="H129" s="77"/>
      <c r="I129" s="69" t="s">
        <v>87</v>
      </c>
      <c r="J129" s="70" t="s">
        <v>87</v>
      </c>
      <c r="K129" s="77" t="s">
        <v>768</v>
      </c>
      <c r="L129" s="77"/>
      <c r="M129" s="6">
        <v>1</v>
      </c>
      <c r="N129" s="55">
        <v>42328</v>
      </c>
      <c r="O129" s="77" t="s">
        <v>65</v>
      </c>
      <c r="P129" s="67" t="s">
        <v>607</v>
      </c>
      <c r="Q129" s="68" t="s">
        <v>87</v>
      </c>
      <c r="R129" s="74" t="s">
        <v>66</v>
      </c>
      <c r="S129" s="115" t="s">
        <v>66</v>
      </c>
      <c r="T129" s="121" t="s">
        <v>95</v>
      </c>
      <c r="U129" s="121" t="s">
        <v>87</v>
      </c>
      <c r="V129" s="77"/>
      <c r="W129" s="69" t="s">
        <v>609</v>
      </c>
      <c r="X129" s="77"/>
      <c r="Y129" s="77"/>
      <c r="AB129" s="69" t="s">
        <v>1232</v>
      </c>
      <c r="AC129" s="69">
        <v>0</v>
      </c>
      <c r="AD129" s="77"/>
      <c r="AE129" s="77"/>
    </row>
    <row r="130" spans="1:31">
      <c r="A130" s="52">
        <v>142</v>
      </c>
      <c r="B130" s="52" t="s">
        <v>13</v>
      </c>
      <c r="C130" s="66" t="s">
        <v>38</v>
      </c>
      <c r="D130" s="52"/>
      <c r="E130" s="77" t="s">
        <v>744</v>
      </c>
      <c r="F130" s="50">
        <v>4</v>
      </c>
      <c r="G130" s="50" t="s">
        <v>411</v>
      </c>
      <c r="H130" s="77"/>
      <c r="I130" s="69" t="s">
        <v>769</v>
      </c>
      <c r="J130" s="70" t="s">
        <v>769</v>
      </c>
      <c r="K130" s="77" t="s">
        <v>770</v>
      </c>
      <c r="L130" s="77" t="s">
        <v>771</v>
      </c>
      <c r="M130" s="6">
        <v>0.6</v>
      </c>
      <c r="N130" s="55">
        <v>42328</v>
      </c>
      <c r="O130" s="77" t="s">
        <v>65</v>
      </c>
      <c r="P130" s="67" t="s">
        <v>108</v>
      </c>
      <c r="Q130" s="68" t="s">
        <v>176</v>
      </c>
      <c r="R130" s="74" t="s">
        <v>66</v>
      </c>
      <c r="S130" s="115" t="s">
        <v>66</v>
      </c>
      <c r="T130" s="121" t="s">
        <v>171</v>
      </c>
      <c r="U130" s="121" t="s">
        <v>297</v>
      </c>
      <c r="V130" s="69" t="s">
        <v>609</v>
      </c>
      <c r="W130" s="69"/>
      <c r="X130" s="77"/>
      <c r="Y130" s="77"/>
      <c r="AB130" s="69"/>
      <c r="AC130" s="77"/>
      <c r="AD130" s="77"/>
      <c r="AE130" s="77"/>
    </row>
    <row r="131" spans="1:31">
      <c r="A131" s="52">
        <v>144</v>
      </c>
      <c r="B131" s="52" t="s">
        <v>13</v>
      </c>
      <c r="C131" s="66" t="s">
        <v>38</v>
      </c>
      <c r="D131" s="52"/>
      <c r="E131" s="77" t="s">
        <v>744</v>
      </c>
      <c r="F131" s="50">
        <v>4</v>
      </c>
      <c r="G131" s="50" t="s">
        <v>138</v>
      </c>
      <c r="H131" s="77"/>
      <c r="I131" s="69" t="s">
        <v>738</v>
      </c>
      <c r="J131" s="70" t="s">
        <v>738</v>
      </c>
      <c r="K131" s="77" t="s">
        <v>772</v>
      </c>
      <c r="L131" s="77" t="s">
        <v>773</v>
      </c>
      <c r="M131" s="6">
        <v>1</v>
      </c>
      <c r="N131" s="55">
        <v>42328</v>
      </c>
      <c r="O131" s="77" t="s">
        <v>65</v>
      </c>
      <c r="P131" s="67" t="s">
        <v>108</v>
      </c>
      <c r="Q131" s="68" t="s">
        <v>134</v>
      </c>
      <c r="R131" s="74" t="s">
        <v>66</v>
      </c>
      <c r="S131" s="115" t="s">
        <v>66</v>
      </c>
      <c r="T131" s="121" t="s">
        <v>140</v>
      </c>
      <c r="V131" s="77"/>
      <c r="W131" s="69"/>
      <c r="X131" s="77" t="s">
        <v>609</v>
      </c>
      <c r="Y131" s="77"/>
      <c r="AB131" s="77"/>
      <c r="AC131" s="77">
        <v>1</v>
      </c>
      <c r="AD131" s="77"/>
      <c r="AE131" s="77"/>
    </row>
    <row r="132" spans="1:31">
      <c r="A132" s="52">
        <v>145</v>
      </c>
      <c r="B132" s="52" t="s">
        <v>13</v>
      </c>
      <c r="C132" s="66" t="s">
        <v>38</v>
      </c>
      <c r="D132" s="52"/>
      <c r="E132" s="77" t="s">
        <v>744</v>
      </c>
      <c r="F132" s="50">
        <v>4</v>
      </c>
      <c r="G132" s="50" t="s">
        <v>211</v>
      </c>
      <c r="H132" s="77"/>
      <c r="I132" s="69" t="s">
        <v>213</v>
      </c>
      <c r="J132" s="70" t="s">
        <v>213</v>
      </c>
      <c r="K132" s="77" t="s">
        <v>774</v>
      </c>
      <c r="L132" s="77" t="s">
        <v>775</v>
      </c>
      <c r="M132" s="6">
        <v>1</v>
      </c>
      <c r="N132" s="55">
        <v>42328</v>
      </c>
      <c r="O132" s="77" t="s">
        <v>189</v>
      </c>
      <c r="P132" s="67" t="s">
        <v>717</v>
      </c>
      <c r="Q132" s="68" t="s">
        <v>213</v>
      </c>
      <c r="R132" s="74" t="s">
        <v>879</v>
      </c>
      <c r="S132" s="115" t="s">
        <v>210</v>
      </c>
      <c r="T132" s="121" t="s">
        <v>171</v>
      </c>
      <c r="U132" s="121" t="s">
        <v>213</v>
      </c>
      <c r="V132" s="69" t="s">
        <v>609</v>
      </c>
      <c r="W132" s="69" t="s">
        <v>609</v>
      </c>
      <c r="X132" s="77"/>
      <c r="Y132" s="77"/>
      <c r="AB132" s="77"/>
      <c r="AC132" s="69">
        <v>0</v>
      </c>
      <c r="AD132" s="69" t="s">
        <v>724</v>
      </c>
      <c r="AE132" s="69" t="s">
        <v>1241</v>
      </c>
    </row>
    <row r="133" spans="1:31">
      <c r="A133" s="52">
        <v>150</v>
      </c>
      <c r="B133" s="52" t="s">
        <v>13</v>
      </c>
      <c r="C133" s="66" t="s">
        <v>38</v>
      </c>
      <c r="D133" s="52"/>
      <c r="E133" s="77" t="s">
        <v>744</v>
      </c>
      <c r="F133" s="50">
        <v>4</v>
      </c>
      <c r="G133" s="50" t="s">
        <v>436</v>
      </c>
      <c r="H133" s="77"/>
      <c r="I133" s="69" t="s">
        <v>431</v>
      </c>
      <c r="J133" s="70" t="s">
        <v>431</v>
      </c>
      <c r="K133" s="77" t="s">
        <v>776</v>
      </c>
      <c r="L133" s="77"/>
      <c r="M133" s="6">
        <v>0.6</v>
      </c>
      <c r="N133" s="55">
        <v>42328</v>
      </c>
      <c r="O133" s="77" t="s">
        <v>65</v>
      </c>
      <c r="P133" s="67" t="s">
        <v>108</v>
      </c>
      <c r="Q133" s="68" t="s">
        <v>420</v>
      </c>
      <c r="R133" s="74" t="s">
        <v>66</v>
      </c>
      <c r="S133" s="115" t="s">
        <v>66</v>
      </c>
      <c r="T133" s="121" t="s">
        <v>95</v>
      </c>
      <c r="V133" s="77"/>
      <c r="W133" s="69" t="s">
        <v>609</v>
      </c>
      <c r="X133" s="77"/>
      <c r="Y133" s="77"/>
      <c r="AB133" s="77"/>
      <c r="AC133" s="69">
        <v>1</v>
      </c>
      <c r="AD133" s="77"/>
    </row>
    <row r="134" spans="1:31">
      <c r="A134" s="52">
        <v>151</v>
      </c>
      <c r="B134" s="52" t="s">
        <v>13</v>
      </c>
      <c r="C134" s="66" t="s">
        <v>38</v>
      </c>
      <c r="D134" s="52"/>
      <c r="E134" s="77" t="s">
        <v>744</v>
      </c>
      <c r="F134" s="50">
        <v>4</v>
      </c>
      <c r="G134" s="50" t="s">
        <v>472</v>
      </c>
      <c r="H134" s="77"/>
      <c r="I134" s="69" t="s">
        <v>473</v>
      </c>
      <c r="J134" s="47" t="s">
        <v>690</v>
      </c>
      <c r="K134" s="77" t="s">
        <v>777</v>
      </c>
      <c r="L134" s="77"/>
      <c r="M134" s="6">
        <v>0.6</v>
      </c>
      <c r="N134" s="55">
        <v>42328</v>
      </c>
      <c r="O134" s="77" t="s">
        <v>65</v>
      </c>
      <c r="P134" s="67" t="s">
        <v>108</v>
      </c>
      <c r="Q134" s="68" t="s">
        <v>145</v>
      </c>
      <c r="R134" s="74" t="s">
        <v>66</v>
      </c>
      <c r="S134" s="115" t="s">
        <v>66</v>
      </c>
      <c r="T134" s="121" t="s">
        <v>171</v>
      </c>
      <c r="U134" s="121" t="s">
        <v>473</v>
      </c>
      <c r="V134" s="69" t="s">
        <v>609</v>
      </c>
      <c r="W134" s="69" t="s">
        <v>609</v>
      </c>
      <c r="X134" s="77"/>
      <c r="Y134" s="77"/>
      <c r="AB134" s="69"/>
      <c r="AC134" s="77"/>
      <c r="AD134" s="77"/>
      <c r="AE134" s="77"/>
    </row>
    <row r="135" spans="1:31">
      <c r="A135" s="52">
        <v>152</v>
      </c>
      <c r="B135" s="52" t="s">
        <v>13</v>
      </c>
      <c r="C135" s="66" t="s">
        <v>38</v>
      </c>
      <c r="D135" s="52"/>
      <c r="E135" s="77" t="s">
        <v>744</v>
      </c>
      <c r="F135" s="50">
        <v>4</v>
      </c>
      <c r="G135" s="50" t="s">
        <v>308</v>
      </c>
      <c r="H135" s="77"/>
      <c r="I135" s="69" t="s">
        <v>778</v>
      </c>
      <c r="J135" s="70" t="s">
        <v>778</v>
      </c>
      <c r="K135" s="77" t="s">
        <v>779</v>
      </c>
      <c r="L135" s="77" t="s">
        <v>780</v>
      </c>
      <c r="M135" s="6">
        <v>1</v>
      </c>
      <c r="N135" s="55">
        <v>42328</v>
      </c>
      <c r="O135" s="69" t="s">
        <v>688</v>
      </c>
      <c r="P135" s="67" t="s">
        <v>608</v>
      </c>
      <c r="Q135" s="68" t="s">
        <v>608</v>
      </c>
      <c r="R135" s="74" t="s">
        <v>66</v>
      </c>
      <c r="S135" s="115" t="s">
        <v>66</v>
      </c>
      <c r="T135" s="121" t="s">
        <v>171</v>
      </c>
      <c r="U135" s="121" t="s">
        <v>778</v>
      </c>
      <c r="V135" s="69" t="s">
        <v>609</v>
      </c>
      <c r="W135" s="77"/>
      <c r="X135" s="69" t="s">
        <v>609</v>
      </c>
      <c r="Y135" s="77"/>
      <c r="AB135" s="69" t="s">
        <v>1242</v>
      </c>
      <c r="AC135" s="69">
        <v>0</v>
      </c>
      <c r="AD135" s="77"/>
      <c r="AE135" s="77"/>
    </row>
    <row r="136" spans="1:31">
      <c r="A136" s="52">
        <v>153</v>
      </c>
      <c r="B136" s="52" t="s">
        <v>13</v>
      </c>
      <c r="C136" s="66" t="s">
        <v>38</v>
      </c>
      <c r="D136" s="52"/>
      <c r="E136" s="77" t="s">
        <v>744</v>
      </c>
      <c r="F136" s="50">
        <v>4</v>
      </c>
      <c r="G136" s="50" t="s">
        <v>401</v>
      </c>
      <c r="H136" s="77"/>
      <c r="I136" s="69" t="s">
        <v>781</v>
      </c>
      <c r="J136" s="70" t="s">
        <v>781</v>
      </c>
      <c r="K136" s="77" t="s">
        <v>782</v>
      </c>
      <c r="L136" s="77"/>
      <c r="M136" s="6">
        <v>1</v>
      </c>
      <c r="N136" s="55">
        <v>42328</v>
      </c>
      <c r="O136" s="77" t="s">
        <v>65</v>
      </c>
      <c r="P136" s="67" t="s">
        <v>608</v>
      </c>
      <c r="Q136" s="68" t="s">
        <v>399</v>
      </c>
      <c r="R136" s="74" t="s">
        <v>66</v>
      </c>
      <c r="S136" s="115" t="s">
        <v>66</v>
      </c>
      <c r="T136" s="121" t="s">
        <v>171</v>
      </c>
      <c r="V136" s="69" t="s">
        <v>609</v>
      </c>
      <c r="W136" s="77"/>
      <c r="X136" s="77"/>
      <c r="Y136" s="77"/>
      <c r="AA136" s="7" t="s">
        <v>783</v>
      </c>
      <c r="AB136" s="77"/>
      <c r="AC136" s="77"/>
      <c r="AD136" s="77"/>
    </row>
    <row r="137" spans="1:31">
      <c r="A137" s="52">
        <v>156</v>
      </c>
      <c r="B137" s="52" t="s">
        <v>13</v>
      </c>
      <c r="C137" s="66" t="s">
        <v>38</v>
      </c>
      <c r="D137" s="52"/>
      <c r="E137" s="77" t="s">
        <v>744</v>
      </c>
      <c r="F137" s="50">
        <v>4</v>
      </c>
      <c r="G137" s="50" t="s">
        <v>188</v>
      </c>
      <c r="H137" s="77"/>
      <c r="I137" s="69" t="s">
        <v>182</v>
      </c>
      <c r="J137" s="70" t="s">
        <v>182</v>
      </c>
      <c r="K137" s="77" t="s">
        <v>784</v>
      </c>
      <c r="L137" s="77" t="s">
        <v>785</v>
      </c>
      <c r="M137" s="6">
        <v>0.8</v>
      </c>
      <c r="N137" s="55">
        <v>42328</v>
      </c>
      <c r="O137" s="77" t="s">
        <v>65</v>
      </c>
      <c r="P137" s="67" t="s">
        <v>184</v>
      </c>
      <c r="Q137" s="68" t="s">
        <v>182</v>
      </c>
      <c r="R137" s="74" t="s">
        <v>182</v>
      </c>
      <c r="S137" s="115" t="s">
        <v>182</v>
      </c>
      <c r="T137" s="121" t="s">
        <v>171</v>
      </c>
      <c r="U137" s="121" t="s">
        <v>182</v>
      </c>
      <c r="V137" s="77"/>
      <c r="W137" s="69" t="s">
        <v>609</v>
      </c>
      <c r="X137" s="77"/>
      <c r="Y137" s="77"/>
      <c r="AB137" s="77"/>
      <c r="AC137" s="77"/>
      <c r="AD137" s="77"/>
    </row>
    <row r="138" spans="1:31">
      <c r="A138" s="52">
        <v>157</v>
      </c>
      <c r="B138" s="52" t="s">
        <v>13</v>
      </c>
      <c r="C138" s="66" t="s">
        <v>38</v>
      </c>
      <c r="D138" s="52"/>
      <c r="E138" s="77" t="s">
        <v>744</v>
      </c>
      <c r="F138" s="50">
        <v>4</v>
      </c>
      <c r="G138" s="50" t="s">
        <v>446</v>
      </c>
      <c r="H138" s="77"/>
      <c r="I138" s="69" t="s">
        <v>786</v>
      </c>
      <c r="J138" s="70" t="s">
        <v>786</v>
      </c>
      <c r="K138" s="77" t="s">
        <v>787</v>
      </c>
      <c r="L138" s="77" t="s">
        <v>788</v>
      </c>
      <c r="M138" s="6">
        <v>1</v>
      </c>
      <c r="N138" s="55">
        <v>42328</v>
      </c>
      <c r="O138" s="77" t="s">
        <v>65</v>
      </c>
      <c r="P138" s="67" t="s">
        <v>108</v>
      </c>
      <c r="Q138" s="68" t="s">
        <v>145</v>
      </c>
      <c r="R138" s="74" t="s">
        <v>66</v>
      </c>
      <c r="S138" s="115" t="s">
        <v>66</v>
      </c>
      <c r="T138" s="121" t="s">
        <v>171</v>
      </c>
      <c r="U138" s="121" t="s">
        <v>402</v>
      </c>
      <c r="V138" s="77"/>
      <c r="W138" s="69" t="s">
        <v>609</v>
      </c>
      <c r="X138" s="77"/>
      <c r="Y138" s="77"/>
      <c r="AB138" s="77"/>
      <c r="AC138" s="77"/>
      <c r="AD138" s="77"/>
      <c r="AE138" s="77"/>
    </row>
    <row r="139" spans="1:31">
      <c r="A139" s="52">
        <v>158</v>
      </c>
      <c r="B139" s="52" t="s">
        <v>13</v>
      </c>
      <c r="C139" s="66" t="s">
        <v>38</v>
      </c>
      <c r="D139" s="52"/>
      <c r="E139" s="77" t="s">
        <v>744</v>
      </c>
      <c r="F139" s="50">
        <v>4</v>
      </c>
      <c r="G139" s="50" t="s">
        <v>354</v>
      </c>
      <c r="H139" s="77"/>
      <c r="I139" s="69" t="s">
        <v>789</v>
      </c>
      <c r="J139" s="70" t="s">
        <v>789</v>
      </c>
      <c r="K139" s="77" t="s">
        <v>790</v>
      </c>
      <c r="L139" s="77"/>
      <c r="M139" s="6">
        <v>1</v>
      </c>
      <c r="N139" s="55">
        <v>42328</v>
      </c>
      <c r="O139" s="77" t="s">
        <v>65</v>
      </c>
      <c r="P139" s="67" t="s">
        <v>108</v>
      </c>
      <c r="Q139" s="68" t="s">
        <v>608</v>
      </c>
      <c r="R139" s="74" t="s">
        <v>66</v>
      </c>
      <c r="S139" s="115" t="s">
        <v>66</v>
      </c>
      <c r="T139" s="121" t="s">
        <v>174</v>
      </c>
      <c r="U139" s="121" t="s">
        <v>167</v>
      </c>
      <c r="V139" s="69" t="s">
        <v>609</v>
      </c>
      <c r="W139" s="77"/>
      <c r="X139" s="77"/>
      <c r="Y139" s="77"/>
      <c r="AB139" s="77"/>
      <c r="AC139" s="77"/>
      <c r="AD139" s="77"/>
      <c r="AE139" s="77"/>
    </row>
    <row r="140" spans="1:31">
      <c r="A140" s="52">
        <v>159</v>
      </c>
      <c r="B140" s="52" t="s">
        <v>13</v>
      </c>
      <c r="C140" s="66" t="s">
        <v>38</v>
      </c>
      <c r="D140" s="52"/>
      <c r="E140" s="77" t="s">
        <v>744</v>
      </c>
      <c r="F140" s="50">
        <v>4</v>
      </c>
      <c r="G140" s="50" t="s">
        <v>483</v>
      </c>
      <c r="H140" s="77"/>
      <c r="I140" s="69" t="s">
        <v>791</v>
      </c>
      <c r="J140" s="70" t="s">
        <v>791</v>
      </c>
      <c r="K140" s="77" t="s">
        <v>792</v>
      </c>
      <c r="L140" s="77" t="s">
        <v>793</v>
      </c>
      <c r="M140" s="6">
        <v>0.5</v>
      </c>
      <c r="N140" s="55">
        <v>42328</v>
      </c>
      <c r="O140" s="77" t="s">
        <v>65</v>
      </c>
      <c r="P140" s="67" t="s">
        <v>108</v>
      </c>
      <c r="Q140" s="68" t="s">
        <v>608</v>
      </c>
      <c r="R140" s="74" t="s">
        <v>66</v>
      </c>
      <c r="S140" s="115" t="s">
        <v>66</v>
      </c>
      <c r="T140" s="121" t="s">
        <v>171</v>
      </c>
      <c r="U140" s="121" t="s">
        <v>481</v>
      </c>
      <c r="V140" s="77"/>
      <c r="W140" s="77"/>
      <c r="X140" s="77"/>
      <c r="Y140" s="77"/>
      <c r="AB140" s="77"/>
      <c r="AC140" s="77"/>
      <c r="AD140" s="77"/>
      <c r="AE140" s="77"/>
    </row>
    <row r="141" spans="1:31">
      <c r="A141" s="52">
        <v>160</v>
      </c>
      <c r="B141" s="52" t="s">
        <v>13</v>
      </c>
      <c r="C141" s="66" t="s">
        <v>38</v>
      </c>
      <c r="D141" s="52"/>
      <c r="E141" s="77" t="s">
        <v>744</v>
      </c>
      <c r="F141" s="50">
        <v>4</v>
      </c>
      <c r="G141" s="50" t="s">
        <v>112</v>
      </c>
      <c r="H141" s="77"/>
      <c r="I141" s="69" t="s">
        <v>107</v>
      </c>
      <c r="J141" s="70" t="s">
        <v>107</v>
      </c>
      <c r="K141" s="77" t="s">
        <v>794</v>
      </c>
      <c r="L141" s="77" t="s">
        <v>795</v>
      </c>
      <c r="M141" s="6">
        <v>1</v>
      </c>
      <c r="N141" s="55">
        <v>42328</v>
      </c>
      <c r="O141" s="77" t="s">
        <v>65</v>
      </c>
      <c r="P141" s="67" t="s">
        <v>108</v>
      </c>
      <c r="Q141" s="68" t="s">
        <v>107</v>
      </c>
      <c r="R141" s="74" t="s">
        <v>66</v>
      </c>
      <c r="S141" s="115" t="s">
        <v>66</v>
      </c>
      <c r="T141" s="121" t="s">
        <v>368</v>
      </c>
      <c r="U141" s="121" t="s">
        <v>623</v>
      </c>
      <c r="V141" s="69" t="s">
        <v>609</v>
      </c>
      <c r="W141" s="69" t="s">
        <v>609</v>
      </c>
      <c r="X141" s="77"/>
      <c r="Y141" s="77"/>
      <c r="AB141" s="77"/>
      <c r="AC141" s="77"/>
      <c r="AD141" s="77"/>
      <c r="AE141" s="77"/>
    </row>
    <row r="142" spans="1:31">
      <c r="A142" s="52">
        <v>161</v>
      </c>
      <c r="B142" s="52" t="s">
        <v>13</v>
      </c>
      <c r="C142" s="66" t="s">
        <v>38</v>
      </c>
      <c r="D142" s="52"/>
      <c r="E142" s="77" t="s">
        <v>744</v>
      </c>
      <c r="F142" s="50">
        <v>4</v>
      </c>
      <c r="G142" s="50" t="s">
        <v>170</v>
      </c>
      <c r="H142" s="77"/>
      <c r="I142" s="69" t="s">
        <v>796</v>
      </c>
      <c r="J142" s="70" t="s">
        <v>796</v>
      </c>
      <c r="K142" s="77" t="s">
        <v>797</v>
      </c>
      <c r="L142" s="77"/>
      <c r="M142" s="6">
        <v>1</v>
      </c>
      <c r="N142" s="55">
        <v>42328</v>
      </c>
      <c r="O142" s="77" t="s">
        <v>688</v>
      </c>
      <c r="P142" s="67" t="s">
        <v>608</v>
      </c>
      <c r="Q142" s="68" t="s">
        <v>145</v>
      </c>
      <c r="R142" s="74" t="s">
        <v>66</v>
      </c>
      <c r="S142" s="115" t="s">
        <v>66</v>
      </c>
      <c r="T142" s="121" t="s">
        <v>171</v>
      </c>
      <c r="V142" s="69" t="s">
        <v>609</v>
      </c>
      <c r="W142" s="77"/>
      <c r="X142" s="77"/>
      <c r="Y142" s="77"/>
      <c r="AB142" s="69" t="s">
        <v>1234</v>
      </c>
      <c r="AC142" s="69">
        <v>0</v>
      </c>
      <c r="AD142" s="77"/>
      <c r="AE142" s="77"/>
    </row>
    <row r="143" spans="1:31">
      <c r="A143" s="52">
        <v>162</v>
      </c>
      <c r="B143" s="52" t="s">
        <v>13</v>
      </c>
      <c r="C143" s="66" t="s">
        <v>38</v>
      </c>
      <c r="D143" s="52"/>
      <c r="E143" s="77" t="s">
        <v>744</v>
      </c>
      <c r="F143" s="50">
        <v>4</v>
      </c>
      <c r="G143" s="50" t="s">
        <v>139</v>
      </c>
      <c r="H143" s="77"/>
      <c r="I143" s="69" t="s">
        <v>627</v>
      </c>
      <c r="J143" s="70" t="s">
        <v>627</v>
      </c>
      <c r="K143" s="77" t="s">
        <v>798</v>
      </c>
      <c r="L143" s="77" t="s">
        <v>799</v>
      </c>
      <c r="M143" s="6">
        <v>1</v>
      </c>
      <c r="N143" s="55">
        <v>42328</v>
      </c>
      <c r="O143" s="77" t="s">
        <v>65</v>
      </c>
      <c r="P143" s="67" t="s">
        <v>108</v>
      </c>
      <c r="Q143" s="68" t="s">
        <v>134</v>
      </c>
      <c r="R143" s="74" t="s">
        <v>66</v>
      </c>
      <c r="S143" s="115" t="s">
        <v>66</v>
      </c>
      <c r="T143" s="121" t="s">
        <v>140</v>
      </c>
      <c r="V143" s="77"/>
      <c r="W143" s="77"/>
      <c r="X143" s="69" t="s">
        <v>609</v>
      </c>
      <c r="Y143" s="77"/>
      <c r="AB143" s="77"/>
      <c r="AC143" s="77"/>
      <c r="AD143" s="77"/>
      <c r="AE143" s="77"/>
    </row>
    <row r="144" spans="1:31">
      <c r="A144" s="52">
        <v>163</v>
      </c>
      <c r="B144" s="52" t="s">
        <v>13</v>
      </c>
      <c r="C144" s="66" t="s">
        <v>800</v>
      </c>
      <c r="D144" s="52" t="s">
        <v>801</v>
      </c>
      <c r="E144" s="77" t="s">
        <v>802</v>
      </c>
      <c r="F144" s="50">
        <v>4</v>
      </c>
      <c r="G144" s="50" t="s">
        <v>85</v>
      </c>
      <c r="H144" s="77"/>
      <c r="I144" s="69" t="s">
        <v>85</v>
      </c>
      <c r="J144" s="70" t="s">
        <v>95</v>
      </c>
      <c r="K144" s="77" t="s">
        <v>803</v>
      </c>
      <c r="L144" s="77"/>
      <c r="M144" s="6">
        <v>1</v>
      </c>
      <c r="N144" s="55">
        <v>43018</v>
      </c>
      <c r="O144" s="77" t="s">
        <v>65</v>
      </c>
      <c r="P144" s="67" t="s">
        <v>108</v>
      </c>
      <c r="Q144" s="68" t="s">
        <v>608</v>
      </c>
      <c r="R144" s="74" t="s">
        <v>66</v>
      </c>
      <c r="S144" s="115" t="s">
        <v>66</v>
      </c>
      <c r="T144" s="121" t="s">
        <v>95</v>
      </c>
      <c r="U144" s="121" t="s">
        <v>89</v>
      </c>
      <c r="V144" s="69" t="s">
        <v>609</v>
      </c>
      <c r="W144" s="69" t="s">
        <v>609</v>
      </c>
      <c r="X144" s="77"/>
      <c r="Y144" s="77"/>
      <c r="AA144" s="7" t="s">
        <v>1784</v>
      </c>
      <c r="AB144" s="77"/>
      <c r="AC144" s="77"/>
      <c r="AD144" s="77"/>
      <c r="AE144" s="77"/>
    </row>
    <row r="145" spans="1:31">
      <c r="A145" s="52">
        <v>164</v>
      </c>
      <c r="B145" s="52" t="s">
        <v>13</v>
      </c>
      <c r="C145" s="66" t="s">
        <v>800</v>
      </c>
      <c r="D145" s="52" t="s">
        <v>801</v>
      </c>
      <c r="E145" s="77" t="s">
        <v>802</v>
      </c>
      <c r="F145" s="50">
        <v>4</v>
      </c>
      <c r="G145" s="50" t="s">
        <v>93</v>
      </c>
      <c r="H145" s="77"/>
      <c r="I145" s="69" t="s">
        <v>93</v>
      </c>
      <c r="J145" s="70" t="s">
        <v>87</v>
      </c>
      <c r="K145" s="77" t="s">
        <v>803</v>
      </c>
      <c r="L145" s="77"/>
      <c r="M145" s="6">
        <v>1</v>
      </c>
      <c r="N145" s="55">
        <v>43018</v>
      </c>
      <c r="O145" s="77" t="s">
        <v>65</v>
      </c>
      <c r="P145" s="67" t="s">
        <v>607</v>
      </c>
      <c r="Q145" s="68" t="s">
        <v>87</v>
      </c>
      <c r="R145" s="74" t="s">
        <v>66</v>
      </c>
      <c r="S145" s="115" t="s">
        <v>66</v>
      </c>
      <c r="T145" s="121" t="s">
        <v>95</v>
      </c>
      <c r="U145" s="121" t="s">
        <v>87</v>
      </c>
      <c r="V145" s="77"/>
      <c r="W145" s="69" t="s">
        <v>609</v>
      </c>
      <c r="X145" s="77"/>
      <c r="Y145" s="77"/>
      <c r="AB145" s="69" t="s">
        <v>1232</v>
      </c>
      <c r="AC145" s="69">
        <v>0</v>
      </c>
      <c r="AD145" s="77"/>
      <c r="AE145" s="77"/>
    </row>
    <row r="146" spans="1:31">
      <c r="A146" s="52">
        <v>165</v>
      </c>
      <c r="B146" s="52" t="s">
        <v>13</v>
      </c>
      <c r="C146" s="66" t="s">
        <v>800</v>
      </c>
      <c r="D146" s="52" t="s">
        <v>801</v>
      </c>
      <c r="E146" s="77" t="s">
        <v>802</v>
      </c>
      <c r="F146" s="50">
        <v>4</v>
      </c>
      <c r="G146" s="50" t="s">
        <v>161</v>
      </c>
      <c r="H146" s="77"/>
      <c r="I146" s="69" t="s">
        <v>161</v>
      </c>
      <c r="J146" s="70" t="s">
        <v>158</v>
      </c>
      <c r="K146" s="77" t="s">
        <v>803</v>
      </c>
      <c r="L146" s="77"/>
      <c r="M146" s="6">
        <v>0.8</v>
      </c>
      <c r="N146" s="55">
        <v>43018</v>
      </c>
      <c r="O146" s="77" t="s">
        <v>65</v>
      </c>
      <c r="P146" s="67" t="s">
        <v>108</v>
      </c>
      <c r="Q146" s="68" t="s">
        <v>399</v>
      </c>
      <c r="R146" s="74" t="s">
        <v>66</v>
      </c>
      <c r="S146" s="115" t="s">
        <v>66</v>
      </c>
      <c r="T146" s="121" t="s">
        <v>95</v>
      </c>
      <c r="U146" s="121" t="s">
        <v>158</v>
      </c>
      <c r="V146" s="77"/>
      <c r="W146" s="69" t="s">
        <v>609</v>
      </c>
      <c r="X146" s="77"/>
      <c r="Y146" s="77"/>
      <c r="AB146" s="77"/>
      <c r="AC146" s="77"/>
      <c r="AD146" s="77"/>
      <c r="AE146" s="77"/>
    </row>
    <row r="147" spans="1:31">
      <c r="A147" s="52">
        <v>166</v>
      </c>
      <c r="B147" s="52" t="s">
        <v>13</v>
      </c>
      <c r="C147" s="66" t="s">
        <v>800</v>
      </c>
      <c r="D147" s="52" t="s">
        <v>801</v>
      </c>
      <c r="E147" s="77" t="s">
        <v>802</v>
      </c>
      <c r="F147" s="50">
        <v>4</v>
      </c>
      <c r="G147" s="50" t="s">
        <v>434</v>
      </c>
      <c r="H147" s="77"/>
      <c r="I147" s="69" t="s">
        <v>434</v>
      </c>
      <c r="J147" s="70" t="s">
        <v>431</v>
      </c>
      <c r="K147" s="77" t="s">
        <v>803</v>
      </c>
      <c r="L147" s="77"/>
      <c r="M147" s="6">
        <v>0.8</v>
      </c>
      <c r="N147" s="55">
        <v>43018</v>
      </c>
      <c r="O147" s="77" t="s">
        <v>65</v>
      </c>
      <c r="P147" s="67" t="s">
        <v>108</v>
      </c>
      <c r="Q147" s="68" t="s">
        <v>420</v>
      </c>
      <c r="R147" s="74" t="s">
        <v>66</v>
      </c>
      <c r="S147" s="115" t="s">
        <v>66</v>
      </c>
      <c r="T147" s="121" t="s">
        <v>95</v>
      </c>
      <c r="V147" s="77"/>
      <c r="W147" s="69" t="s">
        <v>609</v>
      </c>
      <c r="X147" s="77"/>
      <c r="Y147" s="77"/>
      <c r="AB147" s="77"/>
      <c r="AC147" s="69">
        <v>1</v>
      </c>
      <c r="AD147" s="77"/>
    </row>
    <row r="148" spans="1:31">
      <c r="A148" s="52">
        <v>168</v>
      </c>
      <c r="B148" s="52" t="s">
        <v>13</v>
      </c>
      <c r="C148" s="66" t="s">
        <v>800</v>
      </c>
      <c r="D148" s="52" t="s">
        <v>801</v>
      </c>
      <c r="E148" s="77" t="s">
        <v>802</v>
      </c>
      <c r="F148" s="50">
        <v>4</v>
      </c>
      <c r="G148" s="50" t="s">
        <v>98</v>
      </c>
      <c r="H148" s="77"/>
      <c r="I148" s="69" t="s">
        <v>98</v>
      </c>
      <c r="J148" s="70" t="s">
        <v>97</v>
      </c>
      <c r="K148" s="77" t="s">
        <v>803</v>
      </c>
      <c r="L148" s="77"/>
      <c r="M148" s="6">
        <v>1</v>
      </c>
      <c r="N148" s="55">
        <v>43018</v>
      </c>
      <c r="O148" s="77" t="s">
        <v>65</v>
      </c>
      <c r="P148" s="67" t="s">
        <v>108</v>
      </c>
      <c r="Q148" s="68" t="s">
        <v>97</v>
      </c>
      <c r="R148" s="74" t="s">
        <v>66</v>
      </c>
      <c r="S148" s="115" t="s">
        <v>66</v>
      </c>
      <c r="T148" s="121" t="s">
        <v>97</v>
      </c>
      <c r="U148" s="121" t="s">
        <v>100</v>
      </c>
      <c r="V148" s="77"/>
      <c r="W148" s="69" t="s">
        <v>609</v>
      </c>
      <c r="X148" s="77"/>
      <c r="Y148" s="77"/>
      <c r="AB148" s="77"/>
      <c r="AC148" s="69">
        <v>1</v>
      </c>
      <c r="AD148" s="77"/>
      <c r="AE148" s="77"/>
    </row>
    <row r="149" spans="1:31">
      <c r="A149" s="52">
        <v>169</v>
      </c>
      <c r="B149" s="52" t="s">
        <v>13</v>
      </c>
      <c r="C149" s="66" t="s">
        <v>800</v>
      </c>
      <c r="D149" s="52" t="s">
        <v>801</v>
      </c>
      <c r="E149" s="77" t="s">
        <v>802</v>
      </c>
      <c r="F149" s="50">
        <v>4</v>
      </c>
      <c r="G149" s="50" t="s">
        <v>251</v>
      </c>
      <c r="H149" s="77"/>
      <c r="I149" s="69" t="s">
        <v>251</v>
      </c>
      <c r="J149" s="70" t="s">
        <v>251</v>
      </c>
      <c r="K149" s="77" t="s">
        <v>803</v>
      </c>
      <c r="L149" s="77"/>
      <c r="M149" s="6">
        <v>0.6</v>
      </c>
      <c r="N149" s="55">
        <v>43018</v>
      </c>
      <c r="O149" s="77" t="s">
        <v>189</v>
      </c>
      <c r="P149" s="67" t="s">
        <v>608</v>
      </c>
      <c r="Q149" s="68" t="s">
        <v>608</v>
      </c>
      <c r="R149" s="74" t="s">
        <v>866</v>
      </c>
      <c r="S149" s="115" t="s">
        <v>195</v>
      </c>
      <c r="T149" s="121" t="s">
        <v>171</v>
      </c>
      <c r="U149" s="121" t="s">
        <v>335</v>
      </c>
      <c r="V149" s="77"/>
      <c r="W149" s="69" t="s">
        <v>609</v>
      </c>
      <c r="X149" s="77"/>
      <c r="Y149" s="77"/>
      <c r="AB149" s="77"/>
      <c r="AC149" s="69">
        <v>0</v>
      </c>
      <c r="AD149" s="69" t="s">
        <v>805</v>
      </c>
      <c r="AE149" s="69" t="s">
        <v>1230</v>
      </c>
    </row>
    <row r="150" spans="1:31">
      <c r="A150" s="52">
        <v>170</v>
      </c>
      <c r="B150" s="52" t="s">
        <v>13</v>
      </c>
      <c r="C150" s="66" t="s">
        <v>800</v>
      </c>
      <c r="D150" s="52" t="s">
        <v>801</v>
      </c>
      <c r="E150" s="77" t="s">
        <v>802</v>
      </c>
      <c r="F150" s="50">
        <v>4</v>
      </c>
      <c r="G150" s="50" t="s">
        <v>80</v>
      </c>
      <c r="H150" s="77"/>
      <c r="I150" s="69" t="s">
        <v>80</v>
      </c>
      <c r="J150" s="70" t="s">
        <v>806</v>
      </c>
      <c r="K150" s="77" t="s">
        <v>803</v>
      </c>
      <c r="L150" s="77"/>
      <c r="M150" s="6">
        <v>0.8</v>
      </c>
      <c r="N150" s="55">
        <v>43018</v>
      </c>
      <c r="O150" s="77" t="s">
        <v>65</v>
      </c>
      <c r="P150" s="67" t="s">
        <v>612</v>
      </c>
      <c r="Q150" s="68" t="s">
        <v>608</v>
      </c>
      <c r="R150" s="74" t="s">
        <v>66</v>
      </c>
      <c r="S150" s="115" t="s">
        <v>66</v>
      </c>
      <c r="T150" s="121" t="s">
        <v>83</v>
      </c>
      <c r="U150" s="121" t="s">
        <v>72</v>
      </c>
      <c r="V150" s="77"/>
      <c r="W150" s="77" t="s">
        <v>609</v>
      </c>
      <c r="X150" s="77"/>
      <c r="Y150" s="77"/>
      <c r="Z150" s="56" t="s">
        <v>1217</v>
      </c>
      <c r="AA150" s="7" t="s">
        <v>807</v>
      </c>
      <c r="AB150" s="69" t="s">
        <v>1218</v>
      </c>
      <c r="AC150" s="77">
        <v>-1</v>
      </c>
      <c r="AD150" s="77"/>
    </row>
    <row r="151" spans="1:31">
      <c r="A151" s="52">
        <v>171</v>
      </c>
      <c r="B151" s="52" t="s">
        <v>13</v>
      </c>
      <c r="C151" s="66" t="s">
        <v>800</v>
      </c>
      <c r="D151" s="52" t="s">
        <v>801</v>
      </c>
      <c r="E151" s="77" t="s">
        <v>802</v>
      </c>
      <c r="F151" s="50">
        <v>4</v>
      </c>
      <c r="G151" s="50" t="s">
        <v>269</v>
      </c>
      <c r="H151" s="77"/>
      <c r="I151" s="69" t="s">
        <v>269</v>
      </c>
      <c r="J151" s="70" t="s">
        <v>266</v>
      </c>
      <c r="K151" s="77" t="s">
        <v>803</v>
      </c>
      <c r="L151" s="77"/>
      <c r="M151" s="6">
        <v>1</v>
      </c>
      <c r="N151" s="55">
        <v>43018</v>
      </c>
      <c r="O151" s="77" t="s">
        <v>263</v>
      </c>
      <c r="P151" s="67" t="s">
        <v>655</v>
      </c>
      <c r="Q151" s="68" t="s">
        <v>266</v>
      </c>
      <c r="R151" s="74" t="s">
        <v>266</v>
      </c>
      <c r="S151" s="115" t="s">
        <v>266</v>
      </c>
      <c r="T151" s="121" t="s">
        <v>171</v>
      </c>
      <c r="U151" s="121" t="s">
        <v>326</v>
      </c>
      <c r="V151" s="77"/>
      <c r="W151" s="69" t="s">
        <v>609</v>
      </c>
      <c r="X151" s="77"/>
      <c r="Y151" s="77"/>
      <c r="AB151" s="77"/>
      <c r="AC151" s="77">
        <v>1</v>
      </c>
      <c r="AD151" s="69"/>
      <c r="AE151" s="69" t="s">
        <v>266</v>
      </c>
    </row>
    <row r="152" spans="1:31">
      <c r="A152" s="52">
        <v>172</v>
      </c>
      <c r="B152" s="52" t="s">
        <v>13</v>
      </c>
      <c r="C152" s="66" t="s">
        <v>800</v>
      </c>
      <c r="D152" s="52" t="s">
        <v>801</v>
      </c>
      <c r="E152" s="77" t="s">
        <v>802</v>
      </c>
      <c r="F152" s="50">
        <v>4</v>
      </c>
      <c r="G152" s="50" t="s">
        <v>366</v>
      </c>
      <c r="H152" s="77"/>
      <c r="I152" s="69" t="s">
        <v>366</v>
      </c>
      <c r="J152" s="70" t="s">
        <v>808</v>
      </c>
      <c r="K152" s="77" t="s">
        <v>803</v>
      </c>
      <c r="L152" s="77"/>
      <c r="M152" s="6">
        <v>0.6</v>
      </c>
      <c r="N152" s="55">
        <v>43018</v>
      </c>
      <c r="O152" s="77" t="s">
        <v>688</v>
      </c>
      <c r="P152" s="67" t="s">
        <v>608</v>
      </c>
      <c r="Q152" s="68" t="s">
        <v>608</v>
      </c>
      <c r="R152" s="74" t="s">
        <v>66</v>
      </c>
      <c r="S152" s="115" t="s">
        <v>66</v>
      </c>
      <c r="T152" s="121" t="s">
        <v>171</v>
      </c>
      <c r="U152" s="121" t="s">
        <v>167</v>
      </c>
      <c r="V152" s="77"/>
      <c r="W152" s="77"/>
      <c r="X152" s="69" t="s">
        <v>609</v>
      </c>
      <c r="Y152" s="77"/>
      <c r="Z152" s="56" t="s">
        <v>1217</v>
      </c>
      <c r="AB152" s="77"/>
      <c r="AC152" s="69">
        <v>0</v>
      </c>
      <c r="AD152" s="77"/>
      <c r="AE152" s="77"/>
    </row>
    <row r="153" spans="1:31">
      <c r="A153" s="52">
        <v>173</v>
      </c>
      <c r="B153" s="52" t="s">
        <v>13</v>
      </c>
      <c r="C153" s="66" t="s">
        <v>800</v>
      </c>
      <c r="D153" s="52" t="s">
        <v>801</v>
      </c>
      <c r="E153" s="77" t="s">
        <v>802</v>
      </c>
      <c r="F153" s="50">
        <v>4</v>
      </c>
      <c r="G153" s="50" t="s">
        <v>318</v>
      </c>
      <c r="H153" s="77"/>
      <c r="I153" s="69" t="s">
        <v>318</v>
      </c>
      <c r="J153" s="70" t="s">
        <v>656</v>
      </c>
      <c r="K153" s="77" t="s">
        <v>803</v>
      </c>
      <c r="L153" s="77"/>
      <c r="M153" s="6">
        <v>0.8</v>
      </c>
      <c r="N153" s="55">
        <v>43018</v>
      </c>
      <c r="O153" s="77" t="s">
        <v>65</v>
      </c>
      <c r="P153" s="67" t="s">
        <v>612</v>
      </c>
      <c r="Q153" s="68" t="s">
        <v>71</v>
      </c>
      <c r="R153" s="74" t="s">
        <v>66</v>
      </c>
      <c r="S153" s="115" t="s">
        <v>66</v>
      </c>
      <c r="T153" s="121" t="s">
        <v>238</v>
      </c>
      <c r="U153" s="121" t="s">
        <v>72</v>
      </c>
      <c r="V153" s="69" t="s">
        <v>609</v>
      </c>
      <c r="W153" s="69" t="s">
        <v>609</v>
      </c>
      <c r="X153" s="69" t="s">
        <v>609</v>
      </c>
      <c r="Y153" s="77"/>
      <c r="AB153" s="69" t="s">
        <v>1228</v>
      </c>
      <c r="AC153" s="69">
        <v>0</v>
      </c>
      <c r="AD153" s="77"/>
      <c r="AE153" s="77"/>
    </row>
    <row r="154" spans="1:31">
      <c r="A154" s="52">
        <v>174</v>
      </c>
      <c r="B154" s="52" t="s">
        <v>13</v>
      </c>
      <c r="C154" s="66" t="s">
        <v>800</v>
      </c>
      <c r="D154" s="52" t="s">
        <v>801</v>
      </c>
      <c r="E154" s="77" t="s">
        <v>802</v>
      </c>
      <c r="F154" s="50">
        <v>4</v>
      </c>
      <c r="G154" s="50" t="s">
        <v>208</v>
      </c>
      <c r="H154" s="77"/>
      <c r="I154" s="69" t="s">
        <v>208</v>
      </c>
      <c r="J154" s="70" t="s">
        <v>666</v>
      </c>
      <c r="K154" s="77" t="s">
        <v>803</v>
      </c>
      <c r="L154" s="77"/>
      <c r="M154" s="6">
        <v>0.8</v>
      </c>
      <c r="N154" s="55">
        <v>43018</v>
      </c>
      <c r="O154" s="77" t="s">
        <v>65</v>
      </c>
      <c r="P154" s="67" t="s">
        <v>612</v>
      </c>
      <c r="Q154" s="68" t="s">
        <v>71</v>
      </c>
      <c r="R154" s="74" t="s">
        <v>66</v>
      </c>
      <c r="S154" s="115" t="s">
        <v>66</v>
      </c>
      <c r="T154" s="121" t="s">
        <v>238</v>
      </c>
      <c r="U154" s="121" t="s">
        <v>72</v>
      </c>
      <c r="V154" s="69" t="s">
        <v>609</v>
      </c>
      <c r="W154" s="69" t="s">
        <v>609</v>
      </c>
      <c r="X154" s="69" t="s">
        <v>609</v>
      </c>
      <c r="Y154" s="77"/>
      <c r="AB154" s="69" t="s">
        <v>1228</v>
      </c>
      <c r="AC154" s="69">
        <v>0</v>
      </c>
      <c r="AD154" s="77"/>
      <c r="AE154" s="77"/>
    </row>
    <row r="155" spans="1:31">
      <c r="A155" s="52">
        <v>175</v>
      </c>
      <c r="B155" s="52" t="s">
        <v>13</v>
      </c>
      <c r="C155" s="66" t="s">
        <v>800</v>
      </c>
      <c r="D155" s="52" t="s">
        <v>801</v>
      </c>
      <c r="E155" s="77" t="s">
        <v>802</v>
      </c>
      <c r="F155" s="50">
        <v>4</v>
      </c>
      <c r="G155" s="50" t="s">
        <v>333</v>
      </c>
      <c r="H155" s="77"/>
      <c r="I155" s="69" t="s">
        <v>333</v>
      </c>
      <c r="J155" s="70" t="s">
        <v>333</v>
      </c>
      <c r="K155" s="77" t="s">
        <v>803</v>
      </c>
      <c r="L155" s="77"/>
      <c r="M155" s="6">
        <v>0.5</v>
      </c>
      <c r="N155" s="55">
        <v>43018</v>
      </c>
      <c r="O155" s="77" t="s">
        <v>189</v>
      </c>
      <c r="P155" s="67" t="s">
        <v>717</v>
      </c>
      <c r="Q155" s="68" t="s">
        <v>210</v>
      </c>
      <c r="R155" s="74" t="s">
        <v>879</v>
      </c>
      <c r="S155" s="115" t="s">
        <v>210</v>
      </c>
      <c r="T155" s="121" t="s">
        <v>171</v>
      </c>
      <c r="U155" s="121" t="s">
        <v>167</v>
      </c>
      <c r="V155" s="77"/>
      <c r="W155" s="69" t="s">
        <v>609</v>
      </c>
      <c r="X155" s="77"/>
      <c r="Y155" s="77"/>
      <c r="AB155" s="77"/>
      <c r="AC155" s="69">
        <v>1</v>
      </c>
      <c r="AD155" s="77"/>
      <c r="AE155" s="69" t="s">
        <v>737</v>
      </c>
    </row>
    <row r="156" spans="1:31">
      <c r="A156" s="52">
        <v>176</v>
      </c>
      <c r="B156" s="52" t="s">
        <v>13</v>
      </c>
      <c r="C156" s="66" t="s">
        <v>800</v>
      </c>
      <c r="D156" s="52" t="s">
        <v>801</v>
      </c>
      <c r="E156" s="77" t="s">
        <v>802</v>
      </c>
      <c r="F156" s="50">
        <v>4</v>
      </c>
      <c r="G156" s="50" t="s">
        <v>573</v>
      </c>
      <c r="H156" s="77"/>
      <c r="I156" s="69" t="s">
        <v>573</v>
      </c>
      <c r="J156" s="70" t="s">
        <v>573</v>
      </c>
      <c r="K156" s="77" t="s">
        <v>803</v>
      </c>
      <c r="L156" s="77"/>
      <c r="M156" s="6">
        <v>0.6</v>
      </c>
      <c r="N156" s="55">
        <v>43018</v>
      </c>
      <c r="O156" s="77" t="s">
        <v>189</v>
      </c>
      <c r="P156" s="67" t="s">
        <v>717</v>
      </c>
      <c r="Q156" s="68" t="s">
        <v>210</v>
      </c>
      <c r="R156" s="74" t="s">
        <v>210</v>
      </c>
      <c r="S156" s="115" t="s">
        <v>210</v>
      </c>
      <c r="T156" s="121" t="s">
        <v>171</v>
      </c>
      <c r="U156" s="121" t="s">
        <v>167</v>
      </c>
      <c r="V156" s="77"/>
      <c r="W156" s="69" t="s">
        <v>609</v>
      </c>
      <c r="X156" s="77"/>
      <c r="Y156" s="77"/>
      <c r="AB156" s="77"/>
      <c r="AC156" s="69">
        <v>1</v>
      </c>
      <c r="AD156" s="77"/>
      <c r="AE156" s="69" t="s">
        <v>737</v>
      </c>
    </row>
    <row r="157" spans="1:31">
      <c r="A157" s="52">
        <v>177</v>
      </c>
      <c r="B157" s="52" t="s">
        <v>13</v>
      </c>
      <c r="C157" s="66" t="s">
        <v>800</v>
      </c>
      <c r="D157" s="52" t="s">
        <v>801</v>
      </c>
      <c r="E157" s="77" t="s">
        <v>802</v>
      </c>
      <c r="F157" s="50">
        <v>4</v>
      </c>
      <c r="G157" s="50" t="s">
        <v>287</v>
      </c>
      <c r="H157" s="77"/>
      <c r="I157" s="69" t="s">
        <v>287</v>
      </c>
      <c r="J157" s="70" t="s">
        <v>809</v>
      </c>
      <c r="K157" s="77" t="s">
        <v>803</v>
      </c>
      <c r="L157" s="77"/>
      <c r="M157" s="6">
        <v>0.6</v>
      </c>
      <c r="N157" s="55">
        <v>43018</v>
      </c>
      <c r="O157" s="77" t="s">
        <v>688</v>
      </c>
      <c r="P157" s="67" t="s">
        <v>608</v>
      </c>
      <c r="Q157" s="68" t="s">
        <v>608</v>
      </c>
      <c r="T157" s="121" t="s">
        <v>171</v>
      </c>
      <c r="U157" s="121" t="s">
        <v>468</v>
      </c>
      <c r="V157" s="77"/>
      <c r="W157" s="69" t="s">
        <v>609</v>
      </c>
      <c r="X157" s="77"/>
      <c r="Y157" s="77"/>
      <c r="AB157" s="69" t="s">
        <v>1235</v>
      </c>
      <c r="AC157" s="69">
        <v>0</v>
      </c>
      <c r="AD157" s="77"/>
    </row>
    <row r="158" spans="1:31">
      <c r="A158" s="52">
        <v>180</v>
      </c>
      <c r="B158" s="52" t="s">
        <v>13</v>
      </c>
      <c r="C158" s="66" t="s">
        <v>800</v>
      </c>
      <c r="D158" s="52" t="s">
        <v>801</v>
      </c>
      <c r="E158" s="77" t="s">
        <v>802</v>
      </c>
      <c r="F158" s="50">
        <v>4</v>
      </c>
      <c r="G158" s="50" t="s">
        <v>138</v>
      </c>
      <c r="H158" s="77"/>
      <c r="I158" s="69" t="s">
        <v>138</v>
      </c>
      <c r="J158" s="70" t="s">
        <v>738</v>
      </c>
      <c r="K158" s="77" t="s">
        <v>803</v>
      </c>
      <c r="L158" s="77"/>
      <c r="M158" s="6">
        <v>1</v>
      </c>
      <c r="N158" s="55">
        <v>43018</v>
      </c>
      <c r="O158" s="77" t="s">
        <v>65</v>
      </c>
      <c r="P158" s="67" t="s">
        <v>108</v>
      </c>
      <c r="Q158" s="68" t="s">
        <v>134</v>
      </c>
      <c r="R158" s="74" t="s">
        <v>66</v>
      </c>
      <c r="S158" s="115" t="s">
        <v>66</v>
      </c>
      <c r="T158" s="121" t="s">
        <v>140</v>
      </c>
      <c r="V158" s="77"/>
      <c r="W158" s="69"/>
      <c r="X158" s="77" t="s">
        <v>609</v>
      </c>
      <c r="Y158" s="77"/>
      <c r="AB158" s="77"/>
      <c r="AC158" s="69">
        <v>1</v>
      </c>
      <c r="AD158" s="77"/>
      <c r="AE158" s="77"/>
    </row>
    <row r="159" spans="1:31">
      <c r="A159" s="52">
        <v>181</v>
      </c>
      <c r="B159" s="52" t="s">
        <v>13</v>
      </c>
      <c r="C159" s="66" t="s">
        <v>800</v>
      </c>
      <c r="D159" s="52" t="s">
        <v>801</v>
      </c>
      <c r="E159" s="77" t="s">
        <v>802</v>
      </c>
      <c r="F159" s="50">
        <v>4</v>
      </c>
      <c r="G159" s="50" t="s">
        <v>211</v>
      </c>
      <c r="H159" s="77"/>
      <c r="I159" s="69" t="s">
        <v>211</v>
      </c>
      <c r="J159" s="70" t="s">
        <v>213</v>
      </c>
      <c r="K159" s="77" t="s">
        <v>803</v>
      </c>
      <c r="L159" s="77"/>
      <c r="M159" s="6">
        <v>1</v>
      </c>
      <c r="N159" s="55">
        <v>43018</v>
      </c>
      <c r="O159" s="77" t="s">
        <v>189</v>
      </c>
      <c r="P159" s="67" t="s">
        <v>717</v>
      </c>
      <c r="Q159" s="68" t="s">
        <v>213</v>
      </c>
      <c r="R159" s="74" t="s">
        <v>879</v>
      </c>
      <c r="S159" s="115" t="s">
        <v>210</v>
      </c>
      <c r="T159" s="121" t="s">
        <v>171</v>
      </c>
      <c r="U159" s="121" t="s">
        <v>213</v>
      </c>
      <c r="V159" s="69" t="s">
        <v>609</v>
      </c>
      <c r="W159" s="69" t="s">
        <v>609</v>
      </c>
      <c r="X159" s="77"/>
      <c r="Y159" s="77"/>
      <c r="AB159" s="77"/>
      <c r="AC159" s="69">
        <v>0</v>
      </c>
      <c r="AD159" s="69" t="s">
        <v>724</v>
      </c>
      <c r="AE159" s="69" t="s">
        <v>1241</v>
      </c>
    </row>
    <row r="160" spans="1:31">
      <c r="A160" s="52">
        <v>182</v>
      </c>
      <c r="B160" s="52" t="s">
        <v>13</v>
      </c>
      <c r="C160" s="66" t="s">
        <v>800</v>
      </c>
      <c r="D160" s="52" t="s">
        <v>801</v>
      </c>
      <c r="E160" s="77" t="s">
        <v>802</v>
      </c>
      <c r="F160" s="50">
        <v>4</v>
      </c>
      <c r="G160" s="50" t="s">
        <v>198</v>
      </c>
      <c r="H160" s="77"/>
      <c r="I160" s="69" t="s">
        <v>198</v>
      </c>
      <c r="J160" s="62" t="s">
        <v>867</v>
      </c>
      <c r="K160" s="77" t="s">
        <v>803</v>
      </c>
      <c r="L160" s="77"/>
      <c r="M160" s="6">
        <v>0.6</v>
      </c>
      <c r="N160" s="55">
        <v>43018</v>
      </c>
      <c r="O160" s="77" t="s">
        <v>189</v>
      </c>
      <c r="P160" s="67" t="s">
        <v>717</v>
      </c>
      <c r="Q160" s="68" t="s">
        <v>190</v>
      </c>
      <c r="R160" s="74" t="s">
        <v>866</v>
      </c>
      <c r="S160" s="115" t="s">
        <v>195</v>
      </c>
      <c r="T160" s="121" t="s">
        <v>171</v>
      </c>
      <c r="V160" s="77"/>
      <c r="W160" s="69" t="s">
        <v>609</v>
      </c>
      <c r="X160" s="77"/>
      <c r="Y160" s="77"/>
      <c r="AB160" s="77"/>
      <c r="AC160" s="69">
        <v>1</v>
      </c>
      <c r="AD160" s="69" t="s">
        <v>810</v>
      </c>
      <c r="AE160" s="69" t="s">
        <v>811</v>
      </c>
    </row>
    <row r="161" spans="1:31">
      <c r="A161" s="52">
        <v>184</v>
      </c>
      <c r="B161" s="52" t="s">
        <v>13</v>
      </c>
      <c r="C161" s="66" t="s">
        <v>800</v>
      </c>
      <c r="D161" s="52" t="s">
        <v>801</v>
      </c>
      <c r="E161" s="77" t="s">
        <v>802</v>
      </c>
      <c r="F161" s="50">
        <v>4</v>
      </c>
      <c r="G161" s="50" t="s">
        <v>300</v>
      </c>
      <c r="H161" s="77"/>
      <c r="I161" s="69" t="s">
        <v>300</v>
      </c>
      <c r="J161" s="70" t="s">
        <v>297</v>
      </c>
      <c r="K161" s="77" t="s">
        <v>803</v>
      </c>
      <c r="L161" s="77"/>
      <c r="M161" s="6">
        <v>1</v>
      </c>
      <c r="N161" s="55">
        <v>43018</v>
      </c>
      <c r="O161" s="77" t="s">
        <v>65</v>
      </c>
      <c r="P161" s="67" t="s">
        <v>108</v>
      </c>
      <c r="Q161" s="68" t="s">
        <v>282</v>
      </c>
      <c r="R161" s="74" t="s">
        <v>66</v>
      </c>
      <c r="S161" s="115" t="s">
        <v>66</v>
      </c>
      <c r="T161" s="121" t="s">
        <v>201</v>
      </c>
      <c r="V161" s="77"/>
      <c r="W161" s="77" t="s">
        <v>609</v>
      </c>
      <c r="X161" s="77"/>
      <c r="Y161" s="77"/>
      <c r="AA161" s="7" t="s">
        <v>282</v>
      </c>
      <c r="AB161" s="77"/>
      <c r="AC161" s="77"/>
      <c r="AD161" s="77"/>
      <c r="AE161" s="77"/>
    </row>
    <row r="162" spans="1:31">
      <c r="A162" s="52">
        <v>185</v>
      </c>
      <c r="B162" s="52" t="s">
        <v>13</v>
      </c>
      <c r="C162" s="66" t="s">
        <v>800</v>
      </c>
      <c r="D162" s="52" t="s">
        <v>801</v>
      </c>
      <c r="E162" s="77" t="s">
        <v>802</v>
      </c>
      <c r="F162" s="50">
        <v>4</v>
      </c>
      <c r="G162" s="50" t="s">
        <v>129</v>
      </c>
      <c r="H162" s="77"/>
      <c r="I162" s="69" t="s">
        <v>129</v>
      </c>
      <c r="J162" s="70" t="s">
        <v>123</v>
      </c>
      <c r="K162" s="77" t="s">
        <v>803</v>
      </c>
      <c r="L162" s="77"/>
      <c r="M162" s="6">
        <v>1</v>
      </c>
      <c r="N162" s="55">
        <v>43018</v>
      </c>
      <c r="O162" s="77" t="s">
        <v>65</v>
      </c>
      <c r="P162" s="67" t="s">
        <v>108</v>
      </c>
      <c r="Q162" s="68" t="s">
        <v>123</v>
      </c>
      <c r="R162" s="74" t="s">
        <v>66</v>
      </c>
      <c r="S162" s="115" t="s">
        <v>66</v>
      </c>
      <c r="T162" s="121" t="s">
        <v>130</v>
      </c>
      <c r="U162" s="121" t="s">
        <v>167</v>
      </c>
      <c r="V162" s="77"/>
      <c r="W162" s="69" t="s">
        <v>609</v>
      </c>
      <c r="X162" s="77"/>
      <c r="Y162" s="77"/>
      <c r="AB162" s="69" t="s">
        <v>1222</v>
      </c>
      <c r="AC162" s="69">
        <v>1</v>
      </c>
      <c r="AD162" s="77"/>
      <c r="AE162" s="77"/>
    </row>
    <row r="163" spans="1:31">
      <c r="A163" s="52">
        <v>186</v>
      </c>
      <c r="B163" s="52" t="s">
        <v>13</v>
      </c>
      <c r="C163" s="66" t="s">
        <v>800</v>
      </c>
      <c r="D163" s="52" t="s">
        <v>801</v>
      </c>
      <c r="E163" s="77" t="s">
        <v>802</v>
      </c>
      <c r="F163" s="50">
        <v>4</v>
      </c>
      <c r="G163" s="50" t="s">
        <v>472</v>
      </c>
      <c r="H163" s="77"/>
      <c r="I163" s="69" t="s">
        <v>472</v>
      </c>
      <c r="J163" s="47" t="s">
        <v>690</v>
      </c>
      <c r="K163" s="77" t="s">
        <v>803</v>
      </c>
      <c r="L163" s="77"/>
      <c r="M163" s="6">
        <v>0.6</v>
      </c>
      <c r="N163" s="55">
        <v>43018</v>
      </c>
      <c r="O163" s="77" t="s">
        <v>65</v>
      </c>
      <c r="P163" s="67" t="s">
        <v>108</v>
      </c>
      <c r="Q163" s="68" t="s">
        <v>145</v>
      </c>
      <c r="R163" s="74" t="s">
        <v>66</v>
      </c>
      <c r="S163" s="115" t="s">
        <v>66</v>
      </c>
      <c r="T163" s="121" t="s">
        <v>171</v>
      </c>
      <c r="U163" s="121" t="s">
        <v>473</v>
      </c>
      <c r="V163" s="69" t="s">
        <v>609</v>
      </c>
      <c r="W163" s="69" t="s">
        <v>609</v>
      </c>
      <c r="X163" s="77"/>
      <c r="Y163" s="77"/>
      <c r="AB163" s="69"/>
      <c r="AC163" s="77"/>
      <c r="AD163" s="77"/>
      <c r="AE163" s="77"/>
    </row>
    <row r="164" spans="1:31">
      <c r="A164" s="52">
        <v>187</v>
      </c>
      <c r="B164" s="52" t="s">
        <v>13</v>
      </c>
      <c r="C164" s="66" t="s">
        <v>800</v>
      </c>
      <c r="D164" s="52" t="s">
        <v>801</v>
      </c>
      <c r="E164" s="77" t="s">
        <v>802</v>
      </c>
      <c r="F164" s="50">
        <v>4</v>
      </c>
      <c r="G164" s="50" t="s">
        <v>307</v>
      </c>
      <c r="H164" s="77"/>
      <c r="I164" s="69" t="s">
        <v>307</v>
      </c>
      <c r="J164" s="70" t="s">
        <v>778</v>
      </c>
      <c r="K164" s="77" t="s">
        <v>803</v>
      </c>
      <c r="L164" s="77"/>
      <c r="M164" s="6">
        <v>1</v>
      </c>
      <c r="N164" s="55">
        <v>43018</v>
      </c>
      <c r="O164" s="69" t="s">
        <v>688</v>
      </c>
      <c r="P164" s="67" t="s">
        <v>608</v>
      </c>
      <c r="Q164" s="68" t="s">
        <v>608</v>
      </c>
      <c r="R164" s="74" t="s">
        <v>66</v>
      </c>
      <c r="S164" s="115" t="s">
        <v>66</v>
      </c>
      <c r="T164" s="121" t="s">
        <v>171</v>
      </c>
      <c r="U164" s="121" t="s">
        <v>778</v>
      </c>
      <c r="V164" s="69" t="s">
        <v>609</v>
      </c>
      <c r="W164" s="77"/>
      <c r="X164" s="69" t="s">
        <v>609</v>
      </c>
      <c r="Y164" s="77"/>
      <c r="AB164" s="69" t="s">
        <v>1242</v>
      </c>
      <c r="AC164" s="69">
        <v>0</v>
      </c>
      <c r="AD164" s="77"/>
      <c r="AE164" s="77"/>
    </row>
    <row r="165" spans="1:31">
      <c r="A165" s="52">
        <v>188</v>
      </c>
      <c r="B165" s="52" t="s">
        <v>13</v>
      </c>
      <c r="C165" s="66" t="s">
        <v>800</v>
      </c>
      <c r="D165" s="52" t="s">
        <v>801</v>
      </c>
      <c r="E165" s="77" t="s">
        <v>802</v>
      </c>
      <c r="F165" s="50">
        <v>4</v>
      </c>
      <c r="G165" s="50" t="s">
        <v>444</v>
      </c>
      <c r="H165" s="77"/>
      <c r="I165" s="69" t="s">
        <v>444</v>
      </c>
      <c r="J165" s="70" t="s">
        <v>444</v>
      </c>
      <c r="K165" s="77" t="s">
        <v>803</v>
      </c>
      <c r="L165" s="77"/>
      <c r="M165" s="6">
        <v>0.8</v>
      </c>
      <c r="N165" s="55">
        <v>43018</v>
      </c>
      <c r="O165" s="77" t="s">
        <v>65</v>
      </c>
      <c r="P165" s="67" t="s">
        <v>608</v>
      </c>
      <c r="Q165" s="68" t="s">
        <v>608</v>
      </c>
      <c r="R165" s="74" t="s">
        <v>66</v>
      </c>
      <c r="S165" s="115" t="s">
        <v>66</v>
      </c>
      <c r="T165" s="121" t="s">
        <v>171</v>
      </c>
      <c r="V165" s="77"/>
      <c r="W165" s="69" t="s">
        <v>609</v>
      </c>
      <c r="X165" s="69" t="s">
        <v>609</v>
      </c>
      <c r="Y165" s="77"/>
      <c r="AB165" s="77"/>
      <c r="AC165" s="77"/>
      <c r="AD165" s="77"/>
    </row>
    <row r="166" spans="1:31">
      <c r="A166" s="52">
        <v>189</v>
      </c>
      <c r="B166" s="52" t="s">
        <v>13</v>
      </c>
      <c r="C166" s="66" t="s">
        <v>800</v>
      </c>
      <c r="D166" s="52" t="s">
        <v>801</v>
      </c>
      <c r="E166" s="77" t="s">
        <v>802</v>
      </c>
      <c r="F166" s="50">
        <v>4</v>
      </c>
      <c r="G166" s="50" t="s">
        <v>408</v>
      </c>
      <c r="H166" s="77"/>
      <c r="I166" s="69" t="s">
        <v>408</v>
      </c>
      <c r="J166" s="70" t="s">
        <v>408</v>
      </c>
      <c r="K166" s="77" t="s">
        <v>803</v>
      </c>
      <c r="L166" s="77"/>
      <c r="M166" s="6">
        <v>0.8</v>
      </c>
      <c r="N166" s="55">
        <v>43018</v>
      </c>
      <c r="O166" s="77" t="s">
        <v>65</v>
      </c>
      <c r="P166" s="67" t="s">
        <v>608</v>
      </c>
      <c r="Q166" s="68" t="s">
        <v>733</v>
      </c>
      <c r="R166" s="74" t="s">
        <v>66</v>
      </c>
      <c r="S166" s="115" t="s">
        <v>66</v>
      </c>
      <c r="T166" s="121" t="s">
        <v>171</v>
      </c>
      <c r="V166" s="77"/>
      <c r="W166" s="69" t="s">
        <v>609</v>
      </c>
      <c r="X166" s="69" t="s">
        <v>609</v>
      </c>
      <c r="Y166" s="77"/>
      <c r="AB166" s="77"/>
      <c r="AC166" s="77"/>
      <c r="AD166" s="77"/>
    </row>
    <row r="167" spans="1:31">
      <c r="A167" s="52">
        <v>190</v>
      </c>
      <c r="B167" s="52" t="s">
        <v>13</v>
      </c>
      <c r="C167" s="66" t="s">
        <v>800</v>
      </c>
      <c r="D167" s="52" t="s">
        <v>801</v>
      </c>
      <c r="E167" s="77" t="s">
        <v>802</v>
      </c>
      <c r="F167" s="50">
        <v>4</v>
      </c>
      <c r="G167" s="50" t="s">
        <v>141</v>
      </c>
      <c r="H167" s="77"/>
      <c r="I167" s="69" t="s">
        <v>141</v>
      </c>
      <c r="J167" s="70" t="s">
        <v>144</v>
      </c>
      <c r="K167" s="77" t="s">
        <v>803</v>
      </c>
      <c r="L167" s="77"/>
      <c r="M167" s="6">
        <v>1</v>
      </c>
      <c r="N167" s="55">
        <v>43018</v>
      </c>
      <c r="O167" s="77" t="s">
        <v>65</v>
      </c>
      <c r="P167" s="67" t="s">
        <v>108</v>
      </c>
      <c r="Q167" s="68" t="s">
        <v>144</v>
      </c>
      <c r="R167" s="74" t="s">
        <v>66</v>
      </c>
      <c r="S167" s="115" t="s">
        <v>66</v>
      </c>
      <c r="T167" s="121" t="s">
        <v>262</v>
      </c>
      <c r="U167" s="121" t="s">
        <v>144</v>
      </c>
      <c r="V167" s="77"/>
      <c r="W167" s="69" t="s">
        <v>609</v>
      </c>
      <c r="X167" s="77"/>
      <c r="Y167" s="77"/>
      <c r="AB167" s="77"/>
      <c r="AC167" s="77"/>
      <c r="AD167" s="77"/>
    </row>
    <row r="168" spans="1:31">
      <c r="A168" s="52">
        <v>191</v>
      </c>
      <c r="B168" s="52" t="s">
        <v>13</v>
      </c>
      <c r="C168" s="66" t="s">
        <v>800</v>
      </c>
      <c r="D168" s="52" t="s">
        <v>801</v>
      </c>
      <c r="E168" s="77" t="s">
        <v>802</v>
      </c>
      <c r="F168" s="50">
        <v>4</v>
      </c>
      <c r="G168" s="50" t="s">
        <v>386</v>
      </c>
      <c r="H168" s="77"/>
      <c r="I168" s="69" t="s">
        <v>386</v>
      </c>
      <c r="J168" s="70" t="s">
        <v>702</v>
      </c>
      <c r="K168" s="77" t="s">
        <v>803</v>
      </c>
      <c r="L168" s="77"/>
      <c r="M168" s="6">
        <v>0.8</v>
      </c>
      <c r="N168" s="55">
        <v>43018</v>
      </c>
      <c r="O168" s="77" t="s">
        <v>65</v>
      </c>
      <c r="P168" s="67" t="s">
        <v>108</v>
      </c>
      <c r="Q168" s="68" t="s">
        <v>145</v>
      </c>
      <c r="R168" s="74" t="s">
        <v>66</v>
      </c>
      <c r="S168" s="115" t="s">
        <v>66</v>
      </c>
      <c r="T168" s="121" t="s">
        <v>368</v>
      </c>
      <c r="V168" s="69" t="s">
        <v>609</v>
      </c>
      <c r="W168" s="77"/>
      <c r="X168" s="77"/>
      <c r="Y168" s="77"/>
      <c r="AB168" s="77"/>
      <c r="AC168" s="77"/>
      <c r="AD168" s="77"/>
    </row>
    <row r="169" spans="1:31">
      <c r="A169" s="52">
        <v>192</v>
      </c>
      <c r="B169" s="52" t="s">
        <v>13</v>
      </c>
      <c r="C169" s="66" t="s">
        <v>800</v>
      </c>
      <c r="D169" s="52" t="s">
        <v>801</v>
      </c>
      <c r="E169" s="77" t="s">
        <v>802</v>
      </c>
      <c r="F169" s="50">
        <v>4</v>
      </c>
      <c r="G169" s="50" t="s">
        <v>339</v>
      </c>
      <c r="H169" s="77"/>
      <c r="I169" s="69" t="s">
        <v>339</v>
      </c>
      <c r="J169" s="70" t="s">
        <v>636</v>
      </c>
      <c r="K169" s="77" t="s">
        <v>803</v>
      </c>
      <c r="L169" s="77"/>
      <c r="M169" s="6">
        <v>0.6</v>
      </c>
      <c r="N169" s="55">
        <v>43018</v>
      </c>
      <c r="O169" s="77" t="s">
        <v>65</v>
      </c>
      <c r="P169" s="67" t="s">
        <v>108</v>
      </c>
      <c r="Q169" s="68" t="s">
        <v>145</v>
      </c>
      <c r="R169" s="74" t="s">
        <v>66</v>
      </c>
      <c r="S169" s="115" t="s">
        <v>66</v>
      </c>
      <c r="T169" s="121" t="s">
        <v>97</v>
      </c>
      <c r="U169" s="121" t="s">
        <v>167</v>
      </c>
      <c r="V169" s="69" t="s">
        <v>609</v>
      </c>
      <c r="W169" s="77"/>
      <c r="X169" s="77"/>
      <c r="Y169" s="77"/>
      <c r="AB169" s="77"/>
      <c r="AC169" s="77"/>
      <c r="AD169" s="77"/>
    </row>
    <row r="170" spans="1:31">
      <c r="A170" s="52">
        <v>194</v>
      </c>
      <c r="B170" s="52" t="s">
        <v>13</v>
      </c>
      <c r="C170" s="66" t="s">
        <v>800</v>
      </c>
      <c r="D170" s="52" t="s">
        <v>801</v>
      </c>
      <c r="E170" s="77" t="s">
        <v>802</v>
      </c>
      <c r="F170" s="50">
        <v>4</v>
      </c>
      <c r="G170" s="50" t="s">
        <v>378</v>
      </c>
      <c r="H170" s="77"/>
      <c r="I170" s="69" t="s">
        <v>378</v>
      </c>
      <c r="J170" s="70" t="s">
        <v>2349</v>
      </c>
      <c r="K170" s="77" t="s">
        <v>803</v>
      </c>
      <c r="L170" s="77"/>
      <c r="M170" s="6">
        <v>0.8</v>
      </c>
      <c r="N170" s="55">
        <v>43018</v>
      </c>
      <c r="O170" s="77" t="s">
        <v>688</v>
      </c>
      <c r="P170" s="67" t="s">
        <v>608</v>
      </c>
      <c r="Q170" s="68" t="s">
        <v>608</v>
      </c>
      <c r="R170" s="74" t="s">
        <v>66</v>
      </c>
      <c r="S170" s="115" t="s">
        <v>66</v>
      </c>
      <c r="T170" s="121" t="s">
        <v>171</v>
      </c>
      <c r="U170" s="121" t="s">
        <v>167</v>
      </c>
      <c r="V170" s="69" t="s">
        <v>609</v>
      </c>
      <c r="W170" s="77"/>
      <c r="X170" s="77"/>
      <c r="Y170" s="77"/>
      <c r="AB170" s="69" t="s">
        <v>1246</v>
      </c>
      <c r="AC170" s="69">
        <v>0</v>
      </c>
      <c r="AD170" s="77"/>
    </row>
    <row r="171" spans="1:31">
      <c r="A171" s="52">
        <v>195</v>
      </c>
      <c r="B171" s="52" t="s">
        <v>13</v>
      </c>
      <c r="C171" s="66" t="s">
        <v>800</v>
      </c>
      <c r="D171" s="52" t="s">
        <v>801</v>
      </c>
      <c r="E171" s="77" t="s">
        <v>802</v>
      </c>
      <c r="F171" s="50">
        <v>4</v>
      </c>
      <c r="G171" s="50" t="s">
        <v>112</v>
      </c>
      <c r="H171" s="77"/>
      <c r="I171" s="69" t="s">
        <v>112</v>
      </c>
      <c r="J171" s="70" t="s">
        <v>107</v>
      </c>
      <c r="K171" s="77" t="s">
        <v>803</v>
      </c>
      <c r="L171" s="77"/>
      <c r="M171" s="6">
        <v>1</v>
      </c>
      <c r="N171" s="55">
        <v>43018</v>
      </c>
      <c r="O171" s="77" t="s">
        <v>65</v>
      </c>
      <c r="P171" s="67" t="s">
        <v>108</v>
      </c>
      <c r="Q171" s="68" t="s">
        <v>107</v>
      </c>
      <c r="R171" s="74" t="s">
        <v>66</v>
      </c>
      <c r="S171" s="115" t="s">
        <v>66</v>
      </c>
      <c r="T171" s="121" t="s">
        <v>368</v>
      </c>
      <c r="U171" s="121" t="s">
        <v>623</v>
      </c>
      <c r="V171" s="69" t="s">
        <v>609</v>
      </c>
      <c r="W171" s="69" t="s">
        <v>609</v>
      </c>
      <c r="X171" s="77"/>
      <c r="Y171" s="77"/>
      <c r="AB171" s="77"/>
      <c r="AC171" s="77"/>
      <c r="AD171" s="77"/>
      <c r="AE171" s="77"/>
    </row>
    <row r="172" spans="1:31">
      <c r="A172" s="52">
        <v>197</v>
      </c>
      <c r="B172" s="52" t="s">
        <v>13</v>
      </c>
      <c r="C172" s="66" t="s">
        <v>800</v>
      </c>
      <c r="D172" s="52" t="s">
        <v>801</v>
      </c>
      <c r="E172" s="77" t="s">
        <v>802</v>
      </c>
      <c r="F172" s="50">
        <v>4</v>
      </c>
      <c r="G172" s="50" t="s">
        <v>226</v>
      </c>
      <c r="H172" s="77"/>
      <c r="I172" s="69" t="s">
        <v>226</v>
      </c>
      <c r="J172" s="70" t="s">
        <v>222</v>
      </c>
      <c r="K172" s="77" t="s">
        <v>803</v>
      </c>
      <c r="L172" s="77"/>
      <c r="M172" s="6">
        <v>1</v>
      </c>
      <c r="N172" s="55">
        <v>43018</v>
      </c>
      <c r="O172" s="77" t="s">
        <v>65</v>
      </c>
      <c r="P172" s="67" t="s">
        <v>608</v>
      </c>
      <c r="Q172" s="68" t="s">
        <v>222</v>
      </c>
      <c r="R172" s="74" t="s">
        <v>418</v>
      </c>
      <c r="S172" s="115" t="s">
        <v>418</v>
      </c>
      <c r="T172" s="121" t="s">
        <v>171</v>
      </c>
      <c r="V172" s="77"/>
      <c r="W172" s="69" t="s">
        <v>609</v>
      </c>
      <c r="X172" s="77"/>
      <c r="Y172" s="77"/>
      <c r="AB172" s="77"/>
      <c r="AC172" s="77"/>
      <c r="AD172" s="77"/>
      <c r="AE172" s="77"/>
    </row>
    <row r="173" spans="1:31">
      <c r="A173" s="52">
        <v>198</v>
      </c>
      <c r="B173" s="52" t="s">
        <v>13</v>
      </c>
      <c r="C173" s="115" t="s">
        <v>41</v>
      </c>
      <c r="D173" s="52" t="s">
        <v>812</v>
      </c>
      <c r="E173" s="77" t="s">
        <v>813</v>
      </c>
      <c r="F173" s="50">
        <v>4</v>
      </c>
      <c r="G173" s="50" t="s">
        <v>312</v>
      </c>
      <c r="H173" s="50"/>
      <c r="I173" s="69" t="s">
        <v>312</v>
      </c>
      <c r="J173" s="70" t="s">
        <v>313</v>
      </c>
      <c r="K173" s="77" t="s">
        <v>814</v>
      </c>
      <c r="L173" s="77" t="s">
        <v>815</v>
      </c>
      <c r="M173" s="6">
        <v>0.8</v>
      </c>
      <c r="N173" s="6"/>
      <c r="O173" s="77" t="s">
        <v>65</v>
      </c>
      <c r="P173" s="67" t="s">
        <v>108</v>
      </c>
      <c r="Q173" s="68" t="s">
        <v>123</v>
      </c>
      <c r="R173" s="74" t="s">
        <v>66</v>
      </c>
      <c r="S173" s="115" t="s">
        <v>66</v>
      </c>
      <c r="T173" s="121" t="s">
        <v>130</v>
      </c>
      <c r="U173" s="121" t="s">
        <v>371</v>
      </c>
      <c r="V173" s="69"/>
      <c r="W173" s="69" t="s">
        <v>609</v>
      </c>
      <c r="X173" s="69" t="s">
        <v>609</v>
      </c>
      <c r="Y173" s="77"/>
      <c r="AB173" s="69"/>
      <c r="AC173" s="77">
        <v>-1</v>
      </c>
      <c r="AD173" s="77"/>
      <c r="AE173" s="69" t="s">
        <v>2592</v>
      </c>
    </row>
    <row r="174" spans="1:31">
      <c r="A174" s="52">
        <v>199</v>
      </c>
      <c r="B174" s="52" t="s">
        <v>13</v>
      </c>
      <c r="C174" s="115" t="s">
        <v>41</v>
      </c>
      <c r="D174" s="52" t="s">
        <v>812</v>
      </c>
      <c r="E174" s="77" t="s">
        <v>813</v>
      </c>
      <c r="F174" s="50">
        <v>4</v>
      </c>
      <c r="G174" s="50" t="s">
        <v>126</v>
      </c>
      <c r="H174" s="50"/>
      <c r="I174" s="69" t="s">
        <v>126</v>
      </c>
      <c r="J174" s="70" t="s">
        <v>123</v>
      </c>
      <c r="K174" s="77" t="s">
        <v>642</v>
      </c>
      <c r="L174" s="77" t="s">
        <v>815</v>
      </c>
      <c r="M174" s="6">
        <v>0.8</v>
      </c>
      <c r="N174" s="6"/>
      <c r="O174" s="77" t="s">
        <v>65</v>
      </c>
      <c r="P174" s="67" t="s">
        <v>108</v>
      </c>
      <c r="Q174" s="68" t="s">
        <v>123</v>
      </c>
      <c r="R174" s="74" t="s">
        <v>66</v>
      </c>
      <c r="S174" s="115" t="s">
        <v>66</v>
      </c>
      <c r="T174" s="121" t="s">
        <v>130</v>
      </c>
      <c r="U174" s="121" t="s">
        <v>167</v>
      </c>
      <c r="V174" s="69"/>
      <c r="W174" s="69" t="s">
        <v>609</v>
      </c>
      <c r="X174" s="69" t="s">
        <v>609</v>
      </c>
      <c r="Y174" s="77"/>
      <c r="AB174" s="69" t="s">
        <v>1222</v>
      </c>
      <c r="AC174" s="69">
        <v>1</v>
      </c>
      <c r="AD174" s="77"/>
      <c r="AE174" s="77"/>
    </row>
    <row r="175" spans="1:31">
      <c r="A175" s="52">
        <v>200</v>
      </c>
      <c r="B175" s="52" t="s">
        <v>13</v>
      </c>
      <c r="C175" s="115" t="s">
        <v>41</v>
      </c>
      <c r="D175" s="52" t="s">
        <v>812</v>
      </c>
      <c r="E175" s="77" t="s">
        <v>813</v>
      </c>
      <c r="F175" s="50">
        <v>4</v>
      </c>
      <c r="G175" s="50" t="s">
        <v>255</v>
      </c>
      <c r="H175" s="50"/>
      <c r="I175" s="69" t="s">
        <v>255</v>
      </c>
      <c r="J175" s="70" t="s">
        <v>256</v>
      </c>
      <c r="K175" s="77" t="s">
        <v>816</v>
      </c>
      <c r="L175" s="77" t="s">
        <v>815</v>
      </c>
      <c r="M175" s="6">
        <v>1</v>
      </c>
      <c r="N175" s="6"/>
      <c r="O175" s="77" t="s">
        <v>65</v>
      </c>
      <c r="P175" s="67" t="s">
        <v>108</v>
      </c>
      <c r="Q175" s="68" t="s">
        <v>254</v>
      </c>
      <c r="R175" s="74" t="s">
        <v>66</v>
      </c>
      <c r="S175" s="115" t="s">
        <v>66</v>
      </c>
      <c r="T175" s="121" t="s">
        <v>130</v>
      </c>
      <c r="U175" s="121" t="s">
        <v>167</v>
      </c>
      <c r="V175" s="77"/>
      <c r="W175" s="77" t="s">
        <v>609</v>
      </c>
      <c r="X175" s="77" t="s">
        <v>609</v>
      </c>
      <c r="Y175" s="77"/>
      <c r="AB175" s="69" t="s">
        <v>1222</v>
      </c>
      <c r="AC175" s="69">
        <v>0</v>
      </c>
      <c r="AD175" s="77"/>
      <c r="AE175" s="77"/>
    </row>
    <row r="176" spans="1:31">
      <c r="A176" s="52">
        <v>201</v>
      </c>
      <c r="B176" s="52" t="s">
        <v>13</v>
      </c>
      <c r="C176" s="115" t="s">
        <v>41</v>
      </c>
      <c r="D176" s="52"/>
      <c r="E176" s="77" t="s">
        <v>817</v>
      </c>
      <c r="F176" s="50">
        <v>2</v>
      </c>
      <c r="G176" s="50" t="s">
        <v>195</v>
      </c>
      <c r="H176" s="77"/>
      <c r="I176" s="69" t="s">
        <v>195</v>
      </c>
      <c r="J176" s="73" t="s">
        <v>195</v>
      </c>
      <c r="K176" s="77" t="s">
        <v>818</v>
      </c>
      <c r="L176" s="77"/>
      <c r="M176" s="6">
        <v>1</v>
      </c>
      <c r="N176" s="55"/>
      <c r="O176" s="77" t="s">
        <v>189</v>
      </c>
      <c r="P176" s="67" t="s">
        <v>717</v>
      </c>
      <c r="Q176" s="68" t="s">
        <v>190</v>
      </c>
      <c r="R176" s="74" t="s">
        <v>866</v>
      </c>
      <c r="S176" s="115" t="s">
        <v>195</v>
      </c>
      <c r="T176" s="121" t="s">
        <v>171</v>
      </c>
      <c r="U176" s="121" t="s">
        <v>335</v>
      </c>
      <c r="V176" s="77"/>
      <c r="W176" s="69" t="s">
        <v>609</v>
      </c>
      <c r="X176" s="77"/>
      <c r="Y176" s="77"/>
      <c r="AB176" s="77"/>
      <c r="AC176" s="69">
        <v>1</v>
      </c>
      <c r="AD176" s="77"/>
      <c r="AE176" s="69" t="s">
        <v>811</v>
      </c>
    </row>
    <row r="177" spans="1:31">
      <c r="A177" s="52">
        <v>202</v>
      </c>
      <c r="B177" s="52" t="s">
        <v>13</v>
      </c>
      <c r="C177" s="115" t="s">
        <v>41</v>
      </c>
      <c r="D177" s="52"/>
      <c r="E177" s="77" t="s">
        <v>817</v>
      </c>
      <c r="F177" s="50">
        <v>2</v>
      </c>
      <c r="G177" s="50" t="s">
        <v>235</v>
      </c>
      <c r="H177" s="77"/>
      <c r="I177" s="69" t="s">
        <v>235</v>
      </c>
      <c r="J177" s="73" t="s">
        <v>235</v>
      </c>
      <c r="K177" s="77" t="s">
        <v>819</v>
      </c>
      <c r="L177" s="77"/>
      <c r="M177" s="6">
        <v>1</v>
      </c>
      <c r="N177" s="55"/>
      <c r="O177" s="69" t="s">
        <v>688</v>
      </c>
      <c r="P177" s="67" t="s">
        <v>608</v>
      </c>
      <c r="Q177" s="68" t="s">
        <v>608</v>
      </c>
      <c r="R177" s="74" t="s">
        <v>235</v>
      </c>
      <c r="S177" s="115" t="s">
        <v>235</v>
      </c>
      <c r="T177" s="121" t="s">
        <v>171</v>
      </c>
      <c r="U177" s="121" t="s">
        <v>167</v>
      </c>
      <c r="V177" s="77"/>
      <c r="W177" s="77"/>
      <c r="X177" s="77"/>
      <c r="Y177" s="77"/>
      <c r="Z177" s="56" t="s">
        <v>1217</v>
      </c>
      <c r="AB177" s="77"/>
      <c r="AC177" s="77"/>
      <c r="AD177" s="77"/>
    </row>
    <row r="178" spans="1:31">
      <c r="A178" s="52">
        <v>203</v>
      </c>
      <c r="B178" s="52" t="s">
        <v>13</v>
      </c>
      <c r="C178" s="115" t="s">
        <v>41</v>
      </c>
      <c r="D178" s="52"/>
      <c r="E178" s="77" t="s">
        <v>817</v>
      </c>
      <c r="F178" s="50">
        <v>2</v>
      </c>
      <c r="G178" s="50" t="s">
        <v>266</v>
      </c>
      <c r="H178" s="77"/>
      <c r="I178" s="69" t="s">
        <v>266</v>
      </c>
      <c r="J178" s="73" t="s">
        <v>266</v>
      </c>
      <c r="K178" s="69" t="s">
        <v>820</v>
      </c>
      <c r="L178" s="77"/>
      <c r="M178" s="6">
        <v>1</v>
      </c>
      <c r="N178" s="55"/>
      <c r="O178" s="77" t="s">
        <v>263</v>
      </c>
      <c r="P178" s="67" t="s">
        <v>655</v>
      </c>
      <c r="Q178" s="68" t="s">
        <v>266</v>
      </c>
      <c r="R178" s="74" t="s">
        <v>266</v>
      </c>
      <c r="S178" s="115" t="s">
        <v>266</v>
      </c>
      <c r="T178" s="121" t="s">
        <v>171</v>
      </c>
      <c r="U178" s="121" t="s">
        <v>326</v>
      </c>
      <c r="V178" s="77"/>
      <c r="W178" s="69" t="s">
        <v>609</v>
      </c>
      <c r="X178" s="77"/>
      <c r="Y178" s="77"/>
      <c r="AB178" s="77"/>
      <c r="AC178" s="77">
        <v>0</v>
      </c>
      <c r="AE178" s="69" t="s">
        <v>266</v>
      </c>
    </row>
    <row r="179" spans="1:31">
      <c r="A179" s="52">
        <v>205</v>
      </c>
      <c r="B179" s="52" t="s">
        <v>13</v>
      </c>
      <c r="C179" s="115" t="s">
        <v>41</v>
      </c>
      <c r="D179" s="52"/>
      <c r="E179" s="77" t="s">
        <v>817</v>
      </c>
      <c r="F179" s="50">
        <v>2</v>
      </c>
      <c r="G179" s="50" t="s">
        <v>210</v>
      </c>
      <c r="H179" s="77"/>
      <c r="I179" s="69" t="s">
        <v>210</v>
      </c>
      <c r="J179" s="73" t="s">
        <v>210</v>
      </c>
      <c r="K179" s="77" t="s">
        <v>822</v>
      </c>
      <c r="L179" s="77"/>
      <c r="M179" s="63">
        <v>1</v>
      </c>
      <c r="N179" s="55"/>
      <c r="O179" s="77" t="s">
        <v>189</v>
      </c>
      <c r="P179" s="67" t="s">
        <v>717</v>
      </c>
      <c r="Q179" s="68" t="s">
        <v>210</v>
      </c>
      <c r="R179" s="74" t="s">
        <v>210</v>
      </c>
      <c r="S179" s="115" t="s">
        <v>210</v>
      </c>
      <c r="T179" s="121" t="s">
        <v>171</v>
      </c>
      <c r="U179" s="121" t="s">
        <v>167</v>
      </c>
      <c r="V179" s="77"/>
      <c r="W179" s="69" t="s">
        <v>609</v>
      </c>
      <c r="X179" s="77"/>
      <c r="Y179" s="77"/>
      <c r="AB179" s="77"/>
      <c r="AC179" s="69">
        <v>1</v>
      </c>
      <c r="AD179" s="77"/>
      <c r="AE179" s="69" t="s">
        <v>737</v>
      </c>
    </row>
    <row r="180" spans="1:31">
      <c r="A180" s="52">
        <v>207</v>
      </c>
      <c r="B180" s="52" t="s">
        <v>13</v>
      </c>
      <c r="C180" s="115" t="s">
        <v>41</v>
      </c>
      <c r="D180" s="52"/>
      <c r="E180" s="77" t="s">
        <v>817</v>
      </c>
      <c r="F180" s="50">
        <v>2</v>
      </c>
      <c r="G180" s="50" t="s">
        <v>825</v>
      </c>
      <c r="H180" s="77"/>
      <c r="I180" s="69" t="s">
        <v>825</v>
      </c>
      <c r="J180" s="73" t="s">
        <v>825</v>
      </c>
      <c r="K180" s="77" t="s">
        <v>826</v>
      </c>
      <c r="L180" s="77"/>
      <c r="M180" s="6">
        <v>0.8</v>
      </c>
      <c r="N180" s="55"/>
      <c r="O180" s="77" t="s">
        <v>65</v>
      </c>
      <c r="P180" s="67" t="s">
        <v>608</v>
      </c>
      <c r="Q180" s="68" t="s">
        <v>145</v>
      </c>
      <c r="S180" s="115" t="s">
        <v>825</v>
      </c>
      <c r="T180" s="121" t="s">
        <v>171</v>
      </c>
      <c r="V180" s="69" t="s">
        <v>609</v>
      </c>
      <c r="W180" s="77"/>
      <c r="X180" s="77"/>
      <c r="Y180" s="77"/>
      <c r="AB180" s="69" t="s">
        <v>1239</v>
      </c>
      <c r="AC180" s="69">
        <v>0</v>
      </c>
      <c r="AD180" s="77"/>
    </row>
    <row r="181" spans="1:31">
      <c r="A181" s="52">
        <v>208</v>
      </c>
      <c r="B181" s="52" t="s">
        <v>13</v>
      </c>
      <c r="C181" s="115" t="s">
        <v>41</v>
      </c>
      <c r="D181" s="52"/>
      <c r="E181" s="77" t="s">
        <v>817</v>
      </c>
      <c r="F181" s="50">
        <v>2</v>
      </c>
      <c r="G181" s="50" t="s">
        <v>145</v>
      </c>
      <c r="H181" s="77"/>
      <c r="I181" s="69" t="s">
        <v>145</v>
      </c>
      <c r="J181" s="73" t="s">
        <v>145</v>
      </c>
      <c r="K181" s="77" t="s">
        <v>827</v>
      </c>
      <c r="L181" s="77"/>
      <c r="M181" s="6">
        <v>1</v>
      </c>
      <c r="N181" s="55"/>
      <c r="O181" s="77" t="s">
        <v>688</v>
      </c>
      <c r="P181" s="67" t="s">
        <v>608</v>
      </c>
      <c r="Q181" s="68" t="s">
        <v>145</v>
      </c>
      <c r="S181" s="115" t="s">
        <v>145</v>
      </c>
      <c r="T181" s="121" t="s">
        <v>171</v>
      </c>
      <c r="V181" s="77"/>
      <c r="W181" s="77"/>
      <c r="X181" s="77"/>
      <c r="Y181" s="77"/>
      <c r="AB181" s="77"/>
      <c r="AC181" s="69">
        <v>1</v>
      </c>
      <c r="AD181" s="77"/>
    </row>
    <row r="182" spans="1:31">
      <c r="A182" s="52">
        <v>211</v>
      </c>
      <c r="B182" s="52" t="s">
        <v>13</v>
      </c>
      <c r="C182" s="115" t="s">
        <v>41</v>
      </c>
      <c r="D182" s="52"/>
      <c r="E182" s="77" t="s">
        <v>817</v>
      </c>
      <c r="F182" s="50">
        <v>2</v>
      </c>
      <c r="G182" s="50" t="s">
        <v>182</v>
      </c>
      <c r="H182" s="77"/>
      <c r="I182" s="69" t="s">
        <v>182</v>
      </c>
      <c r="J182" s="73" t="s">
        <v>182</v>
      </c>
      <c r="K182" s="77" t="s">
        <v>832</v>
      </c>
      <c r="L182" s="77"/>
      <c r="M182" s="6">
        <v>1</v>
      </c>
      <c r="N182" s="55"/>
      <c r="O182" s="77" t="s">
        <v>65</v>
      </c>
      <c r="P182" s="67" t="s">
        <v>184</v>
      </c>
      <c r="Q182" s="68" t="s">
        <v>182</v>
      </c>
      <c r="R182" s="74" t="s">
        <v>182</v>
      </c>
      <c r="S182" s="115" t="s">
        <v>182</v>
      </c>
      <c r="T182" s="121" t="s">
        <v>171</v>
      </c>
      <c r="U182" s="121" t="s">
        <v>182</v>
      </c>
      <c r="V182" s="77"/>
      <c r="W182" s="69" t="s">
        <v>609</v>
      </c>
      <c r="X182" s="77"/>
      <c r="Y182" s="77"/>
      <c r="AB182" s="77"/>
      <c r="AC182" s="77"/>
      <c r="AD182" s="77"/>
    </row>
    <row r="183" spans="1:31">
      <c r="A183" s="52">
        <v>212</v>
      </c>
      <c r="B183" s="52" t="s">
        <v>13</v>
      </c>
      <c r="C183" s="115" t="s">
        <v>41</v>
      </c>
      <c r="D183" s="52"/>
      <c r="E183" s="77" t="s">
        <v>817</v>
      </c>
      <c r="F183" s="50">
        <v>2</v>
      </c>
      <c r="G183" s="50" t="s">
        <v>231</v>
      </c>
      <c r="H183" s="77"/>
      <c r="I183" s="69" t="s">
        <v>231</v>
      </c>
      <c r="J183" s="73" t="s">
        <v>231</v>
      </c>
      <c r="K183" s="77" t="s">
        <v>833</v>
      </c>
      <c r="L183" s="77"/>
      <c r="M183" s="6">
        <v>0.8</v>
      </c>
      <c r="N183" s="55"/>
      <c r="O183" s="77" t="s">
        <v>189</v>
      </c>
      <c r="P183" s="67" t="s">
        <v>717</v>
      </c>
      <c r="Q183" s="68" t="s">
        <v>227</v>
      </c>
      <c r="R183" s="74" t="s">
        <v>231</v>
      </c>
      <c r="S183" s="115" t="s">
        <v>231</v>
      </c>
      <c r="T183" s="121" t="s">
        <v>171</v>
      </c>
      <c r="U183" s="121" t="s">
        <v>230</v>
      </c>
      <c r="V183" s="77"/>
      <c r="W183" s="69" t="s">
        <v>609</v>
      </c>
      <c r="X183" s="77"/>
      <c r="Y183" s="77"/>
      <c r="AB183" s="77"/>
      <c r="AC183" s="69">
        <v>1</v>
      </c>
      <c r="AD183" s="77"/>
      <c r="AE183" s="69" t="s">
        <v>732</v>
      </c>
    </row>
    <row r="184" spans="1:31">
      <c r="A184" s="52">
        <v>213</v>
      </c>
      <c r="B184" s="52" t="s">
        <v>13</v>
      </c>
      <c r="C184" s="115" t="s">
        <v>41</v>
      </c>
      <c r="D184" s="52"/>
      <c r="E184" s="77" t="s">
        <v>817</v>
      </c>
      <c r="F184" s="50">
        <v>2</v>
      </c>
      <c r="G184" s="50" t="s">
        <v>66</v>
      </c>
      <c r="H184" s="77"/>
      <c r="I184" s="69" t="s">
        <v>66</v>
      </c>
      <c r="J184" s="73" t="s">
        <v>66</v>
      </c>
      <c r="K184" s="77" t="s">
        <v>834</v>
      </c>
      <c r="L184" s="77"/>
      <c r="M184" s="6">
        <v>1</v>
      </c>
      <c r="N184" s="55"/>
      <c r="O184" s="77" t="s">
        <v>65</v>
      </c>
      <c r="P184" s="67" t="s">
        <v>608</v>
      </c>
      <c r="Q184" s="68" t="s">
        <v>608</v>
      </c>
      <c r="R184" s="74" t="s">
        <v>66</v>
      </c>
      <c r="S184" s="115" t="s">
        <v>66</v>
      </c>
      <c r="T184" s="121" t="s">
        <v>368</v>
      </c>
      <c r="U184" s="121" t="s">
        <v>167</v>
      </c>
      <c r="V184" s="77"/>
      <c r="W184" s="77"/>
      <c r="X184" s="69" t="s">
        <v>609</v>
      </c>
      <c r="Y184" s="77"/>
      <c r="AB184" s="77"/>
      <c r="AC184" s="77"/>
      <c r="AD184" s="77"/>
      <c r="AE184" s="77"/>
    </row>
    <row r="185" spans="1:31">
      <c r="A185" s="52">
        <v>215</v>
      </c>
      <c r="B185" s="52" t="s">
        <v>13</v>
      </c>
      <c r="C185" s="115" t="s">
        <v>41</v>
      </c>
      <c r="D185" s="52" t="s">
        <v>812</v>
      </c>
      <c r="E185" s="77" t="s">
        <v>836</v>
      </c>
      <c r="F185" s="50">
        <v>4</v>
      </c>
      <c r="G185" s="50" t="s">
        <v>413</v>
      </c>
      <c r="H185" s="50"/>
      <c r="I185" s="69" t="s">
        <v>413</v>
      </c>
      <c r="J185" s="47" t="s">
        <v>659</v>
      </c>
      <c r="K185" s="77" t="s">
        <v>660</v>
      </c>
      <c r="L185" s="77" t="s">
        <v>815</v>
      </c>
      <c r="M185" s="6">
        <v>0.6</v>
      </c>
      <c r="N185" s="6"/>
      <c r="O185" s="77" t="s">
        <v>65</v>
      </c>
      <c r="P185" s="67" t="s">
        <v>608</v>
      </c>
      <c r="Q185" s="68" t="s">
        <v>145</v>
      </c>
      <c r="R185" s="74" t="s">
        <v>66</v>
      </c>
      <c r="S185" s="115" t="s">
        <v>66</v>
      </c>
      <c r="T185" s="121" t="s">
        <v>171</v>
      </c>
      <c r="U185" s="121" t="s">
        <v>167</v>
      </c>
      <c r="V185" s="69" t="s">
        <v>609</v>
      </c>
      <c r="W185" s="77"/>
      <c r="X185" s="77"/>
      <c r="Y185" s="77"/>
      <c r="AB185" s="69"/>
      <c r="AC185" s="77"/>
      <c r="AD185" s="77"/>
      <c r="AE185" s="77"/>
    </row>
    <row r="186" spans="1:31">
      <c r="A186" s="52">
        <v>216</v>
      </c>
      <c r="B186" s="52" t="s">
        <v>13</v>
      </c>
      <c r="C186" s="115" t="s">
        <v>41</v>
      </c>
      <c r="D186" s="52" t="s">
        <v>812</v>
      </c>
      <c r="E186" s="77" t="s">
        <v>836</v>
      </c>
      <c r="F186" s="50">
        <v>4</v>
      </c>
      <c r="G186" s="50" t="s">
        <v>530</v>
      </c>
      <c r="H186" s="50"/>
      <c r="I186" s="69" t="s">
        <v>530</v>
      </c>
      <c r="J186" s="47" t="s">
        <v>680</v>
      </c>
      <c r="K186" s="77" t="s">
        <v>681</v>
      </c>
      <c r="L186" s="77" t="s">
        <v>815</v>
      </c>
      <c r="M186" s="6">
        <v>0.6</v>
      </c>
      <c r="N186" s="6"/>
      <c r="O186" s="77" t="s">
        <v>65</v>
      </c>
      <c r="P186" s="67" t="s">
        <v>608</v>
      </c>
      <c r="Q186" s="68" t="s">
        <v>145</v>
      </c>
      <c r="R186" s="74" t="s">
        <v>66</v>
      </c>
      <c r="S186" s="115" t="s">
        <v>66</v>
      </c>
      <c r="T186" s="121" t="s">
        <v>171</v>
      </c>
      <c r="U186" s="121" t="s">
        <v>167</v>
      </c>
      <c r="V186" s="69" t="s">
        <v>609</v>
      </c>
      <c r="W186" s="77"/>
      <c r="X186" s="77"/>
      <c r="Y186" s="77"/>
      <c r="AB186" s="69"/>
      <c r="AC186" s="77"/>
      <c r="AD186" s="77"/>
      <c r="AE186" s="77"/>
    </row>
    <row r="187" spans="1:31">
      <c r="A187" s="52">
        <v>217</v>
      </c>
      <c r="B187" s="52" t="s">
        <v>13</v>
      </c>
      <c r="C187" s="115" t="s">
        <v>41</v>
      </c>
      <c r="D187" s="52" t="s">
        <v>812</v>
      </c>
      <c r="E187" s="77" t="s">
        <v>836</v>
      </c>
      <c r="F187" s="50">
        <v>4</v>
      </c>
      <c r="G187" s="50" t="s">
        <v>472</v>
      </c>
      <c r="H187" s="50"/>
      <c r="I187" s="69" t="s">
        <v>472</v>
      </c>
      <c r="J187" s="47" t="s">
        <v>690</v>
      </c>
      <c r="K187" s="77" t="s">
        <v>691</v>
      </c>
      <c r="L187" s="77" t="s">
        <v>815</v>
      </c>
      <c r="M187" s="6">
        <v>0.6</v>
      </c>
      <c r="N187" s="6"/>
      <c r="O187" s="77" t="s">
        <v>65</v>
      </c>
      <c r="P187" s="67" t="s">
        <v>608</v>
      </c>
      <c r="Q187" s="68" t="s">
        <v>145</v>
      </c>
      <c r="R187" s="74" t="s">
        <v>66</v>
      </c>
      <c r="S187" s="115" t="s">
        <v>66</v>
      </c>
      <c r="T187" s="121" t="s">
        <v>171</v>
      </c>
      <c r="U187" s="121" t="s">
        <v>473</v>
      </c>
      <c r="V187" s="69" t="s">
        <v>609</v>
      </c>
      <c r="W187" s="69" t="s">
        <v>609</v>
      </c>
      <c r="X187" s="77"/>
      <c r="Y187" s="77"/>
      <c r="AB187" s="69"/>
      <c r="AC187" s="77"/>
      <c r="AD187" s="77"/>
      <c r="AE187" s="77"/>
    </row>
    <row r="188" spans="1:31">
      <c r="A188" s="52">
        <v>218</v>
      </c>
      <c r="B188" s="52" t="s">
        <v>13</v>
      </c>
      <c r="C188" s="115" t="s">
        <v>41</v>
      </c>
      <c r="D188" s="52" t="s">
        <v>812</v>
      </c>
      <c r="E188" s="77" t="s">
        <v>836</v>
      </c>
      <c r="F188" s="50">
        <v>4</v>
      </c>
      <c r="G188" s="50" t="s">
        <v>528</v>
      </c>
      <c r="H188" s="50"/>
      <c r="I188" s="69" t="s">
        <v>528</v>
      </c>
      <c r="J188" s="47" t="s">
        <v>692</v>
      </c>
      <c r="K188" s="77" t="s">
        <v>693</v>
      </c>
      <c r="L188" s="77" t="s">
        <v>815</v>
      </c>
      <c r="M188" s="6">
        <v>0.6</v>
      </c>
      <c r="N188" s="6"/>
      <c r="O188" s="77" t="s">
        <v>65</v>
      </c>
      <c r="P188" s="67" t="s">
        <v>608</v>
      </c>
      <c r="Q188" s="68" t="s">
        <v>608</v>
      </c>
      <c r="R188" s="74" t="s">
        <v>66</v>
      </c>
      <c r="S188" s="115" t="s">
        <v>66</v>
      </c>
      <c r="T188" s="121" t="s">
        <v>171</v>
      </c>
      <c r="U188" s="121" t="s">
        <v>167</v>
      </c>
      <c r="V188" s="69" t="s">
        <v>609</v>
      </c>
      <c r="W188" s="77"/>
      <c r="X188" s="69" t="s">
        <v>609</v>
      </c>
      <c r="Y188" s="77"/>
      <c r="AB188" s="69"/>
      <c r="AC188" s="77"/>
      <c r="AD188" s="77"/>
      <c r="AE188" s="77"/>
    </row>
    <row r="189" spans="1:31">
      <c r="A189" s="52">
        <v>220</v>
      </c>
      <c r="B189" s="52" t="s">
        <v>13</v>
      </c>
      <c r="C189" s="115" t="s">
        <v>41</v>
      </c>
      <c r="D189" s="52" t="s">
        <v>812</v>
      </c>
      <c r="E189" s="77" t="s">
        <v>837</v>
      </c>
      <c r="F189" s="50">
        <v>4</v>
      </c>
      <c r="G189" s="50" t="s">
        <v>267</v>
      </c>
      <c r="H189" s="50"/>
      <c r="I189" s="69" t="s">
        <v>267</v>
      </c>
      <c r="J189" s="70" t="s">
        <v>266</v>
      </c>
      <c r="K189" s="77" t="s">
        <v>654</v>
      </c>
      <c r="L189" s="77" t="s">
        <v>815</v>
      </c>
      <c r="M189" s="6">
        <v>1</v>
      </c>
      <c r="N189" s="6"/>
      <c r="O189" s="77" t="s">
        <v>263</v>
      </c>
      <c r="P189" s="67" t="s">
        <v>655</v>
      </c>
      <c r="Q189" s="68" t="s">
        <v>266</v>
      </c>
      <c r="R189" s="74" t="s">
        <v>266</v>
      </c>
      <c r="S189" s="115" t="s">
        <v>266</v>
      </c>
      <c r="T189" s="121" t="s">
        <v>171</v>
      </c>
      <c r="U189" s="121" t="s">
        <v>326</v>
      </c>
      <c r="V189" s="77"/>
      <c r="W189" s="69" t="s">
        <v>609</v>
      </c>
      <c r="X189" s="77"/>
      <c r="Y189" s="77"/>
      <c r="AB189" s="69" t="s">
        <v>1214</v>
      </c>
      <c r="AC189" s="77">
        <v>0</v>
      </c>
      <c r="AD189" s="69" t="s">
        <v>1225</v>
      </c>
      <c r="AE189" s="69" t="s">
        <v>372</v>
      </c>
    </row>
    <row r="190" spans="1:31">
      <c r="A190" s="52">
        <v>222</v>
      </c>
      <c r="B190" s="52" t="s">
        <v>13</v>
      </c>
      <c r="C190" s="115" t="s">
        <v>41</v>
      </c>
      <c r="D190" s="52" t="s">
        <v>812</v>
      </c>
      <c r="E190" s="77" t="s">
        <v>837</v>
      </c>
      <c r="F190" s="50">
        <v>4</v>
      </c>
      <c r="G190" s="50" t="s">
        <v>410</v>
      </c>
      <c r="H190" s="50"/>
      <c r="I190" s="69" t="s">
        <v>410</v>
      </c>
      <c r="J190" s="70" t="s">
        <v>2350</v>
      </c>
      <c r="K190" s="77" t="s">
        <v>838</v>
      </c>
      <c r="L190" s="77" t="s">
        <v>815</v>
      </c>
      <c r="M190" s="6">
        <v>0.6</v>
      </c>
      <c r="N190" s="6"/>
      <c r="O190" s="77" t="s">
        <v>688</v>
      </c>
      <c r="P190" s="67" t="s">
        <v>608</v>
      </c>
      <c r="Q190" s="68" t="s">
        <v>608</v>
      </c>
      <c r="R190" s="74" t="s">
        <v>66</v>
      </c>
      <c r="S190" s="115" t="s">
        <v>66</v>
      </c>
      <c r="T190" s="121" t="s">
        <v>171</v>
      </c>
      <c r="U190" s="121" t="s">
        <v>167</v>
      </c>
      <c r="V190" s="69" t="s">
        <v>609</v>
      </c>
      <c r="W190" s="77"/>
      <c r="X190" s="77"/>
      <c r="Y190" s="77"/>
      <c r="AB190" s="69" t="s">
        <v>1246</v>
      </c>
      <c r="AC190" s="69">
        <v>0</v>
      </c>
      <c r="AD190" s="77"/>
    </row>
    <row r="191" spans="1:31">
      <c r="A191" s="52">
        <v>223</v>
      </c>
      <c r="B191" s="52" t="s">
        <v>13</v>
      </c>
      <c r="C191" s="115" t="s">
        <v>41</v>
      </c>
      <c r="D191" s="52" t="s">
        <v>812</v>
      </c>
      <c r="E191" s="77" t="s">
        <v>837</v>
      </c>
      <c r="F191" s="50">
        <v>4</v>
      </c>
      <c r="G191" s="50" t="s">
        <v>168</v>
      </c>
      <c r="H191" s="50"/>
      <c r="I191" s="69" t="s">
        <v>168</v>
      </c>
      <c r="J191" s="70" t="s">
        <v>145</v>
      </c>
      <c r="K191" s="77" t="s">
        <v>841</v>
      </c>
      <c r="L191" s="77" t="s">
        <v>815</v>
      </c>
      <c r="M191" s="6">
        <v>1</v>
      </c>
      <c r="N191" s="6"/>
      <c r="O191" s="77" t="s">
        <v>688</v>
      </c>
      <c r="P191" s="67" t="s">
        <v>608</v>
      </c>
      <c r="Q191" s="68" t="s">
        <v>145</v>
      </c>
      <c r="S191" s="115" t="s">
        <v>145</v>
      </c>
      <c r="T191" s="121" t="s">
        <v>171</v>
      </c>
      <c r="V191" s="77"/>
      <c r="W191" s="69" t="s">
        <v>609</v>
      </c>
      <c r="X191" s="77"/>
      <c r="Y191" s="77"/>
      <c r="AB191" s="77"/>
      <c r="AC191" s="69">
        <v>1</v>
      </c>
      <c r="AD191" s="77"/>
      <c r="AE191" s="77"/>
    </row>
    <row r="192" spans="1:31">
      <c r="A192" s="52">
        <v>226</v>
      </c>
      <c r="B192" s="52" t="s">
        <v>13</v>
      </c>
      <c r="C192" s="115" t="s">
        <v>41</v>
      </c>
      <c r="D192" s="52" t="s">
        <v>812</v>
      </c>
      <c r="E192" s="77" t="s">
        <v>837</v>
      </c>
      <c r="F192" s="50">
        <v>4</v>
      </c>
      <c r="G192" s="50" t="s">
        <v>353</v>
      </c>
      <c r="H192" s="50"/>
      <c r="I192" s="69" t="s">
        <v>353</v>
      </c>
      <c r="J192" s="70" t="s">
        <v>704</v>
      </c>
      <c r="K192" s="77" t="s">
        <v>705</v>
      </c>
      <c r="L192" s="77" t="s">
        <v>815</v>
      </c>
      <c r="M192" s="6">
        <v>1</v>
      </c>
      <c r="N192" s="6"/>
      <c r="O192" s="77" t="s">
        <v>65</v>
      </c>
      <c r="P192" s="67" t="s">
        <v>108</v>
      </c>
      <c r="Q192" s="68" t="s">
        <v>608</v>
      </c>
      <c r="R192" s="74" t="s">
        <v>66</v>
      </c>
      <c r="S192" s="115" t="s">
        <v>66</v>
      </c>
      <c r="T192" s="121" t="s">
        <v>174</v>
      </c>
      <c r="U192" s="121" t="s">
        <v>167</v>
      </c>
      <c r="V192" s="77"/>
      <c r="W192" s="77"/>
      <c r="X192" s="77"/>
      <c r="Y192" s="77"/>
      <c r="AB192" s="77"/>
      <c r="AC192" s="77"/>
      <c r="AD192" s="77"/>
      <c r="AE192" s="77"/>
    </row>
    <row r="193" spans="1:31">
      <c r="A193" s="52">
        <v>227</v>
      </c>
      <c r="B193" s="52" t="s">
        <v>13</v>
      </c>
      <c r="C193" s="115" t="s">
        <v>41</v>
      </c>
      <c r="D193" s="52" t="s">
        <v>812</v>
      </c>
      <c r="E193" s="77" t="s">
        <v>837</v>
      </c>
      <c r="F193" s="50">
        <v>4</v>
      </c>
      <c r="G193" s="50" t="s">
        <v>356</v>
      </c>
      <c r="H193" s="50"/>
      <c r="I193" s="69" t="s">
        <v>356</v>
      </c>
      <c r="J193" s="70" t="s">
        <v>2338</v>
      </c>
      <c r="K193" s="77" t="s">
        <v>708</v>
      </c>
      <c r="L193" s="77" t="s">
        <v>815</v>
      </c>
      <c r="M193" s="6">
        <v>0.8</v>
      </c>
      <c r="N193" s="6"/>
      <c r="O193" s="77" t="s">
        <v>65</v>
      </c>
      <c r="P193" s="67" t="s">
        <v>108</v>
      </c>
      <c r="Q193" s="68" t="s">
        <v>608</v>
      </c>
      <c r="R193" s="74" t="s">
        <v>66</v>
      </c>
      <c r="S193" s="115" t="s">
        <v>66</v>
      </c>
      <c r="T193" s="121" t="s">
        <v>174</v>
      </c>
      <c r="U193" s="121" t="s">
        <v>167</v>
      </c>
      <c r="V193" s="69" t="s">
        <v>609</v>
      </c>
      <c r="W193" s="77"/>
      <c r="X193" s="77"/>
      <c r="Y193" s="77"/>
      <c r="AB193" s="77"/>
      <c r="AC193" s="77"/>
      <c r="AD193" s="77"/>
      <c r="AE193" s="77"/>
    </row>
    <row r="194" spans="1:31">
      <c r="A194" s="52">
        <v>228</v>
      </c>
      <c r="B194" s="52" t="s">
        <v>13</v>
      </c>
      <c r="C194" s="115" t="s">
        <v>41</v>
      </c>
      <c r="D194" s="52" t="s">
        <v>812</v>
      </c>
      <c r="E194" s="77" t="s">
        <v>842</v>
      </c>
      <c r="F194" s="50">
        <v>4</v>
      </c>
      <c r="G194" s="50" t="s">
        <v>98</v>
      </c>
      <c r="H194" s="50"/>
      <c r="I194" s="69" t="s">
        <v>98</v>
      </c>
      <c r="J194" s="70" t="s">
        <v>97</v>
      </c>
      <c r="K194" s="77" t="s">
        <v>633</v>
      </c>
      <c r="L194" s="77" t="s">
        <v>815</v>
      </c>
      <c r="M194" s="6">
        <v>1</v>
      </c>
      <c r="N194" s="6"/>
      <c r="O194" s="77" t="s">
        <v>65</v>
      </c>
      <c r="P194" s="67" t="s">
        <v>612</v>
      </c>
      <c r="Q194" s="68" t="s">
        <v>97</v>
      </c>
      <c r="R194" s="74" t="s">
        <v>66</v>
      </c>
      <c r="S194" s="115" t="s">
        <v>66</v>
      </c>
      <c r="T194" s="121" t="s">
        <v>97</v>
      </c>
      <c r="U194" s="121" t="s">
        <v>100</v>
      </c>
      <c r="V194" s="77"/>
      <c r="W194" s="69" t="s">
        <v>609</v>
      </c>
      <c r="X194" s="77"/>
      <c r="Y194" s="77"/>
      <c r="AB194" s="77"/>
      <c r="AC194" s="69">
        <v>1</v>
      </c>
      <c r="AD194" s="77"/>
      <c r="AE194" s="77"/>
    </row>
    <row r="195" spans="1:31">
      <c r="A195" s="52">
        <v>229</v>
      </c>
      <c r="B195" s="52" t="s">
        <v>13</v>
      </c>
      <c r="C195" s="115" t="s">
        <v>41</v>
      </c>
      <c r="D195" s="52" t="s">
        <v>812</v>
      </c>
      <c r="E195" s="77" t="s">
        <v>842</v>
      </c>
      <c r="F195" s="50">
        <v>4</v>
      </c>
      <c r="G195" s="50" t="s">
        <v>76</v>
      </c>
      <c r="H195" s="50"/>
      <c r="I195" s="69" t="s">
        <v>76</v>
      </c>
      <c r="J195" s="70" t="s">
        <v>71</v>
      </c>
      <c r="K195" s="77" t="s">
        <v>634</v>
      </c>
      <c r="L195" s="77" t="s">
        <v>815</v>
      </c>
      <c r="M195" s="6">
        <v>1</v>
      </c>
      <c r="N195" s="6"/>
      <c r="O195" s="77" t="s">
        <v>65</v>
      </c>
      <c r="P195" s="67" t="s">
        <v>612</v>
      </c>
      <c r="Q195" s="68" t="s">
        <v>71</v>
      </c>
      <c r="R195" s="74" t="s">
        <v>66</v>
      </c>
      <c r="S195" s="115" t="s">
        <v>66</v>
      </c>
      <c r="T195" s="121" t="s">
        <v>83</v>
      </c>
      <c r="U195" s="121" t="s">
        <v>72</v>
      </c>
      <c r="V195" s="77"/>
      <c r="W195" s="69" t="s">
        <v>609</v>
      </c>
      <c r="X195" s="77"/>
      <c r="Y195" s="77"/>
      <c r="AB195" s="77"/>
      <c r="AC195" s="69">
        <v>1</v>
      </c>
      <c r="AD195" s="77"/>
    </row>
    <row r="196" spans="1:31">
      <c r="A196" s="52">
        <v>230</v>
      </c>
      <c r="B196" s="52" t="s">
        <v>13</v>
      </c>
      <c r="C196" s="115" t="s">
        <v>41</v>
      </c>
      <c r="D196" s="52" t="s">
        <v>812</v>
      </c>
      <c r="E196" s="77" t="s">
        <v>842</v>
      </c>
      <c r="F196" s="50">
        <v>4</v>
      </c>
      <c r="G196" s="50" t="s">
        <v>337</v>
      </c>
      <c r="H196" s="50"/>
      <c r="I196" s="69" t="s">
        <v>337</v>
      </c>
      <c r="J196" s="70" t="s">
        <v>636</v>
      </c>
      <c r="K196" s="77" t="s">
        <v>637</v>
      </c>
      <c r="L196" s="77" t="s">
        <v>815</v>
      </c>
      <c r="M196" s="6">
        <v>0.6</v>
      </c>
      <c r="N196" s="6"/>
      <c r="O196" s="77" t="s">
        <v>65</v>
      </c>
      <c r="P196" s="67" t="s">
        <v>108</v>
      </c>
      <c r="Q196" s="68" t="s">
        <v>145</v>
      </c>
      <c r="R196" s="74" t="s">
        <v>66</v>
      </c>
      <c r="S196" s="115" t="s">
        <v>66</v>
      </c>
      <c r="T196" s="121" t="s">
        <v>171</v>
      </c>
      <c r="U196" s="121" t="s">
        <v>167</v>
      </c>
      <c r="V196" s="77" t="s">
        <v>609</v>
      </c>
      <c r="W196" s="77"/>
      <c r="X196" s="77"/>
      <c r="Y196" s="77"/>
      <c r="AB196" s="77"/>
      <c r="AC196" s="77"/>
      <c r="AD196" s="77"/>
    </row>
    <row r="197" spans="1:31">
      <c r="A197" s="52">
        <v>231</v>
      </c>
      <c r="B197" s="52" t="s">
        <v>13</v>
      </c>
      <c r="C197" s="115" t="s">
        <v>41</v>
      </c>
      <c r="D197" s="52" t="s">
        <v>812</v>
      </c>
      <c r="E197" s="77" t="s">
        <v>842</v>
      </c>
      <c r="F197" s="50">
        <v>4</v>
      </c>
      <c r="G197" s="50" t="s">
        <v>315</v>
      </c>
      <c r="H197" s="50"/>
      <c r="I197" s="69" t="s">
        <v>315</v>
      </c>
      <c r="J197" s="70" t="s">
        <v>656</v>
      </c>
      <c r="K197" s="77" t="s">
        <v>657</v>
      </c>
      <c r="L197" s="77" t="s">
        <v>815</v>
      </c>
      <c r="M197" s="6">
        <v>0.8</v>
      </c>
      <c r="N197" s="6"/>
      <c r="O197" s="77" t="s">
        <v>65</v>
      </c>
      <c r="P197" s="67" t="s">
        <v>612</v>
      </c>
      <c r="Q197" s="68" t="s">
        <v>71</v>
      </c>
      <c r="R197" s="74" t="s">
        <v>66</v>
      </c>
      <c r="S197" s="115" t="s">
        <v>66</v>
      </c>
      <c r="T197" s="121" t="s">
        <v>238</v>
      </c>
      <c r="U197" s="121" t="s">
        <v>72</v>
      </c>
      <c r="V197" s="69" t="s">
        <v>609</v>
      </c>
      <c r="W197" s="69" t="s">
        <v>609</v>
      </c>
      <c r="X197" s="69" t="s">
        <v>609</v>
      </c>
      <c r="Y197" s="77"/>
      <c r="AB197" s="69" t="s">
        <v>1228</v>
      </c>
      <c r="AC197" s="69">
        <v>0</v>
      </c>
      <c r="AD197" s="77"/>
      <c r="AE197" s="77"/>
    </row>
    <row r="198" spans="1:31">
      <c r="A198" s="52">
        <v>232</v>
      </c>
      <c r="B198" s="52" t="s">
        <v>13</v>
      </c>
      <c r="C198" s="115" t="s">
        <v>41</v>
      </c>
      <c r="D198" s="52" t="s">
        <v>812</v>
      </c>
      <c r="E198" s="77" t="s">
        <v>842</v>
      </c>
      <c r="F198" s="50">
        <v>4</v>
      </c>
      <c r="G198" s="50" t="s">
        <v>117</v>
      </c>
      <c r="H198" s="50"/>
      <c r="I198" s="69" t="s">
        <v>117</v>
      </c>
      <c r="J198" s="70" t="s">
        <v>623</v>
      </c>
      <c r="K198" s="77" t="s">
        <v>661</v>
      </c>
      <c r="L198" s="77" t="s">
        <v>815</v>
      </c>
      <c r="M198" s="6">
        <v>1</v>
      </c>
      <c r="N198" s="6"/>
      <c r="O198" s="77" t="s">
        <v>65</v>
      </c>
      <c r="P198" s="67" t="s">
        <v>108</v>
      </c>
      <c r="Q198" s="68" t="s">
        <v>107</v>
      </c>
      <c r="R198" s="74" t="s">
        <v>66</v>
      </c>
      <c r="S198" s="115" t="s">
        <v>66</v>
      </c>
      <c r="T198" s="121" t="s">
        <v>368</v>
      </c>
      <c r="U198" s="121" t="s">
        <v>623</v>
      </c>
      <c r="V198" s="69" t="s">
        <v>609</v>
      </c>
      <c r="W198" s="69" t="s">
        <v>609</v>
      </c>
      <c r="X198" s="77"/>
      <c r="Y198" s="77"/>
      <c r="AB198" s="77"/>
      <c r="AC198" s="77"/>
      <c r="AD198" s="77"/>
      <c r="AE198" s="77"/>
    </row>
    <row r="199" spans="1:31">
      <c r="A199" s="52">
        <v>233</v>
      </c>
      <c r="B199" s="52" t="s">
        <v>13</v>
      </c>
      <c r="C199" s="115" t="s">
        <v>41</v>
      </c>
      <c r="D199" s="52" t="s">
        <v>812</v>
      </c>
      <c r="E199" s="77" t="s">
        <v>842</v>
      </c>
      <c r="F199" s="50">
        <v>4</v>
      </c>
      <c r="G199" s="50" t="s">
        <v>236</v>
      </c>
      <c r="H199" s="50"/>
      <c r="I199" s="69" t="s">
        <v>236</v>
      </c>
      <c r="J199" s="70" t="s">
        <v>2341</v>
      </c>
      <c r="K199" s="77" t="s">
        <v>662</v>
      </c>
      <c r="L199" s="77" t="s">
        <v>815</v>
      </c>
      <c r="M199" s="6">
        <v>0.8</v>
      </c>
      <c r="N199" s="6"/>
      <c r="O199" s="77" t="s">
        <v>65</v>
      </c>
      <c r="P199" s="67" t="s">
        <v>612</v>
      </c>
      <c r="Q199" s="68" t="s">
        <v>97</v>
      </c>
      <c r="R199" s="74" t="s">
        <v>66</v>
      </c>
      <c r="S199" s="115" t="s">
        <v>66</v>
      </c>
      <c r="T199" s="121" t="s">
        <v>97</v>
      </c>
      <c r="U199" s="121" t="s">
        <v>100</v>
      </c>
      <c r="V199" s="77"/>
      <c r="W199" s="69" t="s">
        <v>609</v>
      </c>
      <c r="X199" s="69" t="s">
        <v>609</v>
      </c>
      <c r="Y199" s="77"/>
      <c r="AB199" s="69" t="s">
        <v>1226</v>
      </c>
      <c r="AC199" s="77">
        <v>0</v>
      </c>
      <c r="AD199" s="77"/>
      <c r="AE199" s="77"/>
    </row>
    <row r="200" spans="1:31">
      <c r="A200" s="52">
        <v>234</v>
      </c>
      <c r="B200" s="52" t="s">
        <v>13</v>
      </c>
      <c r="C200" s="115" t="s">
        <v>41</v>
      </c>
      <c r="D200" s="52" t="s">
        <v>812</v>
      </c>
      <c r="E200" s="77" t="s">
        <v>842</v>
      </c>
      <c r="F200" s="50">
        <v>4</v>
      </c>
      <c r="G200" s="50" t="s">
        <v>204</v>
      </c>
      <c r="H200" s="50"/>
      <c r="I200" s="69" t="s">
        <v>204</v>
      </c>
      <c r="J200" s="70" t="s">
        <v>666</v>
      </c>
      <c r="K200" s="77" t="s">
        <v>667</v>
      </c>
      <c r="L200" s="77" t="s">
        <v>815</v>
      </c>
      <c r="M200" s="6">
        <v>0.8</v>
      </c>
      <c r="N200" s="6"/>
      <c r="O200" s="77" t="s">
        <v>65</v>
      </c>
      <c r="P200" s="67" t="s">
        <v>612</v>
      </c>
      <c r="Q200" s="68" t="s">
        <v>71</v>
      </c>
      <c r="R200" s="74" t="s">
        <v>66</v>
      </c>
      <c r="S200" s="115" t="s">
        <v>66</v>
      </c>
      <c r="T200" s="121" t="s">
        <v>238</v>
      </c>
      <c r="U200" s="121" t="s">
        <v>72</v>
      </c>
      <c r="V200" s="69" t="s">
        <v>609</v>
      </c>
      <c r="W200" s="69" t="s">
        <v>609</v>
      </c>
      <c r="X200" s="69" t="s">
        <v>609</v>
      </c>
      <c r="Y200" s="77"/>
      <c r="AB200" s="69" t="s">
        <v>1228</v>
      </c>
      <c r="AC200" s="69">
        <v>0</v>
      </c>
      <c r="AD200" s="77"/>
      <c r="AE200" s="77"/>
    </row>
    <row r="201" spans="1:31">
      <c r="A201" s="52">
        <v>235</v>
      </c>
      <c r="B201" s="52" t="s">
        <v>13</v>
      </c>
      <c r="C201" s="115" t="s">
        <v>41</v>
      </c>
      <c r="D201" s="52" t="s">
        <v>812</v>
      </c>
      <c r="E201" s="77" t="s">
        <v>842</v>
      </c>
      <c r="F201" s="50">
        <v>4</v>
      </c>
      <c r="G201" s="50" t="s">
        <v>90</v>
      </c>
      <c r="H201" s="50"/>
      <c r="I201" s="69" t="s">
        <v>90</v>
      </c>
      <c r="J201" s="70" t="s">
        <v>87</v>
      </c>
      <c r="K201" s="77" t="s">
        <v>677</v>
      </c>
      <c r="L201" s="77" t="s">
        <v>815</v>
      </c>
      <c r="M201" s="6">
        <v>1</v>
      </c>
      <c r="N201" s="6"/>
      <c r="O201" s="77" t="s">
        <v>65</v>
      </c>
      <c r="P201" s="67" t="s">
        <v>607</v>
      </c>
      <c r="Q201" s="68" t="s">
        <v>87</v>
      </c>
      <c r="R201" s="74" t="s">
        <v>66</v>
      </c>
      <c r="S201" s="115" t="s">
        <v>66</v>
      </c>
      <c r="T201" s="121" t="s">
        <v>95</v>
      </c>
      <c r="U201" s="121" t="s">
        <v>87</v>
      </c>
      <c r="V201" s="77"/>
      <c r="W201" s="69" t="s">
        <v>609</v>
      </c>
      <c r="X201" s="77"/>
      <c r="Y201" s="77"/>
      <c r="AB201" s="69"/>
      <c r="AC201" s="69">
        <v>1</v>
      </c>
      <c r="AD201" s="77"/>
      <c r="AE201" s="77"/>
    </row>
    <row r="202" spans="1:31">
      <c r="A202" s="52">
        <v>236</v>
      </c>
      <c r="B202" s="52" t="s">
        <v>13</v>
      </c>
      <c r="C202" s="115" t="s">
        <v>41</v>
      </c>
      <c r="D202" s="52" t="s">
        <v>812</v>
      </c>
      <c r="E202" s="77" t="s">
        <v>842</v>
      </c>
      <c r="F202" s="50">
        <v>4</v>
      </c>
      <c r="G202" s="50" t="s">
        <v>376</v>
      </c>
      <c r="H202" s="50"/>
      <c r="I202" s="69" t="s">
        <v>376</v>
      </c>
      <c r="J202" s="70" t="s">
        <v>402</v>
      </c>
      <c r="K202" s="77" t="s">
        <v>843</v>
      </c>
      <c r="L202" s="77" t="s">
        <v>815</v>
      </c>
      <c r="M202" s="6">
        <v>1</v>
      </c>
      <c r="N202" s="6"/>
      <c r="O202" s="77" t="s">
        <v>65</v>
      </c>
      <c r="P202" s="67" t="s">
        <v>608</v>
      </c>
      <c r="Q202" s="68" t="s">
        <v>145</v>
      </c>
      <c r="R202" s="74" t="s">
        <v>66</v>
      </c>
      <c r="S202" s="115" t="s">
        <v>66</v>
      </c>
      <c r="T202" s="121" t="s">
        <v>171</v>
      </c>
      <c r="U202" s="121" t="s">
        <v>402</v>
      </c>
      <c r="V202" s="77"/>
      <c r="W202" s="69" t="s">
        <v>609</v>
      </c>
      <c r="X202" s="77"/>
      <c r="Y202" s="77"/>
      <c r="AB202" s="69"/>
      <c r="AC202" s="77"/>
      <c r="AD202" s="77"/>
      <c r="AE202" s="77"/>
    </row>
    <row r="203" spans="1:31">
      <c r="A203" s="52">
        <v>237</v>
      </c>
      <c r="B203" s="52" t="s">
        <v>13</v>
      </c>
      <c r="C203" s="115" t="s">
        <v>41</v>
      </c>
      <c r="D203" s="52" t="s">
        <v>812</v>
      </c>
      <c r="E203" s="77" t="s">
        <v>842</v>
      </c>
      <c r="F203" s="50">
        <v>4</v>
      </c>
      <c r="G203" s="50" t="s">
        <v>157</v>
      </c>
      <c r="H203" s="50"/>
      <c r="I203" s="69" t="s">
        <v>157</v>
      </c>
      <c r="J203" s="70" t="s">
        <v>158</v>
      </c>
      <c r="K203" s="77" t="s">
        <v>682</v>
      </c>
      <c r="L203" s="77" t="s">
        <v>815</v>
      </c>
      <c r="M203" s="6">
        <v>0.8</v>
      </c>
      <c r="N203" s="6"/>
      <c r="O203" s="77" t="s">
        <v>65</v>
      </c>
      <c r="P203" s="67" t="s">
        <v>108</v>
      </c>
      <c r="Q203" s="68" t="s">
        <v>399</v>
      </c>
      <c r="R203" s="74" t="s">
        <v>66</v>
      </c>
      <c r="S203" s="115" t="s">
        <v>66</v>
      </c>
      <c r="T203" s="121" t="s">
        <v>95</v>
      </c>
      <c r="U203" s="121" t="s">
        <v>158</v>
      </c>
      <c r="V203" s="77"/>
      <c r="W203" s="69" t="s">
        <v>609</v>
      </c>
      <c r="X203" s="77"/>
      <c r="Y203" s="77"/>
      <c r="AB203" s="77"/>
      <c r="AC203" s="77"/>
      <c r="AD203" s="77"/>
      <c r="AE203" s="77"/>
    </row>
    <row r="204" spans="1:31">
      <c r="A204" s="52">
        <v>238</v>
      </c>
      <c r="B204" s="52" t="s">
        <v>13</v>
      </c>
      <c r="C204" s="115" t="s">
        <v>41</v>
      </c>
      <c r="D204" s="52" t="s">
        <v>812</v>
      </c>
      <c r="E204" s="77" t="s">
        <v>842</v>
      </c>
      <c r="F204" s="50">
        <v>4</v>
      </c>
      <c r="G204" s="50" t="s">
        <v>174</v>
      </c>
      <c r="H204" s="50"/>
      <c r="I204" s="69" t="s">
        <v>174</v>
      </c>
      <c r="J204" s="70" t="s">
        <v>173</v>
      </c>
      <c r="K204" s="69" t="s">
        <v>2406</v>
      </c>
      <c r="L204" s="77" t="s">
        <v>815</v>
      </c>
      <c r="M204" s="6">
        <v>0.8</v>
      </c>
      <c r="N204" s="6"/>
      <c r="O204" s="77" t="s">
        <v>65</v>
      </c>
      <c r="P204" s="67" t="s">
        <v>108</v>
      </c>
      <c r="Q204" s="68" t="s">
        <v>173</v>
      </c>
      <c r="R204" s="74" t="s">
        <v>66</v>
      </c>
      <c r="S204" s="115" t="s">
        <v>66</v>
      </c>
      <c r="T204" s="121" t="s">
        <v>173</v>
      </c>
      <c r="V204" s="77"/>
      <c r="W204" s="69" t="s">
        <v>609</v>
      </c>
      <c r="X204" s="77"/>
      <c r="Y204" s="77"/>
      <c r="AB204" s="77"/>
      <c r="AC204" s="77"/>
      <c r="AD204" s="77"/>
      <c r="AE204" s="77"/>
    </row>
    <row r="205" spans="1:31">
      <c r="A205" s="52">
        <v>239</v>
      </c>
      <c r="B205" s="52" t="s">
        <v>13</v>
      </c>
      <c r="C205" s="115" t="s">
        <v>41</v>
      </c>
      <c r="D205" s="52" t="s">
        <v>812</v>
      </c>
      <c r="E205" s="77" t="s">
        <v>842</v>
      </c>
      <c r="F205" s="50">
        <v>4</v>
      </c>
      <c r="G205" s="50" t="s">
        <v>295</v>
      </c>
      <c r="H205" s="50"/>
      <c r="I205" s="69" t="s">
        <v>295</v>
      </c>
      <c r="J205" s="70" t="s">
        <v>296</v>
      </c>
      <c r="K205" s="77" t="s">
        <v>844</v>
      </c>
      <c r="L205" s="77" t="s">
        <v>815</v>
      </c>
      <c r="M205" s="6">
        <v>0.8</v>
      </c>
      <c r="N205" s="6"/>
      <c r="O205" s="77" t="s">
        <v>65</v>
      </c>
      <c r="P205" s="67" t="s">
        <v>108</v>
      </c>
      <c r="Q205" s="68" t="s">
        <v>608</v>
      </c>
      <c r="R205" s="74" t="s">
        <v>66</v>
      </c>
      <c r="S205" s="115" t="s">
        <v>66</v>
      </c>
      <c r="T205" s="121" t="s">
        <v>95</v>
      </c>
      <c r="V205" s="77"/>
      <c r="W205" s="69" t="s">
        <v>609</v>
      </c>
      <c r="X205" s="77"/>
      <c r="Y205" s="77"/>
      <c r="AB205" s="77"/>
      <c r="AC205" s="69">
        <v>1</v>
      </c>
      <c r="AD205" s="77"/>
    </row>
    <row r="206" spans="1:31">
      <c r="A206" s="52">
        <v>240</v>
      </c>
      <c r="B206" s="52" t="s">
        <v>13</v>
      </c>
      <c r="C206" s="115" t="s">
        <v>41</v>
      </c>
      <c r="D206" s="52" t="s">
        <v>812</v>
      </c>
      <c r="E206" s="77" t="s">
        <v>842</v>
      </c>
      <c r="F206" s="50">
        <v>4</v>
      </c>
      <c r="G206" s="50" t="s">
        <v>430</v>
      </c>
      <c r="H206" s="50"/>
      <c r="I206" s="69" t="s">
        <v>430</v>
      </c>
      <c r="J206" s="70" t="s">
        <v>431</v>
      </c>
      <c r="K206" s="77" t="s">
        <v>845</v>
      </c>
      <c r="L206" s="77" t="s">
        <v>815</v>
      </c>
      <c r="M206" s="6">
        <v>0.6</v>
      </c>
      <c r="N206" s="6"/>
      <c r="O206" s="77" t="s">
        <v>65</v>
      </c>
      <c r="P206" s="67" t="s">
        <v>108</v>
      </c>
      <c r="Q206" s="68" t="s">
        <v>420</v>
      </c>
      <c r="R206" s="74" t="s">
        <v>66</v>
      </c>
      <c r="S206" s="115" t="s">
        <v>66</v>
      </c>
      <c r="T206" s="121" t="s">
        <v>95</v>
      </c>
      <c r="V206" s="77"/>
      <c r="W206" s="69" t="s">
        <v>609</v>
      </c>
      <c r="X206" s="77"/>
      <c r="Y206" s="77"/>
      <c r="AB206" s="77"/>
      <c r="AC206" s="69">
        <v>1</v>
      </c>
      <c r="AD206" s="77"/>
    </row>
    <row r="207" spans="1:31">
      <c r="A207" s="52">
        <v>241</v>
      </c>
      <c r="B207" s="52" t="s">
        <v>13</v>
      </c>
      <c r="C207" s="115" t="s">
        <v>41</v>
      </c>
      <c r="D207" s="52" t="s">
        <v>812</v>
      </c>
      <c r="E207" s="77" t="s">
        <v>842</v>
      </c>
      <c r="F207" s="50">
        <v>4</v>
      </c>
      <c r="G207" s="50" t="s">
        <v>329</v>
      </c>
      <c r="H207" s="50"/>
      <c r="I207" s="69" t="s">
        <v>329</v>
      </c>
      <c r="J207" s="70" t="s">
        <v>686</v>
      </c>
      <c r="K207" s="77" t="s">
        <v>846</v>
      </c>
      <c r="L207" s="77" t="s">
        <v>815</v>
      </c>
      <c r="M207" s="6">
        <v>0.8</v>
      </c>
      <c r="N207" s="6"/>
      <c r="O207" s="77" t="s">
        <v>688</v>
      </c>
      <c r="P207" s="67" t="s">
        <v>608</v>
      </c>
      <c r="Q207" s="68" t="s">
        <v>608</v>
      </c>
      <c r="S207" s="115" t="s">
        <v>145</v>
      </c>
      <c r="T207" s="121" t="s">
        <v>171</v>
      </c>
      <c r="V207" s="77"/>
      <c r="W207" s="69" t="s">
        <v>609</v>
      </c>
      <c r="X207" s="69" t="s">
        <v>609</v>
      </c>
      <c r="Y207" s="77"/>
      <c r="AB207" s="69" t="s">
        <v>1244</v>
      </c>
      <c r="AC207" s="69">
        <v>0</v>
      </c>
      <c r="AD207" s="77"/>
      <c r="AE207" s="77"/>
    </row>
    <row r="208" spans="1:31">
      <c r="A208" s="52">
        <v>242</v>
      </c>
      <c r="B208" s="52" t="s">
        <v>13</v>
      </c>
      <c r="C208" s="115" t="s">
        <v>41</v>
      </c>
      <c r="D208" s="52" t="s">
        <v>812</v>
      </c>
      <c r="E208" s="77" t="s">
        <v>842</v>
      </c>
      <c r="F208" s="50">
        <v>4</v>
      </c>
      <c r="G208" s="50" t="s">
        <v>141</v>
      </c>
      <c r="H208" s="50"/>
      <c r="I208" s="69" t="s">
        <v>141</v>
      </c>
      <c r="J208" s="70" t="s">
        <v>144</v>
      </c>
      <c r="K208" s="77" t="s">
        <v>847</v>
      </c>
      <c r="L208" s="77" t="s">
        <v>815</v>
      </c>
      <c r="M208" s="6">
        <v>1</v>
      </c>
      <c r="N208" s="6"/>
      <c r="O208" s="77" t="s">
        <v>65</v>
      </c>
      <c r="P208" s="67" t="s">
        <v>108</v>
      </c>
      <c r="Q208" s="68" t="s">
        <v>144</v>
      </c>
      <c r="R208" s="74" t="s">
        <v>66</v>
      </c>
      <c r="S208" s="115" t="s">
        <v>66</v>
      </c>
      <c r="T208" s="121" t="s">
        <v>262</v>
      </c>
      <c r="U208" s="121" t="s">
        <v>144</v>
      </c>
      <c r="V208" s="77"/>
      <c r="W208" s="69" t="s">
        <v>609</v>
      </c>
      <c r="X208" s="77"/>
      <c r="Y208" s="77"/>
      <c r="AB208" s="77"/>
      <c r="AC208" s="77"/>
      <c r="AD208" s="77"/>
    </row>
    <row r="209" spans="1:31">
      <c r="A209" s="52">
        <v>243</v>
      </c>
      <c r="B209" s="52" t="s">
        <v>13</v>
      </c>
      <c r="C209" s="115" t="s">
        <v>41</v>
      </c>
      <c r="D209" s="52" t="s">
        <v>812</v>
      </c>
      <c r="E209" s="77" t="s">
        <v>842</v>
      </c>
      <c r="F209" s="50">
        <v>4</v>
      </c>
      <c r="G209" s="50" t="s">
        <v>550</v>
      </c>
      <c r="H209" s="50"/>
      <c r="I209" s="69" t="s">
        <v>550</v>
      </c>
      <c r="J209" s="70" t="s">
        <v>1782</v>
      </c>
      <c r="K209" s="77" t="s">
        <v>848</v>
      </c>
      <c r="L209" s="77" t="s">
        <v>815</v>
      </c>
      <c r="M209" s="6">
        <v>0.8</v>
      </c>
      <c r="N209" s="6"/>
      <c r="O209" s="77" t="s">
        <v>688</v>
      </c>
      <c r="P209" s="67" t="s">
        <v>608</v>
      </c>
      <c r="Q209" s="68" t="s">
        <v>608</v>
      </c>
      <c r="R209" s="74" t="s">
        <v>418</v>
      </c>
      <c r="S209" s="115" t="s">
        <v>418</v>
      </c>
      <c r="T209" s="121" t="s">
        <v>171</v>
      </c>
      <c r="V209" s="77"/>
      <c r="W209" s="77"/>
      <c r="X209" s="69" t="s">
        <v>609</v>
      </c>
      <c r="Y209" s="77"/>
      <c r="AB209" s="69" t="s">
        <v>1243</v>
      </c>
      <c r="AC209" s="69">
        <v>0</v>
      </c>
      <c r="AD209" s="77"/>
    </row>
    <row r="210" spans="1:31">
      <c r="A210" s="52">
        <v>244</v>
      </c>
      <c r="B210" s="52" t="s">
        <v>13</v>
      </c>
      <c r="C210" s="115" t="s">
        <v>41</v>
      </c>
      <c r="D210" s="52" t="s">
        <v>812</v>
      </c>
      <c r="E210" s="77" t="s">
        <v>842</v>
      </c>
      <c r="F210" s="50">
        <v>4</v>
      </c>
      <c r="G210" s="50" t="s">
        <v>109</v>
      </c>
      <c r="H210" s="50"/>
      <c r="I210" s="69" t="s">
        <v>109</v>
      </c>
      <c r="J210" s="70" t="s">
        <v>110</v>
      </c>
      <c r="K210" s="77" t="s">
        <v>849</v>
      </c>
      <c r="L210" s="77" t="s">
        <v>815</v>
      </c>
      <c r="M210" s="6">
        <v>0.8</v>
      </c>
      <c r="N210" s="6"/>
      <c r="O210" s="77" t="s">
        <v>65</v>
      </c>
      <c r="P210" s="67" t="s">
        <v>108</v>
      </c>
      <c r="Q210" s="68" t="s">
        <v>608</v>
      </c>
      <c r="R210" s="74" t="s">
        <v>66</v>
      </c>
      <c r="S210" s="115" t="s">
        <v>66</v>
      </c>
      <c r="T210" s="121" t="s">
        <v>2398</v>
      </c>
      <c r="U210" s="121" t="s">
        <v>116</v>
      </c>
      <c r="V210" s="69" t="s">
        <v>609</v>
      </c>
      <c r="W210" s="69" t="s">
        <v>609</v>
      </c>
      <c r="X210" s="69" t="s">
        <v>609</v>
      </c>
      <c r="Y210" s="77"/>
      <c r="AB210" s="77"/>
      <c r="AC210" s="77"/>
      <c r="AD210" s="77"/>
      <c r="AE210" s="77"/>
    </row>
    <row r="211" spans="1:31">
      <c r="A211" s="52">
        <v>245</v>
      </c>
      <c r="B211" s="52" t="s">
        <v>13</v>
      </c>
      <c r="C211" s="115" t="s">
        <v>41</v>
      </c>
      <c r="D211" s="52" t="s">
        <v>812</v>
      </c>
      <c r="E211" s="77" t="s">
        <v>842</v>
      </c>
      <c r="F211" s="50">
        <v>4</v>
      </c>
      <c r="G211" s="50" t="s">
        <v>540</v>
      </c>
      <c r="H211" s="50"/>
      <c r="I211" s="69" t="s">
        <v>540</v>
      </c>
      <c r="J211" s="70" t="s">
        <v>541</v>
      </c>
      <c r="K211" s="77" t="s">
        <v>709</v>
      </c>
      <c r="L211" s="77" t="s">
        <v>815</v>
      </c>
      <c r="M211" s="6">
        <v>0.6</v>
      </c>
      <c r="N211" s="6"/>
      <c r="O211" s="77" t="s">
        <v>65</v>
      </c>
      <c r="P211" s="67" t="s">
        <v>108</v>
      </c>
      <c r="Q211" s="68" t="s">
        <v>145</v>
      </c>
      <c r="R211" s="74" t="s">
        <v>66</v>
      </c>
      <c r="S211" s="115" t="s">
        <v>66</v>
      </c>
      <c r="T211" s="121" t="s">
        <v>368</v>
      </c>
      <c r="U211" s="121" t="s">
        <v>167</v>
      </c>
      <c r="V211" s="77"/>
      <c r="W211" s="77"/>
      <c r="X211" s="77" t="s">
        <v>609</v>
      </c>
      <c r="Y211" s="77"/>
      <c r="AB211" s="77"/>
      <c r="AC211" s="77"/>
      <c r="AD211" s="77"/>
      <c r="AE211" s="77"/>
    </row>
    <row r="212" spans="1:31">
      <c r="A212" s="52">
        <v>246</v>
      </c>
      <c r="B212" s="52" t="s">
        <v>13</v>
      </c>
      <c r="C212" s="115" t="s">
        <v>41</v>
      </c>
      <c r="D212" s="52" t="s">
        <v>812</v>
      </c>
      <c r="E212" s="77" t="s">
        <v>842</v>
      </c>
      <c r="F212" s="50">
        <v>4</v>
      </c>
      <c r="G212" s="50" t="s">
        <v>525</v>
      </c>
      <c r="H212" s="50"/>
      <c r="I212" s="69" t="s">
        <v>525</v>
      </c>
      <c r="J212" s="70" t="s">
        <v>526</v>
      </c>
      <c r="K212" s="77" t="s">
        <v>714</v>
      </c>
      <c r="L212" s="77" t="s">
        <v>815</v>
      </c>
      <c r="M212" s="6">
        <v>0.6</v>
      </c>
      <c r="N212" s="6"/>
      <c r="O212" s="77" t="s">
        <v>65</v>
      </c>
      <c r="P212" s="67" t="s">
        <v>608</v>
      </c>
      <c r="Q212" s="68" t="s">
        <v>145</v>
      </c>
      <c r="R212" s="74" t="s">
        <v>66</v>
      </c>
      <c r="S212" s="115" t="s">
        <v>66</v>
      </c>
      <c r="T212" s="121" t="s">
        <v>171</v>
      </c>
      <c r="V212" s="69"/>
      <c r="W212" s="77"/>
      <c r="X212" s="69" t="s">
        <v>609</v>
      </c>
      <c r="Y212" s="77"/>
      <c r="AB212" s="77"/>
      <c r="AC212" s="77"/>
      <c r="AD212" s="77"/>
      <c r="AE212" s="77"/>
    </row>
    <row r="213" spans="1:31">
      <c r="A213" s="52">
        <v>247</v>
      </c>
      <c r="B213" s="52" t="s">
        <v>13</v>
      </c>
      <c r="C213" s="115" t="s">
        <v>41</v>
      </c>
      <c r="D213" s="52" t="s">
        <v>812</v>
      </c>
      <c r="E213" s="77" t="s">
        <v>842</v>
      </c>
      <c r="F213" s="50">
        <v>4</v>
      </c>
      <c r="G213" s="50" t="s">
        <v>220</v>
      </c>
      <c r="H213" s="50"/>
      <c r="I213" s="69" t="s">
        <v>220</v>
      </c>
      <c r="J213" s="70" t="s">
        <v>222</v>
      </c>
      <c r="K213" s="77" t="s">
        <v>850</v>
      </c>
      <c r="L213" s="77" t="s">
        <v>815</v>
      </c>
      <c r="M213" s="6">
        <v>1</v>
      </c>
      <c r="N213" s="6"/>
      <c r="O213" s="77" t="s">
        <v>65</v>
      </c>
      <c r="P213" s="67" t="s">
        <v>608</v>
      </c>
      <c r="Q213" s="68" t="s">
        <v>222</v>
      </c>
      <c r="R213" s="74" t="s">
        <v>418</v>
      </c>
      <c r="S213" s="115" t="s">
        <v>418</v>
      </c>
      <c r="T213" s="121" t="s">
        <v>171</v>
      </c>
      <c r="V213" s="77"/>
      <c r="W213" s="69" t="s">
        <v>609</v>
      </c>
      <c r="X213" s="77"/>
      <c r="Y213" s="77"/>
      <c r="AB213" s="77"/>
      <c r="AC213" s="77"/>
      <c r="AD213" s="77"/>
      <c r="AE213" s="77"/>
    </row>
    <row r="214" spans="1:31">
      <c r="A214" s="52">
        <v>248</v>
      </c>
      <c r="B214" s="52" t="s">
        <v>13</v>
      </c>
      <c r="C214" s="115" t="s">
        <v>41</v>
      </c>
      <c r="D214" s="52" t="s">
        <v>812</v>
      </c>
      <c r="E214" s="77" t="s">
        <v>842</v>
      </c>
      <c r="F214" s="50">
        <v>4</v>
      </c>
      <c r="G214" s="50" t="s">
        <v>218</v>
      </c>
      <c r="H214" s="50"/>
      <c r="I214" s="69" t="s">
        <v>218</v>
      </c>
      <c r="J214" s="70" t="s">
        <v>738</v>
      </c>
      <c r="K214" s="77" t="s">
        <v>720</v>
      </c>
      <c r="L214" s="77" t="s">
        <v>815</v>
      </c>
      <c r="M214" s="6">
        <v>1</v>
      </c>
      <c r="N214" s="6"/>
      <c r="O214" s="77" t="s">
        <v>65</v>
      </c>
      <c r="P214" s="67" t="s">
        <v>108</v>
      </c>
      <c r="Q214" s="68" t="s">
        <v>134</v>
      </c>
      <c r="R214" s="74" t="s">
        <v>66</v>
      </c>
      <c r="S214" s="115" t="s">
        <v>66</v>
      </c>
      <c r="T214" s="121" t="s">
        <v>140</v>
      </c>
      <c r="V214" s="69" t="s">
        <v>609</v>
      </c>
      <c r="W214" s="69" t="s">
        <v>609</v>
      </c>
      <c r="X214" s="69" t="s">
        <v>609</v>
      </c>
      <c r="Y214" s="77"/>
      <c r="AB214" s="77"/>
      <c r="AC214" s="69">
        <v>1</v>
      </c>
      <c r="AD214" s="77"/>
      <c r="AE214" s="77"/>
    </row>
    <row r="215" spans="1:31">
      <c r="A215" s="52">
        <v>249</v>
      </c>
      <c r="B215" s="52" t="s">
        <v>13</v>
      </c>
      <c r="C215" s="116" t="s">
        <v>851</v>
      </c>
      <c r="D215" s="52" t="s">
        <v>852</v>
      </c>
      <c r="E215" s="118" t="s">
        <v>853</v>
      </c>
      <c r="F215" s="50">
        <v>2</v>
      </c>
      <c r="G215" s="77" t="s">
        <v>235</v>
      </c>
      <c r="H215" s="77"/>
      <c r="I215" s="69" t="s">
        <v>235</v>
      </c>
      <c r="J215" s="74" t="s">
        <v>235</v>
      </c>
      <c r="K215" s="77" t="s">
        <v>854</v>
      </c>
      <c r="L215" s="77" t="s">
        <v>855</v>
      </c>
      <c r="M215" s="6">
        <v>0.6</v>
      </c>
      <c r="N215" s="55">
        <v>43015</v>
      </c>
      <c r="O215" s="77" t="s">
        <v>688</v>
      </c>
      <c r="P215" s="67" t="s">
        <v>608</v>
      </c>
      <c r="Q215" s="68" t="s">
        <v>608</v>
      </c>
      <c r="R215" s="74" t="s">
        <v>235</v>
      </c>
      <c r="S215" s="115" t="s">
        <v>235</v>
      </c>
      <c r="T215" s="121" t="s">
        <v>171</v>
      </c>
      <c r="U215" s="121" t="s">
        <v>167</v>
      </c>
      <c r="V215" s="77"/>
      <c r="W215" s="69" t="s">
        <v>609</v>
      </c>
      <c r="X215" s="69"/>
      <c r="Y215" s="77"/>
      <c r="Z215" s="56" t="s">
        <v>1217</v>
      </c>
      <c r="AB215" s="77"/>
      <c r="AC215" s="77">
        <v>0</v>
      </c>
      <c r="AD215" s="77"/>
      <c r="AE215" s="77"/>
    </row>
    <row r="216" spans="1:31">
      <c r="A216" s="52">
        <v>250</v>
      </c>
      <c r="B216" s="52" t="s">
        <v>13</v>
      </c>
      <c r="C216" s="116" t="s">
        <v>851</v>
      </c>
      <c r="D216" s="52" t="s">
        <v>852</v>
      </c>
      <c r="E216" s="118" t="s">
        <v>853</v>
      </c>
      <c r="F216" s="50">
        <v>2</v>
      </c>
      <c r="G216" s="77" t="s">
        <v>266</v>
      </c>
      <c r="H216" s="77"/>
      <c r="I216" s="69" t="s">
        <v>266</v>
      </c>
      <c r="J216" s="74" t="s">
        <v>266</v>
      </c>
      <c r="K216" s="69" t="s">
        <v>856</v>
      </c>
      <c r="L216" s="77" t="s">
        <v>857</v>
      </c>
      <c r="M216" s="6">
        <v>1</v>
      </c>
      <c r="N216" s="55">
        <v>43015</v>
      </c>
      <c r="O216" s="77" t="s">
        <v>263</v>
      </c>
      <c r="P216" s="67" t="s">
        <v>655</v>
      </c>
      <c r="Q216" s="68" t="s">
        <v>266</v>
      </c>
      <c r="R216" s="74" t="s">
        <v>266</v>
      </c>
      <c r="S216" s="115" t="s">
        <v>266</v>
      </c>
      <c r="T216" s="121" t="s">
        <v>171</v>
      </c>
      <c r="U216" s="121" t="s">
        <v>326</v>
      </c>
      <c r="V216" s="77"/>
      <c r="W216" s="69" t="s">
        <v>609</v>
      </c>
      <c r="X216" s="77"/>
      <c r="Y216" s="77"/>
      <c r="AB216" s="77"/>
      <c r="AC216" s="61">
        <v>1</v>
      </c>
      <c r="AE216" s="69" t="s">
        <v>266</v>
      </c>
    </row>
    <row r="217" spans="1:31">
      <c r="A217" s="52">
        <v>252</v>
      </c>
      <c r="B217" s="52" t="s">
        <v>13</v>
      </c>
      <c r="C217" s="116" t="s">
        <v>851</v>
      </c>
      <c r="D217" s="52" t="s">
        <v>852</v>
      </c>
      <c r="E217" s="118" t="s">
        <v>853</v>
      </c>
      <c r="F217" s="50">
        <v>2</v>
      </c>
      <c r="G217" s="77" t="s">
        <v>210</v>
      </c>
      <c r="H217" s="77"/>
      <c r="I217" s="69" t="s">
        <v>210</v>
      </c>
      <c r="J217" s="74" t="s">
        <v>210</v>
      </c>
      <c r="K217" s="77" t="s">
        <v>861</v>
      </c>
      <c r="L217" s="77" t="s">
        <v>862</v>
      </c>
      <c r="M217" s="63">
        <v>1</v>
      </c>
      <c r="N217" s="55">
        <v>43015</v>
      </c>
      <c r="O217" s="77" t="s">
        <v>189</v>
      </c>
      <c r="P217" s="67" t="s">
        <v>717</v>
      </c>
      <c r="Q217" s="68" t="s">
        <v>210</v>
      </c>
      <c r="R217" s="74" t="s">
        <v>210</v>
      </c>
      <c r="S217" s="115" t="s">
        <v>210</v>
      </c>
      <c r="T217" s="121" t="s">
        <v>171</v>
      </c>
      <c r="U217" s="121" t="s">
        <v>167</v>
      </c>
      <c r="V217" s="77"/>
      <c r="W217" s="69" t="s">
        <v>609</v>
      </c>
      <c r="X217" s="77"/>
      <c r="Y217" s="77"/>
      <c r="AB217" s="77"/>
      <c r="AC217" s="69">
        <v>1</v>
      </c>
      <c r="AD217" s="77"/>
      <c r="AE217" s="69" t="s">
        <v>737</v>
      </c>
    </row>
    <row r="218" spans="1:31">
      <c r="A218" s="52">
        <v>254</v>
      </c>
      <c r="B218" s="52" t="s">
        <v>13</v>
      </c>
      <c r="C218" s="116" t="s">
        <v>851</v>
      </c>
      <c r="D218" s="52" t="s">
        <v>852</v>
      </c>
      <c r="E218" s="118" t="s">
        <v>853</v>
      </c>
      <c r="F218" s="50">
        <v>2</v>
      </c>
      <c r="G218" s="77" t="s">
        <v>866</v>
      </c>
      <c r="H218" s="77"/>
      <c r="I218" s="69" t="s">
        <v>867</v>
      </c>
      <c r="J218" s="74" t="s">
        <v>867</v>
      </c>
      <c r="K218" s="77" t="s">
        <v>868</v>
      </c>
      <c r="L218" s="77" t="s">
        <v>869</v>
      </c>
      <c r="M218" s="6">
        <v>0.6</v>
      </c>
      <c r="N218" s="55">
        <v>43015</v>
      </c>
      <c r="O218" s="77" t="s">
        <v>189</v>
      </c>
      <c r="P218" s="67" t="s">
        <v>717</v>
      </c>
      <c r="Q218" s="68" t="s">
        <v>190</v>
      </c>
      <c r="R218" s="74" t="s">
        <v>866</v>
      </c>
      <c r="S218" s="115" t="s">
        <v>195</v>
      </c>
      <c r="T218" s="121" t="s">
        <v>171</v>
      </c>
      <c r="V218" s="77"/>
      <c r="W218" s="69" t="s">
        <v>609</v>
      </c>
      <c r="X218" s="77"/>
      <c r="Y218" s="77"/>
      <c r="AB218" s="77"/>
      <c r="AC218" s="69">
        <v>1</v>
      </c>
      <c r="AD218" s="69" t="s">
        <v>870</v>
      </c>
      <c r="AE218" s="69" t="s">
        <v>811</v>
      </c>
    </row>
    <row r="219" spans="1:31">
      <c r="A219" s="52">
        <v>257</v>
      </c>
      <c r="B219" s="52" t="s">
        <v>13</v>
      </c>
      <c r="C219" s="116" t="s">
        <v>851</v>
      </c>
      <c r="D219" s="52" t="s">
        <v>852</v>
      </c>
      <c r="E219" s="118" t="s">
        <v>853</v>
      </c>
      <c r="F219" s="50">
        <v>2</v>
      </c>
      <c r="G219" s="77" t="s">
        <v>182</v>
      </c>
      <c r="H219" s="77"/>
      <c r="I219" s="69" t="s">
        <v>182</v>
      </c>
      <c r="J219" s="74" t="s">
        <v>182</v>
      </c>
      <c r="K219" s="77" t="s">
        <v>875</v>
      </c>
      <c r="L219" s="77" t="s">
        <v>876</v>
      </c>
      <c r="M219" s="6">
        <v>0.8</v>
      </c>
      <c r="N219" s="55">
        <v>43015</v>
      </c>
      <c r="O219" s="77" t="s">
        <v>65</v>
      </c>
      <c r="P219" s="67" t="s">
        <v>184</v>
      </c>
      <c r="Q219" s="68" t="s">
        <v>182</v>
      </c>
      <c r="R219" s="74" t="s">
        <v>182</v>
      </c>
      <c r="S219" s="115" t="s">
        <v>182</v>
      </c>
      <c r="T219" s="121" t="s">
        <v>171</v>
      </c>
      <c r="U219" s="121" t="s">
        <v>182</v>
      </c>
      <c r="V219" s="77"/>
      <c r="W219" s="69" t="s">
        <v>609</v>
      </c>
      <c r="X219" s="77"/>
      <c r="Y219" s="77"/>
      <c r="AB219" s="77"/>
      <c r="AC219" s="77"/>
      <c r="AD219" s="77"/>
    </row>
    <row r="220" spans="1:31">
      <c r="A220" s="52">
        <v>258</v>
      </c>
      <c r="B220" s="52" t="s">
        <v>13</v>
      </c>
      <c r="C220" s="116" t="s">
        <v>851</v>
      </c>
      <c r="D220" s="52" t="s">
        <v>852</v>
      </c>
      <c r="E220" s="118" t="s">
        <v>853</v>
      </c>
      <c r="F220" s="50">
        <v>2</v>
      </c>
      <c r="G220" s="77" t="s">
        <v>231</v>
      </c>
      <c r="H220" s="77"/>
      <c r="I220" s="69" t="s">
        <v>231</v>
      </c>
      <c r="J220" s="74" t="s">
        <v>231</v>
      </c>
      <c r="K220" s="77" t="s">
        <v>877</v>
      </c>
      <c r="L220" s="77" t="s">
        <v>878</v>
      </c>
      <c r="M220" s="6">
        <v>1</v>
      </c>
      <c r="N220" s="55">
        <v>43015</v>
      </c>
      <c r="O220" s="77" t="s">
        <v>189</v>
      </c>
      <c r="P220" s="67" t="s">
        <v>717</v>
      </c>
      <c r="Q220" s="68" t="s">
        <v>227</v>
      </c>
      <c r="R220" s="74" t="s">
        <v>231</v>
      </c>
      <c r="S220" s="115" t="s">
        <v>231</v>
      </c>
      <c r="T220" s="121" t="s">
        <v>171</v>
      </c>
      <c r="U220" s="121" t="s">
        <v>230</v>
      </c>
      <c r="V220" s="77"/>
      <c r="W220" s="69" t="s">
        <v>609</v>
      </c>
      <c r="X220" s="77"/>
      <c r="Y220" s="77"/>
      <c r="AB220" s="77"/>
      <c r="AC220" s="69">
        <v>1</v>
      </c>
      <c r="AD220" s="77"/>
      <c r="AE220" s="69" t="s">
        <v>732</v>
      </c>
    </row>
    <row r="221" spans="1:31">
      <c r="A221" s="52">
        <v>259</v>
      </c>
      <c r="B221" s="52" t="s">
        <v>13</v>
      </c>
      <c r="C221" s="116" t="s">
        <v>851</v>
      </c>
      <c r="D221" s="52" t="s">
        <v>852</v>
      </c>
      <c r="E221" s="118" t="s">
        <v>853</v>
      </c>
      <c r="F221" s="50">
        <v>2</v>
      </c>
      <c r="G221" s="77" t="s">
        <v>879</v>
      </c>
      <c r="H221" s="77"/>
      <c r="I221" s="69" t="s">
        <v>880</v>
      </c>
      <c r="J221" s="74" t="s">
        <v>880</v>
      </c>
      <c r="K221" s="77" t="s">
        <v>881</v>
      </c>
      <c r="L221" s="77" t="s">
        <v>882</v>
      </c>
      <c r="M221" s="6">
        <v>1</v>
      </c>
      <c r="N221" s="55">
        <v>43015</v>
      </c>
      <c r="O221" s="77" t="s">
        <v>189</v>
      </c>
      <c r="P221" s="67" t="s">
        <v>717</v>
      </c>
      <c r="Q221" s="68" t="s">
        <v>210</v>
      </c>
      <c r="R221" s="74" t="s">
        <v>879</v>
      </c>
      <c r="S221" s="115" t="s">
        <v>210</v>
      </c>
      <c r="T221" s="121" t="s">
        <v>171</v>
      </c>
      <c r="U221" s="121" t="s">
        <v>167</v>
      </c>
      <c r="V221" s="77"/>
      <c r="W221" s="69" t="s">
        <v>609</v>
      </c>
      <c r="X221" s="77"/>
      <c r="Y221" s="77"/>
      <c r="AB221" s="77"/>
      <c r="AC221" s="69">
        <v>1</v>
      </c>
      <c r="AD221" s="77"/>
      <c r="AE221" s="69" t="s">
        <v>737</v>
      </c>
    </row>
    <row r="222" spans="1:31">
      <c r="A222" s="52">
        <v>260</v>
      </c>
      <c r="B222" s="52" t="s">
        <v>13</v>
      </c>
      <c r="C222" s="116" t="s">
        <v>851</v>
      </c>
      <c r="D222" s="52" t="s">
        <v>852</v>
      </c>
      <c r="E222" s="118" t="s">
        <v>853</v>
      </c>
      <c r="F222" s="50">
        <v>2</v>
      </c>
      <c r="G222" s="77" t="s">
        <v>66</v>
      </c>
      <c r="H222" s="77"/>
      <c r="I222" s="69" t="s">
        <v>66</v>
      </c>
      <c r="J222" s="74" t="s">
        <v>66</v>
      </c>
      <c r="K222" s="77" t="s">
        <v>883</v>
      </c>
      <c r="L222" s="77" t="s">
        <v>884</v>
      </c>
      <c r="M222" s="6">
        <v>1</v>
      </c>
      <c r="N222" s="55">
        <v>43015</v>
      </c>
      <c r="O222" s="77" t="s">
        <v>65</v>
      </c>
      <c r="P222" s="67" t="s">
        <v>608</v>
      </c>
      <c r="Q222" s="68" t="s">
        <v>608</v>
      </c>
      <c r="R222" s="74" t="s">
        <v>66</v>
      </c>
      <c r="S222" s="115" t="s">
        <v>66</v>
      </c>
      <c r="T222" s="121" t="s">
        <v>368</v>
      </c>
      <c r="U222" s="121" t="s">
        <v>167</v>
      </c>
      <c r="V222" s="77"/>
      <c r="W222" s="77"/>
      <c r="X222" s="69" t="s">
        <v>609</v>
      </c>
      <c r="Y222" s="77"/>
      <c r="AB222" s="77"/>
      <c r="AC222" s="77"/>
      <c r="AD222" s="77"/>
      <c r="AE222" s="77"/>
    </row>
    <row r="223" spans="1:31">
      <c r="A223" s="52">
        <v>261</v>
      </c>
      <c r="B223" s="52" t="s">
        <v>13</v>
      </c>
      <c r="C223" s="66" t="s">
        <v>885</v>
      </c>
      <c r="D223" s="52" t="s">
        <v>886</v>
      </c>
      <c r="E223" s="77" t="s">
        <v>887</v>
      </c>
      <c r="F223" s="50">
        <v>2</v>
      </c>
      <c r="G223" s="50" t="s">
        <v>214</v>
      </c>
      <c r="H223" s="77"/>
      <c r="I223" s="50" t="s">
        <v>214</v>
      </c>
      <c r="J223" s="75" t="s">
        <v>214</v>
      </c>
      <c r="K223" s="77"/>
      <c r="L223" s="77"/>
      <c r="M223" s="6">
        <v>0.8</v>
      </c>
      <c r="N223" s="55">
        <v>43015</v>
      </c>
      <c r="O223" s="77" t="s">
        <v>688</v>
      </c>
      <c r="P223" s="67" t="s">
        <v>608</v>
      </c>
      <c r="Q223" s="68" t="s">
        <v>608</v>
      </c>
      <c r="R223" s="74" t="s">
        <v>210</v>
      </c>
      <c r="S223" s="115" t="s">
        <v>210</v>
      </c>
      <c r="T223" s="121" t="s">
        <v>171</v>
      </c>
      <c r="U223" s="121" t="s">
        <v>213</v>
      </c>
      <c r="V223" s="69" t="s">
        <v>609</v>
      </c>
      <c r="W223" s="77"/>
      <c r="X223" s="77"/>
      <c r="Y223" s="77"/>
      <c r="AB223" s="69" t="s">
        <v>1221</v>
      </c>
      <c r="AC223" s="77">
        <v>0</v>
      </c>
      <c r="AD223" s="77"/>
    </row>
    <row r="224" spans="1:31">
      <c r="A224" s="52">
        <v>262</v>
      </c>
      <c r="B224" s="52" t="s">
        <v>13</v>
      </c>
      <c r="C224" s="66" t="s">
        <v>885</v>
      </c>
      <c r="D224" s="52" t="s">
        <v>886</v>
      </c>
      <c r="E224" s="77" t="s">
        <v>887</v>
      </c>
      <c r="F224" s="50">
        <v>2</v>
      </c>
      <c r="G224" s="50" t="s">
        <v>257</v>
      </c>
      <c r="H224" s="77"/>
      <c r="I224" s="50" t="s">
        <v>257</v>
      </c>
      <c r="J224" s="75" t="s">
        <v>888</v>
      </c>
      <c r="K224" s="77"/>
      <c r="L224" s="77"/>
      <c r="M224" s="6">
        <v>1</v>
      </c>
      <c r="N224" s="55">
        <v>43015</v>
      </c>
      <c r="O224" s="77" t="s">
        <v>688</v>
      </c>
      <c r="P224" s="67" t="s">
        <v>608</v>
      </c>
      <c r="Q224" s="68" t="s">
        <v>608</v>
      </c>
      <c r="S224" s="115" t="s">
        <v>145</v>
      </c>
      <c r="T224" s="121" t="s">
        <v>171</v>
      </c>
      <c r="V224" s="77"/>
      <c r="W224" s="69" t="s">
        <v>609</v>
      </c>
      <c r="X224" s="69" t="s">
        <v>609</v>
      </c>
      <c r="Y224" s="77"/>
      <c r="Z224" s="56" t="s">
        <v>1217</v>
      </c>
      <c r="AB224" s="77"/>
      <c r="AC224" s="69">
        <v>0</v>
      </c>
      <c r="AD224" s="77"/>
    </row>
    <row r="225" spans="1:31">
      <c r="A225" s="52">
        <v>263</v>
      </c>
      <c r="B225" s="52" t="s">
        <v>13</v>
      </c>
      <c r="C225" s="66" t="s">
        <v>885</v>
      </c>
      <c r="D225" s="52" t="s">
        <v>886</v>
      </c>
      <c r="E225" s="77" t="s">
        <v>887</v>
      </c>
      <c r="F225" s="50">
        <v>2</v>
      </c>
      <c r="G225" s="50" t="s">
        <v>369</v>
      </c>
      <c r="H225" s="77"/>
      <c r="I225" s="50" t="s">
        <v>369</v>
      </c>
      <c r="J225" s="76" t="s">
        <v>867</v>
      </c>
      <c r="K225" s="77"/>
      <c r="L225" s="77"/>
      <c r="M225" s="6">
        <v>0.6</v>
      </c>
      <c r="N225" s="55">
        <v>43015</v>
      </c>
      <c r="O225" s="77" t="s">
        <v>189</v>
      </c>
      <c r="P225" s="67" t="s">
        <v>717</v>
      </c>
      <c r="Q225" s="68" t="s">
        <v>190</v>
      </c>
      <c r="R225" s="74" t="s">
        <v>866</v>
      </c>
      <c r="S225" s="115" t="s">
        <v>195</v>
      </c>
      <c r="T225" s="121" t="s">
        <v>171</v>
      </c>
      <c r="V225" s="77"/>
      <c r="W225" s="69" t="s">
        <v>609</v>
      </c>
      <c r="X225" s="77"/>
      <c r="Y225" s="77"/>
      <c r="AB225" s="77"/>
      <c r="AC225" s="69">
        <v>1</v>
      </c>
      <c r="AD225" s="69" t="s">
        <v>870</v>
      </c>
      <c r="AE225" s="69" t="s">
        <v>811</v>
      </c>
    </row>
    <row r="226" spans="1:31">
      <c r="A226" s="52">
        <v>264</v>
      </c>
      <c r="B226" s="52" t="s">
        <v>13</v>
      </c>
      <c r="C226" s="66" t="s">
        <v>885</v>
      </c>
      <c r="D226" s="52" t="s">
        <v>886</v>
      </c>
      <c r="E226" s="77" t="s">
        <v>887</v>
      </c>
      <c r="F226" s="50">
        <v>2</v>
      </c>
      <c r="G226" s="50" t="s">
        <v>189</v>
      </c>
      <c r="H226" s="77"/>
      <c r="I226" s="50" t="s">
        <v>189</v>
      </c>
      <c r="J226" s="76" t="s">
        <v>889</v>
      </c>
      <c r="K226" s="77"/>
      <c r="L226" s="77"/>
      <c r="M226" s="6">
        <v>1</v>
      </c>
      <c r="N226" s="55">
        <v>43015</v>
      </c>
      <c r="O226" s="77" t="s">
        <v>189</v>
      </c>
      <c r="P226" s="67" t="s">
        <v>717</v>
      </c>
      <c r="Q226" s="68" t="s">
        <v>608</v>
      </c>
      <c r="R226" s="74" t="s">
        <v>866</v>
      </c>
      <c r="S226" s="115" t="s">
        <v>195</v>
      </c>
      <c r="T226" s="121" t="s">
        <v>171</v>
      </c>
      <c r="V226" s="77"/>
      <c r="W226" s="69" t="s">
        <v>609</v>
      </c>
      <c r="X226" s="77"/>
      <c r="Y226" s="77"/>
      <c r="AB226" s="77"/>
      <c r="AC226" s="69">
        <v>0</v>
      </c>
      <c r="AD226" s="77"/>
      <c r="AE226" s="69" t="s">
        <v>1245</v>
      </c>
    </row>
    <row r="227" spans="1:31">
      <c r="A227" s="52">
        <v>266</v>
      </c>
      <c r="B227" s="52" t="s">
        <v>13</v>
      </c>
      <c r="C227" s="66" t="s">
        <v>885</v>
      </c>
      <c r="D227" s="52" t="s">
        <v>886</v>
      </c>
      <c r="E227" s="77" t="s">
        <v>887</v>
      </c>
      <c r="F227" s="50">
        <v>2</v>
      </c>
      <c r="G227" s="50" t="s">
        <v>188</v>
      </c>
      <c r="H227" s="77"/>
      <c r="I227" s="50" t="s">
        <v>188</v>
      </c>
      <c r="J227" s="76" t="s">
        <v>182</v>
      </c>
      <c r="K227" s="77"/>
      <c r="L227" s="77"/>
      <c r="M227" s="6">
        <v>0.8</v>
      </c>
      <c r="N227" s="55">
        <v>43015</v>
      </c>
      <c r="O227" s="77" t="s">
        <v>65</v>
      </c>
      <c r="P227" s="67" t="s">
        <v>184</v>
      </c>
      <c r="Q227" s="68" t="s">
        <v>182</v>
      </c>
      <c r="R227" s="74" t="s">
        <v>182</v>
      </c>
      <c r="S227" s="115" t="s">
        <v>182</v>
      </c>
      <c r="T227" s="121" t="s">
        <v>171</v>
      </c>
      <c r="U227" s="121" t="s">
        <v>182</v>
      </c>
      <c r="V227" s="77"/>
      <c r="W227" s="69" t="s">
        <v>609</v>
      </c>
      <c r="X227" s="77"/>
      <c r="Y227" s="77"/>
      <c r="AB227" s="77"/>
      <c r="AC227" s="77"/>
      <c r="AD227" s="77"/>
    </row>
    <row r="228" spans="1:31">
      <c r="A228" s="52">
        <v>267</v>
      </c>
      <c r="B228" s="52" t="s">
        <v>13</v>
      </c>
      <c r="C228" s="66" t="s">
        <v>885</v>
      </c>
      <c r="D228" s="52" t="s">
        <v>886</v>
      </c>
      <c r="E228" s="77" t="s">
        <v>887</v>
      </c>
      <c r="F228" s="50">
        <v>2</v>
      </c>
      <c r="G228" s="50" t="s">
        <v>249</v>
      </c>
      <c r="H228" s="77"/>
      <c r="I228" s="50" t="s">
        <v>249</v>
      </c>
      <c r="J228" s="76" t="s">
        <v>230</v>
      </c>
      <c r="K228" s="77"/>
      <c r="L228" s="77"/>
      <c r="M228" s="6">
        <v>0.7</v>
      </c>
      <c r="N228" s="55">
        <v>43015</v>
      </c>
      <c r="O228" s="77" t="s">
        <v>189</v>
      </c>
      <c r="P228" s="67" t="s">
        <v>717</v>
      </c>
      <c r="Q228" s="68" t="s">
        <v>227</v>
      </c>
      <c r="R228" s="74" t="s">
        <v>231</v>
      </c>
      <c r="S228" s="115" t="s">
        <v>231</v>
      </c>
      <c r="T228" s="121" t="s">
        <v>171</v>
      </c>
      <c r="U228" s="121" t="s">
        <v>230</v>
      </c>
      <c r="V228" s="77"/>
      <c r="W228" s="69" t="s">
        <v>609</v>
      </c>
      <c r="X228" s="77"/>
      <c r="Y228" s="77"/>
      <c r="AB228" s="77"/>
      <c r="AC228" s="69">
        <v>1</v>
      </c>
      <c r="AD228" s="77"/>
      <c r="AE228" s="69" t="s">
        <v>732</v>
      </c>
    </row>
    <row r="229" spans="1:31">
      <c r="A229" s="52">
        <v>269</v>
      </c>
      <c r="B229" s="52" t="s">
        <v>13</v>
      </c>
      <c r="C229" s="66" t="s">
        <v>885</v>
      </c>
      <c r="D229" s="52" t="s">
        <v>886</v>
      </c>
      <c r="E229" s="77" t="s">
        <v>887</v>
      </c>
      <c r="F229" s="50">
        <v>2</v>
      </c>
      <c r="G229" s="50" t="s">
        <v>498</v>
      </c>
      <c r="H229" s="77"/>
      <c r="I229" s="50" t="s">
        <v>498</v>
      </c>
      <c r="J229" s="75" t="s">
        <v>890</v>
      </c>
      <c r="K229" s="77"/>
      <c r="L229" s="77"/>
      <c r="M229" s="6">
        <v>0.7</v>
      </c>
      <c r="N229" s="55">
        <v>43015</v>
      </c>
      <c r="O229" s="77" t="s">
        <v>189</v>
      </c>
      <c r="P229" s="67" t="s">
        <v>717</v>
      </c>
      <c r="Q229" s="68" t="s">
        <v>227</v>
      </c>
      <c r="R229" s="74" t="s">
        <v>231</v>
      </c>
      <c r="S229" s="115" t="s">
        <v>231</v>
      </c>
      <c r="T229" s="121" t="s">
        <v>171</v>
      </c>
      <c r="U229" s="121" t="s">
        <v>230</v>
      </c>
      <c r="V229" s="77"/>
      <c r="W229" s="69" t="s">
        <v>609</v>
      </c>
      <c r="X229" s="77"/>
      <c r="Y229" s="77"/>
      <c r="AB229" s="77"/>
      <c r="AC229" s="69">
        <v>1</v>
      </c>
      <c r="AD229" s="77"/>
      <c r="AE229" s="69" t="s">
        <v>732</v>
      </c>
    </row>
    <row r="230" spans="1:31">
      <c r="A230" s="52">
        <v>270</v>
      </c>
      <c r="B230" s="52" t="s">
        <v>13</v>
      </c>
      <c r="C230" s="66" t="s">
        <v>885</v>
      </c>
      <c r="D230" s="52" t="s">
        <v>886</v>
      </c>
      <c r="E230" s="77" t="s">
        <v>887</v>
      </c>
      <c r="F230" s="50">
        <v>2</v>
      </c>
      <c r="G230" s="50" t="s">
        <v>278</v>
      </c>
      <c r="H230" s="77"/>
      <c r="I230" s="50" t="s">
        <v>278</v>
      </c>
      <c r="J230" s="76" t="s">
        <v>880</v>
      </c>
      <c r="K230" s="77"/>
      <c r="L230" s="77"/>
      <c r="M230" s="6">
        <v>1</v>
      </c>
      <c r="N230" s="55">
        <v>43015</v>
      </c>
      <c r="O230" s="77" t="s">
        <v>189</v>
      </c>
      <c r="P230" s="67" t="s">
        <v>717</v>
      </c>
      <c r="Q230" s="68" t="s">
        <v>210</v>
      </c>
      <c r="R230" s="74" t="s">
        <v>879</v>
      </c>
      <c r="S230" s="115" t="s">
        <v>210</v>
      </c>
      <c r="T230" s="121" t="s">
        <v>171</v>
      </c>
      <c r="U230" s="121" t="s">
        <v>167</v>
      </c>
      <c r="V230" s="77"/>
      <c r="W230" s="69" t="s">
        <v>609</v>
      </c>
      <c r="X230" s="77"/>
      <c r="Y230" s="77"/>
      <c r="AB230" s="77"/>
      <c r="AC230" s="69">
        <v>1</v>
      </c>
      <c r="AD230" s="77"/>
      <c r="AE230" s="69" t="s">
        <v>737</v>
      </c>
    </row>
    <row r="231" spans="1:31">
      <c r="A231" s="52">
        <v>271</v>
      </c>
      <c r="B231" s="52" t="s">
        <v>13</v>
      </c>
      <c r="C231" s="66" t="s">
        <v>885</v>
      </c>
      <c r="D231" s="52" t="s">
        <v>886</v>
      </c>
      <c r="E231" s="77" t="s">
        <v>887</v>
      </c>
      <c r="F231" s="50">
        <v>2</v>
      </c>
      <c r="G231" s="50" t="s">
        <v>65</v>
      </c>
      <c r="H231" s="77"/>
      <c r="I231" s="50" t="s">
        <v>65</v>
      </c>
      <c r="J231" s="76" t="s">
        <v>66</v>
      </c>
      <c r="K231" s="77"/>
      <c r="L231" s="77"/>
      <c r="M231" s="6">
        <v>1</v>
      </c>
      <c r="N231" s="55">
        <v>43015</v>
      </c>
      <c r="O231" s="77" t="s">
        <v>65</v>
      </c>
      <c r="P231" s="67" t="s">
        <v>608</v>
      </c>
      <c r="Q231" s="68" t="s">
        <v>608</v>
      </c>
      <c r="R231" s="74" t="s">
        <v>66</v>
      </c>
      <c r="S231" s="115" t="s">
        <v>66</v>
      </c>
      <c r="T231" s="121" t="s">
        <v>368</v>
      </c>
      <c r="U231" s="121" t="s">
        <v>167</v>
      </c>
      <c r="V231" s="77"/>
      <c r="W231" s="77"/>
      <c r="X231" s="69" t="s">
        <v>609</v>
      </c>
      <c r="Y231" s="77"/>
      <c r="AB231" s="77"/>
      <c r="AC231" s="77"/>
      <c r="AD231" s="77"/>
      <c r="AE231" s="77"/>
    </row>
    <row r="232" spans="1:31">
      <c r="A232" s="52">
        <v>294</v>
      </c>
      <c r="B232" s="52" t="s">
        <v>2708</v>
      </c>
      <c r="C232" s="66" t="s">
        <v>905</v>
      </c>
      <c r="D232" s="52"/>
      <c r="E232" s="77" t="s">
        <v>906</v>
      </c>
      <c r="F232" s="50">
        <v>4</v>
      </c>
      <c r="G232" s="50" t="s">
        <v>907</v>
      </c>
      <c r="H232" s="77" t="s">
        <v>908</v>
      </c>
      <c r="I232" s="69" t="s">
        <v>908</v>
      </c>
      <c r="J232" s="70" t="s">
        <v>909</v>
      </c>
      <c r="K232" s="77"/>
      <c r="L232" s="77"/>
      <c r="M232" s="6">
        <v>0.6</v>
      </c>
      <c r="N232" s="55">
        <v>43015</v>
      </c>
      <c r="O232" s="77" t="s">
        <v>189</v>
      </c>
      <c r="P232" s="67" t="s">
        <v>717</v>
      </c>
      <c r="Q232" s="68" t="s">
        <v>227</v>
      </c>
      <c r="R232" s="74" t="s">
        <v>231</v>
      </c>
      <c r="S232" s="115" t="s">
        <v>231</v>
      </c>
      <c r="T232" s="121" t="s">
        <v>171</v>
      </c>
      <c r="V232" s="77"/>
      <c r="W232" s="69" t="s">
        <v>609</v>
      </c>
      <c r="X232" s="77"/>
      <c r="Y232" s="77"/>
      <c r="AB232" s="77"/>
      <c r="AC232" s="69">
        <v>1</v>
      </c>
      <c r="AD232" s="69" t="s">
        <v>910</v>
      </c>
      <c r="AE232" s="69" t="s">
        <v>732</v>
      </c>
    </row>
    <row r="233" spans="1:31">
      <c r="A233" s="52">
        <v>295</v>
      </c>
      <c r="B233" s="52" t="s">
        <v>2708</v>
      </c>
      <c r="C233" s="66" t="s">
        <v>905</v>
      </c>
      <c r="D233" s="52"/>
      <c r="E233" s="77" t="s">
        <v>906</v>
      </c>
      <c r="F233" s="50">
        <v>4</v>
      </c>
      <c r="G233" s="50" t="s">
        <v>907</v>
      </c>
      <c r="H233" s="77" t="s">
        <v>911</v>
      </c>
      <c r="I233" s="69" t="s">
        <v>911</v>
      </c>
      <c r="J233" s="70" t="s">
        <v>912</v>
      </c>
      <c r="K233" s="77"/>
      <c r="L233" s="77"/>
      <c r="M233" s="6">
        <v>0.6</v>
      </c>
      <c r="N233" s="55">
        <v>43015</v>
      </c>
      <c r="O233" s="77" t="s">
        <v>189</v>
      </c>
      <c r="P233" s="67" t="s">
        <v>717</v>
      </c>
      <c r="Q233" s="68" t="s">
        <v>190</v>
      </c>
      <c r="R233" s="74" t="s">
        <v>866</v>
      </c>
      <c r="S233" s="115" t="s">
        <v>195</v>
      </c>
      <c r="T233" s="121" t="s">
        <v>171</v>
      </c>
      <c r="V233" s="77"/>
      <c r="W233" s="69" t="s">
        <v>609</v>
      </c>
      <c r="X233" s="77"/>
      <c r="Y233" s="77"/>
      <c r="AB233" s="77"/>
      <c r="AC233" s="69">
        <v>1</v>
      </c>
      <c r="AD233" s="69" t="s">
        <v>913</v>
      </c>
      <c r="AE233" s="69" t="s">
        <v>914</v>
      </c>
    </row>
    <row r="234" spans="1:31">
      <c r="A234" s="52">
        <v>296</v>
      </c>
      <c r="B234" s="52" t="s">
        <v>2708</v>
      </c>
      <c r="C234" s="66" t="s">
        <v>905</v>
      </c>
      <c r="D234" s="52"/>
      <c r="E234" s="77" t="s">
        <v>906</v>
      </c>
      <c r="F234" s="50">
        <v>4</v>
      </c>
      <c r="G234" s="50" t="s">
        <v>907</v>
      </c>
      <c r="H234" s="77" t="s">
        <v>915</v>
      </c>
      <c r="I234" s="69" t="s">
        <v>916</v>
      </c>
      <c r="J234" s="70" t="s">
        <v>448</v>
      </c>
      <c r="K234" s="77"/>
      <c r="L234" s="77"/>
      <c r="M234" s="6">
        <v>0.6</v>
      </c>
      <c r="N234" s="55">
        <v>43015</v>
      </c>
      <c r="O234" s="77" t="s">
        <v>65</v>
      </c>
      <c r="P234" s="67" t="s">
        <v>108</v>
      </c>
      <c r="Q234" s="68" t="s">
        <v>145</v>
      </c>
      <c r="R234" s="74" t="s">
        <v>66</v>
      </c>
      <c r="S234" s="115" t="s">
        <v>66</v>
      </c>
      <c r="T234" s="121" t="s">
        <v>171</v>
      </c>
      <c r="V234" s="77"/>
      <c r="W234" s="69" t="s">
        <v>609</v>
      </c>
      <c r="X234" s="77"/>
      <c r="Y234" s="77"/>
      <c r="AB234" s="69" t="s">
        <v>1224</v>
      </c>
      <c r="AC234" s="69">
        <v>0</v>
      </c>
      <c r="AD234" s="77"/>
    </row>
    <row r="235" spans="1:31">
      <c r="A235" s="52">
        <v>297</v>
      </c>
      <c r="B235" s="52" t="s">
        <v>2708</v>
      </c>
      <c r="C235" s="66" t="s">
        <v>905</v>
      </c>
      <c r="D235" s="52"/>
      <c r="E235" s="77" t="s">
        <v>906</v>
      </c>
      <c r="F235" s="50">
        <v>4</v>
      </c>
      <c r="G235" s="50" t="s">
        <v>907</v>
      </c>
      <c r="H235" s="77" t="s">
        <v>917</v>
      </c>
      <c r="I235" s="69" t="s">
        <v>918</v>
      </c>
      <c r="J235" s="70" t="s">
        <v>294</v>
      </c>
      <c r="K235" s="77"/>
      <c r="L235" s="77"/>
      <c r="M235" s="6">
        <v>0.8</v>
      </c>
      <c r="N235" s="55">
        <v>43015</v>
      </c>
      <c r="O235" s="77" t="s">
        <v>65</v>
      </c>
      <c r="P235" s="67" t="s">
        <v>108</v>
      </c>
      <c r="Q235" s="68" t="s">
        <v>294</v>
      </c>
      <c r="R235" s="74" t="s">
        <v>235</v>
      </c>
      <c r="S235" s="115" t="s">
        <v>235</v>
      </c>
      <c r="T235" s="121" t="s">
        <v>171</v>
      </c>
      <c r="V235" s="77"/>
      <c r="W235" s="69" t="s">
        <v>609</v>
      </c>
      <c r="X235" s="77"/>
      <c r="Y235" s="77"/>
      <c r="AB235" s="77"/>
      <c r="AC235" s="69">
        <v>1</v>
      </c>
      <c r="AD235" s="77"/>
    </row>
    <row r="236" spans="1:31">
      <c r="A236" s="52">
        <v>298</v>
      </c>
      <c r="B236" s="52" t="s">
        <v>2708</v>
      </c>
      <c r="C236" s="66" t="s">
        <v>905</v>
      </c>
      <c r="D236" s="52"/>
      <c r="E236" s="77" t="s">
        <v>906</v>
      </c>
      <c r="F236" s="50">
        <v>4</v>
      </c>
      <c r="G236" s="50" t="s">
        <v>907</v>
      </c>
      <c r="H236" s="77" t="s">
        <v>919</v>
      </c>
      <c r="I236" s="69" t="s">
        <v>920</v>
      </c>
      <c r="J236" s="70" t="s">
        <v>158</v>
      </c>
      <c r="K236" s="77"/>
      <c r="L236" s="77"/>
      <c r="M236" s="6">
        <v>0.8</v>
      </c>
      <c r="N236" s="55">
        <v>43015</v>
      </c>
      <c r="O236" s="77" t="s">
        <v>65</v>
      </c>
      <c r="P236" s="67" t="s">
        <v>108</v>
      </c>
      <c r="Q236" s="68" t="s">
        <v>399</v>
      </c>
      <c r="R236" s="74" t="s">
        <v>66</v>
      </c>
      <c r="S236" s="115" t="s">
        <v>66</v>
      </c>
      <c r="T236" s="121" t="s">
        <v>95</v>
      </c>
      <c r="U236" s="121" t="s">
        <v>158</v>
      </c>
      <c r="V236" s="77"/>
      <c r="W236" s="69" t="s">
        <v>609</v>
      </c>
      <c r="X236" s="77"/>
      <c r="Y236" s="77"/>
      <c r="AB236" s="77"/>
      <c r="AC236" s="77"/>
      <c r="AD236" s="77"/>
      <c r="AE236" s="77"/>
    </row>
    <row r="237" spans="1:31">
      <c r="A237" s="52">
        <v>299</v>
      </c>
      <c r="B237" s="52" t="s">
        <v>2708</v>
      </c>
      <c r="C237" s="66" t="s">
        <v>905</v>
      </c>
      <c r="D237" s="52"/>
      <c r="E237" s="77" t="s">
        <v>906</v>
      </c>
      <c r="F237" s="50">
        <v>4</v>
      </c>
      <c r="G237" s="50" t="s">
        <v>406</v>
      </c>
      <c r="H237" s="77" t="s">
        <v>921</v>
      </c>
      <c r="I237" s="69" t="s">
        <v>922</v>
      </c>
      <c r="J237" s="70" t="s">
        <v>922</v>
      </c>
      <c r="K237" s="77" t="s">
        <v>921</v>
      </c>
      <c r="L237" s="77"/>
      <c r="M237" s="6">
        <v>0.6</v>
      </c>
      <c r="N237" s="55">
        <v>43015</v>
      </c>
      <c r="O237" s="77" t="s">
        <v>65</v>
      </c>
      <c r="P237" s="67" t="s">
        <v>608</v>
      </c>
      <c r="Q237" s="68" t="s">
        <v>733</v>
      </c>
      <c r="R237" s="74" t="s">
        <v>66</v>
      </c>
      <c r="S237" s="115" t="s">
        <v>66</v>
      </c>
      <c r="T237" s="121" t="s">
        <v>171</v>
      </c>
      <c r="U237" s="121" t="s">
        <v>442</v>
      </c>
      <c r="V237" s="77"/>
      <c r="W237" s="69" t="s">
        <v>609</v>
      </c>
      <c r="X237" s="77"/>
      <c r="Y237" s="77"/>
      <c r="AB237" s="77"/>
      <c r="AC237" s="77"/>
      <c r="AD237" s="77"/>
      <c r="AE237" s="77"/>
    </row>
    <row r="238" spans="1:31">
      <c r="A238" s="52">
        <v>300</v>
      </c>
      <c r="B238" s="52" t="s">
        <v>2708</v>
      </c>
      <c r="C238" s="66" t="s">
        <v>905</v>
      </c>
      <c r="D238" s="52"/>
      <c r="E238" s="77" t="s">
        <v>906</v>
      </c>
      <c r="F238" s="50">
        <v>4</v>
      </c>
      <c r="G238" s="77" t="s">
        <v>97</v>
      </c>
      <c r="H238" s="77" t="s">
        <v>923</v>
      </c>
      <c r="I238" s="69" t="s">
        <v>924</v>
      </c>
      <c r="J238" s="70" t="s">
        <v>2340</v>
      </c>
      <c r="K238" s="77"/>
      <c r="L238" s="77"/>
      <c r="M238" s="6">
        <v>1</v>
      </c>
      <c r="N238" s="55">
        <v>43015</v>
      </c>
      <c r="O238" s="77" t="s">
        <v>65</v>
      </c>
      <c r="P238" s="67" t="s">
        <v>612</v>
      </c>
      <c r="Q238" s="68" t="s">
        <v>97</v>
      </c>
      <c r="R238" s="74" t="s">
        <v>66</v>
      </c>
      <c r="S238" s="115" t="s">
        <v>66</v>
      </c>
      <c r="T238" s="121" t="s">
        <v>97</v>
      </c>
      <c r="U238" s="121" t="s">
        <v>100</v>
      </c>
      <c r="V238" s="77"/>
      <c r="W238" s="69" t="s">
        <v>609</v>
      </c>
      <c r="X238" s="77"/>
      <c r="Y238" s="77"/>
      <c r="AB238" s="69" t="s">
        <v>1212</v>
      </c>
      <c r="AC238" s="69">
        <v>0</v>
      </c>
      <c r="AD238" s="77"/>
    </row>
    <row r="239" spans="1:31">
      <c r="A239" s="52">
        <v>301</v>
      </c>
      <c r="B239" s="52" t="s">
        <v>2708</v>
      </c>
      <c r="C239" s="66" t="s">
        <v>905</v>
      </c>
      <c r="D239" s="52"/>
      <c r="E239" s="77" t="s">
        <v>906</v>
      </c>
      <c r="F239" s="50">
        <v>4</v>
      </c>
      <c r="G239" s="50" t="s">
        <v>72</v>
      </c>
      <c r="H239" s="77" t="s">
        <v>926</v>
      </c>
      <c r="I239" s="69" t="s">
        <v>927</v>
      </c>
      <c r="J239" s="70" t="s">
        <v>928</v>
      </c>
      <c r="K239" s="77"/>
      <c r="L239" s="77"/>
      <c r="M239" s="6">
        <v>1</v>
      </c>
      <c r="N239" s="55">
        <v>43015</v>
      </c>
      <c r="O239" s="69" t="s">
        <v>65</v>
      </c>
      <c r="P239" s="67" t="s">
        <v>612</v>
      </c>
      <c r="Q239" s="68" t="s">
        <v>71</v>
      </c>
      <c r="R239" s="74" t="s">
        <v>66</v>
      </c>
      <c r="S239" s="115" t="s">
        <v>66</v>
      </c>
      <c r="T239" s="121" t="s">
        <v>83</v>
      </c>
      <c r="U239" s="121" t="s">
        <v>72</v>
      </c>
      <c r="V239" s="69"/>
      <c r="W239" s="69" t="s">
        <v>609</v>
      </c>
      <c r="X239" s="77"/>
      <c r="Y239" s="77"/>
      <c r="AB239" s="69" t="s">
        <v>1212</v>
      </c>
      <c r="AC239" s="69">
        <v>0</v>
      </c>
      <c r="AD239" s="77"/>
    </row>
    <row r="240" spans="1:31">
      <c r="A240" s="52">
        <v>302</v>
      </c>
      <c r="B240" s="52" t="s">
        <v>2708</v>
      </c>
      <c r="C240" s="66" t="s">
        <v>905</v>
      </c>
      <c r="D240" s="52"/>
      <c r="E240" s="77" t="s">
        <v>906</v>
      </c>
      <c r="F240" s="50">
        <v>4</v>
      </c>
      <c r="G240" s="50" t="s">
        <v>282</v>
      </c>
      <c r="H240" s="77" t="s">
        <v>282</v>
      </c>
      <c r="I240" s="69" t="s">
        <v>282</v>
      </c>
      <c r="J240" s="70" t="s">
        <v>282</v>
      </c>
      <c r="K240" s="77"/>
      <c r="L240" s="77"/>
      <c r="M240" s="6">
        <v>0.8</v>
      </c>
      <c r="N240" s="55">
        <v>43015</v>
      </c>
      <c r="O240" s="77" t="s">
        <v>65</v>
      </c>
      <c r="P240" s="67" t="s">
        <v>108</v>
      </c>
      <c r="Q240" s="68" t="s">
        <v>282</v>
      </c>
      <c r="R240" s="74" t="s">
        <v>66</v>
      </c>
      <c r="S240" s="115" t="s">
        <v>66</v>
      </c>
      <c r="T240" s="121" t="s">
        <v>202</v>
      </c>
      <c r="U240" s="121" t="s">
        <v>297</v>
      </c>
      <c r="V240" s="77"/>
      <c r="W240" s="69" t="s">
        <v>609</v>
      </c>
      <c r="X240" s="77"/>
      <c r="Y240" s="77"/>
      <c r="AB240" s="77"/>
      <c r="AC240" s="77"/>
      <c r="AD240" s="77"/>
    </row>
    <row r="241" spans="1:31">
      <c r="A241" s="52">
        <v>303</v>
      </c>
      <c r="B241" s="52" t="s">
        <v>2708</v>
      </c>
      <c r="C241" s="66" t="s">
        <v>905</v>
      </c>
      <c r="D241" s="52"/>
      <c r="E241" s="77" t="s">
        <v>906</v>
      </c>
      <c r="F241" s="50">
        <v>4</v>
      </c>
      <c r="G241" s="50" t="s">
        <v>282</v>
      </c>
      <c r="H241" s="77" t="s">
        <v>202</v>
      </c>
      <c r="I241" s="69" t="s">
        <v>202</v>
      </c>
      <c r="J241" s="70" t="s">
        <v>202</v>
      </c>
      <c r="K241" s="77"/>
      <c r="L241" s="77"/>
      <c r="M241" s="6">
        <v>0.8</v>
      </c>
      <c r="N241" s="55">
        <v>43015</v>
      </c>
      <c r="O241" s="77" t="s">
        <v>65</v>
      </c>
      <c r="P241" s="67" t="s">
        <v>612</v>
      </c>
      <c r="Q241" s="68" t="s">
        <v>97</v>
      </c>
      <c r="R241" s="74" t="s">
        <v>66</v>
      </c>
      <c r="S241" s="115" t="s">
        <v>66</v>
      </c>
      <c r="T241" s="121" t="s">
        <v>202</v>
      </c>
      <c r="U241" s="121" t="s">
        <v>297</v>
      </c>
      <c r="V241" s="77"/>
      <c r="W241" s="69" t="s">
        <v>609</v>
      </c>
      <c r="X241" s="77"/>
      <c r="Y241" s="77"/>
      <c r="AB241" s="69" t="s">
        <v>1213</v>
      </c>
      <c r="AC241" s="69">
        <v>0</v>
      </c>
      <c r="AD241" s="77"/>
    </row>
    <row r="242" spans="1:31">
      <c r="A242" s="52">
        <v>304</v>
      </c>
      <c r="B242" s="52" t="s">
        <v>2708</v>
      </c>
      <c r="C242" s="66" t="s">
        <v>905</v>
      </c>
      <c r="D242" s="52"/>
      <c r="E242" s="77" t="s">
        <v>906</v>
      </c>
      <c r="F242" s="50">
        <v>4</v>
      </c>
      <c r="G242" s="50" t="s">
        <v>929</v>
      </c>
      <c r="H242" s="77" t="s">
        <v>929</v>
      </c>
      <c r="I242" s="69" t="s">
        <v>930</v>
      </c>
      <c r="J242" s="70" t="s">
        <v>2376</v>
      </c>
      <c r="K242" s="77"/>
      <c r="L242" s="77"/>
      <c r="M242" s="6">
        <v>0.8</v>
      </c>
      <c r="N242" s="55">
        <v>43015</v>
      </c>
      <c r="O242" s="77" t="s">
        <v>65</v>
      </c>
      <c r="P242" s="67" t="s">
        <v>108</v>
      </c>
      <c r="Q242" s="68" t="s">
        <v>145</v>
      </c>
      <c r="R242" s="74" t="s">
        <v>66</v>
      </c>
      <c r="S242" s="115" t="s">
        <v>66</v>
      </c>
      <c r="T242" s="121" t="s">
        <v>171</v>
      </c>
      <c r="U242" s="121" t="s">
        <v>167</v>
      </c>
      <c r="V242" s="69" t="s">
        <v>609</v>
      </c>
      <c r="W242" s="77"/>
      <c r="X242" s="77"/>
      <c r="Y242" s="77"/>
      <c r="AB242" s="77"/>
      <c r="AC242" s="77"/>
      <c r="AD242" s="77"/>
    </row>
    <row r="243" spans="1:31">
      <c r="A243" s="52">
        <v>305</v>
      </c>
      <c r="B243" s="52" t="s">
        <v>2708</v>
      </c>
      <c r="C243" s="66" t="s">
        <v>905</v>
      </c>
      <c r="D243" s="52"/>
      <c r="E243" s="77" t="s">
        <v>906</v>
      </c>
      <c r="F243" s="50">
        <v>4</v>
      </c>
      <c r="G243" s="50" t="s">
        <v>931</v>
      </c>
      <c r="H243" s="77" t="s">
        <v>932</v>
      </c>
      <c r="I243" s="69" t="s">
        <v>123</v>
      </c>
      <c r="J243" s="70" t="s">
        <v>123</v>
      </c>
      <c r="K243" s="77"/>
      <c r="L243" s="77"/>
      <c r="M243" s="6">
        <v>0.8</v>
      </c>
      <c r="N243" s="55">
        <v>43015</v>
      </c>
      <c r="O243" s="77" t="s">
        <v>65</v>
      </c>
      <c r="P243" s="67" t="s">
        <v>108</v>
      </c>
      <c r="Q243" s="68" t="s">
        <v>123</v>
      </c>
      <c r="R243" s="74" t="s">
        <v>66</v>
      </c>
      <c r="S243" s="115" t="s">
        <v>66</v>
      </c>
      <c r="T243" s="121" t="s">
        <v>130</v>
      </c>
      <c r="U243" s="121" t="s">
        <v>167</v>
      </c>
      <c r="V243" s="69"/>
      <c r="W243" s="69" t="s">
        <v>609</v>
      </c>
      <c r="X243" s="69" t="s">
        <v>609</v>
      </c>
      <c r="Y243" s="77"/>
      <c r="AB243" s="69" t="s">
        <v>1222</v>
      </c>
      <c r="AC243" s="69">
        <v>1</v>
      </c>
      <c r="AD243" s="77"/>
      <c r="AE243" s="77"/>
    </row>
    <row r="244" spans="1:31">
      <c r="A244" s="52">
        <v>306</v>
      </c>
      <c r="B244" s="52" t="s">
        <v>2708</v>
      </c>
      <c r="C244" s="66" t="s">
        <v>905</v>
      </c>
      <c r="D244" s="52"/>
      <c r="E244" s="77" t="s">
        <v>906</v>
      </c>
      <c r="F244" s="50">
        <v>4</v>
      </c>
      <c r="G244" s="50" t="s">
        <v>931</v>
      </c>
      <c r="H244" s="77" t="s">
        <v>933</v>
      </c>
      <c r="I244" s="69" t="s">
        <v>934</v>
      </c>
      <c r="J244" s="70" t="s">
        <v>935</v>
      </c>
      <c r="K244" s="77"/>
      <c r="L244" s="77"/>
      <c r="M244" s="6">
        <v>0.8</v>
      </c>
      <c r="N244" s="55">
        <v>43015</v>
      </c>
      <c r="O244" s="77" t="s">
        <v>65</v>
      </c>
      <c r="P244" s="67" t="s">
        <v>108</v>
      </c>
      <c r="Q244" s="68" t="s">
        <v>123</v>
      </c>
      <c r="R244" s="74" t="s">
        <v>66</v>
      </c>
      <c r="S244" s="115" t="s">
        <v>66</v>
      </c>
      <c r="T244" s="121" t="s">
        <v>140</v>
      </c>
      <c r="V244" s="77"/>
      <c r="W244" s="69" t="s">
        <v>609</v>
      </c>
      <c r="X244" s="69" t="s">
        <v>609</v>
      </c>
      <c r="Y244" s="77"/>
      <c r="AB244" s="77"/>
      <c r="AC244" s="77"/>
      <c r="AD244" s="77"/>
      <c r="AE244" s="77"/>
    </row>
    <row r="245" spans="1:31">
      <c r="A245" s="52">
        <v>308</v>
      </c>
      <c r="B245" s="52" t="s">
        <v>2708</v>
      </c>
      <c r="C245" s="66" t="s">
        <v>905</v>
      </c>
      <c r="D245" s="52"/>
      <c r="E245" s="77" t="s">
        <v>906</v>
      </c>
      <c r="F245" s="50">
        <v>4</v>
      </c>
      <c r="G245" s="50" t="s">
        <v>938</v>
      </c>
      <c r="H245" s="77" t="s">
        <v>939</v>
      </c>
      <c r="I245" s="69" t="s">
        <v>940</v>
      </c>
      <c r="J245" s="70" t="s">
        <v>2361</v>
      </c>
      <c r="K245" s="77"/>
      <c r="L245" s="77"/>
      <c r="M245" s="6">
        <v>0.6</v>
      </c>
      <c r="N245" s="55">
        <v>43015</v>
      </c>
      <c r="O245" s="77" t="s">
        <v>688</v>
      </c>
      <c r="P245" s="67" t="s">
        <v>608</v>
      </c>
      <c r="Q245" s="68" t="s">
        <v>222</v>
      </c>
      <c r="R245" s="74" t="s">
        <v>418</v>
      </c>
      <c r="S245" s="115" t="s">
        <v>418</v>
      </c>
      <c r="T245" s="121" t="s">
        <v>171</v>
      </c>
      <c r="V245" s="77"/>
      <c r="W245" s="69" t="s">
        <v>609</v>
      </c>
      <c r="X245" s="69" t="s">
        <v>609</v>
      </c>
      <c r="Y245" s="77"/>
      <c r="AB245" s="69" t="s">
        <v>1248</v>
      </c>
      <c r="AC245" s="69">
        <v>0</v>
      </c>
      <c r="AD245" s="77"/>
      <c r="AE245" s="77"/>
    </row>
    <row r="246" spans="1:31">
      <c r="A246" s="52">
        <v>310</v>
      </c>
      <c r="B246" s="52" t="s">
        <v>2708</v>
      </c>
      <c r="C246" s="66" t="s">
        <v>905</v>
      </c>
      <c r="D246" s="52"/>
      <c r="E246" s="77" t="s">
        <v>906</v>
      </c>
      <c r="F246" s="50">
        <v>4</v>
      </c>
      <c r="G246" s="50" t="s">
        <v>938</v>
      </c>
      <c r="H246" s="77" t="s">
        <v>945</v>
      </c>
      <c r="I246" s="69" t="s">
        <v>946</v>
      </c>
      <c r="J246" s="70" t="s">
        <v>946</v>
      </c>
      <c r="K246" s="77"/>
      <c r="L246" s="77"/>
      <c r="M246" s="6">
        <v>0.8</v>
      </c>
      <c r="N246" s="55">
        <v>43015</v>
      </c>
      <c r="O246" s="77" t="s">
        <v>65</v>
      </c>
      <c r="P246" s="67" t="s">
        <v>108</v>
      </c>
      <c r="Q246" s="68" t="s">
        <v>223</v>
      </c>
      <c r="R246" s="74" t="s">
        <v>66</v>
      </c>
      <c r="S246" s="115" t="s">
        <v>825</v>
      </c>
      <c r="T246" s="121" t="s">
        <v>171</v>
      </c>
      <c r="V246" s="69" t="s">
        <v>609</v>
      </c>
      <c r="W246" s="77"/>
      <c r="X246" s="77"/>
      <c r="Y246" s="77"/>
      <c r="AB246" s="69" t="s">
        <v>1224</v>
      </c>
      <c r="AC246" s="69">
        <v>0</v>
      </c>
      <c r="AD246" s="77"/>
    </row>
    <row r="247" spans="1:31">
      <c r="A247" s="52">
        <v>311</v>
      </c>
      <c r="B247" s="52" t="s">
        <v>2708</v>
      </c>
      <c r="C247" s="66" t="s">
        <v>905</v>
      </c>
      <c r="D247" s="52"/>
      <c r="E247" s="77" t="s">
        <v>906</v>
      </c>
      <c r="F247" s="50">
        <v>4</v>
      </c>
      <c r="G247" s="50" t="s">
        <v>938</v>
      </c>
      <c r="H247" s="77" t="s">
        <v>947</v>
      </c>
      <c r="I247" s="69" t="s">
        <v>948</v>
      </c>
      <c r="J247" s="70" t="s">
        <v>182</v>
      </c>
      <c r="K247" s="77"/>
      <c r="L247" s="77"/>
      <c r="M247" s="6">
        <v>0.8</v>
      </c>
      <c r="N247" s="55">
        <v>43015</v>
      </c>
      <c r="O247" s="77" t="s">
        <v>65</v>
      </c>
      <c r="P247" s="67" t="s">
        <v>184</v>
      </c>
      <c r="Q247" s="68" t="s">
        <v>182</v>
      </c>
      <c r="R247" s="74" t="s">
        <v>182</v>
      </c>
      <c r="S247" s="115" t="s">
        <v>182</v>
      </c>
      <c r="T247" s="121" t="s">
        <v>171</v>
      </c>
      <c r="U247" s="121" t="s">
        <v>182</v>
      </c>
      <c r="V247" s="77"/>
      <c r="W247" s="69" t="s">
        <v>609</v>
      </c>
      <c r="X247" s="69" t="s">
        <v>609</v>
      </c>
      <c r="Y247" s="77"/>
      <c r="AB247" s="77"/>
      <c r="AC247" s="77"/>
      <c r="AD247" s="77"/>
    </row>
    <row r="248" spans="1:31">
      <c r="A248" s="52">
        <v>312</v>
      </c>
      <c r="B248" s="52" t="s">
        <v>2708</v>
      </c>
      <c r="C248" s="66" t="s">
        <v>905</v>
      </c>
      <c r="D248" s="52"/>
      <c r="E248" s="77" t="s">
        <v>906</v>
      </c>
      <c r="F248" s="50">
        <v>4</v>
      </c>
      <c r="G248" s="50" t="s">
        <v>938</v>
      </c>
      <c r="H248" s="77" t="s">
        <v>949</v>
      </c>
      <c r="I248" s="69" t="s">
        <v>950</v>
      </c>
      <c r="J248" s="70" t="s">
        <v>950</v>
      </c>
      <c r="K248" s="77"/>
      <c r="L248" s="77"/>
      <c r="M248" s="6">
        <v>0.6</v>
      </c>
      <c r="N248" s="55">
        <v>43015</v>
      </c>
      <c r="O248" s="77" t="s">
        <v>65</v>
      </c>
      <c r="P248" s="67" t="s">
        <v>184</v>
      </c>
      <c r="Q248" s="68" t="s">
        <v>182</v>
      </c>
      <c r="R248" s="74" t="s">
        <v>182</v>
      </c>
      <c r="S248" s="115" t="s">
        <v>182</v>
      </c>
      <c r="T248" s="121" t="s">
        <v>171</v>
      </c>
      <c r="U248" s="121" t="s">
        <v>390</v>
      </c>
      <c r="V248" s="77"/>
      <c r="W248" s="69"/>
      <c r="X248" s="69"/>
      <c r="Y248" s="69" t="s">
        <v>424</v>
      </c>
      <c r="AB248" s="77"/>
      <c r="AC248" s="77"/>
      <c r="AD248" s="77"/>
    </row>
    <row r="249" spans="1:31">
      <c r="A249" s="52">
        <v>314</v>
      </c>
      <c r="B249" s="52" t="s">
        <v>2708</v>
      </c>
      <c r="C249" s="66" t="s">
        <v>905</v>
      </c>
      <c r="D249" s="52"/>
      <c r="E249" s="77" t="s">
        <v>906</v>
      </c>
      <c r="F249" s="50">
        <v>4</v>
      </c>
      <c r="G249" s="50" t="s">
        <v>938</v>
      </c>
      <c r="H249" s="77" t="s">
        <v>951</v>
      </c>
      <c r="I249" s="69" t="s">
        <v>952</v>
      </c>
      <c r="J249" s="70" t="s">
        <v>952</v>
      </c>
      <c r="K249" s="77"/>
      <c r="L249" s="77"/>
      <c r="M249" s="6">
        <v>1</v>
      </c>
      <c r="N249" s="55">
        <v>43015</v>
      </c>
      <c r="O249" s="77" t="s">
        <v>65</v>
      </c>
      <c r="P249" s="67" t="s">
        <v>184</v>
      </c>
      <c r="Q249" s="68" t="s">
        <v>608</v>
      </c>
      <c r="R249" s="74" t="s">
        <v>66</v>
      </c>
      <c r="S249" s="115" t="s">
        <v>66</v>
      </c>
      <c r="T249" s="121" t="s">
        <v>171</v>
      </c>
      <c r="U249" s="121" t="s">
        <v>167</v>
      </c>
      <c r="V249" s="69" t="s">
        <v>609</v>
      </c>
      <c r="W249" s="77"/>
      <c r="X249" s="77"/>
      <c r="Y249" s="77"/>
      <c r="AB249" s="77"/>
      <c r="AC249" s="77"/>
      <c r="AD249" s="77"/>
      <c r="AE249" s="77"/>
    </row>
    <row r="250" spans="1:31">
      <c r="A250" s="52">
        <v>315</v>
      </c>
      <c r="B250" s="52" t="s">
        <v>2708</v>
      </c>
      <c r="C250" s="66" t="s">
        <v>905</v>
      </c>
      <c r="D250" s="52"/>
      <c r="E250" s="77" t="s">
        <v>906</v>
      </c>
      <c r="F250" s="50">
        <v>4</v>
      </c>
      <c r="G250" s="50" t="s">
        <v>953</v>
      </c>
      <c r="H250" s="77" t="s">
        <v>954</v>
      </c>
      <c r="I250" s="69" t="s">
        <v>955</v>
      </c>
      <c r="J250" s="70" t="s">
        <v>955</v>
      </c>
      <c r="K250" s="77" t="s">
        <v>803</v>
      </c>
      <c r="L250" s="77"/>
      <c r="M250" s="6">
        <v>1</v>
      </c>
      <c r="N250" s="55">
        <v>43015</v>
      </c>
      <c r="O250" s="77" t="s">
        <v>263</v>
      </c>
      <c r="P250" s="67" t="s">
        <v>655</v>
      </c>
      <c r="Q250" s="68" t="s">
        <v>266</v>
      </c>
      <c r="R250" s="74" t="s">
        <v>266</v>
      </c>
      <c r="S250" s="115" t="s">
        <v>266</v>
      </c>
      <c r="T250" s="121" t="s">
        <v>171</v>
      </c>
      <c r="U250" s="121" t="s">
        <v>326</v>
      </c>
      <c r="V250" s="77"/>
      <c r="W250" s="69" t="s">
        <v>609</v>
      </c>
      <c r="X250" s="77"/>
      <c r="Y250" s="77"/>
      <c r="AB250" s="69" t="s">
        <v>1223</v>
      </c>
      <c r="AC250" s="69">
        <v>0</v>
      </c>
      <c r="AD250" s="77"/>
      <c r="AE250" s="69" t="s">
        <v>2590</v>
      </c>
    </row>
    <row r="251" spans="1:31">
      <c r="A251" s="52">
        <v>316</v>
      </c>
      <c r="B251" s="52" t="s">
        <v>2708</v>
      </c>
      <c r="C251" s="66" t="s">
        <v>905</v>
      </c>
      <c r="D251" s="52"/>
      <c r="E251" s="77" t="s">
        <v>906</v>
      </c>
      <c r="F251" s="50">
        <v>4</v>
      </c>
      <c r="G251" s="50" t="s">
        <v>953</v>
      </c>
      <c r="H251" s="77" t="s">
        <v>956</v>
      </c>
      <c r="I251" s="69" t="s">
        <v>957</v>
      </c>
      <c r="J251" s="70" t="s">
        <v>958</v>
      </c>
      <c r="K251" s="77" t="s">
        <v>803</v>
      </c>
      <c r="L251" s="77"/>
      <c r="M251" s="6">
        <v>1</v>
      </c>
      <c r="N251" s="55">
        <v>43015</v>
      </c>
      <c r="O251" s="77" t="s">
        <v>263</v>
      </c>
      <c r="P251" s="67" t="s">
        <v>655</v>
      </c>
      <c r="Q251" s="68" t="s">
        <v>266</v>
      </c>
      <c r="R251" s="74" t="s">
        <v>266</v>
      </c>
      <c r="S251" s="115" t="s">
        <v>266</v>
      </c>
      <c r="T251" s="121" t="s">
        <v>171</v>
      </c>
      <c r="U251" s="121" t="s">
        <v>326</v>
      </c>
      <c r="V251" s="77"/>
      <c r="W251" s="69" t="s">
        <v>609</v>
      </c>
      <c r="X251" s="77"/>
      <c r="Y251" s="77"/>
      <c r="AB251" s="77"/>
      <c r="AC251" s="69">
        <v>1</v>
      </c>
      <c r="AD251" s="77"/>
      <c r="AE251" s="69" t="s">
        <v>959</v>
      </c>
    </row>
    <row r="252" spans="1:31">
      <c r="A252" s="52">
        <v>317</v>
      </c>
      <c r="B252" s="52" t="s">
        <v>2708</v>
      </c>
      <c r="C252" s="66" t="s">
        <v>905</v>
      </c>
      <c r="D252" s="52"/>
      <c r="E252" s="77" t="s">
        <v>906</v>
      </c>
      <c r="F252" s="50">
        <v>4</v>
      </c>
      <c r="G252" s="50" t="s">
        <v>953</v>
      </c>
      <c r="H252" s="77" t="s">
        <v>936</v>
      </c>
      <c r="I252" s="69" t="s">
        <v>937</v>
      </c>
      <c r="J252" s="70" t="s">
        <v>937</v>
      </c>
      <c r="K252" s="77"/>
      <c r="L252" s="77"/>
      <c r="M252" s="6">
        <v>0.8</v>
      </c>
      <c r="N252" s="55">
        <v>43015</v>
      </c>
      <c r="O252" s="77" t="s">
        <v>688</v>
      </c>
      <c r="P252" s="67" t="s">
        <v>608</v>
      </c>
      <c r="Q252" s="68" t="s">
        <v>608</v>
      </c>
      <c r="R252" s="74" t="s">
        <v>66</v>
      </c>
      <c r="S252" s="115" t="s">
        <v>66</v>
      </c>
      <c r="T252" s="121" t="s">
        <v>171</v>
      </c>
      <c r="U252" s="121" t="s">
        <v>326</v>
      </c>
      <c r="V252" s="69" t="s">
        <v>609</v>
      </c>
      <c r="W252" s="69" t="s">
        <v>609</v>
      </c>
      <c r="X252" s="77"/>
      <c r="Y252" s="77"/>
      <c r="AB252" s="69" t="s">
        <v>1233</v>
      </c>
      <c r="AC252" s="69">
        <v>0</v>
      </c>
      <c r="AD252" s="77"/>
      <c r="AE252" s="77"/>
    </row>
    <row r="253" spans="1:31">
      <c r="A253" s="52">
        <v>318</v>
      </c>
      <c r="B253" s="52" t="s">
        <v>2708</v>
      </c>
      <c r="C253" s="66" t="s">
        <v>905</v>
      </c>
      <c r="D253" s="52"/>
      <c r="E253" s="77" t="s">
        <v>906</v>
      </c>
      <c r="F253" s="50">
        <v>4</v>
      </c>
      <c r="G253" s="50" t="s">
        <v>953</v>
      </c>
      <c r="H253" s="77" t="s">
        <v>269</v>
      </c>
      <c r="I253" s="69" t="s">
        <v>266</v>
      </c>
      <c r="J253" s="70" t="s">
        <v>266</v>
      </c>
      <c r="K253" s="77" t="s">
        <v>803</v>
      </c>
      <c r="L253" s="77"/>
      <c r="M253" s="6">
        <v>1</v>
      </c>
      <c r="N253" s="55">
        <v>43015</v>
      </c>
      <c r="O253" s="77" t="s">
        <v>263</v>
      </c>
      <c r="P253" s="67" t="s">
        <v>655</v>
      </c>
      <c r="Q253" s="68" t="s">
        <v>266</v>
      </c>
      <c r="R253" s="74" t="s">
        <v>266</v>
      </c>
      <c r="S253" s="115" t="s">
        <v>266</v>
      </c>
      <c r="T253" s="121" t="s">
        <v>171</v>
      </c>
      <c r="U253" s="121" t="s">
        <v>326</v>
      </c>
      <c r="V253" s="77"/>
      <c r="W253" s="69" t="s">
        <v>609</v>
      </c>
      <c r="X253" s="77"/>
      <c r="Y253" s="77"/>
      <c r="AB253" s="77"/>
      <c r="AC253" s="69">
        <v>1</v>
      </c>
      <c r="AD253" s="77"/>
      <c r="AE253" s="69" t="s">
        <v>266</v>
      </c>
    </row>
    <row r="254" spans="1:31">
      <c r="A254" s="52">
        <v>320</v>
      </c>
      <c r="B254" s="52" t="s">
        <v>2708</v>
      </c>
      <c r="C254" s="66" t="s">
        <v>905</v>
      </c>
      <c r="D254" s="52"/>
      <c r="E254" s="77" t="s">
        <v>906</v>
      </c>
      <c r="F254" s="50">
        <v>4</v>
      </c>
      <c r="G254" s="50" t="s">
        <v>953</v>
      </c>
      <c r="H254" s="77" t="s">
        <v>960</v>
      </c>
      <c r="I254" s="69" t="s">
        <v>961</v>
      </c>
      <c r="J254" s="70" t="s">
        <v>961</v>
      </c>
      <c r="K254" s="77"/>
      <c r="L254" s="77"/>
      <c r="M254" s="6">
        <v>1</v>
      </c>
      <c r="N254" s="55">
        <v>43015</v>
      </c>
      <c r="O254" s="77" t="s">
        <v>65</v>
      </c>
      <c r="P254" s="67" t="s">
        <v>184</v>
      </c>
      <c r="Q254" s="68" t="s">
        <v>182</v>
      </c>
      <c r="R254" s="74" t="s">
        <v>66</v>
      </c>
      <c r="S254" s="115" t="s">
        <v>66</v>
      </c>
      <c r="T254" s="121" t="s">
        <v>171</v>
      </c>
      <c r="V254" s="77"/>
      <c r="W254" s="69" t="s">
        <v>609</v>
      </c>
      <c r="X254" s="77"/>
      <c r="Y254" s="77"/>
      <c r="AB254" s="77"/>
      <c r="AC254" s="77"/>
      <c r="AD254" s="77"/>
    </row>
    <row r="255" spans="1:31">
      <c r="A255" s="52">
        <v>321</v>
      </c>
      <c r="B255" s="52" t="s">
        <v>2708</v>
      </c>
      <c r="C255" s="66" t="s">
        <v>905</v>
      </c>
      <c r="D255" s="52"/>
      <c r="E255" s="77" t="s">
        <v>906</v>
      </c>
      <c r="F255" s="50">
        <v>4</v>
      </c>
      <c r="G255" s="50" t="s">
        <v>962</v>
      </c>
      <c r="H255" s="77" t="s">
        <v>963</v>
      </c>
      <c r="I255" s="69" t="s">
        <v>964</v>
      </c>
      <c r="J255" s="70" t="s">
        <v>965</v>
      </c>
      <c r="K255" s="77"/>
      <c r="L255" s="77"/>
      <c r="M255" s="6">
        <v>0.6</v>
      </c>
      <c r="N255" s="55">
        <v>43015</v>
      </c>
      <c r="O255" s="77" t="s">
        <v>65</v>
      </c>
      <c r="P255" s="67" t="s">
        <v>108</v>
      </c>
      <c r="Q255" s="68" t="s">
        <v>217</v>
      </c>
      <c r="R255" s="74" t="s">
        <v>66</v>
      </c>
      <c r="S255" s="115" t="s">
        <v>66</v>
      </c>
      <c r="T255" s="121" t="s">
        <v>140</v>
      </c>
      <c r="V255" s="77"/>
      <c r="W255" s="69" t="s">
        <v>609</v>
      </c>
      <c r="X255" s="77"/>
      <c r="Y255" s="77"/>
      <c r="AB255" s="77"/>
      <c r="AC255" s="77"/>
      <c r="AD255" s="77"/>
      <c r="AE255" s="77"/>
    </row>
    <row r="256" spans="1:31">
      <c r="A256" s="52">
        <v>322</v>
      </c>
      <c r="B256" s="52" t="s">
        <v>2708</v>
      </c>
      <c r="C256" s="66" t="s">
        <v>905</v>
      </c>
      <c r="D256" s="52"/>
      <c r="E256" s="77" t="s">
        <v>906</v>
      </c>
      <c r="F256" s="50">
        <v>4</v>
      </c>
      <c r="G256" s="50" t="s">
        <v>962</v>
      </c>
      <c r="H256" s="77" t="s">
        <v>966</v>
      </c>
      <c r="I256" s="69" t="s">
        <v>967</v>
      </c>
      <c r="J256" s="70" t="s">
        <v>968</v>
      </c>
      <c r="K256" s="77"/>
      <c r="L256" s="77"/>
      <c r="M256" s="6">
        <v>0.8</v>
      </c>
      <c r="N256" s="55">
        <v>43015</v>
      </c>
      <c r="O256" s="77" t="s">
        <v>65</v>
      </c>
      <c r="P256" s="67" t="s">
        <v>108</v>
      </c>
      <c r="Q256" s="68" t="s">
        <v>217</v>
      </c>
      <c r="R256" s="74" t="s">
        <v>66</v>
      </c>
      <c r="S256" s="115" t="s">
        <v>66</v>
      </c>
      <c r="T256" s="121" t="s">
        <v>140</v>
      </c>
      <c r="V256" s="77"/>
      <c r="W256" s="69" t="s">
        <v>609</v>
      </c>
      <c r="X256" s="69" t="s">
        <v>609</v>
      </c>
      <c r="Y256" s="77"/>
      <c r="AB256" s="77"/>
      <c r="AC256" s="77"/>
      <c r="AD256" s="77"/>
      <c r="AE256" s="77"/>
    </row>
    <row r="257" spans="1:31">
      <c r="A257" s="52">
        <v>323</v>
      </c>
      <c r="B257" s="52" t="s">
        <v>2708</v>
      </c>
      <c r="C257" s="66" t="s">
        <v>905</v>
      </c>
      <c r="D257" s="52"/>
      <c r="E257" s="77" t="s">
        <v>906</v>
      </c>
      <c r="F257" s="50">
        <v>4</v>
      </c>
      <c r="G257" s="50" t="s">
        <v>962</v>
      </c>
      <c r="H257" s="77" t="s">
        <v>969</v>
      </c>
      <c r="I257" s="69" t="s">
        <v>970</v>
      </c>
      <c r="J257" s="70" t="s">
        <v>971</v>
      </c>
      <c r="K257" s="77"/>
      <c r="L257" s="77"/>
      <c r="M257" s="6">
        <v>0.8</v>
      </c>
      <c r="N257" s="55">
        <v>43015</v>
      </c>
      <c r="O257" s="77" t="s">
        <v>65</v>
      </c>
      <c r="P257" s="67" t="s">
        <v>108</v>
      </c>
      <c r="Q257" s="68" t="s">
        <v>144</v>
      </c>
      <c r="R257" s="74" t="s">
        <v>66</v>
      </c>
      <c r="S257" s="115" t="s">
        <v>66</v>
      </c>
      <c r="T257" s="121" t="s">
        <v>262</v>
      </c>
      <c r="U257" s="121" t="s">
        <v>144</v>
      </c>
      <c r="V257" s="69" t="s">
        <v>609</v>
      </c>
      <c r="W257" s="69" t="s">
        <v>609</v>
      </c>
      <c r="X257" s="77"/>
      <c r="Y257" s="77"/>
      <c r="AB257" s="77"/>
      <c r="AC257" s="77"/>
      <c r="AD257" s="77"/>
      <c r="AE257" s="77"/>
    </row>
    <row r="258" spans="1:31">
      <c r="A258" s="52">
        <v>324</v>
      </c>
      <c r="B258" s="52" t="s">
        <v>2708</v>
      </c>
      <c r="C258" s="66" t="s">
        <v>905</v>
      </c>
      <c r="D258" s="52"/>
      <c r="E258" s="77" t="s">
        <v>906</v>
      </c>
      <c r="F258" s="50">
        <v>4</v>
      </c>
      <c r="G258" s="50" t="s">
        <v>962</v>
      </c>
      <c r="H258" s="77" t="s">
        <v>972</v>
      </c>
      <c r="I258" s="69" t="s">
        <v>973</v>
      </c>
      <c r="J258" s="70" t="s">
        <v>974</v>
      </c>
      <c r="K258" s="77"/>
      <c r="L258" s="77"/>
      <c r="M258" s="6">
        <v>1</v>
      </c>
      <c r="N258" s="55">
        <v>43015</v>
      </c>
      <c r="O258" s="77" t="s">
        <v>65</v>
      </c>
      <c r="P258" s="67" t="s">
        <v>108</v>
      </c>
      <c r="Q258" s="68" t="s">
        <v>217</v>
      </c>
      <c r="R258" s="74" t="s">
        <v>66</v>
      </c>
      <c r="S258" s="115" t="s">
        <v>66</v>
      </c>
      <c r="T258" s="121" t="s">
        <v>140</v>
      </c>
      <c r="V258" s="77" t="s">
        <v>609</v>
      </c>
      <c r="W258" s="77"/>
      <c r="X258" s="77"/>
      <c r="Y258" s="77"/>
      <c r="AB258" s="77"/>
      <c r="AC258" s="77"/>
      <c r="AD258" s="77"/>
      <c r="AE258" s="77"/>
    </row>
    <row r="259" spans="1:31">
      <c r="A259" s="52">
        <v>325</v>
      </c>
      <c r="B259" s="52" t="s">
        <v>2708</v>
      </c>
      <c r="C259" s="66" t="s">
        <v>905</v>
      </c>
      <c r="D259" s="52"/>
      <c r="E259" s="77" t="s">
        <v>906</v>
      </c>
      <c r="F259" s="50">
        <v>4</v>
      </c>
      <c r="G259" s="50" t="s">
        <v>962</v>
      </c>
      <c r="H259" s="77" t="s">
        <v>975</v>
      </c>
      <c r="I259" s="69" t="s">
        <v>976</v>
      </c>
      <c r="J259" s="70" t="s">
        <v>977</v>
      </c>
      <c r="K259" s="77"/>
      <c r="L259" s="77"/>
      <c r="M259" s="6">
        <v>1</v>
      </c>
      <c r="N259" s="55">
        <v>43015</v>
      </c>
      <c r="O259" s="77" t="s">
        <v>65</v>
      </c>
      <c r="P259" s="67" t="s">
        <v>108</v>
      </c>
      <c r="Q259" s="68" t="s">
        <v>144</v>
      </c>
      <c r="R259" s="74" t="s">
        <v>66</v>
      </c>
      <c r="S259" s="115" t="s">
        <v>66</v>
      </c>
      <c r="T259" s="121" t="s">
        <v>262</v>
      </c>
      <c r="U259" s="121" t="s">
        <v>144</v>
      </c>
      <c r="V259" s="77"/>
      <c r="W259" s="69" t="s">
        <v>609</v>
      </c>
      <c r="X259" s="77"/>
      <c r="Y259" s="77"/>
      <c r="AB259" s="77"/>
      <c r="AC259" s="77"/>
      <c r="AD259" s="77"/>
      <c r="AE259" s="77"/>
    </row>
    <row r="260" spans="1:31">
      <c r="A260" s="52">
        <v>326</v>
      </c>
      <c r="B260" s="52" t="s">
        <v>2708</v>
      </c>
      <c r="C260" s="66" t="s">
        <v>905</v>
      </c>
      <c r="D260" s="52"/>
      <c r="E260" s="77" t="s">
        <v>906</v>
      </c>
      <c r="F260" s="50">
        <v>4</v>
      </c>
      <c r="G260" s="50" t="s">
        <v>962</v>
      </c>
      <c r="H260" s="77" t="s">
        <v>978</v>
      </c>
      <c r="I260" s="69" t="s">
        <v>979</v>
      </c>
      <c r="J260" s="70" t="s">
        <v>979</v>
      </c>
      <c r="K260" s="77"/>
      <c r="L260" s="77"/>
      <c r="M260" s="6">
        <v>0.8</v>
      </c>
      <c r="N260" s="55">
        <v>43015</v>
      </c>
      <c r="O260" s="77" t="s">
        <v>65</v>
      </c>
      <c r="P260" s="67" t="s">
        <v>108</v>
      </c>
      <c r="Q260" s="68" t="s">
        <v>608</v>
      </c>
      <c r="R260" s="74" t="s">
        <v>66</v>
      </c>
      <c r="S260" s="115" t="s">
        <v>66</v>
      </c>
      <c r="T260" s="121" t="s">
        <v>171</v>
      </c>
      <c r="U260" s="121" t="s">
        <v>167</v>
      </c>
      <c r="V260" s="69" t="s">
        <v>609</v>
      </c>
      <c r="W260" s="77"/>
      <c r="X260" s="77"/>
      <c r="Y260" s="77"/>
      <c r="AB260" s="77"/>
      <c r="AC260" s="77"/>
      <c r="AD260" s="77"/>
      <c r="AE260" s="77"/>
    </row>
    <row r="261" spans="1:31">
      <c r="A261" s="52">
        <v>327</v>
      </c>
      <c r="B261" s="52" t="s">
        <v>2708</v>
      </c>
      <c r="C261" s="66" t="s">
        <v>905</v>
      </c>
      <c r="D261" s="52"/>
      <c r="E261" s="77" t="s">
        <v>906</v>
      </c>
      <c r="F261" s="50">
        <v>4</v>
      </c>
      <c r="G261" s="50" t="s">
        <v>962</v>
      </c>
      <c r="H261" s="77" t="s">
        <v>980</v>
      </c>
      <c r="I261" s="69" t="s">
        <v>981</v>
      </c>
      <c r="J261" s="70" t="s">
        <v>982</v>
      </c>
      <c r="K261" s="77"/>
      <c r="L261" s="77"/>
      <c r="M261" s="6">
        <v>0.8</v>
      </c>
      <c r="N261" s="55">
        <v>43015</v>
      </c>
      <c r="O261" s="77" t="s">
        <v>65</v>
      </c>
      <c r="P261" s="67" t="s">
        <v>108</v>
      </c>
      <c r="Q261" s="68" t="s">
        <v>144</v>
      </c>
      <c r="R261" s="74" t="s">
        <v>66</v>
      </c>
      <c r="S261" s="115" t="s">
        <v>66</v>
      </c>
      <c r="T261" s="121" t="s">
        <v>262</v>
      </c>
      <c r="U261" s="121" t="s">
        <v>144</v>
      </c>
      <c r="V261" s="69" t="s">
        <v>609</v>
      </c>
      <c r="W261" s="69" t="s">
        <v>609</v>
      </c>
      <c r="X261" s="77"/>
      <c r="Y261" s="77"/>
      <c r="AB261" s="77"/>
      <c r="AC261" s="77"/>
      <c r="AD261" s="77"/>
    </row>
    <row r="262" spans="1:31">
      <c r="A262" s="52">
        <v>328</v>
      </c>
      <c r="B262" s="52" t="s">
        <v>2708</v>
      </c>
      <c r="C262" s="66" t="s">
        <v>905</v>
      </c>
      <c r="D262" s="52"/>
      <c r="E262" s="77" t="s">
        <v>906</v>
      </c>
      <c r="F262" s="50">
        <v>4</v>
      </c>
      <c r="G262" s="50" t="s">
        <v>962</v>
      </c>
      <c r="H262" s="77" t="s">
        <v>983</v>
      </c>
      <c r="I262" s="69" t="s">
        <v>984</v>
      </c>
      <c r="J262" s="70" t="s">
        <v>627</v>
      </c>
      <c r="K262" s="77"/>
      <c r="L262" s="77"/>
      <c r="M262" s="6">
        <v>1</v>
      </c>
      <c r="N262" s="55">
        <v>43015</v>
      </c>
      <c r="O262" s="77" t="s">
        <v>65</v>
      </c>
      <c r="P262" s="67" t="s">
        <v>108</v>
      </c>
      <c r="Q262" s="68" t="s">
        <v>134</v>
      </c>
      <c r="R262" s="74" t="s">
        <v>66</v>
      </c>
      <c r="S262" s="115" t="s">
        <v>66</v>
      </c>
      <c r="T262" s="121" t="s">
        <v>140</v>
      </c>
      <c r="V262" s="77"/>
      <c r="W262" s="69" t="s">
        <v>609</v>
      </c>
      <c r="X262" s="69" t="s">
        <v>609</v>
      </c>
      <c r="Y262" s="77"/>
      <c r="AB262" s="77"/>
      <c r="AC262" s="77"/>
      <c r="AD262" s="77"/>
      <c r="AE262" s="77"/>
    </row>
    <row r="263" spans="1:31">
      <c r="A263" s="52">
        <v>329</v>
      </c>
      <c r="B263" s="52" t="s">
        <v>2708</v>
      </c>
      <c r="C263" s="66" t="s">
        <v>905</v>
      </c>
      <c r="D263" s="52"/>
      <c r="E263" s="77" t="s">
        <v>906</v>
      </c>
      <c r="F263" s="50">
        <v>4</v>
      </c>
      <c r="G263" s="50" t="s">
        <v>962</v>
      </c>
      <c r="H263" s="77" t="s">
        <v>985</v>
      </c>
      <c r="I263" s="69" t="s">
        <v>986</v>
      </c>
      <c r="J263" s="129" t="s">
        <v>987</v>
      </c>
      <c r="K263" s="77"/>
      <c r="L263" s="77"/>
      <c r="M263" s="6">
        <v>0.8</v>
      </c>
      <c r="N263" s="55">
        <v>43015</v>
      </c>
      <c r="O263" s="77" t="s">
        <v>65</v>
      </c>
      <c r="P263" s="67" t="s">
        <v>108</v>
      </c>
      <c r="Q263" s="68" t="s">
        <v>173</v>
      </c>
      <c r="R263" s="74" t="s">
        <v>66</v>
      </c>
      <c r="S263" s="115" t="s">
        <v>66</v>
      </c>
      <c r="T263" s="121" t="s">
        <v>140</v>
      </c>
      <c r="V263" s="69" t="s">
        <v>609</v>
      </c>
      <c r="W263" s="69" t="s">
        <v>372</v>
      </c>
      <c r="X263" s="77"/>
      <c r="Y263" s="77"/>
      <c r="AB263" s="77"/>
      <c r="AC263" s="77"/>
      <c r="AD263" s="77"/>
    </row>
    <row r="264" spans="1:31">
      <c r="A264" s="52">
        <v>330</v>
      </c>
      <c r="B264" s="52" t="s">
        <v>2708</v>
      </c>
      <c r="C264" s="66" t="s">
        <v>905</v>
      </c>
      <c r="D264" s="52"/>
      <c r="E264" s="77" t="s">
        <v>906</v>
      </c>
      <c r="F264" s="50">
        <v>4</v>
      </c>
      <c r="G264" s="50" t="s">
        <v>962</v>
      </c>
      <c r="H264" s="77" t="s">
        <v>216</v>
      </c>
      <c r="I264" s="69" t="s">
        <v>217</v>
      </c>
      <c r="J264" s="70" t="s">
        <v>217</v>
      </c>
      <c r="K264" s="77"/>
      <c r="L264" s="77"/>
      <c r="M264" s="6">
        <v>1</v>
      </c>
      <c r="N264" s="55">
        <v>43015</v>
      </c>
      <c r="O264" s="77" t="s">
        <v>65</v>
      </c>
      <c r="P264" s="67" t="s">
        <v>108</v>
      </c>
      <c r="Q264" s="68" t="s">
        <v>217</v>
      </c>
      <c r="R264" s="74" t="s">
        <v>66</v>
      </c>
      <c r="S264" s="115" t="s">
        <v>66</v>
      </c>
      <c r="T264" s="121" t="s">
        <v>171</v>
      </c>
      <c r="U264" s="121" t="s">
        <v>135</v>
      </c>
      <c r="V264" s="77"/>
      <c r="W264" s="69" t="s">
        <v>609</v>
      </c>
      <c r="X264" s="69" t="s">
        <v>609</v>
      </c>
      <c r="Y264" s="77"/>
      <c r="Z264" s="56" t="s">
        <v>743</v>
      </c>
      <c r="AB264" s="77"/>
      <c r="AC264" s="77"/>
      <c r="AD264" s="77"/>
      <c r="AE264" s="77"/>
    </row>
    <row r="265" spans="1:31">
      <c r="A265" s="52">
        <v>331</v>
      </c>
      <c r="B265" s="52" t="s">
        <v>2708</v>
      </c>
      <c r="C265" s="66" t="s">
        <v>905</v>
      </c>
      <c r="D265" s="52"/>
      <c r="E265" s="77" t="s">
        <v>906</v>
      </c>
      <c r="F265" s="50">
        <v>4</v>
      </c>
      <c r="G265" s="50" t="s">
        <v>962</v>
      </c>
      <c r="H265" s="77" t="s">
        <v>988</v>
      </c>
      <c r="I265" s="69" t="s">
        <v>989</v>
      </c>
      <c r="J265" s="70" t="s">
        <v>990</v>
      </c>
      <c r="K265" s="77"/>
      <c r="L265" s="77"/>
      <c r="M265" s="6">
        <v>0.8</v>
      </c>
      <c r="N265" s="55">
        <v>43015</v>
      </c>
      <c r="O265" s="77" t="s">
        <v>65</v>
      </c>
      <c r="P265" s="67" t="s">
        <v>108</v>
      </c>
      <c r="Q265" s="68" t="s">
        <v>144</v>
      </c>
      <c r="R265" s="74" t="s">
        <v>66</v>
      </c>
      <c r="S265" s="115" t="s">
        <v>66</v>
      </c>
      <c r="T265" s="121" t="s">
        <v>262</v>
      </c>
      <c r="U265" s="121" t="s">
        <v>144</v>
      </c>
      <c r="V265" s="77"/>
      <c r="W265" s="69" t="s">
        <v>609</v>
      </c>
      <c r="X265" s="77"/>
      <c r="Y265" s="77"/>
      <c r="AB265" s="77"/>
      <c r="AC265" s="77"/>
      <c r="AD265" s="77"/>
      <c r="AE265" s="77"/>
    </row>
    <row r="266" spans="1:31">
      <c r="A266" s="52">
        <v>332</v>
      </c>
      <c r="B266" s="52" t="s">
        <v>2708</v>
      </c>
      <c r="C266" s="66" t="s">
        <v>905</v>
      </c>
      <c r="D266" s="52"/>
      <c r="E266" s="77" t="s">
        <v>906</v>
      </c>
      <c r="F266" s="50">
        <v>4</v>
      </c>
      <c r="G266" s="50" t="s">
        <v>962</v>
      </c>
      <c r="H266" s="77" t="s">
        <v>112</v>
      </c>
      <c r="I266" s="69" t="s">
        <v>107</v>
      </c>
      <c r="J266" s="70" t="s">
        <v>107</v>
      </c>
      <c r="K266" s="77"/>
      <c r="L266" s="77"/>
      <c r="M266" s="6">
        <v>1</v>
      </c>
      <c r="N266" s="55">
        <v>43015</v>
      </c>
      <c r="O266" s="77" t="s">
        <v>65</v>
      </c>
      <c r="P266" s="67" t="s">
        <v>108</v>
      </c>
      <c r="Q266" s="68" t="s">
        <v>107</v>
      </c>
      <c r="R266" s="74" t="s">
        <v>66</v>
      </c>
      <c r="S266" s="115" t="s">
        <v>66</v>
      </c>
      <c r="T266" s="121" t="s">
        <v>368</v>
      </c>
      <c r="U266" s="121" t="s">
        <v>623</v>
      </c>
      <c r="V266" s="69" t="s">
        <v>609</v>
      </c>
      <c r="W266" s="69" t="s">
        <v>609</v>
      </c>
      <c r="X266" s="77"/>
      <c r="Y266" s="77"/>
      <c r="AB266" s="77"/>
      <c r="AC266" s="77"/>
      <c r="AD266" s="77"/>
      <c r="AE266" s="77"/>
    </row>
    <row r="267" spans="1:31">
      <c r="A267" s="52">
        <v>333</v>
      </c>
      <c r="B267" s="52" t="s">
        <v>2708</v>
      </c>
      <c r="C267" s="66" t="s">
        <v>905</v>
      </c>
      <c r="D267" s="52"/>
      <c r="E267" s="77" t="s">
        <v>906</v>
      </c>
      <c r="F267" s="50">
        <v>4</v>
      </c>
      <c r="G267" s="50" t="s">
        <v>991</v>
      </c>
      <c r="H267" s="77" t="s">
        <v>991</v>
      </c>
      <c r="I267" s="69" t="s">
        <v>992</v>
      </c>
      <c r="J267" s="70" t="s">
        <v>993</v>
      </c>
      <c r="K267" s="77"/>
      <c r="L267" s="77"/>
      <c r="M267" s="6">
        <v>0.8</v>
      </c>
      <c r="N267" s="55">
        <v>43015</v>
      </c>
      <c r="O267" s="77" t="s">
        <v>65</v>
      </c>
      <c r="P267" s="67" t="s">
        <v>108</v>
      </c>
      <c r="Q267" s="68" t="s">
        <v>144</v>
      </c>
      <c r="R267" s="74" t="s">
        <v>66</v>
      </c>
      <c r="S267" s="115" t="s">
        <v>66</v>
      </c>
      <c r="T267" s="121" t="s">
        <v>262</v>
      </c>
      <c r="U267" s="121" t="s">
        <v>144</v>
      </c>
      <c r="V267" s="69" t="s">
        <v>609</v>
      </c>
      <c r="W267" s="69" t="s">
        <v>609</v>
      </c>
      <c r="X267" s="77"/>
      <c r="Y267" s="77"/>
      <c r="AB267" s="77"/>
      <c r="AC267" s="77"/>
      <c r="AD267" s="77"/>
      <c r="AE267" s="77"/>
    </row>
    <row r="268" spans="1:31">
      <c r="A268" s="52">
        <v>334</v>
      </c>
      <c r="B268" s="52" t="s">
        <v>2708</v>
      </c>
      <c r="C268" s="66" t="s">
        <v>905</v>
      </c>
      <c r="D268" s="52"/>
      <c r="E268" s="77" t="s">
        <v>906</v>
      </c>
      <c r="F268" s="50">
        <v>4</v>
      </c>
      <c r="G268" s="50" t="s">
        <v>991</v>
      </c>
      <c r="H268" s="77" t="s">
        <v>994</v>
      </c>
      <c r="I268" s="69" t="s">
        <v>995</v>
      </c>
      <c r="J268" s="70" t="s">
        <v>996</v>
      </c>
      <c r="K268" s="77"/>
      <c r="L268" s="77"/>
      <c r="M268" s="6">
        <v>1</v>
      </c>
      <c r="N268" s="55">
        <v>43015</v>
      </c>
      <c r="O268" s="77" t="s">
        <v>65</v>
      </c>
      <c r="P268" s="67" t="s">
        <v>108</v>
      </c>
      <c r="Q268" s="68" t="s">
        <v>144</v>
      </c>
      <c r="R268" s="74" t="s">
        <v>66</v>
      </c>
      <c r="S268" s="115" t="s">
        <v>66</v>
      </c>
      <c r="T268" s="121" t="s">
        <v>171</v>
      </c>
      <c r="U268" s="121" t="s">
        <v>144</v>
      </c>
      <c r="V268" s="69" t="s">
        <v>609</v>
      </c>
      <c r="W268" s="69" t="s">
        <v>609</v>
      </c>
      <c r="X268" s="77"/>
      <c r="Y268" s="77"/>
      <c r="AB268" s="77"/>
      <c r="AC268" s="77"/>
      <c r="AD268" s="77"/>
      <c r="AE268" s="77"/>
    </row>
    <row r="269" spans="1:31">
      <c r="A269" s="52">
        <v>335</v>
      </c>
      <c r="B269" s="52" t="s">
        <v>2708</v>
      </c>
      <c r="C269" s="66" t="s">
        <v>905</v>
      </c>
      <c r="D269" s="52"/>
      <c r="E269" s="77" t="s">
        <v>906</v>
      </c>
      <c r="F269" s="50">
        <v>4</v>
      </c>
      <c r="G269" s="50" t="s">
        <v>991</v>
      </c>
      <c r="H269" s="77" t="s">
        <v>997</v>
      </c>
      <c r="I269" s="69" t="s">
        <v>998</v>
      </c>
      <c r="J269" s="70" t="s">
        <v>993</v>
      </c>
      <c r="K269" s="77"/>
      <c r="L269" s="77"/>
      <c r="M269" s="6">
        <v>0.8</v>
      </c>
      <c r="N269" s="55">
        <v>43015</v>
      </c>
      <c r="O269" s="77" t="s">
        <v>65</v>
      </c>
      <c r="P269" s="67" t="s">
        <v>108</v>
      </c>
      <c r="Q269" s="68" t="s">
        <v>144</v>
      </c>
      <c r="R269" s="74" t="s">
        <v>66</v>
      </c>
      <c r="S269" s="115" t="s">
        <v>66</v>
      </c>
      <c r="T269" s="121" t="s">
        <v>140</v>
      </c>
      <c r="V269" s="77"/>
      <c r="W269" s="69" t="s">
        <v>609</v>
      </c>
      <c r="X269" s="77"/>
      <c r="Y269" s="77"/>
      <c r="AB269" s="77"/>
      <c r="AC269" s="77"/>
      <c r="AD269" s="77"/>
      <c r="AE269" s="77"/>
    </row>
    <row r="270" spans="1:31">
      <c r="A270" s="52">
        <v>336</v>
      </c>
      <c r="B270" s="52" t="s">
        <v>2708</v>
      </c>
      <c r="C270" s="66" t="s">
        <v>905</v>
      </c>
      <c r="D270" s="52"/>
      <c r="E270" s="77" t="s">
        <v>906</v>
      </c>
      <c r="F270" s="50">
        <v>4</v>
      </c>
      <c r="G270" s="50" t="s">
        <v>991</v>
      </c>
      <c r="H270" s="77" t="s">
        <v>1000</v>
      </c>
      <c r="I270" s="69" t="s">
        <v>1001</v>
      </c>
      <c r="J270" s="70" t="s">
        <v>1002</v>
      </c>
      <c r="K270" s="77"/>
      <c r="L270" s="77"/>
      <c r="M270" s="6">
        <v>0.8</v>
      </c>
      <c r="N270" s="55">
        <v>43015</v>
      </c>
      <c r="O270" s="77" t="s">
        <v>65</v>
      </c>
      <c r="P270" s="67" t="s">
        <v>108</v>
      </c>
      <c r="Q270" s="68" t="s">
        <v>144</v>
      </c>
      <c r="R270" s="74" t="s">
        <v>66</v>
      </c>
      <c r="S270" s="115" t="s">
        <v>66</v>
      </c>
      <c r="T270" s="121" t="s">
        <v>262</v>
      </c>
      <c r="U270" s="121" t="s">
        <v>144</v>
      </c>
      <c r="V270" s="77"/>
      <c r="W270" s="69" t="s">
        <v>609</v>
      </c>
      <c r="X270" s="77"/>
      <c r="Y270" s="77"/>
      <c r="AB270" s="77"/>
      <c r="AC270" s="77"/>
      <c r="AD270" s="77"/>
      <c r="AE270" s="77"/>
    </row>
    <row r="271" spans="1:31">
      <c r="A271" s="52">
        <v>337</v>
      </c>
      <c r="B271" s="52" t="s">
        <v>2708</v>
      </c>
      <c r="C271" s="66" t="s">
        <v>905</v>
      </c>
      <c r="D271" s="52"/>
      <c r="E271" s="77" t="s">
        <v>906</v>
      </c>
      <c r="F271" s="50">
        <v>4</v>
      </c>
      <c r="G271" s="50" t="s">
        <v>1003</v>
      </c>
      <c r="H271" s="77" t="s">
        <v>1004</v>
      </c>
      <c r="I271" s="69" t="s">
        <v>1004</v>
      </c>
      <c r="J271" s="70" t="s">
        <v>1004</v>
      </c>
      <c r="K271" s="77"/>
      <c r="L271" s="77"/>
      <c r="M271" s="6">
        <v>0.6</v>
      </c>
      <c r="N271" s="55">
        <v>43015</v>
      </c>
      <c r="O271" s="77" t="s">
        <v>65</v>
      </c>
      <c r="P271" s="67" t="s">
        <v>108</v>
      </c>
      <c r="Q271" s="68" t="s">
        <v>289</v>
      </c>
      <c r="R271" s="74" t="s">
        <v>66</v>
      </c>
      <c r="S271" s="115" t="s">
        <v>66</v>
      </c>
      <c r="T271" s="121" t="s">
        <v>171</v>
      </c>
      <c r="U271" s="121" t="s">
        <v>297</v>
      </c>
      <c r="V271" s="69" t="s">
        <v>609</v>
      </c>
      <c r="W271" s="69" t="s">
        <v>609</v>
      </c>
      <c r="X271" s="77"/>
      <c r="Y271" s="77"/>
      <c r="AB271" s="69"/>
      <c r="AC271" s="77"/>
      <c r="AD271" s="77"/>
      <c r="AE271" s="77"/>
    </row>
    <row r="272" spans="1:31">
      <c r="A272" s="52">
        <v>338</v>
      </c>
      <c r="B272" s="52" t="s">
        <v>2708</v>
      </c>
      <c r="C272" s="66" t="s">
        <v>905</v>
      </c>
      <c r="D272" s="52"/>
      <c r="E272" s="77" t="s">
        <v>906</v>
      </c>
      <c r="F272" s="50">
        <v>4</v>
      </c>
      <c r="G272" s="50" t="s">
        <v>1003</v>
      </c>
      <c r="H272" s="77" t="s">
        <v>1005</v>
      </c>
      <c r="I272" s="69" t="s">
        <v>1006</v>
      </c>
      <c r="J272" s="70" t="s">
        <v>1006</v>
      </c>
      <c r="K272" s="77"/>
      <c r="L272" s="77"/>
      <c r="M272" s="6">
        <v>0.8</v>
      </c>
      <c r="N272" s="55">
        <v>43015</v>
      </c>
      <c r="O272" s="77" t="s">
        <v>65</v>
      </c>
      <c r="P272" s="67" t="s">
        <v>608</v>
      </c>
      <c r="Q272" s="68" t="s">
        <v>145</v>
      </c>
      <c r="R272" s="74" t="s">
        <v>66</v>
      </c>
      <c r="S272" s="115" t="s">
        <v>66</v>
      </c>
      <c r="T272" s="121" t="s">
        <v>171</v>
      </c>
      <c r="V272" s="69" t="s">
        <v>609</v>
      </c>
      <c r="W272" s="69"/>
      <c r="X272" s="77"/>
      <c r="Y272" s="77"/>
      <c r="AB272" s="77"/>
      <c r="AC272" s="77"/>
      <c r="AD272" s="77"/>
    </row>
    <row r="273" spans="1:31">
      <c r="A273" s="52">
        <v>339</v>
      </c>
      <c r="B273" s="52" t="s">
        <v>2708</v>
      </c>
      <c r="C273" s="66" t="s">
        <v>905</v>
      </c>
      <c r="D273" s="52"/>
      <c r="E273" s="77" t="s">
        <v>906</v>
      </c>
      <c r="F273" s="50">
        <v>4</v>
      </c>
      <c r="G273" s="50" t="s">
        <v>1003</v>
      </c>
      <c r="H273" s="77" t="s">
        <v>394</v>
      </c>
      <c r="I273" s="69" t="s">
        <v>1007</v>
      </c>
      <c r="J273" s="70" t="s">
        <v>1007</v>
      </c>
      <c r="K273" s="77"/>
      <c r="L273" s="77"/>
      <c r="M273" s="6">
        <v>0.8</v>
      </c>
      <c r="N273" s="55">
        <v>43015</v>
      </c>
      <c r="O273" s="77" t="s">
        <v>65</v>
      </c>
      <c r="P273" s="67" t="s">
        <v>608</v>
      </c>
      <c r="Q273" s="68" t="s">
        <v>145</v>
      </c>
      <c r="R273" s="74" t="s">
        <v>66</v>
      </c>
      <c r="S273" s="115" t="s">
        <v>66</v>
      </c>
      <c r="T273" s="121" t="s">
        <v>171</v>
      </c>
      <c r="V273" s="77"/>
      <c r="W273" s="77"/>
      <c r="X273" s="69" t="s">
        <v>609</v>
      </c>
      <c r="Y273" s="77"/>
      <c r="AB273" s="77"/>
      <c r="AC273" s="77"/>
      <c r="AD273" s="77"/>
      <c r="AE273" s="77"/>
    </row>
    <row r="274" spans="1:31">
      <c r="A274" s="52">
        <v>342</v>
      </c>
      <c r="B274" s="52" t="s">
        <v>2708</v>
      </c>
      <c r="C274" s="66" t="s">
        <v>905</v>
      </c>
      <c r="D274" s="52"/>
      <c r="E274" s="77" t="s">
        <v>906</v>
      </c>
      <c r="F274" s="50">
        <v>4</v>
      </c>
      <c r="G274" s="50" t="s">
        <v>1014</v>
      </c>
      <c r="H274" s="77" t="s">
        <v>1015</v>
      </c>
      <c r="I274" s="69" t="s">
        <v>1015</v>
      </c>
      <c r="J274" s="70" t="s">
        <v>1015</v>
      </c>
      <c r="K274" s="77"/>
      <c r="L274" s="77"/>
      <c r="M274" s="6">
        <v>0.6</v>
      </c>
      <c r="N274" s="55">
        <v>43015</v>
      </c>
      <c r="O274" s="77" t="s">
        <v>65</v>
      </c>
      <c r="P274" s="67" t="s">
        <v>108</v>
      </c>
      <c r="Q274" s="68" t="s">
        <v>289</v>
      </c>
      <c r="R274" s="74" t="s">
        <v>66</v>
      </c>
      <c r="S274" s="115" t="s">
        <v>66</v>
      </c>
      <c r="T274" s="121" t="s">
        <v>173</v>
      </c>
      <c r="U274" s="121" t="s">
        <v>100</v>
      </c>
      <c r="V274" s="69" t="s">
        <v>609</v>
      </c>
      <c r="W274" s="69" t="s">
        <v>609</v>
      </c>
      <c r="X274" s="77"/>
      <c r="Y274" s="77"/>
      <c r="AB274" s="69"/>
      <c r="AC274" s="77"/>
      <c r="AD274" s="77"/>
      <c r="AE274" s="77"/>
    </row>
    <row r="275" spans="1:31">
      <c r="A275" s="52">
        <v>343</v>
      </c>
      <c r="B275" s="52" t="s">
        <v>2708</v>
      </c>
      <c r="C275" s="66" t="s">
        <v>905</v>
      </c>
      <c r="D275" s="52"/>
      <c r="E275" s="77" t="s">
        <v>906</v>
      </c>
      <c r="F275" s="50">
        <v>4</v>
      </c>
      <c r="G275" s="50" t="s">
        <v>1014</v>
      </c>
      <c r="H275" s="77" t="s">
        <v>1016</v>
      </c>
      <c r="I275" s="69" t="s">
        <v>1017</v>
      </c>
      <c r="J275" s="70" t="s">
        <v>1017</v>
      </c>
      <c r="K275" s="77"/>
      <c r="L275" s="77"/>
      <c r="M275" s="6">
        <v>0.6</v>
      </c>
      <c r="N275" s="55">
        <v>43015</v>
      </c>
      <c r="O275" s="77" t="s">
        <v>65</v>
      </c>
      <c r="P275" s="67" t="s">
        <v>108</v>
      </c>
      <c r="Q275" s="68" t="s">
        <v>608</v>
      </c>
      <c r="R275" s="74" t="s">
        <v>66</v>
      </c>
      <c r="S275" s="115" t="s">
        <v>66</v>
      </c>
      <c r="T275" s="121" t="s">
        <v>97</v>
      </c>
      <c r="U275" s="121" t="s">
        <v>100</v>
      </c>
      <c r="V275" s="69"/>
      <c r="W275" s="69" t="s">
        <v>609</v>
      </c>
      <c r="X275" s="69" t="s">
        <v>609</v>
      </c>
      <c r="Y275" s="77"/>
      <c r="AB275" s="69"/>
      <c r="AC275" s="77"/>
      <c r="AD275" s="77"/>
      <c r="AE275" s="77"/>
    </row>
    <row r="276" spans="1:31">
      <c r="A276" s="52">
        <v>344</v>
      </c>
      <c r="B276" s="52" t="s">
        <v>2708</v>
      </c>
      <c r="C276" s="66" t="s">
        <v>905</v>
      </c>
      <c r="D276" s="52"/>
      <c r="E276" s="77" t="s">
        <v>906</v>
      </c>
      <c r="F276" s="50">
        <v>4</v>
      </c>
      <c r="G276" s="50" t="s">
        <v>1014</v>
      </c>
      <c r="H276" s="77" t="s">
        <v>1018</v>
      </c>
      <c r="I276" s="69" t="s">
        <v>1019</v>
      </c>
      <c r="J276" s="70" t="s">
        <v>1019</v>
      </c>
      <c r="K276" s="77"/>
      <c r="L276" s="77"/>
      <c r="M276" s="6">
        <v>0.8</v>
      </c>
      <c r="N276" s="55">
        <v>43015</v>
      </c>
      <c r="O276" s="77" t="s">
        <v>65</v>
      </c>
      <c r="P276" s="67" t="s">
        <v>108</v>
      </c>
      <c r="Q276" s="68" t="s">
        <v>608</v>
      </c>
      <c r="R276" s="74" t="s">
        <v>66</v>
      </c>
      <c r="S276" s="115" t="s">
        <v>66</v>
      </c>
      <c r="T276" s="121" t="s">
        <v>368</v>
      </c>
      <c r="U276" s="121" t="s">
        <v>167</v>
      </c>
      <c r="V276" s="77" t="s">
        <v>609</v>
      </c>
      <c r="W276" s="77"/>
      <c r="X276" s="77"/>
      <c r="Y276" s="77"/>
      <c r="AB276" s="69"/>
      <c r="AC276" s="77"/>
      <c r="AD276" s="77"/>
      <c r="AE276" s="77"/>
    </row>
    <row r="277" spans="1:31">
      <c r="A277" s="52">
        <v>345</v>
      </c>
      <c r="B277" s="52" t="s">
        <v>2708</v>
      </c>
      <c r="C277" s="66" t="s">
        <v>905</v>
      </c>
      <c r="D277" s="52"/>
      <c r="E277" s="77" t="s">
        <v>906</v>
      </c>
      <c r="F277" s="50">
        <v>4</v>
      </c>
      <c r="G277" s="50" t="s">
        <v>1020</v>
      </c>
      <c r="H277" s="77" t="s">
        <v>1020</v>
      </c>
      <c r="I277" s="69" t="s">
        <v>1020</v>
      </c>
      <c r="J277" s="70" t="s">
        <v>1021</v>
      </c>
      <c r="K277" s="77" t="s">
        <v>1022</v>
      </c>
      <c r="L277" s="77"/>
      <c r="M277" s="6">
        <v>0.6</v>
      </c>
      <c r="N277" s="55">
        <v>43015</v>
      </c>
      <c r="O277" s="77" t="s">
        <v>65</v>
      </c>
      <c r="P277" s="67" t="s">
        <v>108</v>
      </c>
      <c r="Q277" s="68" t="s">
        <v>210</v>
      </c>
      <c r="R277" s="74" t="s">
        <v>210</v>
      </c>
      <c r="S277" s="115" t="s">
        <v>210</v>
      </c>
      <c r="T277" s="121" t="s">
        <v>171</v>
      </c>
      <c r="U277" s="121" t="s">
        <v>167</v>
      </c>
      <c r="V277" s="77"/>
      <c r="W277" s="69" t="s">
        <v>609</v>
      </c>
      <c r="X277" s="77"/>
      <c r="Y277" s="77"/>
      <c r="AB277" s="69"/>
      <c r="AC277" s="77"/>
      <c r="AD277" s="69" t="s">
        <v>1023</v>
      </c>
      <c r="AE277" s="69" t="s">
        <v>65</v>
      </c>
    </row>
    <row r="278" spans="1:31">
      <c r="A278" s="52">
        <v>346</v>
      </c>
      <c r="B278" s="52" t="s">
        <v>2708</v>
      </c>
      <c r="C278" s="66" t="s">
        <v>905</v>
      </c>
      <c r="D278" s="52"/>
      <c r="E278" s="77" t="s">
        <v>906</v>
      </c>
      <c r="F278" s="50">
        <v>4</v>
      </c>
      <c r="G278" s="50" t="s">
        <v>1024</v>
      </c>
      <c r="H278" s="77" t="s">
        <v>1025</v>
      </c>
      <c r="I278" s="69" t="s">
        <v>1026</v>
      </c>
      <c r="J278" s="70" t="s">
        <v>87</v>
      </c>
      <c r="K278" s="77"/>
      <c r="L278" s="77"/>
      <c r="M278" s="6">
        <v>1</v>
      </c>
      <c r="N278" s="55">
        <v>43015</v>
      </c>
      <c r="O278" s="77" t="s">
        <v>65</v>
      </c>
      <c r="P278" s="67" t="s">
        <v>607</v>
      </c>
      <c r="Q278" s="68" t="s">
        <v>87</v>
      </c>
      <c r="R278" s="74" t="s">
        <v>66</v>
      </c>
      <c r="S278" s="115" t="s">
        <v>66</v>
      </c>
      <c r="T278" s="121" t="s">
        <v>95</v>
      </c>
      <c r="U278" s="121" t="s">
        <v>87</v>
      </c>
      <c r="V278" s="77"/>
      <c r="W278" s="69" t="s">
        <v>609</v>
      </c>
      <c r="X278" s="77"/>
      <c r="Y278" s="77"/>
      <c r="AB278" s="69" t="s">
        <v>1232</v>
      </c>
      <c r="AC278" s="69">
        <v>0</v>
      </c>
      <c r="AD278" s="77"/>
      <c r="AE278" s="77"/>
    </row>
    <row r="279" spans="1:31">
      <c r="A279" s="52">
        <v>347</v>
      </c>
      <c r="B279" s="52" t="s">
        <v>2708</v>
      </c>
      <c r="C279" s="66" t="s">
        <v>905</v>
      </c>
      <c r="D279" s="52"/>
      <c r="E279" s="77" t="s">
        <v>906</v>
      </c>
      <c r="F279" s="50">
        <v>4</v>
      </c>
      <c r="G279" s="50" t="s">
        <v>1027</v>
      </c>
      <c r="H279" s="77" t="s">
        <v>769</v>
      </c>
      <c r="I279" s="69" t="s">
        <v>769</v>
      </c>
      <c r="J279" s="70" t="s">
        <v>769</v>
      </c>
      <c r="K279" s="77"/>
      <c r="L279" s="77"/>
      <c r="M279" s="6">
        <v>0.6</v>
      </c>
      <c r="N279" s="55">
        <v>43015</v>
      </c>
      <c r="O279" s="77" t="s">
        <v>65</v>
      </c>
      <c r="P279" s="67" t="s">
        <v>108</v>
      </c>
      <c r="Q279" s="68" t="s">
        <v>176</v>
      </c>
      <c r="R279" s="74" t="s">
        <v>66</v>
      </c>
      <c r="S279" s="115" t="s">
        <v>66</v>
      </c>
      <c r="T279" s="121" t="s">
        <v>171</v>
      </c>
      <c r="U279" s="121" t="s">
        <v>297</v>
      </c>
      <c r="V279" s="69" t="s">
        <v>609</v>
      </c>
      <c r="W279" s="77"/>
      <c r="X279" s="77"/>
      <c r="Y279" s="77"/>
      <c r="AB279" s="77"/>
      <c r="AC279" s="77"/>
      <c r="AD279" s="77"/>
      <c r="AE279" s="77"/>
    </row>
    <row r="280" spans="1:31">
      <c r="A280" s="52">
        <v>348</v>
      </c>
      <c r="B280" s="52" t="s">
        <v>2708</v>
      </c>
      <c r="C280" s="66" t="s">
        <v>905</v>
      </c>
      <c r="D280" s="52"/>
      <c r="E280" s="77" t="s">
        <v>906</v>
      </c>
      <c r="F280" s="50">
        <v>4</v>
      </c>
      <c r="G280" s="50" t="s">
        <v>1027</v>
      </c>
      <c r="H280" s="77" t="s">
        <v>1028</v>
      </c>
      <c r="I280" s="69" t="s">
        <v>1029</v>
      </c>
      <c r="J280" s="70" t="s">
        <v>726</v>
      </c>
      <c r="K280" s="77"/>
      <c r="L280" s="77"/>
      <c r="M280" s="6">
        <v>0.8</v>
      </c>
      <c r="N280" s="55">
        <v>43015</v>
      </c>
      <c r="O280" s="77" t="s">
        <v>65</v>
      </c>
      <c r="P280" s="67" t="s">
        <v>108</v>
      </c>
      <c r="Q280" s="68" t="s">
        <v>176</v>
      </c>
      <c r="S280" s="115" t="s">
        <v>145</v>
      </c>
      <c r="T280" s="121" t="s">
        <v>171</v>
      </c>
      <c r="V280" s="77"/>
      <c r="W280" s="77"/>
      <c r="X280" s="69" t="s">
        <v>609</v>
      </c>
      <c r="Y280" s="77"/>
      <c r="AB280" s="69" t="s">
        <v>1236</v>
      </c>
      <c r="AC280" s="69">
        <v>0</v>
      </c>
      <c r="AD280" s="77"/>
    </row>
    <row r="281" spans="1:31">
      <c r="A281" s="52">
        <v>353</v>
      </c>
      <c r="B281" s="52" t="s">
        <v>2708</v>
      </c>
      <c r="C281" s="66" t="s">
        <v>905</v>
      </c>
      <c r="D281" s="52"/>
      <c r="E281" s="77" t="s">
        <v>906</v>
      </c>
      <c r="F281" s="50">
        <v>4</v>
      </c>
      <c r="G281" s="50" t="s">
        <v>889</v>
      </c>
      <c r="H281" s="77" t="s">
        <v>190</v>
      </c>
      <c r="I281" s="69" t="s">
        <v>190</v>
      </c>
      <c r="J281" s="70" t="s">
        <v>190</v>
      </c>
      <c r="K281" s="77"/>
      <c r="L281" s="77"/>
      <c r="M281" s="6">
        <v>1</v>
      </c>
      <c r="N281" s="55">
        <v>43015</v>
      </c>
      <c r="O281" s="77" t="s">
        <v>189</v>
      </c>
      <c r="P281" s="67" t="s">
        <v>717</v>
      </c>
      <c r="Q281" s="68" t="s">
        <v>190</v>
      </c>
      <c r="R281" s="74" t="s">
        <v>866</v>
      </c>
      <c r="S281" s="115" t="s">
        <v>195</v>
      </c>
      <c r="T281" s="121" t="s">
        <v>171</v>
      </c>
      <c r="U281" s="121" t="s">
        <v>715</v>
      </c>
      <c r="V281" s="77"/>
      <c r="W281" s="69" t="s">
        <v>609</v>
      </c>
      <c r="X281" s="77"/>
      <c r="Y281" s="77"/>
      <c r="AB281" s="77"/>
      <c r="AC281" s="69">
        <v>1</v>
      </c>
      <c r="AD281" s="77"/>
      <c r="AE281" s="69" t="s">
        <v>811</v>
      </c>
    </row>
    <row r="282" spans="1:31">
      <c r="A282" s="52">
        <v>354</v>
      </c>
      <c r="B282" s="52" t="s">
        <v>2708</v>
      </c>
      <c r="C282" s="66" t="s">
        <v>905</v>
      </c>
      <c r="D282" s="52"/>
      <c r="E282" s="77" t="s">
        <v>906</v>
      </c>
      <c r="F282" s="50">
        <v>4</v>
      </c>
      <c r="G282" s="50" t="s">
        <v>889</v>
      </c>
      <c r="H282" s="77" t="s">
        <v>732</v>
      </c>
      <c r="I282" s="69" t="s">
        <v>227</v>
      </c>
      <c r="J282" s="70" t="s">
        <v>227</v>
      </c>
      <c r="K282" s="77"/>
      <c r="L282" s="77"/>
      <c r="M282" s="6">
        <v>1</v>
      </c>
      <c r="N282" s="55">
        <v>43015</v>
      </c>
      <c r="O282" s="77" t="s">
        <v>189</v>
      </c>
      <c r="P282" s="67" t="s">
        <v>717</v>
      </c>
      <c r="Q282" s="68" t="s">
        <v>227</v>
      </c>
      <c r="R282" s="74" t="s">
        <v>231</v>
      </c>
      <c r="S282" s="115" t="s">
        <v>231</v>
      </c>
      <c r="T282" s="121" t="s">
        <v>171</v>
      </c>
      <c r="U282" s="121" t="s">
        <v>230</v>
      </c>
      <c r="V282" s="77"/>
      <c r="W282" s="69" t="s">
        <v>609</v>
      </c>
      <c r="X282" s="77"/>
      <c r="Y282" s="77"/>
      <c r="AB282" s="77"/>
      <c r="AC282" s="69">
        <v>1</v>
      </c>
      <c r="AD282" s="77"/>
      <c r="AE282" s="69" t="s">
        <v>732</v>
      </c>
    </row>
    <row r="283" spans="1:31">
      <c r="A283" s="52">
        <v>355</v>
      </c>
      <c r="B283" s="52" t="s">
        <v>2708</v>
      </c>
      <c r="C283" s="66" t="s">
        <v>905</v>
      </c>
      <c r="D283" s="52"/>
      <c r="E283" s="77" t="s">
        <v>906</v>
      </c>
      <c r="F283" s="50">
        <v>4</v>
      </c>
      <c r="G283" s="50" t="s">
        <v>889</v>
      </c>
      <c r="H283" s="77" t="s">
        <v>1038</v>
      </c>
      <c r="I283" s="69" t="s">
        <v>1039</v>
      </c>
      <c r="J283" s="70" t="s">
        <v>210</v>
      </c>
      <c r="K283" s="77"/>
      <c r="L283" s="77"/>
      <c r="M283" s="63">
        <v>1</v>
      </c>
      <c r="N283" s="55">
        <v>43015</v>
      </c>
      <c r="O283" s="77" t="s">
        <v>189</v>
      </c>
      <c r="P283" s="67" t="s">
        <v>717</v>
      </c>
      <c r="Q283" s="68" t="s">
        <v>210</v>
      </c>
      <c r="R283" s="74" t="s">
        <v>210</v>
      </c>
      <c r="S283" s="115" t="s">
        <v>210</v>
      </c>
      <c r="T283" s="121" t="s">
        <v>171</v>
      </c>
      <c r="U283" s="121" t="s">
        <v>167</v>
      </c>
      <c r="V283" s="77"/>
      <c r="W283" s="69" t="s">
        <v>609</v>
      </c>
      <c r="X283" s="77"/>
      <c r="Y283" s="77"/>
      <c r="AB283" s="77"/>
      <c r="AC283" s="69">
        <v>1</v>
      </c>
      <c r="AD283" s="77"/>
      <c r="AE283" s="69" t="s">
        <v>737</v>
      </c>
    </row>
    <row r="284" spans="1:31">
      <c r="A284" s="52">
        <v>356</v>
      </c>
      <c r="B284" s="52" t="s">
        <v>2708</v>
      </c>
      <c r="C284" s="66" t="s">
        <v>905</v>
      </c>
      <c r="D284" s="52"/>
      <c r="E284" s="77" t="s">
        <v>906</v>
      </c>
      <c r="F284" s="50">
        <v>4</v>
      </c>
      <c r="G284" s="50" t="s">
        <v>294</v>
      </c>
      <c r="H284" s="77" t="s">
        <v>294</v>
      </c>
      <c r="I284" s="69" t="s">
        <v>294</v>
      </c>
      <c r="J284" s="70" t="s">
        <v>294</v>
      </c>
      <c r="K284" s="77"/>
      <c r="L284" s="77"/>
      <c r="M284" s="6">
        <v>0.6</v>
      </c>
      <c r="N284" s="55">
        <v>43015</v>
      </c>
      <c r="O284" s="77" t="s">
        <v>65</v>
      </c>
      <c r="P284" s="67" t="s">
        <v>108</v>
      </c>
      <c r="Q284" s="68" t="s">
        <v>294</v>
      </c>
      <c r="R284" s="74" t="s">
        <v>235</v>
      </c>
      <c r="S284" s="115" t="s">
        <v>235</v>
      </c>
      <c r="T284" s="121" t="s">
        <v>171</v>
      </c>
      <c r="V284" s="77"/>
      <c r="W284" s="69" t="s">
        <v>609</v>
      </c>
      <c r="X284" s="77"/>
      <c r="Y284" s="77"/>
      <c r="AB284" s="77"/>
      <c r="AC284" s="69">
        <v>1</v>
      </c>
      <c r="AD284" s="77"/>
    </row>
    <row r="285" spans="1:31">
      <c r="A285" s="52">
        <v>358</v>
      </c>
      <c r="B285" s="52" t="s">
        <v>2708</v>
      </c>
      <c r="C285" s="66" t="s">
        <v>905</v>
      </c>
      <c r="D285" s="52"/>
      <c r="E285" s="77" t="s">
        <v>906</v>
      </c>
      <c r="F285" s="50">
        <v>4</v>
      </c>
      <c r="G285" s="50" t="s">
        <v>1040</v>
      </c>
      <c r="H285" s="77" t="s">
        <v>1040</v>
      </c>
      <c r="I285" s="69" t="s">
        <v>1041</v>
      </c>
      <c r="J285" s="70" t="s">
        <v>1041</v>
      </c>
      <c r="K285" s="77"/>
      <c r="L285" s="77"/>
      <c r="M285" s="6">
        <v>0.6</v>
      </c>
      <c r="N285" s="55">
        <v>43015</v>
      </c>
      <c r="O285" s="77" t="s">
        <v>65</v>
      </c>
      <c r="P285" s="67" t="s">
        <v>108</v>
      </c>
      <c r="Q285" s="68" t="s">
        <v>374</v>
      </c>
      <c r="R285" s="74" t="s">
        <v>66</v>
      </c>
      <c r="S285" s="115" t="s">
        <v>66</v>
      </c>
      <c r="T285" s="121" t="s">
        <v>171</v>
      </c>
      <c r="V285" s="69" t="s">
        <v>609</v>
      </c>
      <c r="W285" s="77"/>
      <c r="X285" s="77"/>
      <c r="Y285" s="77"/>
      <c r="AB285" s="77"/>
      <c r="AC285" s="77"/>
      <c r="AD285" s="77"/>
      <c r="AE285" s="77"/>
    </row>
    <row r="286" spans="1:31">
      <c r="A286" s="52">
        <v>360</v>
      </c>
      <c r="B286" s="52" t="s">
        <v>2708</v>
      </c>
      <c r="C286" s="66" t="s">
        <v>905</v>
      </c>
      <c r="D286" s="52"/>
      <c r="E286" s="77" t="s">
        <v>906</v>
      </c>
      <c r="F286" s="50">
        <v>4</v>
      </c>
      <c r="G286" s="50" t="s">
        <v>1044</v>
      </c>
      <c r="H286" s="77" t="s">
        <v>1045</v>
      </c>
      <c r="I286" s="69" t="s">
        <v>349</v>
      </c>
      <c r="J286" s="70" t="s">
        <v>349</v>
      </c>
      <c r="K286" s="77"/>
      <c r="L286" s="77"/>
      <c r="M286" s="6">
        <v>0.8</v>
      </c>
      <c r="N286" s="55">
        <v>43015</v>
      </c>
      <c r="O286" s="77" t="s">
        <v>65</v>
      </c>
      <c r="P286" s="67" t="s">
        <v>108</v>
      </c>
      <c r="Q286" s="68" t="s">
        <v>608</v>
      </c>
      <c r="R286" s="74" t="s">
        <v>66</v>
      </c>
      <c r="S286" s="115" t="s">
        <v>66</v>
      </c>
      <c r="T286" s="121" t="s">
        <v>171</v>
      </c>
      <c r="V286" s="69" t="s">
        <v>609</v>
      </c>
      <c r="W286" s="77"/>
      <c r="X286" s="77"/>
      <c r="Y286" s="77"/>
      <c r="AB286" s="77"/>
      <c r="AC286" s="77"/>
      <c r="AD286" s="77"/>
    </row>
    <row r="287" spans="1:31">
      <c r="A287" s="52">
        <v>361</v>
      </c>
      <c r="B287" s="52" t="s">
        <v>2708</v>
      </c>
      <c r="C287" s="66" t="s">
        <v>905</v>
      </c>
      <c r="D287" s="52"/>
      <c r="E287" s="77" t="s">
        <v>906</v>
      </c>
      <c r="F287" s="50">
        <v>4</v>
      </c>
      <c r="G287" s="50" t="s">
        <v>1044</v>
      </c>
      <c r="H287" s="77" t="s">
        <v>1046</v>
      </c>
      <c r="I287" s="69" t="s">
        <v>1047</v>
      </c>
      <c r="J287" s="70" t="s">
        <v>1047</v>
      </c>
      <c r="K287" s="77"/>
      <c r="L287" s="77"/>
      <c r="M287" s="6">
        <v>0.8</v>
      </c>
      <c r="N287" s="55">
        <v>43015</v>
      </c>
      <c r="O287" s="77" t="s">
        <v>65</v>
      </c>
      <c r="P287" s="67" t="s">
        <v>108</v>
      </c>
      <c r="Q287" s="68" t="s">
        <v>608</v>
      </c>
      <c r="R287" s="74" t="s">
        <v>66</v>
      </c>
      <c r="S287" s="115" t="s">
        <v>66</v>
      </c>
      <c r="T287" s="121" t="s">
        <v>171</v>
      </c>
      <c r="V287" s="69" t="s">
        <v>609</v>
      </c>
      <c r="W287" s="77"/>
      <c r="X287" s="77"/>
      <c r="Y287" s="77"/>
      <c r="AB287" s="77"/>
      <c r="AC287" s="77"/>
      <c r="AD287" s="77"/>
    </row>
    <row r="288" spans="1:31">
      <c r="A288" s="52">
        <v>362</v>
      </c>
      <c r="B288" s="52" t="s">
        <v>2708</v>
      </c>
      <c r="C288" s="66" t="s">
        <v>905</v>
      </c>
      <c r="D288" s="52"/>
      <c r="E288" s="77" t="s">
        <v>906</v>
      </c>
      <c r="F288" s="50">
        <v>4</v>
      </c>
      <c r="G288" s="50" t="s">
        <v>1044</v>
      </c>
      <c r="H288" s="77" t="s">
        <v>1048</v>
      </c>
      <c r="I288" s="69" t="s">
        <v>1049</v>
      </c>
      <c r="J288" s="70" t="s">
        <v>1050</v>
      </c>
      <c r="K288" s="77"/>
      <c r="L288" s="77"/>
      <c r="M288" s="6">
        <v>0.8</v>
      </c>
      <c r="N288" s="55">
        <v>43015</v>
      </c>
      <c r="O288" s="77" t="s">
        <v>65</v>
      </c>
      <c r="P288" s="67" t="s">
        <v>108</v>
      </c>
      <c r="Q288" s="68" t="s">
        <v>734</v>
      </c>
      <c r="R288" s="74" t="s">
        <v>66</v>
      </c>
      <c r="S288" s="115" t="s">
        <v>66</v>
      </c>
      <c r="T288" s="121" t="s">
        <v>140</v>
      </c>
      <c r="V288" s="69" t="s">
        <v>609</v>
      </c>
      <c r="W288" s="69" t="s">
        <v>372</v>
      </c>
      <c r="X288" s="77"/>
      <c r="Y288" s="77"/>
      <c r="AB288" s="77"/>
      <c r="AC288" s="77"/>
      <c r="AD288" s="77"/>
      <c r="AE288" s="77"/>
    </row>
    <row r="289" spans="1:31">
      <c r="A289" s="52">
        <v>363</v>
      </c>
      <c r="B289" s="52" t="s">
        <v>2708</v>
      </c>
      <c r="C289" s="66" t="s">
        <v>905</v>
      </c>
      <c r="D289" s="52"/>
      <c r="E289" s="77" t="s">
        <v>906</v>
      </c>
      <c r="F289" s="50">
        <v>4</v>
      </c>
      <c r="G289" s="50" t="s">
        <v>1044</v>
      </c>
      <c r="H289" s="77" t="s">
        <v>1051</v>
      </c>
      <c r="I289" s="69" t="s">
        <v>1052</v>
      </c>
      <c r="J289" s="70" t="s">
        <v>1053</v>
      </c>
      <c r="K289" s="77"/>
      <c r="L289" s="77"/>
      <c r="M289" s="6">
        <v>0.6</v>
      </c>
      <c r="N289" s="55">
        <v>43015</v>
      </c>
      <c r="O289" s="77" t="s">
        <v>65</v>
      </c>
      <c r="P289" s="67" t="s">
        <v>108</v>
      </c>
      <c r="Q289" s="68" t="s">
        <v>145</v>
      </c>
      <c r="R289" s="74" t="s">
        <v>66</v>
      </c>
      <c r="S289" s="115" t="s">
        <v>66</v>
      </c>
      <c r="T289" s="121" t="s">
        <v>171</v>
      </c>
      <c r="U289" s="121" t="s">
        <v>167</v>
      </c>
      <c r="V289" s="69" t="s">
        <v>609</v>
      </c>
      <c r="W289" s="69" t="s">
        <v>609</v>
      </c>
      <c r="X289" s="77"/>
      <c r="Y289" s="77"/>
      <c r="AB289" s="77"/>
      <c r="AC289" s="77"/>
      <c r="AD289" s="77"/>
      <c r="AE289" s="77"/>
    </row>
    <row r="290" spans="1:31">
      <c r="A290" s="52">
        <v>364</v>
      </c>
      <c r="B290" s="52" t="s">
        <v>2708</v>
      </c>
      <c r="C290" s="66" t="s">
        <v>905</v>
      </c>
      <c r="D290" s="52"/>
      <c r="E290" s="77" t="s">
        <v>906</v>
      </c>
      <c r="F290" s="50">
        <v>4</v>
      </c>
      <c r="G290" s="50" t="s">
        <v>1044</v>
      </c>
      <c r="H290" s="77" t="s">
        <v>1054</v>
      </c>
      <c r="I290" s="69" t="s">
        <v>1055</v>
      </c>
      <c r="J290" s="70" t="s">
        <v>1056</v>
      </c>
      <c r="K290" s="77"/>
      <c r="L290" s="77"/>
      <c r="M290" s="6">
        <v>0.6</v>
      </c>
      <c r="N290" s="55">
        <v>43015</v>
      </c>
      <c r="O290" s="77" t="s">
        <v>65</v>
      </c>
      <c r="P290" s="67" t="s">
        <v>108</v>
      </c>
      <c r="Q290" s="68" t="s">
        <v>145</v>
      </c>
      <c r="R290" s="74" t="s">
        <v>66</v>
      </c>
      <c r="S290" s="115" t="s">
        <v>66</v>
      </c>
      <c r="T290" s="121" t="s">
        <v>171</v>
      </c>
      <c r="U290" s="121" t="s">
        <v>167</v>
      </c>
      <c r="V290" s="69" t="s">
        <v>609</v>
      </c>
      <c r="W290" s="69" t="s">
        <v>609</v>
      </c>
      <c r="X290" s="77"/>
      <c r="Y290" s="77"/>
      <c r="AB290" s="77"/>
      <c r="AC290" s="77"/>
      <c r="AD290" s="77"/>
      <c r="AE290" s="77"/>
    </row>
    <row r="291" spans="1:31">
      <c r="A291" s="52">
        <v>365</v>
      </c>
      <c r="B291" s="52" t="s">
        <v>2708</v>
      </c>
      <c r="C291" s="66" t="s">
        <v>905</v>
      </c>
      <c r="D291" s="52"/>
      <c r="E291" s="77" t="s">
        <v>906</v>
      </c>
      <c r="F291" s="50">
        <v>4</v>
      </c>
      <c r="G291" s="50" t="s">
        <v>1044</v>
      </c>
      <c r="H291" s="77" t="s">
        <v>1057</v>
      </c>
      <c r="I291" s="69" t="s">
        <v>734</v>
      </c>
      <c r="J291" s="70" t="s">
        <v>734</v>
      </c>
      <c r="K291" s="77"/>
      <c r="L291" s="77"/>
      <c r="M291" s="6">
        <v>0.8</v>
      </c>
      <c r="N291" s="55">
        <v>43015</v>
      </c>
      <c r="O291" s="77" t="s">
        <v>65</v>
      </c>
      <c r="P291" s="67" t="s">
        <v>108</v>
      </c>
      <c r="Q291" s="68" t="s">
        <v>734</v>
      </c>
      <c r="R291" s="74" t="s">
        <v>66</v>
      </c>
      <c r="S291" s="115" t="s">
        <v>66</v>
      </c>
      <c r="T291" s="121" t="s">
        <v>171</v>
      </c>
      <c r="U291" s="121" t="s">
        <v>371</v>
      </c>
      <c r="V291" s="69" t="s">
        <v>609</v>
      </c>
      <c r="W291" s="69" t="s">
        <v>372</v>
      </c>
      <c r="X291" s="77"/>
      <c r="Y291" s="77"/>
      <c r="AB291" s="77"/>
      <c r="AC291" s="69">
        <v>0</v>
      </c>
      <c r="AD291" s="77"/>
    </row>
    <row r="292" spans="1:31">
      <c r="A292" s="52">
        <v>366</v>
      </c>
      <c r="B292" s="52" t="s">
        <v>2708</v>
      </c>
      <c r="C292" s="66" t="s">
        <v>905</v>
      </c>
      <c r="D292" s="52"/>
      <c r="E292" s="77" t="s">
        <v>906</v>
      </c>
      <c r="F292" s="50">
        <v>4</v>
      </c>
      <c r="G292" s="50" t="s">
        <v>1044</v>
      </c>
      <c r="H292" s="77" t="s">
        <v>1058</v>
      </c>
      <c r="I292" s="69" t="s">
        <v>1059</v>
      </c>
      <c r="J292" s="70" t="s">
        <v>1060</v>
      </c>
      <c r="K292" s="77"/>
      <c r="L292" s="77"/>
      <c r="M292" s="6">
        <v>0.8</v>
      </c>
      <c r="N292" s="55">
        <v>43015</v>
      </c>
      <c r="O292" s="77" t="s">
        <v>65</v>
      </c>
      <c r="P292" s="67" t="s">
        <v>108</v>
      </c>
      <c r="Q292" s="68" t="s">
        <v>145</v>
      </c>
      <c r="R292" s="74" t="s">
        <v>66</v>
      </c>
      <c r="S292" s="115" t="s">
        <v>66</v>
      </c>
      <c r="T292" s="121" t="s">
        <v>140</v>
      </c>
      <c r="V292" s="77"/>
      <c r="W292" s="69" t="s">
        <v>609</v>
      </c>
      <c r="X292" s="77"/>
      <c r="Y292" s="77"/>
      <c r="AB292" s="77"/>
      <c r="AC292" s="77"/>
      <c r="AD292" s="77"/>
      <c r="AE292" s="77"/>
    </row>
    <row r="293" spans="1:31">
      <c r="A293" s="52">
        <v>367</v>
      </c>
      <c r="B293" s="52" t="s">
        <v>2708</v>
      </c>
      <c r="C293" s="66" t="s">
        <v>905</v>
      </c>
      <c r="D293" s="52"/>
      <c r="E293" s="77" t="s">
        <v>906</v>
      </c>
      <c r="F293" s="50">
        <v>4</v>
      </c>
      <c r="G293" s="50" t="s">
        <v>1044</v>
      </c>
      <c r="H293" s="77" t="s">
        <v>1061</v>
      </c>
      <c r="I293" s="69" t="s">
        <v>1062</v>
      </c>
      <c r="J293" s="70" t="s">
        <v>1063</v>
      </c>
      <c r="K293" s="77"/>
      <c r="L293" s="77"/>
      <c r="M293" s="6">
        <v>0.8</v>
      </c>
      <c r="N293" s="55">
        <v>43015</v>
      </c>
      <c r="O293" s="77" t="s">
        <v>65</v>
      </c>
      <c r="P293" s="67" t="s">
        <v>108</v>
      </c>
      <c r="Q293" s="68" t="s">
        <v>145</v>
      </c>
      <c r="R293" s="74" t="s">
        <v>66</v>
      </c>
      <c r="S293" s="115" t="s">
        <v>66</v>
      </c>
      <c r="T293" s="121" t="s">
        <v>262</v>
      </c>
      <c r="U293" s="121" t="s">
        <v>144</v>
      </c>
      <c r="V293" s="77"/>
      <c r="W293" s="69" t="s">
        <v>609</v>
      </c>
      <c r="X293" s="77"/>
      <c r="Y293" s="77"/>
      <c r="AB293" s="77"/>
      <c r="AC293" s="77"/>
      <c r="AD293" s="77"/>
      <c r="AE293" s="77"/>
    </row>
    <row r="294" spans="1:31">
      <c r="A294" s="52">
        <v>368</v>
      </c>
      <c r="B294" s="52" t="s">
        <v>2708</v>
      </c>
      <c r="C294" s="66" t="s">
        <v>905</v>
      </c>
      <c r="D294" s="52"/>
      <c r="E294" s="77" t="s">
        <v>906</v>
      </c>
      <c r="F294" s="50">
        <v>4</v>
      </c>
      <c r="G294" s="50" t="s">
        <v>1044</v>
      </c>
      <c r="H294" s="77" t="s">
        <v>1064</v>
      </c>
      <c r="I294" s="69" t="s">
        <v>1065</v>
      </c>
      <c r="J294" s="70" t="s">
        <v>1066</v>
      </c>
      <c r="K294" s="77"/>
      <c r="L294" s="77"/>
      <c r="M294" s="6">
        <v>0.8</v>
      </c>
      <c r="N294" s="55">
        <v>43015</v>
      </c>
      <c r="O294" s="77" t="s">
        <v>65</v>
      </c>
      <c r="P294" s="67" t="s">
        <v>108</v>
      </c>
      <c r="Q294" s="68" t="s">
        <v>145</v>
      </c>
      <c r="R294" s="74" t="s">
        <v>66</v>
      </c>
      <c r="S294" s="115" t="s">
        <v>66</v>
      </c>
      <c r="T294" s="121" t="s">
        <v>171</v>
      </c>
      <c r="U294" s="121" t="s">
        <v>167</v>
      </c>
      <c r="V294" s="69" t="s">
        <v>609</v>
      </c>
      <c r="W294" s="69"/>
      <c r="X294" s="77"/>
      <c r="Y294" s="77"/>
      <c r="AB294" s="77"/>
      <c r="AC294" s="77"/>
      <c r="AD294" s="77"/>
    </row>
    <row r="295" spans="1:31">
      <c r="A295" s="52">
        <v>369</v>
      </c>
      <c r="B295" s="52" t="s">
        <v>2708</v>
      </c>
      <c r="C295" s="66" t="s">
        <v>905</v>
      </c>
      <c r="D295" s="52"/>
      <c r="E295" s="77" t="s">
        <v>906</v>
      </c>
      <c r="F295" s="50">
        <v>4</v>
      </c>
      <c r="G295" s="50" t="s">
        <v>1044</v>
      </c>
      <c r="H295" s="77" t="s">
        <v>1067</v>
      </c>
      <c r="I295" s="69" t="s">
        <v>1068</v>
      </c>
      <c r="J295" s="70" t="s">
        <v>1068</v>
      </c>
      <c r="K295" s="77"/>
      <c r="L295" s="77"/>
      <c r="M295" s="6">
        <v>0.8</v>
      </c>
      <c r="N295" s="55">
        <v>43015</v>
      </c>
      <c r="O295" s="77" t="s">
        <v>65</v>
      </c>
      <c r="P295" s="67" t="s">
        <v>108</v>
      </c>
      <c r="Q295" s="68" t="s">
        <v>145</v>
      </c>
      <c r="R295" s="74" t="s">
        <v>66</v>
      </c>
      <c r="S295" s="115" t="s">
        <v>66</v>
      </c>
      <c r="T295" s="121" t="s">
        <v>171</v>
      </c>
      <c r="V295" s="69" t="s">
        <v>609</v>
      </c>
      <c r="W295" s="77"/>
      <c r="X295" s="77"/>
      <c r="Y295" s="77"/>
      <c r="AB295" s="77"/>
      <c r="AC295" s="77"/>
      <c r="AD295" s="77"/>
    </row>
    <row r="296" spans="1:31">
      <c r="A296" s="52">
        <v>370</v>
      </c>
      <c r="B296" s="52" t="s">
        <v>2708</v>
      </c>
      <c r="C296" s="66" t="s">
        <v>905</v>
      </c>
      <c r="D296" s="52"/>
      <c r="E296" s="77" t="s">
        <v>906</v>
      </c>
      <c r="F296" s="50">
        <v>4</v>
      </c>
      <c r="G296" s="50" t="s">
        <v>1069</v>
      </c>
      <c r="H296" s="77" t="s">
        <v>1070</v>
      </c>
      <c r="I296" s="69" t="s">
        <v>1071</v>
      </c>
      <c r="J296" s="70" t="s">
        <v>1072</v>
      </c>
      <c r="K296" s="77"/>
      <c r="L296" s="77"/>
      <c r="M296" s="6">
        <v>0.8</v>
      </c>
      <c r="N296" s="55">
        <v>43015</v>
      </c>
      <c r="O296" s="77" t="s">
        <v>65</v>
      </c>
      <c r="P296" s="67" t="s">
        <v>108</v>
      </c>
      <c r="Q296" s="68" t="s">
        <v>144</v>
      </c>
      <c r="R296" s="74" t="s">
        <v>66</v>
      </c>
      <c r="S296" s="115" t="s">
        <v>66</v>
      </c>
      <c r="T296" s="121" t="s">
        <v>171</v>
      </c>
      <c r="U296" s="121" t="s">
        <v>144</v>
      </c>
      <c r="V296" s="77"/>
      <c r="W296" s="69" t="s">
        <v>609</v>
      </c>
      <c r="X296" s="77"/>
      <c r="Y296" s="77"/>
      <c r="AB296" s="77"/>
      <c r="AC296" s="77"/>
      <c r="AD296" s="77"/>
      <c r="AE296" s="77"/>
    </row>
    <row r="297" spans="1:31">
      <c r="A297" s="52">
        <v>371</v>
      </c>
      <c r="B297" s="52" t="s">
        <v>2708</v>
      </c>
      <c r="C297" s="66" t="s">
        <v>905</v>
      </c>
      <c r="D297" s="52"/>
      <c r="E297" s="77" t="s">
        <v>906</v>
      </c>
      <c r="F297" s="50">
        <v>4</v>
      </c>
      <c r="G297" s="50" t="s">
        <v>1069</v>
      </c>
      <c r="H297" s="77" t="s">
        <v>1073</v>
      </c>
      <c r="I297" s="69" t="s">
        <v>1074</v>
      </c>
      <c r="J297" s="70" t="s">
        <v>1075</v>
      </c>
      <c r="K297" s="77"/>
      <c r="L297" s="77"/>
      <c r="M297" s="6">
        <v>0.6</v>
      </c>
      <c r="N297" s="55">
        <v>43015</v>
      </c>
      <c r="O297" s="77" t="s">
        <v>65</v>
      </c>
      <c r="P297" s="67" t="s">
        <v>108</v>
      </c>
      <c r="Q297" s="68" t="s">
        <v>144</v>
      </c>
      <c r="R297" s="74" t="s">
        <v>66</v>
      </c>
      <c r="S297" s="115" t="s">
        <v>66</v>
      </c>
      <c r="T297" s="121" t="s">
        <v>171</v>
      </c>
      <c r="U297" s="121" t="s">
        <v>144</v>
      </c>
      <c r="V297" s="77"/>
      <c r="W297" s="69" t="s">
        <v>609</v>
      </c>
      <c r="X297" s="77"/>
      <c r="Y297" s="77"/>
      <c r="AB297" s="77"/>
      <c r="AC297" s="77"/>
      <c r="AD297" s="77"/>
      <c r="AE297" s="77"/>
    </row>
    <row r="298" spans="1:31">
      <c r="A298" s="52">
        <v>372</v>
      </c>
      <c r="B298" s="52" t="s">
        <v>2708</v>
      </c>
      <c r="C298" s="66" t="s">
        <v>905</v>
      </c>
      <c r="D298" s="52"/>
      <c r="E298" s="77" t="s">
        <v>906</v>
      </c>
      <c r="F298" s="50">
        <v>4</v>
      </c>
      <c r="G298" s="50" t="s">
        <v>1076</v>
      </c>
      <c r="H298" s="77" t="s">
        <v>241</v>
      </c>
      <c r="I298" s="69" t="s">
        <v>241</v>
      </c>
      <c r="J298" s="70" t="s">
        <v>1572</v>
      </c>
      <c r="K298" s="77"/>
      <c r="L298" s="77"/>
      <c r="M298" s="6">
        <v>1</v>
      </c>
      <c r="N298" s="55">
        <v>43015</v>
      </c>
      <c r="O298" s="77" t="s">
        <v>65</v>
      </c>
      <c r="P298" s="67" t="s">
        <v>608</v>
      </c>
      <c r="Q298" s="68" t="s">
        <v>241</v>
      </c>
      <c r="R298" s="74" t="s">
        <v>66</v>
      </c>
      <c r="S298" s="115" t="s">
        <v>66</v>
      </c>
      <c r="T298" s="121" t="s">
        <v>171</v>
      </c>
      <c r="U298" s="121" t="s">
        <v>1572</v>
      </c>
      <c r="V298" s="77"/>
      <c r="W298" s="69" t="s">
        <v>609</v>
      </c>
      <c r="X298" s="77"/>
      <c r="Y298" s="77"/>
      <c r="AB298" s="77"/>
      <c r="AC298" s="77"/>
      <c r="AD298" s="77"/>
    </row>
    <row r="299" spans="1:31">
      <c r="A299" s="52">
        <v>373</v>
      </c>
      <c r="B299" s="52" t="s">
        <v>2708</v>
      </c>
      <c r="C299" s="66" t="s">
        <v>905</v>
      </c>
      <c r="D299" s="52"/>
      <c r="E299" s="77" t="s">
        <v>906</v>
      </c>
      <c r="F299" s="50">
        <v>4</v>
      </c>
      <c r="G299" s="50" t="s">
        <v>1076</v>
      </c>
      <c r="H299" s="77" t="s">
        <v>254</v>
      </c>
      <c r="I299" s="69" t="s">
        <v>254</v>
      </c>
      <c r="J299" s="70" t="s">
        <v>254</v>
      </c>
      <c r="K299" s="77"/>
      <c r="L299" s="77"/>
      <c r="M299" s="6">
        <v>1</v>
      </c>
      <c r="N299" s="55">
        <v>43015</v>
      </c>
      <c r="O299" s="77" t="s">
        <v>65</v>
      </c>
      <c r="P299" s="67" t="s">
        <v>608</v>
      </c>
      <c r="Q299" s="68" t="s">
        <v>254</v>
      </c>
      <c r="R299" s="74" t="s">
        <v>66</v>
      </c>
      <c r="S299" s="115" t="s">
        <v>66</v>
      </c>
      <c r="T299" s="121" t="s">
        <v>171</v>
      </c>
      <c r="V299" s="77"/>
      <c r="W299" s="69" t="s">
        <v>609</v>
      </c>
      <c r="X299" s="77"/>
      <c r="Y299" s="77"/>
      <c r="AB299" s="77"/>
      <c r="AC299" s="77"/>
      <c r="AD299" s="77"/>
    </row>
    <row r="300" spans="1:31">
      <c r="A300" s="52">
        <v>374</v>
      </c>
      <c r="B300" s="52" t="s">
        <v>2708</v>
      </c>
      <c r="C300" s="66" t="s">
        <v>905</v>
      </c>
      <c r="D300" s="52"/>
      <c r="E300" s="77" t="s">
        <v>906</v>
      </c>
      <c r="F300" s="50">
        <v>4</v>
      </c>
      <c r="G300" s="50" t="s">
        <v>1077</v>
      </c>
      <c r="H300" s="77" t="s">
        <v>1077</v>
      </c>
      <c r="I300" s="69" t="s">
        <v>1078</v>
      </c>
      <c r="J300" s="70" t="s">
        <v>1079</v>
      </c>
      <c r="K300" s="77"/>
      <c r="L300" s="77"/>
      <c r="M300" s="6">
        <v>0.8</v>
      </c>
      <c r="N300" s="55">
        <v>43015</v>
      </c>
      <c r="O300" s="77" t="s">
        <v>65</v>
      </c>
      <c r="P300" s="67" t="s">
        <v>108</v>
      </c>
      <c r="Q300" s="68" t="s">
        <v>144</v>
      </c>
      <c r="R300" s="74" t="s">
        <v>66</v>
      </c>
      <c r="S300" s="115" t="s">
        <v>66</v>
      </c>
      <c r="T300" s="121" t="s">
        <v>262</v>
      </c>
      <c r="U300" s="121" t="s">
        <v>144</v>
      </c>
      <c r="V300" s="69" t="s">
        <v>609</v>
      </c>
      <c r="W300" s="69" t="s">
        <v>609</v>
      </c>
      <c r="X300" s="69" t="s">
        <v>609</v>
      </c>
      <c r="Y300" s="77"/>
      <c r="AB300" s="77"/>
      <c r="AC300" s="77"/>
      <c r="AD300" s="77"/>
      <c r="AE300" s="77"/>
    </row>
    <row r="301" spans="1:31">
      <c r="A301" s="52">
        <v>375</v>
      </c>
      <c r="B301" s="52" t="s">
        <v>2708</v>
      </c>
      <c r="C301" s="66" t="s">
        <v>905</v>
      </c>
      <c r="D301" s="52"/>
      <c r="E301" s="77" t="s">
        <v>906</v>
      </c>
      <c r="F301" s="50">
        <v>4</v>
      </c>
      <c r="G301" s="50" t="s">
        <v>1077</v>
      </c>
      <c r="H301" s="77" t="s">
        <v>148</v>
      </c>
      <c r="I301" s="69" t="s">
        <v>152</v>
      </c>
      <c r="J301" s="70" t="s">
        <v>152</v>
      </c>
      <c r="K301" s="77"/>
      <c r="L301" s="77"/>
      <c r="M301" s="6">
        <v>1</v>
      </c>
      <c r="N301" s="55">
        <v>43015</v>
      </c>
      <c r="O301" s="77" t="s">
        <v>65</v>
      </c>
      <c r="P301" s="67" t="s">
        <v>108</v>
      </c>
      <c r="Q301" s="68" t="s">
        <v>149</v>
      </c>
      <c r="R301" s="74" t="s">
        <v>66</v>
      </c>
      <c r="S301" s="115" t="s">
        <v>66</v>
      </c>
      <c r="T301" s="121" t="s">
        <v>152</v>
      </c>
      <c r="V301" s="77"/>
      <c r="W301" s="69" t="s">
        <v>609</v>
      </c>
      <c r="X301" s="77"/>
      <c r="Y301" s="77"/>
      <c r="AB301" s="77"/>
      <c r="AC301" s="77"/>
      <c r="AD301" s="77"/>
    </row>
    <row r="302" spans="1:31">
      <c r="A302" s="52">
        <v>376</v>
      </c>
      <c r="B302" s="52" t="s">
        <v>2708</v>
      </c>
      <c r="C302" s="66" t="s">
        <v>905</v>
      </c>
      <c r="D302" s="52"/>
      <c r="E302" s="77" t="s">
        <v>906</v>
      </c>
      <c r="F302" s="50">
        <v>4</v>
      </c>
      <c r="G302" s="50" t="s">
        <v>1077</v>
      </c>
      <c r="H302" s="77" t="s">
        <v>1080</v>
      </c>
      <c r="I302" s="69" t="s">
        <v>1081</v>
      </c>
      <c r="J302" s="70" t="s">
        <v>1079</v>
      </c>
      <c r="K302" s="77"/>
      <c r="L302" s="77"/>
      <c r="M302" s="6">
        <v>0.8</v>
      </c>
      <c r="N302" s="55">
        <v>43015</v>
      </c>
      <c r="O302" s="77" t="s">
        <v>65</v>
      </c>
      <c r="P302" s="67" t="s">
        <v>108</v>
      </c>
      <c r="Q302" s="68" t="s">
        <v>144</v>
      </c>
      <c r="R302" s="74" t="s">
        <v>66</v>
      </c>
      <c r="S302" s="115" t="s">
        <v>66</v>
      </c>
      <c r="T302" s="121" t="s">
        <v>140</v>
      </c>
      <c r="V302" s="69" t="s">
        <v>609</v>
      </c>
      <c r="W302" s="77"/>
      <c r="X302" s="69" t="s">
        <v>609</v>
      </c>
      <c r="Y302" s="77"/>
      <c r="AB302" s="77"/>
      <c r="AC302" s="77"/>
      <c r="AD302" s="77"/>
    </row>
    <row r="303" spans="1:31">
      <c r="A303" s="52">
        <v>379</v>
      </c>
      <c r="B303" s="52" t="s">
        <v>2708</v>
      </c>
      <c r="C303" s="66" t="s">
        <v>905</v>
      </c>
      <c r="D303" s="52"/>
      <c r="E303" s="77" t="s">
        <v>906</v>
      </c>
      <c r="F303" s="50">
        <v>4</v>
      </c>
      <c r="G303" s="50" t="s">
        <v>1088</v>
      </c>
      <c r="H303" s="77" t="s">
        <v>360</v>
      </c>
      <c r="I303" s="69" t="s">
        <v>360</v>
      </c>
      <c r="J303" s="70" t="s">
        <v>742</v>
      </c>
      <c r="K303" s="77"/>
      <c r="L303" s="77"/>
      <c r="M303" s="6">
        <v>0.6</v>
      </c>
      <c r="N303" s="55">
        <v>43015</v>
      </c>
      <c r="O303" s="77" t="s">
        <v>65</v>
      </c>
      <c r="P303" s="67" t="s">
        <v>608</v>
      </c>
      <c r="Q303" s="68" t="s">
        <v>360</v>
      </c>
      <c r="R303" s="74" t="s">
        <v>418</v>
      </c>
      <c r="S303" s="115" t="s">
        <v>418</v>
      </c>
      <c r="T303" s="121" t="s">
        <v>171</v>
      </c>
      <c r="V303" s="77"/>
      <c r="W303" s="69" t="s">
        <v>609</v>
      </c>
      <c r="X303" s="69" t="s">
        <v>609</v>
      </c>
      <c r="Y303" s="77"/>
      <c r="AB303" s="77"/>
      <c r="AC303" s="77"/>
      <c r="AD303" s="77"/>
      <c r="AE303" s="77"/>
    </row>
    <row r="304" spans="1:31">
      <c r="A304" s="52">
        <v>380</v>
      </c>
      <c r="B304" s="52" t="s">
        <v>2708</v>
      </c>
      <c r="C304" s="66" t="s">
        <v>905</v>
      </c>
      <c r="D304" s="52"/>
      <c r="E304" s="77" t="s">
        <v>906</v>
      </c>
      <c r="F304" s="50">
        <v>4</v>
      </c>
      <c r="G304" s="50" t="s">
        <v>1088</v>
      </c>
      <c r="H304" s="77" t="s">
        <v>1089</v>
      </c>
      <c r="I304" s="69" t="s">
        <v>1090</v>
      </c>
      <c r="J304" s="70" t="s">
        <v>1090</v>
      </c>
      <c r="K304" s="77"/>
      <c r="L304" s="77"/>
      <c r="M304" s="6">
        <v>0.6</v>
      </c>
      <c r="N304" s="55">
        <v>43015</v>
      </c>
      <c r="O304" s="77" t="s">
        <v>65</v>
      </c>
      <c r="P304" s="67" t="s">
        <v>608</v>
      </c>
      <c r="Q304" s="68" t="s">
        <v>145</v>
      </c>
      <c r="R304" s="74" t="s">
        <v>425</v>
      </c>
      <c r="S304" s="115" t="s">
        <v>425</v>
      </c>
      <c r="T304" s="121" t="s">
        <v>171</v>
      </c>
      <c r="U304" s="121" t="s">
        <v>167</v>
      </c>
      <c r="V304" s="77"/>
      <c r="W304" s="77"/>
      <c r="X304" s="69" t="s">
        <v>609</v>
      </c>
      <c r="Y304" s="77"/>
      <c r="AB304" s="77"/>
      <c r="AC304" s="77"/>
      <c r="AD304" s="77"/>
      <c r="AE304" s="77"/>
    </row>
    <row r="305" spans="1:31">
      <c r="A305" s="52">
        <v>382</v>
      </c>
      <c r="B305" s="52" t="s">
        <v>2708</v>
      </c>
      <c r="C305" s="66" t="s">
        <v>905</v>
      </c>
      <c r="D305" s="52"/>
      <c r="E305" s="77" t="s">
        <v>906</v>
      </c>
      <c r="F305" s="50">
        <v>4</v>
      </c>
      <c r="G305" s="50" t="s">
        <v>1088</v>
      </c>
      <c r="H305" s="77" t="s">
        <v>1091</v>
      </c>
      <c r="I305" s="69" t="s">
        <v>1092</v>
      </c>
      <c r="J305" s="70" t="s">
        <v>1093</v>
      </c>
      <c r="K305" s="77"/>
      <c r="L305" s="77"/>
      <c r="M305" s="6">
        <v>0.6</v>
      </c>
      <c r="N305" s="55">
        <v>43015</v>
      </c>
      <c r="O305" s="77" t="s">
        <v>65</v>
      </c>
      <c r="P305" s="67" t="s">
        <v>608</v>
      </c>
      <c r="Q305" s="68" t="s">
        <v>145</v>
      </c>
      <c r="R305" s="74" t="s">
        <v>66</v>
      </c>
      <c r="S305" s="115" t="s">
        <v>66</v>
      </c>
      <c r="T305" s="121" t="s">
        <v>171</v>
      </c>
      <c r="U305" s="121" t="s">
        <v>442</v>
      </c>
      <c r="V305" s="77"/>
      <c r="W305" s="77"/>
      <c r="X305" s="69" t="s">
        <v>609</v>
      </c>
      <c r="Y305" s="77"/>
      <c r="AB305" s="69"/>
      <c r="AC305" s="77"/>
      <c r="AD305" s="77"/>
      <c r="AE305" s="77"/>
    </row>
    <row r="306" spans="1:31">
      <c r="A306" s="52">
        <v>383</v>
      </c>
      <c r="B306" s="52" t="s">
        <v>2708</v>
      </c>
      <c r="C306" s="66" t="s">
        <v>905</v>
      </c>
      <c r="D306" s="52"/>
      <c r="E306" s="77" t="s">
        <v>906</v>
      </c>
      <c r="F306" s="50">
        <v>4</v>
      </c>
      <c r="G306" s="50" t="s">
        <v>1094</v>
      </c>
      <c r="H306" s="77" t="s">
        <v>1095</v>
      </c>
      <c r="I306" s="69" t="s">
        <v>1096</v>
      </c>
      <c r="J306" s="70" t="s">
        <v>2347</v>
      </c>
      <c r="K306" s="77"/>
      <c r="L306" s="77"/>
      <c r="M306" s="6">
        <v>1</v>
      </c>
      <c r="N306" s="55">
        <v>43015</v>
      </c>
      <c r="O306" s="77" t="s">
        <v>65</v>
      </c>
      <c r="P306" s="67" t="s">
        <v>108</v>
      </c>
      <c r="Q306" s="68" t="s">
        <v>145</v>
      </c>
      <c r="R306" s="74" t="s">
        <v>66</v>
      </c>
      <c r="S306" s="115" t="s">
        <v>66</v>
      </c>
      <c r="T306" s="121" t="s">
        <v>171</v>
      </c>
      <c r="U306" s="121" t="s">
        <v>402</v>
      </c>
      <c r="V306" s="77"/>
      <c r="W306" s="69" t="s">
        <v>609</v>
      </c>
      <c r="X306" s="69" t="s">
        <v>609</v>
      </c>
      <c r="Y306" s="77"/>
      <c r="AB306" s="77"/>
      <c r="AC306" s="77"/>
      <c r="AD306" s="77"/>
      <c r="AE306" s="77"/>
    </row>
    <row r="307" spans="1:31">
      <c r="A307" s="52">
        <v>384</v>
      </c>
      <c r="B307" s="52" t="s">
        <v>2708</v>
      </c>
      <c r="C307" s="66" t="s">
        <v>905</v>
      </c>
      <c r="D307" s="52"/>
      <c r="E307" s="77" t="s">
        <v>906</v>
      </c>
      <c r="F307" s="50">
        <v>4</v>
      </c>
      <c r="G307" s="50" t="s">
        <v>107</v>
      </c>
      <c r="H307" s="77" t="s">
        <v>1097</v>
      </c>
      <c r="I307" s="69" t="s">
        <v>1098</v>
      </c>
      <c r="J307" s="70" t="s">
        <v>620</v>
      </c>
      <c r="K307" s="77"/>
      <c r="L307" s="77"/>
      <c r="M307" s="6">
        <v>1</v>
      </c>
      <c r="N307" s="55">
        <v>43015</v>
      </c>
      <c r="O307" s="77" t="s">
        <v>65</v>
      </c>
      <c r="P307" s="67" t="s">
        <v>108</v>
      </c>
      <c r="Q307" s="68" t="s">
        <v>107</v>
      </c>
      <c r="R307" s="74" t="s">
        <v>66</v>
      </c>
      <c r="S307" s="115" t="s">
        <v>66</v>
      </c>
      <c r="T307" s="121" t="s">
        <v>368</v>
      </c>
      <c r="U307" s="121" t="s">
        <v>116</v>
      </c>
      <c r="V307" s="69" t="s">
        <v>609</v>
      </c>
      <c r="W307" s="69" t="s">
        <v>609</v>
      </c>
      <c r="X307" s="69" t="s">
        <v>609</v>
      </c>
      <c r="Y307" s="77"/>
      <c r="AB307" s="77"/>
      <c r="AC307" s="77"/>
      <c r="AD307" s="77"/>
      <c r="AE307" s="77"/>
    </row>
    <row r="308" spans="1:31">
      <c r="A308" s="52">
        <v>385</v>
      </c>
      <c r="B308" s="52" t="s">
        <v>2708</v>
      </c>
      <c r="C308" s="66" t="s">
        <v>905</v>
      </c>
      <c r="D308" s="52"/>
      <c r="E308" s="77" t="s">
        <v>906</v>
      </c>
      <c r="F308" s="50">
        <v>4</v>
      </c>
      <c r="G308" s="50" t="s">
        <v>1099</v>
      </c>
      <c r="H308" s="77" t="s">
        <v>1100</v>
      </c>
      <c r="I308" s="69" t="s">
        <v>1101</v>
      </c>
      <c r="J308" s="70" t="s">
        <v>2742</v>
      </c>
      <c r="K308" s="77"/>
      <c r="L308" s="77"/>
      <c r="M308" s="6">
        <v>0.8</v>
      </c>
      <c r="N308" s="55">
        <v>43015</v>
      </c>
      <c r="O308" s="77" t="s">
        <v>65</v>
      </c>
      <c r="P308" s="67" t="s">
        <v>108</v>
      </c>
      <c r="Q308" s="68" t="s">
        <v>173</v>
      </c>
      <c r="R308" s="74" t="s">
        <v>66</v>
      </c>
      <c r="S308" s="115" t="s">
        <v>66</v>
      </c>
      <c r="T308" s="121" t="s">
        <v>173</v>
      </c>
      <c r="V308" s="77"/>
      <c r="W308" s="69" t="s">
        <v>609</v>
      </c>
      <c r="X308" s="77"/>
      <c r="Y308" s="77"/>
      <c r="AB308" s="77"/>
      <c r="AC308" s="77"/>
      <c r="AD308" s="77"/>
      <c r="AE308" s="77"/>
    </row>
    <row r="309" spans="1:31">
      <c r="A309" s="52">
        <v>387</v>
      </c>
      <c r="B309" s="52" t="s">
        <v>2708</v>
      </c>
      <c r="C309" s="66" t="s">
        <v>905</v>
      </c>
      <c r="D309" s="52"/>
      <c r="E309" s="77" t="s">
        <v>906</v>
      </c>
      <c r="F309" s="50">
        <v>4</v>
      </c>
      <c r="G309" s="50" t="s">
        <v>222</v>
      </c>
      <c r="H309" s="77" t="s">
        <v>222</v>
      </c>
      <c r="I309" s="69" t="s">
        <v>222</v>
      </c>
      <c r="J309" s="70" t="s">
        <v>222</v>
      </c>
      <c r="K309" s="77"/>
      <c r="L309" s="77"/>
      <c r="M309" s="6">
        <v>1</v>
      </c>
      <c r="N309" s="55">
        <v>43015</v>
      </c>
      <c r="O309" s="77" t="s">
        <v>65</v>
      </c>
      <c r="P309" s="67" t="s">
        <v>608</v>
      </c>
      <c r="Q309" s="68" t="s">
        <v>222</v>
      </c>
      <c r="R309" s="74" t="s">
        <v>418</v>
      </c>
      <c r="S309" s="115" t="s">
        <v>418</v>
      </c>
      <c r="T309" s="121" t="s">
        <v>171</v>
      </c>
      <c r="V309" s="77"/>
      <c r="W309" s="69" t="s">
        <v>609</v>
      </c>
      <c r="X309" s="77"/>
      <c r="Y309" s="77"/>
      <c r="AB309" s="77"/>
      <c r="AC309" s="77"/>
      <c r="AD309" s="77"/>
      <c r="AE309" s="77"/>
    </row>
    <row r="310" spans="1:31">
      <c r="A310" s="52">
        <v>388</v>
      </c>
      <c r="B310" s="52" t="s">
        <v>2708</v>
      </c>
      <c r="C310" s="66" t="s">
        <v>905</v>
      </c>
      <c r="D310" s="52"/>
      <c r="E310" s="77" t="s">
        <v>1104</v>
      </c>
      <c r="F310" s="50">
        <v>4</v>
      </c>
      <c r="G310" s="77" t="s">
        <v>907</v>
      </c>
      <c r="H310" s="77"/>
      <c r="I310" s="69" t="s">
        <v>907</v>
      </c>
      <c r="J310" s="70" t="s">
        <v>420</v>
      </c>
      <c r="K310" s="77" t="s">
        <v>1105</v>
      </c>
      <c r="L310" s="77"/>
      <c r="M310" s="6">
        <v>1</v>
      </c>
      <c r="N310" s="55">
        <v>43015</v>
      </c>
      <c r="O310" s="77" t="s">
        <v>65</v>
      </c>
      <c r="P310" s="67" t="s">
        <v>108</v>
      </c>
      <c r="Q310" s="68" t="s">
        <v>399</v>
      </c>
      <c r="R310" s="74" t="s">
        <v>66</v>
      </c>
      <c r="S310" s="115" t="s">
        <v>66</v>
      </c>
      <c r="T310" s="121" t="s">
        <v>95</v>
      </c>
      <c r="V310" s="77"/>
      <c r="W310" s="69" t="s">
        <v>609</v>
      </c>
      <c r="X310" s="77"/>
      <c r="Y310" s="77"/>
      <c r="AB310" s="69" t="s">
        <v>1236</v>
      </c>
      <c r="AC310" s="69">
        <v>0</v>
      </c>
      <c r="AD310" s="77"/>
    </row>
    <row r="311" spans="1:31">
      <c r="A311" s="52">
        <v>390</v>
      </c>
      <c r="B311" s="52" t="s">
        <v>2708</v>
      </c>
      <c r="C311" s="66" t="s">
        <v>905</v>
      </c>
      <c r="D311" s="52"/>
      <c r="E311" s="77" t="s">
        <v>1104</v>
      </c>
      <c r="F311" s="50">
        <v>4</v>
      </c>
      <c r="G311" s="77" t="s">
        <v>97</v>
      </c>
      <c r="H311" s="77"/>
      <c r="I311" s="69" t="s">
        <v>97</v>
      </c>
      <c r="J311" s="70" t="s">
        <v>97</v>
      </c>
      <c r="K311" s="77" t="s">
        <v>923</v>
      </c>
      <c r="L311" s="77"/>
      <c r="M311" s="6">
        <v>1</v>
      </c>
      <c r="N311" s="55">
        <v>43015</v>
      </c>
      <c r="O311" s="77" t="s">
        <v>65</v>
      </c>
      <c r="P311" s="67" t="s">
        <v>612</v>
      </c>
      <c r="Q311" s="68" t="s">
        <v>97</v>
      </c>
      <c r="R311" s="74" t="s">
        <v>66</v>
      </c>
      <c r="S311" s="115" t="s">
        <v>66</v>
      </c>
      <c r="T311" s="121" t="s">
        <v>97</v>
      </c>
      <c r="U311" s="121" t="s">
        <v>100</v>
      </c>
      <c r="V311" s="77"/>
      <c r="W311" s="69" t="s">
        <v>609</v>
      </c>
      <c r="X311" s="77"/>
      <c r="Y311" s="77"/>
      <c r="AB311" s="77"/>
      <c r="AC311" s="69">
        <v>1</v>
      </c>
      <c r="AD311" s="77"/>
      <c r="AE311" s="77"/>
    </row>
    <row r="312" spans="1:31">
      <c r="A312" s="52">
        <v>391</v>
      </c>
      <c r="B312" s="52" t="s">
        <v>2708</v>
      </c>
      <c r="C312" s="66" t="s">
        <v>905</v>
      </c>
      <c r="D312" s="52"/>
      <c r="E312" s="77" t="s">
        <v>1104</v>
      </c>
      <c r="F312" s="50">
        <v>4</v>
      </c>
      <c r="G312" s="77" t="s">
        <v>72</v>
      </c>
      <c r="H312" s="77"/>
      <c r="I312" s="69" t="s">
        <v>72</v>
      </c>
      <c r="J312" s="70" t="s">
        <v>71</v>
      </c>
      <c r="K312" s="77" t="s">
        <v>926</v>
      </c>
      <c r="L312" s="77"/>
      <c r="M312" s="6">
        <v>1</v>
      </c>
      <c r="N312" s="55">
        <v>43015</v>
      </c>
      <c r="O312" s="77" t="s">
        <v>65</v>
      </c>
      <c r="P312" s="67" t="s">
        <v>612</v>
      </c>
      <c r="Q312" s="68" t="s">
        <v>71</v>
      </c>
      <c r="R312" s="74" t="s">
        <v>66</v>
      </c>
      <c r="S312" s="115" t="s">
        <v>66</v>
      </c>
      <c r="T312" s="121" t="s">
        <v>83</v>
      </c>
      <c r="U312" s="121" t="s">
        <v>72</v>
      </c>
      <c r="V312" s="77"/>
      <c r="W312" s="69" t="s">
        <v>609</v>
      </c>
      <c r="X312" s="77"/>
      <c r="Y312" s="77"/>
      <c r="AB312" s="77"/>
      <c r="AC312" s="69">
        <v>1</v>
      </c>
      <c r="AD312" s="77"/>
    </row>
    <row r="313" spans="1:31">
      <c r="A313" s="52">
        <v>399</v>
      </c>
      <c r="B313" s="52" t="s">
        <v>2708</v>
      </c>
      <c r="C313" s="66" t="s">
        <v>905</v>
      </c>
      <c r="D313" s="52"/>
      <c r="E313" s="77" t="s">
        <v>1104</v>
      </c>
      <c r="F313" s="50">
        <v>4</v>
      </c>
      <c r="G313" s="77" t="s">
        <v>991</v>
      </c>
      <c r="H313" s="77"/>
      <c r="I313" s="69" t="s">
        <v>991</v>
      </c>
      <c r="J313" s="70" t="s">
        <v>993</v>
      </c>
      <c r="K313" s="77" t="s">
        <v>1107</v>
      </c>
      <c r="L313" s="77"/>
      <c r="M313" s="6">
        <v>0.8</v>
      </c>
      <c r="N313" s="55">
        <v>43015</v>
      </c>
      <c r="O313" s="77" t="s">
        <v>65</v>
      </c>
      <c r="P313" s="67" t="s">
        <v>108</v>
      </c>
      <c r="Q313" s="68" t="s">
        <v>144</v>
      </c>
      <c r="R313" s="74" t="s">
        <v>66</v>
      </c>
      <c r="S313" s="115" t="s">
        <v>66</v>
      </c>
      <c r="T313" s="121" t="s">
        <v>262</v>
      </c>
      <c r="U313" s="121" t="s">
        <v>144</v>
      </c>
      <c r="V313" s="69" t="s">
        <v>609</v>
      </c>
      <c r="W313" s="69" t="s">
        <v>609</v>
      </c>
      <c r="X313" s="77"/>
      <c r="Y313" s="77"/>
      <c r="AB313" s="77"/>
      <c r="AC313" s="77"/>
      <c r="AD313" s="77"/>
      <c r="AE313" s="77"/>
    </row>
    <row r="314" spans="1:31">
      <c r="A314" s="52">
        <v>403</v>
      </c>
      <c r="B314" s="52" t="s">
        <v>2708</v>
      </c>
      <c r="C314" s="66" t="s">
        <v>905</v>
      </c>
      <c r="D314" s="52"/>
      <c r="E314" s="77" t="s">
        <v>1104</v>
      </c>
      <c r="F314" s="50">
        <v>4</v>
      </c>
      <c r="G314" s="77" t="s">
        <v>1020</v>
      </c>
      <c r="H314" s="77"/>
      <c r="I314" s="69" t="s">
        <v>1020</v>
      </c>
      <c r="J314" s="70" t="s">
        <v>1021</v>
      </c>
      <c r="K314" s="77" t="s">
        <v>1020</v>
      </c>
      <c r="L314" s="77"/>
      <c r="M314" s="6">
        <v>0.6</v>
      </c>
      <c r="N314" s="55">
        <v>43015</v>
      </c>
      <c r="O314" s="77" t="s">
        <v>65</v>
      </c>
      <c r="P314" s="67" t="s">
        <v>108</v>
      </c>
      <c r="Q314" s="68" t="s">
        <v>210</v>
      </c>
      <c r="R314" s="74" t="s">
        <v>210</v>
      </c>
      <c r="S314" s="115" t="s">
        <v>210</v>
      </c>
      <c r="T314" s="121" t="s">
        <v>171</v>
      </c>
      <c r="U314" s="121" t="s">
        <v>167</v>
      </c>
      <c r="V314" s="77"/>
      <c r="W314" s="69" t="s">
        <v>609</v>
      </c>
      <c r="X314" s="77"/>
      <c r="Y314" s="77"/>
      <c r="AB314" s="69"/>
      <c r="AC314" s="77"/>
      <c r="AD314" s="69" t="s">
        <v>1023</v>
      </c>
      <c r="AE314" s="69" t="s">
        <v>65</v>
      </c>
    </row>
    <row r="315" spans="1:31">
      <c r="A315" s="52">
        <v>404</v>
      </c>
      <c r="B315" s="52" t="s">
        <v>2708</v>
      </c>
      <c r="C315" s="66" t="s">
        <v>905</v>
      </c>
      <c r="D315" s="52"/>
      <c r="E315" s="77" t="s">
        <v>1104</v>
      </c>
      <c r="F315" s="50">
        <v>4</v>
      </c>
      <c r="G315" s="77" t="s">
        <v>1024</v>
      </c>
      <c r="H315" s="77"/>
      <c r="I315" s="69" t="s">
        <v>1024</v>
      </c>
      <c r="J315" s="70" t="s">
        <v>87</v>
      </c>
      <c r="K315" s="77" t="s">
        <v>1025</v>
      </c>
      <c r="L315" s="77"/>
      <c r="M315" s="6">
        <v>1</v>
      </c>
      <c r="N315" s="55">
        <v>43015</v>
      </c>
      <c r="O315" s="77" t="s">
        <v>65</v>
      </c>
      <c r="P315" s="67" t="s">
        <v>607</v>
      </c>
      <c r="Q315" s="68" t="s">
        <v>87</v>
      </c>
      <c r="R315" s="74" t="s">
        <v>66</v>
      </c>
      <c r="S315" s="115" t="s">
        <v>66</v>
      </c>
      <c r="T315" s="121" t="s">
        <v>95</v>
      </c>
      <c r="U315" s="121" t="s">
        <v>87</v>
      </c>
      <c r="V315" s="77"/>
      <c r="W315" s="69" t="s">
        <v>609</v>
      </c>
      <c r="X315" s="77"/>
      <c r="Y315" s="77"/>
      <c r="AB315" s="69" t="s">
        <v>1232</v>
      </c>
      <c r="AC315" s="69">
        <v>0</v>
      </c>
      <c r="AD315" s="77"/>
      <c r="AE315" s="77"/>
    </row>
    <row r="316" spans="1:31">
      <c r="A316" s="52">
        <v>405</v>
      </c>
      <c r="B316" s="52" t="s">
        <v>2708</v>
      </c>
      <c r="C316" s="66" t="s">
        <v>905</v>
      </c>
      <c r="D316" s="52"/>
      <c r="E316" s="77" t="s">
        <v>1104</v>
      </c>
      <c r="F316" s="50">
        <v>4</v>
      </c>
      <c r="G316" s="77" t="s">
        <v>1027</v>
      </c>
      <c r="H316" s="77"/>
      <c r="I316" s="69" t="s">
        <v>1027</v>
      </c>
      <c r="J316" s="70" t="s">
        <v>769</v>
      </c>
      <c r="K316" s="77" t="s">
        <v>1108</v>
      </c>
      <c r="L316" s="77"/>
      <c r="M316" s="6">
        <v>0.6</v>
      </c>
      <c r="N316" s="55">
        <v>43015</v>
      </c>
      <c r="O316" s="77" t="s">
        <v>65</v>
      </c>
      <c r="P316" s="67" t="s">
        <v>108</v>
      </c>
      <c r="Q316" s="68" t="s">
        <v>176</v>
      </c>
      <c r="R316" s="74" t="s">
        <v>66</v>
      </c>
      <c r="S316" s="115" t="s">
        <v>66</v>
      </c>
      <c r="T316" s="121" t="s">
        <v>171</v>
      </c>
      <c r="U316" s="121" t="s">
        <v>297</v>
      </c>
      <c r="V316" s="69" t="s">
        <v>609</v>
      </c>
      <c r="W316" s="77"/>
      <c r="X316" s="77"/>
      <c r="Y316" s="77"/>
      <c r="AB316" s="77"/>
      <c r="AC316" s="77"/>
      <c r="AD316" s="77"/>
      <c r="AE316" s="77"/>
    </row>
    <row r="317" spans="1:31">
      <c r="A317" s="52">
        <v>406</v>
      </c>
      <c r="B317" s="52" t="s">
        <v>2708</v>
      </c>
      <c r="C317" s="66" t="s">
        <v>905</v>
      </c>
      <c r="D317" s="52"/>
      <c r="E317" s="77" t="s">
        <v>1104</v>
      </c>
      <c r="F317" s="50">
        <v>4</v>
      </c>
      <c r="G317" s="77" t="s">
        <v>1030</v>
      </c>
      <c r="H317" s="77"/>
      <c r="I317" s="69" t="s">
        <v>1030</v>
      </c>
      <c r="J317" s="70" t="s">
        <v>1032</v>
      </c>
      <c r="K317" s="77"/>
      <c r="L317" s="77"/>
      <c r="M317" s="6">
        <v>0.8</v>
      </c>
      <c r="N317" s="55">
        <v>43015</v>
      </c>
      <c r="O317" s="77" t="s">
        <v>65</v>
      </c>
      <c r="P317" s="67" t="s">
        <v>248</v>
      </c>
      <c r="Q317" s="68" t="s">
        <v>248</v>
      </c>
      <c r="R317" s="74" t="s">
        <v>425</v>
      </c>
      <c r="S317" s="115" t="s">
        <v>425</v>
      </c>
      <c r="T317" s="121" t="s">
        <v>368</v>
      </c>
      <c r="V317" s="77"/>
      <c r="W317" s="77"/>
      <c r="X317" s="77"/>
      <c r="Y317" s="72" t="s">
        <v>1033</v>
      </c>
      <c r="AB317" s="77"/>
      <c r="AC317" s="77"/>
      <c r="AD317" s="77"/>
      <c r="AE317" s="77"/>
    </row>
    <row r="318" spans="1:31">
      <c r="A318" s="52">
        <v>407</v>
      </c>
      <c r="B318" s="52" t="s">
        <v>2708</v>
      </c>
      <c r="C318" s="66" t="s">
        <v>905</v>
      </c>
      <c r="D318" s="52"/>
      <c r="E318" s="77" t="s">
        <v>1104</v>
      </c>
      <c r="F318" s="50">
        <v>4</v>
      </c>
      <c r="G318" s="77" t="s">
        <v>1034</v>
      </c>
      <c r="H318" s="77"/>
      <c r="I318" s="69" t="s">
        <v>1034</v>
      </c>
      <c r="J318" s="70" t="s">
        <v>1037</v>
      </c>
      <c r="K318" s="77" t="s">
        <v>1109</v>
      </c>
      <c r="L318" s="77"/>
      <c r="M318" s="6">
        <v>1</v>
      </c>
      <c r="N318" s="55">
        <v>43015</v>
      </c>
      <c r="O318" s="77" t="s">
        <v>263</v>
      </c>
      <c r="P318" s="67" t="s">
        <v>655</v>
      </c>
      <c r="Q318" s="68" t="s">
        <v>266</v>
      </c>
      <c r="R318" s="74" t="s">
        <v>266</v>
      </c>
      <c r="S318" s="115" t="s">
        <v>266</v>
      </c>
      <c r="T318" s="121" t="s">
        <v>171</v>
      </c>
      <c r="U318" s="121" t="s">
        <v>326</v>
      </c>
      <c r="V318" s="69" t="s">
        <v>609</v>
      </c>
      <c r="W318" s="69" t="s">
        <v>609</v>
      </c>
      <c r="X318" s="69" t="s">
        <v>609</v>
      </c>
      <c r="Y318" s="77"/>
      <c r="AB318" s="77"/>
      <c r="AC318" s="69">
        <v>1</v>
      </c>
      <c r="AD318" s="77"/>
      <c r="AE318" s="69" t="s">
        <v>2591</v>
      </c>
    </row>
    <row r="319" spans="1:31">
      <c r="A319" s="52">
        <v>408</v>
      </c>
      <c r="B319" s="52" t="s">
        <v>2708</v>
      </c>
      <c r="C319" s="66" t="s">
        <v>905</v>
      </c>
      <c r="D319" s="52"/>
      <c r="E319" s="77" t="s">
        <v>1104</v>
      </c>
      <c r="F319" s="50">
        <v>4</v>
      </c>
      <c r="G319" s="77" t="s">
        <v>889</v>
      </c>
      <c r="H319" s="77"/>
      <c r="I319" s="69" t="s">
        <v>889</v>
      </c>
      <c r="J319" s="70" t="s">
        <v>889</v>
      </c>
      <c r="K319" s="77" t="s">
        <v>717</v>
      </c>
      <c r="L319" s="77"/>
      <c r="M319" s="6">
        <v>1</v>
      </c>
      <c r="N319" s="55">
        <v>43015</v>
      </c>
      <c r="O319" s="77" t="s">
        <v>189</v>
      </c>
      <c r="P319" s="67" t="s">
        <v>717</v>
      </c>
      <c r="Q319" s="68" t="s">
        <v>190</v>
      </c>
      <c r="R319" s="74" t="s">
        <v>866</v>
      </c>
      <c r="S319" s="115" t="s">
        <v>195</v>
      </c>
      <c r="T319" s="121" t="s">
        <v>171</v>
      </c>
      <c r="V319" s="77"/>
      <c r="W319" s="69" t="s">
        <v>609</v>
      </c>
      <c r="X319" s="77"/>
      <c r="Y319" s="77"/>
      <c r="AB319" s="77"/>
      <c r="AC319" s="69">
        <v>0</v>
      </c>
      <c r="AD319" s="77"/>
      <c r="AE319" s="69" t="s">
        <v>1245</v>
      </c>
    </row>
    <row r="320" spans="1:31">
      <c r="A320" s="52">
        <v>409</v>
      </c>
      <c r="B320" s="52" t="s">
        <v>2708</v>
      </c>
      <c r="C320" s="66" t="s">
        <v>905</v>
      </c>
      <c r="D320" s="52"/>
      <c r="E320" s="77" t="s">
        <v>1104</v>
      </c>
      <c r="F320" s="50">
        <v>4</v>
      </c>
      <c r="G320" s="77" t="s">
        <v>294</v>
      </c>
      <c r="H320" s="77"/>
      <c r="I320" s="69" t="s">
        <v>294</v>
      </c>
      <c r="J320" s="70" t="s">
        <v>294</v>
      </c>
      <c r="K320" s="77" t="s">
        <v>294</v>
      </c>
      <c r="L320" s="77"/>
      <c r="M320" s="6">
        <v>0.6</v>
      </c>
      <c r="N320" s="55">
        <v>43015</v>
      </c>
      <c r="O320" s="77" t="s">
        <v>65</v>
      </c>
      <c r="P320" s="67" t="s">
        <v>108</v>
      </c>
      <c r="Q320" s="68" t="s">
        <v>294</v>
      </c>
      <c r="R320" s="74" t="s">
        <v>235</v>
      </c>
      <c r="S320" s="115" t="s">
        <v>235</v>
      </c>
      <c r="T320" s="121" t="s">
        <v>171</v>
      </c>
      <c r="V320" s="77"/>
      <c r="W320" s="69" t="s">
        <v>609</v>
      </c>
      <c r="X320" s="77"/>
      <c r="Y320" s="77"/>
      <c r="AB320" s="77"/>
      <c r="AC320" s="69">
        <v>1</v>
      </c>
      <c r="AD320" s="77"/>
    </row>
    <row r="321" spans="1:31">
      <c r="A321" s="52">
        <v>410</v>
      </c>
      <c r="B321" s="52" t="s">
        <v>2708</v>
      </c>
      <c r="C321" s="66" t="s">
        <v>905</v>
      </c>
      <c r="D321" s="52"/>
      <c r="E321" s="77" t="s">
        <v>1104</v>
      </c>
      <c r="F321" s="50">
        <v>4</v>
      </c>
      <c r="G321" s="77" t="s">
        <v>1110</v>
      </c>
      <c r="H321" s="77"/>
      <c r="I321" s="69" t="s">
        <v>1110</v>
      </c>
      <c r="J321" s="70" t="s">
        <v>1110</v>
      </c>
      <c r="K321" s="77" t="s">
        <v>1111</v>
      </c>
      <c r="L321" s="77"/>
      <c r="M321" s="6">
        <v>1</v>
      </c>
      <c r="N321" s="55">
        <v>43015</v>
      </c>
      <c r="O321" s="77" t="s">
        <v>65</v>
      </c>
      <c r="P321" s="67" t="s">
        <v>108</v>
      </c>
      <c r="Q321" s="68" t="s">
        <v>248</v>
      </c>
      <c r="S321" s="115" t="s">
        <v>145</v>
      </c>
      <c r="T321" s="121" t="s">
        <v>171</v>
      </c>
      <c r="V321" s="77"/>
      <c r="W321" s="77"/>
      <c r="X321" s="69"/>
      <c r="Y321" s="72" t="s">
        <v>1033</v>
      </c>
      <c r="AB321" s="77"/>
      <c r="AC321" s="77"/>
      <c r="AD321" s="77"/>
      <c r="AE321" s="77"/>
    </row>
    <row r="322" spans="1:31">
      <c r="A322" s="52">
        <v>411</v>
      </c>
      <c r="B322" s="52" t="s">
        <v>2708</v>
      </c>
      <c r="C322" s="66" t="s">
        <v>905</v>
      </c>
      <c r="D322" s="52"/>
      <c r="E322" s="77" t="s">
        <v>1104</v>
      </c>
      <c r="F322" s="50">
        <v>4</v>
      </c>
      <c r="G322" s="77" t="s">
        <v>1040</v>
      </c>
      <c r="H322" s="77"/>
      <c r="I322" s="69" t="s">
        <v>1040</v>
      </c>
      <c r="J322" s="70" t="s">
        <v>1041</v>
      </c>
      <c r="K322" s="77" t="s">
        <v>1040</v>
      </c>
      <c r="L322" s="77"/>
      <c r="M322" s="6">
        <v>0.6</v>
      </c>
      <c r="N322" s="55">
        <v>43015</v>
      </c>
      <c r="O322" s="77" t="s">
        <v>65</v>
      </c>
      <c r="P322" s="67" t="s">
        <v>108</v>
      </c>
      <c r="Q322" s="68" t="s">
        <v>374</v>
      </c>
      <c r="R322" s="74" t="s">
        <v>66</v>
      </c>
      <c r="S322" s="115" t="s">
        <v>66</v>
      </c>
      <c r="T322" s="121" t="s">
        <v>171</v>
      </c>
      <c r="V322" s="69" t="s">
        <v>609</v>
      </c>
      <c r="W322" s="77"/>
      <c r="X322" s="77"/>
      <c r="Y322" s="77"/>
      <c r="AB322" s="77"/>
      <c r="AC322" s="77"/>
      <c r="AD322" s="77"/>
      <c r="AE322" s="77"/>
    </row>
    <row r="323" spans="1:31">
      <c r="A323" s="52">
        <v>412</v>
      </c>
      <c r="B323" s="52" t="s">
        <v>2708</v>
      </c>
      <c r="C323" s="66" t="s">
        <v>905</v>
      </c>
      <c r="D323" s="52"/>
      <c r="E323" s="77" t="s">
        <v>1104</v>
      </c>
      <c r="F323" s="50">
        <v>4</v>
      </c>
      <c r="G323" s="77" t="s">
        <v>1042</v>
      </c>
      <c r="H323" s="77"/>
      <c r="I323" s="69" t="s">
        <v>1042</v>
      </c>
      <c r="J323" s="70" t="s">
        <v>1043</v>
      </c>
      <c r="K323" s="77" t="s">
        <v>1042</v>
      </c>
      <c r="L323" s="77"/>
      <c r="M323" s="6">
        <v>0.6</v>
      </c>
      <c r="N323" s="55">
        <v>43015</v>
      </c>
      <c r="O323" s="77" t="s">
        <v>65</v>
      </c>
      <c r="P323" s="67" t="s">
        <v>108</v>
      </c>
      <c r="Q323" s="68" t="s">
        <v>608</v>
      </c>
      <c r="R323" s="74" t="s">
        <v>66</v>
      </c>
      <c r="S323" s="115" t="s">
        <v>66</v>
      </c>
      <c r="T323" s="121" t="s">
        <v>171</v>
      </c>
      <c r="V323" s="77"/>
      <c r="W323" s="77"/>
      <c r="X323" s="69" t="s">
        <v>609</v>
      </c>
      <c r="Y323" s="77"/>
      <c r="AB323" s="77"/>
      <c r="AC323" s="77"/>
      <c r="AD323" s="77"/>
      <c r="AE323" s="77"/>
    </row>
    <row r="324" spans="1:31">
      <c r="A324" s="52">
        <v>415</v>
      </c>
      <c r="B324" s="52" t="s">
        <v>2708</v>
      </c>
      <c r="C324" s="66" t="s">
        <v>905</v>
      </c>
      <c r="D324" s="52"/>
      <c r="E324" s="77" t="s">
        <v>1104</v>
      </c>
      <c r="F324" s="50">
        <v>4</v>
      </c>
      <c r="G324" s="77" t="s">
        <v>1076</v>
      </c>
      <c r="H324" s="77"/>
      <c r="I324" s="69" t="s">
        <v>1076</v>
      </c>
      <c r="J324" s="70" t="s">
        <v>1076</v>
      </c>
      <c r="K324" s="77" t="s">
        <v>1076</v>
      </c>
      <c r="L324" s="77"/>
      <c r="M324" s="6">
        <v>1</v>
      </c>
      <c r="N324" s="55">
        <v>43015</v>
      </c>
      <c r="O324" s="77" t="s">
        <v>65</v>
      </c>
      <c r="P324" s="67" t="s">
        <v>608</v>
      </c>
      <c r="Q324" s="68" t="s">
        <v>608</v>
      </c>
      <c r="R324" s="74" t="s">
        <v>66</v>
      </c>
      <c r="S324" s="115" t="s">
        <v>66</v>
      </c>
      <c r="T324" s="121" t="s">
        <v>171</v>
      </c>
      <c r="V324" s="77"/>
      <c r="W324" s="69" t="s">
        <v>609</v>
      </c>
      <c r="X324" s="77"/>
      <c r="Y324" s="77"/>
      <c r="AA324" s="7" t="s">
        <v>1112</v>
      </c>
      <c r="AB324" s="77"/>
      <c r="AC324" s="77"/>
      <c r="AD324" s="77"/>
    </row>
    <row r="325" spans="1:31">
      <c r="A325" s="52">
        <v>416</v>
      </c>
      <c r="B325" s="52" t="s">
        <v>2708</v>
      </c>
      <c r="C325" s="66" t="s">
        <v>905</v>
      </c>
      <c r="D325" s="52"/>
      <c r="E325" s="77" t="s">
        <v>1104</v>
      </c>
      <c r="F325" s="50">
        <v>4</v>
      </c>
      <c r="G325" s="77" t="s">
        <v>1077</v>
      </c>
      <c r="H325" s="77"/>
      <c r="I325" s="69" t="s">
        <v>1077</v>
      </c>
      <c r="J325" s="70" t="s">
        <v>1079</v>
      </c>
      <c r="K325" s="77" t="s">
        <v>1113</v>
      </c>
      <c r="L325" s="77"/>
      <c r="M325" s="6">
        <v>0.8</v>
      </c>
      <c r="N325" s="55">
        <v>43015</v>
      </c>
      <c r="O325" s="77" t="s">
        <v>65</v>
      </c>
      <c r="P325" s="67" t="s">
        <v>108</v>
      </c>
      <c r="Q325" s="68" t="s">
        <v>144</v>
      </c>
      <c r="R325" s="74" t="s">
        <v>66</v>
      </c>
      <c r="S325" s="115" t="s">
        <v>66</v>
      </c>
      <c r="T325" s="121" t="s">
        <v>262</v>
      </c>
      <c r="U325" s="121" t="s">
        <v>144</v>
      </c>
      <c r="V325" s="69" t="s">
        <v>609</v>
      </c>
      <c r="W325" s="69" t="s">
        <v>609</v>
      </c>
      <c r="X325" s="69" t="s">
        <v>609</v>
      </c>
      <c r="Y325" s="77"/>
      <c r="AB325" s="77"/>
      <c r="AC325" s="77"/>
      <c r="AD325" s="77"/>
    </row>
    <row r="326" spans="1:31">
      <c r="A326" s="52">
        <v>417</v>
      </c>
      <c r="B326" s="52" t="s">
        <v>2708</v>
      </c>
      <c r="C326" s="66" t="s">
        <v>905</v>
      </c>
      <c r="D326" s="52"/>
      <c r="E326" s="77" t="s">
        <v>1104</v>
      </c>
      <c r="F326" s="50">
        <v>4</v>
      </c>
      <c r="G326" s="77" t="s">
        <v>1083</v>
      </c>
      <c r="H326" s="77"/>
      <c r="I326" s="69" t="s">
        <v>1083</v>
      </c>
      <c r="J326" s="70" t="s">
        <v>1114</v>
      </c>
      <c r="K326" s="77"/>
      <c r="L326" s="77"/>
      <c r="M326" s="6">
        <v>0.8</v>
      </c>
      <c r="N326" s="55">
        <v>43015</v>
      </c>
      <c r="O326" s="77" t="s">
        <v>65</v>
      </c>
      <c r="P326" s="67" t="s">
        <v>248</v>
      </c>
      <c r="Q326" s="68" t="s">
        <v>248</v>
      </c>
      <c r="R326" s="74" t="s">
        <v>425</v>
      </c>
      <c r="S326" s="115" t="s">
        <v>425</v>
      </c>
      <c r="T326" s="121" t="s">
        <v>171</v>
      </c>
      <c r="V326" s="77"/>
      <c r="W326" s="77"/>
      <c r="X326" s="77"/>
      <c r="Y326" s="72" t="s">
        <v>1033</v>
      </c>
      <c r="AB326" s="77"/>
      <c r="AC326" s="77"/>
      <c r="AD326" s="77"/>
      <c r="AE326" s="77"/>
    </row>
    <row r="327" spans="1:31">
      <c r="A327" s="52">
        <v>419</v>
      </c>
      <c r="B327" s="52" t="s">
        <v>2708</v>
      </c>
      <c r="C327" s="66" t="s">
        <v>905</v>
      </c>
      <c r="D327" s="52"/>
      <c r="E327" s="77" t="s">
        <v>1104</v>
      </c>
      <c r="F327" s="50">
        <v>4</v>
      </c>
      <c r="G327" s="77" t="s">
        <v>1094</v>
      </c>
      <c r="H327" s="77"/>
      <c r="I327" s="69" t="s">
        <v>1094</v>
      </c>
      <c r="J327" s="70" t="s">
        <v>786</v>
      </c>
      <c r="K327" s="77" t="s">
        <v>1095</v>
      </c>
      <c r="L327" s="77"/>
      <c r="M327" s="6">
        <v>1</v>
      </c>
      <c r="N327" s="55">
        <v>43015</v>
      </c>
      <c r="O327" s="77" t="s">
        <v>65</v>
      </c>
      <c r="P327" s="67" t="s">
        <v>108</v>
      </c>
      <c r="Q327" s="68" t="s">
        <v>145</v>
      </c>
      <c r="R327" s="74" t="s">
        <v>66</v>
      </c>
      <c r="S327" s="115" t="s">
        <v>66</v>
      </c>
      <c r="T327" s="121" t="s">
        <v>171</v>
      </c>
      <c r="U327" s="121" t="s">
        <v>402</v>
      </c>
      <c r="V327" s="77"/>
      <c r="W327" s="69" t="s">
        <v>609</v>
      </c>
      <c r="X327" s="77"/>
      <c r="Y327" s="77"/>
      <c r="AB327" s="77"/>
      <c r="AC327" s="77"/>
      <c r="AD327" s="77"/>
      <c r="AE327" s="77"/>
    </row>
    <row r="328" spans="1:31">
      <c r="A328" s="52">
        <v>420</v>
      </c>
      <c r="B328" s="52" t="s">
        <v>2708</v>
      </c>
      <c r="C328" s="66" t="s">
        <v>905</v>
      </c>
      <c r="D328" s="52"/>
      <c r="E328" s="77" t="s">
        <v>1104</v>
      </c>
      <c r="F328" s="50">
        <v>4</v>
      </c>
      <c r="G328" s="77" t="s">
        <v>107</v>
      </c>
      <c r="H328" s="77"/>
      <c r="I328" s="69" t="s">
        <v>107</v>
      </c>
      <c r="J328" s="70" t="s">
        <v>107</v>
      </c>
      <c r="K328" s="77" t="s">
        <v>1097</v>
      </c>
      <c r="L328" s="77"/>
      <c r="M328" s="6">
        <v>1</v>
      </c>
      <c r="N328" s="55">
        <v>43015</v>
      </c>
      <c r="O328" s="77" t="s">
        <v>65</v>
      </c>
      <c r="P328" s="67" t="s">
        <v>108</v>
      </c>
      <c r="Q328" s="68" t="s">
        <v>107</v>
      </c>
      <c r="R328" s="74" t="s">
        <v>66</v>
      </c>
      <c r="S328" s="115" t="s">
        <v>66</v>
      </c>
      <c r="T328" s="121" t="s">
        <v>368</v>
      </c>
      <c r="U328" s="121" t="s">
        <v>623</v>
      </c>
      <c r="V328" s="69" t="s">
        <v>609</v>
      </c>
      <c r="W328" s="69" t="s">
        <v>609</v>
      </c>
      <c r="X328" s="77"/>
      <c r="Y328" s="77"/>
      <c r="AB328" s="77"/>
      <c r="AC328" s="77"/>
      <c r="AD328" s="77"/>
      <c r="AE328" s="77"/>
    </row>
    <row r="329" spans="1:31">
      <c r="A329" s="52">
        <v>421</v>
      </c>
      <c r="B329" s="52" t="s">
        <v>2708</v>
      </c>
      <c r="C329" s="66" t="s">
        <v>905</v>
      </c>
      <c r="D329" s="52"/>
      <c r="E329" s="77" t="s">
        <v>1104</v>
      </c>
      <c r="F329" s="50">
        <v>4</v>
      </c>
      <c r="G329" s="77" t="s">
        <v>1099</v>
      </c>
      <c r="H329" s="77"/>
      <c r="I329" s="69" t="s">
        <v>1099</v>
      </c>
      <c r="J329" s="70" t="s">
        <v>1103</v>
      </c>
      <c r="K329" s="77" t="s">
        <v>1115</v>
      </c>
      <c r="L329" s="77"/>
      <c r="M329" s="6">
        <v>0.8</v>
      </c>
      <c r="N329" s="55">
        <v>43015</v>
      </c>
      <c r="O329" s="77" t="s">
        <v>65</v>
      </c>
      <c r="P329" s="67" t="s">
        <v>108</v>
      </c>
      <c r="Q329" s="68" t="s">
        <v>173</v>
      </c>
      <c r="R329" s="74" t="s">
        <v>66</v>
      </c>
      <c r="S329" s="115" t="s">
        <v>66</v>
      </c>
      <c r="T329" s="121" t="s">
        <v>262</v>
      </c>
      <c r="U329" s="121" t="s">
        <v>144</v>
      </c>
      <c r="V329" s="77"/>
      <c r="W329" s="69" t="s">
        <v>609</v>
      </c>
      <c r="X329" s="77"/>
      <c r="Y329" s="77"/>
      <c r="AB329" s="77"/>
      <c r="AC329" s="77"/>
      <c r="AD329" s="77"/>
      <c r="AE329" s="77"/>
    </row>
    <row r="330" spans="1:31">
      <c r="A330" s="52">
        <v>422</v>
      </c>
      <c r="B330" s="52" t="s">
        <v>2708</v>
      </c>
      <c r="C330" s="66" t="s">
        <v>905</v>
      </c>
      <c r="D330" s="52"/>
      <c r="E330" s="77" t="s">
        <v>1104</v>
      </c>
      <c r="F330" s="50">
        <v>4</v>
      </c>
      <c r="G330" s="77" t="s">
        <v>222</v>
      </c>
      <c r="H330" s="77"/>
      <c r="I330" s="69" t="s">
        <v>222</v>
      </c>
      <c r="J330" s="70" t="s">
        <v>222</v>
      </c>
      <c r="K330" s="77" t="s">
        <v>222</v>
      </c>
      <c r="L330" s="77"/>
      <c r="M330" s="6">
        <v>1</v>
      </c>
      <c r="N330" s="55">
        <v>43015</v>
      </c>
      <c r="O330" s="77" t="s">
        <v>65</v>
      </c>
      <c r="P330" s="67" t="s">
        <v>608</v>
      </c>
      <c r="Q330" s="68" t="s">
        <v>222</v>
      </c>
      <c r="R330" s="74" t="s">
        <v>418</v>
      </c>
      <c r="S330" s="115" t="s">
        <v>418</v>
      </c>
      <c r="T330" s="121" t="s">
        <v>171</v>
      </c>
      <c r="V330" s="77"/>
      <c r="W330" s="69" t="s">
        <v>609</v>
      </c>
      <c r="X330" s="77"/>
      <c r="Y330" s="77"/>
      <c r="AB330" s="77"/>
      <c r="AC330" s="77"/>
      <c r="AD330" s="77"/>
      <c r="AE330" s="77"/>
    </row>
    <row r="331" spans="1:31">
      <c r="A331" s="52">
        <v>424</v>
      </c>
      <c r="B331" s="52" t="s">
        <v>13</v>
      </c>
      <c r="C331" s="66" t="s">
        <v>1116</v>
      </c>
      <c r="D331" s="52" t="s">
        <v>1117</v>
      </c>
      <c r="E331" s="77" t="s">
        <v>49</v>
      </c>
      <c r="F331" s="50">
        <v>3</v>
      </c>
      <c r="G331" s="50" t="s">
        <v>1118</v>
      </c>
      <c r="H331" s="77">
        <v>16</v>
      </c>
      <c r="I331" s="50" t="s">
        <v>1118</v>
      </c>
      <c r="J331" s="71" t="s">
        <v>1007</v>
      </c>
      <c r="K331" s="77" t="s">
        <v>1119</v>
      </c>
      <c r="L331" s="77"/>
      <c r="M331" s="6">
        <v>0.8</v>
      </c>
      <c r="N331" s="55"/>
      <c r="O331" s="77" t="s">
        <v>65</v>
      </c>
      <c r="P331" s="67" t="s">
        <v>608</v>
      </c>
      <c r="Q331" s="68" t="s">
        <v>608</v>
      </c>
      <c r="S331" s="115" t="s">
        <v>145</v>
      </c>
      <c r="T331" s="121" t="s">
        <v>368</v>
      </c>
      <c r="V331" s="77"/>
      <c r="W331" s="77"/>
      <c r="X331" s="69" t="s">
        <v>609</v>
      </c>
      <c r="Y331" s="77"/>
      <c r="AB331" s="69" t="s">
        <v>2404</v>
      </c>
      <c r="AC331" s="77">
        <v>-1</v>
      </c>
      <c r="AD331" s="77"/>
      <c r="AE331" s="77"/>
    </row>
    <row r="332" spans="1:31">
      <c r="A332" s="52">
        <v>427</v>
      </c>
      <c r="B332" s="52" t="s">
        <v>13</v>
      </c>
      <c r="C332" s="66" t="s">
        <v>1116</v>
      </c>
      <c r="D332" s="52" t="s">
        <v>1117</v>
      </c>
      <c r="E332" s="77" t="s">
        <v>49</v>
      </c>
      <c r="F332" s="50">
        <v>3</v>
      </c>
      <c r="G332" s="50" t="s">
        <v>1120</v>
      </c>
      <c r="H332" s="77">
        <v>24</v>
      </c>
      <c r="I332" s="50" t="s">
        <v>1120</v>
      </c>
      <c r="J332" s="71" t="s">
        <v>1121</v>
      </c>
      <c r="K332" s="77" t="s">
        <v>1122</v>
      </c>
      <c r="L332" s="77"/>
      <c r="M332" s="6">
        <v>0.8</v>
      </c>
      <c r="N332" s="55"/>
      <c r="O332" s="77" t="s">
        <v>189</v>
      </c>
      <c r="P332" s="67" t="s">
        <v>717</v>
      </c>
      <c r="Q332" s="68" t="s">
        <v>608</v>
      </c>
      <c r="R332" s="74" t="s">
        <v>418</v>
      </c>
      <c r="S332" s="115" t="s">
        <v>418</v>
      </c>
      <c r="T332" s="121" t="s">
        <v>171</v>
      </c>
      <c r="U332" s="121" t="s">
        <v>167</v>
      </c>
      <c r="V332" s="77"/>
      <c r="W332" s="69" t="s">
        <v>609</v>
      </c>
      <c r="X332" s="77"/>
      <c r="Y332" s="77"/>
      <c r="AB332" s="77"/>
      <c r="AC332" s="69">
        <v>1</v>
      </c>
      <c r="AD332" s="77"/>
      <c r="AE332" s="69" t="s">
        <v>737</v>
      </c>
    </row>
    <row r="333" spans="1:31">
      <c r="A333" s="52">
        <v>428</v>
      </c>
      <c r="B333" s="52" t="s">
        <v>13</v>
      </c>
      <c r="C333" s="66" t="s">
        <v>1116</v>
      </c>
      <c r="D333" s="52" t="s">
        <v>1117</v>
      </c>
      <c r="E333" s="77" t="s">
        <v>49</v>
      </c>
      <c r="F333" s="50">
        <v>3</v>
      </c>
      <c r="G333" s="50" t="s">
        <v>1123</v>
      </c>
      <c r="H333" s="77">
        <v>9</v>
      </c>
      <c r="I333" s="50" t="s">
        <v>1123</v>
      </c>
      <c r="J333" s="70" t="s">
        <v>326</v>
      </c>
      <c r="K333" s="77" t="s">
        <v>1124</v>
      </c>
      <c r="L333" s="77"/>
      <c r="M333" s="6">
        <v>1</v>
      </c>
      <c r="N333" s="55"/>
      <c r="O333" s="77" t="s">
        <v>263</v>
      </c>
      <c r="P333" s="67" t="s">
        <v>655</v>
      </c>
      <c r="Q333" s="68" t="s">
        <v>266</v>
      </c>
      <c r="R333" s="74" t="s">
        <v>266</v>
      </c>
      <c r="S333" s="115" t="s">
        <v>266</v>
      </c>
      <c r="T333" s="121" t="s">
        <v>171</v>
      </c>
      <c r="U333" s="121" t="s">
        <v>326</v>
      </c>
      <c r="V333" s="77"/>
      <c r="W333" s="69" t="s">
        <v>609</v>
      </c>
      <c r="X333" s="77"/>
      <c r="Y333" s="77"/>
      <c r="AB333" s="77"/>
      <c r="AC333" s="69">
        <v>1</v>
      </c>
      <c r="AD333" s="69"/>
      <c r="AE333" s="69" t="s">
        <v>1247</v>
      </c>
    </row>
    <row r="334" spans="1:31">
      <c r="A334" s="52">
        <v>432</v>
      </c>
      <c r="B334" s="52" t="s">
        <v>13</v>
      </c>
      <c r="C334" s="66" t="s">
        <v>1116</v>
      </c>
      <c r="D334" s="52" t="s">
        <v>1117</v>
      </c>
      <c r="E334" s="77" t="s">
        <v>49</v>
      </c>
      <c r="F334" s="50">
        <v>3</v>
      </c>
      <c r="G334" s="50" t="s">
        <v>1131</v>
      </c>
      <c r="H334" s="77">
        <v>19</v>
      </c>
      <c r="I334" s="50" t="s">
        <v>1131</v>
      </c>
      <c r="J334" s="71" t="s">
        <v>1131</v>
      </c>
      <c r="K334" s="77" t="s">
        <v>1132</v>
      </c>
      <c r="L334" s="77"/>
      <c r="M334" s="6">
        <v>1</v>
      </c>
      <c r="N334" s="55"/>
      <c r="O334" s="77" t="s">
        <v>189</v>
      </c>
      <c r="P334" s="67" t="s">
        <v>717</v>
      </c>
      <c r="Q334" s="68" t="s">
        <v>210</v>
      </c>
      <c r="R334" s="74" t="s">
        <v>879</v>
      </c>
      <c r="S334" s="115" t="s">
        <v>210</v>
      </c>
      <c r="T334" s="121" t="s">
        <v>171</v>
      </c>
      <c r="U334" s="121" t="s">
        <v>167</v>
      </c>
      <c r="V334" s="77"/>
      <c r="W334" s="69" t="s">
        <v>609</v>
      </c>
      <c r="X334" s="77"/>
      <c r="Y334" s="77"/>
      <c r="AB334" s="77"/>
      <c r="AC334" s="69">
        <v>1</v>
      </c>
      <c r="AD334" s="77"/>
      <c r="AE334" s="69" t="s">
        <v>737</v>
      </c>
    </row>
    <row r="335" spans="1:31">
      <c r="A335" s="52">
        <v>433</v>
      </c>
      <c r="B335" s="52" t="s">
        <v>13</v>
      </c>
      <c r="C335" s="66" t="s">
        <v>1116</v>
      </c>
      <c r="D335" s="52" t="s">
        <v>1117</v>
      </c>
      <c r="E335" s="77" t="s">
        <v>49</v>
      </c>
      <c r="F335" s="50">
        <v>3</v>
      </c>
      <c r="G335" s="50" t="s">
        <v>1133</v>
      </c>
      <c r="H335" s="77">
        <v>12</v>
      </c>
      <c r="I335" s="50" t="s">
        <v>1133</v>
      </c>
      <c r="J335" s="70" t="s">
        <v>213</v>
      </c>
      <c r="K335" s="77"/>
      <c r="L335" s="77"/>
      <c r="M335" s="6">
        <v>1</v>
      </c>
      <c r="N335" s="55"/>
      <c r="O335" s="77" t="s">
        <v>189</v>
      </c>
      <c r="P335" s="67" t="s">
        <v>608</v>
      </c>
      <c r="Q335" s="68" t="s">
        <v>213</v>
      </c>
      <c r="R335" s="74" t="s">
        <v>879</v>
      </c>
      <c r="S335" s="115" t="s">
        <v>210</v>
      </c>
      <c r="T335" s="121" t="s">
        <v>171</v>
      </c>
      <c r="U335" s="121" t="s">
        <v>213</v>
      </c>
      <c r="V335" s="69" t="s">
        <v>609</v>
      </c>
      <c r="W335" s="69" t="s">
        <v>609</v>
      </c>
      <c r="X335" s="77"/>
      <c r="Y335" s="77"/>
      <c r="AB335" s="77"/>
      <c r="AC335" s="69">
        <v>0</v>
      </c>
      <c r="AD335" s="69" t="s">
        <v>724</v>
      </c>
      <c r="AE335" s="69" t="s">
        <v>1241</v>
      </c>
    </row>
    <row r="336" spans="1:31">
      <c r="A336" s="52">
        <v>434</v>
      </c>
      <c r="B336" s="52" t="s">
        <v>13</v>
      </c>
      <c r="C336" s="66" t="s">
        <v>1116</v>
      </c>
      <c r="D336" s="52" t="s">
        <v>1117</v>
      </c>
      <c r="E336" s="77" t="s">
        <v>49</v>
      </c>
      <c r="F336" s="50">
        <v>3</v>
      </c>
      <c r="G336" s="50" t="s">
        <v>1134</v>
      </c>
      <c r="H336" s="77">
        <v>4</v>
      </c>
      <c r="I336" s="50" t="s">
        <v>1134</v>
      </c>
      <c r="J336" s="71" t="s">
        <v>1135</v>
      </c>
      <c r="K336" s="77" t="s">
        <v>1136</v>
      </c>
      <c r="L336" s="77"/>
      <c r="M336" s="6">
        <v>1</v>
      </c>
      <c r="N336" s="55"/>
      <c r="O336" s="77" t="s">
        <v>189</v>
      </c>
      <c r="P336" s="67" t="s">
        <v>717</v>
      </c>
      <c r="Q336" s="68" t="s">
        <v>227</v>
      </c>
      <c r="R336" s="74" t="s">
        <v>231</v>
      </c>
      <c r="S336" s="115" t="s">
        <v>231</v>
      </c>
      <c r="T336" s="121" t="s">
        <v>171</v>
      </c>
      <c r="U336" s="121" t="s">
        <v>230</v>
      </c>
      <c r="V336" s="77"/>
      <c r="W336" s="69" t="s">
        <v>609</v>
      </c>
      <c r="X336" s="77"/>
      <c r="Y336" s="77"/>
      <c r="AB336" s="77"/>
      <c r="AC336" s="69">
        <v>1</v>
      </c>
      <c r="AD336" s="77"/>
      <c r="AE336" s="69" t="s">
        <v>732</v>
      </c>
    </row>
    <row r="337" spans="1:31">
      <c r="A337" s="52">
        <v>436</v>
      </c>
      <c r="B337" s="52" t="s">
        <v>13</v>
      </c>
      <c r="C337" s="66" t="s">
        <v>1116</v>
      </c>
      <c r="D337" s="52" t="s">
        <v>1117</v>
      </c>
      <c r="E337" s="77" t="s">
        <v>49</v>
      </c>
      <c r="F337" s="50">
        <v>3</v>
      </c>
      <c r="G337" s="50" t="s">
        <v>1140</v>
      </c>
      <c r="H337" s="77">
        <v>28</v>
      </c>
      <c r="I337" s="50" t="s">
        <v>1140</v>
      </c>
      <c r="J337" s="71" t="s">
        <v>1141</v>
      </c>
      <c r="K337" s="77" t="s">
        <v>1142</v>
      </c>
      <c r="L337" s="77"/>
      <c r="M337" s="6">
        <v>0.8</v>
      </c>
      <c r="N337" s="55"/>
      <c r="O337" s="77" t="s">
        <v>189</v>
      </c>
      <c r="P337" s="67" t="s">
        <v>717</v>
      </c>
      <c r="Q337" s="68" t="s">
        <v>190</v>
      </c>
      <c r="R337" s="74" t="s">
        <v>866</v>
      </c>
      <c r="S337" s="115" t="s">
        <v>195</v>
      </c>
      <c r="T337" s="121" t="s">
        <v>171</v>
      </c>
      <c r="U337" s="121" t="s">
        <v>715</v>
      </c>
      <c r="V337" s="77"/>
      <c r="W337" s="69" t="s">
        <v>609</v>
      </c>
      <c r="X337" s="77"/>
      <c r="Y337" s="77"/>
      <c r="AB337" s="77"/>
      <c r="AC337" s="69">
        <v>1</v>
      </c>
      <c r="AD337" s="77"/>
      <c r="AE337" s="69" t="s">
        <v>811</v>
      </c>
    </row>
    <row r="338" spans="1:31">
      <c r="A338" s="52">
        <v>437</v>
      </c>
      <c r="B338" s="52" t="s">
        <v>13</v>
      </c>
      <c r="C338" s="66" t="s">
        <v>1116</v>
      </c>
      <c r="D338" s="52" t="s">
        <v>1117</v>
      </c>
      <c r="E338" s="77" t="s">
        <v>49</v>
      </c>
      <c r="F338" s="50">
        <v>3</v>
      </c>
      <c r="G338" s="50" t="s">
        <v>1143</v>
      </c>
      <c r="H338" s="77">
        <v>18</v>
      </c>
      <c r="I338" s="50" t="s">
        <v>1143</v>
      </c>
      <c r="J338" s="71" t="s">
        <v>1143</v>
      </c>
      <c r="K338" s="77" t="s">
        <v>1144</v>
      </c>
      <c r="L338" s="77"/>
      <c r="M338" s="6">
        <v>1</v>
      </c>
      <c r="N338" s="55"/>
      <c r="O338" s="77" t="s">
        <v>189</v>
      </c>
      <c r="P338" s="67" t="s">
        <v>717</v>
      </c>
      <c r="Q338" s="68" t="s">
        <v>210</v>
      </c>
      <c r="R338" s="74" t="s">
        <v>879</v>
      </c>
      <c r="S338" s="115" t="s">
        <v>210</v>
      </c>
      <c r="T338" s="121" t="s">
        <v>171</v>
      </c>
      <c r="V338" s="77"/>
      <c r="W338" s="69" t="s">
        <v>609</v>
      </c>
      <c r="X338" s="77"/>
      <c r="Y338" s="77"/>
      <c r="AB338" s="77"/>
      <c r="AC338" s="69">
        <v>1</v>
      </c>
      <c r="AD338" s="69" t="s">
        <v>1145</v>
      </c>
      <c r="AE338" s="69" t="s">
        <v>737</v>
      </c>
    </row>
    <row r="339" spans="1:31">
      <c r="A339" s="52">
        <v>438</v>
      </c>
      <c r="B339" s="52" t="s">
        <v>13</v>
      </c>
      <c r="C339" s="66" t="s">
        <v>1116</v>
      </c>
      <c r="D339" s="52" t="s">
        <v>1117</v>
      </c>
      <c r="E339" s="77" t="s">
        <v>49</v>
      </c>
      <c r="F339" s="50">
        <v>3</v>
      </c>
      <c r="G339" s="50" t="s">
        <v>182</v>
      </c>
      <c r="H339" s="77">
        <v>8</v>
      </c>
      <c r="I339" s="50" t="s">
        <v>182</v>
      </c>
      <c r="J339" s="70" t="s">
        <v>182</v>
      </c>
      <c r="K339" s="77" t="s">
        <v>1146</v>
      </c>
      <c r="L339" s="77"/>
      <c r="M339" s="6">
        <v>0.8</v>
      </c>
      <c r="N339" s="55"/>
      <c r="O339" s="77" t="s">
        <v>65</v>
      </c>
      <c r="P339" s="67" t="s">
        <v>184</v>
      </c>
      <c r="Q339" s="68" t="s">
        <v>182</v>
      </c>
      <c r="R339" s="74" t="s">
        <v>182</v>
      </c>
      <c r="S339" s="115" t="s">
        <v>182</v>
      </c>
      <c r="T339" s="121" t="s">
        <v>171</v>
      </c>
      <c r="U339" s="121" t="s">
        <v>182</v>
      </c>
      <c r="V339" s="77"/>
      <c r="W339" s="69" t="s">
        <v>609</v>
      </c>
      <c r="X339" s="77"/>
      <c r="Y339" s="77"/>
      <c r="AB339" s="77"/>
      <c r="AC339" s="77"/>
      <c r="AD339" s="77"/>
    </row>
    <row r="340" spans="1:31">
      <c r="A340" s="52">
        <v>439</v>
      </c>
      <c r="B340" s="52" t="s">
        <v>13</v>
      </c>
      <c r="C340" s="66" t="s">
        <v>1116</v>
      </c>
      <c r="D340" s="52" t="s">
        <v>1117</v>
      </c>
      <c r="E340" s="77" t="s">
        <v>49</v>
      </c>
      <c r="F340" s="50">
        <v>3</v>
      </c>
      <c r="G340" s="50" t="s">
        <v>1147</v>
      </c>
      <c r="H340" s="77">
        <v>7</v>
      </c>
      <c r="I340" s="50" t="s">
        <v>1147</v>
      </c>
      <c r="J340" s="70" t="s">
        <v>880</v>
      </c>
      <c r="K340" s="77" t="s">
        <v>1148</v>
      </c>
      <c r="L340" s="77"/>
      <c r="M340" s="6">
        <v>1</v>
      </c>
      <c r="N340" s="55"/>
      <c r="O340" s="77" t="s">
        <v>189</v>
      </c>
      <c r="P340" s="67" t="s">
        <v>717</v>
      </c>
      <c r="Q340" s="68" t="s">
        <v>210</v>
      </c>
      <c r="R340" s="74" t="s">
        <v>879</v>
      </c>
      <c r="S340" s="115" t="s">
        <v>210</v>
      </c>
      <c r="T340" s="121" t="s">
        <v>171</v>
      </c>
      <c r="U340" s="121" t="s">
        <v>167</v>
      </c>
      <c r="V340" s="77"/>
      <c r="W340" s="69" t="s">
        <v>609</v>
      </c>
      <c r="X340" s="77"/>
      <c r="Y340" s="77"/>
      <c r="AB340" s="77"/>
      <c r="AC340" s="69">
        <v>1</v>
      </c>
      <c r="AD340" s="77"/>
      <c r="AE340" s="69" t="s">
        <v>737</v>
      </c>
    </row>
    <row r="341" spans="1:31">
      <c r="A341" s="52">
        <v>440</v>
      </c>
      <c r="B341" s="52" t="s">
        <v>13</v>
      </c>
      <c r="C341" s="66" t="s">
        <v>1116</v>
      </c>
      <c r="D341" s="52" t="s">
        <v>1117</v>
      </c>
      <c r="E341" s="77" t="s">
        <v>49</v>
      </c>
      <c r="F341" s="50">
        <v>3</v>
      </c>
      <c r="G341" s="50" t="s">
        <v>1149</v>
      </c>
      <c r="H341" s="77">
        <v>10</v>
      </c>
      <c r="I341" s="50" t="s">
        <v>1149</v>
      </c>
      <c r="J341" s="71" t="s">
        <v>1149</v>
      </c>
      <c r="K341" s="77" t="s">
        <v>1150</v>
      </c>
      <c r="L341" s="77"/>
      <c r="M341" s="6">
        <v>1</v>
      </c>
      <c r="N341" s="55"/>
      <c r="O341" s="77" t="s">
        <v>65</v>
      </c>
      <c r="P341" s="67" t="s">
        <v>608</v>
      </c>
      <c r="Q341" s="68" t="s">
        <v>608</v>
      </c>
      <c r="R341" s="74" t="s">
        <v>66</v>
      </c>
      <c r="S341" s="115" t="s">
        <v>66</v>
      </c>
      <c r="T341" s="121" t="s">
        <v>368</v>
      </c>
      <c r="U341" s="121" t="s">
        <v>167</v>
      </c>
      <c r="V341" s="77"/>
      <c r="W341" s="77"/>
      <c r="X341" s="69" t="s">
        <v>609</v>
      </c>
      <c r="Y341" s="77"/>
      <c r="AB341" s="77"/>
      <c r="AC341" s="77"/>
      <c r="AD341" s="77"/>
      <c r="AE341" s="77"/>
    </row>
    <row r="342" spans="1:31">
      <c r="A342" s="52">
        <v>441</v>
      </c>
      <c r="B342" s="52" t="s">
        <v>13</v>
      </c>
      <c r="C342" s="66" t="s">
        <v>1116</v>
      </c>
      <c r="D342" s="52" t="s">
        <v>1117</v>
      </c>
      <c r="E342" s="77" t="s">
        <v>49</v>
      </c>
      <c r="F342" s="50">
        <v>3</v>
      </c>
      <c r="G342" s="50" t="s">
        <v>190</v>
      </c>
      <c r="H342" s="77">
        <v>6</v>
      </c>
      <c r="I342" s="50" t="s">
        <v>190</v>
      </c>
      <c r="J342" s="70" t="s">
        <v>190</v>
      </c>
      <c r="K342" s="77" t="s">
        <v>1151</v>
      </c>
      <c r="L342" s="77"/>
      <c r="M342" s="6">
        <v>1</v>
      </c>
      <c r="N342" s="55"/>
      <c r="O342" s="77" t="s">
        <v>189</v>
      </c>
      <c r="P342" s="67" t="s">
        <v>717</v>
      </c>
      <c r="Q342" s="68" t="s">
        <v>190</v>
      </c>
      <c r="R342" s="74" t="s">
        <v>866</v>
      </c>
      <c r="S342" s="115" t="s">
        <v>195</v>
      </c>
      <c r="T342" s="121" t="s">
        <v>171</v>
      </c>
      <c r="U342" s="121" t="s">
        <v>335</v>
      </c>
      <c r="V342" s="77"/>
      <c r="W342" s="69" t="s">
        <v>609</v>
      </c>
      <c r="X342" s="77"/>
      <c r="Y342" s="77"/>
      <c r="AB342" s="77"/>
      <c r="AC342" s="69">
        <v>1</v>
      </c>
      <c r="AD342" s="77"/>
      <c r="AE342" s="69" t="s">
        <v>811</v>
      </c>
    </row>
    <row r="343" spans="1:31">
      <c r="A343" s="52">
        <v>442</v>
      </c>
      <c r="B343" s="52" t="s">
        <v>13</v>
      </c>
      <c r="C343" s="66" t="s">
        <v>1116</v>
      </c>
      <c r="D343" s="52" t="s">
        <v>1152</v>
      </c>
      <c r="E343" s="77" t="s">
        <v>16</v>
      </c>
      <c r="F343" s="50">
        <v>2</v>
      </c>
      <c r="G343" s="50" t="s">
        <v>180</v>
      </c>
      <c r="H343" s="77"/>
      <c r="I343" s="69" t="s">
        <v>180</v>
      </c>
      <c r="J343" s="70" t="s">
        <v>2387</v>
      </c>
      <c r="K343" s="77" t="s">
        <v>1153</v>
      </c>
      <c r="L343" s="77"/>
      <c r="M343" s="6">
        <v>1</v>
      </c>
      <c r="N343" s="55"/>
      <c r="O343" s="77" t="s">
        <v>65</v>
      </c>
      <c r="P343" s="67" t="s">
        <v>184</v>
      </c>
      <c r="Q343" s="68" t="s">
        <v>182</v>
      </c>
      <c r="R343" s="74" t="s">
        <v>182</v>
      </c>
      <c r="S343" s="115" t="s">
        <v>182</v>
      </c>
      <c r="T343" s="121" t="s">
        <v>171</v>
      </c>
      <c r="U343" s="121" t="s">
        <v>182</v>
      </c>
      <c r="V343" s="77"/>
      <c r="W343" s="69" t="s">
        <v>609</v>
      </c>
      <c r="X343" s="69" t="s">
        <v>609</v>
      </c>
      <c r="Y343" s="77"/>
      <c r="AB343" s="77"/>
      <c r="AC343" s="77"/>
      <c r="AD343" s="77"/>
      <c r="AE343" s="77"/>
    </row>
    <row r="344" spans="1:31">
      <c r="A344" s="52">
        <v>443</v>
      </c>
      <c r="B344" s="52" t="s">
        <v>13</v>
      </c>
      <c r="C344" s="66" t="s">
        <v>1116</v>
      </c>
      <c r="D344" s="52" t="s">
        <v>1152</v>
      </c>
      <c r="E344" s="77" t="s">
        <v>16</v>
      </c>
      <c r="F344" s="50">
        <v>2</v>
      </c>
      <c r="G344" s="50" t="s">
        <v>227</v>
      </c>
      <c r="H344" s="77"/>
      <c r="I344" s="69" t="s">
        <v>227</v>
      </c>
      <c r="J344" s="70" t="s">
        <v>227</v>
      </c>
      <c r="K344" s="77" t="s">
        <v>1154</v>
      </c>
      <c r="L344" s="77"/>
      <c r="M344" s="6">
        <v>1</v>
      </c>
      <c r="N344" s="55"/>
      <c r="O344" s="77" t="s">
        <v>189</v>
      </c>
      <c r="P344" s="67" t="s">
        <v>717</v>
      </c>
      <c r="Q344" s="68" t="s">
        <v>227</v>
      </c>
      <c r="R344" s="74" t="s">
        <v>231</v>
      </c>
      <c r="S344" s="115" t="s">
        <v>231</v>
      </c>
      <c r="T344" s="121" t="s">
        <v>171</v>
      </c>
      <c r="U344" s="121" t="s">
        <v>230</v>
      </c>
      <c r="V344" s="77"/>
      <c r="W344" s="69" t="s">
        <v>609</v>
      </c>
      <c r="X344" s="77"/>
      <c r="Y344" s="77"/>
      <c r="AB344" s="77"/>
      <c r="AC344" s="77">
        <v>1</v>
      </c>
      <c r="AD344" s="77"/>
      <c r="AE344" s="69" t="s">
        <v>732</v>
      </c>
    </row>
    <row r="345" spans="1:31">
      <c r="A345" s="52">
        <v>444</v>
      </c>
      <c r="B345" s="52" t="s">
        <v>13</v>
      </c>
      <c r="C345" s="66" t="s">
        <v>1116</v>
      </c>
      <c r="D345" s="52" t="s">
        <v>1152</v>
      </c>
      <c r="E345" s="77" t="s">
        <v>16</v>
      </c>
      <c r="F345" s="50">
        <v>2</v>
      </c>
      <c r="G345" s="50" t="s">
        <v>210</v>
      </c>
      <c r="H345" s="77"/>
      <c r="I345" s="69" t="s">
        <v>210</v>
      </c>
      <c r="J345" s="70" t="s">
        <v>210</v>
      </c>
      <c r="K345" s="77" t="s">
        <v>1155</v>
      </c>
      <c r="L345" s="77"/>
      <c r="M345" s="6">
        <v>1</v>
      </c>
      <c r="N345" s="55"/>
      <c r="O345" s="77" t="s">
        <v>189</v>
      </c>
      <c r="P345" s="67" t="s">
        <v>717</v>
      </c>
      <c r="Q345" s="68" t="s">
        <v>210</v>
      </c>
      <c r="R345" s="74" t="s">
        <v>879</v>
      </c>
      <c r="S345" s="115" t="s">
        <v>210</v>
      </c>
      <c r="T345" s="121" t="s">
        <v>171</v>
      </c>
      <c r="U345" s="121" t="s">
        <v>167</v>
      </c>
      <c r="V345" s="77"/>
      <c r="W345" s="69" t="s">
        <v>609</v>
      </c>
      <c r="X345" s="77"/>
      <c r="Y345" s="77"/>
      <c r="AB345" s="77"/>
      <c r="AC345" s="69">
        <v>1</v>
      </c>
      <c r="AD345" s="77"/>
      <c r="AE345" s="69" t="s">
        <v>737</v>
      </c>
    </row>
    <row r="346" spans="1:31">
      <c r="A346" s="52">
        <v>445</v>
      </c>
      <c r="B346" s="52" t="s">
        <v>13</v>
      </c>
      <c r="C346" s="66" t="s">
        <v>1116</v>
      </c>
      <c r="D346" s="52" t="s">
        <v>1152</v>
      </c>
      <c r="E346" s="77" t="s">
        <v>16</v>
      </c>
      <c r="F346" s="50">
        <v>2</v>
      </c>
      <c r="G346" s="50" t="s">
        <v>165</v>
      </c>
      <c r="H346" s="77"/>
      <c r="I346" s="69" t="s">
        <v>165</v>
      </c>
      <c r="J346" s="70" t="s">
        <v>165</v>
      </c>
      <c r="K346" s="77" t="s">
        <v>1156</v>
      </c>
      <c r="L346" s="77"/>
      <c r="M346" s="6">
        <v>1</v>
      </c>
      <c r="N346" s="55"/>
      <c r="O346" s="77" t="s">
        <v>688</v>
      </c>
      <c r="P346" s="67" t="s">
        <v>608</v>
      </c>
      <c r="Q346" s="68" t="s">
        <v>608</v>
      </c>
      <c r="R346" s="74" t="s">
        <v>418</v>
      </c>
      <c r="S346" s="115" t="s">
        <v>418</v>
      </c>
      <c r="T346" s="121" t="s">
        <v>171</v>
      </c>
      <c r="V346" s="77"/>
      <c r="W346" s="69" t="s">
        <v>609</v>
      </c>
      <c r="X346" s="69" t="s">
        <v>609</v>
      </c>
      <c r="Y346" s="77"/>
      <c r="AB346" s="69" t="s">
        <v>1240</v>
      </c>
      <c r="AC346" s="69">
        <v>0</v>
      </c>
      <c r="AD346" s="77"/>
    </row>
    <row r="347" spans="1:31">
      <c r="A347" s="52">
        <v>446</v>
      </c>
      <c r="B347" s="52" t="s">
        <v>13</v>
      </c>
      <c r="C347" s="66" t="s">
        <v>1116</v>
      </c>
      <c r="D347" s="52" t="s">
        <v>1152</v>
      </c>
      <c r="E347" s="77" t="s">
        <v>16</v>
      </c>
      <c r="F347" s="50">
        <v>2</v>
      </c>
      <c r="G347" s="50" t="s">
        <v>66</v>
      </c>
      <c r="H347" s="77"/>
      <c r="I347" s="69" t="s">
        <v>66</v>
      </c>
      <c r="J347" s="70" t="s">
        <v>66</v>
      </c>
      <c r="K347" s="77" t="s">
        <v>1157</v>
      </c>
      <c r="L347" s="77"/>
      <c r="M347" s="6">
        <v>1</v>
      </c>
      <c r="N347" s="55"/>
      <c r="O347" s="77" t="s">
        <v>65</v>
      </c>
      <c r="P347" s="67" t="s">
        <v>608</v>
      </c>
      <c r="Q347" s="68" t="s">
        <v>608</v>
      </c>
      <c r="R347" s="74" t="s">
        <v>66</v>
      </c>
      <c r="S347" s="115" t="s">
        <v>66</v>
      </c>
      <c r="T347" s="121" t="s">
        <v>368</v>
      </c>
      <c r="U347" s="121" t="s">
        <v>167</v>
      </c>
      <c r="V347" s="77"/>
      <c r="W347" s="77"/>
      <c r="X347" s="69" t="s">
        <v>609</v>
      </c>
      <c r="Y347" s="77"/>
      <c r="AB347" s="77"/>
      <c r="AC347" s="77"/>
      <c r="AD347" s="77"/>
      <c r="AE347" s="77"/>
    </row>
    <row r="348" spans="1:31">
      <c r="A348" s="52">
        <v>447</v>
      </c>
      <c r="B348" s="52" t="s">
        <v>13</v>
      </c>
      <c r="C348" s="66" t="s">
        <v>1116</v>
      </c>
      <c r="D348" s="52" t="s">
        <v>1152</v>
      </c>
      <c r="E348" s="77" t="s">
        <v>16</v>
      </c>
      <c r="F348" s="50">
        <v>2</v>
      </c>
      <c r="G348" s="50" t="s">
        <v>190</v>
      </c>
      <c r="H348" s="77"/>
      <c r="I348" s="69" t="s">
        <v>190</v>
      </c>
      <c r="J348" s="70" t="s">
        <v>190</v>
      </c>
      <c r="K348" s="77" t="s">
        <v>1158</v>
      </c>
      <c r="L348" s="77"/>
      <c r="M348" s="6">
        <v>1</v>
      </c>
      <c r="N348" s="55"/>
      <c r="O348" s="77" t="s">
        <v>189</v>
      </c>
      <c r="P348" s="67" t="s">
        <v>717</v>
      </c>
      <c r="Q348" s="68" t="s">
        <v>190</v>
      </c>
      <c r="R348" s="74" t="s">
        <v>866</v>
      </c>
      <c r="S348" s="115" t="s">
        <v>195</v>
      </c>
      <c r="T348" s="121" t="s">
        <v>171</v>
      </c>
      <c r="U348" s="121" t="s">
        <v>715</v>
      </c>
      <c r="V348" s="77"/>
      <c r="W348" s="69" t="s">
        <v>609</v>
      </c>
      <c r="X348" s="77"/>
      <c r="Y348" s="77"/>
      <c r="AB348" s="77"/>
      <c r="AC348" s="69">
        <v>1</v>
      </c>
      <c r="AD348" s="77"/>
      <c r="AE348" s="69" t="s">
        <v>811</v>
      </c>
    </row>
    <row r="349" spans="1:31">
      <c r="A349" s="52">
        <v>448</v>
      </c>
      <c r="B349" s="52" t="s">
        <v>13</v>
      </c>
      <c r="C349" s="66" t="s">
        <v>29</v>
      </c>
      <c r="D349" s="52" t="s">
        <v>1159</v>
      </c>
      <c r="E349" s="77" t="s">
        <v>1160</v>
      </c>
      <c r="F349" s="50">
        <v>3</v>
      </c>
      <c r="G349" s="50" t="s">
        <v>1161</v>
      </c>
      <c r="H349" s="77" t="s">
        <v>371</v>
      </c>
      <c r="I349" s="69" t="s">
        <v>371</v>
      </c>
      <c r="J349" s="70" t="s">
        <v>371</v>
      </c>
      <c r="K349" s="77"/>
      <c r="L349" s="77"/>
      <c r="M349" s="6">
        <v>0.8</v>
      </c>
      <c r="N349" s="55"/>
      <c r="O349" s="77" t="s">
        <v>65</v>
      </c>
      <c r="P349" s="67" t="s">
        <v>608</v>
      </c>
      <c r="Q349" s="68" t="s">
        <v>608</v>
      </c>
      <c r="R349" s="74" t="s">
        <v>66</v>
      </c>
      <c r="S349" s="115" t="s">
        <v>66</v>
      </c>
      <c r="T349" s="121" t="s">
        <v>171</v>
      </c>
      <c r="U349" s="121" t="s">
        <v>371</v>
      </c>
      <c r="V349" s="69" t="s">
        <v>609</v>
      </c>
      <c r="W349" s="77"/>
      <c r="X349" s="77"/>
      <c r="Y349" s="77"/>
      <c r="AB349" s="77"/>
      <c r="AC349" s="77"/>
      <c r="AD349" s="77"/>
      <c r="AE349" s="69" t="s">
        <v>2592</v>
      </c>
    </row>
    <row r="350" spans="1:31">
      <c r="A350" s="52">
        <v>449</v>
      </c>
      <c r="B350" s="52" t="s">
        <v>13</v>
      </c>
      <c r="C350" s="66" t="s">
        <v>29</v>
      </c>
      <c r="D350" s="52" t="s">
        <v>1159</v>
      </c>
      <c r="E350" s="77" t="s">
        <v>1160</v>
      </c>
      <c r="F350" s="50">
        <v>2</v>
      </c>
      <c r="G350" s="50" t="s">
        <v>1162</v>
      </c>
      <c r="H350" s="77" t="s">
        <v>335</v>
      </c>
      <c r="I350" s="69" t="s">
        <v>335</v>
      </c>
      <c r="J350" s="70" t="s">
        <v>195</v>
      </c>
      <c r="K350" s="77"/>
      <c r="L350" s="77"/>
      <c r="M350" s="6">
        <v>1</v>
      </c>
      <c r="N350" s="55"/>
      <c r="O350" s="77" t="s">
        <v>189</v>
      </c>
      <c r="P350" s="67" t="s">
        <v>717</v>
      </c>
      <c r="Q350" s="68" t="s">
        <v>190</v>
      </c>
      <c r="R350" s="74" t="s">
        <v>866</v>
      </c>
      <c r="S350" s="115" t="s">
        <v>195</v>
      </c>
      <c r="T350" s="121" t="s">
        <v>171</v>
      </c>
      <c r="U350" s="121" t="s">
        <v>335</v>
      </c>
      <c r="V350" s="77"/>
      <c r="W350" s="69" t="s">
        <v>609</v>
      </c>
      <c r="X350" s="77"/>
      <c r="Y350" s="77"/>
      <c r="AB350" s="77"/>
      <c r="AC350" s="69">
        <v>1</v>
      </c>
      <c r="AD350" s="77"/>
      <c r="AE350" s="69" t="s">
        <v>811</v>
      </c>
    </row>
    <row r="351" spans="1:31">
      <c r="A351" s="52">
        <v>452</v>
      </c>
      <c r="B351" s="52" t="s">
        <v>13</v>
      </c>
      <c r="C351" s="66" t="s">
        <v>29</v>
      </c>
      <c r="D351" s="52" t="s">
        <v>1159</v>
      </c>
      <c r="E351" s="77" t="s">
        <v>1160</v>
      </c>
      <c r="F351" s="50">
        <v>3</v>
      </c>
      <c r="G351" s="50" t="s">
        <v>1163</v>
      </c>
      <c r="H351" s="77" t="s">
        <v>100</v>
      </c>
      <c r="I351" s="69" t="s">
        <v>100</v>
      </c>
      <c r="J351" s="70" t="s">
        <v>97</v>
      </c>
      <c r="K351" s="77"/>
      <c r="L351" s="77"/>
      <c r="M351" s="6">
        <v>1</v>
      </c>
      <c r="N351" s="55"/>
      <c r="O351" s="77" t="s">
        <v>65</v>
      </c>
      <c r="P351" s="67" t="s">
        <v>612</v>
      </c>
      <c r="Q351" s="68" t="s">
        <v>97</v>
      </c>
      <c r="R351" s="74" t="s">
        <v>66</v>
      </c>
      <c r="S351" s="115" t="s">
        <v>66</v>
      </c>
      <c r="T351" s="121" t="s">
        <v>97</v>
      </c>
      <c r="U351" s="121" t="s">
        <v>100</v>
      </c>
      <c r="V351" s="77"/>
      <c r="W351" s="69" t="s">
        <v>609</v>
      </c>
      <c r="X351" s="77"/>
      <c r="Y351" s="77"/>
      <c r="AB351" s="77"/>
      <c r="AC351" s="77">
        <v>1</v>
      </c>
      <c r="AD351" s="77"/>
      <c r="AE351" s="77"/>
    </row>
    <row r="352" spans="1:31">
      <c r="A352" s="52">
        <v>454</v>
      </c>
      <c r="B352" s="52" t="s">
        <v>13</v>
      </c>
      <c r="C352" s="66" t="s">
        <v>29</v>
      </c>
      <c r="D352" s="52" t="s">
        <v>1159</v>
      </c>
      <c r="E352" s="77" t="s">
        <v>1160</v>
      </c>
      <c r="F352" s="50">
        <v>3</v>
      </c>
      <c r="G352" s="50" t="s">
        <v>1164</v>
      </c>
      <c r="H352" s="77" t="s">
        <v>72</v>
      </c>
      <c r="I352" s="69" t="s">
        <v>72</v>
      </c>
      <c r="J352" s="70" t="s">
        <v>71</v>
      </c>
      <c r="K352" s="77"/>
      <c r="L352" s="77"/>
      <c r="M352" s="6">
        <v>1</v>
      </c>
      <c r="N352" s="55"/>
      <c r="O352" s="77" t="s">
        <v>65</v>
      </c>
      <c r="P352" s="67" t="s">
        <v>612</v>
      </c>
      <c r="Q352" s="68" t="s">
        <v>71</v>
      </c>
      <c r="R352" s="74" t="s">
        <v>66</v>
      </c>
      <c r="S352" s="115" t="s">
        <v>66</v>
      </c>
      <c r="T352" s="121" t="s">
        <v>83</v>
      </c>
      <c r="U352" s="121" t="s">
        <v>72</v>
      </c>
      <c r="V352" s="77"/>
      <c r="W352" s="69" t="s">
        <v>609</v>
      </c>
      <c r="X352" s="77"/>
      <c r="Y352" s="77"/>
      <c r="AB352" s="77"/>
      <c r="AC352" s="69">
        <v>1</v>
      </c>
      <c r="AD352" s="77"/>
    </row>
    <row r="353" spans="1:31">
      <c r="A353" s="52">
        <v>455</v>
      </c>
      <c r="B353" s="52" t="s">
        <v>13</v>
      </c>
      <c r="C353" s="66" t="s">
        <v>29</v>
      </c>
      <c r="D353" s="52" t="s">
        <v>1159</v>
      </c>
      <c r="E353" s="77" t="s">
        <v>1160</v>
      </c>
      <c r="F353" s="50">
        <v>2</v>
      </c>
      <c r="G353" s="50" t="s">
        <v>1165</v>
      </c>
      <c r="H353" s="77" t="s">
        <v>183</v>
      </c>
      <c r="I353" s="69" t="s">
        <v>183</v>
      </c>
      <c r="J353" s="70" t="s">
        <v>182</v>
      </c>
      <c r="K353" s="77"/>
      <c r="L353" s="77"/>
      <c r="M353" s="6">
        <v>1</v>
      </c>
      <c r="N353" s="55"/>
      <c r="O353" s="77" t="s">
        <v>65</v>
      </c>
      <c r="P353" s="67" t="s">
        <v>184</v>
      </c>
      <c r="Q353" s="68" t="s">
        <v>182</v>
      </c>
      <c r="R353" s="74" t="s">
        <v>182</v>
      </c>
      <c r="S353" s="115" t="s">
        <v>182</v>
      </c>
      <c r="T353" s="121" t="s">
        <v>171</v>
      </c>
      <c r="U353" s="121" t="s">
        <v>182</v>
      </c>
      <c r="V353" s="77"/>
      <c r="W353" s="69" t="s">
        <v>609</v>
      </c>
      <c r="X353" s="69" t="s">
        <v>609</v>
      </c>
      <c r="Y353" s="77"/>
      <c r="AB353" s="77"/>
      <c r="AC353" s="77"/>
      <c r="AD353" s="77"/>
    </row>
    <row r="354" spans="1:31">
      <c r="A354" s="52">
        <v>456</v>
      </c>
      <c r="B354" s="52" t="s">
        <v>13</v>
      </c>
      <c r="C354" s="66" t="s">
        <v>29</v>
      </c>
      <c r="D354" s="52" t="s">
        <v>1159</v>
      </c>
      <c r="E354" s="77" t="s">
        <v>1160</v>
      </c>
      <c r="F354" s="50">
        <v>3</v>
      </c>
      <c r="G354" s="50" t="s">
        <v>1166</v>
      </c>
      <c r="H354" s="77" t="s">
        <v>150</v>
      </c>
      <c r="I354" s="69" t="s">
        <v>150</v>
      </c>
      <c r="J354" s="70" t="s">
        <v>149</v>
      </c>
      <c r="K354" s="77"/>
      <c r="L354" s="77"/>
      <c r="M354" s="6">
        <v>1</v>
      </c>
      <c r="N354" s="55"/>
      <c r="O354" s="77" t="s">
        <v>65</v>
      </c>
      <c r="P354" s="67" t="s">
        <v>108</v>
      </c>
      <c r="Q354" s="68" t="s">
        <v>149</v>
      </c>
      <c r="R354" s="74" t="s">
        <v>66</v>
      </c>
      <c r="S354" s="115" t="s">
        <v>66</v>
      </c>
      <c r="T354" s="121" t="s">
        <v>152</v>
      </c>
      <c r="U354" s="121" t="s">
        <v>150</v>
      </c>
      <c r="V354" s="69"/>
      <c r="W354" s="69" t="s">
        <v>609</v>
      </c>
      <c r="X354" s="69" t="s">
        <v>609</v>
      </c>
      <c r="Y354" s="77"/>
      <c r="AB354" s="69" t="s">
        <v>1222</v>
      </c>
      <c r="AC354" s="69">
        <v>1</v>
      </c>
      <c r="AD354" s="77"/>
      <c r="AE354" s="77"/>
    </row>
    <row r="355" spans="1:31">
      <c r="A355" s="52">
        <v>457</v>
      </c>
      <c r="B355" s="52" t="s">
        <v>13</v>
      </c>
      <c r="C355" s="66" t="s">
        <v>29</v>
      </c>
      <c r="D355" s="52" t="s">
        <v>1159</v>
      </c>
      <c r="E355" s="77" t="s">
        <v>1160</v>
      </c>
      <c r="F355" s="50">
        <v>3</v>
      </c>
      <c r="G355" s="50" t="s">
        <v>1167</v>
      </c>
      <c r="H355" s="77" t="s">
        <v>390</v>
      </c>
      <c r="I355" s="69" t="s">
        <v>390</v>
      </c>
      <c r="J355" s="70" t="s">
        <v>390</v>
      </c>
      <c r="K355" s="77"/>
      <c r="L355" s="77"/>
      <c r="M355" s="6">
        <v>1</v>
      </c>
      <c r="N355" s="55"/>
      <c r="O355" s="77" t="s">
        <v>65</v>
      </c>
      <c r="P355" s="67" t="s">
        <v>108</v>
      </c>
      <c r="Q355" s="68" t="s">
        <v>269</v>
      </c>
      <c r="R355" s="74" t="s">
        <v>266</v>
      </c>
      <c r="S355" s="115" t="s">
        <v>266</v>
      </c>
      <c r="T355" s="121" t="s">
        <v>171</v>
      </c>
      <c r="U355" s="121" t="s">
        <v>390</v>
      </c>
      <c r="V355" s="77"/>
      <c r="W355" s="77"/>
      <c r="X355" s="77" t="s">
        <v>609</v>
      </c>
      <c r="Y355" s="77"/>
      <c r="AB355" s="77"/>
      <c r="AC355" s="77"/>
      <c r="AD355" s="77"/>
    </row>
    <row r="356" spans="1:31">
      <c r="A356" s="52">
        <v>458</v>
      </c>
      <c r="B356" s="52" t="s">
        <v>13</v>
      </c>
      <c r="C356" s="66" t="s">
        <v>29</v>
      </c>
      <c r="D356" s="52" t="s">
        <v>1159</v>
      </c>
      <c r="E356" s="77" t="s">
        <v>1160</v>
      </c>
      <c r="F356" s="50">
        <v>3</v>
      </c>
      <c r="G356" s="50" t="s">
        <v>1168</v>
      </c>
      <c r="H356" s="77" t="s">
        <v>326</v>
      </c>
      <c r="I356" s="69" t="s">
        <v>326</v>
      </c>
      <c r="J356" s="70" t="s">
        <v>326</v>
      </c>
      <c r="K356" s="69" t="s">
        <v>803</v>
      </c>
      <c r="L356" s="77"/>
      <c r="M356" s="6">
        <v>1</v>
      </c>
      <c r="N356" s="55"/>
      <c r="O356" s="77" t="s">
        <v>263</v>
      </c>
      <c r="P356" s="67" t="s">
        <v>655</v>
      </c>
      <c r="Q356" s="68" t="s">
        <v>266</v>
      </c>
      <c r="R356" s="74" t="s">
        <v>266</v>
      </c>
      <c r="S356" s="115" t="s">
        <v>266</v>
      </c>
      <c r="T356" s="121" t="s">
        <v>171</v>
      </c>
      <c r="U356" s="121" t="s">
        <v>326</v>
      </c>
      <c r="V356" s="77"/>
      <c r="W356" s="69" t="s">
        <v>609</v>
      </c>
      <c r="X356" s="77"/>
      <c r="Y356" s="77"/>
      <c r="AB356" s="77"/>
      <c r="AC356" s="69">
        <v>1</v>
      </c>
      <c r="AD356" s="69"/>
      <c r="AE356" s="69" t="s">
        <v>1247</v>
      </c>
    </row>
    <row r="357" spans="1:31">
      <c r="A357" s="52">
        <v>459</v>
      </c>
      <c r="B357" s="52" t="s">
        <v>13</v>
      </c>
      <c r="C357" s="66" t="s">
        <v>29</v>
      </c>
      <c r="D357" s="52" t="s">
        <v>1159</v>
      </c>
      <c r="E357" s="77" t="s">
        <v>1160</v>
      </c>
      <c r="F357" s="50">
        <v>3</v>
      </c>
      <c r="G357" s="50" t="s">
        <v>1169</v>
      </c>
      <c r="H357" s="77" t="s">
        <v>273</v>
      </c>
      <c r="I357" s="69" t="s">
        <v>273</v>
      </c>
      <c r="J357" s="70" t="s">
        <v>273</v>
      </c>
      <c r="K357" s="77"/>
      <c r="L357" s="77"/>
      <c r="M357" s="6">
        <v>1</v>
      </c>
      <c r="N357" s="55"/>
      <c r="O357" s="77" t="s">
        <v>65</v>
      </c>
      <c r="P357" s="67" t="s">
        <v>608</v>
      </c>
      <c r="Q357" s="68" t="s">
        <v>608</v>
      </c>
      <c r="R357" s="74" t="s">
        <v>66</v>
      </c>
      <c r="S357" s="115" t="s">
        <v>66</v>
      </c>
      <c r="T357" s="121" t="s">
        <v>171</v>
      </c>
      <c r="U357" s="121" t="s">
        <v>273</v>
      </c>
      <c r="V357" s="77"/>
      <c r="W357" s="69" t="s">
        <v>609</v>
      </c>
      <c r="X357" s="77"/>
      <c r="Y357" s="77"/>
      <c r="AB357" s="69" t="s">
        <v>1227</v>
      </c>
      <c r="AC357" s="69">
        <v>-1</v>
      </c>
      <c r="AD357" s="77"/>
      <c r="AE357" s="77"/>
    </row>
    <row r="358" spans="1:31">
      <c r="A358" s="52">
        <v>460</v>
      </c>
      <c r="B358" s="52" t="s">
        <v>13</v>
      </c>
      <c r="C358" s="66" t="s">
        <v>29</v>
      </c>
      <c r="D358" s="52" t="s">
        <v>1159</v>
      </c>
      <c r="E358" s="77" t="s">
        <v>1160</v>
      </c>
      <c r="F358" s="50">
        <v>3</v>
      </c>
      <c r="G358" s="50" t="s">
        <v>1170</v>
      </c>
      <c r="H358" s="77" t="s">
        <v>167</v>
      </c>
      <c r="I358" s="69" t="s">
        <v>167</v>
      </c>
      <c r="J358" s="70" t="s">
        <v>167</v>
      </c>
      <c r="K358" s="77"/>
      <c r="L358" s="77"/>
      <c r="M358" s="6">
        <v>1</v>
      </c>
      <c r="N358" s="55"/>
      <c r="O358" s="77" t="s">
        <v>688</v>
      </c>
      <c r="P358" s="67" t="s">
        <v>608</v>
      </c>
      <c r="Q358" s="68" t="s">
        <v>608</v>
      </c>
      <c r="R358" s="74" t="s">
        <v>66</v>
      </c>
      <c r="S358" s="115" t="s">
        <v>145</v>
      </c>
      <c r="T358" s="121" t="s">
        <v>171</v>
      </c>
      <c r="U358" s="121" t="s">
        <v>167</v>
      </c>
      <c r="V358" s="77"/>
      <c r="W358" s="69" t="s">
        <v>609</v>
      </c>
      <c r="X358" s="77"/>
      <c r="Y358" s="77"/>
      <c r="AB358" s="69" t="s">
        <v>1234</v>
      </c>
      <c r="AC358" s="69">
        <v>0</v>
      </c>
      <c r="AD358" s="77"/>
      <c r="AE358" s="77"/>
    </row>
    <row r="359" spans="1:31">
      <c r="A359" s="52">
        <v>462</v>
      </c>
      <c r="B359" s="52" t="s">
        <v>13</v>
      </c>
      <c r="C359" s="66" t="s">
        <v>29</v>
      </c>
      <c r="D359" s="52" t="s">
        <v>1159</v>
      </c>
      <c r="E359" s="77" t="s">
        <v>1160</v>
      </c>
      <c r="F359" s="50">
        <v>3</v>
      </c>
      <c r="G359" s="50" t="s">
        <v>1171</v>
      </c>
      <c r="H359" s="77" t="s">
        <v>442</v>
      </c>
      <c r="I359" s="69" t="s">
        <v>442</v>
      </c>
      <c r="J359" s="70" t="s">
        <v>442</v>
      </c>
      <c r="K359" s="77"/>
      <c r="L359" s="77"/>
      <c r="M359" s="6">
        <v>1</v>
      </c>
      <c r="N359" s="55"/>
      <c r="O359" s="77" t="s">
        <v>65</v>
      </c>
      <c r="P359" s="67" t="s">
        <v>608</v>
      </c>
      <c r="Q359" s="68" t="s">
        <v>608</v>
      </c>
      <c r="R359" s="74" t="s">
        <v>66</v>
      </c>
      <c r="S359" s="115" t="s">
        <v>66</v>
      </c>
      <c r="T359" s="121" t="s">
        <v>171</v>
      </c>
      <c r="U359" s="121" t="s">
        <v>442</v>
      </c>
      <c r="V359" s="77"/>
      <c r="W359" s="69"/>
      <c r="X359" s="69" t="s">
        <v>609</v>
      </c>
      <c r="Y359" s="77"/>
      <c r="AA359" s="7" t="s">
        <v>299</v>
      </c>
      <c r="AB359" s="69"/>
      <c r="AC359" s="77"/>
      <c r="AD359" s="77"/>
      <c r="AE359" s="77"/>
    </row>
    <row r="360" spans="1:31">
      <c r="A360" s="52">
        <v>463</v>
      </c>
      <c r="B360" s="52" t="s">
        <v>13</v>
      </c>
      <c r="C360" s="66" t="s">
        <v>29</v>
      </c>
      <c r="D360" s="52" t="s">
        <v>1159</v>
      </c>
      <c r="E360" s="77" t="s">
        <v>1160</v>
      </c>
      <c r="F360" s="50">
        <v>3</v>
      </c>
      <c r="G360" s="50" t="s">
        <v>1172</v>
      </c>
      <c r="H360" s="77" t="s">
        <v>468</v>
      </c>
      <c r="I360" s="69" t="s">
        <v>468</v>
      </c>
      <c r="J360" s="70" t="s">
        <v>468</v>
      </c>
      <c r="K360" s="77"/>
      <c r="L360" s="77"/>
      <c r="M360" s="6">
        <v>0.5</v>
      </c>
      <c r="N360" s="55"/>
      <c r="O360" s="77" t="s">
        <v>65</v>
      </c>
      <c r="P360" s="67" t="s">
        <v>608</v>
      </c>
      <c r="Q360" s="68" t="s">
        <v>248</v>
      </c>
      <c r="R360" s="74" t="s">
        <v>66</v>
      </c>
      <c r="S360" s="115" t="s">
        <v>66</v>
      </c>
      <c r="T360" s="121" t="s">
        <v>171</v>
      </c>
      <c r="U360" s="121" t="s">
        <v>468</v>
      </c>
      <c r="V360" s="77"/>
      <c r="W360" s="69" t="s">
        <v>609</v>
      </c>
      <c r="X360" s="69" t="s">
        <v>609</v>
      </c>
      <c r="AB360" s="69"/>
      <c r="AC360" s="77"/>
      <c r="AD360" s="77"/>
      <c r="AE360" s="77"/>
    </row>
    <row r="361" spans="1:31">
      <c r="A361" s="52">
        <v>464</v>
      </c>
      <c r="B361" s="52" t="s">
        <v>13</v>
      </c>
      <c r="C361" s="66" t="s">
        <v>29</v>
      </c>
      <c r="D361" s="52" t="s">
        <v>1159</v>
      </c>
      <c r="E361" s="77" t="s">
        <v>1160</v>
      </c>
      <c r="F361" s="50">
        <v>3</v>
      </c>
      <c r="G361" s="50" t="s">
        <v>1173</v>
      </c>
      <c r="H361" s="77" t="s">
        <v>402</v>
      </c>
      <c r="I361" s="69" t="s">
        <v>402</v>
      </c>
      <c r="J361" s="70" t="s">
        <v>402</v>
      </c>
      <c r="K361" s="77"/>
      <c r="L361" s="77"/>
      <c r="M361" s="6">
        <v>1</v>
      </c>
      <c r="N361" s="55"/>
      <c r="O361" s="77" t="s">
        <v>65</v>
      </c>
      <c r="P361" s="67" t="s">
        <v>608</v>
      </c>
      <c r="Q361" s="68" t="s">
        <v>145</v>
      </c>
      <c r="R361" s="74" t="s">
        <v>66</v>
      </c>
      <c r="S361" s="115" t="s">
        <v>66</v>
      </c>
      <c r="T361" s="121" t="s">
        <v>171</v>
      </c>
      <c r="U361" s="121" t="s">
        <v>402</v>
      </c>
      <c r="V361" s="77"/>
      <c r="W361" s="69" t="s">
        <v>609</v>
      </c>
      <c r="X361" s="77"/>
      <c r="Y361" s="77"/>
      <c r="AB361" s="69"/>
      <c r="AC361" s="77"/>
      <c r="AD361" s="77"/>
      <c r="AE361" s="77"/>
    </row>
    <row r="362" spans="1:31">
      <c r="A362" s="52">
        <v>465</v>
      </c>
      <c r="B362" s="52" t="s">
        <v>13</v>
      </c>
      <c r="C362" s="66" t="s">
        <v>29</v>
      </c>
      <c r="D362" s="52" t="s">
        <v>1159</v>
      </c>
      <c r="E362" s="77" t="s">
        <v>1160</v>
      </c>
      <c r="F362" s="50">
        <v>3</v>
      </c>
      <c r="G362" s="50" t="s">
        <v>1174</v>
      </c>
      <c r="H362" s="77" t="s">
        <v>89</v>
      </c>
      <c r="I362" s="69" t="s">
        <v>89</v>
      </c>
      <c r="J362" s="70" t="s">
        <v>87</v>
      </c>
      <c r="K362" s="77"/>
      <c r="L362" s="77"/>
      <c r="M362" s="6">
        <v>1</v>
      </c>
      <c r="N362" s="55"/>
      <c r="O362" s="77" t="s">
        <v>65</v>
      </c>
      <c r="P362" s="67" t="s">
        <v>607</v>
      </c>
      <c r="Q362" s="68" t="s">
        <v>87</v>
      </c>
      <c r="R362" s="74" t="s">
        <v>66</v>
      </c>
      <c r="S362" s="115" t="s">
        <v>66</v>
      </c>
      <c r="T362" s="121" t="s">
        <v>171</v>
      </c>
      <c r="U362" s="121" t="s">
        <v>87</v>
      </c>
      <c r="V362" s="77"/>
      <c r="W362" s="69" t="s">
        <v>609</v>
      </c>
      <c r="X362" s="77"/>
      <c r="Y362" s="77"/>
      <c r="AB362" s="69" t="s">
        <v>1231</v>
      </c>
      <c r="AC362" s="77">
        <v>0</v>
      </c>
      <c r="AD362" s="77"/>
      <c r="AE362" s="77"/>
    </row>
    <row r="363" spans="1:31">
      <c r="A363" s="52">
        <v>466</v>
      </c>
      <c r="B363" s="52" t="s">
        <v>13</v>
      </c>
      <c r="C363" s="66" t="s">
        <v>29</v>
      </c>
      <c r="D363" s="52" t="s">
        <v>1159</v>
      </c>
      <c r="E363" s="77" t="s">
        <v>1160</v>
      </c>
      <c r="F363" s="50">
        <v>3</v>
      </c>
      <c r="G363" s="50" t="s">
        <v>1175</v>
      </c>
      <c r="H363" s="77" t="s">
        <v>213</v>
      </c>
      <c r="I363" s="69" t="s">
        <v>213</v>
      </c>
      <c r="J363" s="70" t="s">
        <v>213</v>
      </c>
      <c r="K363" s="77"/>
      <c r="L363" s="77"/>
      <c r="M363" s="6">
        <v>1</v>
      </c>
      <c r="N363" s="55"/>
      <c r="O363" s="77" t="s">
        <v>189</v>
      </c>
      <c r="P363" s="67" t="s">
        <v>717</v>
      </c>
      <c r="Q363" s="68" t="s">
        <v>213</v>
      </c>
      <c r="R363" s="74" t="s">
        <v>879</v>
      </c>
      <c r="S363" s="115" t="s">
        <v>210</v>
      </c>
      <c r="T363" s="121" t="s">
        <v>171</v>
      </c>
      <c r="U363" s="121" t="s">
        <v>213</v>
      </c>
      <c r="V363" s="69" t="s">
        <v>609</v>
      </c>
      <c r="W363" s="69" t="s">
        <v>609</v>
      </c>
      <c r="X363" s="77"/>
      <c r="Y363" s="77"/>
      <c r="AB363" s="77"/>
      <c r="AC363" s="69">
        <v>0</v>
      </c>
      <c r="AD363" s="69" t="s">
        <v>724</v>
      </c>
      <c r="AE363" s="69" t="s">
        <v>1241</v>
      </c>
    </row>
    <row r="364" spans="1:31">
      <c r="A364" s="52">
        <v>467</v>
      </c>
      <c r="B364" s="52" t="s">
        <v>13</v>
      </c>
      <c r="C364" s="66" t="s">
        <v>29</v>
      </c>
      <c r="D364" s="52" t="s">
        <v>1159</v>
      </c>
      <c r="E364" s="77" t="s">
        <v>1160</v>
      </c>
      <c r="F364" s="50">
        <v>3</v>
      </c>
      <c r="G364" s="50" t="s">
        <v>1176</v>
      </c>
      <c r="H364" s="77" t="s">
        <v>156</v>
      </c>
      <c r="I364" s="69" t="s">
        <v>156</v>
      </c>
      <c r="J364" s="70" t="s">
        <v>158</v>
      </c>
      <c r="K364" s="77"/>
      <c r="L364" s="77"/>
      <c r="M364" s="6">
        <v>0.8</v>
      </c>
      <c r="N364" s="55"/>
      <c r="O364" s="77" t="s">
        <v>65</v>
      </c>
      <c r="P364" s="67" t="s">
        <v>108</v>
      </c>
      <c r="Q364" s="68" t="s">
        <v>399</v>
      </c>
      <c r="R364" s="74" t="s">
        <v>66</v>
      </c>
      <c r="S364" s="115" t="s">
        <v>66</v>
      </c>
      <c r="T364" s="121" t="s">
        <v>95</v>
      </c>
      <c r="U364" s="121" t="s">
        <v>158</v>
      </c>
      <c r="V364" s="77"/>
      <c r="W364" s="69" t="s">
        <v>609</v>
      </c>
      <c r="X364" s="77"/>
      <c r="Y364" s="77"/>
      <c r="AB364" s="77"/>
      <c r="AC364" s="77"/>
      <c r="AD364" s="77"/>
      <c r="AE364" s="77"/>
    </row>
    <row r="365" spans="1:31">
      <c r="A365" s="52">
        <v>468</v>
      </c>
      <c r="B365" s="52" t="s">
        <v>13</v>
      </c>
      <c r="C365" s="66" t="s">
        <v>29</v>
      </c>
      <c r="D365" s="52" t="s">
        <v>1159</v>
      </c>
      <c r="E365" s="77" t="s">
        <v>1160</v>
      </c>
      <c r="F365" s="50">
        <v>3</v>
      </c>
      <c r="G365" s="50" t="s">
        <v>1177</v>
      </c>
      <c r="H365" s="77" t="s">
        <v>438</v>
      </c>
      <c r="I365" s="69" t="s">
        <v>438</v>
      </c>
      <c r="J365" s="62" t="s">
        <v>867</v>
      </c>
      <c r="K365" s="77"/>
      <c r="L365" s="77"/>
      <c r="M365" s="6">
        <v>0.6</v>
      </c>
      <c r="N365" s="55"/>
      <c r="O365" s="77" t="s">
        <v>189</v>
      </c>
      <c r="P365" s="67" t="s">
        <v>717</v>
      </c>
      <c r="Q365" s="68" t="s">
        <v>190</v>
      </c>
      <c r="R365" s="74" t="s">
        <v>866</v>
      </c>
      <c r="S365" s="115" t="s">
        <v>195</v>
      </c>
      <c r="T365" s="121" t="s">
        <v>171</v>
      </c>
      <c r="U365" s="121" t="s">
        <v>867</v>
      </c>
      <c r="V365" s="77"/>
      <c r="W365" s="69" t="s">
        <v>609</v>
      </c>
      <c r="X365" s="77"/>
      <c r="Y365" s="77"/>
      <c r="AB365" s="77"/>
      <c r="AC365" s="69">
        <v>1</v>
      </c>
      <c r="AD365" s="69" t="s">
        <v>810</v>
      </c>
      <c r="AE365" s="69" t="s">
        <v>811</v>
      </c>
    </row>
    <row r="366" spans="1:31">
      <c r="A366" s="52">
        <v>470</v>
      </c>
      <c r="B366" s="52" t="s">
        <v>13</v>
      </c>
      <c r="C366" s="66" t="s">
        <v>29</v>
      </c>
      <c r="D366" s="52" t="s">
        <v>1159</v>
      </c>
      <c r="E366" s="77" t="s">
        <v>1160</v>
      </c>
      <c r="F366" s="50">
        <v>3</v>
      </c>
      <c r="G366" s="50" t="s">
        <v>1178</v>
      </c>
      <c r="H366" s="77" t="s">
        <v>448</v>
      </c>
      <c r="I366" s="69" t="s">
        <v>448</v>
      </c>
      <c r="J366" s="70" t="s">
        <v>448</v>
      </c>
      <c r="K366" s="77"/>
      <c r="L366" s="77"/>
      <c r="M366" s="6">
        <v>0.6</v>
      </c>
      <c r="N366" s="55"/>
      <c r="O366" s="77" t="s">
        <v>65</v>
      </c>
      <c r="P366" s="67" t="s">
        <v>108</v>
      </c>
      <c r="Q366" s="68" t="s">
        <v>145</v>
      </c>
      <c r="R366" s="74" t="s">
        <v>66</v>
      </c>
      <c r="S366" s="115" t="s">
        <v>66</v>
      </c>
      <c r="T366" s="121" t="s">
        <v>171</v>
      </c>
      <c r="U366" s="121" t="s">
        <v>448</v>
      </c>
      <c r="V366" s="77"/>
      <c r="W366" s="69" t="s">
        <v>609</v>
      </c>
      <c r="X366" s="77"/>
      <c r="Y366" s="77"/>
      <c r="AB366" s="69" t="s">
        <v>1224</v>
      </c>
      <c r="AC366" s="69">
        <v>0</v>
      </c>
      <c r="AD366" s="77"/>
    </row>
    <row r="367" spans="1:31">
      <c r="A367" s="52">
        <v>471</v>
      </c>
      <c r="B367" s="52" t="s">
        <v>13</v>
      </c>
      <c r="C367" s="66" t="s">
        <v>29</v>
      </c>
      <c r="D367" s="52" t="s">
        <v>1159</v>
      </c>
      <c r="E367" s="77" t="s">
        <v>1160</v>
      </c>
      <c r="F367" s="50">
        <v>3</v>
      </c>
      <c r="G367" s="50" t="s">
        <v>1179</v>
      </c>
      <c r="H367" s="77" t="s">
        <v>297</v>
      </c>
      <c r="I367" s="69" t="s">
        <v>297</v>
      </c>
      <c r="J367" s="70" t="s">
        <v>297</v>
      </c>
      <c r="K367" s="77"/>
      <c r="L367" s="77"/>
      <c r="M367" s="6">
        <v>1</v>
      </c>
      <c r="N367" s="55"/>
      <c r="O367" s="77" t="s">
        <v>65</v>
      </c>
      <c r="P367" s="67" t="s">
        <v>108</v>
      </c>
      <c r="Q367" s="68" t="s">
        <v>282</v>
      </c>
      <c r="R367" s="74" t="s">
        <v>66</v>
      </c>
      <c r="S367" s="115" t="s">
        <v>66</v>
      </c>
      <c r="T367" s="121" t="s">
        <v>201</v>
      </c>
      <c r="U367" s="121" t="s">
        <v>297</v>
      </c>
      <c r="V367" s="77"/>
      <c r="W367" s="77" t="s">
        <v>609</v>
      </c>
      <c r="X367" s="77"/>
      <c r="Y367" s="77"/>
      <c r="AA367" s="7" t="s">
        <v>282</v>
      </c>
      <c r="AB367" s="77"/>
      <c r="AC367" s="77"/>
      <c r="AD367" s="77"/>
      <c r="AE367" s="77"/>
    </row>
    <row r="368" spans="1:31">
      <c r="A368" s="52">
        <v>472</v>
      </c>
      <c r="B368" s="52" t="s">
        <v>13</v>
      </c>
      <c r="C368" s="66" t="s">
        <v>29</v>
      </c>
      <c r="D368" s="52" t="s">
        <v>1159</v>
      </c>
      <c r="E368" s="77" t="s">
        <v>1160</v>
      </c>
      <c r="F368" s="50">
        <v>3</v>
      </c>
      <c r="G368" s="50" t="s">
        <v>1180</v>
      </c>
      <c r="H368" s="77" t="s">
        <v>473</v>
      </c>
      <c r="I368" s="69" t="s">
        <v>473</v>
      </c>
      <c r="J368" s="47" t="s">
        <v>690</v>
      </c>
      <c r="K368" s="77"/>
      <c r="L368" s="77"/>
      <c r="M368" s="6">
        <v>0.6</v>
      </c>
      <c r="N368" s="55"/>
      <c r="O368" s="77" t="s">
        <v>65</v>
      </c>
      <c r="P368" s="67" t="s">
        <v>608</v>
      </c>
      <c r="Q368" s="68" t="s">
        <v>145</v>
      </c>
      <c r="R368" s="74" t="s">
        <v>66</v>
      </c>
      <c r="S368" s="115" t="s">
        <v>66</v>
      </c>
      <c r="T368" s="121" t="s">
        <v>171</v>
      </c>
      <c r="U368" s="121" t="s">
        <v>473</v>
      </c>
      <c r="V368" s="69" t="s">
        <v>609</v>
      </c>
      <c r="W368" s="69" t="s">
        <v>609</v>
      </c>
      <c r="X368" s="77"/>
      <c r="Y368" s="77"/>
      <c r="AB368" s="69"/>
      <c r="AC368" s="77"/>
      <c r="AD368" s="77"/>
      <c r="AE368" s="77"/>
    </row>
    <row r="369" spans="1:31">
      <c r="A369" s="52">
        <v>473</v>
      </c>
      <c r="B369" s="52" t="s">
        <v>13</v>
      </c>
      <c r="C369" s="66" t="s">
        <v>29</v>
      </c>
      <c r="D369" s="52" t="s">
        <v>1159</v>
      </c>
      <c r="E369" s="77" t="s">
        <v>1160</v>
      </c>
      <c r="F369" s="50">
        <v>3</v>
      </c>
      <c r="G369" s="50" t="s">
        <v>1181</v>
      </c>
      <c r="H369" s="77" t="s">
        <v>1182</v>
      </c>
      <c r="I369" s="69" t="s">
        <v>1182</v>
      </c>
      <c r="J369" s="70" t="s">
        <v>778</v>
      </c>
      <c r="K369" s="77"/>
      <c r="L369" s="77"/>
      <c r="M369" s="6">
        <v>1</v>
      </c>
      <c r="N369" s="55"/>
      <c r="O369" s="69" t="s">
        <v>688</v>
      </c>
      <c r="P369" s="67" t="s">
        <v>608</v>
      </c>
      <c r="Q369" s="68" t="s">
        <v>608</v>
      </c>
      <c r="R369" s="74" t="s">
        <v>66</v>
      </c>
      <c r="S369" s="115" t="s">
        <v>66</v>
      </c>
      <c r="T369" s="121" t="s">
        <v>171</v>
      </c>
      <c r="U369" s="121" t="s">
        <v>778</v>
      </c>
      <c r="V369" s="69" t="s">
        <v>609</v>
      </c>
      <c r="W369" s="77"/>
      <c r="X369" s="69" t="s">
        <v>609</v>
      </c>
      <c r="Y369" s="77"/>
      <c r="AB369" s="77"/>
      <c r="AC369" s="77"/>
      <c r="AD369" s="77"/>
    </row>
    <row r="370" spans="1:31">
      <c r="A370" s="52">
        <v>474</v>
      </c>
      <c r="B370" s="52" t="s">
        <v>13</v>
      </c>
      <c r="C370" s="66" t="s">
        <v>29</v>
      </c>
      <c r="D370" s="52" t="s">
        <v>1159</v>
      </c>
      <c r="E370" s="77" t="s">
        <v>1160</v>
      </c>
      <c r="F370" s="50">
        <v>3</v>
      </c>
      <c r="G370" s="50" t="s">
        <v>1183</v>
      </c>
      <c r="H370" s="77" t="s">
        <v>144</v>
      </c>
      <c r="I370" s="69" t="s">
        <v>144</v>
      </c>
      <c r="J370" s="70" t="s">
        <v>144</v>
      </c>
      <c r="K370" s="77"/>
      <c r="L370" s="77"/>
      <c r="M370" s="6">
        <v>1</v>
      </c>
      <c r="N370" s="55"/>
      <c r="O370" s="77" t="s">
        <v>65</v>
      </c>
      <c r="P370" s="67" t="s">
        <v>108</v>
      </c>
      <c r="Q370" s="68" t="s">
        <v>144</v>
      </c>
      <c r="R370" s="74" t="s">
        <v>66</v>
      </c>
      <c r="S370" s="115" t="s">
        <v>66</v>
      </c>
      <c r="T370" s="121" t="s">
        <v>262</v>
      </c>
      <c r="U370" s="121" t="s">
        <v>144</v>
      </c>
      <c r="V370" s="77"/>
      <c r="W370" s="69" t="s">
        <v>609</v>
      </c>
      <c r="X370" s="77"/>
      <c r="Y370" s="77"/>
      <c r="AB370" s="77"/>
      <c r="AC370" s="77"/>
      <c r="AD370" s="77"/>
    </row>
    <row r="371" spans="1:31">
      <c r="A371" s="52">
        <v>475</v>
      </c>
      <c r="B371" s="52" t="s">
        <v>13</v>
      </c>
      <c r="C371" s="66" t="s">
        <v>29</v>
      </c>
      <c r="D371" s="52" t="s">
        <v>1159</v>
      </c>
      <c r="E371" s="77" t="s">
        <v>1160</v>
      </c>
      <c r="F371" s="50">
        <v>3</v>
      </c>
      <c r="G371" s="50" t="s">
        <v>1184</v>
      </c>
      <c r="H371" s="77" t="s">
        <v>341</v>
      </c>
      <c r="I371" s="69" t="s">
        <v>341</v>
      </c>
      <c r="J371" s="70" t="s">
        <v>341</v>
      </c>
      <c r="K371" s="77"/>
      <c r="L371" s="77"/>
      <c r="M371" s="6">
        <v>1</v>
      </c>
      <c r="N371" s="55"/>
      <c r="O371" s="77" t="s">
        <v>65</v>
      </c>
      <c r="P371" s="67" t="s">
        <v>612</v>
      </c>
      <c r="Q371" s="68" t="s">
        <v>97</v>
      </c>
      <c r="R371" s="74" t="s">
        <v>66</v>
      </c>
      <c r="S371" s="115" t="s">
        <v>66</v>
      </c>
      <c r="T371" s="121" t="s">
        <v>98</v>
      </c>
      <c r="U371" s="121" t="s">
        <v>341</v>
      </c>
      <c r="V371" s="77"/>
      <c r="W371" s="69" t="s">
        <v>609</v>
      </c>
      <c r="X371" s="77"/>
      <c r="Y371" s="77"/>
      <c r="AB371" s="77"/>
      <c r="AC371" s="77"/>
      <c r="AD371" s="77"/>
    </row>
    <row r="372" spans="1:31">
      <c r="A372" s="52">
        <v>476</v>
      </c>
      <c r="B372" s="52" t="s">
        <v>13</v>
      </c>
      <c r="C372" s="66" t="s">
        <v>29</v>
      </c>
      <c r="D372" s="52" t="s">
        <v>1159</v>
      </c>
      <c r="E372" s="77" t="s">
        <v>1160</v>
      </c>
      <c r="F372" s="50">
        <v>3</v>
      </c>
      <c r="G372" s="50" t="s">
        <v>1185</v>
      </c>
      <c r="H372" s="77" t="s">
        <v>242</v>
      </c>
      <c r="I372" s="69" t="s">
        <v>242</v>
      </c>
      <c r="J372" s="70" t="s">
        <v>242</v>
      </c>
      <c r="K372" s="77"/>
      <c r="L372" s="77"/>
      <c r="M372" s="6">
        <v>1</v>
      </c>
      <c r="N372" s="55"/>
      <c r="O372" s="77" t="s">
        <v>65</v>
      </c>
      <c r="P372" s="67" t="s">
        <v>608</v>
      </c>
      <c r="Q372" s="68" t="s">
        <v>241</v>
      </c>
      <c r="R372" s="74" t="s">
        <v>66</v>
      </c>
      <c r="S372" s="115" t="s">
        <v>66</v>
      </c>
      <c r="T372" s="121" t="s">
        <v>171</v>
      </c>
      <c r="U372" s="121" t="s">
        <v>1572</v>
      </c>
      <c r="V372" s="77"/>
      <c r="W372" s="69" t="s">
        <v>609</v>
      </c>
      <c r="X372" s="77"/>
      <c r="Y372" s="77"/>
      <c r="AB372" s="69" t="s">
        <v>2598</v>
      </c>
      <c r="AC372" s="77"/>
      <c r="AD372" s="77"/>
    </row>
    <row r="373" spans="1:31">
      <c r="A373" s="52">
        <v>477</v>
      </c>
      <c r="B373" s="52" t="s">
        <v>13</v>
      </c>
      <c r="C373" s="66" t="s">
        <v>29</v>
      </c>
      <c r="D373" s="52" t="s">
        <v>1159</v>
      </c>
      <c r="E373" s="77" t="s">
        <v>1160</v>
      </c>
      <c r="F373" s="50">
        <v>3</v>
      </c>
      <c r="G373" s="50" t="s">
        <v>1186</v>
      </c>
      <c r="H373" s="77" t="s">
        <v>230</v>
      </c>
      <c r="I373" s="69" t="s">
        <v>230</v>
      </c>
      <c r="J373" s="70" t="s">
        <v>230</v>
      </c>
      <c r="K373" s="77"/>
      <c r="L373" s="77"/>
      <c r="M373" s="6">
        <v>0.7</v>
      </c>
      <c r="N373" s="55"/>
      <c r="O373" s="77" t="s">
        <v>189</v>
      </c>
      <c r="P373" s="67" t="s">
        <v>717</v>
      </c>
      <c r="Q373" s="68" t="s">
        <v>227</v>
      </c>
      <c r="R373" s="74" t="s">
        <v>231</v>
      </c>
      <c r="S373" s="115" t="s">
        <v>231</v>
      </c>
      <c r="T373" s="121" t="s">
        <v>171</v>
      </c>
      <c r="U373" s="121" t="s">
        <v>230</v>
      </c>
      <c r="V373" s="77"/>
      <c r="W373" s="69" t="s">
        <v>609</v>
      </c>
      <c r="X373" s="77"/>
      <c r="Y373" s="77"/>
      <c r="AB373" s="77"/>
      <c r="AC373" s="69">
        <v>1</v>
      </c>
      <c r="AD373" s="77"/>
      <c r="AE373" s="69" t="s">
        <v>732</v>
      </c>
    </row>
    <row r="374" spans="1:31">
      <c r="A374" s="52">
        <v>479</v>
      </c>
      <c r="B374" s="52" t="s">
        <v>13</v>
      </c>
      <c r="C374" s="66" t="s">
        <v>29</v>
      </c>
      <c r="D374" s="52" t="s">
        <v>1159</v>
      </c>
      <c r="E374" s="77" t="s">
        <v>1160</v>
      </c>
      <c r="F374" s="50">
        <v>3</v>
      </c>
      <c r="G374" s="50" t="s">
        <v>1187</v>
      </c>
      <c r="H374" s="77" t="s">
        <v>116</v>
      </c>
      <c r="I374" s="69" t="s">
        <v>116</v>
      </c>
      <c r="J374" s="70" t="s">
        <v>623</v>
      </c>
      <c r="K374" s="77"/>
      <c r="L374" s="77"/>
      <c r="M374" s="6">
        <v>1</v>
      </c>
      <c r="N374" s="55"/>
      <c r="O374" s="77" t="s">
        <v>65</v>
      </c>
      <c r="P374" s="67" t="s">
        <v>108</v>
      </c>
      <c r="Q374" s="68" t="s">
        <v>107</v>
      </c>
      <c r="R374" s="74" t="s">
        <v>66</v>
      </c>
      <c r="S374" s="115" t="s">
        <v>66</v>
      </c>
      <c r="T374" s="121" t="s">
        <v>119</v>
      </c>
      <c r="U374" s="121" t="s">
        <v>623</v>
      </c>
      <c r="V374" s="69" t="s">
        <v>609</v>
      </c>
      <c r="W374" s="69" t="s">
        <v>609</v>
      </c>
      <c r="X374" s="77"/>
      <c r="Y374" s="77"/>
      <c r="AB374" s="77"/>
      <c r="AC374" s="77"/>
      <c r="AD374" s="77"/>
      <c r="AE374" s="77"/>
    </row>
    <row r="375" spans="1:31">
      <c r="A375" s="52">
        <v>480</v>
      </c>
      <c r="B375" s="52" t="s">
        <v>13</v>
      </c>
      <c r="C375" s="66" t="s">
        <v>29</v>
      </c>
      <c r="D375" s="52" t="s">
        <v>1159</v>
      </c>
      <c r="E375" s="77" t="s">
        <v>1160</v>
      </c>
      <c r="F375" s="50">
        <v>3</v>
      </c>
      <c r="G375" s="50" t="s">
        <v>1188</v>
      </c>
      <c r="H375" s="77" t="s">
        <v>451</v>
      </c>
      <c r="I375" s="69" t="s">
        <v>451</v>
      </c>
      <c r="J375" s="70" t="s">
        <v>451</v>
      </c>
      <c r="K375" s="77"/>
      <c r="L375" s="77"/>
      <c r="M375" s="6">
        <v>0.5</v>
      </c>
      <c r="N375" s="55"/>
      <c r="O375" s="77" t="s">
        <v>65</v>
      </c>
      <c r="P375" s="67" t="s">
        <v>248</v>
      </c>
      <c r="Q375" s="68" t="s">
        <v>145</v>
      </c>
      <c r="R375" s="74" t="s">
        <v>66</v>
      </c>
      <c r="S375" s="115" t="s">
        <v>66</v>
      </c>
      <c r="T375" s="121" t="s">
        <v>171</v>
      </c>
      <c r="U375" s="121" t="s">
        <v>451</v>
      </c>
      <c r="V375" s="69" t="s">
        <v>609</v>
      </c>
      <c r="W375" s="77"/>
      <c r="X375" s="77"/>
      <c r="Y375" s="77"/>
      <c r="AB375" s="77"/>
      <c r="AC375" s="77"/>
      <c r="AD375" s="77"/>
      <c r="AE375" s="77"/>
    </row>
    <row r="376" spans="1:31">
      <c r="A376" s="52">
        <v>481</v>
      </c>
      <c r="B376" s="52" t="s">
        <v>13</v>
      </c>
      <c r="C376" s="66" t="s">
        <v>29</v>
      </c>
      <c r="D376" s="52" t="s">
        <v>1159</v>
      </c>
      <c r="E376" s="77" t="s">
        <v>1160</v>
      </c>
      <c r="F376" s="50">
        <v>3</v>
      </c>
      <c r="G376" s="50" t="s">
        <v>1189</v>
      </c>
      <c r="H376" s="77" t="s">
        <v>135</v>
      </c>
      <c r="I376" s="69" t="s">
        <v>135</v>
      </c>
      <c r="J376" s="70" t="s">
        <v>627</v>
      </c>
      <c r="K376" s="77"/>
      <c r="L376" s="77"/>
      <c r="M376" s="6">
        <v>1</v>
      </c>
      <c r="N376" s="55"/>
      <c r="O376" s="77" t="s">
        <v>65</v>
      </c>
      <c r="P376" s="67" t="s">
        <v>108</v>
      </c>
      <c r="Q376" s="68" t="s">
        <v>134</v>
      </c>
      <c r="R376" s="74" t="s">
        <v>66</v>
      </c>
      <c r="S376" s="115" t="s">
        <v>66</v>
      </c>
      <c r="T376" s="121" t="s">
        <v>140</v>
      </c>
      <c r="U376" s="121" t="s">
        <v>627</v>
      </c>
      <c r="V376" s="77"/>
      <c r="W376" s="77"/>
      <c r="X376" s="69" t="s">
        <v>609</v>
      </c>
      <c r="Y376" s="77"/>
      <c r="AB376" s="77"/>
      <c r="AC376" s="77"/>
      <c r="AD376" s="77"/>
      <c r="AE376" s="77"/>
    </row>
    <row r="377" spans="1:31">
      <c r="A377" s="52">
        <v>482</v>
      </c>
      <c r="B377" s="52" t="s">
        <v>13</v>
      </c>
      <c r="C377" s="66" t="s">
        <v>29</v>
      </c>
      <c r="D377" s="52" t="s">
        <v>1159</v>
      </c>
      <c r="E377" s="77" t="s">
        <v>1160</v>
      </c>
      <c r="F377" s="50">
        <v>3</v>
      </c>
      <c r="G377" s="50" t="s">
        <v>190</v>
      </c>
      <c r="H377" s="77" t="s">
        <v>193</v>
      </c>
      <c r="I377" s="69" t="s">
        <v>193</v>
      </c>
      <c r="J377" s="70" t="s">
        <v>715</v>
      </c>
      <c r="K377" s="77"/>
      <c r="L377" s="77"/>
      <c r="M377" s="6">
        <v>1</v>
      </c>
      <c r="N377" s="55"/>
      <c r="O377" s="77" t="s">
        <v>189</v>
      </c>
      <c r="P377" s="67" t="s">
        <v>717</v>
      </c>
      <c r="Q377" s="68" t="s">
        <v>190</v>
      </c>
      <c r="R377" s="74" t="s">
        <v>866</v>
      </c>
      <c r="S377" s="115" t="s">
        <v>195</v>
      </c>
      <c r="T377" s="121" t="s">
        <v>171</v>
      </c>
      <c r="U377" s="121" t="s">
        <v>715</v>
      </c>
      <c r="V377" s="77"/>
      <c r="W377" s="69" t="s">
        <v>609</v>
      </c>
      <c r="X377" s="77"/>
      <c r="Y377" s="77"/>
      <c r="AB377" s="77"/>
      <c r="AC377" s="69">
        <v>1</v>
      </c>
      <c r="AD377" s="69" t="s">
        <v>718</v>
      </c>
      <c r="AE377" s="69" t="s">
        <v>914</v>
      </c>
    </row>
    <row r="378" spans="1:31">
      <c r="A378" s="52">
        <v>483</v>
      </c>
      <c r="B378" s="52" t="s">
        <v>13</v>
      </c>
      <c r="C378" s="66" t="s">
        <v>29</v>
      </c>
      <c r="D378" s="52" t="s">
        <v>1159</v>
      </c>
      <c r="E378" s="77" t="s">
        <v>1160</v>
      </c>
      <c r="F378" s="50">
        <v>3</v>
      </c>
      <c r="G378" s="50" t="s">
        <v>2607</v>
      </c>
      <c r="H378" s="77"/>
      <c r="J378" s="70" t="s">
        <v>1131</v>
      </c>
      <c r="K378" s="69" t="s">
        <v>2645</v>
      </c>
      <c r="L378" s="77"/>
      <c r="M378" s="6">
        <v>0.6</v>
      </c>
      <c r="N378" s="55"/>
      <c r="O378" s="77" t="s">
        <v>189</v>
      </c>
      <c r="P378" s="67" t="s">
        <v>717</v>
      </c>
      <c r="Q378" s="68" t="s">
        <v>210</v>
      </c>
      <c r="R378" s="74" t="s">
        <v>210</v>
      </c>
      <c r="S378" s="115" t="s">
        <v>210</v>
      </c>
      <c r="T378" s="121" t="s">
        <v>171</v>
      </c>
      <c r="U378" s="121" t="s">
        <v>2645</v>
      </c>
      <c r="V378" s="77"/>
      <c r="W378" s="69"/>
      <c r="X378" s="77"/>
      <c r="Y378" s="77"/>
      <c r="AB378" s="77"/>
      <c r="AC378" s="69"/>
      <c r="AD378" s="69"/>
      <c r="AE378" s="69"/>
    </row>
    <row r="379" spans="1:31">
      <c r="A379" s="52">
        <v>484</v>
      </c>
      <c r="B379" s="52" t="s">
        <v>13</v>
      </c>
      <c r="C379" s="66" t="s">
        <v>29</v>
      </c>
      <c r="D379" s="52" t="s">
        <v>1159</v>
      </c>
      <c r="E379" s="77" t="s">
        <v>1160</v>
      </c>
      <c r="F379" s="50">
        <v>3</v>
      </c>
      <c r="G379" s="50" t="s">
        <v>2608</v>
      </c>
      <c r="H379" s="77"/>
      <c r="J379" s="70" t="s">
        <v>123</v>
      </c>
      <c r="K379" s="69" t="s">
        <v>123</v>
      </c>
      <c r="L379" s="77"/>
      <c r="M379" s="6">
        <v>1</v>
      </c>
      <c r="N379" s="55"/>
      <c r="O379" s="69" t="s">
        <v>65</v>
      </c>
      <c r="P379" s="67" t="s">
        <v>108</v>
      </c>
      <c r="Q379" s="68" t="s">
        <v>123</v>
      </c>
      <c r="R379" s="74" t="s">
        <v>66</v>
      </c>
      <c r="S379" s="115" t="s">
        <v>66</v>
      </c>
      <c r="T379" s="121" t="s">
        <v>130</v>
      </c>
      <c r="U379" s="121" t="s">
        <v>123</v>
      </c>
      <c r="V379" s="77"/>
      <c r="W379" s="69"/>
      <c r="X379" s="77"/>
      <c r="Y379" s="77"/>
      <c r="AB379" s="77"/>
      <c r="AC379" s="69"/>
      <c r="AD379" s="69"/>
      <c r="AE379" s="69"/>
    </row>
    <row r="380" spans="1:31">
      <c r="A380" s="52">
        <v>485</v>
      </c>
      <c r="B380" s="52" t="s">
        <v>13</v>
      </c>
      <c r="C380" s="66" t="s">
        <v>29</v>
      </c>
      <c r="D380" s="52" t="s">
        <v>1159</v>
      </c>
      <c r="E380" s="77" t="s">
        <v>1160</v>
      </c>
      <c r="F380" s="50">
        <v>3</v>
      </c>
      <c r="G380" s="50" t="s">
        <v>2609</v>
      </c>
      <c r="H380" s="77"/>
      <c r="J380" s="70" t="s">
        <v>2639</v>
      </c>
      <c r="K380" s="77" t="s">
        <v>2624</v>
      </c>
      <c r="L380" s="77"/>
      <c r="M380" s="6">
        <v>1</v>
      </c>
      <c r="N380" s="55"/>
      <c r="O380" s="69" t="s">
        <v>263</v>
      </c>
      <c r="P380" s="67" t="s">
        <v>655</v>
      </c>
      <c r="Q380" s="68" t="s">
        <v>266</v>
      </c>
      <c r="R380" s="74" t="s">
        <v>266</v>
      </c>
      <c r="S380" s="115" t="s">
        <v>266</v>
      </c>
      <c r="T380" s="121" t="s">
        <v>171</v>
      </c>
      <c r="U380" s="121" t="s">
        <v>2624</v>
      </c>
      <c r="V380" s="77"/>
      <c r="W380" s="69"/>
      <c r="X380" s="77"/>
      <c r="Y380" s="77"/>
      <c r="AB380" s="77"/>
      <c r="AC380" s="69"/>
      <c r="AD380" s="69"/>
      <c r="AE380" s="69"/>
    </row>
    <row r="381" spans="1:31">
      <c r="A381" s="52">
        <v>486</v>
      </c>
      <c r="B381" s="52" t="s">
        <v>13</v>
      </c>
      <c r="C381" s="66" t="s">
        <v>29</v>
      </c>
      <c r="D381" s="52" t="s">
        <v>1159</v>
      </c>
      <c r="E381" s="77" t="s">
        <v>1160</v>
      </c>
      <c r="F381" s="50">
        <v>3</v>
      </c>
      <c r="G381" s="50" t="s">
        <v>2610</v>
      </c>
      <c r="H381" s="77"/>
      <c r="J381" s="70" t="s">
        <v>2221</v>
      </c>
      <c r="K381" s="69" t="s">
        <v>2625</v>
      </c>
      <c r="L381" s="77"/>
      <c r="M381" s="6">
        <v>0.8</v>
      </c>
      <c r="N381" s="55"/>
      <c r="O381" s="69" t="s">
        <v>65</v>
      </c>
      <c r="P381" s="67" t="s">
        <v>612</v>
      </c>
      <c r="Q381" s="68" t="s">
        <v>97</v>
      </c>
      <c r="R381" s="74" t="s">
        <v>66</v>
      </c>
      <c r="S381" s="115" t="s">
        <v>66</v>
      </c>
      <c r="T381" s="121" t="s">
        <v>98</v>
      </c>
      <c r="U381" s="121" t="s">
        <v>2625</v>
      </c>
      <c r="V381" s="77"/>
      <c r="W381" s="69"/>
      <c r="X381" s="77"/>
      <c r="Y381" s="77"/>
      <c r="AB381" s="77"/>
      <c r="AC381" s="69"/>
      <c r="AD381" s="69"/>
      <c r="AE381" s="69"/>
    </row>
    <row r="382" spans="1:31">
      <c r="A382" s="52">
        <v>487</v>
      </c>
      <c r="B382" s="52" t="s">
        <v>13</v>
      </c>
      <c r="C382" s="66" t="s">
        <v>29</v>
      </c>
      <c r="D382" s="52" t="s">
        <v>1159</v>
      </c>
      <c r="E382" s="77" t="s">
        <v>1160</v>
      </c>
      <c r="F382" s="50">
        <v>3</v>
      </c>
      <c r="G382" s="50" t="s">
        <v>2611</v>
      </c>
      <c r="H382" s="77"/>
      <c r="J382" s="70" t="s">
        <v>2638</v>
      </c>
      <c r="K382" s="69" t="s">
        <v>2626</v>
      </c>
      <c r="L382" s="77"/>
      <c r="M382" s="6">
        <v>1</v>
      </c>
      <c r="N382" s="55"/>
      <c r="O382" s="69" t="s">
        <v>65</v>
      </c>
      <c r="P382" s="67" t="s">
        <v>612</v>
      </c>
      <c r="Q382" s="68" t="s">
        <v>71</v>
      </c>
      <c r="R382" s="74" t="s">
        <v>66</v>
      </c>
      <c r="S382" s="115" t="s">
        <v>66</v>
      </c>
      <c r="T382" s="121" t="s">
        <v>98</v>
      </c>
      <c r="U382" s="121" t="s">
        <v>2626</v>
      </c>
      <c r="V382" s="77"/>
      <c r="W382" s="69"/>
      <c r="X382" s="77"/>
      <c r="Y382" s="77"/>
      <c r="AB382" s="77"/>
      <c r="AC382" s="69"/>
      <c r="AD382" s="69"/>
      <c r="AE382" s="69"/>
    </row>
    <row r="383" spans="1:31">
      <c r="A383" s="52">
        <v>488</v>
      </c>
      <c r="B383" s="52" t="s">
        <v>13</v>
      </c>
      <c r="C383" s="66" t="s">
        <v>29</v>
      </c>
      <c r="D383" s="52" t="s">
        <v>1159</v>
      </c>
      <c r="E383" s="77" t="s">
        <v>1160</v>
      </c>
      <c r="F383" s="50">
        <v>3</v>
      </c>
      <c r="G383" s="50" t="s">
        <v>2612</v>
      </c>
      <c r="H383" s="77"/>
      <c r="J383" s="70" t="s">
        <v>2341</v>
      </c>
      <c r="K383" s="77" t="s">
        <v>2627</v>
      </c>
      <c r="L383" s="77"/>
      <c r="M383" s="6">
        <v>1</v>
      </c>
      <c r="N383" s="55"/>
      <c r="O383" s="69" t="s">
        <v>65</v>
      </c>
      <c r="P383" s="67" t="s">
        <v>612</v>
      </c>
      <c r="Q383" s="68" t="s">
        <v>97</v>
      </c>
      <c r="R383" s="74" t="s">
        <v>66</v>
      </c>
      <c r="S383" s="115" t="s">
        <v>66</v>
      </c>
      <c r="T383" s="121" t="s">
        <v>98</v>
      </c>
      <c r="U383" s="121" t="s">
        <v>2627</v>
      </c>
      <c r="V383" s="77"/>
      <c r="W383" s="69"/>
      <c r="X383" s="77"/>
      <c r="Y383" s="77"/>
      <c r="AB383" s="77"/>
      <c r="AC383" s="69"/>
      <c r="AD383" s="69"/>
      <c r="AE383" s="69"/>
    </row>
    <row r="384" spans="1:31">
      <c r="A384" s="52">
        <v>489</v>
      </c>
      <c r="B384" s="52" t="s">
        <v>13</v>
      </c>
      <c r="C384" s="66" t="s">
        <v>29</v>
      </c>
      <c r="D384" s="52" t="s">
        <v>1159</v>
      </c>
      <c r="E384" s="77" t="s">
        <v>1160</v>
      </c>
      <c r="F384" s="50">
        <v>3</v>
      </c>
      <c r="G384" s="50" t="s">
        <v>2613</v>
      </c>
      <c r="H384" s="77"/>
      <c r="J384" s="70" t="s">
        <v>666</v>
      </c>
      <c r="K384" s="77" t="s">
        <v>2628</v>
      </c>
      <c r="L384" s="77"/>
      <c r="M384" s="6">
        <v>0.8</v>
      </c>
      <c r="N384" s="55"/>
      <c r="O384" s="69" t="s">
        <v>65</v>
      </c>
      <c r="P384" s="67" t="s">
        <v>612</v>
      </c>
      <c r="Q384" s="68" t="s">
        <v>97</v>
      </c>
      <c r="R384" s="74" t="s">
        <v>66</v>
      </c>
      <c r="S384" s="115" t="s">
        <v>66</v>
      </c>
      <c r="T384" s="121" t="s">
        <v>98</v>
      </c>
      <c r="U384" s="121" t="s">
        <v>2628</v>
      </c>
      <c r="V384" s="77"/>
      <c r="W384" s="69"/>
      <c r="X384" s="77"/>
      <c r="Y384" s="77"/>
      <c r="AB384" s="77"/>
      <c r="AC384" s="69"/>
      <c r="AD384" s="69"/>
      <c r="AE384" s="69"/>
    </row>
    <row r="385" spans="1:31">
      <c r="A385" s="52">
        <v>490</v>
      </c>
      <c r="B385" s="52" t="s">
        <v>13</v>
      </c>
      <c r="C385" s="66" t="s">
        <v>29</v>
      </c>
      <c r="D385" s="52" t="s">
        <v>1159</v>
      </c>
      <c r="E385" s="77" t="s">
        <v>1160</v>
      </c>
      <c r="F385" s="50">
        <v>3</v>
      </c>
      <c r="G385" s="50" t="s">
        <v>2614</v>
      </c>
      <c r="H385" s="77"/>
      <c r="J385" s="69" t="s">
        <v>362</v>
      </c>
      <c r="K385" s="77" t="s">
        <v>2629</v>
      </c>
      <c r="L385" s="77"/>
      <c r="M385" s="6">
        <v>1</v>
      </c>
      <c r="N385" s="55"/>
      <c r="O385" s="69" t="s">
        <v>65</v>
      </c>
      <c r="P385" s="67" t="s">
        <v>108</v>
      </c>
      <c r="Q385" s="68" t="s">
        <v>362</v>
      </c>
      <c r="R385" s="74" t="s">
        <v>66</v>
      </c>
      <c r="S385" s="115" t="s">
        <v>66</v>
      </c>
      <c r="T385" s="121" t="s">
        <v>171</v>
      </c>
      <c r="U385" s="121" t="s">
        <v>2629</v>
      </c>
      <c r="V385" s="77"/>
      <c r="W385" s="69"/>
      <c r="X385" s="77"/>
      <c r="Y385" s="77"/>
      <c r="AB385" s="77"/>
      <c r="AC385" s="69"/>
      <c r="AD385" s="69"/>
      <c r="AE385" s="69"/>
    </row>
    <row r="386" spans="1:31">
      <c r="A386" s="52">
        <v>491</v>
      </c>
      <c r="B386" s="52" t="s">
        <v>13</v>
      </c>
      <c r="C386" s="66" t="s">
        <v>29</v>
      </c>
      <c r="D386" s="52" t="s">
        <v>1159</v>
      </c>
      <c r="E386" s="77" t="s">
        <v>1160</v>
      </c>
      <c r="F386" s="50">
        <v>3</v>
      </c>
      <c r="G386" s="50" t="s">
        <v>2615</v>
      </c>
      <c r="H386" s="77"/>
      <c r="J386" s="77" t="s">
        <v>2630</v>
      </c>
      <c r="K386" s="77" t="s">
        <v>2630</v>
      </c>
      <c r="L386" s="77"/>
      <c r="M386" s="6">
        <v>0.6</v>
      </c>
      <c r="N386" s="55"/>
      <c r="O386" s="69" t="s">
        <v>189</v>
      </c>
      <c r="P386" s="67" t="s">
        <v>717</v>
      </c>
      <c r="Q386" s="68" t="s">
        <v>210</v>
      </c>
      <c r="R386" s="74" t="s">
        <v>210</v>
      </c>
      <c r="S386" s="115" t="s">
        <v>210</v>
      </c>
      <c r="T386" s="121" t="s">
        <v>171</v>
      </c>
      <c r="U386" s="121" t="s">
        <v>2630</v>
      </c>
      <c r="V386" s="77"/>
      <c r="W386" s="69"/>
      <c r="X386" s="77"/>
      <c r="Y386" s="77"/>
      <c r="AB386" s="77"/>
      <c r="AC386" s="69"/>
      <c r="AD386" s="69"/>
      <c r="AE386" s="69"/>
    </row>
    <row r="387" spans="1:31">
      <c r="A387" s="52">
        <v>492</v>
      </c>
      <c r="B387" s="52" t="s">
        <v>13</v>
      </c>
      <c r="C387" s="66" t="s">
        <v>29</v>
      </c>
      <c r="D387" s="52" t="s">
        <v>1159</v>
      </c>
      <c r="E387" s="77" t="s">
        <v>1160</v>
      </c>
      <c r="F387" s="50">
        <v>3</v>
      </c>
      <c r="G387" s="50" t="s">
        <v>2616</v>
      </c>
      <c r="H387" s="77"/>
      <c r="J387" s="70" t="s">
        <v>2642</v>
      </c>
      <c r="K387" s="77" t="s">
        <v>2631</v>
      </c>
      <c r="L387" s="77"/>
      <c r="M387" s="6">
        <v>0.6</v>
      </c>
      <c r="N387" s="55"/>
      <c r="O387" s="69" t="s">
        <v>65</v>
      </c>
      <c r="P387" s="67" t="s">
        <v>108</v>
      </c>
      <c r="Q387" s="68" t="s">
        <v>145</v>
      </c>
      <c r="R387" s="74" t="s">
        <v>66</v>
      </c>
      <c r="S387" s="115" t="s">
        <v>66</v>
      </c>
      <c r="T387" s="121" t="s">
        <v>171</v>
      </c>
      <c r="U387" s="121" t="s">
        <v>2631</v>
      </c>
      <c r="V387" s="77"/>
      <c r="W387" s="69"/>
      <c r="X387" s="77"/>
      <c r="Y387" s="77"/>
      <c r="AB387" s="77"/>
      <c r="AC387" s="69"/>
      <c r="AD387" s="69"/>
      <c r="AE387" s="69"/>
    </row>
    <row r="388" spans="1:31">
      <c r="A388" s="52">
        <v>493</v>
      </c>
      <c r="B388" s="52" t="s">
        <v>13</v>
      </c>
      <c r="C388" s="66" t="s">
        <v>29</v>
      </c>
      <c r="D388" s="52" t="s">
        <v>1159</v>
      </c>
      <c r="E388" s="77" t="s">
        <v>1160</v>
      </c>
      <c r="F388" s="50">
        <v>3</v>
      </c>
      <c r="G388" s="50" t="s">
        <v>2617</v>
      </c>
      <c r="H388" s="77"/>
      <c r="J388" s="70" t="s">
        <v>674</v>
      </c>
      <c r="K388" s="77" t="s">
        <v>674</v>
      </c>
      <c r="L388" s="77"/>
      <c r="M388" s="6">
        <v>0.6</v>
      </c>
      <c r="N388" s="55"/>
      <c r="O388" s="69" t="s">
        <v>65</v>
      </c>
      <c r="P388" s="67" t="s">
        <v>108</v>
      </c>
      <c r="Q388" s="68" t="s">
        <v>145</v>
      </c>
      <c r="R388" s="74" t="s">
        <v>66</v>
      </c>
      <c r="S388" s="115" t="s">
        <v>66</v>
      </c>
      <c r="T388" s="121" t="s">
        <v>171</v>
      </c>
      <c r="U388" s="121" t="s">
        <v>674</v>
      </c>
      <c r="V388" s="77"/>
      <c r="W388" s="69"/>
      <c r="X388" s="77"/>
      <c r="Y388" s="77"/>
      <c r="AB388" s="77"/>
      <c r="AC388" s="69"/>
      <c r="AD388" s="69"/>
      <c r="AE388" s="69"/>
    </row>
    <row r="389" spans="1:31">
      <c r="A389" s="52">
        <v>494</v>
      </c>
      <c r="B389" s="52" t="s">
        <v>13</v>
      </c>
      <c r="C389" s="66" t="s">
        <v>29</v>
      </c>
      <c r="D389" s="52" t="s">
        <v>1159</v>
      </c>
      <c r="E389" s="77" t="s">
        <v>1160</v>
      </c>
      <c r="F389" s="50">
        <v>3</v>
      </c>
      <c r="G389" s="50" t="s">
        <v>2618</v>
      </c>
      <c r="H389" s="77"/>
      <c r="J389" s="70" t="s">
        <v>2643</v>
      </c>
      <c r="K389" s="77" t="s">
        <v>2632</v>
      </c>
      <c r="L389" s="77"/>
      <c r="M389" s="6">
        <v>0.6</v>
      </c>
      <c r="N389" s="55"/>
      <c r="O389" s="69" t="s">
        <v>65</v>
      </c>
      <c r="P389" s="67" t="s">
        <v>108</v>
      </c>
      <c r="Q389" s="68" t="s">
        <v>145</v>
      </c>
      <c r="R389" s="74" t="s">
        <v>66</v>
      </c>
      <c r="S389" s="115" t="s">
        <v>66</v>
      </c>
      <c r="T389" s="121" t="s">
        <v>171</v>
      </c>
      <c r="U389" s="121" t="s">
        <v>2632</v>
      </c>
      <c r="V389" s="77"/>
      <c r="W389" s="69"/>
      <c r="X389" s="77"/>
      <c r="Y389" s="77"/>
      <c r="AB389" s="77"/>
      <c r="AC389" s="69"/>
      <c r="AD389" s="69"/>
      <c r="AE389" s="69"/>
    </row>
    <row r="390" spans="1:31">
      <c r="A390" s="52">
        <v>495</v>
      </c>
      <c r="B390" s="52" t="s">
        <v>13</v>
      </c>
      <c r="C390" s="66" t="s">
        <v>29</v>
      </c>
      <c r="D390" s="52" t="s">
        <v>1159</v>
      </c>
      <c r="E390" s="77" t="s">
        <v>1160</v>
      </c>
      <c r="F390" s="50">
        <v>3</v>
      </c>
      <c r="G390" s="50" t="s">
        <v>2619</v>
      </c>
      <c r="H390" s="77"/>
      <c r="J390" s="70" t="s">
        <v>738</v>
      </c>
      <c r="K390" s="77" t="s">
        <v>2633</v>
      </c>
      <c r="L390" s="77"/>
      <c r="M390" s="6">
        <v>1</v>
      </c>
      <c r="N390" s="55"/>
      <c r="O390" s="69" t="s">
        <v>65</v>
      </c>
      <c r="P390" s="67" t="s">
        <v>108</v>
      </c>
      <c r="Q390" s="68" t="s">
        <v>134</v>
      </c>
      <c r="R390" s="74" t="s">
        <v>66</v>
      </c>
      <c r="S390" s="115" t="s">
        <v>66</v>
      </c>
      <c r="T390" s="121" t="s">
        <v>140</v>
      </c>
      <c r="U390" s="121" t="s">
        <v>2633</v>
      </c>
      <c r="V390" s="77"/>
      <c r="W390" s="69"/>
      <c r="X390" s="77"/>
      <c r="Y390" s="77"/>
      <c r="AB390" s="77"/>
      <c r="AC390" s="69"/>
      <c r="AD390" s="69"/>
      <c r="AE390" s="69"/>
    </row>
    <row r="391" spans="1:31">
      <c r="A391" s="52">
        <v>496</v>
      </c>
      <c r="B391" s="52" t="s">
        <v>13</v>
      </c>
      <c r="C391" s="66" t="s">
        <v>29</v>
      </c>
      <c r="D391" s="52" t="s">
        <v>1159</v>
      </c>
      <c r="E391" s="77" t="s">
        <v>1160</v>
      </c>
      <c r="F391" s="50">
        <v>3</v>
      </c>
      <c r="G391" s="50" t="s">
        <v>2620</v>
      </c>
      <c r="H391" s="77"/>
      <c r="J391" s="70" t="s">
        <v>2640</v>
      </c>
      <c r="K391" s="77" t="s">
        <v>2634</v>
      </c>
      <c r="L391" s="77"/>
      <c r="M391" s="6">
        <v>0.8</v>
      </c>
      <c r="N391" s="55"/>
      <c r="O391" s="69" t="s">
        <v>189</v>
      </c>
      <c r="P391" s="67" t="s">
        <v>717</v>
      </c>
      <c r="Q391" s="68" t="s">
        <v>608</v>
      </c>
      <c r="R391" s="74" t="s">
        <v>879</v>
      </c>
      <c r="S391" s="115" t="s">
        <v>210</v>
      </c>
      <c r="T391" s="121" t="s">
        <v>171</v>
      </c>
      <c r="U391" s="121" t="s">
        <v>2634</v>
      </c>
      <c r="V391" s="77"/>
      <c r="W391" s="69"/>
      <c r="X391" s="77"/>
      <c r="Y391" s="77"/>
      <c r="AB391" s="77"/>
      <c r="AC391" s="69"/>
      <c r="AD391" s="69"/>
      <c r="AE391" s="69"/>
    </row>
    <row r="392" spans="1:31">
      <c r="A392" s="52">
        <v>497</v>
      </c>
      <c r="B392" s="52" t="s">
        <v>13</v>
      </c>
      <c r="C392" s="66" t="s">
        <v>29</v>
      </c>
      <c r="D392" s="52" t="s">
        <v>1159</v>
      </c>
      <c r="E392" s="77" t="s">
        <v>1160</v>
      </c>
      <c r="F392" s="50">
        <v>3</v>
      </c>
      <c r="G392" s="50" t="s">
        <v>2621</v>
      </c>
      <c r="H392" s="77"/>
      <c r="J392" s="70" t="s">
        <v>789</v>
      </c>
      <c r="K392" s="77" t="s">
        <v>2635</v>
      </c>
      <c r="L392" s="77"/>
      <c r="M392" s="6">
        <v>0.8</v>
      </c>
      <c r="N392" s="55"/>
      <c r="O392" s="69" t="s">
        <v>65</v>
      </c>
      <c r="P392" s="67" t="s">
        <v>108</v>
      </c>
      <c r="Q392" s="68" t="s">
        <v>145</v>
      </c>
      <c r="R392" s="74" t="s">
        <v>66</v>
      </c>
      <c r="S392" s="115" t="s">
        <v>66</v>
      </c>
      <c r="T392" s="121" t="s">
        <v>173</v>
      </c>
      <c r="U392" s="121" t="s">
        <v>2635</v>
      </c>
      <c r="V392" s="77"/>
      <c r="W392" s="69"/>
      <c r="X392" s="77"/>
      <c r="Y392" s="77"/>
      <c r="AB392" s="77"/>
      <c r="AC392" s="69"/>
      <c r="AD392" s="69"/>
      <c r="AE392" s="69"/>
    </row>
    <row r="393" spans="1:31">
      <c r="A393" s="52">
        <v>498</v>
      </c>
      <c r="B393" s="52" t="s">
        <v>13</v>
      </c>
      <c r="C393" s="66" t="s">
        <v>29</v>
      </c>
      <c r="D393" s="52" t="s">
        <v>1159</v>
      </c>
      <c r="E393" s="77" t="s">
        <v>1160</v>
      </c>
      <c r="F393" s="50">
        <v>3</v>
      </c>
      <c r="G393" s="50" t="s">
        <v>2622</v>
      </c>
      <c r="H393" s="77"/>
      <c r="J393" s="70" t="s">
        <v>2641</v>
      </c>
      <c r="K393" s="77" t="s">
        <v>2636</v>
      </c>
      <c r="L393" s="77"/>
      <c r="M393" s="6">
        <v>0.8</v>
      </c>
      <c r="N393" s="55"/>
      <c r="O393" s="69" t="s">
        <v>65</v>
      </c>
      <c r="P393" s="67" t="s">
        <v>612</v>
      </c>
      <c r="Q393" s="68" t="s">
        <v>97</v>
      </c>
      <c r="R393" s="74" t="s">
        <v>66</v>
      </c>
      <c r="S393" s="115" t="s">
        <v>66</v>
      </c>
      <c r="T393" s="121" t="s">
        <v>98</v>
      </c>
      <c r="U393" s="121" t="s">
        <v>2636</v>
      </c>
      <c r="V393" s="77"/>
      <c r="W393" s="69"/>
      <c r="X393" s="77"/>
      <c r="Y393" s="77"/>
      <c r="AB393" s="77"/>
      <c r="AC393" s="69"/>
      <c r="AD393" s="69"/>
      <c r="AE393" s="69"/>
    </row>
    <row r="394" spans="1:31">
      <c r="A394" s="52">
        <v>499</v>
      </c>
      <c r="B394" s="52" t="s">
        <v>13</v>
      </c>
      <c r="C394" s="66" t="s">
        <v>29</v>
      </c>
      <c r="D394" s="52" t="s">
        <v>1159</v>
      </c>
      <c r="E394" s="77" t="s">
        <v>1160</v>
      </c>
      <c r="F394" s="50">
        <v>3</v>
      </c>
      <c r="G394" s="50" t="s">
        <v>2623</v>
      </c>
      <c r="H394" s="77"/>
      <c r="J394" s="70" t="s">
        <v>2644</v>
      </c>
      <c r="K394" s="77" t="s">
        <v>2637</v>
      </c>
      <c r="L394" s="77"/>
      <c r="M394" s="6">
        <v>0.8</v>
      </c>
      <c r="N394" s="55"/>
      <c r="O394" s="69" t="s">
        <v>65</v>
      </c>
      <c r="P394" s="67" t="s">
        <v>608</v>
      </c>
      <c r="Q394" s="68" t="s">
        <v>608</v>
      </c>
      <c r="R394" s="74" t="s">
        <v>66</v>
      </c>
      <c r="S394" s="115" t="s">
        <v>66</v>
      </c>
      <c r="T394" s="121" t="s">
        <v>95</v>
      </c>
      <c r="U394" s="121" t="s">
        <v>2637</v>
      </c>
      <c r="V394" s="77"/>
      <c r="W394" s="69"/>
      <c r="X394" s="77"/>
      <c r="Y394" s="77"/>
      <c r="AB394" s="77"/>
      <c r="AC394" s="69"/>
      <c r="AD394" s="69"/>
      <c r="AE394" s="69"/>
    </row>
    <row r="395" spans="1:31">
      <c r="A395" s="52">
        <v>516</v>
      </c>
      <c r="B395" s="52" t="s">
        <v>13</v>
      </c>
      <c r="C395" s="66" t="s">
        <v>1735</v>
      </c>
      <c r="D395" s="52"/>
      <c r="E395" s="69" t="s">
        <v>1778</v>
      </c>
      <c r="F395" s="69" t="s">
        <v>1779</v>
      </c>
      <c r="G395" s="77" t="s">
        <v>360</v>
      </c>
      <c r="I395" s="77" t="s">
        <v>360</v>
      </c>
      <c r="J395" s="70" t="s">
        <v>742</v>
      </c>
      <c r="K395" s="69" t="s">
        <v>1736</v>
      </c>
      <c r="L395" s="77"/>
      <c r="M395" s="6">
        <v>0.6</v>
      </c>
      <c r="N395" s="55"/>
      <c r="O395" s="77" t="s">
        <v>65</v>
      </c>
      <c r="P395" s="67" t="s">
        <v>608</v>
      </c>
      <c r="Q395" s="68" t="s">
        <v>360</v>
      </c>
      <c r="R395" s="74" t="s">
        <v>418</v>
      </c>
      <c r="S395" s="115" t="s">
        <v>418</v>
      </c>
      <c r="T395" s="121" t="s">
        <v>171</v>
      </c>
      <c r="V395" s="77"/>
      <c r="W395" s="77"/>
      <c r="X395" s="77"/>
      <c r="AB395" s="77"/>
      <c r="AC395" s="69"/>
      <c r="AE395" s="77"/>
    </row>
    <row r="396" spans="1:31">
      <c r="A396" s="52">
        <v>517</v>
      </c>
      <c r="B396" s="52" t="s">
        <v>13</v>
      </c>
      <c r="C396" s="66" t="s">
        <v>44</v>
      </c>
      <c r="D396" s="52"/>
      <c r="E396" s="69" t="s">
        <v>1778</v>
      </c>
      <c r="F396" s="69" t="s">
        <v>1779</v>
      </c>
      <c r="G396" s="77" t="s">
        <v>1737</v>
      </c>
      <c r="I396" s="77" t="s">
        <v>1737</v>
      </c>
      <c r="J396" s="70" t="s">
        <v>420</v>
      </c>
      <c r="K396" s="69" t="s">
        <v>685</v>
      </c>
      <c r="L396" s="77"/>
      <c r="M396" s="6">
        <v>0.8</v>
      </c>
      <c r="N396" s="55"/>
      <c r="O396" s="77" t="s">
        <v>65</v>
      </c>
      <c r="P396" s="67" t="s">
        <v>108</v>
      </c>
      <c r="Q396" s="68" t="s">
        <v>420</v>
      </c>
      <c r="R396" s="74" t="s">
        <v>66</v>
      </c>
      <c r="S396" s="115" t="s">
        <v>66</v>
      </c>
      <c r="T396" s="121" t="s">
        <v>171</v>
      </c>
      <c r="V396" s="77"/>
      <c r="W396" s="77"/>
      <c r="X396" s="77"/>
      <c r="AB396" s="77"/>
      <c r="AC396" s="69"/>
      <c r="AE396" s="77"/>
    </row>
    <row r="397" spans="1:31">
      <c r="A397" s="52">
        <v>518</v>
      </c>
      <c r="B397" s="52" t="s">
        <v>13</v>
      </c>
      <c r="C397" s="66" t="s">
        <v>44</v>
      </c>
      <c r="D397" s="52"/>
      <c r="E397" s="69" t="s">
        <v>1778</v>
      </c>
      <c r="F397" s="69" t="s">
        <v>1779</v>
      </c>
      <c r="G397" s="77" t="s">
        <v>294</v>
      </c>
      <c r="I397" s="77" t="s">
        <v>294</v>
      </c>
      <c r="J397" s="62" t="s">
        <v>294</v>
      </c>
      <c r="K397" s="69" t="s">
        <v>1738</v>
      </c>
      <c r="L397" s="77"/>
      <c r="M397" s="6">
        <v>0.8</v>
      </c>
      <c r="N397" s="55"/>
      <c r="O397" s="77" t="s">
        <v>65</v>
      </c>
      <c r="P397" s="67" t="s">
        <v>108</v>
      </c>
      <c r="Q397" s="68" t="s">
        <v>294</v>
      </c>
      <c r="R397" s="74" t="s">
        <v>235</v>
      </c>
      <c r="S397" s="115" t="s">
        <v>235</v>
      </c>
      <c r="T397" s="121" t="s">
        <v>171</v>
      </c>
      <c r="V397" s="77"/>
      <c r="W397" s="77"/>
      <c r="X397" s="77"/>
      <c r="AB397" s="77"/>
      <c r="AC397" s="69"/>
      <c r="AE397" s="77"/>
    </row>
    <row r="398" spans="1:31">
      <c r="A398" s="52">
        <v>519</v>
      </c>
      <c r="B398" s="52" t="s">
        <v>13</v>
      </c>
      <c r="C398" s="114" t="s">
        <v>1732</v>
      </c>
      <c r="E398" s="69" t="s">
        <v>1778</v>
      </c>
      <c r="F398" s="69" t="s">
        <v>1779</v>
      </c>
      <c r="G398" s="61" t="s">
        <v>227</v>
      </c>
      <c r="I398" s="61" t="s">
        <v>227</v>
      </c>
      <c r="J398" s="70" t="s">
        <v>227</v>
      </c>
      <c r="K398" s="69" t="s">
        <v>1739</v>
      </c>
      <c r="M398" s="63">
        <v>1</v>
      </c>
      <c r="O398" s="77" t="s">
        <v>189</v>
      </c>
      <c r="P398" s="67" t="s">
        <v>717</v>
      </c>
      <c r="Q398" s="68" t="s">
        <v>227</v>
      </c>
      <c r="R398" s="74" t="s">
        <v>231</v>
      </c>
      <c r="S398" s="115" t="s">
        <v>231</v>
      </c>
      <c r="T398" s="121" t="s">
        <v>171</v>
      </c>
      <c r="U398" s="121" t="s">
        <v>230</v>
      </c>
      <c r="AB398" s="77"/>
      <c r="AC398" s="77">
        <v>2</v>
      </c>
      <c r="AE398" s="69" t="s">
        <v>732</v>
      </c>
    </row>
    <row r="399" spans="1:31">
      <c r="A399" s="52">
        <v>520</v>
      </c>
      <c r="B399" s="52" t="s">
        <v>13</v>
      </c>
      <c r="C399" s="114" t="s">
        <v>1732</v>
      </c>
      <c r="E399" s="69" t="s">
        <v>1778</v>
      </c>
      <c r="F399" s="69" t="s">
        <v>1779</v>
      </c>
      <c r="G399" s="61" t="s">
        <v>97</v>
      </c>
      <c r="I399" s="61" t="s">
        <v>97</v>
      </c>
      <c r="J399" s="70" t="s">
        <v>97</v>
      </c>
      <c r="K399" s="69" t="s">
        <v>1740</v>
      </c>
      <c r="M399" s="6">
        <v>1</v>
      </c>
      <c r="O399" s="69" t="s">
        <v>65</v>
      </c>
      <c r="P399" s="67" t="s">
        <v>612</v>
      </c>
      <c r="Q399" s="68" t="s">
        <v>97</v>
      </c>
      <c r="R399" s="74" t="s">
        <v>66</v>
      </c>
      <c r="S399" s="115" t="s">
        <v>66</v>
      </c>
      <c r="T399" s="121" t="s">
        <v>97</v>
      </c>
      <c r="U399" s="121" t="s">
        <v>100</v>
      </c>
      <c r="W399" s="69" t="s">
        <v>609</v>
      </c>
      <c r="AC399" s="69">
        <v>1</v>
      </c>
    </row>
    <row r="400" spans="1:31">
      <c r="A400" s="52">
        <v>521</v>
      </c>
      <c r="B400" s="52" t="s">
        <v>13</v>
      </c>
      <c r="C400" s="114" t="s">
        <v>1732</v>
      </c>
      <c r="E400" s="69" t="s">
        <v>1778</v>
      </c>
      <c r="F400" s="69" t="s">
        <v>1779</v>
      </c>
      <c r="G400" s="61" t="s">
        <v>71</v>
      </c>
      <c r="I400" s="61" t="s">
        <v>71</v>
      </c>
      <c r="J400" s="70" t="s">
        <v>71</v>
      </c>
      <c r="K400" s="61" t="s">
        <v>1809</v>
      </c>
      <c r="M400" s="63">
        <v>1</v>
      </c>
      <c r="O400" s="69" t="s">
        <v>65</v>
      </c>
      <c r="P400" s="67" t="s">
        <v>612</v>
      </c>
      <c r="Q400" s="68" t="s">
        <v>71</v>
      </c>
      <c r="R400" s="74" t="s">
        <v>66</v>
      </c>
      <c r="S400" s="115" t="s">
        <v>66</v>
      </c>
      <c r="T400" s="121" t="s">
        <v>83</v>
      </c>
      <c r="U400" s="121" t="s">
        <v>72</v>
      </c>
      <c r="V400" s="77"/>
      <c r="W400" s="69" t="s">
        <v>609</v>
      </c>
      <c r="AC400" s="69">
        <v>1</v>
      </c>
    </row>
    <row r="401" spans="1:31">
      <c r="A401" s="52">
        <v>522</v>
      </c>
      <c r="B401" s="52" t="s">
        <v>13</v>
      </c>
      <c r="C401" s="114" t="s">
        <v>1732</v>
      </c>
      <c r="E401" s="69" t="s">
        <v>1778</v>
      </c>
      <c r="F401" s="69" t="s">
        <v>1779</v>
      </c>
      <c r="G401" s="61" t="s">
        <v>734</v>
      </c>
      <c r="I401" s="61" t="s">
        <v>734</v>
      </c>
      <c r="J401" s="70" t="s">
        <v>734</v>
      </c>
      <c r="K401" s="69" t="s">
        <v>1741</v>
      </c>
      <c r="M401" s="63">
        <v>0.8</v>
      </c>
      <c r="O401" s="69" t="s">
        <v>65</v>
      </c>
      <c r="P401" s="67" t="s">
        <v>108</v>
      </c>
      <c r="Q401" s="68" t="s">
        <v>734</v>
      </c>
      <c r="R401" s="74" t="s">
        <v>66</v>
      </c>
      <c r="S401" s="115" t="s">
        <v>66</v>
      </c>
      <c r="T401" s="121" t="s">
        <v>171</v>
      </c>
      <c r="U401" s="121" t="s">
        <v>371</v>
      </c>
    </row>
    <row r="402" spans="1:31">
      <c r="A402" s="52">
        <v>523</v>
      </c>
      <c r="B402" s="52" t="s">
        <v>13</v>
      </c>
      <c r="C402" s="114" t="s">
        <v>1732</v>
      </c>
      <c r="E402" s="69" t="s">
        <v>1778</v>
      </c>
      <c r="F402" s="69" t="s">
        <v>1779</v>
      </c>
      <c r="G402" s="61" t="s">
        <v>123</v>
      </c>
      <c r="I402" s="61" t="s">
        <v>123</v>
      </c>
      <c r="J402" s="70" t="s">
        <v>123</v>
      </c>
      <c r="K402" s="69" t="s">
        <v>1742</v>
      </c>
      <c r="M402" s="63">
        <v>1</v>
      </c>
      <c r="O402" s="77" t="s">
        <v>65</v>
      </c>
      <c r="P402" s="67" t="s">
        <v>108</v>
      </c>
      <c r="Q402" s="68" t="s">
        <v>123</v>
      </c>
      <c r="R402" s="74" t="s">
        <v>66</v>
      </c>
      <c r="S402" s="115" t="s">
        <v>66</v>
      </c>
      <c r="T402" s="121" t="s">
        <v>130</v>
      </c>
      <c r="U402" s="121" t="s">
        <v>167</v>
      </c>
      <c r="V402" s="69"/>
      <c r="W402" s="69" t="s">
        <v>609</v>
      </c>
      <c r="X402" s="69" t="s">
        <v>609</v>
      </c>
    </row>
    <row r="403" spans="1:31">
      <c r="A403" s="52">
        <v>524</v>
      </c>
      <c r="B403" s="52" t="s">
        <v>13</v>
      </c>
      <c r="C403" s="114" t="s">
        <v>1732</v>
      </c>
      <c r="E403" s="69" t="s">
        <v>1778</v>
      </c>
      <c r="F403" s="69" t="s">
        <v>1779</v>
      </c>
      <c r="G403" s="61" t="s">
        <v>149</v>
      </c>
      <c r="I403" s="61" t="s">
        <v>149</v>
      </c>
      <c r="J403" s="70" t="s">
        <v>149</v>
      </c>
      <c r="K403" s="69" t="s">
        <v>1743</v>
      </c>
      <c r="M403" s="63">
        <v>1</v>
      </c>
      <c r="O403" s="77" t="s">
        <v>65</v>
      </c>
      <c r="P403" s="67" t="s">
        <v>108</v>
      </c>
      <c r="Q403" s="68" t="s">
        <v>149</v>
      </c>
      <c r="R403" s="74" t="s">
        <v>66</v>
      </c>
      <c r="S403" s="115" t="s">
        <v>66</v>
      </c>
      <c r="T403" s="121" t="s">
        <v>152</v>
      </c>
      <c r="U403" s="121" t="s">
        <v>150</v>
      </c>
    </row>
    <row r="404" spans="1:31">
      <c r="A404" s="52">
        <v>525</v>
      </c>
      <c r="B404" s="52" t="s">
        <v>13</v>
      </c>
      <c r="C404" s="114" t="s">
        <v>1732</v>
      </c>
      <c r="E404" s="69" t="s">
        <v>1778</v>
      </c>
      <c r="F404" s="69" t="s">
        <v>1779</v>
      </c>
      <c r="G404" s="61" t="s">
        <v>266</v>
      </c>
      <c r="I404" s="61" t="s">
        <v>266</v>
      </c>
      <c r="J404" s="70" t="s">
        <v>266</v>
      </c>
      <c r="K404" s="69" t="s">
        <v>1744</v>
      </c>
      <c r="M404" s="63">
        <v>1</v>
      </c>
      <c r="O404" s="61" t="s">
        <v>263</v>
      </c>
      <c r="P404" s="67" t="s">
        <v>655</v>
      </c>
      <c r="Q404" s="68" t="s">
        <v>266</v>
      </c>
      <c r="R404" s="74" t="s">
        <v>266</v>
      </c>
      <c r="S404" s="115" t="s">
        <v>266</v>
      </c>
      <c r="T404" s="121" t="s">
        <v>171</v>
      </c>
      <c r="U404" s="121" t="s">
        <v>326</v>
      </c>
      <c r="AC404" s="77">
        <v>1</v>
      </c>
      <c r="AE404" s="69" t="s">
        <v>266</v>
      </c>
    </row>
    <row r="405" spans="1:31">
      <c r="A405" s="52">
        <v>526</v>
      </c>
      <c r="B405" s="52" t="s">
        <v>13</v>
      </c>
      <c r="C405" s="114" t="s">
        <v>1732</v>
      </c>
      <c r="E405" s="69" t="s">
        <v>1778</v>
      </c>
      <c r="F405" s="69" t="s">
        <v>1779</v>
      </c>
      <c r="G405" s="61" t="s">
        <v>992</v>
      </c>
      <c r="I405" s="61" t="s">
        <v>992</v>
      </c>
      <c r="J405" s="70" t="s">
        <v>993</v>
      </c>
      <c r="K405" s="69" t="s">
        <v>1745</v>
      </c>
      <c r="M405" s="63">
        <v>0.8</v>
      </c>
      <c r="O405" s="77" t="s">
        <v>65</v>
      </c>
      <c r="P405" s="67" t="s">
        <v>108</v>
      </c>
      <c r="Q405" s="68" t="s">
        <v>144</v>
      </c>
      <c r="R405" s="74" t="s">
        <v>66</v>
      </c>
      <c r="S405" s="115" t="s">
        <v>66</v>
      </c>
      <c r="T405" s="121" t="s">
        <v>262</v>
      </c>
      <c r="U405" s="121" t="s">
        <v>144</v>
      </c>
    </row>
    <row r="406" spans="1:31">
      <c r="A406" s="52">
        <v>527</v>
      </c>
      <c r="B406" s="52" t="s">
        <v>13</v>
      </c>
      <c r="C406" s="114" t="s">
        <v>1732</v>
      </c>
      <c r="E406" s="69" t="s">
        <v>1778</v>
      </c>
      <c r="F406" s="69" t="s">
        <v>1779</v>
      </c>
      <c r="G406" s="61" t="s">
        <v>210</v>
      </c>
      <c r="I406" s="61" t="s">
        <v>210</v>
      </c>
      <c r="J406" s="70" t="s">
        <v>210</v>
      </c>
      <c r="K406" s="69" t="s">
        <v>1746</v>
      </c>
      <c r="M406" s="63">
        <v>1</v>
      </c>
      <c r="O406" s="77" t="s">
        <v>189</v>
      </c>
      <c r="P406" s="67" t="s">
        <v>717</v>
      </c>
      <c r="Q406" s="68" t="s">
        <v>210</v>
      </c>
      <c r="R406" s="74" t="s">
        <v>879</v>
      </c>
      <c r="S406" s="115" t="s">
        <v>210</v>
      </c>
      <c r="T406" s="121" t="s">
        <v>171</v>
      </c>
      <c r="U406" s="121" t="s">
        <v>167</v>
      </c>
      <c r="W406" s="69" t="s">
        <v>609</v>
      </c>
      <c r="X406" s="77"/>
      <c r="Y406" s="77"/>
      <c r="AB406" s="77"/>
      <c r="AC406" s="69">
        <v>1</v>
      </c>
      <c r="AD406" s="77"/>
      <c r="AE406" s="69" t="s">
        <v>737</v>
      </c>
    </row>
    <row r="407" spans="1:31">
      <c r="A407" s="52">
        <v>528</v>
      </c>
      <c r="B407" s="52" t="s">
        <v>13</v>
      </c>
      <c r="C407" s="114" t="s">
        <v>1732</v>
      </c>
      <c r="E407" s="69" t="s">
        <v>1778</v>
      </c>
      <c r="F407" s="69" t="s">
        <v>1779</v>
      </c>
      <c r="G407" s="61" t="s">
        <v>299</v>
      </c>
      <c r="I407" s="61" t="s">
        <v>299</v>
      </c>
      <c r="J407" s="70" t="s">
        <v>299</v>
      </c>
      <c r="K407" s="69" t="s">
        <v>1747</v>
      </c>
      <c r="M407" s="63">
        <v>0.8</v>
      </c>
      <c r="O407" s="77" t="s">
        <v>65</v>
      </c>
      <c r="P407" s="67" t="s">
        <v>108</v>
      </c>
      <c r="Q407" s="68" t="s">
        <v>299</v>
      </c>
      <c r="R407" s="74" t="s">
        <v>66</v>
      </c>
      <c r="S407" s="115" t="s">
        <v>66</v>
      </c>
      <c r="T407" s="121" t="s">
        <v>140</v>
      </c>
      <c r="U407" s="121" t="s">
        <v>167</v>
      </c>
    </row>
    <row r="408" spans="1:31">
      <c r="A408" s="52">
        <v>529</v>
      </c>
      <c r="B408" s="52" t="s">
        <v>13</v>
      </c>
      <c r="C408" s="114" t="s">
        <v>1732</v>
      </c>
      <c r="E408" s="69" t="s">
        <v>1778</v>
      </c>
      <c r="F408" s="69" t="s">
        <v>1779</v>
      </c>
      <c r="G408" s="61" t="s">
        <v>87</v>
      </c>
      <c r="I408" s="61" t="s">
        <v>87</v>
      </c>
      <c r="J408" s="70" t="s">
        <v>87</v>
      </c>
      <c r="K408" s="69" t="s">
        <v>1748</v>
      </c>
      <c r="M408" s="63">
        <v>1</v>
      </c>
      <c r="O408" s="77" t="s">
        <v>65</v>
      </c>
      <c r="P408" s="67" t="s">
        <v>607</v>
      </c>
      <c r="Q408" s="68" t="s">
        <v>87</v>
      </c>
      <c r="R408" s="74" t="s">
        <v>66</v>
      </c>
      <c r="S408" s="115" t="s">
        <v>66</v>
      </c>
      <c r="T408" s="121" t="s">
        <v>95</v>
      </c>
      <c r="U408" s="121" t="s">
        <v>87</v>
      </c>
      <c r="V408" s="77"/>
      <c r="W408" s="69" t="s">
        <v>609</v>
      </c>
    </row>
    <row r="409" spans="1:31">
      <c r="A409" s="52">
        <v>530</v>
      </c>
      <c r="B409" s="52" t="s">
        <v>13</v>
      </c>
      <c r="C409" s="114" t="s">
        <v>1732</v>
      </c>
      <c r="E409" s="69" t="s">
        <v>1778</v>
      </c>
      <c r="F409" s="69" t="s">
        <v>1779</v>
      </c>
      <c r="G409" s="61" t="s">
        <v>173</v>
      </c>
      <c r="I409" s="61" t="s">
        <v>173</v>
      </c>
      <c r="J409" s="70" t="s">
        <v>173</v>
      </c>
      <c r="K409" s="69" t="s">
        <v>1749</v>
      </c>
      <c r="M409" s="6">
        <v>0.8</v>
      </c>
      <c r="O409" s="77" t="s">
        <v>65</v>
      </c>
      <c r="P409" s="67" t="s">
        <v>108</v>
      </c>
      <c r="Q409" s="68" t="s">
        <v>173</v>
      </c>
      <c r="R409" s="74" t="s">
        <v>66</v>
      </c>
      <c r="S409" s="115" t="s">
        <v>66</v>
      </c>
      <c r="T409" s="121" t="s">
        <v>173</v>
      </c>
    </row>
    <row r="410" spans="1:31">
      <c r="A410" s="52">
        <v>531</v>
      </c>
      <c r="B410" s="52" t="s">
        <v>13</v>
      </c>
      <c r="C410" s="114" t="s">
        <v>1732</v>
      </c>
      <c r="E410" s="69" t="s">
        <v>1778</v>
      </c>
      <c r="F410" s="69" t="s">
        <v>1779</v>
      </c>
      <c r="G410" s="61" t="s">
        <v>1750</v>
      </c>
      <c r="I410" s="61" t="s">
        <v>1750</v>
      </c>
      <c r="J410" s="70" t="s">
        <v>738</v>
      </c>
      <c r="K410" s="69" t="s">
        <v>1751</v>
      </c>
      <c r="M410" s="63">
        <v>1</v>
      </c>
      <c r="O410" s="61" t="s">
        <v>65</v>
      </c>
      <c r="P410" s="67" t="s">
        <v>108</v>
      </c>
      <c r="Q410" s="68" t="s">
        <v>134</v>
      </c>
      <c r="R410" s="74" t="s">
        <v>66</v>
      </c>
      <c r="S410" s="115" t="s">
        <v>66</v>
      </c>
      <c r="T410" s="121" t="s">
        <v>140</v>
      </c>
      <c r="X410" s="61" t="s">
        <v>609</v>
      </c>
      <c r="AC410" s="61">
        <v>1</v>
      </c>
    </row>
    <row r="411" spans="1:31">
      <c r="A411" s="52">
        <v>532</v>
      </c>
      <c r="B411" s="52" t="s">
        <v>13</v>
      </c>
      <c r="C411" s="114" t="s">
        <v>1732</v>
      </c>
      <c r="E411" s="69" t="s">
        <v>1778</v>
      </c>
      <c r="F411" s="69" t="s">
        <v>1779</v>
      </c>
      <c r="G411" s="61" t="s">
        <v>213</v>
      </c>
      <c r="I411" s="61" t="s">
        <v>213</v>
      </c>
      <c r="J411" s="70" t="s">
        <v>213</v>
      </c>
      <c r="K411" s="69" t="s">
        <v>1752</v>
      </c>
      <c r="M411" s="63">
        <v>1</v>
      </c>
      <c r="O411" s="61" t="s">
        <v>189</v>
      </c>
      <c r="P411" s="67" t="s">
        <v>717</v>
      </c>
      <c r="Q411" s="68" t="s">
        <v>213</v>
      </c>
      <c r="R411" s="74" t="s">
        <v>879</v>
      </c>
      <c r="S411" s="115" t="s">
        <v>210</v>
      </c>
      <c r="T411" s="121" t="s">
        <v>171</v>
      </c>
      <c r="U411" s="121" t="s">
        <v>213</v>
      </c>
      <c r="V411" s="61" t="s">
        <v>609</v>
      </c>
      <c r="W411" s="61" t="s">
        <v>609</v>
      </c>
    </row>
    <row r="412" spans="1:31">
      <c r="A412" s="52">
        <v>533</v>
      </c>
      <c r="B412" s="52" t="s">
        <v>13</v>
      </c>
      <c r="C412" s="114" t="s">
        <v>1732</v>
      </c>
      <c r="E412" s="69" t="s">
        <v>1778</v>
      </c>
      <c r="F412" s="69" t="s">
        <v>1779</v>
      </c>
      <c r="G412" s="61" t="s">
        <v>1753</v>
      </c>
      <c r="I412" s="61" t="s">
        <v>1753</v>
      </c>
      <c r="J412" s="70" t="s">
        <v>144</v>
      </c>
      <c r="K412" s="69" t="s">
        <v>1754</v>
      </c>
      <c r="M412" s="63">
        <v>0.8</v>
      </c>
      <c r="O412" s="77" t="s">
        <v>65</v>
      </c>
      <c r="P412" s="67" t="s">
        <v>108</v>
      </c>
      <c r="Q412" s="68" t="s">
        <v>144</v>
      </c>
      <c r="R412" s="74" t="s">
        <v>66</v>
      </c>
      <c r="S412" s="115" t="s">
        <v>66</v>
      </c>
      <c r="T412" s="121" t="s">
        <v>262</v>
      </c>
      <c r="U412" s="121" t="s">
        <v>144</v>
      </c>
    </row>
    <row r="413" spans="1:31">
      <c r="A413" s="52">
        <v>534</v>
      </c>
      <c r="B413" s="52" t="s">
        <v>13</v>
      </c>
      <c r="C413" s="114" t="s">
        <v>1732</v>
      </c>
      <c r="E413" s="69" t="s">
        <v>1778</v>
      </c>
      <c r="F413" s="69" t="s">
        <v>1779</v>
      </c>
      <c r="G413" s="61" t="s">
        <v>182</v>
      </c>
      <c r="I413" s="61" t="s">
        <v>182</v>
      </c>
      <c r="J413" s="70" t="s">
        <v>182</v>
      </c>
      <c r="K413" s="69" t="s">
        <v>1755</v>
      </c>
      <c r="M413" s="63">
        <v>1</v>
      </c>
      <c r="O413" s="77" t="s">
        <v>65</v>
      </c>
      <c r="P413" s="67" t="s">
        <v>184</v>
      </c>
      <c r="Q413" s="68" t="s">
        <v>182</v>
      </c>
      <c r="R413" s="74" t="s">
        <v>182</v>
      </c>
      <c r="S413" s="115" t="s">
        <v>182</v>
      </c>
      <c r="T413" s="121" t="s">
        <v>171</v>
      </c>
      <c r="U413" s="121" t="s">
        <v>182</v>
      </c>
    </row>
    <row r="414" spans="1:31">
      <c r="A414" s="52">
        <v>535</v>
      </c>
      <c r="B414" s="52" t="s">
        <v>13</v>
      </c>
      <c r="C414" s="114" t="s">
        <v>1732</v>
      </c>
      <c r="E414" s="69" t="s">
        <v>1778</v>
      </c>
      <c r="F414" s="69" t="s">
        <v>1779</v>
      </c>
      <c r="G414" s="61" t="s">
        <v>107</v>
      </c>
      <c r="I414" s="61" t="s">
        <v>107</v>
      </c>
      <c r="J414" s="70" t="s">
        <v>107</v>
      </c>
      <c r="K414" s="69" t="s">
        <v>1756</v>
      </c>
      <c r="M414" s="6">
        <v>1</v>
      </c>
      <c r="O414" s="77" t="s">
        <v>65</v>
      </c>
      <c r="P414" s="67" t="s">
        <v>108</v>
      </c>
      <c r="Q414" s="68" t="s">
        <v>107</v>
      </c>
      <c r="R414" s="74" t="s">
        <v>66</v>
      </c>
      <c r="S414" s="115" t="s">
        <v>66</v>
      </c>
      <c r="T414" s="121" t="s">
        <v>368</v>
      </c>
      <c r="U414" s="121" t="s">
        <v>623</v>
      </c>
    </row>
    <row r="415" spans="1:31">
      <c r="A415" s="52">
        <v>536</v>
      </c>
      <c r="B415" s="52" t="s">
        <v>13</v>
      </c>
      <c r="C415" s="114" t="s">
        <v>1732</v>
      </c>
      <c r="E415" s="69" t="s">
        <v>1778</v>
      </c>
      <c r="F415" s="69" t="s">
        <v>1779</v>
      </c>
      <c r="G415" s="61" t="s">
        <v>190</v>
      </c>
      <c r="I415" s="61" t="s">
        <v>190</v>
      </c>
      <c r="J415" s="70" t="s">
        <v>190</v>
      </c>
      <c r="K415" s="69" t="s">
        <v>1757</v>
      </c>
      <c r="M415" s="63">
        <v>1</v>
      </c>
      <c r="O415" s="77" t="s">
        <v>189</v>
      </c>
      <c r="P415" s="67" t="s">
        <v>717</v>
      </c>
      <c r="Q415" s="68" t="s">
        <v>190</v>
      </c>
      <c r="R415" s="74" t="s">
        <v>866</v>
      </c>
      <c r="S415" s="115" t="s">
        <v>195</v>
      </c>
      <c r="T415" s="121" t="s">
        <v>171</v>
      </c>
      <c r="U415" s="121" t="s">
        <v>715</v>
      </c>
      <c r="V415" s="77"/>
      <c r="W415" s="69" t="s">
        <v>609</v>
      </c>
    </row>
    <row r="416" spans="1:31">
      <c r="A416" s="52">
        <v>537</v>
      </c>
      <c r="B416" s="52" t="s">
        <v>13</v>
      </c>
      <c r="C416" s="114" t="s">
        <v>1732</v>
      </c>
      <c r="E416" s="69" t="s">
        <v>1778</v>
      </c>
      <c r="F416" s="69" t="s">
        <v>1779</v>
      </c>
      <c r="G416" s="61" t="s">
        <v>222</v>
      </c>
      <c r="I416" s="61" t="s">
        <v>222</v>
      </c>
      <c r="J416" s="70" t="s">
        <v>222</v>
      </c>
      <c r="K416" s="69" t="s">
        <v>1758</v>
      </c>
      <c r="M416" s="63">
        <v>1</v>
      </c>
      <c r="O416" s="77" t="s">
        <v>65</v>
      </c>
      <c r="P416" s="67" t="s">
        <v>608</v>
      </c>
      <c r="Q416" s="68" t="s">
        <v>222</v>
      </c>
      <c r="R416" s="74" t="s">
        <v>418</v>
      </c>
      <c r="S416" s="115" t="s">
        <v>418</v>
      </c>
      <c r="T416" s="121" t="s">
        <v>171</v>
      </c>
      <c r="W416" s="69" t="s">
        <v>609</v>
      </c>
    </row>
    <row r="417" spans="1:31">
      <c r="A417" s="52">
        <v>538</v>
      </c>
      <c r="B417" s="52" t="s">
        <v>13</v>
      </c>
      <c r="C417" s="114" t="s">
        <v>1732</v>
      </c>
      <c r="E417" s="69" t="s">
        <v>1778</v>
      </c>
      <c r="F417" s="69" t="s">
        <v>1779</v>
      </c>
      <c r="G417" s="61" t="s">
        <v>145</v>
      </c>
      <c r="I417" s="61" t="s">
        <v>145</v>
      </c>
      <c r="J417" s="70" t="s">
        <v>145</v>
      </c>
      <c r="K417" s="69" t="s">
        <v>1759</v>
      </c>
      <c r="M417" s="63">
        <v>1</v>
      </c>
      <c r="O417" s="77" t="s">
        <v>688</v>
      </c>
      <c r="P417" s="67" t="s">
        <v>608</v>
      </c>
      <c r="Q417" s="68" t="s">
        <v>145</v>
      </c>
      <c r="S417" s="115" t="s">
        <v>145</v>
      </c>
      <c r="T417" s="121" t="s">
        <v>171</v>
      </c>
    </row>
    <row r="418" spans="1:31">
      <c r="A418" s="52">
        <v>539</v>
      </c>
      <c r="B418" s="52" t="s">
        <v>2708</v>
      </c>
      <c r="C418" s="66" t="s">
        <v>1760</v>
      </c>
      <c r="E418" s="69" t="s">
        <v>1778</v>
      </c>
      <c r="F418" s="69" t="s">
        <v>1779</v>
      </c>
      <c r="G418" s="61" t="s">
        <v>282</v>
      </c>
      <c r="I418" s="61" t="s">
        <v>282</v>
      </c>
      <c r="J418" s="70" t="s">
        <v>282</v>
      </c>
      <c r="K418" s="69" t="s">
        <v>1761</v>
      </c>
      <c r="M418" s="63">
        <v>0.8</v>
      </c>
      <c r="O418" s="69" t="s">
        <v>65</v>
      </c>
      <c r="P418" s="67" t="s">
        <v>108</v>
      </c>
      <c r="Q418" s="68" t="s">
        <v>282</v>
      </c>
      <c r="R418" s="74" t="s">
        <v>66</v>
      </c>
      <c r="S418" s="115" t="s">
        <v>66</v>
      </c>
      <c r="T418" s="121" t="s">
        <v>202</v>
      </c>
      <c r="U418" s="121" t="s">
        <v>297</v>
      </c>
      <c r="V418" s="69" t="s">
        <v>609</v>
      </c>
      <c r="W418" s="69" t="s">
        <v>609</v>
      </c>
    </row>
    <row r="419" spans="1:31">
      <c r="A419" s="52">
        <v>540</v>
      </c>
      <c r="B419" s="52" t="s">
        <v>2708</v>
      </c>
      <c r="C419" s="66" t="s">
        <v>1760</v>
      </c>
      <c r="E419" s="69" t="s">
        <v>1778</v>
      </c>
      <c r="F419" s="69" t="s">
        <v>1779</v>
      </c>
      <c r="G419" s="61" t="s">
        <v>1762</v>
      </c>
      <c r="I419" s="61" t="s">
        <v>1762</v>
      </c>
      <c r="J419" s="70" t="s">
        <v>1781</v>
      </c>
      <c r="K419" s="69" t="s">
        <v>1763</v>
      </c>
      <c r="M419" s="63">
        <v>0.8</v>
      </c>
      <c r="O419" s="77" t="s">
        <v>65</v>
      </c>
      <c r="P419" s="67" t="s">
        <v>108</v>
      </c>
      <c r="Q419" s="68" t="s">
        <v>144</v>
      </c>
      <c r="R419" s="74" t="s">
        <v>66</v>
      </c>
      <c r="S419" s="115" t="s">
        <v>66</v>
      </c>
      <c r="T419" s="121" t="s">
        <v>171</v>
      </c>
      <c r="U419" s="121" t="s">
        <v>144</v>
      </c>
    </row>
    <row r="420" spans="1:31">
      <c r="A420" s="52">
        <v>541</v>
      </c>
      <c r="B420" s="52" t="s">
        <v>2708</v>
      </c>
      <c r="C420" s="66" t="s">
        <v>1760</v>
      </c>
      <c r="E420" s="69" t="s">
        <v>1778</v>
      </c>
      <c r="F420" s="69" t="s">
        <v>1779</v>
      </c>
      <c r="G420" s="61" t="s">
        <v>362</v>
      </c>
      <c r="I420" s="61" t="s">
        <v>362</v>
      </c>
      <c r="J420" s="70" t="s">
        <v>362</v>
      </c>
      <c r="K420" s="69" t="s">
        <v>1764</v>
      </c>
      <c r="M420" s="63">
        <v>1</v>
      </c>
      <c r="O420" s="77" t="s">
        <v>65</v>
      </c>
      <c r="P420" s="67" t="s">
        <v>108</v>
      </c>
      <c r="Q420" s="68" t="s">
        <v>362</v>
      </c>
      <c r="R420" s="74" t="s">
        <v>66</v>
      </c>
      <c r="S420" s="115" t="s">
        <v>66</v>
      </c>
      <c r="T420" s="121" t="s">
        <v>171</v>
      </c>
      <c r="U420" s="121" t="s">
        <v>167</v>
      </c>
      <c r="V420" s="69" t="s">
        <v>609</v>
      </c>
    </row>
    <row r="421" spans="1:31">
      <c r="A421" s="52">
        <v>542</v>
      </c>
      <c r="B421" s="52" t="s">
        <v>2708</v>
      </c>
      <c r="C421" s="66" t="s">
        <v>1760</v>
      </c>
      <c r="E421" s="69" t="s">
        <v>1778</v>
      </c>
      <c r="F421" s="69" t="s">
        <v>1779</v>
      </c>
      <c r="G421" s="61" t="s">
        <v>281</v>
      </c>
      <c r="I421" s="61" t="s">
        <v>281</v>
      </c>
      <c r="J421" s="70" t="s">
        <v>281</v>
      </c>
      <c r="K421" s="69" t="s">
        <v>1765</v>
      </c>
      <c r="M421" s="63">
        <v>0.8</v>
      </c>
      <c r="O421" s="77" t="s">
        <v>189</v>
      </c>
      <c r="P421" s="67" t="s">
        <v>717</v>
      </c>
      <c r="Q421" s="68" t="s">
        <v>281</v>
      </c>
      <c r="R421" s="74" t="s">
        <v>879</v>
      </c>
      <c r="S421" s="115" t="s">
        <v>210</v>
      </c>
      <c r="T421" s="121" t="s">
        <v>171</v>
      </c>
      <c r="U421" s="121" t="s">
        <v>167</v>
      </c>
      <c r="AC421" s="69">
        <v>1</v>
      </c>
      <c r="AE421" s="69" t="s">
        <v>737</v>
      </c>
    </row>
    <row r="422" spans="1:31">
      <c r="A422" s="52">
        <v>543</v>
      </c>
      <c r="B422" s="52" t="s">
        <v>2708</v>
      </c>
      <c r="C422" s="66" t="s">
        <v>1760</v>
      </c>
      <c r="E422" s="69" t="s">
        <v>1778</v>
      </c>
      <c r="F422" s="69" t="s">
        <v>1779</v>
      </c>
      <c r="G422" s="61" t="s">
        <v>303</v>
      </c>
      <c r="I422" s="61" t="s">
        <v>303</v>
      </c>
      <c r="J422" s="70" t="s">
        <v>303</v>
      </c>
      <c r="K422" s="69" t="s">
        <v>1766</v>
      </c>
      <c r="M422" s="63">
        <v>0.6</v>
      </c>
      <c r="O422" s="77" t="s">
        <v>65</v>
      </c>
      <c r="Q422" s="68" t="s">
        <v>303</v>
      </c>
      <c r="R422" s="74" t="s">
        <v>66</v>
      </c>
      <c r="S422" s="115" t="s">
        <v>66</v>
      </c>
      <c r="T422" s="121" t="s">
        <v>171</v>
      </c>
    </row>
    <row r="423" spans="1:31">
      <c r="A423" s="52">
        <v>544</v>
      </c>
      <c r="B423" s="52" t="s">
        <v>2708</v>
      </c>
      <c r="C423" s="66" t="s">
        <v>1760</v>
      </c>
      <c r="E423" s="69" t="s">
        <v>1778</v>
      </c>
      <c r="F423" s="69" t="s">
        <v>1779</v>
      </c>
      <c r="G423" s="61" t="s">
        <v>241</v>
      </c>
      <c r="I423" s="61" t="s">
        <v>241</v>
      </c>
      <c r="J423" s="70" t="s">
        <v>1572</v>
      </c>
      <c r="K423" s="69" t="s">
        <v>1767</v>
      </c>
      <c r="M423" s="63">
        <v>1</v>
      </c>
      <c r="O423" s="77" t="s">
        <v>65</v>
      </c>
      <c r="P423" s="67" t="s">
        <v>608</v>
      </c>
      <c r="Q423" s="68" t="s">
        <v>241</v>
      </c>
      <c r="R423" s="74" t="s">
        <v>66</v>
      </c>
      <c r="S423" s="115" t="s">
        <v>66</v>
      </c>
      <c r="T423" s="121" t="s">
        <v>171</v>
      </c>
      <c r="U423" s="121" t="s">
        <v>1572</v>
      </c>
    </row>
    <row r="424" spans="1:31">
      <c r="A424" s="52">
        <v>545</v>
      </c>
      <c r="B424" s="52" t="s">
        <v>2708</v>
      </c>
      <c r="C424" s="66" t="s">
        <v>1760</v>
      </c>
      <c r="E424" s="69" t="s">
        <v>1778</v>
      </c>
      <c r="F424" s="69" t="s">
        <v>1779</v>
      </c>
      <c r="G424" s="61" t="s">
        <v>223</v>
      </c>
      <c r="I424" s="61" t="s">
        <v>223</v>
      </c>
      <c r="J424" s="70" t="s">
        <v>223</v>
      </c>
      <c r="K424" s="69" t="s">
        <v>1768</v>
      </c>
      <c r="M424" s="63">
        <v>1</v>
      </c>
      <c r="O424" s="77" t="s">
        <v>65</v>
      </c>
      <c r="P424" s="67" t="s">
        <v>184</v>
      </c>
      <c r="Q424" s="68" t="s">
        <v>223</v>
      </c>
      <c r="R424" s="74" t="s">
        <v>66</v>
      </c>
      <c r="S424" s="115" t="s">
        <v>66</v>
      </c>
      <c r="T424" s="121" t="s">
        <v>171</v>
      </c>
      <c r="U424" s="121" t="s">
        <v>183</v>
      </c>
    </row>
    <row r="425" spans="1:31">
      <c r="A425" s="52">
        <v>546</v>
      </c>
      <c r="B425" s="52" t="s">
        <v>2708</v>
      </c>
      <c r="C425" s="66" t="s">
        <v>1760</v>
      </c>
      <c r="E425" s="69" t="s">
        <v>1778</v>
      </c>
      <c r="F425" s="69" t="s">
        <v>1779</v>
      </c>
      <c r="G425" s="61" t="s">
        <v>357</v>
      </c>
      <c r="I425" s="61" t="s">
        <v>357</v>
      </c>
      <c r="J425" s="70" t="s">
        <v>357</v>
      </c>
      <c r="K425" s="69" t="s">
        <v>1769</v>
      </c>
      <c r="M425" s="63">
        <v>0.8</v>
      </c>
      <c r="O425" s="77" t="s">
        <v>65</v>
      </c>
      <c r="P425" s="67" t="s">
        <v>108</v>
      </c>
      <c r="Q425" s="68" t="s">
        <v>357</v>
      </c>
      <c r="R425" s="74" t="s">
        <v>66</v>
      </c>
      <c r="S425" s="115" t="s">
        <v>66</v>
      </c>
      <c r="T425" s="121" t="s">
        <v>171</v>
      </c>
      <c r="U425" s="121" t="s">
        <v>167</v>
      </c>
      <c r="V425" s="77"/>
      <c r="W425" s="77"/>
      <c r="X425" s="69" t="s">
        <v>609</v>
      </c>
    </row>
    <row r="426" spans="1:31">
      <c r="A426" s="52">
        <v>547</v>
      </c>
      <c r="B426" s="52" t="s">
        <v>2708</v>
      </c>
      <c r="C426" s="66" t="s">
        <v>1760</v>
      </c>
      <c r="E426" s="69" t="s">
        <v>1778</v>
      </c>
      <c r="F426" s="69" t="s">
        <v>1779</v>
      </c>
      <c r="G426" s="61" t="s">
        <v>176</v>
      </c>
      <c r="I426" s="61" t="s">
        <v>176</v>
      </c>
      <c r="J426" s="70" t="s">
        <v>726</v>
      </c>
      <c r="K426" s="69" t="s">
        <v>1770</v>
      </c>
      <c r="M426" s="63">
        <v>1</v>
      </c>
      <c r="O426" s="61" t="s">
        <v>688</v>
      </c>
      <c r="P426" s="67" t="s">
        <v>608</v>
      </c>
      <c r="Q426" s="68" t="s">
        <v>176</v>
      </c>
      <c r="S426" s="115" t="s">
        <v>145</v>
      </c>
      <c r="T426" s="121" t="s">
        <v>171</v>
      </c>
    </row>
    <row r="427" spans="1:31">
      <c r="A427" s="52">
        <v>548</v>
      </c>
      <c r="B427" s="52" t="s">
        <v>2708</v>
      </c>
      <c r="C427" s="66" t="s">
        <v>1771</v>
      </c>
      <c r="E427" s="69" t="s">
        <v>1778</v>
      </c>
      <c r="F427" s="69" t="s">
        <v>1779</v>
      </c>
      <c r="G427" s="61" t="s">
        <v>1772</v>
      </c>
      <c r="I427" s="61" t="s">
        <v>1772</v>
      </c>
      <c r="J427" s="70" t="s">
        <v>1772</v>
      </c>
      <c r="K427" s="69" t="s">
        <v>1773</v>
      </c>
      <c r="M427" s="63">
        <v>1</v>
      </c>
      <c r="O427" s="122" t="s">
        <v>65</v>
      </c>
      <c r="Q427" s="68" t="s">
        <v>608</v>
      </c>
      <c r="R427" s="74" t="s">
        <v>418</v>
      </c>
      <c r="S427" s="115" t="s">
        <v>418</v>
      </c>
      <c r="T427" s="121" t="s">
        <v>171</v>
      </c>
    </row>
    <row r="428" spans="1:31">
      <c r="A428" s="52">
        <v>549</v>
      </c>
      <c r="B428" s="52" t="s">
        <v>2708</v>
      </c>
      <c r="C428" s="66" t="s">
        <v>1774</v>
      </c>
      <c r="E428" s="69" t="s">
        <v>1778</v>
      </c>
      <c r="F428" s="69" t="s">
        <v>1779</v>
      </c>
      <c r="G428" s="61" t="s">
        <v>406</v>
      </c>
      <c r="I428" s="61" t="s">
        <v>406</v>
      </c>
      <c r="J428" s="70" t="s">
        <v>922</v>
      </c>
      <c r="K428" s="69" t="s">
        <v>1775</v>
      </c>
      <c r="M428" s="6">
        <v>0.6</v>
      </c>
      <c r="O428" s="69" t="s">
        <v>65</v>
      </c>
      <c r="P428" s="67" t="s">
        <v>608</v>
      </c>
      <c r="Q428" s="68" t="s">
        <v>733</v>
      </c>
      <c r="R428" s="74" t="s">
        <v>66</v>
      </c>
      <c r="S428" s="115" t="s">
        <v>66</v>
      </c>
      <c r="T428" s="121" t="s">
        <v>171</v>
      </c>
      <c r="U428" s="121" t="s">
        <v>442</v>
      </c>
      <c r="W428" s="69" t="s">
        <v>609</v>
      </c>
    </row>
    <row r="429" spans="1:31">
      <c r="A429" s="52">
        <v>550</v>
      </c>
      <c r="B429" s="52" t="s">
        <v>2708</v>
      </c>
      <c r="C429" s="66" t="s">
        <v>1774</v>
      </c>
      <c r="E429" s="69" t="s">
        <v>1778</v>
      </c>
      <c r="F429" s="69" t="s">
        <v>1779</v>
      </c>
      <c r="G429" s="61" t="s">
        <v>254</v>
      </c>
      <c r="I429" s="61" t="s">
        <v>254</v>
      </c>
      <c r="J429" s="70" t="s">
        <v>254</v>
      </c>
      <c r="K429" s="69" t="s">
        <v>1776</v>
      </c>
      <c r="M429" s="63">
        <v>1</v>
      </c>
      <c r="O429" s="77" t="s">
        <v>65</v>
      </c>
      <c r="P429" s="67" t="s">
        <v>608</v>
      </c>
      <c r="Q429" s="68" t="s">
        <v>254</v>
      </c>
      <c r="R429" s="74" t="s">
        <v>66</v>
      </c>
      <c r="S429" s="115" t="s">
        <v>66</v>
      </c>
      <c r="T429" s="121" t="s">
        <v>171</v>
      </c>
    </row>
    <row r="430" spans="1:31">
      <c r="A430" s="52">
        <v>551</v>
      </c>
      <c r="B430" s="52" t="s">
        <v>13</v>
      </c>
      <c r="C430" s="114" t="s">
        <v>1732</v>
      </c>
      <c r="E430" s="69" t="s">
        <v>1891</v>
      </c>
      <c r="F430" s="61">
        <v>1</v>
      </c>
      <c r="G430" s="69" t="s">
        <v>65</v>
      </c>
      <c r="I430" s="69" t="s">
        <v>65</v>
      </c>
      <c r="J430" s="76" t="s">
        <v>66</v>
      </c>
      <c r="K430" s="69" t="s">
        <v>1785</v>
      </c>
      <c r="L430" s="61" t="s">
        <v>1786</v>
      </c>
      <c r="M430" s="63">
        <v>1</v>
      </c>
      <c r="O430" s="77" t="s">
        <v>65</v>
      </c>
      <c r="P430" s="67" t="s">
        <v>608</v>
      </c>
      <c r="Q430" s="68" t="s">
        <v>608</v>
      </c>
      <c r="R430" s="74" t="s">
        <v>66</v>
      </c>
      <c r="S430" s="115" t="s">
        <v>66</v>
      </c>
      <c r="T430" s="121" t="s">
        <v>171</v>
      </c>
      <c r="U430" s="121" t="s">
        <v>167</v>
      </c>
    </row>
    <row r="431" spans="1:31">
      <c r="A431" s="52">
        <v>552</v>
      </c>
      <c r="B431" s="52" t="s">
        <v>13</v>
      </c>
      <c r="C431" s="114" t="s">
        <v>1732</v>
      </c>
      <c r="E431" s="69" t="s">
        <v>1891</v>
      </c>
      <c r="F431" s="61">
        <v>2</v>
      </c>
      <c r="G431" s="69" t="s">
        <v>1693</v>
      </c>
      <c r="I431" s="69" t="s">
        <v>1693</v>
      </c>
      <c r="J431" s="70" t="s">
        <v>1693</v>
      </c>
      <c r="K431" s="61" t="s">
        <v>1787</v>
      </c>
      <c r="L431" s="61" t="s">
        <v>1788</v>
      </c>
      <c r="M431" s="63">
        <v>1</v>
      </c>
      <c r="O431" s="77" t="s">
        <v>65</v>
      </c>
      <c r="P431" s="67" t="s">
        <v>608</v>
      </c>
      <c r="Q431" s="68" t="s">
        <v>608</v>
      </c>
      <c r="R431" s="74" t="s">
        <v>66</v>
      </c>
      <c r="S431" s="115" t="s">
        <v>66</v>
      </c>
      <c r="T431" s="121" t="s">
        <v>171</v>
      </c>
    </row>
    <row r="432" spans="1:31">
      <c r="A432" s="52">
        <v>553</v>
      </c>
      <c r="B432" s="52" t="s">
        <v>13</v>
      </c>
      <c r="C432" s="114" t="s">
        <v>1732</v>
      </c>
      <c r="E432" s="69" t="s">
        <v>1891</v>
      </c>
      <c r="F432" s="61">
        <v>3</v>
      </c>
      <c r="G432" s="69" t="s">
        <v>1691</v>
      </c>
      <c r="I432" s="69" t="s">
        <v>1691</v>
      </c>
      <c r="J432" s="70" t="s">
        <v>402</v>
      </c>
      <c r="K432" s="61" t="s">
        <v>1789</v>
      </c>
      <c r="L432" s="61" t="s">
        <v>1790</v>
      </c>
      <c r="M432" s="63">
        <v>1</v>
      </c>
      <c r="O432" s="77" t="s">
        <v>65</v>
      </c>
      <c r="P432" s="67" t="s">
        <v>608</v>
      </c>
      <c r="Q432" s="68" t="s">
        <v>145</v>
      </c>
      <c r="R432" s="74" t="s">
        <v>66</v>
      </c>
      <c r="S432" s="115" t="s">
        <v>66</v>
      </c>
      <c r="T432" s="121" t="s">
        <v>171</v>
      </c>
      <c r="U432" s="121" t="s">
        <v>402</v>
      </c>
      <c r="W432" s="69" t="s">
        <v>609</v>
      </c>
    </row>
    <row r="433" spans="1:29">
      <c r="A433" s="52">
        <v>554</v>
      </c>
      <c r="B433" s="52" t="s">
        <v>13</v>
      </c>
      <c r="C433" s="114" t="s">
        <v>1732</v>
      </c>
      <c r="E433" s="69" t="s">
        <v>1891</v>
      </c>
      <c r="F433" s="61">
        <v>4</v>
      </c>
      <c r="G433" s="69" t="s">
        <v>1696</v>
      </c>
      <c r="I433" s="69" t="s">
        <v>1696</v>
      </c>
      <c r="J433" s="70" t="s">
        <v>2343</v>
      </c>
      <c r="K433" s="61" t="s">
        <v>1791</v>
      </c>
      <c r="L433" s="61" t="s">
        <v>1792</v>
      </c>
      <c r="M433" s="63">
        <v>0.8</v>
      </c>
      <c r="O433" s="77" t="s">
        <v>65</v>
      </c>
      <c r="P433" s="67" t="s">
        <v>608</v>
      </c>
      <c r="Q433" s="68" t="s">
        <v>87</v>
      </c>
      <c r="R433" s="74" t="s">
        <v>66</v>
      </c>
      <c r="S433" s="115" t="s">
        <v>66</v>
      </c>
      <c r="T433" s="121" t="s">
        <v>95</v>
      </c>
      <c r="U433" s="121" t="s">
        <v>87</v>
      </c>
      <c r="AB433" s="69" t="s">
        <v>2583</v>
      </c>
      <c r="AC433" s="61">
        <v>-1</v>
      </c>
    </row>
    <row r="434" spans="1:29">
      <c r="A434" s="52">
        <v>555</v>
      </c>
      <c r="B434" s="52" t="s">
        <v>13</v>
      </c>
      <c r="C434" s="114" t="s">
        <v>1732</v>
      </c>
      <c r="E434" s="69" t="s">
        <v>1891</v>
      </c>
      <c r="F434" s="61">
        <v>5</v>
      </c>
      <c r="G434" s="69" t="s">
        <v>1694</v>
      </c>
      <c r="I434" s="69" t="s">
        <v>1694</v>
      </c>
      <c r="J434" s="70" t="s">
        <v>87</v>
      </c>
      <c r="K434" s="61" t="s">
        <v>1793</v>
      </c>
      <c r="L434" s="61" t="s">
        <v>1794</v>
      </c>
      <c r="M434" s="63">
        <v>1</v>
      </c>
      <c r="O434" s="77" t="s">
        <v>65</v>
      </c>
      <c r="P434" s="67" t="s">
        <v>607</v>
      </c>
      <c r="Q434" s="68" t="s">
        <v>87</v>
      </c>
      <c r="R434" s="74" t="s">
        <v>66</v>
      </c>
      <c r="S434" s="115" t="s">
        <v>66</v>
      </c>
      <c r="T434" s="121" t="s">
        <v>95</v>
      </c>
      <c r="U434" s="121" t="s">
        <v>87</v>
      </c>
      <c r="V434" s="77"/>
      <c r="W434" s="69" t="s">
        <v>609</v>
      </c>
    </row>
    <row r="435" spans="1:29">
      <c r="A435" s="52">
        <v>556</v>
      </c>
      <c r="B435" s="52" t="s">
        <v>13</v>
      </c>
      <c r="C435" s="114" t="s">
        <v>1732</v>
      </c>
      <c r="E435" s="69" t="s">
        <v>1891</v>
      </c>
      <c r="F435" s="61">
        <v>6</v>
      </c>
      <c r="G435" s="69" t="s">
        <v>1724</v>
      </c>
      <c r="I435" s="69" t="s">
        <v>1724</v>
      </c>
      <c r="J435" s="70" t="s">
        <v>1898</v>
      </c>
      <c r="K435" s="61" t="s">
        <v>1795</v>
      </c>
      <c r="L435" s="61" t="s">
        <v>1796</v>
      </c>
      <c r="M435" s="63">
        <v>0.6</v>
      </c>
      <c r="O435" s="77" t="s">
        <v>65</v>
      </c>
      <c r="P435" s="67" t="s">
        <v>608</v>
      </c>
      <c r="Q435" s="68" t="s">
        <v>145</v>
      </c>
      <c r="R435" s="74" t="s">
        <v>66</v>
      </c>
      <c r="S435" s="115" t="s">
        <v>66</v>
      </c>
      <c r="T435" s="121" t="s">
        <v>95</v>
      </c>
      <c r="U435" s="121" t="s">
        <v>89</v>
      </c>
    </row>
    <row r="436" spans="1:29">
      <c r="A436" s="52">
        <v>557</v>
      </c>
      <c r="B436" s="52" t="s">
        <v>13</v>
      </c>
      <c r="C436" s="114" t="s">
        <v>1732</v>
      </c>
      <c r="E436" s="69" t="s">
        <v>1891</v>
      </c>
      <c r="F436" s="61">
        <v>6</v>
      </c>
      <c r="G436" s="69" t="s">
        <v>1725</v>
      </c>
      <c r="I436" s="69" t="s">
        <v>1725</v>
      </c>
      <c r="J436" s="70" t="s">
        <v>1899</v>
      </c>
      <c r="K436" s="61" t="s">
        <v>1797</v>
      </c>
      <c r="L436" s="61" t="s">
        <v>1798</v>
      </c>
      <c r="M436" s="63">
        <v>1</v>
      </c>
      <c r="O436" s="77" t="s">
        <v>65</v>
      </c>
      <c r="P436" s="67" t="s">
        <v>608</v>
      </c>
      <c r="Q436" s="68" t="s">
        <v>87</v>
      </c>
      <c r="R436" s="74" t="s">
        <v>66</v>
      </c>
      <c r="S436" s="115" t="s">
        <v>66</v>
      </c>
      <c r="T436" s="121" t="s">
        <v>95</v>
      </c>
      <c r="U436" s="121" t="s">
        <v>89</v>
      </c>
    </row>
    <row r="437" spans="1:29">
      <c r="A437" s="52">
        <v>558</v>
      </c>
      <c r="B437" s="52" t="s">
        <v>13</v>
      </c>
      <c r="C437" s="114" t="s">
        <v>1732</v>
      </c>
      <c r="E437" s="69" t="s">
        <v>1891</v>
      </c>
      <c r="F437" s="61">
        <v>5</v>
      </c>
      <c r="G437" s="69" t="s">
        <v>1697</v>
      </c>
      <c r="I437" s="69" t="s">
        <v>1697</v>
      </c>
      <c r="J437" s="70" t="s">
        <v>2342</v>
      </c>
      <c r="K437" s="61" t="s">
        <v>1799</v>
      </c>
      <c r="L437" s="61" t="s">
        <v>1800</v>
      </c>
      <c r="M437" s="63">
        <v>0.6</v>
      </c>
      <c r="O437" s="77" t="s">
        <v>65</v>
      </c>
      <c r="P437" s="67" t="s">
        <v>608</v>
      </c>
      <c r="Q437" s="68" t="s">
        <v>145</v>
      </c>
      <c r="R437" s="74" t="s">
        <v>66</v>
      </c>
      <c r="S437" s="115" t="s">
        <v>66</v>
      </c>
      <c r="T437" s="121" t="s">
        <v>171</v>
      </c>
      <c r="U437" s="121" t="s">
        <v>167</v>
      </c>
    </row>
    <row r="438" spans="1:29">
      <c r="A438" s="52">
        <v>559</v>
      </c>
      <c r="B438" s="52" t="s">
        <v>13</v>
      </c>
      <c r="C438" s="114" t="s">
        <v>1732</v>
      </c>
      <c r="E438" s="69" t="s">
        <v>1891</v>
      </c>
      <c r="F438" s="61">
        <v>5</v>
      </c>
      <c r="G438" s="69" t="s">
        <v>1705</v>
      </c>
      <c r="I438" s="69" t="s">
        <v>1705</v>
      </c>
      <c r="J438" s="70" t="s">
        <v>937</v>
      </c>
      <c r="K438" s="61" t="s">
        <v>1801</v>
      </c>
      <c r="L438" s="61" t="s">
        <v>1802</v>
      </c>
      <c r="M438" s="63">
        <v>1</v>
      </c>
      <c r="O438" s="77" t="s">
        <v>688</v>
      </c>
      <c r="P438" s="67" t="s">
        <v>608</v>
      </c>
      <c r="Q438" s="68" t="s">
        <v>608</v>
      </c>
      <c r="R438" s="74" t="s">
        <v>66</v>
      </c>
      <c r="S438" s="115" t="s">
        <v>66</v>
      </c>
      <c r="T438" s="121" t="s">
        <v>171</v>
      </c>
      <c r="U438" s="121" t="s">
        <v>326</v>
      </c>
    </row>
    <row r="439" spans="1:29">
      <c r="A439" s="52">
        <v>560</v>
      </c>
      <c r="B439" s="52" t="s">
        <v>13</v>
      </c>
      <c r="C439" s="114" t="s">
        <v>1732</v>
      </c>
      <c r="E439" s="69" t="s">
        <v>1891</v>
      </c>
      <c r="F439" s="61">
        <v>5</v>
      </c>
      <c r="G439" s="69" t="s">
        <v>1708</v>
      </c>
      <c r="I439" s="69" t="s">
        <v>1708</v>
      </c>
      <c r="J439" s="70" t="s">
        <v>1900</v>
      </c>
      <c r="K439" s="61" t="s">
        <v>1803</v>
      </c>
      <c r="L439" s="61" t="s">
        <v>1804</v>
      </c>
      <c r="M439" s="63">
        <v>0.5</v>
      </c>
      <c r="O439" s="77" t="s">
        <v>248</v>
      </c>
      <c r="P439" s="67" t="s">
        <v>108</v>
      </c>
      <c r="Q439" s="68" t="s">
        <v>145</v>
      </c>
      <c r="R439" s="74" t="s">
        <v>66</v>
      </c>
      <c r="S439" s="115" t="s">
        <v>66</v>
      </c>
      <c r="T439" s="121" t="s">
        <v>171</v>
      </c>
      <c r="U439" s="121" t="s">
        <v>1182</v>
      </c>
    </row>
    <row r="440" spans="1:29">
      <c r="A440" s="52">
        <v>561</v>
      </c>
      <c r="B440" s="52" t="s">
        <v>13</v>
      </c>
      <c r="C440" s="114" t="s">
        <v>1732</v>
      </c>
      <c r="E440" s="69" t="s">
        <v>1891</v>
      </c>
      <c r="F440" s="61">
        <v>2</v>
      </c>
      <c r="G440" s="69" t="s">
        <v>1699</v>
      </c>
      <c r="I440" s="69" t="s">
        <v>1699</v>
      </c>
      <c r="J440" s="70" t="s">
        <v>1699</v>
      </c>
      <c r="K440" s="61" t="s">
        <v>1805</v>
      </c>
      <c r="L440" s="61" t="s">
        <v>1806</v>
      </c>
      <c r="M440" s="63">
        <v>0.6</v>
      </c>
      <c r="O440" s="61" t="s">
        <v>65</v>
      </c>
      <c r="P440" s="67" t="s">
        <v>608</v>
      </c>
      <c r="Q440" s="68" t="s">
        <v>145</v>
      </c>
      <c r="R440" s="74" t="s">
        <v>66</v>
      </c>
      <c r="S440" s="115" t="s">
        <v>66</v>
      </c>
      <c r="T440" s="121" t="s">
        <v>171</v>
      </c>
      <c r="U440" s="121" t="s">
        <v>390</v>
      </c>
    </row>
    <row r="441" spans="1:29">
      <c r="A441" s="52">
        <v>562</v>
      </c>
      <c r="B441" s="52" t="s">
        <v>13</v>
      </c>
      <c r="C441" s="114" t="s">
        <v>1732</v>
      </c>
      <c r="E441" s="69" t="s">
        <v>1891</v>
      </c>
      <c r="F441" s="61">
        <v>2</v>
      </c>
      <c r="G441" s="69" t="s">
        <v>98</v>
      </c>
      <c r="I441" s="69" t="s">
        <v>98</v>
      </c>
      <c r="J441" s="70" t="s">
        <v>97</v>
      </c>
      <c r="K441" s="61" t="s">
        <v>1807</v>
      </c>
      <c r="L441" s="61" t="s">
        <v>1808</v>
      </c>
      <c r="M441" s="6">
        <v>1</v>
      </c>
      <c r="O441" s="69" t="s">
        <v>65</v>
      </c>
      <c r="P441" s="67" t="s">
        <v>612</v>
      </c>
      <c r="Q441" s="68" t="s">
        <v>97</v>
      </c>
      <c r="R441" s="74" t="s">
        <v>66</v>
      </c>
      <c r="S441" s="115" t="s">
        <v>66</v>
      </c>
      <c r="T441" s="121" t="s">
        <v>97</v>
      </c>
      <c r="U441" s="121" t="s">
        <v>100</v>
      </c>
      <c r="W441" s="69" t="s">
        <v>609</v>
      </c>
      <c r="AC441" s="69">
        <v>1</v>
      </c>
    </row>
    <row r="442" spans="1:29">
      <c r="A442" s="52">
        <v>563</v>
      </c>
      <c r="B442" s="52" t="s">
        <v>13</v>
      </c>
      <c r="C442" s="114" t="s">
        <v>1732</v>
      </c>
      <c r="E442" s="69" t="s">
        <v>1891</v>
      </c>
      <c r="F442" s="61">
        <v>3</v>
      </c>
      <c r="G442" s="69" t="s">
        <v>1700</v>
      </c>
      <c r="I442" s="69" t="s">
        <v>1700</v>
      </c>
      <c r="J442" s="129" t="s">
        <v>71</v>
      </c>
      <c r="K442" s="61" t="s">
        <v>1809</v>
      </c>
      <c r="L442" s="61" t="s">
        <v>1810</v>
      </c>
      <c r="M442" s="63">
        <v>1</v>
      </c>
      <c r="O442" s="69" t="s">
        <v>65</v>
      </c>
      <c r="P442" s="67" t="s">
        <v>612</v>
      </c>
      <c r="Q442" s="68" t="s">
        <v>71</v>
      </c>
      <c r="R442" s="74" t="s">
        <v>66</v>
      </c>
      <c r="S442" s="115" t="s">
        <v>66</v>
      </c>
      <c r="T442" s="121" t="s">
        <v>83</v>
      </c>
      <c r="U442" s="121" t="s">
        <v>72</v>
      </c>
      <c r="W442" s="69" t="s">
        <v>609</v>
      </c>
      <c r="AC442" s="69">
        <v>1</v>
      </c>
    </row>
    <row r="443" spans="1:29">
      <c r="A443" s="52">
        <v>564</v>
      </c>
      <c r="B443" s="52" t="s">
        <v>13</v>
      </c>
      <c r="C443" s="114" t="s">
        <v>1732</v>
      </c>
      <c r="E443" s="69" t="s">
        <v>1891</v>
      </c>
      <c r="F443" s="61">
        <v>2</v>
      </c>
      <c r="G443" s="69" t="s">
        <v>386</v>
      </c>
      <c r="I443" s="69" t="s">
        <v>386</v>
      </c>
      <c r="J443" s="70" t="s">
        <v>702</v>
      </c>
      <c r="K443" s="61" t="s">
        <v>1811</v>
      </c>
      <c r="L443" s="61" t="s">
        <v>1812</v>
      </c>
      <c r="M443" s="63">
        <v>0.8</v>
      </c>
      <c r="O443" s="77" t="s">
        <v>65</v>
      </c>
      <c r="P443" s="67" t="s">
        <v>108</v>
      </c>
      <c r="Q443" s="68" t="s">
        <v>145</v>
      </c>
      <c r="R443" s="74" t="s">
        <v>66</v>
      </c>
      <c r="S443" s="115" t="s">
        <v>66</v>
      </c>
      <c r="T443" s="121" t="s">
        <v>171</v>
      </c>
    </row>
    <row r="444" spans="1:29">
      <c r="A444" s="52">
        <v>565</v>
      </c>
      <c r="B444" s="52" t="s">
        <v>13</v>
      </c>
      <c r="C444" s="114" t="s">
        <v>1732</v>
      </c>
      <c r="E444" s="69" t="s">
        <v>1891</v>
      </c>
      <c r="F444" s="61">
        <v>3</v>
      </c>
      <c r="G444" s="69" t="s">
        <v>1701</v>
      </c>
      <c r="I444" s="69" t="s">
        <v>1701</v>
      </c>
      <c r="J444" s="70" t="s">
        <v>636</v>
      </c>
      <c r="K444" s="61" t="s">
        <v>1813</v>
      </c>
      <c r="L444" s="61" t="s">
        <v>1814</v>
      </c>
      <c r="M444" s="63">
        <v>0.6</v>
      </c>
      <c r="O444" s="77" t="s">
        <v>65</v>
      </c>
      <c r="P444" s="67" t="s">
        <v>108</v>
      </c>
      <c r="Q444" s="68" t="s">
        <v>145</v>
      </c>
      <c r="R444" s="74" t="s">
        <v>66</v>
      </c>
      <c r="S444" s="115" t="s">
        <v>66</v>
      </c>
      <c r="T444" s="121" t="s">
        <v>171</v>
      </c>
      <c r="U444" s="121" t="s">
        <v>167</v>
      </c>
      <c r="V444" s="69" t="s">
        <v>609</v>
      </c>
    </row>
    <row r="445" spans="1:29">
      <c r="A445" s="52">
        <v>566</v>
      </c>
      <c r="B445" s="52" t="s">
        <v>13</v>
      </c>
      <c r="C445" s="114" t="s">
        <v>1732</v>
      </c>
      <c r="E445" s="69" t="s">
        <v>1891</v>
      </c>
      <c r="F445" s="61">
        <v>2</v>
      </c>
      <c r="G445" s="69" t="s">
        <v>1703</v>
      </c>
      <c r="I445" s="69" t="s">
        <v>1703</v>
      </c>
      <c r="J445" s="70" t="s">
        <v>1703</v>
      </c>
      <c r="K445" s="61" t="s">
        <v>1815</v>
      </c>
      <c r="L445" s="61" t="s">
        <v>1816</v>
      </c>
      <c r="M445" s="63">
        <v>0.8</v>
      </c>
      <c r="O445" s="77" t="s">
        <v>688</v>
      </c>
      <c r="P445" s="67" t="s">
        <v>608</v>
      </c>
      <c r="Q445" s="68" t="s">
        <v>145</v>
      </c>
      <c r="S445" s="115" t="s">
        <v>145</v>
      </c>
      <c r="T445" s="121" t="s">
        <v>171</v>
      </c>
      <c r="U445" s="121" t="s">
        <v>167</v>
      </c>
    </row>
    <row r="446" spans="1:29">
      <c r="A446" s="52">
        <v>567</v>
      </c>
      <c r="B446" s="52" t="s">
        <v>13</v>
      </c>
      <c r="C446" s="114" t="s">
        <v>1732</v>
      </c>
      <c r="E446" s="69" t="s">
        <v>1891</v>
      </c>
      <c r="F446" s="61">
        <v>3</v>
      </c>
      <c r="G446" s="69" t="s">
        <v>147</v>
      </c>
      <c r="I446" s="69" t="s">
        <v>147</v>
      </c>
      <c r="J446" s="70" t="s">
        <v>149</v>
      </c>
      <c r="K446" s="61" t="s">
        <v>1743</v>
      </c>
      <c r="L446" s="61" t="s">
        <v>1817</v>
      </c>
      <c r="M446" s="63">
        <v>1</v>
      </c>
      <c r="O446" s="77" t="s">
        <v>65</v>
      </c>
      <c r="P446" s="67" t="s">
        <v>108</v>
      </c>
      <c r="Q446" s="68" t="s">
        <v>149</v>
      </c>
      <c r="R446" s="74" t="s">
        <v>66</v>
      </c>
      <c r="S446" s="115" t="s">
        <v>66</v>
      </c>
      <c r="T446" s="121" t="s">
        <v>152</v>
      </c>
      <c r="U446" s="121" t="s">
        <v>150</v>
      </c>
    </row>
    <row r="447" spans="1:29">
      <c r="A447" s="52">
        <v>568</v>
      </c>
      <c r="B447" s="52" t="s">
        <v>13</v>
      </c>
      <c r="C447" s="114" t="s">
        <v>1732</v>
      </c>
      <c r="E447" s="69" t="s">
        <v>1891</v>
      </c>
      <c r="F447" s="61">
        <v>4</v>
      </c>
      <c r="G447" s="69" t="s">
        <v>1196</v>
      </c>
      <c r="I447" s="69" t="s">
        <v>1196</v>
      </c>
      <c r="J447" s="70" t="s">
        <v>123</v>
      </c>
      <c r="K447" s="61" t="s">
        <v>1818</v>
      </c>
      <c r="L447" s="61" t="s">
        <v>1819</v>
      </c>
      <c r="M447" s="63">
        <v>1</v>
      </c>
      <c r="O447" s="77" t="s">
        <v>65</v>
      </c>
      <c r="P447" s="67" t="s">
        <v>108</v>
      </c>
      <c r="Q447" s="68" t="s">
        <v>123</v>
      </c>
      <c r="R447" s="74" t="s">
        <v>66</v>
      </c>
      <c r="S447" s="115" t="s">
        <v>66</v>
      </c>
      <c r="T447" s="121" t="s">
        <v>130</v>
      </c>
      <c r="U447" s="121" t="s">
        <v>167</v>
      </c>
    </row>
    <row r="448" spans="1:29">
      <c r="A448" s="52">
        <v>569</v>
      </c>
      <c r="B448" s="52" t="s">
        <v>13</v>
      </c>
      <c r="C448" s="114" t="s">
        <v>1732</v>
      </c>
      <c r="E448" s="69" t="s">
        <v>1891</v>
      </c>
      <c r="F448" s="61">
        <v>4</v>
      </c>
      <c r="G448" s="69" t="s">
        <v>1704</v>
      </c>
      <c r="I448" s="69" t="s">
        <v>1704</v>
      </c>
      <c r="J448" s="70" t="s">
        <v>256</v>
      </c>
      <c r="K448" s="61" t="s">
        <v>1820</v>
      </c>
      <c r="L448" s="61" t="s">
        <v>1821</v>
      </c>
      <c r="M448" s="63">
        <v>1</v>
      </c>
      <c r="O448" s="77" t="s">
        <v>65</v>
      </c>
      <c r="P448" s="67" t="s">
        <v>108</v>
      </c>
      <c r="Q448" s="68" t="s">
        <v>254</v>
      </c>
      <c r="R448" s="74" t="s">
        <v>66</v>
      </c>
      <c r="S448" s="115" t="s">
        <v>66</v>
      </c>
      <c r="T448" s="121" t="s">
        <v>130</v>
      </c>
      <c r="U448" s="121" t="s">
        <v>167</v>
      </c>
    </row>
    <row r="449" spans="1:29">
      <c r="A449" s="52">
        <v>570</v>
      </c>
      <c r="B449" s="52" t="s">
        <v>13</v>
      </c>
      <c r="C449" s="114" t="s">
        <v>1732</v>
      </c>
      <c r="E449" s="69" t="s">
        <v>1891</v>
      </c>
      <c r="F449" s="61">
        <v>3</v>
      </c>
      <c r="G449" s="69" t="s">
        <v>1716</v>
      </c>
      <c r="I449" s="69" t="s">
        <v>1716</v>
      </c>
      <c r="J449" s="62" t="s">
        <v>1716</v>
      </c>
      <c r="K449" s="61" t="s">
        <v>1822</v>
      </c>
      <c r="L449" s="61" t="s">
        <v>1823</v>
      </c>
      <c r="M449" s="63">
        <v>1</v>
      </c>
      <c r="O449" s="77" t="s">
        <v>65</v>
      </c>
      <c r="P449" s="67" t="s">
        <v>108</v>
      </c>
      <c r="Q449" s="68" t="s">
        <v>123</v>
      </c>
      <c r="R449" s="74" t="s">
        <v>66</v>
      </c>
      <c r="S449" s="115" t="s">
        <v>66</v>
      </c>
      <c r="T449" s="121" t="s">
        <v>140</v>
      </c>
      <c r="U449" s="121" t="s">
        <v>167</v>
      </c>
    </row>
    <row r="450" spans="1:29">
      <c r="A450" s="52">
        <v>571</v>
      </c>
      <c r="B450" s="52" t="s">
        <v>13</v>
      </c>
      <c r="C450" s="114" t="s">
        <v>1732</v>
      </c>
      <c r="E450" s="69" t="s">
        <v>1891</v>
      </c>
      <c r="F450" s="61">
        <v>3</v>
      </c>
      <c r="G450" s="69" t="s">
        <v>1717</v>
      </c>
      <c r="I450" s="69" t="s">
        <v>1717</v>
      </c>
      <c r="J450" s="62" t="s">
        <v>1717</v>
      </c>
      <c r="K450" s="61" t="s">
        <v>1824</v>
      </c>
      <c r="L450" s="61" t="s">
        <v>1825</v>
      </c>
      <c r="M450" s="63">
        <v>1</v>
      </c>
      <c r="O450" s="77" t="s">
        <v>65</v>
      </c>
      <c r="P450" s="67" t="s">
        <v>108</v>
      </c>
      <c r="Q450" s="68" t="s">
        <v>254</v>
      </c>
      <c r="R450" s="74" t="s">
        <v>66</v>
      </c>
      <c r="S450" s="115" t="s">
        <v>66</v>
      </c>
      <c r="T450" s="121" t="s">
        <v>140</v>
      </c>
      <c r="U450" s="121" t="s">
        <v>167</v>
      </c>
    </row>
    <row r="451" spans="1:29">
      <c r="A451" s="52">
        <v>572</v>
      </c>
      <c r="B451" s="52" t="s">
        <v>13</v>
      </c>
      <c r="C451" s="114" t="s">
        <v>1732</v>
      </c>
      <c r="E451" s="69" t="s">
        <v>1891</v>
      </c>
      <c r="F451" s="61">
        <v>2</v>
      </c>
      <c r="G451" s="69" t="s">
        <v>411</v>
      </c>
      <c r="I451" s="69" t="s">
        <v>411</v>
      </c>
      <c r="J451" s="70" t="s">
        <v>769</v>
      </c>
      <c r="K451" s="61" t="s">
        <v>1826</v>
      </c>
      <c r="L451" s="61" t="s">
        <v>1827</v>
      </c>
      <c r="M451" s="63">
        <v>0.6</v>
      </c>
      <c r="O451" s="77" t="s">
        <v>65</v>
      </c>
      <c r="P451" s="67" t="s">
        <v>108</v>
      </c>
      <c r="Q451" s="68" t="s">
        <v>176</v>
      </c>
      <c r="R451" s="74" t="s">
        <v>66</v>
      </c>
      <c r="S451" s="115" t="s">
        <v>66</v>
      </c>
      <c r="T451" s="121" t="s">
        <v>171</v>
      </c>
      <c r="U451" s="121" t="s">
        <v>297</v>
      </c>
      <c r="V451" s="69" t="s">
        <v>609</v>
      </c>
    </row>
    <row r="452" spans="1:29">
      <c r="A452" s="52">
        <v>573</v>
      </c>
      <c r="B452" s="52" t="s">
        <v>13</v>
      </c>
      <c r="C452" s="114" t="s">
        <v>1732</v>
      </c>
      <c r="E452" s="69" t="s">
        <v>1891</v>
      </c>
      <c r="F452" s="61">
        <v>2</v>
      </c>
      <c r="G452" s="69" t="s">
        <v>322</v>
      </c>
      <c r="I452" s="69" t="s">
        <v>322</v>
      </c>
      <c r="J452" s="70" t="s">
        <v>1202</v>
      </c>
      <c r="K452" s="61" t="s">
        <v>1828</v>
      </c>
      <c r="L452" s="61" t="s">
        <v>1829</v>
      </c>
      <c r="M452" s="63">
        <v>0.6</v>
      </c>
      <c r="O452" s="122" t="s">
        <v>65</v>
      </c>
      <c r="P452" s="67" t="s">
        <v>108</v>
      </c>
      <c r="Q452" s="68" t="s">
        <v>145</v>
      </c>
      <c r="R452" s="74" t="s">
        <v>66</v>
      </c>
      <c r="S452" s="115" t="s">
        <v>66</v>
      </c>
      <c r="T452" s="121" t="s">
        <v>171</v>
      </c>
      <c r="U452" s="121" t="s">
        <v>1182</v>
      </c>
    </row>
    <row r="453" spans="1:29">
      <c r="A453" s="52">
        <v>574</v>
      </c>
      <c r="B453" s="52" t="s">
        <v>13</v>
      </c>
      <c r="C453" s="114" t="s">
        <v>1732</v>
      </c>
      <c r="E453" s="69" t="s">
        <v>1891</v>
      </c>
      <c r="F453" s="61">
        <v>2</v>
      </c>
      <c r="G453" s="69" t="s">
        <v>472</v>
      </c>
      <c r="I453" s="69" t="s">
        <v>472</v>
      </c>
      <c r="J453" s="47" t="s">
        <v>690</v>
      </c>
      <c r="K453" s="61" t="s">
        <v>1830</v>
      </c>
      <c r="L453" s="61" t="s">
        <v>1831</v>
      </c>
      <c r="M453" s="63">
        <v>0.6</v>
      </c>
      <c r="O453" s="61" t="s">
        <v>65</v>
      </c>
      <c r="Q453" s="68" t="s">
        <v>145</v>
      </c>
      <c r="R453" s="74" t="s">
        <v>66</v>
      </c>
      <c r="S453" s="115" t="s">
        <v>66</v>
      </c>
      <c r="T453" s="121" t="s">
        <v>171</v>
      </c>
      <c r="U453" s="121" t="s">
        <v>473</v>
      </c>
    </row>
    <row r="454" spans="1:29">
      <c r="A454" s="52">
        <v>575</v>
      </c>
      <c r="B454" s="52" t="s">
        <v>13</v>
      </c>
      <c r="C454" s="114" t="s">
        <v>1732</v>
      </c>
      <c r="E454" s="69" t="s">
        <v>1891</v>
      </c>
      <c r="F454" s="61">
        <v>2</v>
      </c>
      <c r="G454" s="69" t="s">
        <v>1709</v>
      </c>
      <c r="I454" s="69" t="s">
        <v>1709</v>
      </c>
      <c r="J454" s="70" t="s">
        <v>738</v>
      </c>
      <c r="K454" s="61" t="s">
        <v>1751</v>
      </c>
      <c r="L454" s="61" t="s">
        <v>1832</v>
      </c>
      <c r="M454" s="63">
        <v>1</v>
      </c>
      <c r="O454" s="61" t="s">
        <v>65</v>
      </c>
      <c r="P454" s="67" t="s">
        <v>108</v>
      </c>
      <c r="Q454" s="68" t="s">
        <v>134</v>
      </c>
      <c r="R454" s="74" t="s">
        <v>66</v>
      </c>
      <c r="S454" s="115" t="s">
        <v>66</v>
      </c>
      <c r="T454" s="121" t="s">
        <v>140</v>
      </c>
      <c r="X454" s="61" t="s">
        <v>609</v>
      </c>
      <c r="AC454" s="61">
        <v>1</v>
      </c>
    </row>
    <row r="455" spans="1:29">
      <c r="A455" s="52">
        <v>576</v>
      </c>
      <c r="B455" s="52" t="s">
        <v>13</v>
      </c>
      <c r="C455" s="114" t="s">
        <v>1732</v>
      </c>
      <c r="E455" s="69" t="s">
        <v>1891</v>
      </c>
      <c r="F455" s="61">
        <v>2</v>
      </c>
      <c r="G455" s="69" t="s">
        <v>141</v>
      </c>
      <c r="I455" s="69" t="s">
        <v>141</v>
      </c>
      <c r="J455" s="70" t="s">
        <v>144</v>
      </c>
      <c r="K455" s="61" t="s">
        <v>1833</v>
      </c>
      <c r="L455" s="61" t="s">
        <v>1834</v>
      </c>
      <c r="M455" s="63">
        <v>0.8</v>
      </c>
      <c r="O455" s="69" t="s">
        <v>65</v>
      </c>
      <c r="P455" s="67" t="s">
        <v>108</v>
      </c>
      <c r="Q455" s="68" t="s">
        <v>144</v>
      </c>
      <c r="R455" s="74" t="s">
        <v>66</v>
      </c>
      <c r="S455" s="115" t="s">
        <v>66</v>
      </c>
      <c r="T455" s="121" t="s">
        <v>262</v>
      </c>
      <c r="U455" s="121" t="s">
        <v>144</v>
      </c>
    </row>
    <row r="456" spans="1:29">
      <c r="A456" s="52">
        <v>577</v>
      </c>
      <c r="B456" s="52" t="s">
        <v>13</v>
      </c>
      <c r="C456" s="114" t="s">
        <v>1732</v>
      </c>
      <c r="E456" s="69" t="s">
        <v>1891</v>
      </c>
      <c r="F456" s="61">
        <v>3</v>
      </c>
      <c r="G456" s="69" t="s">
        <v>1710</v>
      </c>
      <c r="I456" s="69" t="s">
        <v>1710</v>
      </c>
      <c r="J456" s="70" t="s">
        <v>2395</v>
      </c>
      <c r="K456" s="61" t="s">
        <v>1835</v>
      </c>
      <c r="L456" s="61" t="s">
        <v>1836</v>
      </c>
      <c r="M456" s="63">
        <v>0.8</v>
      </c>
      <c r="O456" s="77" t="s">
        <v>65</v>
      </c>
      <c r="P456" s="67" t="s">
        <v>108</v>
      </c>
      <c r="Q456" s="68" t="s">
        <v>608</v>
      </c>
      <c r="R456" s="74" t="s">
        <v>66</v>
      </c>
      <c r="S456" s="115" t="s">
        <v>66</v>
      </c>
      <c r="T456" s="121" t="s">
        <v>171</v>
      </c>
      <c r="U456" s="121" t="s">
        <v>144</v>
      </c>
    </row>
    <row r="457" spans="1:29">
      <c r="A457" s="52">
        <v>578</v>
      </c>
      <c r="B457" s="52" t="s">
        <v>13</v>
      </c>
      <c r="C457" s="114" t="s">
        <v>1732</v>
      </c>
      <c r="E457" s="69" t="s">
        <v>1891</v>
      </c>
      <c r="F457" s="61">
        <v>3</v>
      </c>
      <c r="G457" s="69" t="s">
        <v>1719</v>
      </c>
      <c r="I457" s="69" t="s">
        <v>1719</v>
      </c>
      <c r="J457" s="70" t="s">
        <v>2394</v>
      </c>
      <c r="K457" s="61" t="s">
        <v>1837</v>
      </c>
      <c r="L457" s="61" t="s">
        <v>1838</v>
      </c>
      <c r="M457" s="63">
        <v>0.8</v>
      </c>
      <c r="O457" s="77" t="s">
        <v>65</v>
      </c>
      <c r="P457" s="67" t="s">
        <v>108</v>
      </c>
      <c r="Q457" s="68" t="s">
        <v>144</v>
      </c>
      <c r="R457" s="74" t="s">
        <v>66</v>
      </c>
      <c r="S457" s="115" t="s">
        <v>66</v>
      </c>
      <c r="T457" s="121" t="s">
        <v>262</v>
      </c>
      <c r="U457" s="121" t="s">
        <v>144</v>
      </c>
    </row>
    <row r="458" spans="1:29">
      <c r="A458" s="52">
        <v>579</v>
      </c>
      <c r="B458" s="52" t="s">
        <v>13</v>
      </c>
      <c r="C458" s="114" t="s">
        <v>1732</v>
      </c>
      <c r="E458" s="69" t="s">
        <v>1891</v>
      </c>
      <c r="F458" s="61">
        <v>3</v>
      </c>
      <c r="G458" s="69" t="s">
        <v>1720</v>
      </c>
      <c r="I458" s="69" t="s">
        <v>1720</v>
      </c>
      <c r="J458" s="70" t="s">
        <v>1901</v>
      </c>
      <c r="K458" s="61" t="s">
        <v>1839</v>
      </c>
      <c r="L458" s="61" t="s">
        <v>1840</v>
      </c>
      <c r="M458" s="63">
        <v>0.8</v>
      </c>
      <c r="O458" s="77" t="s">
        <v>65</v>
      </c>
      <c r="Q458" s="68" t="s">
        <v>145</v>
      </c>
      <c r="R458" s="74" t="s">
        <v>66</v>
      </c>
      <c r="S458" s="115" t="s">
        <v>66</v>
      </c>
      <c r="T458" s="121" t="s">
        <v>171</v>
      </c>
      <c r="U458" s="121" t="s">
        <v>167</v>
      </c>
    </row>
    <row r="459" spans="1:29">
      <c r="A459" s="52">
        <v>580</v>
      </c>
      <c r="B459" s="52" t="s">
        <v>13</v>
      </c>
      <c r="C459" s="114" t="s">
        <v>1732</v>
      </c>
      <c r="E459" s="69" t="s">
        <v>1891</v>
      </c>
      <c r="F459" s="61">
        <v>3</v>
      </c>
      <c r="G459" s="69" t="s">
        <v>1721</v>
      </c>
      <c r="I459" s="69" t="s">
        <v>1721</v>
      </c>
      <c r="J459" s="70" t="s">
        <v>144</v>
      </c>
      <c r="K459" s="61" t="s">
        <v>1841</v>
      </c>
      <c r="L459" s="61" t="s">
        <v>1842</v>
      </c>
      <c r="M459" s="63">
        <v>0.8</v>
      </c>
      <c r="O459" s="77" t="s">
        <v>65</v>
      </c>
      <c r="Q459" s="68" t="s">
        <v>144</v>
      </c>
      <c r="R459" s="74" t="s">
        <v>66</v>
      </c>
      <c r="S459" s="115" t="s">
        <v>66</v>
      </c>
      <c r="T459" s="121" t="s">
        <v>262</v>
      </c>
      <c r="U459" s="121" t="s">
        <v>144</v>
      </c>
    </row>
    <row r="460" spans="1:29">
      <c r="A460" s="52">
        <v>581</v>
      </c>
      <c r="B460" s="52" t="s">
        <v>13</v>
      </c>
      <c r="C460" s="114" t="s">
        <v>1732</v>
      </c>
      <c r="E460" s="69" t="s">
        <v>1891</v>
      </c>
      <c r="F460" s="61">
        <v>3</v>
      </c>
      <c r="G460" s="69" t="s">
        <v>1061</v>
      </c>
      <c r="I460" s="69" t="s">
        <v>1061</v>
      </c>
      <c r="J460" s="70" t="s">
        <v>1063</v>
      </c>
      <c r="K460" s="61" t="s">
        <v>1843</v>
      </c>
      <c r="L460" s="61" t="s">
        <v>1844</v>
      </c>
      <c r="M460" s="63">
        <v>0.8</v>
      </c>
      <c r="O460" s="77" t="s">
        <v>65</v>
      </c>
      <c r="P460" s="67" t="s">
        <v>108</v>
      </c>
      <c r="Q460" s="68" t="s">
        <v>144</v>
      </c>
      <c r="R460" s="74" t="s">
        <v>66</v>
      </c>
      <c r="S460" s="115" t="s">
        <v>66</v>
      </c>
      <c r="T460" s="121" t="s">
        <v>262</v>
      </c>
      <c r="U460" s="121" t="s">
        <v>144</v>
      </c>
    </row>
    <row r="461" spans="1:29">
      <c r="A461" s="52">
        <v>582</v>
      </c>
      <c r="B461" s="52" t="s">
        <v>13</v>
      </c>
      <c r="C461" s="114" t="s">
        <v>1732</v>
      </c>
      <c r="E461" s="69" t="s">
        <v>1891</v>
      </c>
      <c r="F461" s="61">
        <v>3</v>
      </c>
      <c r="G461" s="69" t="s">
        <v>1722</v>
      </c>
      <c r="I461" s="69" t="s">
        <v>1722</v>
      </c>
      <c r="J461" s="70" t="s">
        <v>1002</v>
      </c>
      <c r="K461" s="61" t="s">
        <v>1845</v>
      </c>
      <c r="L461" s="61" t="s">
        <v>1846</v>
      </c>
      <c r="M461" s="63">
        <v>0.8</v>
      </c>
      <c r="O461" s="77" t="s">
        <v>65</v>
      </c>
      <c r="P461" s="67" t="s">
        <v>108</v>
      </c>
      <c r="Q461" s="68" t="s">
        <v>144</v>
      </c>
      <c r="R461" s="74" t="s">
        <v>66</v>
      </c>
      <c r="S461" s="115" t="s">
        <v>66</v>
      </c>
      <c r="T461" s="121" t="s">
        <v>262</v>
      </c>
      <c r="U461" s="121" t="s">
        <v>144</v>
      </c>
    </row>
    <row r="462" spans="1:29">
      <c r="A462" s="52">
        <v>583</v>
      </c>
      <c r="B462" s="52" t="s">
        <v>13</v>
      </c>
      <c r="C462" s="114" t="s">
        <v>1732</v>
      </c>
      <c r="E462" s="69" t="s">
        <v>1891</v>
      </c>
      <c r="F462" s="61">
        <v>3</v>
      </c>
      <c r="G462" s="69" t="s">
        <v>1723</v>
      </c>
      <c r="I462" s="69" t="s">
        <v>1723</v>
      </c>
      <c r="J462" s="70" t="s">
        <v>993</v>
      </c>
      <c r="K462" s="61" t="s">
        <v>1847</v>
      </c>
      <c r="L462" s="61" t="s">
        <v>1848</v>
      </c>
      <c r="M462" s="63">
        <v>0.8</v>
      </c>
      <c r="O462" s="77" t="s">
        <v>65</v>
      </c>
      <c r="P462" s="67" t="s">
        <v>108</v>
      </c>
      <c r="Q462" s="68" t="s">
        <v>144</v>
      </c>
      <c r="R462" s="74" t="s">
        <v>66</v>
      </c>
      <c r="S462" s="115" t="s">
        <v>66</v>
      </c>
      <c r="T462" s="121" t="s">
        <v>262</v>
      </c>
      <c r="U462" s="121" t="s">
        <v>144</v>
      </c>
    </row>
    <row r="463" spans="1:29">
      <c r="A463" s="52">
        <v>584</v>
      </c>
      <c r="B463" s="52" t="s">
        <v>13</v>
      </c>
      <c r="C463" s="114" t="s">
        <v>1732</v>
      </c>
      <c r="E463" s="69" t="s">
        <v>1891</v>
      </c>
      <c r="F463" s="61">
        <v>3</v>
      </c>
      <c r="G463" s="69" t="s">
        <v>975</v>
      </c>
      <c r="I463" s="69" t="s">
        <v>975</v>
      </c>
      <c r="J463" s="70" t="s">
        <v>977</v>
      </c>
      <c r="K463" s="61" t="s">
        <v>1849</v>
      </c>
      <c r="L463" s="61" t="s">
        <v>1850</v>
      </c>
      <c r="M463" s="63">
        <v>1</v>
      </c>
      <c r="O463" s="77" t="s">
        <v>65</v>
      </c>
      <c r="P463" s="67" t="s">
        <v>108</v>
      </c>
      <c r="Q463" s="68" t="s">
        <v>144</v>
      </c>
      <c r="R463" s="74" t="s">
        <v>66</v>
      </c>
      <c r="S463" s="115" t="s">
        <v>66</v>
      </c>
      <c r="T463" s="121" t="s">
        <v>262</v>
      </c>
      <c r="U463" s="121" t="s">
        <v>144</v>
      </c>
    </row>
    <row r="464" spans="1:29">
      <c r="A464" s="52">
        <v>585</v>
      </c>
      <c r="B464" s="52" t="s">
        <v>13</v>
      </c>
      <c r="C464" s="114" t="s">
        <v>1732</v>
      </c>
      <c r="E464" s="69" t="s">
        <v>1891</v>
      </c>
      <c r="F464" s="61">
        <v>3</v>
      </c>
      <c r="G464" s="69" t="s">
        <v>980</v>
      </c>
      <c r="I464" s="69" t="s">
        <v>980</v>
      </c>
      <c r="J464" s="70" t="s">
        <v>982</v>
      </c>
      <c r="K464" s="61" t="s">
        <v>1851</v>
      </c>
      <c r="L464" s="61" t="s">
        <v>1852</v>
      </c>
      <c r="M464" s="63">
        <v>0.8</v>
      </c>
      <c r="O464" s="77" t="s">
        <v>65</v>
      </c>
      <c r="P464" s="67" t="s">
        <v>108</v>
      </c>
      <c r="Q464" s="68" t="s">
        <v>144</v>
      </c>
      <c r="R464" s="74" t="s">
        <v>66</v>
      </c>
      <c r="S464" s="115" t="s">
        <v>66</v>
      </c>
      <c r="T464" s="121" t="s">
        <v>262</v>
      </c>
      <c r="U464" s="121" t="s">
        <v>144</v>
      </c>
    </row>
    <row r="465" spans="1:31">
      <c r="A465" s="52">
        <v>586</v>
      </c>
      <c r="B465" s="52" t="s">
        <v>13</v>
      </c>
      <c r="C465" s="114" t="s">
        <v>1732</v>
      </c>
      <c r="E465" s="69" t="s">
        <v>1891</v>
      </c>
      <c r="F465" s="61">
        <v>2</v>
      </c>
      <c r="G465" s="69" t="s">
        <v>1711</v>
      </c>
      <c r="I465" s="69" t="s">
        <v>1711</v>
      </c>
      <c r="J465" s="70" t="s">
        <v>2396</v>
      </c>
      <c r="K465" s="61" t="s">
        <v>1853</v>
      </c>
      <c r="L465" s="61" t="s">
        <v>1854</v>
      </c>
      <c r="M465" s="63">
        <v>0.8</v>
      </c>
      <c r="O465" s="77" t="s">
        <v>65</v>
      </c>
      <c r="P465" s="67" t="s">
        <v>108</v>
      </c>
      <c r="Q465" s="68" t="s">
        <v>145</v>
      </c>
      <c r="R465" s="74" t="s">
        <v>66</v>
      </c>
      <c r="S465" s="115" t="s">
        <v>66</v>
      </c>
      <c r="T465" s="121" t="s">
        <v>171</v>
      </c>
    </row>
    <row r="466" spans="1:31">
      <c r="A466" s="52">
        <v>587</v>
      </c>
      <c r="B466" s="52" t="s">
        <v>13</v>
      </c>
      <c r="C466" s="114" t="s">
        <v>1732</v>
      </c>
      <c r="E466" s="69" t="s">
        <v>1891</v>
      </c>
      <c r="F466" s="61">
        <v>2</v>
      </c>
      <c r="G466" s="69" t="s">
        <v>1712</v>
      </c>
      <c r="I466" s="69" t="s">
        <v>1712</v>
      </c>
      <c r="J466" s="70" t="s">
        <v>2337</v>
      </c>
      <c r="K466" s="61" t="s">
        <v>1749</v>
      </c>
      <c r="L466" s="61" t="s">
        <v>1855</v>
      </c>
      <c r="M466" s="63">
        <v>1</v>
      </c>
      <c r="O466" s="77" t="s">
        <v>65</v>
      </c>
      <c r="P466" s="67" t="s">
        <v>108</v>
      </c>
      <c r="Q466" s="68" t="s">
        <v>145</v>
      </c>
      <c r="R466" s="74" t="s">
        <v>66</v>
      </c>
      <c r="S466" s="115" t="s">
        <v>66</v>
      </c>
      <c r="T466" s="121" t="s">
        <v>171</v>
      </c>
      <c r="U466" s="121" t="s">
        <v>167</v>
      </c>
    </row>
    <row r="467" spans="1:31">
      <c r="A467" s="52">
        <v>588</v>
      </c>
      <c r="B467" s="52" t="s">
        <v>13</v>
      </c>
      <c r="C467" s="114" t="s">
        <v>1732</v>
      </c>
      <c r="E467" s="69" t="s">
        <v>1891</v>
      </c>
      <c r="F467" s="61">
        <v>2</v>
      </c>
      <c r="G467" s="69" t="s">
        <v>216</v>
      </c>
      <c r="I467" s="69" t="s">
        <v>216</v>
      </c>
      <c r="J467" s="70" t="s">
        <v>217</v>
      </c>
      <c r="K467" s="61" t="s">
        <v>1856</v>
      </c>
      <c r="L467" s="61" t="s">
        <v>1857</v>
      </c>
      <c r="M467" s="63">
        <v>1</v>
      </c>
      <c r="O467" s="77" t="s">
        <v>65</v>
      </c>
      <c r="P467" s="67" t="s">
        <v>108</v>
      </c>
      <c r="Q467" s="68" t="s">
        <v>217</v>
      </c>
      <c r="R467" s="74" t="s">
        <v>66</v>
      </c>
      <c r="S467" s="115" t="s">
        <v>66</v>
      </c>
      <c r="T467" s="121" t="s">
        <v>140</v>
      </c>
      <c r="U467" s="121" t="s">
        <v>135</v>
      </c>
    </row>
    <row r="468" spans="1:31">
      <c r="A468" s="52">
        <v>589</v>
      </c>
      <c r="B468" s="52" t="s">
        <v>13</v>
      </c>
      <c r="C468" s="114" t="s">
        <v>1732</v>
      </c>
      <c r="E468" s="69" t="s">
        <v>1891</v>
      </c>
      <c r="F468" s="61">
        <v>2</v>
      </c>
      <c r="G468" s="69" t="s">
        <v>112</v>
      </c>
      <c r="I468" s="69" t="s">
        <v>112</v>
      </c>
      <c r="J468" s="70" t="s">
        <v>107</v>
      </c>
      <c r="K468" s="61" t="s">
        <v>1858</v>
      </c>
      <c r="L468" s="61" t="s">
        <v>1859</v>
      </c>
      <c r="M468" s="6">
        <v>1</v>
      </c>
      <c r="O468" s="77" t="s">
        <v>65</v>
      </c>
      <c r="P468" s="67" t="s">
        <v>108</v>
      </c>
      <c r="Q468" s="68" t="s">
        <v>107</v>
      </c>
      <c r="R468" s="74" t="s">
        <v>66</v>
      </c>
      <c r="S468" s="115" t="s">
        <v>66</v>
      </c>
      <c r="T468" s="121" t="s">
        <v>368</v>
      </c>
      <c r="U468" s="121" t="s">
        <v>623</v>
      </c>
    </row>
    <row r="469" spans="1:31">
      <c r="A469" s="52">
        <v>590</v>
      </c>
      <c r="B469" s="52" t="s">
        <v>13</v>
      </c>
      <c r="C469" s="114" t="s">
        <v>1732</v>
      </c>
      <c r="E469" s="69" t="s">
        <v>1891</v>
      </c>
      <c r="F469" s="61">
        <v>3</v>
      </c>
      <c r="G469" s="69" t="s">
        <v>1698</v>
      </c>
      <c r="I469" s="69" t="s">
        <v>1698</v>
      </c>
      <c r="J469" s="70" t="s">
        <v>1896</v>
      </c>
      <c r="K469" s="61" t="s">
        <v>1860</v>
      </c>
      <c r="L469" s="61" t="s">
        <v>1861</v>
      </c>
      <c r="M469" s="6">
        <v>1</v>
      </c>
      <c r="O469" s="77" t="s">
        <v>65</v>
      </c>
      <c r="P469" s="67" t="s">
        <v>108</v>
      </c>
      <c r="Q469" s="68" t="s">
        <v>107</v>
      </c>
      <c r="R469" s="74" t="s">
        <v>66</v>
      </c>
      <c r="S469" s="115" t="s">
        <v>66</v>
      </c>
      <c r="T469" s="121" t="s">
        <v>368</v>
      </c>
      <c r="U469" s="121" t="s">
        <v>623</v>
      </c>
    </row>
    <row r="470" spans="1:31">
      <c r="A470" s="52">
        <v>591</v>
      </c>
      <c r="B470" s="52" t="s">
        <v>13</v>
      </c>
      <c r="C470" s="114" t="s">
        <v>1732</v>
      </c>
      <c r="E470" s="69" t="s">
        <v>1891</v>
      </c>
      <c r="F470" s="61">
        <v>3</v>
      </c>
      <c r="G470" s="69" t="s">
        <v>1706</v>
      </c>
      <c r="I470" s="69" t="s">
        <v>1706</v>
      </c>
      <c r="J470" s="70" t="s">
        <v>623</v>
      </c>
      <c r="K470" s="61" t="s">
        <v>1862</v>
      </c>
      <c r="L470" s="61" t="s">
        <v>1863</v>
      </c>
      <c r="M470" s="6">
        <v>1</v>
      </c>
      <c r="O470" s="77" t="s">
        <v>65</v>
      </c>
      <c r="P470" s="67" t="s">
        <v>108</v>
      </c>
      <c r="Q470" s="68" t="s">
        <v>107</v>
      </c>
      <c r="R470" s="74" t="s">
        <v>66</v>
      </c>
      <c r="S470" s="115" t="s">
        <v>66</v>
      </c>
      <c r="T470" s="121" t="s">
        <v>119</v>
      </c>
      <c r="U470" s="121" t="s">
        <v>623</v>
      </c>
    </row>
    <row r="471" spans="1:31">
      <c r="A471" s="52">
        <v>592</v>
      </c>
      <c r="B471" s="52" t="s">
        <v>13</v>
      </c>
      <c r="C471" s="114" t="s">
        <v>1732</v>
      </c>
      <c r="E471" s="69" t="s">
        <v>1891</v>
      </c>
      <c r="F471" s="61">
        <v>3</v>
      </c>
      <c r="G471" s="69" t="s">
        <v>1707</v>
      </c>
      <c r="I471" s="69" t="s">
        <v>1707</v>
      </c>
      <c r="J471" s="70" t="s">
        <v>620</v>
      </c>
      <c r="K471" s="61" t="s">
        <v>1864</v>
      </c>
      <c r="L471" s="61" t="s">
        <v>1865</v>
      </c>
      <c r="M471" s="6">
        <v>1</v>
      </c>
      <c r="O471" s="77" t="s">
        <v>65</v>
      </c>
      <c r="P471" s="67" t="s">
        <v>108</v>
      </c>
      <c r="Q471" s="68" t="s">
        <v>107</v>
      </c>
      <c r="R471" s="74" t="s">
        <v>66</v>
      </c>
      <c r="S471" s="115" t="s">
        <v>66</v>
      </c>
      <c r="T471" s="121" t="s">
        <v>113</v>
      </c>
      <c r="U471" s="121" t="s">
        <v>116</v>
      </c>
      <c r="V471" s="69" t="s">
        <v>609</v>
      </c>
      <c r="W471" s="69" t="s">
        <v>609</v>
      </c>
    </row>
    <row r="472" spans="1:31">
      <c r="A472" s="52">
        <v>593</v>
      </c>
      <c r="B472" s="52" t="s">
        <v>13</v>
      </c>
      <c r="C472" s="114" t="s">
        <v>1732</v>
      </c>
      <c r="E472" s="69" t="s">
        <v>1891</v>
      </c>
      <c r="F472" s="61">
        <v>1</v>
      </c>
      <c r="G472" s="69" t="s">
        <v>737</v>
      </c>
      <c r="I472" s="69" t="s">
        <v>737</v>
      </c>
      <c r="J472" s="62" t="s">
        <v>210</v>
      </c>
      <c r="K472" s="61" t="s">
        <v>1866</v>
      </c>
      <c r="L472" s="61" t="s">
        <v>1867</v>
      </c>
      <c r="M472" s="63">
        <v>1</v>
      </c>
      <c r="O472" s="61" t="s">
        <v>189</v>
      </c>
      <c r="P472" s="67" t="s">
        <v>608</v>
      </c>
      <c r="Q472" s="68" t="s">
        <v>210</v>
      </c>
      <c r="R472" s="74" t="s">
        <v>210</v>
      </c>
      <c r="S472" s="115" t="s">
        <v>210</v>
      </c>
      <c r="T472" s="121" t="s">
        <v>171</v>
      </c>
      <c r="U472" s="121" t="s">
        <v>167</v>
      </c>
      <c r="W472" s="69" t="s">
        <v>609</v>
      </c>
      <c r="X472" s="77"/>
      <c r="Y472" s="77"/>
      <c r="AB472" s="77"/>
      <c r="AC472" s="69">
        <v>1</v>
      </c>
      <c r="AD472" s="77"/>
      <c r="AE472" s="69" t="s">
        <v>737</v>
      </c>
    </row>
    <row r="473" spans="1:31">
      <c r="A473" s="52">
        <v>594</v>
      </c>
      <c r="B473" s="52" t="s">
        <v>13</v>
      </c>
      <c r="C473" s="114" t="s">
        <v>1732</v>
      </c>
      <c r="E473" s="69" t="s">
        <v>1891</v>
      </c>
      <c r="F473" s="61">
        <v>2</v>
      </c>
      <c r="G473" s="69" t="s">
        <v>369</v>
      </c>
      <c r="I473" s="69" t="s">
        <v>369</v>
      </c>
      <c r="J473" s="62" t="s">
        <v>867</v>
      </c>
      <c r="K473" s="61" t="s">
        <v>1868</v>
      </c>
      <c r="L473" s="61" t="s">
        <v>1869</v>
      </c>
      <c r="M473" s="63">
        <v>1</v>
      </c>
      <c r="O473" s="77" t="s">
        <v>189</v>
      </c>
      <c r="P473" s="67" t="s">
        <v>717</v>
      </c>
      <c r="Q473" s="68" t="s">
        <v>190</v>
      </c>
      <c r="R473" s="74" t="s">
        <v>866</v>
      </c>
      <c r="S473" s="115" t="s">
        <v>195</v>
      </c>
      <c r="T473" s="121" t="s">
        <v>171</v>
      </c>
    </row>
    <row r="474" spans="1:31">
      <c r="A474" s="52">
        <v>595</v>
      </c>
      <c r="B474" s="52" t="s">
        <v>13</v>
      </c>
      <c r="C474" s="114" t="s">
        <v>1732</v>
      </c>
      <c r="E474" s="69" t="s">
        <v>1891</v>
      </c>
      <c r="F474" s="61">
        <v>3</v>
      </c>
      <c r="G474" s="69" t="s">
        <v>811</v>
      </c>
      <c r="I474" s="69" t="s">
        <v>811</v>
      </c>
      <c r="J474" s="70" t="s">
        <v>715</v>
      </c>
      <c r="K474" s="61" t="s">
        <v>1870</v>
      </c>
      <c r="L474" s="61" t="s">
        <v>1871</v>
      </c>
      <c r="M474" s="6">
        <v>1</v>
      </c>
      <c r="N474" s="55"/>
      <c r="O474" s="77" t="s">
        <v>189</v>
      </c>
      <c r="P474" s="67" t="s">
        <v>717</v>
      </c>
      <c r="Q474" s="68" t="s">
        <v>190</v>
      </c>
      <c r="R474" s="74" t="s">
        <v>866</v>
      </c>
      <c r="S474" s="115" t="s">
        <v>195</v>
      </c>
      <c r="T474" s="121" t="s">
        <v>171</v>
      </c>
      <c r="U474" s="121" t="s">
        <v>715</v>
      </c>
      <c r="V474" s="77"/>
      <c r="W474" s="69" t="s">
        <v>609</v>
      </c>
      <c r="X474" s="77"/>
      <c r="Y474" s="77"/>
      <c r="AB474" s="77"/>
      <c r="AC474" s="69">
        <v>1</v>
      </c>
      <c r="AD474" s="69" t="s">
        <v>718</v>
      </c>
      <c r="AE474" s="69" t="s">
        <v>914</v>
      </c>
    </row>
    <row r="475" spans="1:31">
      <c r="A475" s="52">
        <v>596</v>
      </c>
      <c r="B475" s="52" t="s">
        <v>13</v>
      </c>
      <c r="C475" s="114" t="s">
        <v>1732</v>
      </c>
      <c r="E475" s="69" t="s">
        <v>1891</v>
      </c>
      <c r="F475" s="61">
        <v>2</v>
      </c>
      <c r="G475" s="69" t="s">
        <v>278</v>
      </c>
      <c r="I475" s="69" t="s">
        <v>278</v>
      </c>
      <c r="J475" s="70" t="s">
        <v>880</v>
      </c>
      <c r="K475" s="61" t="s">
        <v>1872</v>
      </c>
      <c r="L475" s="61" t="s">
        <v>1873</v>
      </c>
      <c r="M475" s="63">
        <v>1</v>
      </c>
      <c r="O475" s="77" t="s">
        <v>189</v>
      </c>
      <c r="P475" s="67" t="s">
        <v>717</v>
      </c>
      <c r="Q475" s="68" t="s">
        <v>210</v>
      </c>
      <c r="R475" s="74" t="s">
        <v>879</v>
      </c>
      <c r="S475" s="115" t="s">
        <v>210</v>
      </c>
      <c r="T475" s="121" t="s">
        <v>171</v>
      </c>
      <c r="U475" s="121" t="s">
        <v>167</v>
      </c>
      <c r="V475" s="77"/>
      <c r="W475" s="69" t="s">
        <v>609</v>
      </c>
    </row>
    <row r="476" spans="1:31">
      <c r="A476" s="52">
        <v>597</v>
      </c>
      <c r="B476" s="52" t="s">
        <v>13</v>
      </c>
      <c r="C476" s="114" t="s">
        <v>1732</v>
      </c>
      <c r="E476" s="69" t="s">
        <v>1891</v>
      </c>
      <c r="F476" s="61">
        <v>2</v>
      </c>
      <c r="G476" s="69" t="s">
        <v>188</v>
      </c>
      <c r="I476" s="69" t="s">
        <v>188</v>
      </c>
      <c r="J476" s="70" t="s">
        <v>182</v>
      </c>
      <c r="K476" s="61" t="s">
        <v>1874</v>
      </c>
      <c r="L476" s="61" t="s">
        <v>1875</v>
      </c>
      <c r="M476" s="63">
        <v>1</v>
      </c>
      <c r="O476" s="77" t="s">
        <v>65</v>
      </c>
      <c r="P476" s="67" t="s">
        <v>184</v>
      </c>
      <c r="Q476" s="68" t="s">
        <v>182</v>
      </c>
      <c r="R476" s="74" t="s">
        <v>182</v>
      </c>
      <c r="S476" s="115" t="s">
        <v>182</v>
      </c>
      <c r="T476" s="121" t="s">
        <v>171</v>
      </c>
      <c r="U476" s="121" t="s">
        <v>182</v>
      </c>
    </row>
    <row r="477" spans="1:31">
      <c r="A477" s="52">
        <v>598</v>
      </c>
      <c r="B477" s="52" t="s">
        <v>13</v>
      </c>
      <c r="C477" s="114" t="s">
        <v>1732</v>
      </c>
      <c r="E477" s="69" t="s">
        <v>1891</v>
      </c>
      <c r="F477" s="61">
        <v>1</v>
      </c>
      <c r="G477" s="69" t="s">
        <v>1713</v>
      </c>
      <c r="I477" s="69" t="s">
        <v>1713</v>
      </c>
      <c r="J477" s="70" t="s">
        <v>214</v>
      </c>
      <c r="K477" s="61" t="s">
        <v>1752</v>
      </c>
      <c r="L477" s="61" t="s">
        <v>1876</v>
      </c>
      <c r="M477" s="63">
        <v>1</v>
      </c>
      <c r="O477" s="77" t="s">
        <v>688</v>
      </c>
      <c r="P477" s="67" t="s">
        <v>608</v>
      </c>
      <c r="Q477" s="68" t="s">
        <v>608</v>
      </c>
      <c r="R477" s="74" t="s">
        <v>210</v>
      </c>
      <c r="S477" s="115" t="s">
        <v>210</v>
      </c>
      <c r="T477" s="121" t="s">
        <v>171</v>
      </c>
      <c r="U477" s="121" t="s">
        <v>213</v>
      </c>
    </row>
    <row r="478" spans="1:31">
      <c r="A478" s="52">
        <v>599</v>
      </c>
      <c r="B478" s="52" t="s">
        <v>13</v>
      </c>
      <c r="C478" s="114" t="s">
        <v>1732</v>
      </c>
      <c r="E478" s="69" t="s">
        <v>1891</v>
      </c>
      <c r="F478" s="61">
        <v>2</v>
      </c>
      <c r="G478" s="69" t="s">
        <v>211</v>
      </c>
      <c r="I478" s="69" t="s">
        <v>211</v>
      </c>
      <c r="J478" s="70" t="s">
        <v>213</v>
      </c>
      <c r="K478" s="61" t="s">
        <v>1877</v>
      </c>
      <c r="L478" s="61" t="s">
        <v>1878</v>
      </c>
      <c r="M478" s="63">
        <v>1</v>
      </c>
      <c r="O478" s="77" t="s">
        <v>189</v>
      </c>
      <c r="P478" s="67" t="s">
        <v>717</v>
      </c>
      <c r="Q478" s="68" t="s">
        <v>213</v>
      </c>
      <c r="R478" s="74" t="s">
        <v>879</v>
      </c>
      <c r="S478" s="115" t="s">
        <v>210</v>
      </c>
      <c r="T478" s="121" t="s">
        <v>171</v>
      </c>
      <c r="U478" s="121" t="s">
        <v>213</v>
      </c>
      <c r="V478" s="69" t="s">
        <v>609</v>
      </c>
      <c r="W478" s="69" t="s">
        <v>609</v>
      </c>
    </row>
    <row r="479" spans="1:31">
      <c r="A479" s="52">
        <v>600</v>
      </c>
      <c r="B479" s="52" t="s">
        <v>13</v>
      </c>
      <c r="C479" s="114" t="s">
        <v>1732</v>
      </c>
      <c r="E479" s="69" t="s">
        <v>1891</v>
      </c>
      <c r="F479" s="61">
        <v>1</v>
      </c>
      <c r="G479" s="69" t="s">
        <v>1702</v>
      </c>
      <c r="I479" s="69" t="s">
        <v>1702</v>
      </c>
      <c r="J479" s="70" t="s">
        <v>1702</v>
      </c>
      <c r="K479" s="61" t="s">
        <v>1879</v>
      </c>
      <c r="L479" s="61" t="s">
        <v>1880</v>
      </c>
      <c r="M479" s="63">
        <v>1</v>
      </c>
      <c r="O479" s="61" t="s">
        <v>688</v>
      </c>
      <c r="P479" s="67" t="s">
        <v>608</v>
      </c>
      <c r="Q479" s="68" t="s">
        <v>608</v>
      </c>
      <c r="R479" s="74" t="s">
        <v>418</v>
      </c>
      <c r="S479" s="115" t="s">
        <v>418</v>
      </c>
      <c r="T479" s="121" t="s">
        <v>171</v>
      </c>
      <c r="U479" s="121" t="s">
        <v>167</v>
      </c>
    </row>
    <row r="480" spans="1:31">
      <c r="A480" s="52">
        <v>601</v>
      </c>
      <c r="B480" s="52" t="s">
        <v>13</v>
      </c>
      <c r="C480" s="114" t="s">
        <v>1732</v>
      </c>
      <c r="E480" s="69" t="s">
        <v>1891</v>
      </c>
      <c r="F480" s="61">
        <v>2</v>
      </c>
      <c r="G480" s="69" t="s">
        <v>220</v>
      </c>
      <c r="I480" s="69" t="s">
        <v>220</v>
      </c>
      <c r="J480" s="70" t="s">
        <v>222</v>
      </c>
      <c r="K480" s="61" t="s">
        <v>1881</v>
      </c>
      <c r="L480" s="61" t="s">
        <v>1882</v>
      </c>
      <c r="M480" s="63">
        <v>1</v>
      </c>
      <c r="O480" s="77" t="s">
        <v>65</v>
      </c>
      <c r="P480" s="67" t="s">
        <v>608</v>
      </c>
      <c r="Q480" s="68" t="s">
        <v>222</v>
      </c>
      <c r="R480" s="74" t="s">
        <v>418</v>
      </c>
      <c r="S480" s="115" t="s">
        <v>418</v>
      </c>
      <c r="T480" s="121" t="s">
        <v>171</v>
      </c>
    </row>
    <row r="481" spans="1:31">
      <c r="A481" s="52">
        <v>602</v>
      </c>
      <c r="B481" s="52" t="s">
        <v>13</v>
      </c>
      <c r="C481" s="114" t="s">
        <v>1732</v>
      </c>
      <c r="E481" s="69" t="s">
        <v>1891</v>
      </c>
      <c r="F481" s="61">
        <v>1</v>
      </c>
      <c r="G481" s="69" t="s">
        <v>1714</v>
      </c>
      <c r="I481" s="69" t="s">
        <v>1714</v>
      </c>
      <c r="J481" s="70" t="s">
        <v>231</v>
      </c>
      <c r="K481" s="61" t="s">
        <v>1883</v>
      </c>
      <c r="L481" s="61" t="s">
        <v>1884</v>
      </c>
      <c r="M481" s="63">
        <v>1</v>
      </c>
      <c r="O481" s="77" t="s">
        <v>189</v>
      </c>
      <c r="P481" s="67" t="s">
        <v>717</v>
      </c>
      <c r="Q481" s="68" t="s">
        <v>227</v>
      </c>
      <c r="R481" s="74" t="s">
        <v>231</v>
      </c>
      <c r="S481" s="115" t="s">
        <v>231</v>
      </c>
      <c r="T481" s="121" t="s">
        <v>171</v>
      </c>
      <c r="U481" s="121" t="s">
        <v>230</v>
      </c>
      <c r="W481" s="69" t="s">
        <v>609</v>
      </c>
      <c r="AB481" s="77"/>
      <c r="AC481" s="69">
        <v>1</v>
      </c>
      <c r="AE481" s="69" t="s">
        <v>732</v>
      </c>
    </row>
    <row r="482" spans="1:31">
      <c r="A482" s="52">
        <v>603</v>
      </c>
      <c r="B482" s="52" t="s">
        <v>13</v>
      </c>
      <c r="C482" s="114" t="s">
        <v>1732</v>
      </c>
      <c r="E482" s="69" t="s">
        <v>1891</v>
      </c>
      <c r="F482" s="61">
        <v>1</v>
      </c>
      <c r="G482" s="69" t="s">
        <v>426</v>
      </c>
      <c r="I482" s="69" t="s">
        <v>426</v>
      </c>
      <c r="J482" s="70" t="s">
        <v>427</v>
      </c>
      <c r="K482" s="61" t="s">
        <v>1885</v>
      </c>
      <c r="L482" s="61" t="s">
        <v>1886</v>
      </c>
      <c r="M482" s="63">
        <v>1</v>
      </c>
      <c r="O482" s="69" t="s">
        <v>688</v>
      </c>
      <c r="P482" s="67" t="s">
        <v>608</v>
      </c>
      <c r="Q482" s="68" t="s">
        <v>145</v>
      </c>
      <c r="R482" s="74" t="s">
        <v>235</v>
      </c>
      <c r="S482" s="115" t="s">
        <v>235</v>
      </c>
      <c r="T482" s="121" t="s">
        <v>171</v>
      </c>
      <c r="U482" s="121" t="s">
        <v>167</v>
      </c>
    </row>
    <row r="483" spans="1:31">
      <c r="A483" s="52">
        <v>604</v>
      </c>
      <c r="B483" s="52" t="s">
        <v>13</v>
      </c>
      <c r="C483" s="114" t="s">
        <v>1732</v>
      </c>
      <c r="E483" s="69" t="s">
        <v>1891</v>
      </c>
      <c r="F483" s="61">
        <v>1</v>
      </c>
      <c r="G483" s="69" t="s">
        <v>168</v>
      </c>
      <c r="I483" s="69" t="s">
        <v>168</v>
      </c>
      <c r="J483" s="70" t="s">
        <v>145</v>
      </c>
      <c r="K483" s="61" t="s">
        <v>1887</v>
      </c>
      <c r="L483" s="61" t="s">
        <v>1888</v>
      </c>
      <c r="M483" s="63">
        <v>1</v>
      </c>
      <c r="O483" s="77" t="s">
        <v>688</v>
      </c>
      <c r="P483" s="67" t="s">
        <v>608</v>
      </c>
      <c r="Q483" s="68" t="s">
        <v>145</v>
      </c>
      <c r="S483" s="115" t="s">
        <v>145</v>
      </c>
      <c r="T483" s="121" t="s">
        <v>171</v>
      </c>
    </row>
    <row r="484" spans="1:31">
      <c r="A484" s="52">
        <v>605</v>
      </c>
      <c r="B484" s="52" t="s">
        <v>13</v>
      </c>
      <c r="C484" s="114" t="s">
        <v>1732</v>
      </c>
      <c r="E484" s="69" t="s">
        <v>1891</v>
      </c>
      <c r="F484" s="61">
        <v>1</v>
      </c>
      <c r="G484" s="69" t="s">
        <v>269</v>
      </c>
      <c r="I484" s="69" t="s">
        <v>269</v>
      </c>
      <c r="J484" s="70" t="s">
        <v>266</v>
      </c>
      <c r="K484" s="69" t="s">
        <v>1889</v>
      </c>
      <c r="L484" s="61" t="s">
        <v>1890</v>
      </c>
      <c r="M484" s="63">
        <v>1</v>
      </c>
      <c r="O484" s="61" t="s">
        <v>263</v>
      </c>
      <c r="P484" s="67" t="s">
        <v>655</v>
      </c>
      <c r="Q484" s="68" t="s">
        <v>266</v>
      </c>
      <c r="R484" s="74" t="s">
        <v>266</v>
      </c>
      <c r="S484" s="115" t="s">
        <v>266</v>
      </c>
      <c r="T484" s="121" t="s">
        <v>171</v>
      </c>
      <c r="U484" s="121" t="s">
        <v>326</v>
      </c>
      <c r="AC484" s="77">
        <v>1</v>
      </c>
      <c r="AE484" s="69" t="s">
        <v>266</v>
      </c>
    </row>
    <row r="485" spans="1:31">
      <c r="A485" s="52">
        <v>606</v>
      </c>
      <c r="B485" s="52" t="s">
        <v>13</v>
      </c>
      <c r="C485" s="117" t="s">
        <v>1902</v>
      </c>
      <c r="E485" s="69" t="s">
        <v>2271</v>
      </c>
      <c r="G485" s="62" t="s">
        <v>1903</v>
      </c>
      <c r="J485" s="70" t="s">
        <v>371</v>
      </c>
      <c r="K485" s="61" t="s">
        <v>1904</v>
      </c>
      <c r="M485" s="63">
        <v>0.8</v>
      </c>
      <c r="O485" s="77" t="s">
        <v>65</v>
      </c>
      <c r="P485" s="67" t="s">
        <v>608</v>
      </c>
      <c r="Q485" s="68" t="s">
        <v>145</v>
      </c>
      <c r="R485" s="74" t="s">
        <v>66</v>
      </c>
      <c r="S485" s="115" t="s">
        <v>66</v>
      </c>
      <c r="T485" s="121" t="s">
        <v>171</v>
      </c>
      <c r="U485" s="121" t="s">
        <v>371</v>
      </c>
      <c r="AE485" s="69" t="s">
        <v>2592</v>
      </c>
    </row>
    <row r="486" spans="1:31">
      <c r="A486" s="52">
        <v>607</v>
      </c>
      <c r="B486" s="52" t="s">
        <v>13</v>
      </c>
      <c r="C486" s="117" t="s">
        <v>1902</v>
      </c>
      <c r="E486" s="69" t="s">
        <v>2271</v>
      </c>
      <c r="G486" s="62" t="s">
        <v>1905</v>
      </c>
      <c r="J486" s="70" t="s">
        <v>152</v>
      </c>
      <c r="K486" s="61" t="s">
        <v>1906</v>
      </c>
      <c r="M486" s="63">
        <v>1</v>
      </c>
      <c r="O486" s="77" t="s">
        <v>65</v>
      </c>
      <c r="P486" s="67" t="s">
        <v>108</v>
      </c>
      <c r="Q486" s="68" t="s">
        <v>145</v>
      </c>
      <c r="R486" s="74" t="s">
        <v>66</v>
      </c>
      <c r="S486" s="115" t="s">
        <v>66</v>
      </c>
      <c r="T486" s="121" t="s">
        <v>171</v>
      </c>
    </row>
    <row r="487" spans="1:31">
      <c r="A487" s="52">
        <v>608</v>
      </c>
      <c r="B487" s="52" t="s">
        <v>13</v>
      </c>
      <c r="C487" s="117" t="s">
        <v>1902</v>
      </c>
      <c r="E487" s="69" t="s">
        <v>2271</v>
      </c>
      <c r="G487" s="62" t="s">
        <v>169</v>
      </c>
      <c r="J487" s="70" t="s">
        <v>2287</v>
      </c>
      <c r="K487" s="61" t="s">
        <v>1907</v>
      </c>
      <c r="M487" s="63">
        <v>0.6</v>
      </c>
      <c r="O487" s="77" t="s">
        <v>65</v>
      </c>
      <c r="P487" s="67" t="s">
        <v>608</v>
      </c>
      <c r="Q487" s="68" t="s">
        <v>145</v>
      </c>
      <c r="R487" s="74" t="s">
        <v>66</v>
      </c>
      <c r="S487" s="115" t="s">
        <v>66</v>
      </c>
      <c r="T487" s="121" t="s">
        <v>171</v>
      </c>
    </row>
    <row r="488" spans="1:31">
      <c r="A488" s="52">
        <v>609</v>
      </c>
      <c r="B488" s="52" t="s">
        <v>13</v>
      </c>
      <c r="C488" s="117" t="s">
        <v>1902</v>
      </c>
      <c r="E488" s="69" t="s">
        <v>2271</v>
      </c>
      <c r="G488" s="62" t="s">
        <v>1908</v>
      </c>
      <c r="J488" s="70" t="s">
        <v>2314</v>
      </c>
      <c r="K488" s="61" t="s">
        <v>1909</v>
      </c>
      <c r="M488" s="63">
        <v>0.8</v>
      </c>
      <c r="O488" s="77" t="s">
        <v>65</v>
      </c>
      <c r="P488" s="67" t="s">
        <v>184</v>
      </c>
      <c r="Q488" s="68" t="s">
        <v>223</v>
      </c>
      <c r="R488" s="74" t="s">
        <v>66</v>
      </c>
      <c r="S488" s="115" t="s">
        <v>66</v>
      </c>
      <c r="T488" s="121" t="s">
        <v>171</v>
      </c>
      <c r="U488" s="121" t="s">
        <v>183</v>
      </c>
    </row>
    <row r="489" spans="1:31">
      <c r="A489" s="52">
        <v>613</v>
      </c>
      <c r="B489" s="52" t="s">
        <v>13</v>
      </c>
      <c r="C489" s="117" t="s">
        <v>1902</v>
      </c>
      <c r="E489" s="69" t="s">
        <v>2271</v>
      </c>
      <c r="G489" s="62" t="s">
        <v>215</v>
      </c>
      <c r="J489" s="70" t="s">
        <v>2310</v>
      </c>
      <c r="K489" s="61" t="s">
        <v>1910</v>
      </c>
      <c r="M489" s="63">
        <v>0.6</v>
      </c>
      <c r="O489" s="77" t="s">
        <v>65</v>
      </c>
      <c r="P489" s="67" t="s">
        <v>108</v>
      </c>
      <c r="Q489" s="68" t="s">
        <v>420</v>
      </c>
      <c r="R489" s="74" t="s">
        <v>66</v>
      </c>
      <c r="S489" s="115" t="s">
        <v>66</v>
      </c>
      <c r="T489" s="121" t="s">
        <v>171</v>
      </c>
    </row>
    <row r="490" spans="1:31">
      <c r="A490" s="52">
        <v>614</v>
      </c>
      <c r="B490" s="52" t="s">
        <v>13</v>
      </c>
      <c r="C490" s="117" t="s">
        <v>1902</v>
      </c>
      <c r="E490" s="69" t="s">
        <v>2271</v>
      </c>
      <c r="G490" s="62" t="s">
        <v>1911</v>
      </c>
      <c r="J490" s="70" t="s">
        <v>2311</v>
      </c>
      <c r="K490" s="61" t="s">
        <v>1912</v>
      </c>
      <c r="M490" s="63">
        <v>0.5</v>
      </c>
      <c r="O490" s="77" t="s">
        <v>65</v>
      </c>
      <c r="P490" s="67" t="s">
        <v>608</v>
      </c>
      <c r="Q490" s="68" t="s">
        <v>608</v>
      </c>
      <c r="R490" s="74" t="s">
        <v>235</v>
      </c>
      <c r="S490" s="115" t="s">
        <v>235</v>
      </c>
      <c r="T490" s="121" t="s">
        <v>171</v>
      </c>
      <c r="U490" s="121" t="s">
        <v>167</v>
      </c>
    </row>
    <row r="491" spans="1:31">
      <c r="A491" s="52">
        <v>615</v>
      </c>
      <c r="B491" s="52" t="s">
        <v>13</v>
      </c>
      <c r="C491" s="117" t="s">
        <v>1902</v>
      </c>
      <c r="E491" s="69" t="s">
        <v>2271</v>
      </c>
      <c r="G491" s="62" t="s">
        <v>1913</v>
      </c>
      <c r="J491" s="70" t="s">
        <v>2312</v>
      </c>
      <c r="K491" s="61" t="s">
        <v>1914</v>
      </c>
      <c r="M491" s="63">
        <v>0.8</v>
      </c>
      <c r="O491" s="77" t="s">
        <v>65</v>
      </c>
      <c r="P491" s="67" t="s">
        <v>184</v>
      </c>
      <c r="Q491" s="68" t="s">
        <v>182</v>
      </c>
      <c r="R491" s="74" t="s">
        <v>182</v>
      </c>
      <c r="S491" s="115" t="s">
        <v>182</v>
      </c>
      <c r="T491" s="121" t="s">
        <v>171</v>
      </c>
      <c r="U491" s="121" t="s">
        <v>182</v>
      </c>
    </row>
    <row r="492" spans="1:31">
      <c r="A492" s="52">
        <v>616</v>
      </c>
      <c r="B492" s="52" t="s">
        <v>13</v>
      </c>
      <c r="C492" s="117" t="s">
        <v>1902</v>
      </c>
      <c r="E492" s="69" t="s">
        <v>2271</v>
      </c>
      <c r="G492" s="62" t="s">
        <v>1915</v>
      </c>
      <c r="J492" s="70" t="s">
        <v>2313</v>
      </c>
      <c r="K492" s="61" t="s">
        <v>1916</v>
      </c>
      <c r="M492" s="63">
        <v>0.4</v>
      </c>
      <c r="O492" s="77" t="s">
        <v>65</v>
      </c>
      <c r="Q492" s="68" t="s">
        <v>145</v>
      </c>
      <c r="R492" s="74" t="s">
        <v>66</v>
      </c>
      <c r="S492" s="115" t="s">
        <v>66</v>
      </c>
      <c r="T492" s="121" t="s">
        <v>171</v>
      </c>
      <c r="U492" s="121" t="s">
        <v>167</v>
      </c>
    </row>
    <row r="493" spans="1:31">
      <c r="A493" s="52">
        <v>617</v>
      </c>
      <c r="B493" s="52" t="s">
        <v>13</v>
      </c>
      <c r="C493" s="117" t="s">
        <v>1902</v>
      </c>
      <c r="E493" s="69" t="s">
        <v>2271</v>
      </c>
      <c r="G493" s="62" t="s">
        <v>85</v>
      </c>
      <c r="J493" s="70" t="s">
        <v>95</v>
      </c>
      <c r="K493" s="61" t="s">
        <v>1917</v>
      </c>
      <c r="M493" s="6">
        <v>1</v>
      </c>
      <c r="O493" s="77" t="s">
        <v>65</v>
      </c>
      <c r="P493" s="67" t="s">
        <v>608</v>
      </c>
      <c r="Q493" s="68" t="s">
        <v>608</v>
      </c>
      <c r="R493" s="74" t="s">
        <v>66</v>
      </c>
      <c r="S493" s="115" t="s">
        <v>66</v>
      </c>
      <c r="T493" s="121" t="s">
        <v>95</v>
      </c>
      <c r="U493" s="121" t="s">
        <v>89</v>
      </c>
    </row>
    <row r="494" spans="1:31">
      <c r="A494" s="52">
        <v>619</v>
      </c>
      <c r="B494" s="52" t="s">
        <v>13</v>
      </c>
      <c r="C494" s="117" t="s">
        <v>1902</v>
      </c>
      <c r="E494" s="69" t="s">
        <v>2271</v>
      </c>
      <c r="G494" s="62" t="s">
        <v>1918</v>
      </c>
      <c r="J494" s="70" t="s">
        <v>230</v>
      </c>
      <c r="K494" s="61" t="s">
        <v>1919</v>
      </c>
      <c r="M494" s="6">
        <v>0.7</v>
      </c>
      <c r="O494" s="77" t="s">
        <v>189</v>
      </c>
      <c r="P494" s="67" t="s">
        <v>717</v>
      </c>
      <c r="Q494" s="68" t="s">
        <v>227</v>
      </c>
      <c r="R494" s="74" t="s">
        <v>231</v>
      </c>
      <c r="S494" s="115" t="s">
        <v>231</v>
      </c>
      <c r="T494" s="121" t="s">
        <v>171</v>
      </c>
      <c r="U494" s="121" t="s">
        <v>230</v>
      </c>
      <c r="W494" s="69" t="s">
        <v>609</v>
      </c>
      <c r="AB494" s="77"/>
      <c r="AC494" s="69">
        <v>1</v>
      </c>
      <c r="AE494" s="69" t="s">
        <v>732</v>
      </c>
    </row>
    <row r="495" spans="1:31">
      <c r="A495" s="52">
        <v>620</v>
      </c>
      <c r="B495" s="52" t="s">
        <v>13</v>
      </c>
      <c r="C495" s="117" t="s">
        <v>1902</v>
      </c>
      <c r="E495" s="69" t="s">
        <v>2271</v>
      </c>
      <c r="G495" s="62" t="s">
        <v>1920</v>
      </c>
      <c r="J495" s="70" t="s">
        <v>2315</v>
      </c>
      <c r="K495" s="61" t="s">
        <v>1921</v>
      </c>
      <c r="M495" s="63">
        <v>0.8</v>
      </c>
      <c r="O495" s="77" t="s">
        <v>263</v>
      </c>
      <c r="P495" s="67" t="s">
        <v>655</v>
      </c>
      <c r="Q495" s="68" t="s">
        <v>266</v>
      </c>
      <c r="R495" s="74" t="s">
        <v>266</v>
      </c>
      <c r="S495" s="115" t="s">
        <v>266</v>
      </c>
      <c r="T495" s="121" t="s">
        <v>171</v>
      </c>
      <c r="U495" s="121" t="s">
        <v>326</v>
      </c>
      <c r="V495" s="69" t="s">
        <v>609</v>
      </c>
      <c r="W495" s="69" t="s">
        <v>2383</v>
      </c>
      <c r="AE495" s="69" t="s">
        <v>1247</v>
      </c>
    </row>
    <row r="496" spans="1:31">
      <c r="A496" s="52">
        <v>621</v>
      </c>
      <c r="B496" s="52" t="s">
        <v>13</v>
      </c>
      <c r="C496" s="117" t="s">
        <v>1902</v>
      </c>
      <c r="E496" s="69" t="s">
        <v>2271</v>
      </c>
      <c r="G496" s="62" t="s">
        <v>1922</v>
      </c>
      <c r="J496" s="70" t="s">
        <v>1896</v>
      </c>
      <c r="K496" s="61" t="s">
        <v>1860</v>
      </c>
      <c r="M496" s="6">
        <v>1</v>
      </c>
      <c r="O496" s="77" t="s">
        <v>65</v>
      </c>
      <c r="P496" s="67" t="s">
        <v>108</v>
      </c>
      <c r="Q496" s="68" t="s">
        <v>107</v>
      </c>
      <c r="R496" s="74" t="s">
        <v>66</v>
      </c>
      <c r="S496" s="115" t="s">
        <v>66</v>
      </c>
      <c r="T496" s="121" t="s">
        <v>2398</v>
      </c>
      <c r="U496" s="121" t="s">
        <v>623</v>
      </c>
    </row>
    <row r="497" spans="1:31">
      <c r="A497" s="52">
        <v>622</v>
      </c>
      <c r="B497" s="52" t="s">
        <v>13</v>
      </c>
      <c r="C497" s="117" t="s">
        <v>1902</v>
      </c>
      <c r="E497" s="69" t="s">
        <v>2271</v>
      </c>
      <c r="G497" s="62" t="s">
        <v>1923</v>
      </c>
      <c r="J497" s="70" t="s">
        <v>2288</v>
      </c>
      <c r="K497" s="61" t="s">
        <v>1924</v>
      </c>
      <c r="M497" s="63">
        <v>0.6</v>
      </c>
      <c r="O497" s="61" t="s">
        <v>263</v>
      </c>
      <c r="P497" s="67" t="s">
        <v>655</v>
      </c>
      <c r="Q497" s="68" t="s">
        <v>266</v>
      </c>
      <c r="R497" s="74" t="s">
        <v>266</v>
      </c>
      <c r="S497" s="115" t="s">
        <v>266</v>
      </c>
      <c r="T497" s="121" t="s">
        <v>171</v>
      </c>
      <c r="U497" s="121" t="s">
        <v>390</v>
      </c>
      <c r="AE497" s="69" t="s">
        <v>959</v>
      </c>
    </row>
    <row r="498" spans="1:31">
      <c r="A498" s="52">
        <v>623</v>
      </c>
      <c r="B498" s="52" t="s">
        <v>13</v>
      </c>
      <c r="C498" s="117" t="s">
        <v>1902</v>
      </c>
      <c r="E498" s="69" t="s">
        <v>2271</v>
      </c>
      <c r="G498" s="62" t="s">
        <v>1925</v>
      </c>
      <c r="J498" s="70" t="s">
        <v>2390</v>
      </c>
      <c r="K498" s="61" t="s">
        <v>1926</v>
      </c>
      <c r="M498" s="63">
        <v>0.8</v>
      </c>
      <c r="O498" s="77" t="s">
        <v>263</v>
      </c>
      <c r="P498" s="67" t="s">
        <v>655</v>
      </c>
      <c r="Q498" s="68" t="s">
        <v>266</v>
      </c>
      <c r="R498" s="74" t="s">
        <v>266</v>
      </c>
      <c r="S498" s="115" t="s">
        <v>266</v>
      </c>
      <c r="T498" s="121" t="s">
        <v>171</v>
      </c>
      <c r="U498" s="121" t="s">
        <v>390</v>
      </c>
      <c r="V498" s="69" t="s">
        <v>609</v>
      </c>
      <c r="AE498" s="69" t="s">
        <v>1247</v>
      </c>
    </row>
    <row r="499" spans="1:31">
      <c r="A499" s="52">
        <v>624</v>
      </c>
      <c r="B499" s="52" t="s">
        <v>13</v>
      </c>
      <c r="C499" s="117" t="s">
        <v>1902</v>
      </c>
      <c r="E499" s="69" t="s">
        <v>2271</v>
      </c>
      <c r="G499" s="62" t="s">
        <v>1927</v>
      </c>
      <c r="J499" s="70" t="s">
        <v>2296</v>
      </c>
      <c r="K499" s="61" t="s">
        <v>1928</v>
      </c>
      <c r="M499" s="63">
        <v>0.5</v>
      </c>
      <c r="O499" s="77" t="s">
        <v>65</v>
      </c>
      <c r="Q499" s="68" t="s">
        <v>145</v>
      </c>
      <c r="R499" s="74" t="s">
        <v>235</v>
      </c>
      <c r="S499" s="115" t="s">
        <v>235</v>
      </c>
      <c r="T499" s="121" t="s">
        <v>171</v>
      </c>
      <c r="U499" s="121" t="s">
        <v>167</v>
      </c>
    </row>
    <row r="500" spans="1:31">
      <c r="A500" s="52">
        <v>625</v>
      </c>
      <c r="B500" s="52" t="s">
        <v>13</v>
      </c>
      <c r="C500" s="117" t="s">
        <v>1902</v>
      </c>
      <c r="E500" s="69" t="s">
        <v>2271</v>
      </c>
      <c r="G500" s="62" t="s">
        <v>1780</v>
      </c>
      <c r="J500" s="70" t="s">
        <v>922</v>
      </c>
      <c r="K500" s="61" t="s">
        <v>1929</v>
      </c>
      <c r="M500" s="6">
        <v>0.6</v>
      </c>
      <c r="O500" s="69" t="s">
        <v>65</v>
      </c>
      <c r="P500" s="67" t="s">
        <v>608</v>
      </c>
      <c r="Q500" s="68" t="s">
        <v>733</v>
      </c>
      <c r="R500" s="74" t="s">
        <v>66</v>
      </c>
      <c r="S500" s="115" t="s">
        <v>66</v>
      </c>
      <c r="T500" s="121" t="s">
        <v>171</v>
      </c>
      <c r="U500" s="121" t="s">
        <v>442</v>
      </c>
      <c r="W500" s="69" t="s">
        <v>609</v>
      </c>
    </row>
    <row r="501" spans="1:31">
      <c r="A501" s="52">
        <v>626</v>
      </c>
      <c r="B501" s="52" t="s">
        <v>13</v>
      </c>
      <c r="C501" s="117" t="s">
        <v>1902</v>
      </c>
      <c r="E501" s="69" t="s">
        <v>2271</v>
      </c>
      <c r="G501" s="62" t="s">
        <v>1930</v>
      </c>
      <c r="J501" s="70" t="s">
        <v>408</v>
      </c>
      <c r="K501" s="61" t="s">
        <v>1931</v>
      </c>
      <c r="M501" s="63">
        <v>0.8</v>
      </c>
      <c r="O501" s="77" t="s">
        <v>65</v>
      </c>
      <c r="P501" s="67" t="s">
        <v>608</v>
      </c>
      <c r="Q501" s="68" t="s">
        <v>733</v>
      </c>
      <c r="R501" s="74" t="s">
        <v>66</v>
      </c>
      <c r="S501" s="115" t="s">
        <v>66</v>
      </c>
      <c r="T501" s="121" t="s">
        <v>171</v>
      </c>
    </row>
    <row r="502" spans="1:31">
      <c r="A502" s="52">
        <v>627</v>
      </c>
      <c r="B502" s="52" t="s">
        <v>13</v>
      </c>
      <c r="C502" s="117" t="s">
        <v>1902</v>
      </c>
      <c r="E502" s="69" t="s">
        <v>2271</v>
      </c>
      <c r="G502" s="62" t="s">
        <v>98</v>
      </c>
      <c r="J502" s="70" t="s">
        <v>97</v>
      </c>
      <c r="K502" s="61" t="s">
        <v>1932</v>
      </c>
      <c r="M502" s="6">
        <v>1</v>
      </c>
      <c r="O502" s="69" t="s">
        <v>65</v>
      </c>
      <c r="P502" s="67" t="s">
        <v>612</v>
      </c>
      <c r="Q502" s="68" t="s">
        <v>97</v>
      </c>
      <c r="R502" s="74" t="s">
        <v>66</v>
      </c>
      <c r="S502" s="115" t="s">
        <v>66</v>
      </c>
      <c r="T502" s="121" t="s">
        <v>97</v>
      </c>
      <c r="U502" s="121" t="s">
        <v>100</v>
      </c>
      <c r="W502" s="69" t="s">
        <v>609</v>
      </c>
      <c r="AC502" s="69">
        <v>1</v>
      </c>
    </row>
    <row r="503" spans="1:31">
      <c r="A503" s="52">
        <v>628</v>
      </c>
      <c r="B503" s="52" t="s">
        <v>13</v>
      </c>
      <c r="C503" s="117" t="s">
        <v>1902</v>
      </c>
      <c r="E503" s="69" t="s">
        <v>2271</v>
      </c>
      <c r="G503" s="62" t="s">
        <v>1894</v>
      </c>
      <c r="J503" s="70" t="s">
        <v>71</v>
      </c>
      <c r="K503" s="61" t="s">
        <v>1933</v>
      </c>
      <c r="M503" s="63">
        <v>1</v>
      </c>
      <c r="O503" s="69" t="s">
        <v>65</v>
      </c>
      <c r="P503" s="67" t="s">
        <v>612</v>
      </c>
      <c r="Q503" s="68" t="s">
        <v>71</v>
      </c>
      <c r="R503" s="74" t="s">
        <v>66</v>
      </c>
      <c r="S503" s="115" t="s">
        <v>66</v>
      </c>
      <c r="T503" s="121" t="s">
        <v>83</v>
      </c>
      <c r="U503" s="121" t="s">
        <v>72</v>
      </c>
      <c r="V503" s="77"/>
      <c r="W503" s="69" t="s">
        <v>609</v>
      </c>
      <c r="AC503" s="69">
        <v>1</v>
      </c>
    </row>
    <row r="504" spans="1:31">
      <c r="A504" s="52">
        <v>629</v>
      </c>
      <c r="B504" s="52" t="s">
        <v>13</v>
      </c>
      <c r="C504" s="117" t="s">
        <v>1902</v>
      </c>
      <c r="E504" s="69" t="s">
        <v>2271</v>
      </c>
      <c r="G504" s="62" t="s">
        <v>1701</v>
      </c>
      <c r="J504" s="70" t="s">
        <v>636</v>
      </c>
      <c r="K504" s="61" t="s">
        <v>1813</v>
      </c>
      <c r="M504" s="63">
        <v>0.6</v>
      </c>
      <c r="O504" s="69" t="s">
        <v>65</v>
      </c>
      <c r="P504" s="67" t="s">
        <v>108</v>
      </c>
      <c r="Q504" s="68" t="s">
        <v>145</v>
      </c>
      <c r="R504" s="74" t="s">
        <v>66</v>
      </c>
      <c r="S504" s="115" t="s">
        <v>66</v>
      </c>
      <c r="T504" s="121" t="s">
        <v>171</v>
      </c>
      <c r="U504" s="121" t="s">
        <v>167</v>
      </c>
      <c r="V504" s="69" t="s">
        <v>609</v>
      </c>
    </row>
    <row r="505" spans="1:31">
      <c r="A505" s="52">
        <v>630</v>
      </c>
      <c r="B505" s="52" t="s">
        <v>13</v>
      </c>
      <c r="C505" s="117" t="s">
        <v>1902</v>
      </c>
      <c r="E505" s="69" t="s">
        <v>2271</v>
      </c>
      <c r="G505" s="62" t="s">
        <v>1934</v>
      </c>
      <c r="J505" s="70" t="s">
        <v>2289</v>
      </c>
      <c r="K505" s="61" t="s">
        <v>1935</v>
      </c>
      <c r="M505" s="63">
        <v>0.8</v>
      </c>
      <c r="O505" s="77" t="s">
        <v>65</v>
      </c>
      <c r="P505" s="67" t="s">
        <v>612</v>
      </c>
      <c r="Q505" s="68" t="s">
        <v>97</v>
      </c>
      <c r="R505" s="74" t="s">
        <v>235</v>
      </c>
      <c r="S505" s="115" t="s">
        <v>235</v>
      </c>
      <c r="T505" s="121" t="s">
        <v>171</v>
      </c>
      <c r="U505" s="121" t="s">
        <v>167</v>
      </c>
    </row>
    <row r="506" spans="1:31">
      <c r="A506" s="52">
        <v>631</v>
      </c>
      <c r="B506" s="52" t="s">
        <v>13</v>
      </c>
      <c r="C506" s="117" t="s">
        <v>1902</v>
      </c>
      <c r="E506" s="69" t="s">
        <v>2271</v>
      </c>
      <c r="G506" s="62" t="s">
        <v>1936</v>
      </c>
      <c r="J506" s="70" t="s">
        <v>2290</v>
      </c>
      <c r="K506" s="61" t="s">
        <v>1937</v>
      </c>
      <c r="M506" s="63">
        <v>0.8</v>
      </c>
      <c r="O506" s="77" t="s">
        <v>65</v>
      </c>
      <c r="P506" s="67" t="s">
        <v>612</v>
      </c>
      <c r="Q506" s="68" t="s">
        <v>97</v>
      </c>
      <c r="R506" s="74" t="s">
        <v>235</v>
      </c>
      <c r="S506" s="115" t="s">
        <v>235</v>
      </c>
      <c r="T506" s="121" t="s">
        <v>171</v>
      </c>
      <c r="U506" s="121" t="s">
        <v>167</v>
      </c>
    </row>
    <row r="507" spans="1:31">
      <c r="A507" s="52">
        <v>632</v>
      </c>
      <c r="B507" s="52" t="s">
        <v>13</v>
      </c>
      <c r="C507" s="117" t="s">
        <v>1902</v>
      </c>
      <c r="E507" s="69" t="s">
        <v>2271</v>
      </c>
      <c r="G507" s="62" t="s">
        <v>1938</v>
      </c>
      <c r="J507" s="70" t="s">
        <v>144</v>
      </c>
      <c r="K507" s="61" t="s">
        <v>1939</v>
      </c>
      <c r="M507" s="63">
        <v>0.8</v>
      </c>
      <c r="O507" s="77" t="s">
        <v>65</v>
      </c>
      <c r="P507" s="67" t="s">
        <v>108</v>
      </c>
      <c r="Q507" s="68" t="s">
        <v>144</v>
      </c>
      <c r="R507" s="74" t="s">
        <v>66</v>
      </c>
      <c r="S507" s="115" t="s">
        <v>66</v>
      </c>
      <c r="T507" s="121" t="s">
        <v>262</v>
      </c>
      <c r="U507" s="121" t="s">
        <v>144</v>
      </c>
    </row>
    <row r="508" spans="1:31">
      <c r="A508" s="52">
        <v>633</v>
      </c>
      <c r="B508" s="52" t="s">
        <v>13</v>
      </c>
      <c r="C508" s="117" t="s">
        <v>1902</v>
      </c>
      <c r="E508" s="69" t="s">
        <v>2271</v>
      </c>
      <c r="G508" s="62" t="s">
        <v>1940</v>
      </c>
      <c r="J508" s="70" t="s">
        <v>2291</v>
      </c>
      <c r="K508" s="61" t="s">
        <v>1941</v>
      </c>
      <c r="M508" s="63">
        <v>0.5</v>
      </c>
      <c r="O508" s="77" t="s">
        <v>65</v>
      </c>
      <c r="P508" s="67" t="s">
        <v>108</v>
      </c>
      <c r="Q508" s="68" t="s">
        <v>145</v>
      </c>
      <c r="R508" s="74" t="s">
        <v>66</v>
      </c>
      <c r="S508" s="115" t="s">
        <v>66</v>
      </c>
      <c r="T508" s="121" t="s">
        <v>171</v>
      </c>
      <c r="U508" s="121" t="s">
        <v>167</v>
      </c>
    </row>
    <row r="509" spans="1:31">
      <c r="A509" s="52">
        <v>634</v>
      </c>
      <c r="B509" s="52" t="s">
        <v>13</v>
      </c>
      <c r="C509" s="117" t="s">
        <v>1902</v>
      </c>
      <c r="E509" s="69" t="s">
        <v>2271</v>
      </c>
      <c r="G509" s="62" t="s">
        <v>1942</v>
      </c>
      <c r="J509" s="70" t="s">
        <v>2316</v>
      </c>
      <c r="K509" s="61" t="s">
        <v>1943</v>
      </c>
      <c r="M509" s="63">
        <v>0.6</v>
      </c>
      <c r="O509" s="77" t="s">
        <v>65</v>
      </c>
      <c r="P509" s="67" t="s">
        <v>108</v>
      </c>
      <c r="Q509" s="68" t="s">
        <v>145</v>
      </c>
      <c r="R509" s="74" t="s">
        <v>66</v>
      </c>
      <c r="S509" s="115" t="s">
        <v>66</v>
      </c>
      <c r="T509" s="121" t="s">
        <v>140</v>
      </c>
      <c r="U509" s="121" t="s">
        <v>167</v>
      </c>
    </row>
    <row r="510" spans="1:31">
      <c r="A510" s="52">
        <v>635</v>
      </c>
      <c r="B510" s="52" t="s">
        <v>13</v>
      </c>
      <c r="C510" s="117" t="s">
        <v>1902</v>
      </c>
      <c r="E510" s="69" t="s">
        <v>2271</v>
      </c>
      <c r="G510" s="62" t="s">
        <v>1944</v>
      </c>
      <c r="J510" s="70" t="s">
        <v>2316</v>
      </c>
      <c r="K510" s="61" t="s">
        <v>1945</v>
      </c>
      <c r="M510" s="63">
        <v>0.6</v>
      </c>
      <c r="O510" s="77" t="s">
        <v>65</v>
      </c>
      <c r="P510" s="67" t="s">
        <v>108</v>
      </c>
      <c r="Q510" s="68" t="s">
        <v>145</v>
      </c>
      <c r="R510" s="74" t="s">
        <v>66</v>
      </c>
      <c r="S510" s="115" t="s">
        <v>66</v>
      </c>
      <c r="T510" s="121" t="s">
        <v>140</v>
      </c>
      <c r="U510" s="121" t="s">
        <v>167</v>
      </c>
    </row>
    <row r="511" spans="1:31">
      <c r="A511" s="52">
        <v>636</v>
      </c>
      <c r="B511" s="52" t="s">
        <v>13</v>
      </c>
      <c r="C511" s="117" t="s">
        <v>1902</v>
      </c>
      <c r="E511" s="69" t="s">
        <v>2271</v>
      </c>
      <c r="G511" s="62" t="s">
        <v>1946</v>
      </c>
      <c r="J511" s="70" t="s">
        <v>374</v>
      </c>
      <c r="K511" s="69" t="s">
        <v>2599</v>
      </c>
      <c r="M511" s="63">
        <v>0.8</v>
      </c>
      <c r="O511" s="69" t="s">
        <v>65</v>
      </c>
      <c r="P511" s="67" t="s">
        <v>108</v>
      </c>
      <c r="Q511" s="68" t="s">
        <v>374</v>
      </c>
      <c r="R511" s="74" t="s">
        <v>66</v>
      </c>
      <c r="S511" s="115" t="s">
        <v>66</v>
      </c>
      <c r="T511" s="121" t="s">
        <v>262</v>
      </c>
      <c r="U511" s="121" t="s">
        <v>475</v>
      </c>
    </row>
    <row r="512" spans="1:31">
      <c r="A512" s="52">
        <v>637</v>
      </c>
      <c r="B512" s="52" t="s">
        <v>13</v>
      </c>
      <c r="C512" s="117" t="s">
        <v>1902</v>
      </c>
      <c r="E512" s="69" t="s">
        <v>2271</v>
      </c>
      <c r="G512" s="62" t="s">
        <v>1947</v>
      </c>
      <c r="J512" s="70" t="s">
        <v>390</v>
      </c>
      <c r="K512" s="61" t="s">
        <v>1948</v>
      </c>
      <c r="M512" s="63">
        <v>0.8</v>
      </c>
      <c r="O512" s="69" t="s">
        <v>65</v>
      </c>
      <c r="P512" s="67" t="s">
        <v>108</v>
      </c>
      <c r="Q512" s="68" t="s">
        <v>269</v>
      </c>
      <c r="R512" s="74" t="s">
        <v>266</v>
      </c>
      <c r="S512" s="115" t="s">
        <v>266</v>
      </c>
      <c r="T512" s="121" t="s">
        <v>171</v>
      </c>
      <c r="U512" s="121" t="s">
        <v>390</v>
      </c>
    </row>
    <row r="513" spans="1:31">
      <c r="A513" s="52">
        <v>638</v>
      </c>
      <c r="B513" s="52" t="s">
        <v>13</v>
      </c>
      <c r="C513" s="117" t="s">
        <v>1902</v>
      </c>
      <c r="E513" s="69" t="s">
        <v>2271</v>
      </c>
      <c r="G513" s="62" t="s">
        <v>80</v>
      </c>
      <c r="J513" s="70" t="s">
        <v>806</v>
      </c>
      <c r="K513" s="61" t="s">
        <v>1949</v>
      </c>
      <c r="M513" s="63">
        <v>1</v>
      </c>
      <c r="O513" s="69" t="s">
        <v>65</v>
      </c>
      <c r="P513" s="67" t="s">
        <v>612</v>
      </c>
      <c r="Q513" s="68" t="s">
        <v>608</v>
      </c>
      <c r="R513" s="74" t="s">
        <v>66</v>
      </c>
      <c r="S513" s="115" t="s">
        <v>66</v>
      </c>
      <c r="T513" s="121" t="s">
        <v>69</v>
      </c>
      <c r="U513" s="121" t="s">
        <v>72</v>
      </c>
    </row>
    <row r="514" spans="1:31">
      <c r="A514" s="52">
        <v>639</v>
      </c>
      <c r="B514" s="52" t="s">
        <v>13</v>
      </c>
      <c r="C514" s="117" t="s">
        <v>1902</v>
      </c>
      <c r="E514" s="69" t="s">
        <v>2271</v>
      </c>
      <c r="G514" s="62" t="s">
        <v>1950</v>
      </c>
      <c r="J514" s="70" t="s">
        <v>273</v>
      </c>
      <c r="K514" s="61" t="s">
        <v>1951</v>
      </c>
      <c r="M514" s="63">
        <v>0.8</v>
      </c>
      <c r="O514" s="77" t="s">
        <v>65</v>
      </c>
      <c r="P514" s="67" t="s">
        <v>608</v>
      </c>
      <c r="Q514" s="68" t="s">
        <v>608</v>
      </c>
      <c r="R514" s="74" t="s">
        <v>66</v>
      </c>
      <c r="S514" s="115" t="s">
        <v>66</v>
      </c>
      <c r="T514" s="121" t="s">
        <v>171</v>
      </c>
      <c r="U514" s="121" t="s">
        <v>273</v>
      </c>
    </row>
    <row r="515" spans="1:31">
      <c r="A515" s="52">
        <v>644</v>
      </c>
      <c r="B515" s="52" t="s">
        <v>13</v>
      </c>
      <c r="C515" s="117" t="s">
        <v>1902</v>
      </c>
      <c r="E515" s="69" t="s">
        <v>2271</v>
      </c>
      <c r="G515" s="62" t="s">
        <v>1952</v>
      </c>
      <c r="J515" s="70" t="s">
        <v>756</v>
      </c>
      <c r="K515" s="61" t="s">
        <v>1953</v>
      </c>
      <c r="M515" s="63">
        <v>0.8</v>
      </c>
      <c r="O515" s="69" t="s">
        <v>65</v>
      </c>
      <c r="P515" s="67" t="s">
        <v>608</v>
      </c>
      <c r="Q515" s="68" t="s">
        <v>608</v>
      </c>
      <c r="R515" s="74" t="s">
        <v>235</v>
      </c>
      <c r="S515" s="115" t="s">
        <v>235</v>
      </c>
      <c r="T515" s="121" t="s">
        <v>171</v>
      </c>
      <c r="U515" s="121" t="s">
        <v>167</v>
      </c>
    </row>
    <row r="516" spans="1:31">
      <c r="A516" s="52">
        <v>645</v>
      </c>
      <c r="B516" s="52" t="s">
        <v>13</v>
      </c>
      <c r="C516" s="117" t="s">
        <v>1902</v>
      </c>
      <c r="E516" s="69" t="s">
        <v>2271</v>
      </c>
      <c r="G516" s="62" t="s">
        <v>1954</v>
      </c>
      <c r="J516" s="70" t="s">
        <v>2292</v>
      </c>
      <c r="K516" s="61" t="s">
        <v>1955</v>
      </c>
      <c r="M516" s="63">
        <v>0.6</v>
      </c>
      <c r="O516" s="77" t="s">
        <v>65</v>
      </c>
      <c r="P516" s="67" t="s">
        <v>608</v>
      </c>
      <c r="Q516" s="68" t="s">
        <v>145</v>
      </c>
      <c r="R516" s="74" t="s">
        <v>66</v>
      </c>
      <c r="S516" s="115" t="s">
        <v>66</v>
      </c>
      <c r="T516" s="121" t="s">
        <v>171</v>
      </c>
    </row>
    <row r="517" spans="1:31">
      <c r="A517" s="52">
        <v>646</v>
      </c>
      <c r="B517" s="52" t="s">
        <v>13</v>
      </c>
      <c r="C517" s="117" t="s">
        <v>1902</v>
      </c>
      <c r="E517" s="69" t="s">
        <v>2271</v>
      </c>
      <c r="G517" s="62" t="s">
        <v>1956</v>
      </c>
      <c r="J517" s="70" t="s">
        <v>2295</v>
      </c>
      <c r="K517" s="61" t="s">
        <v>1957</v>
      </c>
      <c r="M517" s="63">
        <v>0.6</v>
      </c>
      <c r="O517" s="77" t="s">
        <v>65</v>
      </c>
      <c r="Q517" s="68" t="s">
        <v>145</v>
      </c>
      <c r="R517" s="74" t="s">
        <v>66</v>
      </c>
      <c r="S517" s="115" t="s">
        <v>66</v>
      </c>
      <c r="T517" s="121" t="s">
        <v>171</v>
      </c>
      <c r="U517" s="121" t="s">
        <v>167</v>
      </c>
    </row>
    <row r="518" spans="1:31">
      <c r="A518" s="52">
        <v>647</v>
      </c>
      <c r="B518" s="52" t="s">
        <v>13</v>
      </c>
      <c r="C518" s="117" t="s">
        <v>1902</v>
      </c>
      <c r="E518" s="69" t="s">
        <v>2271</v>
      </c>
      <c r="G518" s="62" t="s">
        <v>1958</v>
      </c>
      <c r="J518" s="70" t="s">
        <v>2386</v>
      </c>
      <c r="K518" s="61" t="s">
        <v>1959</v>
      </c>
      <c r="M518" s="63">
        <v>1</v>
      </c>
      <c r="O518" s="77" t="s">
        <v>65</v>
      </c>
      <c r="P518" s="67" t="s">
        <v>184</v>
      </c>
      <c r="Q518" s="68" t="s">
        <v>182</v>
      </c>
      <c r="R518" s="74" t="s">
        <v>182</v>
      </c>
      <c r="S518" s="115" t="s">
        <v>182</v>
      </c>
      <c r="T518" s="121" t="s">
        <v>171</v>
      </c>
      <c r="U518" s="121" t="s">
        <v>182</v>
      </c>
    </row>
    <row r="519" spans="1:31">
      <c r="A519" s="52">
        <v>648</v>
      </c>
      <c r="B519" s="52" t="s">
        <v>13</v>
      </c>
      <c r="C519" s="117" t="s">
        <v>1902</v>
      </c>
      <c r="E519" s="69" t="s">
        <v>2271</v>
      </c>
      <c r="G519" s="62" t="s">
        <v>1960</v>
      </c>
      <c r="J519" s="70" t="s">
        <v>326</v>
      </c>
      <c r="K519" s="61" t="s">
        <v>1961</v>
      </c>
      <c r="M519" s="6">
        <v>1</v>
      </c>
      <c r="O519" s="77" t="s">
        <v>263</v>
      </c>
      <c r="P519" s="67" t="s">
        <v>655</v>
      </c>
      <c r="Q519" s="68" t="s">
        <v>266</v>
      </c>
      <c r="R519" s="74" t="s">
        <v>266</v>
      </c>
      <c r="S519" s="115" t="s">
        <v>266</v>
      </c>
      <c r="T519" s="121" t="s">
        <v>171</v>
      </c>
      <c r="U519" s="121" t="s">
        <v>326</v>
      </c>
      <c r="V519" s="77"/>
      <c r="W519" s="69" t="s">
        <v>609</v>
      </c>
      <c r="AE519" s="69" t="s">
        <v>1247</v>
      </c>
    </row>
    <row r="520" spans="1:31">
      <c r="A520" s="52">
        <v>649</v>
      </c>
      <c r="B520" s="52" t="s">
        <v>13</v>
      </c>
      <c r="C520" s="117" t="s">
        <v>1902</v>
      </c>
      <c r="E520" s="69" t="s">
        <v>2271</v>
      </c>
      <c r="G520" s="62" t="s">
        <v>179</v>
      </c>
      <c r="J520" s="70" t="s">
        <v>182</v>
      </c>
      <c r="K520" s="61" t="s">
        <v>1962</v>
      </c>
      <c r="M520" s="63">
        <v>1</v>
      </c>
      <c r="O520" s="77" t="s">
        <v>65</v>
      </c>
      <c r="P520" s="67" t="s">
        <v>184</v>
      </c>
      <c r="Q520" s="68" t="s">
        <v>182</v>
      </c>
      <c r="R520" s="74" t="s">
        <v>182</v>
      </c>
      <c r="S520" s="115" t="s">
        <v>182</v>
      </c>
      <c r="T520" s="121" t="s">
        <v>171</v>
      </c>
      <c r="U520" s="121" t="s">
        <v>182</v>
      </c>
    </row>
    <row r="521" spans="1:31">
      <c r="A521" s="52">
        <v>650</v>
      </c>
      <c r="B521" s="52" t="s">
        <v>13</v>
      </c>
      <c r="C521" s="117" t="s">
        <v>1902</v>
      </c>
      <c r="E521" s="69" t="s">
        <v>2271</v>
      </c>
      <c r="G521" s="62" t="s">
        <v>1963</v>
      </c>
      <c r="J521" s="62" t="s">
        <v>1963</v>
      </c>
      <c r="K521" s="61" t="s">
        <v>1964</v>
      </c>
      <c r="M521" s="63">
        <v>0.5</v>
      </c>
      <c r="O521" s="69" t="s">
        <v>688</v>
      </c>
      <c r="P521" s="67" t="s">
        <v>608</v>
      </c>
      <c r="Q521" s="68" t="s">
        <v>145</v>
      </c>
      <c r="R521" s="74" t="s">
        <v>66</v>
      </c>
      <c r="S521" s="115" t="s">
        <v>66</v>
      </c>
      <c r="T521" s="121" t="s">
        <v>171</v>
      </c>
      <c r="U521" s="121" t="s">
        <v>167</v>
      </c>
    </row>
    <row r="522" spans="1:31">
      <c r="A522" s="52">
        <v>651</v>
      </c>
      <c r="B522" s="52" t="s">
        <v>13</v>
      </c>
      <c r="C522" s="117" t="s">
        <v>1902</v>
      </c>
      <c r="E522" s="69" t="s">
        <v>2271</v>
      </c>
      <c r="G522" s="62" t="s">
        <v>1965</v>
      </c>
      <c r="J522" s="62" t="s">
        <v>1965</v>
      </c>
      <c r="K522" s="61" t="s">
        <v>1966</v>
      </c>
      <c r="M522" s="63">
        <v>0.5</v>
      </c>
      <c r="O522" s="69" t="s">
        <v>688</v>
      </c>
      <c r="P522" s="67" t="s">
        <v>608</v>
      </c>
      <c r="Q522" s="68" t="s">
        <v>145</v>
      </c>
      <c r="R522" s="74" t="s">
        <v>66</v>
      </c>
      <c r="S522" s="115" t="s">
        <v>66</v>
      </c>
      <c r="T522" s="121" t="s">
        <v>171</v>
      </c>
      <c r="U522" s="121" t="s">
        <v>167</v>
      </c>
    </row>
    <row r="523" spans="1:31">
      <c r="A523" s="52">
        <v>652</v>
      </c>
      <c r="B523" s="52" t="s">
        <v>13</v>
      </c>
      <c r="C523" s="117" t="s">
        <v>1902</v>
      </c>
      <c r="E523" s="69" t="s">
        <v>2271</v>
      </c>
      <c r="G523" s="62" t="s">
        <v>1196</v>
      </c>
      <c r="J523" s="70" t="s">
        <v>123</v>
      </c>
      <c r="K523" s="61" t="s">
        <v>1967</v>
      </c>
      <c r="M523" s="63">
        <v>1</v>
      </c>
      <c r="O523" s="77" t="s">
        <v>65</v>
      </c>
      <c r="P523" s="67" t="s">
        <v>108</v>
      </c>
      <c r="Q523" s="68" t="s">
        <v>123</v>
      </c>
      <c r="R523" s="74" t="s">
        <v>66</v>
      </c>
      <c r="S523" s="115" t="s">
        <v>66</v>
      </c>
      <c r="T523" s="121" t="s">
        <v>130</v>
      </c>
      <c r="U523" s="121" t="s">
        <v>167</v>
      </c>
      <c r="V523" s="69"/>
      <c r="W523" s="69" t="s">
        <v>609</v>
      </c>
      <c r="X523" s="69" t="s">
        <v>609</v>
      </c>
    </row>
    <row r="524" spans="1:31">
      <c r="A524" s="52">
        <v>653</v>
      </c>
      <c r="B524" s="52" t="s">
        <v>13</v>
      </c>
      <c r="C524" s="117" t="s">
        <v>1902</v>
      </c>
      <c r="E524" s="69" t="s">
        <v>2271</v>
      </c>
      <c r="G524" s="62" t="s">
        <v>1704</v>
      </c>
      <c r="J524" s="70" t="s">
        <v>256</v>
      </c>
      <c r="K524" s="61" t="s">
        <v>1968</v>
      </c>
      <c r="M524" s="6">
        <v>1</v>
      </c>
      <c r="O524" s="77" t="s">
        <v>65</v>
      </c>
      <c r="P524" s="67" t="s">
        <v>108</v>
      </c>
      <c r="Q524" s="68" t="s">
        <v>254</v>
      </c>
      <c r="R524" s="74" t="s">
        <v>66</v>
      </c>
      <c r="S524" s="115" t="s">
        <v>66</v>
      </c>
      <c r="T524" s="121" t="s">
        <v>130</v>
      </c>
      <c r="U524" s="121" t="s">
        <v>167</v>
      </c>
    </row>
    <row r="525" spans="1:31">
      <c r="A525" s="52">
        <v>654</v>
      </c>
      <c r="B525" s="52" t="s">
        <v>13</v>
      </c>
      <c r="C525" s="117" t="s">
        <v>1902</v>
      </c>
      <c r="E525" s="69" t="s">
        <v>2271</v>
      </c>
      <c r="G525" s="62" t="s">
        <v>147</v>
      </c>
      <c r="J525" s="70" t="s">
        <v>149</v>
      </c>
      <c r="K525" s="61" t="s">
        <v>1969</v>
      </c>
      <c r="M525" s="63">
        <v>1</v>
      </c>
      <c r="O525" s="77" t="s">
        <v>65</v>
      </c>
      <c r="P525" s="67" t="s">
        <v>108</v>
      </c>
      <c r="Q525" s="68" t="s">
        <v>149</v>
      </c>
      <c r="R525" s="74" t="s">
        <v>66</v>
      </c>
      <c r="S525" s="115" t="s">
        <v>66</v>
      </c>
      <c r="T525" s="121" t="s">
        <v>152</v>
      </c>
      <c r="U525" s="121" t="s">
        <v>150</v>
      </c>
    </row>
    <row r="526" spans="1:31">
      <c r="A526" s="52">
        <v>655</v>
      </c>
      <c r="B526" s="52" t="s">
        <v>13</v>
      </c>
      <c r="C526" s="117" t="s">
        <v>1902</v>
      </c>
      <c r="E526" s="69" t="s">
        <v>2271</v>
      </c>
      <c r="G526" s="62" t="s">
        <v>1970</v>
      </c>
      <c r="J526" s="70" t="s">
        <v>2330</v>
      </c>
      <c r="K526" s="61" t="s">
        <v>1971</v>
      </c>
      <c r="M526" s="63">
        <v>1</v>
      </c>
      <c r="O526" s="77" t="s">
        <v>65</v>
      </c>
      <c r="P526" s="67" t="s">
        <v>608</v>
      </c>
      <c r="Q526" s="68" t="s">
        <v>145</v>
      </c>
      <c r="R526" s="74" t="s">
        <v>235</v>
      </c>
      <c r="S526" s="115" t="s">
        <v>235</v>
      </c>
      <c r="T526" s="121" t="s">
        <v>171</v>
      </c>
      <c r="U526" s="121" t="s">
        <v>390</v>
      </c>
      <c r="V526" s="69" t="s">
        <v>609</v>
      </c>
    </row>
    <row r="527" spans="1:31">
      <c r="A527" s="52">
        <v>656</v>
      </c>
      <c r="B527" s="52" t="s">
        <v>13</v>
      </c>
      <c r="C527" s="117" t="s">
        <v>1902</v>
      </c>
      <c r="E527" s="69" t="s">
        <v>2271</v>
      </c>
      <c r="G527" s="62" t="s">
        <v>1972</v>
      </c>
      <c r="J527" s="70" t="s">
        <v>2293</v>
      </c>
      <c r="K527" s="61" t="s">
        <v>1973</v>
      </c>
      <c r="M527" s="63">
        <v>0.6</v>
      </c>
      <c r="O527" s="77" t="s">
        <v>65</v>
      </c>
      <c r="P527" s="67" t="s">
        <v>608</v>
      </c>
      <c r="Q527" s="68" t="s">
        <v>145</v>
      </c>
      <c r="R527" s="74" t="s">
        <v>66</v>
      </c>
      <c r="S527" s="115" t="s">
        <v>66</v>
      </c>
      <c r="T527" s="121" t="s">
        <v>171</v>
      </c>
    </row>
    <row r="528" spans="1:31">
      <c r="A528" s="52">
        <v>657</v>
      </c>
      <c r="B528" s="52" t="s">
        <v>13</v>
      </c>
      <c r="C528" s="117" t="s">
        <v>1902</v>
      </c>
      <c r="E528" s="69" t="s">
        <v>2271</v>
      </c>
      <c r="G528" s="62" t="s">
        <v>1974</v>
      </c>
      <c r="J528" s="70" t="s">
        <v>2294</v>
      </c>
      <c r="K528" s="61" t="s">
        <v>1975</v>
      </c>
      <c r="M528" s="63">
        <v>0.6</v>
      </c>
      <c r="O528" s="77" t="s">
        <v>65</v>
      </c>
      <c r="P528" s="67" t="s">
        <v>608</v>
      </c>
      <c r="Q528" s="68" t="s">
        <v>145</v>
      </c>
      <c r="R528" s="74" t="s">
        <v>66</v>
      </c>
      <c r="S528" s="115" t="s">
        <v>66</v>
      </c>
      <c r="T528" s="121" t="s">
        <v>171</v>
      </c>
    </row>
    <row r="529" spans="1:31">
      <c r="A529" s="52">
        <v>660</v>
      </c>
      <c r="B529" s="52" t="s">
        <v>13</v>
      </c>
      <c r="C529" s="117" t="s">
        <v>1902</v>
      </c>
      <c r="E529" s="69" t="s">
        <v>2271</v>
      </c>
      <c r="G529" s="62" t="s">
        <v>1247</v>
      </c>
      <c r="J529" s="70" t="s">
        <v>326</v>
      </c>
      <c r="K529" s="61" t="s">
        <v>1976</v>
      </c>
      <c r="M529" s="6">
        <v>1</v>
      </c>
      <c r="O529" s="77" t="s">
        <v>263</v>
      </c>
      <c r="P529" s="67" t="s">
        <v>655</v>
      </c>
      <c r="Q529" s="68" t="s">
        <v>266</v>
      </c>
      <c r="R529" s="74" t="s">
        <v>266</v>
      </c>
      <c r="S529" s="115" t="s">
        <v>266</v>
      </c>
      <c r="T529" s="121" t="s">
        <v>171</v>
      </c>
      <c r="U529" s="121" t="s">
        <v>326</v>
      </c>
      <c r="V529" s="77"/>
      <c r="W529" s="69" t="s">
        <v>609</v>
      </c>
      <c r="AE529" s="69" t="s">
        <v>1247</v>
      </c>
    </row>
    <row r="530" spans="1:31">
      <c r="A530" s="52">
        <v>661</v>
      </c>
      <c r="B530" s="52" t="s">
        <v>13</v>
      </c>
      <c r="C530" s="117" t="s">
        <v>1902</v>
      </c>
      <c r="E530" s="69" t="s">
        <v>2271</v>
      </c>
      <c r="G530" s="62" t="s">
        <v>1977</v>
      </c>
      <c r="J530" s="70" t="s">
        <v>2297</v>
      </c>
      <c r="K530" s="61" t="s">
        <v>1978</v>
      </c>
      <c r="M530" s="63">
        <v>0.8</v>
      </c>
      <c r="O530" s="77" t="s">
        <v>65</v>
      </c>
      <c r="P530" s="67" t="s">
        <v>108</v>
      </c>
      <c r="Q530" s="68" t="s">
        <v>145</v>
      </c>
      <c r="R530" s="74" t="s">
        <v>66</v>
      </c>
      <c r="S530" s="115" t="s">
        <v>66</v>
      </c>
      <c r="T530" s="121" t="s">
        <v>171</v>
      </c>
      <c r="U530" s="121" t="s">
        <v>167</v>
      </c>
    </row>
    <row r="531" spans="1:31">
      <c r="A531" s="52">
        <v>662</v>
      </c>
      <c r="B531" s="52" t="s">
        <v>13</v>
      </c>
      <c r="C531" s="117" t="s">
        <v>1902</v>
      </c>
      <c r="E531" s="69" t="s">
        <v>2271</v>
      </c>
      <c r="G531" s="62" t="s">
        <v>1979</v>
      </c>
      <c r="J531" s="70" t="s">
        <v>2355</v>
      </c>
      <c r="K531" s="61" t="s">
        <v>1980</v>
      </c>
      <c r="M531" s="63">
        <v>0.8</v>
      </c>
      <c r="O531" s="77" t="s">
        <v>65</v>
      </c>
      <c r="P531" s="67" t="s">
        <v>108</v>
      </c>
      <c r="Q531" s="68" t="s">
        <v>608</v>
      </c>
      <c r="R531" s="74" t="s">
        <v>66</v>
      </c>
      <c r="S531" s="115" t="s">
        <v>66</v>
      </c>
      <c r="T531" s="121" t="s">
        <v>171</v>
      </c>
      <c r="V531" s="69" t="s">
        <v>609</v>
      </c>
    </row>
    <row r="532" spans="1:31">
      <c r="A532" s="52">
        <v>663</v>
      </c>
      <c r="B532" s="52" t="s">
        <v>13</v>
      </c>
      <c r="C532" s="117" t="s">
        <v>1902</v>
      </c>
      <c r="E532" s="69" t="s">
        <v>2271</v>
      </c>
      <c r="G532" s="62" t="s">
        <v>1981</v>
      </c>
      <c r="J532" s="70" t="s">
        <v>2355</v>
      </c>
      <c r="K532" s="61" t="s">
        <v>1982</v>
      </c>
      <c r="M532" s="63">
        <v>0.8</v>
      </c>
      <c r="O532" s="77" t="s">
        <v>65</v>
      </c>
      <c r="P532" s="67" t="s">
        <v>108</v>
      </c>
      <c r="Q532" s="68" t="s">
        <v>608</v>
      </c>
      <c r="R532" s="74" t="s">
        <v>66</v>
      </c>
      <c r="S532" s="115" t="s">
        <v>66</v>
      </c>
      <c r="T532" s="121" t="s">
        <v>171</v>
      </c>
      <c r="W532" s="69" t="s">
        <v>609</v>
      </c>
    </row>
    <row r="533" spans="1:31">
      <c r="A533" s="52">
        <v>664</v>
      </c>
      <c r="B533" s="52" t="s">
        <v>13</v>
      </c>
      <c r="C533" s="117" t="s">
        <v>1902</v>
      </c>
      <c r="E533" s="69" t="s">
        <v>2271</v>
      </c>
      <c r="G533" s="62" t="s">
        <v>1983</v>
      </c>
      <c r="J533" s="70" t="s">
        <v>2322</v>
      </c>
      <c r="K533" s="61" t="s">
        <v>1984</v>
      </c>
      <c r="M533" s="63">
        <v>0.4</v>
      </c>
      <c r="O533" s="77" t="s">
        <v>688</v>
      </c>
      <c r="P533" s="67" t="s">
        <v>608</v>
      </c>
      <c r="Q533" s="68" t="s">
        <v>222</v>
      </c>
      <c r="R533" s="74" t="s">
        <v>235</v>
      </c>
      <c r="S533" s="115" t="s">
        <v>235</v>
      </c>
      <c r="T533" s="121" t="s">
        <v>171</v>
      </c>
      <c r="U533" s="121" t="s">
        <v>326</v>
      </c>
      <c r="V533" s="77"/>
      <c r="W533" s="69" t="s">
        <v>609</v>
      </c>
      <c r="X533" s="69" t="s">
        <v>609</v>
      </c>
    </row>
    <row r="534" spans="1:31">
      <c r="A534" s="52">
        <v>665</v>
      </c>
      <c r="B534" s="52" t="s">
        <v>13</v>
      </c>
      <c r="C534" s="117" t="s">
        <v>1902</v>
      </c>
      <c r="E534" s="69" t="s">
        <v>2271</v>
      </c>
      <c r="G534" s="62" t="s">
        <v>959</v>
      </c>
      <c r="J534" s="70" t="s">
        <v>958</v>
      </c>
      <c r="K534" s="131" t="s">
        <v>1985</v>
      </c>
      <c r="M534" s="63">
        <v>1</v>
      </c>
      <c r="O534" s="61" t="s">
        <v>263</v>
      </c>
      <c r="P534" s="67" t="s">
        <v>655</v>
      </c>
      <c r="Q534" s="68" t="s">
        <v>266</v>
      </c>
      <c r="R534" s="74" t="s">
        <v>266</v>
      </c>
      <c r="S534" s="115" t="s">
        <v>266</v>
      </c>
      <c r="T534" s="121" t="s">
        <v>171</v>
      </c>
      <c r="U534" s="121" t="s">
        <v>326</v>
      </c>
      <c r="AD534" s="88" t="s">
        <v>2588</v>
      </c>
      <c r="AE534" s="69" t="s">
        <v>959</v>
      </c>
    </row>
    <row r="535" spans="1:31">
      <c r="A535" s="52">
        <v>666</v>
      </c>
      <c r="B535" s="52" t="s">
        <v>13</v>
      </c>
      <c r="C535" s="117" t="s">
        <v>1902</v>
      </c>
      <c r="E535" s="69" t="s">
        <v>2271</v>
      </c>
      <c r="G535" s="62" t="s">
        <v>1986</v>
      </c>
      <c r="J535" s="70" t="s">
        <v>2388</v>
      </c>
      <c r="K535" s="61" t="s">
        <v>1987</v>
      </c>
      <c r="M535" s="63">
        <v>1</v>
      </c>
      <c r="O535" s="61" t="s">
        <v>263</v>
      </c>
      <c r="P535" s="67" t="s">
        <v>184</v>
      </c>
      <c r="Q535" s="68" t="s">
        <v>182</v>
      </c>
      <c r="R535" s="74" t="s">
        <v>182</v>
      </c>
      <c r="S535" s="115" t="s">
        <v>182</v>
      </c>
      <c r="T535" s="121" t="s">
        <v>171</v>
      </c>
      <c r="AE535" s="69" t="s">
        <v>947</v>
      </c>
    </row>
    <row r="536" spans="1:31">
      <c r="A536" s="52">
        <v>667</v>
      </c>
      <c r="B536" s="52" t="s">
        <v>13</v>
      </c>
      <c r="C536" s="117" t="s">
        <v>1902</v>
      </c>
      <c r="E536" s="69" t="s">
        <v>2271</v>
      </c>
      <c r="G536" s="62" t="s">
        <v>269</v>
      </c>
      <c r="J536" s="70" t="s">
        <v>266</v>
      </c>
      <c r="K536" s="70" t="s">
        <v>1988</v>
      </c>
      <c r="M536" s="63">
        <v>1</v>
      </c>
      <c r="O536" s="61" t="s">
        <v>263</v>
      </c>
      <c r="P536" s="67" t="s">
        <v>655</v>
      </c>
      <c r="Q536" s="68" t="s">
        <v>266</v>
      </c>
      <c r="R536" s="74" t="s">
        <v>266</v>
      </c>
      <c r="S536" s="115" t="s">
        <v>266</v>
      </c>
      <c r="T536" s="121" t="s">
        <v>171</v>
      </c>
      <c r="U536" s="121" t="s">
        <v>326</v>
      </c>
      <c r="AC536" s="61">
        <v>1</v>
      </c>
      <c r="AD536" s="69" t="s">
        <v>2587</v>
      </c>
      <c r="AE536" s="69" t="s">
        <v>266</v>
      </c>
    </row>
    <row r="537" spans="1:31">
      <c r="A537" s="52">
        <v>669</v>
      </c>
      <c r="B537" s="52" t="s">
        <v>13</v>
      </c>
      <c r="C537" s="117" t="s">
        <v>1902</v>
      </c>
      <c r="E537" s="69" t="s">
        <v>2271</v>
      </c>
      <c r="G537" s="62" t="s">
        <v>1897</v>
      </c>
      <c r="J537" s="70" t="s">
        <v>1002</v>
      </c>
      <c r="K537" s="61" t="s">
        <v>1989</v>
      </c>
      <c r="M537" s="63">
        <v>0.8</v>
      </c>
      <c r="O537" s="77" t="s">
        <v>65</v>
      </c>
      <c r="P537" s="67" t="s">
        <v>108</v>
      </c>
      <c r="Q537" s="68" t="s">
        <v>144</v>
      </c>
      <c r="R537" s="74" t="s">
        <v>66</v>
      </c>
      <c r="S537" s="115" t="s">
        <v>66</v>
      </c>
      <c r="T537" s="121" t="s">
        <v>262</v>
      </c>
      <c r="U537" s="121" t="s">
        <v>144</v>
      </c>
    </row>
    <row r="538" spans="1:31">
      <c r="A538" s="52">
        <v>670</v>
      </c>
      <c r="B538" s="52" t="s">
        <v>13</v>
      </c>
      <c r="C538" s="117" t="s">
        <v>1902</v>
      </c>
      <c r="E538" s="69" t="s">
        <v>2271</v>
      </c>
      <c r="G538" s="62" t="s">
        <v>1990</v>
      </c>
      <c r="J538" s="70" t="s">
        <v>1002</v>
      </c>
      <c r="K538" s="61" t="s">
        <v>1991</v>
      </c>
      <c r="M538" s="63">
        <v>0.8</v>
      </c>
      <c r="O538" s="77" t="s">
        <v>65</v>
      </c>
      <c r="P538" s="67" t="s">
        <v>108</v>
      </c>
      <c r="Q538" s="68" t="s">
        <v>144</v>
      </c>
      <c r="R538" s="74" t="s">
        <v>66</v>
      </c>
      <c r="S538" s="115" t="s">
        <v>66</v>
      </c>
      <c r="T538" s="121" t="s">
        <v>262</v>
      </c>
      <c r="U538" s="121" t="s">
        <v>144</v>
      </c>
    </row>
    <row r="539" spans="1:31">
      <c r="A539" s="52">
        <v>671</v>
      </c>
      <c r="B539" s="52" t="s">
        <v>13</v>
      </c>
      <c r="C539" s="117" t="s">
        <v>1902</v>
      </c>
      <c r="E539" s="69" t="s">
        <v>2271</v>
      </c>
      <c r="G539" s="62" t="s">
        <v>1992</v>
      </c>
      <c r="J539" s="70" t="s">
        <v>217</v>
      </c>
      <c r="K539" s="61" t="s">
        <v>1993</v>
      </c>
      <c r="M539" s="63">
        <v>1</v>
      </c>
      <c r="O539" s="77" t="s">
        <v>65</v>
      </c>
      <c r="P539" s="67" t="s">
        <v>108</v>
      </c>
      <c r="Q539" s="68" t="s">
        <v>217</v>
      </c>
      <c r="R539" s="74" t="s">
        <v>66</v>
      </c>
      <c r="S539" s="115" t="s">
        <v>66</v>
      </c>
      <c r="T539" s="121" t="s">
        <v>171</v>
      </c>
      <c r="U539" s="121" t="s">
        <v>135</v>
      </c>
      <c r="V539" s="77"/>
      <c r="W539" s="69" t="s">
        <v>609</v>
      </c>
      <c r="X539" s="69" t="s">
        <v>609</v>
      </c>
    </row>
    <row r="540" spans="1:31">
      <c r="A540" s="52">
        <v>672</v>
      </c>
      <c r="B540" s="52" t="s">
        <v>13</v>
      </c>
      <c r="C540" s="117" t="s">
        <v>1902</v>
      </c>
      <c r="E540" s="69" t="s">
        <v>2271</v>
      </c>
      <c r="G540" s="62" t="s">
        <v>1994</v>
      </c>
      <c r="J540" s="70" t="s">
        <v>2331</v>
      </c>
      <c r="K540" s="61" t="s">
        <v>1995</v>
      </c>
      <c r="M540" s="63">
        <v>0.4</v>
      </c>
      <c r="O540" s="77" t="s">
        <v>65</v>
      </c>
      <c r="Q540" s="68" t="s">
        <v>145</v>
      </c>
      <c r="R540" s="74" t="s">
        <v>66</v>
      </c>
      <c r="S540" s="115" t="s">
        <v>66</v>
      </c>
      <c r="T540" s="121" t="s">
        <v>171</v>
      </c>
      <c r="U540" s="121" t="s">
        <v>167</v>
      </c>
    </row>
    <row r="541" spans="1:31">
      <c r="A541" s="52">
        <v>673</v>
      </c>
      <c r="B541" s="52" t="s">
        <v>13</v>
      </c>
      <c r="C541" s="117" t="s">
        <v>1902</v>
      </c>
      <c r="E541" s="69" t="s">
        <v>2271</v>
      </c>
      <c r="G541" s="62" t="s">
        <v>1996</v>
      </c>
      <c r="J541" s="70" t="s">
        <v>326</v>
      </c>
      <c r="K541" s="61" t="s">
        <v>1997</v>
      </c>
      <c r="M541" s="6">
        <v>1</v>
      </c>
      <c r="O541" s="77" t="s">
        <v>263</v>
      </c>
      <c r="P541" s="67" t="s">
        <v>655</v>
      </c>
      <c r="Q541" s="68" t="s">
        <v>266</v>
      </c>
      <c r="R541" s="74" t="s">
        <v>266</v>
      </c>
      <c r="S541" s="115" t="s">
        <v>266</v>
      </c>
      <c r="T541" s="121" t="s">
        <v>171</v>
      </c>
      <c r="U541" s="121" t="s">
        <v>326</v>
      </c>
      <c r="V541" s="77"/>
      <c r="W541" s="69" t="s">
        <v>609</v>
      </c>
      <c r="AE541" s="69" t="s">
        <v>1247</v>
      </c>
    </row>
    <row r="542" spans="1:31">
      <c r="A542" s="52">
        <v>674</v>
      </c>
      <c r="B542" s="52" t="s">
        <v>13</v>
      </c>
      <c r="C542" s="117" t="s">
        <v>1902</v>
      </c>
      <c r="E542" s="69" t="s">
        <v>2271</v>
      </c>
      <c r="G542" s="62" t="s">
        <v>1998</v>
      </c>
      <c r="J542" s="70" t="s">
        <v>263</v>
      </c>
      <c r="K542" s="61" t="s">
        <v>1999</v>
      </c>
      <c r="M542" s="6">
        <v>1</v>
      </c>
      <c r="O542" s="77" t="s">
        <v>263</v>
      </c>
      <c r="P542" s="67" t="s">
        <v>655</v>
      </c>
      <c r="Q542" s="68" t="s">
        <v>266</v>
      </c>
      <c r="R542" s="74" t="s">
        <v>266</v>
      </c>
      <c r="S542" s="115" t="s">
        <v>266</v>
      </c>
      <c r="T542" s="121" t="s">
        <v>171</v>
      </c>
      <c r="U542" s="121" t="s">
        <v>326</v>
      </c>
      <c r="AE542" s="69" t="s">
        <v>269</v>
      </c>
    </row>
    <row r="543" spans="1:31">
      <c r="A543" s="52">
        <v>676</v>
      </c>
      <c r="B543" s="52" t="s">
        <v>13</v>
      </c>
      <c r="C543" s="117" t="s">
        <v>1902</v>
      </c>
      <c r="E543" s="69" t="s">
        <v>2271</v>
      </c>
      <c r="G543" s="62" t="s">
        <v>2000</v>
      </c>
      <c r="J543" s="70" t="s">
        <v>958</v>
      </c>
      <c r="K543" s="61" t="s">
        <v>2001</v>
      </c>
      <c r="M543" s="63">
        <v>1</v>
      </c>
      <c r="O543" s="61" t="s">
        <v>263</v>
      </c>
      <c r="P543" s="67" t="s">
        <v>655</v>
      </c>
      <c r="Q543" s="68" t="s">
        <v>266</v>
      </c>
      <c r="R543" s="74" t="s">
        <v>266</v>
      </c>
      <c r="S543" s="115" t="s">
        <v>266</v>
      </c>
      <c r="T543" s="121" t="s">
        <v>171</v>
      </c>
      <c r="U543" s="121" t="s">
        <v>326</v>
      </c>
      <c r="AE543" s="69" t="s">
        <v>959</v>
      </c>
    </row>
    <row r="544" spans="1:31">
      <c r="A544" s="52">
        <v>677</v>
      </c>
      <c r="B544" s="52" t="s">
        <v>13</v>
      </c>
      <c r="C544" s="117" t="s">
        <v>1902</v>
      </c>
      <c r="E544" s="69" t="s">
        <v>2271</v>
      </c>
      <c r="G544" s="62" t="s">
        <v>2002</v>
      </c>
      <c r="J544" s="70" t="s">
        <v>2318</v>
      </c>
      <c r="K544" s="69" t="s">
        <v>2003</v>
      </c>
      <c r="M544" s="63">
        <v>0.6</v>
      </c>
      <c r="O544" s="61" t="s">
        <v>263</v>
      </c>
      <c r="P544" s="67" t="s">
        <v>655</v>
      </c>
      <c r="Q544" s="68" t="s">
        <v>266</v>
      </c>
      <c r="R544" s="74" t="s">
        <v>266</v>
      </c>
      <c r="S544" s="115" t="s">
        <v>266</v>
      </c>
      <c r="T544" s="121" t="s">
        <v>171</v>
      </c>
      <c r="U544" s="121" t="s">
        <v>326</v>
      </c>
      <c r="AE544" s="69" t="s">
        <v>959</v>
      </c>
    </row>
    <row r="545" spans="1:31">
      <c r="A545" s="52">
        <v>678</v>
      </c>
      <c r="B545" s="52" t="s">
        <v>13</v>
      </c>
      <c r="C545" s="117" t="s">
        <v>1902</v>
      </c>
      <c r="E545" s="69" t="s">
        <v>2271</v>
      </c>
      <c r="G545" s="62" t="s">
        <v>1706</v>
      </c>
      <c r="J545" s="70" t="s">
        <v>623</v>
      </c>
      <c r="K545" s="61" t="s">
        <v>1862</v>
      </c>
      <c r="M545" s="6">
        <v>1</v>
      </c>
      <c r="O545" s="77" t="s">
        <v>65</v>
      </c>
      <c r="P545" s="67" t="s">
        <v>108</v>
      </c>
      <c r="Q545" s="68" t="s">
        <v>107</v>
      </c>
      <c r="R545" s="74" t="s">
        <v>66</v>
      </c>
      <c r="S545" s="115" t="s">
        <v>66</v>
      </c>
      <c r="T545" s="121" t="s">
        <v>119</v>
      </c>
      <c r="U545" s="121" t="s">
        <v>623</v>
      </c>
    </row>
    <row r="546" spans="1:31">
      <c r="A546" s="52">
        <v>679</v>
      </c>
      <c r="B546" s="52" t="s">
        <v>13</v>
      </c>
      <c r="C546" s="117" t="s">
        <v>1902</v>
      </c>
      <c r="E546" s="69" t="s">
        <v>2271</v>
      </c>
      <c r="G546" s="130" t="s">
        <v>2004</v>
      </c>
      <c r="J546" s="70" t="s">
        <v>959</v>
      </c>
      <c r="K546" s="61" t="s">
        <v>2005</v>
      </c>
      <c r="M546" s="63">
        <v>0.6</v>
      </c>
      <c r="O546" s="77" t="s">
        <v>688</v>
      </c>
      <c r="P546" s="67" t="s">
        <v>608</v>
      </c>
      <c r="Q546" s="68" t="s">
        <v>608</v>
      </c>
      <c r="R546" s="74" t="s">
        <v>418</v>
      </c>
      <c r="S546" s="115" t="s">
        <v>418</v>
      </c>
      <c r="T546" s="121" t="s">
        <v>171</v>
      </c>
      <c r="V546" s="77"/>
      <c r="W546" s="69" t="s">
        <v>609</v>
      </c>
      <c r="X546" s="69" t="s">
        <v>609</v>
      </c>
    </row>
    <row r="547" spans="1:31">
      <c r="A547" s="52">
        <v>681</v>
      </c>
      <c r="B547" s="52" t="s">
        <v>13</v>
      </c>
      <c r="C547" s="117" t="s">
        <v>1902</v>
      </c>
      <c r="E547" s="69" t="s">
        <v>2271</v>
      </c>
      <c r="G547" s="62" t="s">
        <v>2006</v>
      </c>
      <c r="J547" s="70" t="s">
        <v>664</v>
      </c>
      <c r="K547" s="61" t="s">
        <v>2007</v>
      </c>
      <c r="M547" s="63">
        <v>0.6</v>
      </c>
      <c r="O547" s="77" t="s">
        <v>65</v>
      </c>
      <c r="P547" s="67" t="s">
        <v>608</v>
      </c>
      <c r="Q547" s="68" t="s">
        <v>145</v>
      </c>
      <c r="R547" s="74" t="s">
        <v>66</v>
      </c>
      <c r="S547" s="115" t="s">
        <v>66</v>
      </c>
      <c r="T547" s="121" t="s">
        <v>171</v>
      </c>
      <c r="U547" s="121" t="s">
        <v>442</v>
      </c>
      <c r="V547" s="77"/>
      <c r="W547" s="69" t="s">
        <v>609</v>
      </c>
      <c r="X547" s="69" t="s">
        <v>609</v>
      </c>
    </row>
    <row r="548" spans="1:31">
      <c r="A548" s="52">
        <v>682</v>
      </c>
      <c r="B548" s="52" t="s">
        <v>13</v>
      </c>
      <c r="C548" s="117" t="s">
        <v>1902</v>
      </c>
      <c r="E548" s="69" t="s">
        <v>2271</v>
      </c>
      <c r="G548" s="62" t="s">
        <v>1697</v>
      </c>
      <c r="J548" s="70" t="s">
        <v>2342</v>
      </c>
      <c r="K548" s="61" t="s">
        <v>2008</v>
      </c>
      <c r="M548" s="63">
        <v>0.5</v>
      </c>
      <c r="O548" s="77" t="s">
        <v>65</v>
      </c>
      <c r="P548" s="67" t="s">
        <v>608</v>
      </c>
      <c r="Q548" s="68" t="s">
        <v>145</v>
      </c>
      <c r="R548" s="74" t="s">
        <v>66</v>
      </c>
      <c r="S548" s="115" t="s">
        <v>66</v>
      </c>
      <c r="T548" s="121" t="s">
        <v>171</v>
      </c>
      <c r="U548" s="121" t="s">
        <v>167</v>
      </c>
    </row>
    <row r="549" spans="1:31">
      <c r="A549" s="52">
        <v>683</v>
      </c>
      <c r="B549" s="52" t="s">
        <v>13</v>
      </c>
      <c r="C549" s="117" t="s">
        <v>1902</v>
      </c>
      <c r="E549" s="69" t="s">
        <v>2271</v>
      </c>
      <c r="G549" s="62" t="s">
        <v>2009</v>
      </c>
      <c r="J549" s="70" t="s">
        <v>2391</v>
      </c>
      <c r="K549" s="61" t="s">
        <v>2010</v>
      </c>
      <c r="M549" s="63">
        <v>1</v>
      </c>
      <c r="O549" s="77" t="s">
        <v>263</v>
      </c>
      <c r="P549" s="67" t="s">
        <v>655</v>
      </c>
      <c r="Q549" s="68" t="s">
        <v>266</v>
      </c>
      <c r="R549" s="74" t="s">
        <v>266</v>
      </c>
      <c r="S549" s="115" t="s">
        <v>266</v>
      </c>
      <c r="T549" s="121" t="s">
        <v>171</v>
      </c>
      <c r="U549" s="121" t="s">
        <v>390</v>
      </c>
      <c r="V549" s="69" t="s">
        <v>609</v>
      </c>
      <c r="AE549" s="69" t="s">
        <v>1247</v>
      </c>
    </row>
    <row r="550" spans="1:31">
      <c r="A550" s="52">
        <v>684</v>
      </c>
      <c r="B550" s="52" t="s">
        <v>13</v>
      </c>
      <c r="C550" s="117" t="s">
        <v>1902</v>
      </c>
      <c r="E550" s="69" t="s">
        <v>2271</v>
      </c>
      <c r="G550" s="62" t="s">
        <v>366</v>
      </c>
      <c r="J550" s="70" t="s">
        <v>808</v>
      </c>
      <c r="K550" s="61" t="s">
        <v>2011</v>
      </c>
      <c r="M550" s="6">
        <v>0.6</v>
      </c>
      <c r="N550" s="55">
        <v>43019</v>
      </c>
      <c r="O550" s="77" t="s">
        <v>688</v>
      </c>
      <c r="P550" s="67" t="s">
        <v>608</v>
      </c>
      <c r="Q550" s="68" t="s">
        <v>608</v>
      </c>
      <c r="R550" s="74" t="s">
        <v>66</v>
      </c>
      <c r="S550" s="115" t="s">
        <v>66</v>
      </c>
      <c r="T550" s="121" t="s">
        <v>171</v>
      </c>
      <c r="U550" s="121" t="s">
        <v>167</v>
      </c>
      <c r="V550" s="77"/>
      <c r="W550" s="77"/>
      <c r="X550" s="69" t="s">
        <v>609</v>
      </c>
    </row>
    <row r="551" spans="1:31">
      <c r="A551" s="52">
        <v>685</v>
      </c>
      <c r="B551" s="52" t="s">
        <v>13</v>
      </c>
      <c r="C551" s="117" t="s">
        <v>1902</v>
      </c>
      <c r="E551" s="69" t="s">
        <v>2271</v>
      </c>
      <c r="G551" s="62" t="s">
        <v>2012</v>
      </c>
      <c r="J551" s="70" t="s">
        <v>2298</v>
      </c>
      <c r="K551" s="61" t="s">
        <v>2013</v>
      </c>
      <c r="M551" s="63">
        <v>0.5</v>
      </c>
      <c r="O551" s="77" t="s">
        <v>65</v>
      </c>
      <c r="P551" s="67" t="s">
        <v>608</v>
      </c>
      <c r="Q551" s="68" t="s">
        <v>145</v>
      </c>
      <c r="R551" s="74" t="s">
        <v>66</v>
      </c>
      <c r="S551" s="115" t="s">
        <v>66</v>
      </c>
      <c r="T551" s="121" t="s">
        <v>171</v>
      </c>
    </row>
    <row r="552" spans="1:31">
      <c r="A552" s="52">
        <v>686</v>
      </c>
      <c r="B552" s="52" t="s">
        <v>13</v>
      </c>
      <c r="C552" s="117" t="s">
        <v>1902</v>
      </c>
      <c r="E552" s="69" t="s">
        <v>2271</v>
      </c>
      <c r="G552" s="62" t="s">
        <v>2014</v>
      </c>
      <c r="J552" s="70" t="s">
        <v>2014</v>
      </c>
      <c r="K552" s="61" t="s">
        <v>2015</v>
      </c>
      <c r="M552" s="63">
        <v>0.5</v>
      </c>
      <c r="O552" s="77" t="s">
        <v>65</v>
      </c>
      <c r="P552" s="67" t="s">
        <v>108</v>
      </c>
      <c r="Q552" s="68" t="s">
        <v>145</v>
      </c>
      <c r="R552" s="74" t="s">
        <v>66</v>
      </c>
      <c r="S552" s="115" t="s">
        <v>66</v>
      </c>
      <c r="T552" s="121" t="s">
        <v>171</v>
      </c>
      <c r="U552" s="121" t="s">
        <v>167</v>
      </c>
    </row>
    <row r="553" spans="1:31">
      <c r="A553" s="52">
        <v>687</v>
      </c>
      <c r="B553" s="52" t="s">
        <v>13</v>
      </c>
      <c r="C553" s="117" t="s">
        <v>1902</v>
      </c>
      <c r="E553" s="69" t="s">
        <v>2271</v>
      </c>
      <c r="G553" s="62" t="s">
        <v>2016</v>
      </c>
      <c r="J553" s="70" t="s">
        <v>541</v>
      </c>
      <c r="K553" s="61" t="s">
        <v>2017</v>
      </c>
      <c r="M553" s="63">
        <v>0.6</v>
      </c>
      <c r="O553" s="77" t="s">
        <v>65</v>
      </c>
      <c r="P553" s="67" t="s">
        <v>108</v>
      </c>
      <c r="Q553" s="68" t="s">
        <v>145</v>
      </c>
      <c r="R553" s="74" t="s">
        <v>66</v>
      </c>
      <c r="S553" s="115" t="s">
        <v>66</v>
      </c>
      <c r="T553" s="121" t="s">
        <v>368</v>
      </c>
      <c r="U553" s="121" t="s">
        <v>167</v>
      </c>
      <c r="V553" s="77"/>
      <c r="W553" s="77"/>
      <c r="X553" s="77" t="s">
        <v>609</v>
      </c>
    </row>
    <row r="554" spans="1:31">
      <c r="A554" s="52">
        <v>688</v>
      </c>
      <c r="B554" s="52" t="s">
        <v>13</v>
      </c>
      <c r="C554" s="117" t="s">
        <v>1902</v>
      </c>
      <c r="E554" s="69" t="s">
        <v>2271</v>
      </c>
      <c r="G554" s="62" t="s">
        <v>2018</v>
      </c>
      <c r="J554" s="70" t="s">
        <v>2299</v>
      </c>
      <c r="K554" s="61" t="s">
        <v>2019</v>
      </c>
      <c r="M554" s="63">
        <v>0.5</v>
      </c>
      <c r="O554" s="77" t="s">
        <v>65</v>
      </c>
      <c r="P554" s="67" t="s">
        <v>608</v>
      </c>
      <c r="Q554" s="68" t="s">
        <v>145</v>
      </c>
      <c r="R554" s="74" t="s">
        <v>66</v>
      </c>
      <c r="S554" s="115" t="s">
        <v>66</v>
      </c>
      <c r="T554" s="121" t="s">
        <v>171</v>
      </c>
    </row>
    <row r="555" spans="1:31">
      <c r="A555" s="52">
        <v>689</v>
      </c>
      <c r="B555" s="52" t="s">
        <v>13</v>
      </c>
      <c r="C555" s="117" t="s">
        <v>1902</v>
      </c>
      <c r="E555" s="69" t="s">
        <v>2271</v>
      </c>
      <c r="G555" s="62" t="s">
        <v>2020</v>
      </c>
      <c r="J555" s="70" t="s">
        <v>371</v>
      </c>
      <c r="K555" s="61" t="s">
        <v>2021</v>
      </c>
      <c r="M555" s="63">
        <v>0.8</v>
      </c>
      <c r="O555" s="77" t="s">
        <v>65</v>
      </c>
      <c r="P555" s="67" t="s">
        <v>608</v>
      </c>
      <c r="Q555" s="68" t="s">
        <v>145</v>
      </c>
      <c r="R555" s="74" t="s">
        <v>66</v>
      </c>
      <c r="S555" s="115" t="s">
        <v>66</v>
      </c>
      <c r="T555" s="121" t="s">
        <v>171</v>
      </c>
      <c r="U555" s="121" t="s">
        <v>371</v>
      </c>
      <c r="AE555" s="69" t="s">
        <v>2592</v>
      </c>
    </row>
    <row r="556" spans="1:31">
      <c r="A556" s="52">
        <v>690</v>
      </c>
      <c r="B556" s="52" t="s">
        <v>13</v>
      </c>
      <c r="C556" s="117" t="s">
        <v>1902</v>
      </c>
      <c r="E556" s="69" t="s">
        <v>2271</v>
      </c>
      <c r="G556" s="62" t="s">
        <v>2022</v>
      </c>
      <c r="J556" s="70" t="s">
        <v>2300</v>
      </c>
      <c r="K556" s="61" t="s">
        <v>2023</v>
      </c>
      <c r="M556" s="63">
        <v>0.8</v>
      </c>
      <c r="O556" s="77" t="s">
        <v>65</v>
      </c>
      <c r="P556" s="67" t="s">
        <v>108</v>
      </c>
      <c r="Q556" s="68" t="s">
        <v>145</v>
      </c>
      <c r="R556" s="74" t="s">
        <v>66</v>
      </c>
      <c r="S556" s="115" t="s">
        <v>66</v>
      </c>
      <c r="T556" s="121" t="s">
        <v>171</v>
      </c>
    </row>
    <row r="557" spans="1:31">
      <c r="A557" s="52">
        <v>691</v>
      </c>
      <c r="B557" s="52" t="s">
        <v>13</v>
      </c>
      <c r="C557" s="117" t="s">
        <v>1902</v>
      </c>
      <c r="E557" s="69" t="s">
        <v>2271</v>
      </c>
      <c r="F557" s="61">
        <v>1</v>
      </c>
      <c r="G557" s="62" t="s">
        <v>2024</v>
      </c>
      <c r="J557" s="62" t="s">
        <v>2024</v>
      </c>
      <c r="K557" s="61" t="s">
        <v>2025</v>
      </c>
      <c r="M557" s="63">
        <v>0</v>
      </c>
      <c r="O557" s="69" t="s">
        <v>688</v>
      </c>
      <c r="P557" s="67" t="s">
        <v>248</v>
      </c>
      <c r="Q557" s="68" t="s">
        <v>248</v>
      </c>
      <c r="R557" s="74" t="s">
        <v>66</v>
      </c>
      <c r="S557" s="115" t="s">
        <v>145</v>
      </c>
      <c r="T557" s="121" t="s">
        <v>171</v>
      </c>
      <c r="U557" s="121" t="s">
        <v>167</v>
      </c>
    </row>
    <row r="558" spans="1:31">
      <c r="A558" s="52">
        <v>692</v>
      </c>
      <c r="B558" s="52" t="s">
        <v>13</v>
      </c>
      <c r="C558" s="117" t="s">
        <v>1902</v>
      </c>
      <c r="E558" s="69" t="s">
        <v>2271</v>
      </c>
      <c r="G558" s="62" t="s">
        <v>2026</v>
      </c>
      <c r="J558" s="62" t="s">
        <v>2026</v>
      </c>
      <c r="K558" s="61" t="s">
        <v>2027</v>
      </c>
      <c r="M558" s="63">
        <v>0</v>
      </c>
      <c r="O558" s="69" t="s">
        <v>688</v>
      </c>
      <c r="P558" s="67" t="s">
        <v>608</v>
      </c>
      <c r="Q558" s="68" t="s">
        <v>145</v>
      </c>
      <c r="R558" s="74" t="s">
        <v>235</v>
      </c>
      <c r="S558" s="115" t="s">
        <v>235</v>
      </c>
      <c r="T558" s="121" t="s">
        <v>171</v>
      </c>
      <c r="U558" s="121" t="s">
        <v>167</v>
      </c>
    </row>
    <row r="559" spans="1:31">
      <c r="A559" s="52">
        <v>693</v>
      </c>
      <c r="B559" s="52" t="s">
        <v>13</v>
      </c>
      <c r="C559" s="117" t="s">
        <v>1902</v>
      </c>
      <c r="E559" s="69" t="s">
        <v>2271</v>
      </c>
      <c r="G559" s="62" t="s">
        <v>333</v>
      </c>
      <c r="J559" s="70" t="s">
        <v>333</v>
      </c>
      <c r="K559" s="61" t="s">
        <v>2028</v>
      </c>
      <c r="M559" s="63">
        <v>0.5</v>
      </c>
      <c r="O559" s="77" t="s">
        <v>189</v>
      </c>
      <c r="P559" s="67" t="s">
        <v>717</v>
      </c>
      <c r="Q559" s="68" t="s">
        <v>210</v>
      </c>
      <c r="R559" s="74" t="s">
        <v>879</v>
      </c>
      <c r="S559" s="115" t="s">
        <v>210</v>
      </c>
      <c r="T559" s="121" t="s">
        <v>171</v>
      </c>
      <c r="U559" s="121" t="s">
        <v>167</v>
      </c>
    </row>
    <row r="560" spans="1:31">
      <c r="A560" s="52">
        <v>694</v>
      </c>
      <c r="B560" s="52" t="s">
        <v>13</v>
      </c>
      <c r="C560" s="117" t="s">
        <v>1902</v>
      </c>
      <c r="E560" s="69" t="s">
        <v>2271</v>
      </c>
      <c r="G560" s="62" t="s">
        <v>439</v>
      </c>
      <c r="J560" s="70" t="s">
        <v>190</v>
      </c>
      <c r="K560" s="61" t="s">
        <v>2029</v>
      </c>
      <c r="M560" s="63">
        <v>1</v>
      </c>
      <c r="O560" s="77" t="s">
        <v>189</v>
      </c>
      <c r="P560" s="67" t="s">
        <v>717</v>
      </c>
      <c r="Q560" s="68" t="s">
        <v>190</v>
      </c>
      <c r="R560" s="74" t="s">
        <v>866</v>
      </c>
      <c r="S560" s="115" t="s">
        <v>195</v>
      </c>
      <c r="T560" s="121" t="s">
        <v>171</v>
      </c>
      <c r="U560" s="121" t="s">
        <v>335</v>
      </c>
      <c r="V560" s="77"/>
      <c r="W560" s="69" t="s">
        <v>609</v>
      </c>
    </row>
    <row r="561" spans="1:31">
      <c r="A561" s="52">
        <v>695</v>
      </c>
      <c r="B561" s="52" t="s">
        <v>13</v>
      </c>
      <c r="C561" s="117" t="s">
        <v>1902</v>
      </c>
      <c r="E561" s="69" t="s">
        <v>2271</v>
      </c>
      <c r="G561" s="62" t="s">
        <v>2030</v>
      </c>
      <c r="J561" s="70" t="s">
        <v>2385</v>
      </c>
      <c r="K561" s="61" t="s">
        <v>2031</v>
      </c>
      <c r="M561" s="63">
        <v>0.4</v>
      </c>
      <c r="O561" s="69" t="s">
        <v>65</v>
      </c>
      <c r="P561" s="67" t="s">
        <v>655</v>
      </c>
      <c r="Q561" s="68" t="s">
        <v>266</v>
      </c>
      <c r="R561" s="74" t="s">
        <v>266</v>
      </c>
      <c r="S561" s="115" t="s">
        <v>266</v>
      </c>
      <c r="T561" s="121" t="s">
        <v>171</v>
      </c>
      <c r="U561" s="121" t="s">
        <v>326</v>
      </c>
      <c r="V561" s="69" t="s">
        <v>609</v>
      </c>
    </row>
    <row r="562" spans="1:31">
      <c r="A562" s="52">
        <v>696</v>
      </c>
      <c r="B562" s="52" t="s">
        <v>13</v>
      </c>
      <c r="C562" s="117" t="s">
        <v>1902</v>
      </c>
      <c r="E562" s="69" t="s">
        <v>2271</v>
      </c>
      <c r="G562" s="62" t="s">
        <v>2032</v>
      </c>
      <c r="J562" s="70" t="s">
        <v>2374</v>
      </c>
      <c r="K562" s="61" t="s">
        <v>2033</v>
      </c>
      <c r="M562" s="63">
        <v>0.5</v>
      </c>
      <c r="O562" s="77" t="s">
        <v>189</v>
      </c>
      <c r="P562" s="67" t="s">
        <v>717</v>
      </c>
      <c r="Q562" s="68" t="s">
        <v>210</v>
      </c>
      <c r="R562" s="74" t="s">
        <v>879</v>
      </c>
      <c r="S562" s="115" t="s">
        <v>210</v>
      </c>
      <c r="T562" s="121" t="s">
        <v>171</v>
      </c>
      <c r="U562" s="121" t="s">
        <v>167</v>
      </c>
    </row>
    <row r="563" spans="1:31">
      <c r="A563" s="52">
        <v>697</v>
      </c>
      <c r="B563" s="52" t="s">
        <v>13</v>
      </c>
      <c r="C563" s="117" t="s">
        <v>1902</v>
      </c>
      <c r="E563" s="69" t="s">
        <v>2271</v>
      </c>
      <c r="G563" s="62" t="s">
        <v>2034</v>
      </c>
      <c r="J563" s="70" t="s">
        <v>2034</v>
      </c>
      <c r="K563" s="61" t="s">
        <v>2035</v>
      </c>
      <c r="M563" s="63">
        <v>0.5</v>
      </c>
      <c r="O563" s="77" t="s">
        <v>65</v>
      </c>
      <c r="P563" s="67" t="s">
        <v>608</v>
      </c>
      <c r="Q563" s="68" t="s">
        <v>145</v>
      </c>
      <c r="R563" s="74" t="s">
        <v>66</v>
      </c>
      <c r="S563" s="115" t="s">
        <v>66</v>
      </c>
      <c r="T563" s="121" t="s">
        <v>171</v>
      </c>
      <c r="U563" s="121" t="s">
        <v>167</v>
      </c>
      <c r="V563" s="69" t="s">
        <v>609</v>
      </c>
    </row>
    <row r="564" spans="1:31">
      <c r="A564" s="52">
        <v>698</v>
      </c>
      <c r="B564" s="52" t="s">
        <v>13</v>
      </c>
      <c r="C564" s="117" t="s">
        <v>1902</v>
      </c>
      <c r="E564" s="69" t="s">
        <v>2271</v>
      </c>
      <c r="G564" s="62" t="s">
        <v>2036</v>
      </c>
      <c r="J564" s="70" t="s">
        <v>2034</v>
      </c>
      <c r="K564" s="61" t="s">
        <v>2037</v>
      </c>
      <c r="M564" s="63">
        <v>0.5</v>
      </c>
      <c r="O564" s="77" t="s">
        <v>65</v>
      </c>
      <c r="P564" s="67" t="s">
        <v>608</v>
      </c>
      <c r="Q564" s="68" t="s">
        <v>145</v>
      </c>
      <c r="R564" s="74" t="s">
        <v>66</v>
      </c>
      <c r="S564" s="115" t="s">
        <v>66</v>
      </c>
      <c r="T564" s="121" t="s">
        <v>171</v>
      </c>
      <c r="U564" s="121" t="s">
        <v>167</v>
      </c>
      <c r="W564" s="69" t="s">
        <v>609</v>
      </c>
    </row>
    <row r="565" spans="1:31">
      <c r="A565" s="52">
        <v>700</v>
      </c>
      <c r="B565" s="52" t="s">
        <v>13</v>
      </c>
      <c r="C565" s="117" t="s">
        <v>1902</v>
      </c>
      <c r="E565" s="69" t="s">
        <v>2271</v>
      </c>
      <c r="G565" s="62" t="s">
        <v>737</v>
      </c>
      <c r="J565" s="70" t="s">
        <v>210</v>
      </c>
      <c r="K565" s="61" t="s">
        <v>1866</v>
      </c>
      <c r="M565" s="63">
        <v>1</v>
      </c>
      <c r="O565" s="77" t="s">
        <v>189</v>
      </c>
      <c r="P565" s="67" t="s">
        <v>608</v>
      </c>
      <c r="Q565" s="68" t="s">
        <v>608</v>
      </c>
      <c r="R565" s="74" t="s">
        <v>210</v>
      </c>
      <c r="S565" s="115" t="s">
        <v>210</v>
      </c>
      <c r="T565" s="121" t="s">
        <v>171</v>
      </c>
      <c r="U565" s="121" t="s">
        <v>167</v>
      </c>
      <c r="AB565" s="77"/>
      <c r="AC565" s="69">
        <v>2</v>
      </c>
      <c r="AE565" s="69" t="s">
        <v>737</v>
      </c>
    </row>
    <row r="566" spans="1:31">
      <c r="A566" s="52">
        <v>701</v>
      </c>
      <c r="B566" s="52" t="s">
        <v>13</v>
      </c>
      <c r="C566" s="117" t="s">
        <v>1902</v>
      </c>
      <c r="E566" s="69" t="s">
        <v>2271</v>
      </c>
      <c r="G566" s="62" t="s">
        <v>2038</v>
      </c>
      <c r="J566" s="70" t="s">
        <v>2301</v>
      </c>
      <c r="K566" s="61" t="s">
        <v>2039</v>
      </c>
      <c r="M566" s="63">
        <v>0.8</v>
      </c>
      <c r="O566" s="77" t="s">
        <v>65</v>
      </c>
      <c r="P566" s="67" t="s">
        <v>108</v>
      </c>
      <c r="Q566" s="68" t="s">
        <v>420</v>
      </c>
      <c r="R566" s="74" t="s">
        <v>66</v>
      </c>
      <c r="S566" s="115" t="s">
        <v>66</v>
      </c>
      <c r="T566" s="121" t="s">
        <v>171</v>
      </c>
    </row>
    <row r="567" spans="1:31">
      <c r="A567" s="52">
        <v>702</v>
      </c>
      <c r="B567" s="52" t="s">
        <v>13</v>
      </c>
      <c r="C567" s="117" t="s">
        <v>1902</v>
      </c>
      <c r="E567" s="69" t="s">
        <v>2271</v>
      </c>
      <c r="G567" s="62" t="s">
        <v>2040</v>
      </c>
      <c r="J567" s="70" t="s">
        <v>2302</v>
      </c>
      <c r="K567" s="61" t="s">
        <v>2041</v>
      </c>
      <c r="M567" s="63">
        <v>0.8</v>
      </c>
      <c r="O567" s="77" t="s">
        <v>65</v>
      </c>
      <c r="P567" s="67" t="s">
        <v>108</v>
      </c>
      <c r="Q567" s="68" t="s">
        <v>144</v>
      </c>
      <c r="R567" s="74" t="s">
        <v>66</v>
      </c>
      <c r="S567" s="115" t="s">
        <v>66</v>
      </c>
      <c r="T567" s="121" t="s">
        <v>262</v>
      </c>
      <c r="U567" s="121" t="s">
        <v>144</v>
      </c>
    </row>
    <row r="568" spans="1:31">
      <c r="A568" s="52">
        <v>703</v>
      </c>
      <c r="B568" s="52" t="s">
        <v>13</v>
      </c>
      <c r="C568" s="117" t="s">
        <v>1902</v>
      </c>
      <c r="E568" s="69" t="s">
        <v>2271</v>
      </c>
      <c r="G568" s="62" t="s">
        <v>2042</v>
      </c>
      <c r="J568" s="70" t="s">
        <v>2042</v>
      </c>
      <c r="K568" s="61" t="s">
        <v>2043</v>
      </c>
      <c r="M568" s="63">
        <v>0.4</v>
      </c>
      <c r="O568" s="77" t="s">
        <v>65</v>
      </c>
      <c r="P568" s="67" t="s">
        <v>608</v>
      </c>
      <c r="Q568" s="68" t="s">
        <v>608</v>
      </c>
      <c r="R568" s="74" t="s">
        <v>66</v>
      </c>
      <c r="S568" s="115" t="s">
        <v>66</v>
      </c>
      <c r="T568" s="121" t="s">
        <v>171</v>
      </c>
      <c r="U568" s="121" t="s">
        <v>390</v>
      </c>
    </row>
    <row r="569" spans="1:31">
      <c r="A569" s="52">
        <v>704</v>
      </c>
      <c r="B569" s="52" t="s">
        <v>13</v>
      </c>
      <c r="C569" s="117" t="s">
        <v>1902</v>
      </c>
      <c r="E569" s="69" t="s">
        <v>2271</v>
      </c>
      <c r="G569" s="62" t="s">
        <v>2044</v>
      </c>
      <c r="J569" s="70" t="s">
        <v>173</v>
      </c>
      <c r="K569" s="61" t="s">
        <v>2045</v>
      </c>
      <c r="M569" s="63">
        <v>0.8</v>
      </c>
      <c r="O569" s="77" t="s">
        <v>65</v>
      </c>
      <c r="P569" s="67" t="s">
        <v>108</v>
      </c>
      <c r="Q569" s="68" t="s">
        <v>173</v>
      </c>
      <c r="R569" s="74" t="s">
        <v>66</v>
      </c>
      <c r="S569" s="115" t="s">
        <v>66</v>
      </c>
      <c r="T569" s="121" t="s">
        <v>173</v>
      </c>
    </row>
    <row r="570" spans="1:31">
      <c r="A570" s="52">
        <v>705</v>
      </c>
      <c r="B570" s="52" t="s">
        <v>13</v>
      </c>
      <c r="C570" s="117" t="s">
        <v>1902</v>
      </c>
      <c r="E570" s="69" t="s">
        <v>2271</v>
      </c>
      <c r="G570" s="62" t="s">
        <v>2046</v>
      </c>
      <c r="J570" s="70" t="s">
        <v>2046</v>
      </c>
      <c r="K570" s="69" t="s">
        <v>2333</v>
      </c>
      <c r="M570" s="63">
        <v>0.8</v>
      </c>
      <c r="O570" s="69" t="s">
        <v>65</v>
      </c>
      <c r="P570" s="67" t="s">
        <v>108</v>
      </c>
      <c r="Q570" s="68" t="s">
        <v>145</v>
      </c>
      <c r="R570" s="74" t="s">
        <v>66</v>
      </c>
      <c r="S570" s="115" t="s">
        <v>66</v>
      </c>
      <c r="T570" s="121" t="s">
        <v>171</v>
      </c>
      <c r="U570" s="121" t="s">
        <v>167</v>
      </c>
    </row>
    <row r="571" spans="1:31">
      <c r="A571" s="52">
        <v>706</v>
      </c>
      <c r="B571" s="52" t="s">
        <v>13</v>
      </c>
      <c r="C571" s="117" t="s">
        <v>1902</v>
      </c>
      <c r="E571" s="69" t="s">
        <v>2271</v>
      </c>
      <c r="F571" s="61">
        <v>1</v>
      </c>
      <c r="G571" s="62" t="s">
        <v>2047</v>
      </c>
      <c r="J571" s="70" t="s">
        <v>2354</v>
      </c>
      <c r="K571" s="61" t="s">
        <v>2048</v>
      </c>
      <c r="M571" s="63">
        <v>1</v>
      </c>
      <c r="O571" s="69" t="s">
        <v>688</v>
      </c>
      <c r="P571" s="67" t="s">
        <v>608</v>
      </c>
      <c r="Q571" s="68" t="s">
        <v>608</v>
      </c>
      <c r="S571" s="115" t="s">
        <v>145</v>
      </c>
      <c r="T571" s="121" t="s">
        <v>171</v>
      </c>
      <c r="U571" s="121" t="s">
        <v>167</v>
      </c>
    </row>
    <row r="572" spans="1:31">
      <c r="A572" s="52">
        <v>707</v>
      </c>
      <c r="B572" s="52" t="s">
        <v>13</v>
      </c>
      <c r="C572" s="117" t="s">
        <v>1902</v>
      </c>
      <c r="E572" s="69" t="s">
        <v>2271</v>
      </c>
      <c r="G572" s="62" t="s">
        <v>2049</v>
      </c>
      <c r="J572" s="70" t="s">
        <v>235</v>
      </c>
      <c r="K572" s="61" t="s">
        <v>2050</v>
      </c>
      <c r="M572" s="63">
        <v>1</v>
      </c>
      <c r="O572" s="69" t="s">
        <v>688</v>
      </c>
      <c r="P572" s="67" t="s">
        <v>608</v>
      </c>
      <c r="Q572" s="68" t="s">
        <v>608</v>
      </c>
      <c r="R572" s="74" t="s">
        <v>235</v>
      </c>
      <c r="S572" s="115" t="s">
        <v>235</v>
      </c>
      <c r="T572" s="121" t="s">
        <v>171</v>
      </c>
      <c r="U572" s="121" t="s">
        <v>167</v>
      </c>
    </row>
    <row r="573" spans="1:31">
      <c r="A573" s="52">
        <v>708</v>
      </c>
      <c r="B573" s="52" t="s">
        <v>13</v>
      </c>
      <c r="C573" s="117" t="s">
        <v>1902</v>
      </c>
      <c r="E573" s="69" t="s">
        <v>2271</v>
      </c>
      <c r="G573" s="62" t="s">
        <v>1691</v>
      </c>
      <c r="J573" s="70" t="s">
        <v>402</v>
      </c>
      <c r="K573" s="69" t="s">
        <v>2334</v>
      </c>
      <c r="M573" s="63">
        <v>1</v>
      </c>
      <c r="O573" s="77" t="s">
        <v>65</v>
      </c>
      <c r="P573" s="67" t="s">
        <v>608</v>
      </c>
      <c r="Q573" s="68" t="s">
        <v>145</v>
      </c>
      <c r="R573" s="74" t="s">
        <v>66</v>
      </c>
      <c r="S573" s="115" t="s">
        <v>66</v>
      </c>
      <c r="T573" s="121" t="s">
        <v>171</v>
      </c>
      <c r="U573" s="121" t="s">
        <v>402</v>
      </c>
      <c r="W573" s="69" t="s">
        <v>609</v>
      </c>
    </row>
    <row r="574" spans="1:31">
      <c r="A574" s="52">
        <v>709</v>
      </c>
      <c r="B574" s="52" t="s">
        <v>13</v>
      </c>
      <c r="C574" s="117" t="s">
        <v>1902</v>
      </c>
      <c r="E574" s="69" t="s">
        <v>2271</v>
      </c>
      <c r="G574" s="62" t="s">
        <v>1694</v>
      </c>
      <c r="J574" s="70" t="s">
        <v>87</v>
      </c>
      <c r="K574" s="69" t="s">
        <v>2335</v>
      </c>
      <c r="M574" s="63">
        <v>1</v>
      </c>
      <c r="O574" s="77" t="s">
        <v>65</v>
      </c>
      <c r="P574" s="67" t="s">
        <v>607</v>
      </c>
      <c r="Q574" s="68" t="s">
        <v>87</v>
      </c>
      <c r="R574" s="74" t="s">
        <v>66</v>
      </c>
      <c r="S574" s="115" t="s">
        <v>66</v>
      </c>
      <c r="T574" s="121" t="s">
        <v>95</v>
      </c>
      <c r="U574" s="121" t="s">
        <v>87</v>
      </c>
      <c r="V574" s="77"/>
      <c r="W574" s="69" t="s">
        <v>609</v>
      </c>
    </row>
    <row r="575" spans="1:31">
      <c r="A575" s="52">
        <v>710</v>
      </c>
      <c r="B575" s="52" t="s">
        <v>13</v>
      </c>
      <c r="C575" s="117" t="s">
        <v>1902</v>
      </c>
      <c r="E575" s="69" t="s">
        <v>2271</v>
      </c>
      <c r="G575" s="62" t="s">
        <v>2051</v>
      </c>
      <c r="J575" s="70" t="s">
        <v>2342</v>
      </c>
      <c r="K575" s="61" t="s">
        <v>2052</v>
      </c>
      <c r="M575" s="63">
        <v>0.5</v>
      </c>
      <c r="O575" s="77" t="s">
        <v>65</v>
      </c>
      <c r="P575" s="67" t="s">
        <v>608</v>
      </c>
      <c r="Q575" s="68" t="s">
        <v>145</v>
      </c>
      <c r="R575" s="74" t="s">
        <v>66</v>
      </c>
      <c r="S575" s="115" t="s">
        <v>66</v>
      </c>
      <c r="T575" s="121" t="s">
        <v>171</v>
      </c>
      <c r="U575" s="121" t="s">
        <v>167</v>
      </c>
    </row>
    <row r="576" spans="1:31">
      <c r="A576" s="52">
        <v>711</v>
      </c>
      <c r="B576" s="52" t="s">
        <v>13</v>
      </c>
      <c r="C576" s="117" t="s">
        <v>1902</v>
      </c>
      <c r="E576" s="69" t="s">
        <v>2271</v>
      </c>
      <c r="G576" s="62" t="s">
        <v>2053</v>
      </c>
      <c r="J576" s="62" t="s">
        <v>2053</v>
      </c>
      <c r="K576" s="61" t="s">
        <v>2054</v>
      </c>
      <c r="M576" s="6">
        <v>0</v>
      </c>
      <c r="N576" s="55">
        <v>43014</v>
      </c>
      <c r="O576" s="77" t="s">
        <v>65</v>
      </c>
      <c r="P576" s="67" t="s">
        <v>108</v>
      </c>
      <c r="Q576" s="68" t="s">
        <v>145</v>
      </c>
      <c r="R576" s="74" t="s">
        <v>66</v>
      </c>
      <c r="S576" s="115" t="s">
        <v>66</v>
      </c>
      <c r="T576" s="121" t="s">
        <v>171</v>
      </c>
      <c r="U576" s="121" t="s">
        <v>402</v>
      </c>
      <c r="V576" s="77"/>
      <c r="W576" s="69" t="s">
        <v>609</v>
      </c>
      <c r="X576" s="69" t="s">
        <v>609</v>
      </c>
    </row>
    <row r="577" spans="1:31">
      <c r="A577" s="52">
        <v>712</v>
      </c>
      <c r="B577" s="52" t="s">
        <v>13</v>
      </c>
      <c r="C577" s="117" t="s">
        <v>1902</v>
      </c>
      <c r="E577" s="69" t="s">
        <v>2271</v>
      </c>
      <c r="G577" s="62" t="s">
        <v>2055</v>
      </c>
      <c r="J577" s="70" t="s">
        <v>420</v>
      </c>
      <c r="K577" s="61" t="s">
        <v>2056</v>
      </c>
      <c r="M577" s="63">
        <v>1</v>
      </c>
      <c r="O577" s="77" t="s">
        <v>65</v>
      </c>
      <c r="P577" s="67" t="s">
        <v>108</v>
      </c>
      <c r="Q577" s="68" t="s">
        <v>420</v>
      </c>
      <c r="R577" s="74" t="s">
        <v>66</v>
      </c>
      <c r="S577" s="115" t="s">
        <v>66</v>
      </c>
      <c r="T577" s="121" t="s">
        <v>171</v>
      </c>
    </row>
    <row r="578" spans="1:31">
      <c r="A578" s="52">
        <v>713</v>
      </c>
      <c r="B578" s="52" t="s">
        <v>13</v>
      </c>
      <c r="C578" s="117" t="s">
        <v>1902</v>
      </c>
      <c r="E578" s="69" t="s">
        <v>2271</v>
      </c>
      <c r="G578" s="62" t="s">
        <v>2057</v>
      </c>
      <c r="J578" s="62" t="s">
        <v>2057</v>
      </c>
      <c r="K578" s="61" t="s">
        <v>2058</v>
      </c>
      <c r="M578" s="63">
        <v>0.8</v>
      </c>
      <c r="O578" s="77" t="s">
        <v>65</v>
      </c>
      <c r="P578" s="67" t="s">
        <v>608</v>
      </c>
      <c r="Q578" s="68" t="s">
        <v>145</v>
      </c>
      <c r="R578" s="74" t="s">
        <v>66</v>
      </c>
      <c r="S578" s="115" t="s">
        <v>66</v>
      </c>
      <c r="T578" s="121" t="s">
        <v>171</v>
      </c>
      <c r="U578" s="121" t="s">
        <v>402</v>
      </c>
    </row>
    <row r="579" spans="1:31">
      <c r="A579" s="52">
        <v>714</v>
      </c>
      <c r="B579" s="52" t="s">
        <v>13</v>
      </c>
      <c r="C579" s="117" t="s">
        <v>1902</v>
      </c>
      <c r="E579" s="69" t="s">
        <v>2271</v>
      </c>
      <c r="G579" s="62" t="s">
        <v>2059</v>
      </c>
      <c r="J579" s="70" t="s">
        <v>2303</v>
      </c>
      <c r="K579" s="69" t="s">
        <v>2336</v>
      </c>
      <c r="M579" s="6">
        <v>0.8</v>
      </c>
      <c r="N579" s="126"/>
      <c r="O579" s="77" t="s">
        <v>65</v>
      </c>
      <c r="P579" s="127" t="s">
        <v>108</v>
      </c>
      <c r="Q579" s="68" t="s">
        <v>145</v>
      </c>
      <c r="R579" s="74" t="s">
        <v>66</v>
      </c>
      <c r="S579" s="115" t="s">
        <v>66</v>
      </c>
      <c r="T579" s="121" t="s">
        <v>171</v>
      </c>
      <c r="U579" s="121" t="s">
        <v>167</v>
      </c>
    </row>
    <row r="580" spans="1:31">
      <c r="A580" s="52">
        <v>715</v>
      </c>
      <c r="B580" s="52" t="s">
        <v>13</v>
      </c>
      <c r="C580" s="117" t="s">
        <v>1902</v>
      </c>
      <c r="E580" s="69" t="s">
        <v>2271</v>
      </c>
      <c r="G580" s="62" t="s">
        <v>2060</v>
      </c>
      <c r="J580" s="70" t="s">
        <v>2304</v>
      </c>
      <c r="K580" s="61" t="s">
        <v>2061</v>
      </c>
      <c r="M580" s="63">
        <v>0.6</v>
      </c>
      <c r="O580" s="77" t="s">
        <v>65</v>
      </c>
      <c r="P580" s="67" t="s">
        <v>608</v>
      </c>
      <c r="Q580" s="68" t="s">
        <v>145</v>
      </c>
      <c r="R580" s="74" t="s">
        <v>66</v>
      </c>
      <c r="S580" s="115" t="s">
        <v>66</v>
      </c>
      <c r="T580" s="121" t="s">
        <v>171</v>
      </c>
    </row>
    <row r="581" spans="1:31">
      <c r="A581" s="52">
        <v>717</v>
      </c>
      <c r="B581" s="52" t="s">
        <v>13</v>
      </c>
      <c r="C581" s="117" t="s">
        <v>1902</v>
      </c>
      <c r="E581" s="69" t="s">
        <v>2271</v>
      </c>
      <c r="G581" s="62" t="s">
        <v>322</v>
      </c>
      <c r="J581" s="70" t="s">
        <v>1202</v>
      </c>
      <c r="K581" s="61" t="s">
        <v>2062</v>
      </c>
      <c r="M581" s="63">
        <v>0.6</v>
      </c>
      <c r="O581" s="77" t="s">
        <v>65</v>
      </c>
      <c r="P581" s="67" t="s">
        <v>108</v>
      </c>
      <c r="Q581" s="68" t="s">
        <v>145</v>
      </c>
      <c r="R581" s="74" t="s">
        <v>66</v>
      </c>
      <c r="S581" s="115" t="s">
        <v>66</v>
      </c>
      <c r="T581" s="121" t="s">
        <v>171</v>
      </c>
      <c r="U581" s="121" t="s">
        <v>1182</v>
      </c>
    </row>
    <row r="582" spans="1:31">
      <c r="A582" s="52">
        <v>718</v>
      </c>
      <c r="B582" s="52" t="s">
        <v>13</v>
      </c>
      <c r="C582" s="117" t="s">
        <v>1902</v>
      </c>
      <c r="E582" s="69" t="s">
        <v>2271</v>
      </c>
      <c r="G582" s="62" t="s">
        <v>2063</v>
      </c>
      <c r="J582" s="70" t="s">
        <v>390</v>
      </c>
      <c r="K582" s="61" t="s">
        <v>2064</v>
      </c>
      <c r="M582" s="63">
        <v>0.8</v>
      </c>
      <c r="O582" s="69" t="s">
        <v>263</v>
      </c>
      <c r="P582" s="67" t="s">
        <v>655</v>
      </c>
      <c r="Q582" s="68" t="s">
        <v>269</v>
      </c>
      <c r="R582" s="74" t="s">
        <v>266</v>
      </c>
      <c r="S582" s="115" t="s">
        <v>266</v>
      </c>
      <c r="T582" s="121" t="s">
        <v>171</v>
      </c>
      <c r="U582" s="121" t="s">
        <v>390</v>
      </c>
      <c r="V582" s="77"/>
      <c r="W582" s="69" t="s">
        <v>609</v>
      </c>
      <c r="X582" s="69" t="s">
        <v>609</v>
      </c>
      <c r="AE582" s="69" t="s">
        <v>959</v>
      </c>
    </row>
    <row r="583" spans="1:31">
      <c r="A583" s="52">
        <v>720</v>
      </c>
      <c r="B583" s="52" t="s">
        <v>13</v>
      </c>
      <c r="C583" s="117" t="s">
        <v>1902</v>
      </c>
      <c r="E583" s="69" t="s">
        <v>2271</v>
      </c>
      <c r="G583" s="62" t="s">
        <v>2065</v>
      </c>
      <c r="J583" s="62" t="s">
        <v>2065</v>
      </c>
      <c r="K583" s="61" t="s">
        <v>2066</v>
      </c>
      <c r="M583" s="63">
        <v>1</v>
      </c>
      <c r="O583" s="61" t="s">
        <v>65</v>
      </c>
      <c r="P583" s="67" t="s">
        <v>108</v>
      </c>
      <c r="Q583" s="68" t="s">
        <v>399</v>
      </c>
      <c r="R583" s="74" t="s">
        <v>66</v>
      </c>
      <c r="S583" s="115" t="s">
        <v>66</v>
      </c>
      <c r="T583" s="121" t="s">
        <v>171</v>
      </c>
      <c r="U583" s="121" t="s">
        <v>402</v>
      </c>
    </row>
    <row r="584" spans="1:31">
      <c r="A584" s="52">
        <v>721</v>
      </c>
      <c r="B584" s="52" t="s">
        <v>13</v>
      </c>
      <c r="C584" s="117" t="s">
        <v>1902</v>
      </c>
      <c r="E584" s="69" t="s">
        <v>2271</v>
      </c>
      <c r="G584" s="62" t="s">
        <v>157</v>
      </c>
      <c r="J584" s="70" t="s">
        <v>158</v>
      </c>
      <c r="K584" s="61" t="s">
        <v>2067</v>
      </c>
      <c r="M584" s="63">
        <v>0.8</v>
      </c>
      <c r="O584" s="77" t="s">
        <v>65</v>
      </c>
      <c r="P584" s="67" t="s">
        <v>108</v>
      </c>
      <c r="Q584" s="68" t="s">
        <v>399</v>
      </c>
      <c r="R584" s="74" t="s">
        <v>66</v>
      </c>
      <c r="S584" s="115" t="s">
        <v>66</v>
      </c>
      <c r="T584" s="121" t="s">
        <v>95</v>
      </c>
      <c r="U584" s="121" t="s">
        <v>158</v>
      </c>
    </row>
    <row r="585" spans="1:31">
      <c r="A585" s="52">
        <v>722</v>
      </c>
      <c r="B585" s="52" t="s">
        <v>13</v>
      </c>
      <c r="C585" s="117" t="s">
        <v>1902</v>
      </c>
      <c r="E585" s="69" t="s">
        <v>2271</v>
      </c>
      <c r="G585" s="62" t="s">
        <v>2068</v>
      </c>
      <c r="J585" s="70" t="s">
        <v>2342</v>
      </c>
      <c r="K585" s="61" t="s">
        <v>2069</v>
      </c>
      <c r="M585" s="63">
        <v>0.4</v>
      </c>
      <c r="O585" s="77" t="s">
        <v>65</v>
      </c>
      <c r="P585" s="67" t="s">
        <v>608</v>
      </c>
      <c r="Q585" s="68" t="s">
        <v>145</v>
      </c>
      <c r="R585" s="74" t="s">
        <v>66</v>
      </c>
      <c r="S585" s="115" t="s">
        <v>66</v>
      </c>
      <c r="T585" s="121" t="s">
        <v>171</v>
      </c>
      <c r="U585" s="121" t="s">
        <v>167</v>
      </c>
    </row>
    <row r="586" spans="1:31">
      <c r="A586" s="52">
        <v>723</v>
      </c>
      <c r="B586" s="52" t="s">
        <v>13</v>
      </c>
      <c r="C586" s="117" t="s">
        <v>1902</v>
      </c>
      <c r="E586" s="69" t="s">
        <v>2271</v>
      </c>
      <c r="G586" s="62" t="s">
        <v>2070</v>
      </c>
      <c r="J586" s="62" t="s">
        <v>2070</v>
      </c>
      <c r="K586" s="61" t="s">
        <v>2071</v>
      </c>
      <c r="M586" s="63">
        <v>1</v>
      </c>
      <c r="O586" s="69" t="s">
        <v>65</v>
      </c>
      <c r="P586" s="67" t="s">
        <v>108</v>
      </c>
      <c r="Q586" s="68" t="s">
        <v>145</v>
      </c>
      <c r="R586" s="74" t="s">
        <v>66</v>
      </c>
      <c r="S586" s="115" t="s">
        <v>66</v>
      </c>
      <c r="T586" s="121" t="s">
        <v>171</v>
      </c>
      <c r="U586" s="121" t="s">
        <v>402</v>
      </c>
    </row>
    <row r="587" spans="1:31">
      <c r="A587" s="52">
        <v>724</v>
      </c>
      <c r="B587" s="52" t="s">
        <v>13</v>
      </c>
      <c r="C587" s="117" t="s">
        <v>1902</v>
      </c>
      <c r="E587" s="69" t="s">
        <v>2271</v>
      </c>
      <c r="G587" s="62" t="s">
        <v>2072</v>
      </c>
      <c r="J587" s="70" t="s">
        <v>420</v>
      </c>
      <c r="K587" s="61" t="s">
        <v>2073</v>
      </c>
      <c r="M587" s="63">
        <v>1</v>
      </c>
      <c r="O587" s="77" t="s">
        <v>65</v>
      </c>
      <c r="P587" s="67" t="s">
        <v>108</v>
      </c>
      <c r="Q587" s="68" t="s">
        <v>420</v>
      </c>
      <c r="R587" s="74" t="s">
        <v>66</v>
      </c>
      <c r="S587" s="115" t="s">
        <v>66</v>
      </c>
      <c r="T587" s="121" t="s">
        <v>171</v>
      </c>
    </row>
    <row r="588" spans="1:31">
      <c r="A588" s="52">
        <v>725</v>
      </c>
      <c r="B588" s="52" t="s">
        <v>13</v>
      </c>
      <c r="C588" s="117" t="s">
        <v>1902</v>
      </c>
      <c r="E588" s="69" t="s">
        <v>2271</v>
      </c>
      <c r="F588" s="61">
        <v>1</v>
      </c>
      <c r="G588" s="62" t="s">
        <v>2074</v>
      </c>
      <c r="J588" s="62" t="s">
        <v>2074</v>
      </c>
      <c r="K588" s="61" t="s">
        <v>2075</v>
      </c>
      <c r="M588" s="63">
        <v>0.2</v>
      </c>
      <c r="O588" s="69" t="s">
        <v>688</v>
      </c>
      <c r="P588" s="67" t="s">
        <v>248</v>
      </c>
      <c r="Q588" s="68" t="s">
        <v>248</v>
      </c>
      <c r="S588" s="115" t="s">
        <v>145</v>
      </c>
      <c r="T588" s="121" t="s">
        <v>171</v>
      </c>
    </row>
    <row r="589" spans="1:31">
      <c r="A589" s="52">
        <v>726</v>
      </c>
      <c r="B589" s="52" t="s">
        <v>13</v>
      </c>
      <c r="C589" s="117" t="s">
        <v>1902</v>
      </c>
      <c r="E589" s="69" t="s">
        <v>2271</v>
      </c>
      <c r="G589" s="62" t="s">
        <v>2076</v>
      </c>
      <c r="J589" s="62" t="s">
        <v>2076</v>
      </c>
      <c r="K589" s="61" t="s">
        <v>2077</v>
      </c>
      <c r="M589" s="63">
        <v>0.4</v>
      </c>
      <c r="O589" s="69" t="s">
        <v>688</v>
      </c>
      <c r="P589" s="67" t="s">
        <v>248</v>
      </c>
      <c r="Q589" s="68" t="s">
        <v>145</v>
      </c>
      <c r="R589" s="74" t="s">
        <v>235</v>
      </c>
      <c r="S589" s="115" t="s">
        <v>235</v>
      </c>
      <c r="T589" s="121" t="s">
        <v>171</v>
      </c>
    </row>
    <row r="590" spans="1:31">
      <c r="A590" s="52">
        <v>727</v>
      </c>
      <c r="B590" s="52" t="s">
        <v>13</v>
      </c>
      <c r="C590" s="117" t="s">
        <v>1902</v>
      </c>
      <c r="E590" s="69" t="s">
        <v>2271</v>
      </c>
      <c r="G590" s="62" t="s">
        <v>138</v>
      </c>
      <c r="J590" s="70" t="s">
        <v>738</v>
      </c>
      <c r="K590" s="61" t="s">
        <v>2078</v>
      </c>
      <c r="M590" s="63">
        <v>1</v>
      </c>
      <c r="O590" s="61" t="s">
        <v>65</v>
      </c>
      <c r="P590" s="67" t="s">
        <v>108</v>
      </c>
      <c r="Q590" s="68" t="s">
        <v>134</v>
      </c>
      <c r="R590" s="74" t="s">
        <v>66</v>
      </c>
      <c r="S590" s="115" t="s">
        <v>66</v>
      </c>
      <c r="T590" s="121" t="s">
        <v>140</v>
      </c>
      <c r="V590" s="61" t="s">
        <v>609</v>
      </c>
      <c r="W590" s="61" t="s">
        <v>609</v>
      </c>
      <c r="X590" s="61" t="s">
        <v>609</v>
      </c>
      <c r="AC590" s="61">
        <v>1</v>
      </c>
    </row>
    <row r="591" spans="1:31">
      <c r="A591" s="52">
        <v>728</v>
      </c>
      <c r="B591" s="52" t="s">
        <v>13</v>
      </c>
      <c r="C591" s="117" t="s">
        <v>1902</v>
      </c>
      <c r="E591" s="69" t="s">
        <v>2271</v>
      </c>
      <c r="G591" s="62" t="s">
        <v>2079</v>
      </c>
      <c r="J591" s="70" t="s">
        <v>620</v>
      </c>
      <c r="K591" s="61" t="s">
        <v>1864</v>
      </c>
      <c r="M591" s="6">
        <v>1</v>
      </c>
      <c r="O591" s="77" t="s">
        <v>65</v>
      </c>
      <c r="P591" s="67" t="s">
        <v>108</v>
      </c>
      <c r="Q591" s="68" t="s">
        <v>107</v>
      </c>
      <c r="R591" s="74" t="s">
        <v>66</v>
      </c>
      <c r="S591" s="115" t="s">
        <v>66</v>
      </c>
      <c r="T591" s="121" t="s">
        <v>113</v>
      </c>
      <c r="U591" s="121" t="s">
        <v>116</v>
      </c>
      <c r="V591" s="69" t="s">
        <v>609</v>
      </c>
      <c r="W591" s="69" t="s">
        <v>609</v>
      </c>
    </row>
    <row r="592" spans="1:31">
      <c r="A592" s="52">
        <v>729</v>
      </c>
      <c r="B592" s="52" t="s">
        <v>13</v>
      </c>
      <c r="C592" s="117" t="s">
        <v>1902</v>
      </c>
      <c r="E592" s="69" t="s">
        <v>2271</v>
      </c>
      <c r="G592" s="62" t="s">
        <v>2080</v>
      </c>
      <c r="J592" s="70" t="s">
        <v>2272</v>
      </c>
      <c r="K592" s="61" t="s">
        <v>2081</v>
      </c>
      <c r="M592" s="63">
        <v>0.8</v>
      </c>
      <c r="O592" s="77" t="s">
        <v>65</v>
      </c>
      <c r="P592" s="67" t="s">
        <v>108</v>
      </c>
      <c r="Q592" s="68" t="s">
        <v>144</v>
      </c>
      <c r="R592" s="74" t="s">
        <v>66</v>
      </c>
      <c r="S592" s="115" t="s">
        <v>66</v>
      </c>
      <c r="T592" s="121" t="s">
        <v>171</v>
      </c>
      <c r="U592" s="121" t="s">
        <v>144</v>
      </c>
    </row>
    <row r="593" spans="1:31">
      <c r="A593" s="52">
        <v>730</v>
      </c>
      <c r="B593" s="52" t="s">
        <v>13</v>
      </c>
      <c r="C593" s="117" t="s">
        <v>1902</v>
      </c>
      <c r="E593" s="69" t="s">
        <v>2271</v>
      </c>
      <c r="G593" s="62" t="s">
        <v>2082</v>
      </c>
      <c r="J593" s="70" t="s">
        <v>2317</v>
      </c>
      <c r="K593" s="61" t="s">
        <v>2083</v>
      </c>
      <c r="M593" s="63">
        <v>1</v>
      </c>
      <c r="O593" s="77" t="s">
        <v>263</v>
      </c>
      <c r="P593" s="67" t="s">
        <v>655</v>
      </c>
      <c r="Q593" s="68" t="s">
        <v>266</v>
      </c>
      <c r="R593" s="74" t="s">
        <v>266</v>
      </c>
      <c r="S593" s="115" t="s">
        <v>266</v>
      </c>
      <c r="T593" s="121" t="s">
        <v>171</v>
      </c>
      <c r="U593" s="121" t="s">
        <v>390</v>
      </c>
      <c r="V593" s="69" t="s">
        <v>609</v>
      </c>
      <c r="AE593" s="69" t="s">
        <v>1247</v>
      </c>
    </row>
    <row r="594" spans="1:31">
      <c r="A594" s="52">
        <v>731</v>
      </c>
      <c r="B594" s="52" t="s">
        <v>13</v>
      </c>
      <c r="C594" s="117" t="s">
        <v>1902</v>
      </c>
      <c r="E594" s="69" t="s">
        <v>2271</v>
      </c>
      <c r="G594" s="62" t="s">
        <v>2084</v>
      </c>
      <c r="J594" s="70" t="s">
        <v>2317</v>
      </c>
      <c r="K594" s="61" t="s">
        <v>2085</v>
      </c>
      <c r="M594" s="63">
        <v>1</v>
      </c>
      <c r="O594" s="77" t="s">
        <v>263</v>
      </c>
      <c r="P594" s="67" t="s">
        <v>655</v>
      </c>
      <c r="Q594" s="68" t="s">
        <v>266</v>
      </c>
      <c r="R594" s="74" t="s">
        <v>266</v>
      </c>
      <c r="S594" s="115" t="s">
        <v>266</v>
      </c>
      <c r="T594" s="121" t="s">
        <v>171</v>
      </c>
      <c r="U594" s="121" t="s">
        <v>390</v>
      </c>
      <c r="W594" s="69" t="s">
        <v>609</v>
      </c>
      <c r="AE594" s="69" t="s">
        <v>1247</v>
      </c>
    </row>
    <row r="595" spans="1:31">
      <c r="A595" s="52">
        <v>732</v>
      </c>
      <c r="B595" s="52" t="s">
        <v>13</v>
      </c>
      <c r="C595" s="117" t="s">
        <v>1902</v>
      </c>
      <c r="E595" s="69" t="s">
        <v>2271</v>
      </c>
      <c r="G595" s="62" t="s">
        <v>2086</v>
      </c>
      <c r="J595" s="70" t="s">
        <v>444</v>
      </c>
      <c r="K595" s="61" t="s">
        <v>2087</v>
      </c>
      <c r="M595" s="63">
        <v>0.8</v>
      </c>
      <c r="O595" s="77" t="s">
        <v>65</v>
      </c>
      <c r="P595" s="67" t="s">
        <v>608</v>
      </c>
      <c r="Q595" s="68" t="s">
        <v>608</v>
      </c>
      <c r="R595" s="74" t="s">
        <v>66</v>
      </c>
      <c r="S595" s="115" t="s">
        <v>66</v>
      </c>
      <c r="T595" s="121" t="s">
        <v>171</v>
      </c>
    </row>
    <row r="596" spans="1:31">
      <c r="A596" s="52">
        <v>733</v>
      </c>
      <c r="B596" s="52" t="s">
        <v>13</v>
      </c>
      <c r="C596" s="117" t="s">
        <v>1902</v>
      </c>
      <c r="E596" s="69" t="s">
        <v>2271</v>
      </c>
      <c r="G596" s="62" t="s">
        <v>2088</v>
      </c>
      <c r="J596" s="70" t="s">
        <v>444</v>
      </c>
      <c r="K596" s="61" t="s">
        <v>2089</v>
      </c>
      <c r="M596" s="63">
        <v>0.8</v>
      </c>
      <c r="O596" s="77" t="s">
        <v>65</v>
      </c>
      <c r="P596" s="67" t="s">
        <v>608</v>
      </c>
      <c r="Q596" s="68" t="s">
        <v>608</v>
      </c>
      <c r="R596" s="74" t="s">
        <v>66</v>
      </c>
      <c r="S596" s="115" t="s">
        <v>66</v>
      </c>
      <c r="T596" s="121" t="s">
        <v>171</v>
      </c>
    </row>
    <row r="597" spans="1:31">
      <c r="A597" s="52">
        <v>734</v>
      </c>
      <c r="B597" s="52" t="s">
        <v>13</v>
      </c>
      <c r="C597" s="117" t="s">
        <v>1902</v>
      </c>
      <c r="E597" s="69" t="s">
        <v>2271</v>
      </c>
      <c r="G597" s="62" t="s">
        <v>2090</v>
      </c>
      <c r="J597" s="70" t="s">
        <v>2381</v>
      </c>
      <c r="K597" s="61" t="s">
        <v>2091</v>
      </c>
      <c r="M597" s="63">
        <v>0.4</v>
      </c>
      <c r="O597" s="69" t="s">
        <v>65</v>
      </c>
      <c r="Q597" s="68" t="s">
        <v>145</v>
      </c>
      <c r="R597" s="74" t="s">
        <v>66</v>
      </c>
      <c r="S597" s="115" t="s">
        <v>66</v>
      </c>
      <c r="T597" s="121" t="s">
        <v>171</v>
      </c>
      <c r="U597" s="121" t="s">
        <v>167</v>
      </c>
    </row>
    <row r="598" spans="1:31">
      <c r="A598" s="52">
        <v>735</v>
      </c>
      <c r="B598" s="52" t="s">
        <v>13</v>
      </c>
      <c r="C598" s="117" t="s">
        <v>1902</v>
      </c>
      <c r="E598" s="69" t="s">
        <v>2271</v>
      </c>
      <c r="G598" s="62" t="s">
        <v>2092</v>
      </c>
      <c r="J598" s="70" t="s">
        <v>363</v>
      </c>
      <c r="K598" s="61" t="s">
        <v>2093</v>
      </c>
      <c r="M598" s="63">
        <v>1</v>
      </c>
      <c r="O598" s="77" t="s">
        <v>688</v>
      </c>
      <c r="P598" s="67" t="s">
        <v>608</v>
      </c>
      <c r="Q598" s="68" t="s">
        <v>145</v>
      </c>
      <c r="S598" s="115" t="s">
        <v>825</v>
      </c>
      <c r="T598" s="121" t="s">
        <v>171</v>
      </c>
    </row>
    <row r="599" spans="1:31">
      <c r="A599" s="52">
        <v>736</v>
      </c>
      <c r="B599" s="52" t="s">
        <v>13</v>
      </c>
      <c r="C599" s="117" t="s">
        <v>1902</v>
      </c>
      <c r="E599" s="69" t="s">
        <v>2271</v>
      </c>
      <c r="G599" s="62" t="s">
        <v>440</v>
      </c>
      <c r="J599" s="76" t="s">
        <v>867</v>
      </c>
      <c r="K599" s="61" t="s">
        <v>2094</v>
      </c>
      <c r="M599" s="63">
        <v>1</v>
      </c>
      <c r="O599" s="77" t="s">
        <v>189</v>
      </c>
      <c r="P599" s="67" t="s">
        <v>717</v>
      </c>
      <c r="Q599" s="68" t="s">
        <v>190</v>
      </c>
      <c r="R599" s="74" t="s">
        <v>866</v>
      </c>
      <c r="S599" s="115" t="s">
        <v>195</v>
      </c>
      <c r="T599" s="121" t="s">
        <v>171</v>
      </c>
    </row>
    <row r="600" spans="1:31">
      <c r="A600" s="52">
        <v>737</v>
      </c>
      <c r="B600" s="52" t="s">
        <v>13</v>
      </c>
      <c r="C600" s="117" t="s">
        <v>1902</v>
      </c>
      <c r="E600" s="69" t="s">
        <v>2271</v>
      </c>
      <c r="G600" s="62" t="s">
        <v>369</v>
      </c>
      <c r="J600" s="76" t="s">
        <v>867</v>
      </c>
      <c r="K600" s="61" t="s">
        <v>2095</v>
      </c>
      <c r="M600" s="63">
        <v>1</v>
      </c>
      <c r="O600" s="77" t="s">
        <v>189</v>
      </c>
      <c r="P600" s="67" t="s">
        <v>717</v>
      </c>
      <c r="Q600" s="68" t="s">
        <v>190</v>
      </c>
      <c r="R600" s="74" t="s">
        <v>866</v>
      </c>
      <c r="S600" s="115" t="s">
        <v>195</v>
      </c>
      <c r="T600" s="121" t="s">
        <v>171</v>
      </c>
    </row>
    <row r="601" spans="1:31">
      <c r="A601" s="52">
        <v>739</v>
      </c>
      <c r="B601" s="52" t="s">
        <v>13</v>
      </c>
      <c r="C601" s="117" t="s">
        <v>1902</v>
      </c>
      <c r="E601" s="69" t="s">
        <v>2271</v>
      </c>
      <c r="G601" s="62" t="s">
        <v>2096</v>
      </c>
      <c r="J601" s="70" t="s">
        <v>2096</v>
      </c>
      <c r="K601" s="69" t="s">
        <v>2097</v>
      </c>
      <c r="M601" s="63">
        <v>0.3</v>
      </c>
      <c r="O601" s="69" t="s">
        <v>65</v>
      </c>
      <c r="P601" s="67" t="s">
        <v>184</v>
      </c>
      <c r="Q601" s="68" t="s">
        <v>608</v>
      </c>
      <c r="R601" s="74" t="s">
        <v>66</v>
      </c>
      <c r="S601" s="115" t="s">
        <v>66</v>
      </c>
      <c r="T601" s="121" t="s">
        <v>171</v>
      </c>
    </row>
    <row r="602" spans="1:31">
      <c r="A602" s="52">
        <v>740</v>
      </c>
      <c r="B602" s="52" t="s">
        <v>13</v>
      </c>
      <c r="C602" s="117" t="s">
        <v>1902</v>
      </c>
      <c r="E602" s="69" t="s">
        <v>2271</v>
      </c>
      <c r="G602" s="62" t="s">
        <v>2098</v>
      </c>
      <c r="J602" s="70" t="s">
        <v>420</v>
      </c>
      <c r="K602" s="61" t="s">
        <v>2099</v>
      </c>
      <c r="M602" s="63">
        <v>1</v>
      </c>
      <c r="O602" s="77" t="s">
        <v>65</v>
      </c>
      <c r="P602" s="67" t="s">
        <v>108</v>
      </c>
      <c r="Q602" s="68" t="s">
        <v>420</v>
      </c>
      <c r="R602" s="74" t="s">
        <v>66</v>
      </c>
      <c r="S602" s="115" t="s">
        <v>66</v>
      </c>
      <c r="T602" s="121" t="s">
        <v>171</v>
      </c>
    </row>
    <row r="603" spans="1:31">
      <c r="A603" s="52">
        <v>741</v>
      </c>
      <c r="B603" s="52" t="s">
        <v>13</v>
      </c>
      <c r="C603" s="117" t="s">
        <v>1902</v>
      </c>
      <c r="E603" s="69" t="s">
        <v>2271</v>
      </c>
      <c r="G603" s="62" t="s">
        <v>2100</v>
      </c>
      <c r="J603" s="70" t="s">
        <v>2305</v>
      </c>
      <c r="K603" s="61" t="s">
        <v>2101</v>
      </c>
      <c r="M603" s="63">
        <v>0.8</v>
      </c>
      <c r="O603" s="77" t="s">
        <v>65</v>
      </c>
      <c r="P603" s="67" t="s">
        <v>108</v>
      </c>
      <c r="Q603" s="68" t="s">
        <v>144</v>
      </c>
      <c r="R603" s="74" t="s">
        <v>66</v>
      </c>
      <c r="S603" s="115" t="s">
        <v>66</v>
      </c>
      <c r="T603" s="121" t="s">
        <v>171</v>
      </c>
      <c r="U603" s="121" t="s">
        <v>144</v>
      </c>
    </row>
    <row r="604" spans="1:31">
      <c r="A604" s="52">
        <v>742</v>
      </c>
      <c r="B604" s="52" t="s">
        <v>13</v>
      </c>
      <c r="C604" s="117" t="s">
        <v>1902</v>
      </c>
      <c r="E604" s="69" t="s">
        <v>2271</v>
      </c>
      <c r="G604" s="62" t="s">
        <v>447</v>
      </c>
      <c r="J604" s="70" t="s">
        <v>448</v>
      </c>
      <c r="K604" s="61" t="s">
        <v>2102</v>
      </c>
      <c r="M604" s="63">
        <v>0.6</v>
      </c>
      <c r="O604" s="77" t="s">
        <v>65</v>
      </c>
      <c r="P604" s="67" t="s">
        <v>108</v>
      </c>
      <c r="Q604" s="68" t="s">
        <v>145</v>
      </c>
      <c r="R604" s="74" t="s">
        <v>235</v>
      </c>
      <c r="S604" s="115" t="s">
        <v>235</v>
      </c>
      <c r="T604" s="121" t="s">
        <v>171</v>
      </c>
    </row>
    <row r="605" spans="1:31">
      <c r="A605" s="52">
        <v>743</v>
      </c>
      <c r="B605" s="52" t="s">
        <v>13</v>
      </c>
      <c r="C605" s="117" t="s">
        <v>1902</v>
      </c>
      <c r="E605" s="69" t="s">
        <v>2271</v>
      </c>
      <c r="G605" s="62" t="s">
        <v>436</v>
      </c>
      <c r="J605" s="70" t="s">
        <v>431</v>
      </c>
      <c r="K605" s="61" t="s">
        <v>2103</v>
      </c>
      <c r="M605" s="63">
        <v>1</v>
      </c>
      <c r="O605" s="77" t="s">
        <v>65</v>
      </c>
      <c r="P605" s="67" t="s">
        <v>108</v>
      </c>
      <c r="Q605" s="68" t="s">
        <v>420</v>
      </c>
      <c r="R605" s="74" t="s">
        <v>66</v>
      </c>
      <c r="S605" s="115" t="s">
        <v>66</v>
      </c>
      <c r="T605" s="121" t="s">
        <v>171</v>
      </c>
    </row>
    <row r="606" spans="1:31">
      <c r="A606" s="52">
        <v>744</v>
      </c>
      <c r="B606" s="52" t="s">
        <v>13</v>
      </c>
      <c r="C606" s="117" t="s">
        <v>1902</v>
      </c>
      <c r="E606" s="69" t="s">
        <v>2271</v>
      </c>
      <c r="G606" s="62" t="s">
        <v>2104</v>
      </c>
      <c r="J606" s="70" t="s">
        <v>2342</v>
      </c>
      <c r="K606" s="61" t="s">
        <v>2105</v>
      </c>
      <c r="M606" s="63">
        <v>0.4</v>
      </c>
      <c r="O606" s="77" t="s">
        <v>65</v>
      </c>
      <c r="P606" s="67" t="s">
        <v>608</v>
      </c>
      <c r="Q606" s="68" t="s">
        <v>145</v>
      </c>
      <c r="R606" s="74" t="s">
        <v>66</v>
      </c>
      <c r="S606" s="115" t="s">
        <v>66</v>
      </c>
      <c r="T606" s="121" t="s">
        <v>171</v>
      </c>
      <c r="U606" s="121" t="s">
        <v>167</v>
      </c>
    </row>
    <row r="607" spans="1:31">
      <c r="A607" s="52">
        <v>745</v>
      </c>
      <c r="B607" s="52" t="s">
        <v>13</v>
      </c>
      <c r="C607" s="117" t="s">
        <v>1902</v>
      </c>
      <c r="E607" s="69" t="s">
        <v>2271</v>
      </c>
      <c r="G607" s="62" t="s">
        <v>2106</v>
      </c>
      <c r="J607" s="70" t="s">
        <v>448</v>
      </c>
      <c r="K607" s="61" t="s">
        <v>2107</v>
      </c>
      <c r="M607" s="63">
        <v>0.6</v>
      </c>
      <c r="O607" s="77" t="s">
        <v>65</v>
      </c>
      <c r="P607" s="67" t="s">
        <v>108</v>
      </c>
      <c r="Q607" s="68" t="s">
        <v>145</v>
      </c>
      <c r="R607" s="74" t="s">
        <v>66</v>
      </c>
      <c r="S607" s="115" t="s">
        <v>66</v>
      </c>
      <c r="T607" s="121" t="s">
        <v>171</v>
      </c>
    </row>
    <row r="608" spans="1:31">
      <c r="A608" s="52">
        <v>746</v>
      </c>
      <c r="B608" s="52" t="s">
        <v>13</v>
      </c>
      <c r="C608" s="117" t="s">
        <v>1902</v>
      </c>
      <c r="E608" s="69" t="s">
        <v>2271</v>
      </c>
      <c r="G608" s="62" t="s">
        <v>2108</v>
      </c>
      <c r="J608" s="70" t="s">
        <v>431</v>
      </c>
      <c r="K608" s="61" t="s">
        <v>2109</v>
      </c>
      <c r="M608" s="63">
        <v>1</v>
      </c>
      <c r="O608" s="77" t="s">
        <v>65</v>
      </c>
      <c r="P608" s="67" t="s">
        <v>108</v>
      </c>
      <c r="Q608" s="68" t="s">
        <v>420</v>
      </c>
      <c r="R608" s="74" t="s">
        <v>66</v>
      </c>
      <c r="S608" s="115" t="s">
        <v>66</v>
      </c>
      <c r="T608" s="121" t="s">
        <v>171</v>
      </c>
    </row>
    <row r="609" spans="1:31">
      <c r="A609" s="52">
        <v>747</v>
      </c>
      <c r="B609" s="52" t="s">
        <v>13</v>
      </c>
      <c r="C609" s="117" t="s">
        <v>1902</v>
      </c>
      <c r="E609" s="69" t="s">
        <v>2271</v>
      </c>
      <c r="G609" s="62" t="s">
        <v>2110</v>
      </c>
      <c r="J609" s="70" t="s">
        <v>2306</v>
      </c>
      <c r="K609" s="61" t="s">
        <v>2111</v>
      </c>
      <c r="M609" s="63">
        <v>0.8</v>
      </c>
      <c r="O609" s="77" t="s">
        <v>65</v>
      </c>
      <c r="Q609" s="68" t="s">
        <v>145</v>
      </c>
      <c r="R609" s="74" t="s">
        <v>66</v>
      </c>
      <c r="S609" s="115" t="s">
        <v>66</v>
      </c>
      <c r="T609" s="121" t="s">
        <v>171</v>
      </c>
      <c r="U609" s="121" t="s">
        <v>167</v>
      </c>
    </row>
    <row r="610" spans="1:31">
      <c r="A610" s="52">
        <v>748</v>
      </c>
      <c r="B610" s="52" t="s">
        <v>13</v>
      </c>
      <c r="C610" s="117" t="s">
        <v>1902</v>
      </c>
      <c r="E610" s="69" t="s">
        <v>2271</v>
      </c>
      <c r="G610" s="62" t="s">
        <v>2112</v>
      </c>
      <c r="J610" s="70" t="s">
        <v>2307</v>
      </c>
      <c r="K610" s="61" t="s">
        <v>2113</v>
      </c>
      <c r="M610" s="63">
        <v>0.6</v>
      </c>
      <c r="O610" s="77" t="s">
        <v>65</v>
      </c>
      <c r="P610" s="67" t="s">
        <v>608</v>
      </c>
      <c r="Q610" s="68" t="s">
        <v>145</v>
      </c>
      <c r="R610" s="74" t="s">
        <v>66</v>
      </c>
      <c r="S610" s="115" t="s">
        <v>66</v>
      </c>
      <c r="T610" s="121" t="s">
        <v>171</v>
      </c>
    </row>
    <row r="611" spans="1:31">
      <c r="A611" s="52">
        <v>750</v>
      </c>
      <c r="B611" s="52" t="s">
        <v>13</v>
      </c>
      <c r="C611" s="117" t="s">
        <v>1902</v>
      </c>
      <c r="E611" s="69" t="s">
        <v>2271</v>
      </c>
      <c r="G611" s="62" t="s">
        <v>2114</v>
      </c>
      <c r="J611" s="70" t="s">
        <v>2308</v>
      </c>
      <c r="K611" s="61" t="s">
        <v>2115</v>
      </c>
      <c r="M611" s="63">
        <v>0.4</v>
      </c>
      <c r="O611" s="77" t="s">
        <v>65</v>
      </c>
      <c r="P611" s="67" t="s">
        <v>108</v>
      </c>
      <c r="Q611" s="68" t="s">
        <v>420</v>
      </c>
      <c r="R611" s="74" t="s">
        <v>66</v>
      </c>
      <c r="S611" s="115" t="s">
        <v>66</v>
      </c>
      <c r="T611" s="121" t="s">
        <v>171</v>
      </c>
    </row>
    <row r="612" spans="1:31">
      <c r="A612" s="52">
        <v>751</v>
      </c>
      <c r="B612" s="52" t="s">
        <v>13</v>
      </c>
      <c r="C612" s="117" t="s">
        <v>1902</v>
      </c>
      <c r="E612" s="69" t="s">
        <v>2271</v>
      </c>
      <c r="G612" s="62" t="s">
        <v>285</v>
      </c>
      <c r="J612" s="70" t="s">
        <v>2384</v>
      </c>
      <c r="K612" s="61" t="s">
        <v>2116</v>
      </c>
      <c r="M612" s="63">
        <v>0.4</v>
      </c>
      <c r="O612" s="61" t="s">
        <v>263</v>
      </c>
      <c r="P612" s="67" t="s">
        <v>655</v>
      </c>
      <c r="Q612" s="68" t="s">
        <v>266</v>
      </c>
      <c r="R612" s="74" t="s">
        <v>266</v>
      </c>
      <c r="S612" s="115" t="s">
        <v>266</v>
      </c>
      <c r="T612" s="121" t="s">
        <v>171</v>
      </c>
      <c r="U612" s="121" t="s">
        <v>326</v>
      </c>
      <c r="V612" s="69" t="s">
        <v>609</v>
      </c>
      <c r="AE612" s="69" t="s">
        <v>959</v>
      </c>
    </row>
    <row r="613" spans="1:31">
      <c r="A613" s="52">
        <v>752</v>
      </c>
      <c r="B613" s="52" t="s">
        <v>13</v>
      </c>
      <c r="C613" s="117" t="s">
        <v>1902</v>
      </c>
      <c r="E613" s="69" t="s">
        <v>2271</v>
      </c>
      <c r="G613" s="62" t="s">
        <v>2117</v>
      </c>
      <c r="J613" s="70" t="s">
        <v>2384</v>
      </c>
      <c r="K613" s="61" t="s">
        <v>2118</v>
      </c>
      <c r="M613" s="63">
        <v>0.4</v>
      </c>
      <c r="O613" s="61" t="s">
        <v>263</v>
      </c>
      <c r="P613" s="67" t="s">
        <v>655</v>
      </c>
      <c r="Q613" s="68" t="s">
        <v>266</v>
      </c>
      <c r="R613" s="74" t="s">
        <v>266</v>
      </c>
      <c r="S613" s="115" t="s">
        <v>266</v>
      </c>
      <c r="T613" s="121" t="s">
        <v>171</v>
      </c>
      <c r="U613" s="121" t="s">
        <v>326</v>
      </c>
      <c r="W613" s="69" t="s">
        <v>609</v>
      </c>
      <c r="AE613" s="69" t="s">
        <v>959</v>
      </c>
    </row>
    <row r="614" spans="1:31">
      <c r="A614" s="52">
        <v>753</v>
      </c>
      <c r="B614" s="52" t="s">
        <v>13</v>
      </c>
      <c r="C614" s="117" t="s">
        <v>1902</v>
      </c>
      <c r="E614" s="69" t="s">
        <v>2271</v>
      </c>
      <c r="G614" s="62" t="s">
        <v>2119</v>
      </c>
      <c r="J614" s="70" t="s">
        <v>2119</v>
      </c>
      <c r="K614" s="61" t="s">
        <v>2120</v>
      </c>
      <c r="M614" s="63">
        <v>0.2</v>
      </c>
      <c r="O614" s="77" t="s">
        <v>688</v>
      </c>
      <c r="P614" s="67" t="s">
        <v>608</v>
      </c>
      <c r="Q614" s="68" t="s">
        <v>145</v>
      </c>
      <c r="R614" s="74" t="s">
        <v>66</v>
      </c>
      <c r="S614" s="115" t="s">
        <v>66</v>
      </c>
      <c r="T614" s="121" t="s">
        <v>171</v>
      </c>
    </row>
    <row r="615" spans="1:31">
      <c r="A615" s="52">
        <v>754</v>
      </c>
      <c r="B615" s="52" t="s">
        <v>13</v>
      </c>
      <c r="C615" s="117" t="s">
        <v>1902</v>
      </c>
      <c r="E615" s="69" t="s">
        <v>2271</v>
      </c>
      <c r="G615" s="62" t="s">
        <v>2121</v>
      </c>
      <c r="J615" s="70" t="s">
        <v>2351</v>
      </c>
      <c r="K615" s="61" t="s">
        <v>2122</v>
      </c>
      <c r="M615" s="63">
        <v>0.6</v>
      </c>
      <c r="O615" s="77" t="s">
        <v>688</v>
      </c>
      <c r="P615" s="67" t="s">
        <v>608</v>
      </c>
      <c r="Q615" s="68" t="s">
        <v>608</v>
      </c>
      <c r="R615" s="74" t="s">
        <v>66</v>
      </c>
      <c r="S615" s="115" t="s">
        <v>66</v>
      </c>
      <c r="T615" s="121" t="s">
        <v>171</v>
      </c>
      <c r="U615" s="121" t="s">
        <v>167</v>
      </c>
      <c r="V615" s="69" t="s">
        <v>609</v>
      </c>
    </row>
    <row r="616" spans="1:31">
      <c r="A616" s="52">
        <v>755</v>
      </c>
      <c r="B616" s="52" t="s">
        <v>13</v>
      </c>
      <c r="C616" s="117" t="s">
        <v>1902</v>
      </c>
      <c r="E616" s="69" t="s">
        <v>2271</v>
      </c>
      <c r="G616" s="62" t="s">
        <v>2123</v>
      </c>
      <c r="J616" s="70" t="s">
        <v>2123</v>
      </c>
      <c r="K616" s="61" t="s">
        <v>2124</v>
      </c>
      <c r="M616" s="63">
        <v>0.2</v>
      </c>
      <c r="O616" s="77" t="s">
        <v>65</v>
      </c>
      <c r="P616" s="67" t="s">
        <v>608</v>
      </c>
      <c r="R616" s="74" t="s">
        <v>66</v>
      </c>
      <c r="S616" s="115" t="s">
        <v>145</v>
      </c>
      <c r="T616" s="121" t="s">
        <v>171</v>
      </c>
    </row>
    <row r="617" spans="1:31">
      <c r="A617" s="52">
        <v>757</v>
      </c>
      <c r="B617" s="52" t="s">
        <v>13</v>
      </c>
      <c r="C617" s="117" t="s">
        <v>1902</v>
      </c>
      <c r="E617" s="69" t="s">
        <v>2271</v>
      </c>
      <c r="G617" s="62" t="s">
        <v>472</v>
      </c>
      <c r="J617" s="47" t="s">
        <v>690</v>
      </c>
      <c r="K617" s="61" t="s">
        <v>2125</v>
      </c>
      <c r="M617" s="63">
        <v>0.8</v>
      </c>
      <c r="O617" s="69" t="s">
        <v>65</v>
      </c>
      <c r="R617" s="74" t="s">
        <v>66</v>
      </c>
      <c r="S617" s="115" t="s">
        <v>66</v>
      </c>
      <c r="T617" s="121" t="s">
        <v>171</v>
      </c>
      <c r="U617" s="121" t="s">
        <v>473</v>
      </c>
    </row>
    <row r="618" spans="1:31">
      <c r="A618" s="52">
        <v>758</v>
      </c>
      <c r="B618" s="52" t="s">
        <v>13</v>
      </c>
      <c r="C618" s="117" t="s">
        <v>1902</v>
      </c>
      <c r="E618" s="69" t="s">
        <v>2271</v>
      </c>
      <c r="G618" s="62" t="s">
        <v>2126</v>
      </c>
      <c r="J618" s="70" t="s">
        <v>2286</v>
      </c>
      <c r="K618" s="61" t="s">
        <v>2127</v>
      </c>
      <c r="M618" s="63">
        <v>0.6</v>
      </c>
      <c r="O618" s="69" t="s">
        <v>65</v>
      </c>
      <c r="R618" s="74" t="s">
        <v>66</v>
      </c>
      <c r="S618" s="115" t="s">
        <v>66</v>
      </c>
      <c r="T618" s="121" t="s">
        <v>171</v>
      </c>
      <c r="U618" s="121" t="s">
        <v>167</v>
      </c>
    </row>
    <row r="619" spans="1:31">
      <c r="A619" s="52">
        <v>759</v>
      </c>
      <c r="B619" s="52" t="s">
        <v>13</v>
      </c>
      <c r="C619" s="117" t="s">
        <v>1902</v>
      </c>
      <c r="E619" s="69" t="s">
        <v>2271</v>
      </c>
      <c r="G619" s="62" t="s">
        <v>2128</v>
      </c>
      <c r="J619" s="70" t="s">
        <v>2286</v>
      </c>
      <c r="K619" s="61" t="s">
        <v>2129</v>
      </c>
      <c r="M619" s="63">
        <v>0.6</v>
      </c>
      <c r="O619" s="69" t="s">
        <v>65</v>
      </c>
      <c r="R619" s="74" t="s">
        <v>66</v>
      </c>
      <c r="S619" s="115" t="s">
        <v>66</v>
      </c>
      <c r="T619" s="121" t="s">
        <v>171</v>
      </c>
      <c r="U619" s="121" t="s">
        <v>167</v>
      </c>
    </row>
    <row r="620" spans="1:31">
      <c r="A620" s="52">
        <v>760</v>
      </c>
      <c r="B620" s="52" t="s">
        <v>13</v>
      </c>
      <c r="C620" s="117" t="s">
        <v>1902</v>
      </c>
      <c r="E620" s="69" t="s">
        <v>2271</v>
      </c>
      <c r="G620" s="62" t="s">
        <v>2130</v>
      </c>
      <c r="J620" s="47" t="s">
        <v>690</v>
      </c>
      <c r="K620" s="61" t="s">
        <v>2131</v>
      </c>
      <c r="M620" s="63">
        <v>0.8</v>
      </c>
      <c r="O620" s="69" t="s">
        <v>65</v>
      </c>
      <c r="R620" s="74" t="s">
        <v>66</v>
      </c>
      <c r="S620" s="115" t="s">
        <v>66</v>
      </c>
      <c r="T620" s="121" t="s">
        <v>171</v>
      </c>
      <c r="U620" s="121" t="s">
        <v>473</v>
      </c>
    </row>
    <row r="621" spans="1:31">
      <c r="A621" s="52">
        <v>761</v>
      </c>
      <c r="B621" s="52" t="s">
        <v>13</v>
      </c>
      <c r="C621" s="117" t="s">
        <v>1902</v>
      </c>
      <c r="E621" s="69" t="s">
        <v>2271</v>
      </c>
      <c r="G621" s="62" t="s">
        <v>1693</v>
      </c>
      <c r="J621" s="70" t="s">
        <v>1693</v>
      </c>
      <c r="K621" s="61" t="s">
        <v>2132</v>
      </c>
      <c r="M621" s="63">
        <v>0.8</v>
      </c>
      <c r="O621" s="77" t="s">
        <v>65</v>
      </c>
      <c r="P621" s="67" t="s">
        <v>608</v>
      </c>
      <c r="Q621" s="68" t="s">
        <v>608</v>
      </c>
      <c r="R621" s="74" t="s">
        <v>66</v>
      </c>
      <c r="S621" s="115" t="s">
        <v>66</v>
      </c>
      <c r="T621" s="121" t="s">
        <v>171</v>
      </c>
    </row>
    <row r="622" spans="1:31">
      <c r="A622" s="52">
        <v>762</v>
      </c>
      <c r="B622" s="52" t="s">
        <v>13</v>
      </c>
      <c r="C622" s="117" t="s">
        <v>1902</v>
      </c>
      <c r="E622" s="69" t="s">
        <v>2271</v>
      </c>
      <c r="G622" s="62" t="s">
        <v>2133</v>
      </c>
      <c r="J622" s="70" t="s">
        <v>2133</v>
      </c>
      <c r="K622" s="61" t="s">
        <v>2134</v>
      </c>
      <c r="M622" s="63">
        <v>0.8</v>
      </c>
      <c r="O622" s="77" t="s">
        <v>65</v>
      </c>
      <c r="P622" s="67" t="s">
        <v>608</v>
      </c>
      <c r="Q622" s="68" t="s">
        <v>608</v>
      </c>
      <c r="R622" s="74" t="s">
        <v>66</v>
      </c>
      <c r="S622" s="115" t="s">
        <v>66</v>
      </c>
      <c r="T622" s="121" t="s">
        <v>171</v>
      </c>
    </row>
    <row r="623" spans="1:31">
      <c r="A623" s="52">
        <v>763</v>
      </c>
      <c r="B623" s="52" t="s">
        <v>13</v>
      </c>
      <c r="C623" s="117" t="s">
        <v>1902</v>
      </c>
      <c r="E623" s="69" t="s">
        <v>2271</v>
      </c>
      <c r="G623" s="62" t="s">
        <v>2135</v>
      </c>
      <c r="J623" s="70" t="s">
        <v>2135</v>
      </c>
      <c r="K623" s="61" t="s">
        <v>2136</v>
      </c>
      <c r="M623" s="63">
        <v>0.8</v>
      </c>
      <c r="O623" s="77" t="s">
        <v>65</v>
      </c>
      <c r="P623" s="67" t="s">
        <v>608</v>
      </c>
      <c r="Q623" s="68" t="s">
        <v>396</v>
      </c>
      <c r="R623" s="74" t="s">
        <v>66</v>
      </c>
      <c r="S623" s="115" t="s">
        <v>66</v>
      </c>
      <c r="T623" s="121" t="s">
        <v>171</v>
      </c>
    </row>
    <row r="624" spans="1:31">
      <c r="A624" s="52">
        <v>764</v>
      </c>
      <c r="B624" s="52" t="s">
        <v>13</v>
      </c>
      <c r="C624" s="117" t="s">
        <v>1902</v>
      </c>
      <c r="E624" s="69" t="s">
        <v>2271</v>
      </c>
      <c r="G624" s="62" t="s">
        <v>2137</v>
      </c>
      <c r="J624" s="70" t="s">
        <v>2137</v>
      </c>
      <c r="K624" s="61" t="s">
        <v>2138</v>
      </c>
      <c r="M624" s="63">
        <v>1</v>
      </c>
      <c r="O624" s="77" t="s">
        <v>65</v>
      </c>
      <c r="P624" s="67" t="s">
        <v>608</v>
      </c>
      <c r="Q624" s="68" t="s">
        <v>145</v>
      </c>
      <c r="R624" s="74" t="s">
        <v>66</v>
      </c>
      <c r="S624" s="115" t="s">
        <v>66</v>
      </c>
      <c r="T624" s="121" t="s">
        <v>171</v>
      </c>
    </row>
    <row r="625" spans="1:31">
      <c r="A625" s="52">
        <v>765</v>
      </c>
      <c r="B625" s="52" t="s">
        <v>13</v>
      </c>
      <c r="C625" s="117" t="s">
        <v>1902</v>
      </c>
      <c r="E625" s="69" t="s">
        <v>2271</v>
      </c>
      <c r="G625" s="62" t="s">
        <v>308</v>
      </c>
      <c r="J625" s="70" t="s">
        <v>778</v>
      </c>
      <c r="K625" s="61" t="s">
        <v>2139</v>
      </c>
      <c r="M625" s="63">
        <v>0.6</v>
      </c>
      <c r="O625" s="69" t="s">
        <v>688</v>
      </c>
      <c r="P625" s="67" t="s">
        <v>608</v>
      </c>
      <c r="Q625" s="68" t="s">
        <v>608</v>
      </c>
      <c r="R625" s="74" t="s">
        <v>66</v>
      </c>
      <c r="S625" s="115" t="s">
        <v>66</v>
      </c>
      <c r="T625" s="121" t="s">
        <v>171</v>
      </c>
      <c r="U625" s="121" t="s">
        <v>778</v>
      </c>
      <c r="V625" s="69" t="s">
        <v>609</v>
      </c>
      <c r="X625" s="69" t="s">
        <v>609</v>
      </c>
    </row>
    <row r="626" spans="1:31">
      <c r="A626" s="52">
        <v>766</v>
      </c>
      <c r="B626" s="52" t="s">
        <v>13</v>
      </c>
      <c r="C626" s="117" t="s">
        <v>1902</v>
      </c>
      <c r="E626" s="69" t="s">
        <v>2271</v>
      </c>
      <c r="G626" s="62" t="s">
        <v>2140</v>
      </c>
      <c r="J626" s="70" t="s">
        <v>2285</v>
      </c>
      <c r="K626" s="61" t="s">
        <v>2141</v>
      </c>
      <c r="M626" s="63">
        <v>0.9</v>
      </c>
      <c r="O626" s="77" t="s">
        <v>65</v>
      </c>
      <c r="P626" s="67" t="s">
        <v>108</v>
      </c>
      <c r="Q626" s="68" t="s">
        <v>123</v>
      </c>
      <c r="R626" s="74" t="s">
        <v>66</v>
      </c>
      <c r="S626" s="115" t="s">
        <v>66</v>
      </c>
      <c r="T626" s="121" t="s">
        <v>140</v>
      </c>
      <c r="U626" s="121" t="s">
        <v>167</v>
      </c>
    </row>
    <row r="627" spans="1:31">
      <c r="A627" s="52">
        <v>769</v>
      </c>
      <c r="B627" s="52" t="s">
        <v>13</v>
      </c>
      <c r="C627" s="117" t="s">
        <v>1902</v>
      </c>
      <c r="E627" s="69" t="s">
        <v>2271</v>
      </c>
      <c r="G627" s="62" t="s">
        <v>2142</v>
      </c>
      <c r="J627" s="70" t="s">
        <v>2353</v>
      </c>
      <c r="K627" s="61" t="s">
        <v>2143</v>
      </c>
      <c r="M627" s="63">
        <v>0.8</v>
      </c>
      <c r="O627" s="77" t="s">
        <v>65</v>
      </c>
      <c r="P627" s="67" t="s">
        <v>108</v>
      </c>
      <c r="Q627" s="68" t="s">
        <v>608</v>
      </c>
      <c r="R627" s="74" t="s">
        <v>66</v>
      </c>
      <c r="S627" s="115" t="s">
        <v>66</v>
      </c>
      <c r="T627" s="121" t="s">
        <v>171</v>
      </c>
    </row>
    <row r="628" spans="1:31">
      <c r="A628" s="52">
        <v>770</v>
      </c>
      <c r="B628" s="52" t="s">
        <v>13</v>
      </c>
      <c r="C628" s="117" t="s">
        <v>1902</v>
      </c>
      <c r="E628" s="69" t="s">
        <v>2271</v>
      </c>
      <c r="G628" s="62" t="s">
        <v>2144</v>
      </c>
      <c r="J628" s="70" t="s">
        <v>2284</v>
      </c>
      <c r="K628" s="61" t="s">
        <v>2145</v>
      </c>
      <c r="M628" s="63">
        <v>0.8</v>
      </c>
      <c r="O628" s="77" t="s">
        <v>65</v>
      </c>
      <c r="P628" s="67" t="s">
        <v>108</v>
      </c>
      <c r="Q628" s="68" t="s">
        <v>145</v>
      </c>
      <c r="R628" s="74" t="s">
        <v>66</v>
      </c>
      <c r="S628" s="115" t="s">
        <v>66</v>
      </c>
      <c r="T628" s="121" t="s">
        <v>140</v>
      </c>
    </row>
    <row r="629" spans="1:31">
      <c r="A629" s="52">
        <v>771</v>
      </c>
      <c r="B629" s="52" t="s">
        <v>13</v>
      </c>
      <c r="C629" s="117" t="s">
        <v>1902</v>
      </c>
      <c r="E629" s="69" t="s">
        <v>2271</v>
      </c>
      <c r="G629" s="62" t="s">
        <v>2146</v>
      </c>
      <c r="J629" s="70" t="s">
        <v>2283</v>
      </c>
      <c r="K629" s="61" t="s">
        <v>2147</v>
      </c>
      <c r="M629" s="63">
        <v>1</v>
      </c>
      <c r="O629" s="77" t="s">
        <v>65</v>
      </c>
      <c r="P629" s="67" t="s">
        <v>108</v>
      </c>
      <c r="Q629" s="68" t="s">
        <v>145</v>
      </c>
      <c r="R629" s="74" t="s">
        <v>66</v>
      </c>
      <c r="S629" s="115" t="s">
        <v>66</v>
      </c>
      <c r="T629" s="121" t="s">
        <v>140</v>
      </c>
    </row>
    <row r="630" spans="1:31">
      <c r="A630" s="52">
        <v>772</v>
      </c>
      <c r="B630" s="52" t="s">
        <v>13</v>
      </c>
      <c r="C630" s="117" t="s">
        <v>1902</v>
      </c>
      <c r="E630" s="69" t="s">
        <v>2271</v>
      </c>
      <c r="G630" s="62" t="s">
        <v>2148</v>
      </c>
      <c r="J630" s="70" t="s">
        <v>2148</v>
      </c>
      <c r="K630" s="69" t="s">
        <v>2339</v>
      </c>
      <c r="M630" s="63">
        <v>1</v>
      </c>
      <c r="O630" s="77" t="s">
        <v>65</v>
      </c>
      <c r="P630" s="67" t="s">
        <v>248</v>
      </c>
      <c r="Q630" s="68" t="s">
        <v>248</v>
      </c>
      <c r="R630" s="74" t="s">
        <v>66</v>
      </c>
      <c r="S630" s="115" t="s">
        <v>66</v>
      </c>
      <c r="T630" s="121" t="s">
        <v>171</v>
      </c>
      <c r="AB630" s="69" t="s">
        <v>2600</v>
      </c>
    </row>
    <row r="631" spans="1:31">
      <c r="A631" s="52">
        <v>773</v>
      </c>
      <c r="B631" s="52" t="s">
        <v>13</v>
      </c>
      <c r="C631" s="117" t="s">
        <v>1902</v>
      </c>
      <c r="E631" s="69" t="s">
        <v>2271</v>
      </c>
      <c r="G631" s="62" t="s">
        <v>1709</v>
      </c>
      <c r="J631" s="70" t="s">
        <v>738</v>
      </c>
      <c r="K631" s="61" t="s">
        <v>2149</v>
      </c>
      <c r="M631" s="63">
        <v>1</v>
      </c>
      <c r="O631" s="61" t="s">
        <v>65</v>
      </c>
      <c r="P631" s="67" t="s">
        <v>108</v>
      </c>
      <c r="Q631" s="68" t="s">
        <v>134</v>
      </c>
      <c r="R631" s="74" t="s">
        <v>66</v>
      </c>
      <c r="S631" s="115" t="s">
        <v>66</v>
      </c>
      <c r="T631" s="121" t="s">
        <v>140</v>
      </c>
      <c r="V631" s="61" t="s">
        <v>609</v>
      </c>
      <c r="W631" s="61" t="s">
        <v>609</v>
      </c>
      <c r="X631" s="61" t="s">
        <v>609</v>
      </c>
      <c r="AC631" s="61">
        <v>1</v>
      </c>
    </row>
    <row r="632" spans="1:31">
      <c r="A632" s="52">
        <v>774</v>
      </c>
      <c r="B632" s="52" t="s">
        <v>13</v>
      </c>
      <c r="C632" s="117" t="s">
        <v>1902</v>
      </c>
      <c r="E632" s="69" t="s">
        <v>2271</v>
      </c>
      <c r="G632" s="62" t="s">
        <v>244</v>
      </c>
      <c r="J632" s="70" t="s">
        <v>1572</v>
      </c>
      <c r="K632" s="61" t="s">
        <v>2150</v>
      </c>
      <c r="M632" s="63">
        <v>1</v>
      </c>
      <c r="O632" s="77" t="s">
        <v>65</v>
      </c>
      <c r="P632" s="67" t="s">
        <v>608</v>
      </c>
      <c r="Q632" s="68" t="s">
        <v>241</v>
      </c>
      <c r="R632" s="74" t="s">
        <v>66</v>
      </c>
      <c r="S632" s="115" t="s">
        <v>66</v>
      </c>
      <c r="T632" s="121" t="s">
        <v>171</v>
      </c>
      <c r="U632" s="121" t="s">
        <v>1572</v>
      </c>
    </row>
    <row r="633" spans="1:31">
      <c r="A633" s="52">
        <v>775</v>
      </c>
      <c r="B633" s="52" t="s">
        <v>13</v>
      </c>
      <c r="C633" s="117" t="s">
        <v>1902</v>
      </c>
      <c r="E633" s="69" t="s">
        <v>2271</v>
      </c>
      <c r="G633" s="62" t="s">
        <v>401</v>
      </c>
      <c r="J633" s="70" t="s">
        <v>781</v>
      </c>
      <c r="K633" s="61" t="s">
        <v>2151</v>
      </c>
      <c r="M633" s="63">
        <v>0.8</v>
      </c>
      <c r="O633" s="77" t="s">
        <v>65</v>
      </c>
      <c r="P633" s="67" t="s">
        <v>608</v>
      </c>
      <c r="Q633" s="68" t="s">
        <v>399</v>
      </c>
      <c r="R633" s="74" t="s">
        <v>66</v>
      </c>
      <c r="S633" s="115" t="s">
        <v>66</v>
      </c>
      <c r="T633" s="121" t="s">
        <v>171</v>
      </c>
    </row>
    <row r="634" spans="1:31">
      <c r="A634" s="52">
        <v>777</v>
      </c>
      <c r="B634" s="52" t="s">
        <v>13</v>
      </c>
      <c r="C634" s="117" t="s">
        <v>1902</v>
      </c>
      <c r="E634" s="69" t="s">
        <v>2271</v>
      </c>
      <c r="G634" s="62" t="s">
        <v>2152</v>
      </c>
      <c r="J634" s="70" t="s">
        <v>2309</v>
      </c>
      <c r="K634" s="61" t="s">
        <v>2153</v>
      </c>
      <c r="M634" s="63">
        <v>1</v>
      </c>
      <c r="O634" s="77" t="s">
        <v>65</v>
      </c>
      <c r="P634" s="67" t="s">
        <v>108</v>
      </c>
      <c r="Q634" s="68" t="s">
        <v>145</v>
      </c>
      <c r="R634" s="74" t="s">
        <v>66</v>
      </c>
      <c r="S634" s="115" t="s">
        <v>66</v>
      </c>
      <c r="T634" s="121" t="s">
        <v>171</v>
      </c>
    </row>
    <row r="635" spans="1:31">
      <c r="A635" s="52">
        <v>778</v>
      </c>
      <c r="B635" s="52" t="s">
        <v>13</v>
      </c>
      <c r="C635" s="117" t="s">
        <v>1902</v>
      </c>
      <c r="E635" s="69" t="s">
        <v>2271</v>
      </c>
      <c r="G635" s="62" t="s">
        <v>2154</v>
      </c>
      <c r="J635" s="70" t="s">
        <v>2345</v>
      </c>
      <c r="K635" s="61" t="s">
        <v>2155</v>
      </c>
      <c r="M635" s="63">
        <v>0.5</v>
      </c>
      <c r="O635" s="77" t="s">
        <v>65</v>
      </c>
      <c r="P635" s="67" t="s">
        <v>108</v>
      </c>
      <c r="Q635" s="68" t="s">
        <v>145</v>
      </c>
      <c r="R635" s="74" t="s">
        <v>66</v>
      </c>
      <c r="S635" s="115" t="s">
        <v>66</v>
      </c>
      <c r="T635" s="121" t="s">
        <v>171</v>
      </c>
      <c r="U635" s="121" t="s">
        <v>167</v>
      </c>
    </row>
    <row r="636" spans="1:31">
      <c r="A636" s="52">
        <v>779</v>
      </c>
      <c r="B636" s="52" t="s">
        <v>13</v>
      </c>
      <c r="C636" s="117" t="s">
        <v>1902</v>
      </c>
      <c r="E636" s="69" t="s">
        <v>2271</v>
      </c>
      <c r="G636" s="62" t="s">
        <v>2156</v>
      </c>
      <c r="J636" s="70" t="s">
        <v>2392</v>
      </c>
      <c r="K636" s="61" t="s">
        <v>2157</v>
      </c>
      <c r="M636" s="63">
        <v>1</v>
      </c>
      <c r="O636" s="77" t="s">
        <v>263</v>
      </c>
      <c r="P636" s="67" t="s">
        <v>655</v>
      </c>
      <c r="Q636" s="68" t="s">
        <v>266</v>
      </c>
      <c r="R636" s="74" t="s">
        <v>266</v>
      </c>
      <c r="S636" s="115" t="s">
        <v>266</v>
      </c>
      <c r="T636" s="121" t="s">
        <v>171</v>
      </c>
      <c r="U636" s="121" t="s">
        <v>390</v>
      </c>
      <c r="V636" s="69" t="s">
        <v>609</v>
      </c>
      <c r="AE636" s="69" t="s">
        <v>1247</v>
      </c>
    </row>
    <row r="637" spans="1:31">
      <c r="A637" s="52">
        <v>780</v>
      </c>
      <c r="B637" s="52" t="s">
        <v>13</v>
      </c>
      <c r="C637" s="117" t="s">
        <v>1902</v>
      </c>
      <c r="E637" s="69" t="s">
        <v>2271</v>
      </c>
      <c r="G637" s="62" t="s">
        <v>2158</v>
      </c>
      <c r="J637" s="70" t="s">
        <v>2585</v>
      </c>
      <c r="K637" s="61" t="s">
        <v>2159</v>
      </c>
      <c r="M637" s="63">
        <v>0.8</v>
      </c>
      <c r="O637" s="77" t="s">
        <v>65</v>
      </c>
      <c r="Q637" s="68" t="s">
        <v>145</v>
      </c>
      <c r="R637" s="74" t="s">
        <v>66</v>
      </c>
      <c r="S637" s="115" t="s">
        <v>66</v>
      </c>
      <c r="T637" s="121" t="s">
        <v>140</v>
      </c>
    </row>
    <row r="638" spans="1:31">
      <c r="A638" s="52">
        <v>782</v>
      </c>
      <c r="B638" s="52" t="s">
        <v>13</v>
      </c>
      <c r="C638" s="117" t="s">
        <v>1902</v>
      </c>
      <c r="E638" s="69" t="s">
        <v>2271</v>
      </c>
      <c r="G638" s="62" t="s">
        <v>2160</v>
      </c>
      <c r="J638" s="70" t="s">
        <v>965</v>
      </c>
      <c r="K638" s="61" t="s">
        <v>2161</v>
      </c>
      <c r="M638" s="63">
        <v>0.8</v>
      </c>
      <c r="O638" s="77" t="s">
        <v>65</v>
      </c>
      <c r="P638" s="67" t="s">
        <v>108</v>
      </c>
      <c r="Q638" s="68" t="s">
        <v>217</v>
      </c>
      <c r="R638" s="74" t="s">
        <v>66</v>
      </c>
      <c r="S638" s="115" t="s">
        <v>66</v>
      </c>
      <c r="T638" s="121" t="s">
        <v>140</v>
      </c>
    </row>
    <row r="639" spans="1:31">
      <c r="A639" s="52">
        <v>783</v>
      </c>
      <c r="B639" s="52" t="s">
        <v>13</v>
      </c>
      <c r="C639" s="117" t="s">
        <v>1902</v>
      </c>
      <c r="E639" s="69" t="s">
        <v>2271</v>
      </c>
      <c r="G639" s="62" t="s">
        <v>2162</v>
      </c>
      <c r="J639" s="70" t="s">
        <v>2162</v>
      </c>
      <c r="K639" s="61" t="s">
        <v>2163</v>
      </c>
      <c r="M639" s="63">
        <v>1</v>
      </c>
      <c r="O639" s="77" t="s">
        <v>65</v>
      </c>
      <c r="P639" s="67" t="s">
        <v>608</v>
      </c>
      <c r="Q639" s="68" t="s">
        <v>145</v>
      </c>
      <c r="R639" s="74" t="s">
        <v>66</v>
      </c>
      <c r="S639" s="115" t="s">
        <v>66</v>
      </c>
      <c r="T639" s="121" t="s">
        <v>171</v>
      </c>
    </row>
    <row r="640" spans="1:31">
      <c r="A640" s="52">
        <v>784</v>
      </c>
      <c r="B640" s="52" t="s">
        <v>13</v>
      </c>
      <c r="C640" s="117" t="s">
        <v>1902</v>
      </c>
      <c r="E640" s="69" t="s">
        <v>2271</v>
      </c>
      <c r="G640" s="62" t="s">
        <v>2164</v>
      </c>
      <c r="J640" s="70" t="s">
        <v>2319</v>
      </c>
      <c r="K640" s="61" t="s">
        <v>2165</v>
      </c>
      <c r="M640" s="63">
        <v>0.6</v>
      </c>
      <c r="O640" s="77" t="s">
        <v>65</v>
      </c>
      <c r="P640" s="67" t="s">
        <v>608</v>
      </c>
      <c r="Q640" s="68" t="s">
        <v>145</v>
      </c>
      <c r="R640" s="74" t="s">
        <v>66</v>
      </c>
      <c r="S640" s="115" t="s">
        <v>66</v>
      </c>
      <c r="T640" s="121" t="s">
        <v>171</v>
      </c>
    </row>
    <row r="641" spans="1:31">
      <c r="A641" s="52">
        <v>785</v>
      </c>
      <c r="B641" s="52" t="s">
        <v>13</v>
      </c>
      <c r="C641" s="117" t="s">
        <v>1902</v>
      </c>
      <c r="E641" s="69" t="s">
        <v>2271</v>
      </c>
      <c r="G641" s="62" t="s">
        <v>2166</v>
      </c>
      <c r="J641" s="70" t="s">
        <v>420</v>
      </c>
      <c r="K641" s="61" t="s">
        <v>2167</v>
      </c>
      <c r="M641" s="63">
        <v>1</v>
      </c>
      <c r="O641" s="77" t="s">
        <v>65</v>
      </c>
      <c r="P641" s="67" t="s">
        <v>108</v>
      </c>
      <c r="Q641" s="68" t="s">
        <v>420</v>
      </c>
      <c r="R641" s="74" t="s">
        <v>66</v>
      </c>
      <c r="S641" s="115" t="s">
        <v>66</v>
      </c>
      <c r="T641" s="121" t="s">
        <v>171</v>
      </c>
    </row>
    <row r="642" spans="1:31">
      <c r="A642" s="52">
        <v>786</v>
      </c>
      <c r="B642" s="52" t="s">
        <v>13</v>
      </c>
      <c r="C642" s="117" t="s">
        <v>1902</v>
      </c>
      <c r="E642" s="69" t="s">
        <v>2271</v>
      </c>
      <c r="G642" s="62" t="s">
        <v>2168</v>
      </c>
      <c r="J642" s="70" t="s">
        <v>2586</v>
      </c>
      <c r="K642" s="61" t="s">
        <v>2169</v>
      </c>
      <c r="M642" s="63">
        <v>1</v>
      </c>
      <c r="O642" s="69" t="s">
        <v>65</v>
      </c>
      <c r="P642" s="67" t="s">
        <v>612</v>
      </c>
      <c r="Q642" s="68" t="s">
        <v>97</v>
      </c>
      <c r="R642" s="74" t="s">
        <v>66</v>
      </c>
      <c r="S642" s="115" t="s">
        <v>66</v>
      </c>
      <c r="T642" s="121" t="s">
        <v>171</v>
      </c>
    </row>
    <row r="643" spans="1:31">
      <c r="A643" s="52">
        <v>787</v>
      </c>
      <c r="B643" s="52" t="s">
        <v>13</v>
      </c>
      <c r="C643" s="117" t="s">
        <v>1902</v>
      </c>
      <c r="E643" s="69" t="s">
        <v>2271</v>
      </c>
      <c r="G643" s="62" t="s">
        <v>2170</v>
      </c>
      <c r="J643" s="70" t="s">
        <v>2282</v>
      </c>
      <c r="K643" s="61" t="s">
        <v>2171</v>
      </c>
      <c r="M643" s="63">
        <v>0.8</v>
      </c>
      <c r="O643" s="77" t="s">
        <v>65</v>
      </c>
      <c r="P643" s="67" t="s">
        <v>612</v>
      </c>
      <c r="Q643" s="68" t="s">
        <v>71</v>
      </c>
      <c r="R643" s="74" t="s">
        <v>66</v>
      </c>
      <c r="S643" s="115" t="s">
        <v>66</v>
      </c>
      <c r="T643" s="121" t="s">
        <v>238</v>
      </c>
      <c r="U643" s="121" t="s">
        <v>72</v>
      </c>
      <c r="V643" s="69" t="s">
        <v>609</v>
      </c>
      <c r="W643" s="69" t="s">
        <v>609</v>
      </c>
      <c r="X643" s="69" t="s">
        <v>609</v>
      </c>
    </row>
    <row r="644" spans="1:31">
      <c r="A644" s="52">
        <v>788</v>
      </c>
      <c r="B644" s="52" t="s">
        <v>13</v>
      </c>
      <c r="C644" s="117" t="s">
        <v>1902</v>
      </c>
      <c r="E644" s="69" t="s">
        <v>2271</v>
      </c>
      <c r="G644" s="62" t="s">
        <v>2172</v>
      </c>
      <c r="J644" s="70" t="s">
        <v>2172</v>
      </c>
      <c r="K644" s="61" t="s">
        <v>2173</v>
      </c>
      <c r="M644" s="63">
        <v>1</v>
      </c>
      <c r="O644" s="69" t="s">
        <v>65</v>
      </c>
      <c r="P644" s="67" t="s">
        <v>612</v>
      </c>
      <c r="Q644" s="68" t="s">
        <v>608</v>
      </c>
      <c r="R644" s="74" t="s">
        <v>66</v>
      </c>
      <c r="S644" s="115" t="s">
        <v>66</v>
      </c>
      <c r="T644" s="121" t="s">
        <v>171</v>
      </c>
    </row>
    <row r="645" spans="1:31">
      <c r="A645" s="52">
        <v>789</v>
      </c>
      <c r="B645" s="52" t="s">
        <v>13</v>
      </c>
      <c r="C645" s="117" t="s">
        <v>1902</v>
      </c>
      <c r="E645" s="69" t="s">
        <v>2271</v>
      </c>
      <c r="G645" s="62" t="s">
        <v>2174</v>
      </c>
      <c r="J645" s="70" t="s">
        <v>2411</v>
      </c>
      <c r="K645" s="69" t="s">
        <v>2175</v>
      </c>
      <c r="M645" s="63">
        <v>0.4</v>
      </c>
      <c r="O645" s="61" t="s">
        <v>263</v>
      </c>
      <c r="P645" s="67" t="s">
        <v>655</v>
      </c>
      <c r="Q645" s="68" t="s">
        <v>266</v>
      </c>
      <c r="R645" s="74" t="s">
        <v>266</v>
      </c>
      <c r="S645" s="115" t="s">
        <v>266</v>
      </c>
      <c r="T645" s="121" t="s">
        <v>171</v>
      </c>
      <c r="U645" s="121" t="s">
        <v>326</v>
      </c>
      <c r="AE645" s="69" t="s">
        <v>959</v>
      </c>
    </row>
    <row r="646" spans="1:31">
      <c r="A646" s="52">
        <v>790</v>
      </c>
      <c r="B646" s="52" t="s">
        <v>13</v>
      </c>
      <c r="C646" s="117" t="s">
        <v>1902</v>
      </c>
      <c r="E646" s="69" t="s">
        <v>2271</v>
      </c>
      <c r="G646" s="62" t="s">
        <v>2176</v>
      </c>
      <c r="J646" s="70" t="s">
        <v>2320</v>
      </c>
      <c r="K646" s="61" t="s">
        <v>2177</v>
      </c>
      <c r="M646" s="63">
        <v>0.6</v>
      </c>
      <c r="O646" s="77" t="s">
        <v>65</v>
      </c>
      <c r="P646" s="67" t="s">
        <v>608</v>
      </c>
      <c r="Q646" s="68" t="s">
        <v>145</v>
      </c>
      <c r="R646" s="74" t="s">
        <v>66</v>
      </c>
      <c r="S646" s="115" t="s">
        <v>66</v>
      </c>
      <c r="T646" s="121" t="s">
        <v>171</v>
      </c>
      <c r="U646" s="121" t="s">
        <v>1182</v>
      </c>
    </row>
    <row r="647" spans="1:31">
      <c r="A647" s="52">
        <v>791</v>
      </c>
      <c r="B647" s="52" t="s">
        <v>13</v>
      </c>
      <c r="C647" s="117" t="s">
        <v>1902</v>
      </c>
      <c r="E647" s="69" t="s">
        <v>2271</v>
      </c>
      <c r="G647" s="62" t="s">
        <v>141</v>
      </c>
      <c r="J647" s="70" t="s">
        <v>144</v>
      </c>
      <c r="K647" s="61" t="s">
        <v>2178</v>
      </c>
      <c r="M647" s="6">
        <v>0.8</v>
      </c>
      <c r="O647" s="77" t="s">
        <v>65</v>
      </c>
      <c r="P647" s="67" t="s">
        <v>108</v>
      </c>
      <c r="Q647" s="68" t="s">
        <v>144</v>
      </c>
      <c r="R647" s="74" t="s">
        <v>66</v>
      </c>
      <c r="S647" s="115" t="s">
        <v>66</v>
      </c>
      <c r="T647" s="121" t="s">
        <v>262</v>
      </c>
      <c r="U647" s="121" t="s">
        <v>144</v>
      </c>
    </row>
    <row r="648" spans="1:31">
      <c r="A648" s="52">
        <v>792</v>
      </c>
      <c r="B648" s="52" t="s">
        <v>13</v>
      </c>
      <c r="C648" s="117" t="s">
        <v>1902</v>
      </c>
      <c r="E648" s="69" t="s">
        <v>2271</v>
      </c>
      <c r="G648" s="62" t="s">
        <v>2179</v>
      </c>
      <c r="J648" s="70" t="s">
        <v>144</v>
      </c>
      <c r="K648" s="61" t="s">
        <v>2180</v>
      </c>
      <c r="M648" s="63">
        <v>0.8</v>
      </c>
      <c r="O648" s="77" t="s">
        <v>65</v>
      </c>
      <c r="P648" s="67" t="s">
        <v>108</v>
      </c>
      <c r="Q648" s="68" t="s">
        <v>144</v>
      </c>
      <c r="R648" s="74" t="s">
        <v>66</v>
      </c>
      <c r="S648" s="115" t="s">
        <v>66</v>
      </c>
      <c r="T648" s="121" t="s">
        <v>262</v>
      </c>
      <c r="U648" s="121" t="s">
        <v>144</v>
      </c>
    </row>
    <row r="649" spans="1:31">
      <c r="A649" s="52">
        <v>793</v>
      </c>
      <c r="B649" s="52" t="s">
        <v>13</v>
      </c>
      <c r="C649" s="117" t="s">
        <v>1902</v>
      </c>
      <c r="E649" s="69" t="s">
        <v>2271</v>
      </c>
      <c r="G649" s="62" t="s">
        <v>2181</v>
      </c>
      <c r="J649" s="70" t="s">
        <v>2352</v>
      </c>
      <c r="K649" s="61" t="s">
        <v>2182</v>
      </c>
      <c r="M649" s="63">
        <v>0.6</v>
      </c>
      <c r="O649" s="77" t="s">
        <v>65</v>
      </c>
      <c r="P649" s="67" t="s">
        <v>108</v>
      </c>
      <c r="Q649" s="68" t="s">
        <v>608</v>
      </c>
      <c r="R649" s="74" t="s">
        <v>66</v>
      </c>
      <c r="S649" s="115" t="s">
        <v>66</v>
      </c>
      <c r="T649" s="121" t="s">
        <v>171</v>
      </c>
      <c r="U649" s="121" t="s">
        <v>167</v>
      </c>
    </row>
    <row r="650" spans="1:31">
      <c r="A650" s="52">
        <v>794</v>
      </c>
      <c r="B650" s="52" t="s">
        <v>13</v>
      </c>
      <c r="C650" s="117" t="s">
        <v>1902</v>
      </c>
      <c r="E650" s="69" t="s">
        <v>2271</v>
      </c>
      <c r="G650" s="62" t="s">
        <v>960</v>
      </c>
      <c r="J650" s="70" t="s">
        <v>2389</v>
      </c>
      <c r="K650" s="61" t="s">
        <v>2183</v>
      </c>
      <c r="M650" s="63">
        <v>1</v>
      </c>
      <c r="O650" s="61" t="s">
        <v>263</v>
      </c>
      <c r="P650" s="67" t="s">
        <v>184</v>
      </c>
      <c r="Q650" s="68" t="s">
        <v>182</v>
      </c>
      <c r="R650" s="74" t="s">
        <v>182</v>
      </c>
      <c r="S650" s="115" t="s">
        <v>182</v>
      </c>
      <c r="T650" s="121" t="s">
        <v>171</v>
      </c>
      <c r="AE650" s="69" t="s">
        <v>959</v>
      </c>
    </row>
    <row r="651" spans="1:31">
      <c r="A651" s="52">
        <v>795</v>
      </c>
      <c r="B651" s="52" t="s">
        <v>13</v>
      </c>
      <c r="C651" s="117" t="s">
        <v>1902</v>
      </c>
      <c r="E651" s="69" t="s">
        <v>2271</v>
      </c>
      <c r="G651" s="62" t="s">
        <v>972</v>
      </c>
      <c r="J651" s="70" t="s">
        <v>974</v>
      </c>
      <c r="K651" s="61" t="s">
        <v>2184</v>
      </c>
      <c r="M651" s="63">
        <v>0.8</v>
      </c>
      <c r="O651" s="77" t="s">
        <v>65</v>
      </c>
      <c r="Q651" s="68" t="s">
        <v>144</v>
      </c>
      <c r="R651" s="74" t="s">
        <v>66</v>
      </c>
      <c r="S651" s="115" t="s">
        <v>66</v>
      </c>
      <c r="T651" s="121" t="s">
        <v>140</v>
      </c>
    </row>
    <row r="652" spans="1:31">
      <c r="A652" s="52">
        <v>796</v>
      </c>
      <c r="B652" s="52" t="s">
        <v>13</v>
      </c>
      <c r="C652" s="117" t="s">
        <v>1902</v>
      </c>
      <c r="E652" s="69" t="s">
        <v>2271</v>
      </c>
      <c r="G652" s="62" t="s">
        <v>2185</v>
      </c>
      <c r="J652" s="70" t="s">
        <v>2321</v>
      </c>
      <c r="K652" s="69" t="s">
        <v>2281</v>
      </c>
      <c r="M652" s="63">
        <v>0.6</v>
      </c>
      <c r="O652" s="77" t="s">
        <v>65</v>
      </c>
      <c r="P652" s="67" t="s">
        <v>608</v>
      </c>
      <c r="Q652" s="68" t="s">
        <v>145</v>
      </c>
      <c r="R652" s="74" t="s">
        <v>66</v>
      </c>
      <c r="S652" s="115" t="s">
        <v>66</v>
      </c>
      <c r="T652" s="121" t="s">
        <v>171</v>
      </c>
      <c r="U652" s="121" t="s">
        <v>1182</v>
      </c>
    </row>
    <row r="653" spans="1:31">
      <c r="A653" s="52">
        <v>797</v>
      </c>
      <c r="B653" s="52" t="s">
        <v>13</v>
      </c>
      <c r="C653" s="117" t="s">
        <v>1902</v>
      </c>
      <c r="E653" s="69" t="s">
        <v>2271</v>
      </c>
      <c r="G653" s="62" t="s">
        <v>386</v>
      </c>
      <c r="J653" s="70" t="s">
        <v>702</v>
      </c>
      <c r="K653" s="61" t="s">
        <v>2186</v>
      </c>
      <c r="M653" s="63">
        <v>0.8</v>
      </c>
      <c r="O653" s="77" t="s">
        <v>65</v>
      </c>
      <c r="P653" s="67" t="s">
        <v>108</v>
      </c>
      <c r="Q653" s="68" t="s">
        <v>145</v>
      </c>
      <c r="R653" s="74" t="s">
        <v>66</v>
      </c>
      <c r="S653" s="115" t="s">
        <v>66</v>
      </c>
      <c r="T653" s="121" t="s">
        <v>171</v>
      </c>
    </row>
    <row r="654" spans="1:31">
      <c r="A654" s="52">
        <v>798</v>
      </c>
      <c r="B654" s="52" t="s">
        <v>13</v>
      </c>
      <c r="C654" s="117" t="s">
        <v>1902</v>
      </c>
      <c r="E654" s="69" t="s">
        <v>2271</v>
      </c>
      <c r="G654" s="62" t="s">
        <v>1724</v>
      </c>
      <c r="J654" s="70" t="s">
        <v>1898</v>
      </c>
      <c r="K654" s="61" t="s">
        <v>2187</v>
      </c>
      <c r="M654" s="63">
        <v>0.6</v>
      </c>
      <c r="O654" s="77" t="s">
        <v>65</v>
      </c>
      <c r="P654" s="67" t="s">
        <v>108</v>
      </c>
      <c r="Q654" s="68" t="s">
        <v>145</v>
      </c>
      <c r="R654" s="74" t="s">
        <v>66</v>
      </c>
      <c r="S654" s="115" t="s">
        <v>66</v>
      </c>
      <c r="T654" s="121" t="s">
        <v>95</v>
      </c>
      <c r="U654" s="121" t="s">
        <v>89</v>
      </c>
    </row>
    <row r="655" spans="1:31">
      <c r="A655" s="52">
        <v>799</v>
      </c>
      <c r="B655" s="52" t="s">
        <v>13</v>
      </c>
      <c r="C655" s="117" t="s">
        <v>1902</v>
      </c>
      <c r="E655" s="69" t="s">
        <v>2271</v>
      </c>
      <c r="G655" s="62" t="s">
        <v>2188</v>
      </c>
      <c r="J655" s="70" t="s">
        <v>2328</v>
      </c>
      <c r="K655" s="61" t="s">
        <v>2189</v>
      </c>
      <c r="M655" s="63">
        <v>1</v>
      </c>
      <c r="O655" s="61" t="s">
        <v>189</v>
      </c>
      <c r="P655" s="67" t="s">
        <v>717</v>
      </c>
      <c r="Q655" s="68" t="s">
        <v>190</v>
      </c>
      <c r="R655" s="74" t="s">
        <v>866</v>
      </c>
      <c r="S655" s="115" t="s">
        <v>195</v>
      </c>
      <c r="T655" s="121" t="s">
        <v>171</v>
      </c>
    </row>
    <row r="656" spans="1:31">
      <c r="A656" s="52">
        <v>800</v>
      </c>
      <c r="B656" s="52" t="s">
        <v>13</v>
      </c>
      <c r="C656" s="117" t="s">
        <v>1902</v>
      </c>
      <c r="E656" s="69" t="s">
        <v>2271</v>
      </c>
      <c r="G656" s="62" t="s">
        <v>2190</v>
      </c>
      <c r="J656" s="70" t="s">
        <v>2280</v>
      </c>
      <c r="K656" s="61" t="s">
        <v>2191</v>
      </c>
      <c r="M656" s="63">
        <v>1</v>
      </c>
      <c r="O656" s="77" t="s">
        <v>65</v>
      </c>
      <c r="P656" s="67" t="s">
        <v>184</v>
      </c>
      <c r="Q656" s="68" t="s">
        <v>223</v>
      </c>
      <c r="R656" s="74" t="s">
        <v>66</v>
      </c>
      <c r="S656" s="115" t="s">
        <v>66</v>
      </c>
      <c r="T656" s="121" t="s">
        <v>171</v>
      </c>
      <c r="U656" s="121" t="s">
        <v>183</v>
      </c>
    </row>
    <row r="657" spans="1:31">
      <c r="A657" s="52">
        <v>801</v>
      </c>
      <c r="B657" s="52" t="s">
        <v>13</v>
      </c>
      <c r="C657" s="117" t="s">
        <v>1902</v>
      </c>
      <c r="E657" s="69" t="s">
        <v>2271</v>
      </c>
      <c r="G657" s="62" t="s">
        <v>2192</v>
      </c>
      <c r="J657" s="70" t="s">
        <v>2346</v>
      </c>
      <c r="K657" s="61" t="s">
        <v>2193</v>
      </c>
      <c r="M657" s="63">
        <v>1</v>
      </c>
      <c r="O657" s="69" t="s">
        <v>688</v>
      </c>
      <c r="P657" s="67" t="s">
        <v>608</v>
      </c>
      <c r="Q657" s="68" t="s">
        <v>608</v>
      </c>
      <c r="R657" s="74" t="s">
        <v>235</v>
      </c>
      <c r="S657" s="115" t="s">
        <v>235</v>
      </c>
      <c r="T657" s="121" t="s">
        <v>171</v>
      </c>
    </row>
    <row r="658" spans="1:31">
      <c r="A658" s="52">
        <v>804</v>
      </c>
      <c r="B658" s="52" t="s">
        <v>13</v>
      </c>
      <c r="C658" s="117" t="s">
        <v>1902</v>
      </c>
      <c r="E658" s="69" t="s">
        <v>2271</v>
      </c>
      <c r="G658" s="62" t="s">
        <v>249</v>
      </c>
      <c r="J658" s="70" t="s">
        <v>230</v>
      </c>
      <c r="K658" s="61" t="s">
        <v>2194</v>
      </c>
      <c r="M658" s="6">
        <v>0.7</v>
      </c>
      <c r="O658" s="77" t="s">
        <v>189</v>
      </c>
      <c r="P658" s="67" t="s">
        <v>717</v>
      </c>
      <c r="Q658" s="68" t="s">
        <v>227</v>
      </c>
      <c r="R658" s="74" t="s">
        <v>231</v>
      </c>
      <c r="S658" s="115" t="s">
        <v>231</v>
      </c>
      <c r="T658" s="121" t="s">
        <v>171</v>
      </c>
      <c r="U658" s="121" t="s">
        <v>230</v>
      </c>
      <c r="W658" s="69" t="s">
        <v>609</v>
      </c>
      <c r="AB658" s="77"/>
      <c r="AC658" s="69">
        <v>1</v>
      </c>
      <c r="AE658" s="69" t="s">
        <v>732</v>
      </c>
    </row>
    <row r="659" spans="1:31">
      <c r="A659" s="52">
        <v>805</v>
      </c>
      <c r="B659" s="52" t="s">
        <v>13</v>
      </c>
      <c r="C659" s="117" t="s">
        <v>1902</v>
      </c>
      <c r="E659" s="69" t="s">
        <v>2271</v>
      </c>
      <c r="G659" s="62" t="s">
        <v>2195</v>
      </c>
      <c r="J659" s="70" t="s">
        <v>2348</v>
      </c>
      <c r="K659" s="61" t="s">
        <v>2196</v>
      </c>
      <c r="M659" s="6">
        <v>1</v>
      </c>
      <c r="N659" s="55">
        <v>43016</v>
      </c>
      <c r="O659" s="77" t="s">
        <v>65</v>
      </c>
      <c r="P659" s="67" t="s">
        <v>108</v>
      </c>
      <c r="Q659" s="68" t="s">
        <v>145</v>
      </c>
      <c r="R659" s="74" t="s">
        <v>66</v>
      </c>
      <c r="S659" s="115" t="s">
        <v>66</v>
      </c>
      <c r="T659" s="121" t="s">
        <v>171</v>
      </c>
      <c r="U659" s="121" t="s">
        <v>167</v>
      </c>
    </row>
    <row r="660" spans="1:31">
      <c r="A660" s="52">
        <v>806</v>
      </c>
      <c r="B660" s="52" t="s">
        <v>13</v>
      </c>
      <c r="C660" s="117" t="s">
        <v>1902</v>
      </c>
      <c r="E660" s="69" t="s">
        <v>2271</v>
      </c>
      <c r="G660" s="62" t="s">
        <v>2197</v>
      </c>
      <c r="J660" s="70" t="s">
        <v>2348</v>
      </c>
      <c r="K660" s="61" t="s">
        <v>2198</v>
      </c>
      <c r="M660" s="6">
        <v>1</v>
      </c>
      <c r="N660" s="55">
        <v>43017</v>
      </c>
      <c r="O660" s="77" t="s">
        <v>65</v>
      </c>
      <c r="P660" s="67" t="s">
        <v>108</v>
      </c>
      <c r="Q660" s="68" t="s">
        <v>145</v>
      </c>
      <c r="R660" s="74" t="s">
        <v>66</v>
      </c>
      <c r="S660" s="115" t="s">
        <v>66</v>
      </c>
      <c r="T660" s="121" t="s">
        <v>171</v>
      </c>
      <c r="U660" s="121" t="s">
        <v>167</v>
      </c>
    </row>
    <row r="661" spans="1:31">
      <c r="A661" s="52">
        <v>807</v>
      </c>
      <c r="B661" s="52" t="s">
        <v>13</v>
      </c>
      <c r="C661" s="117" t="s">
        <v>1902</v>
      </c>
      <c r="E661" s="69" t="s">
        <v>2271</v>
      </c>
      <c r="G661" s="62" t="s">
        <v>2199</v>
      </c>
      <c r="J661" s="70" t="s">
        <v>2393</v>
      </c>
      <c r="K661" s="131" t="s">
        <v>2200</v>
      </c>
      <c r="M661" s="6">
        <v>1</v>
      </c>
      <c r="O661" s="77" t="s">
        <v>263</v>
      </c>
      <c r="P661" s="67" t="s">
        <v>655</v>
      </c>
      <c r="Q661" s="68" t="s">
        <v>266</v>
      </c>
      <c r="R661" s="74" t="s">
        <v>266</v>
      </c>
      <c r="S661" s="115" t="s">
        <v>266</v>
      </c>
      <c r="T661" s="121" t="s">
        <v>171</v>
      </c>
      <c r="U661" s="121" t="s">
        <v>326</v>
      </c>
      <c r="V661" s="77"/>
      <c r="W661" s="69" t="s">
        <v>609</v>
      </c>
      <c r="AC661" s="61">
        <v>1</v>
      </c>
      <c r="AD661" s="88" t="s">
        <v>2588</v>
      </c>
      <c r="AE661" s="69" t="s">
        <v>1247</v>
      </c>
    </row>
    <row r="662" spans="1:31">
      <c r="A662" s="52">
        <v>808</v>
      </c>
      <c r="B662" s="52" t="s">
        <v>13</v>
      </c>
      <c r="C662" s="117" t="s">
        <v>1902</v>
      </c>
      <c r="E662" s="69" t="s">
        <v>2271</v>
      </c>
      <c r="G662" s="62" t="s">
        <v>2201</v>
      </c>
      <c r="J662" s="70" t="s">
        <v>2323</v>
      </c>
      <c r="K662" s="61" t="s">
        <v>2202</v>
      </c>
      <c r="M662" s="63">
        <v>0.8</v>
      </c>
      <c r="O662" s="77" t="s">
        <v>65</v>
      </c>
      <c r="P662" s="67" t="s">
        <v>108</v>
      </c>
      <c r="Q662" s="68" t="s">
        <v>145</v>
      </c>
      <c r="R662" s="74" t="s">
        <v>66</v>
      </c>
      <c r="S662" s="115" t="s">
        <v>66</v>
      </c>
      <c r="T662" s="121" t="s">
        <v>171</v>
      </c>
      <c r="U662" s="121" t="s">
        <v>167</v>
      </c>
    </row>
    <row r="663" spans="1:31">
      <c r="A663" s="52">
        <v>809</v>
      </c>
      <c r="B663" s="52" t="s">
        <v>13</v>
      </c>
      <c r="C663" s="117" t="s">
        <v>1902</v>
      </c>
      <c r="E663" s="69" t="s">
        <v>2271</v>
      </c>
      <c r="G663" s="62" t="s">
        <v>278</v>
      </c>
      <c r="J663" s="70" t="s">
        <v>880</v>
      </c>
      <c r="K663" s="61" t="s">
        <v>2203</v>
      </c>
      <c r="M663" s="63">
        <v>1</v>
      </c>
      <c r="O663" s="77" t="s">
        <v>189</v>
      </c>
      <c r="P663" s="67" t="s">
        <v>717</v>
      </c>
      <c r="Q663" s="68" t="s">
        <v>210</v>
      </c>
      <c r="R663" s="74" t="s">
        <v>879</v>
      </c>
      <c r="S663" s="115" t="s">
        <v>210</v>
      </c>
      <c r="T663" s="121" t="s">
        <v>171</v>
      </c>
      <c r="U663" s="121" t="s">
        <v>167</v>
      </c>
      <c r="V663" s="77"/>
      <c r="W663" s="69" t="s">
        <v>609</v>
      </c>
    </row>
    <row r="664" spans="1:31">
      <c r="A664" s="52">
        <v>811</v>
      </c>
      <c r="B664" s="52" t="s">
        <v>13</v>
      </c>
      <c r="C664" s="117" t="s">
        <v>1902</v>
      </c>
      <c r="E664" s="69" t="s">
        <v>2271</v>
      </c>
      <c r="G664" s="62" t="s">
        <v>2204</v>
      </c>
      <c r="J664" s="70" t="s">
        <v>2357</v>
      </c>
      <c r="K664" s="61" t="s">
        <v>2205</v>
      </c>
      <c r="M664" s="63">
        <v>0.6</v>
      </c>
      <c r="O664" s="69" t="s">
        <v>688</v>
      </c>
      <c r="P664" s="67" t="s">
        <v>608</v>
      </c>
      <c r="Q664" s="68" t="s">
        <v>608</v>
      </c>
      <c r="R664" s="74" t="s">
        <v>66</v>
      </c>
      <c r="S664" s="115" t="s">
        <v>66</v>
      </c>
      <c r="T664" s="121" t="s">
        <v>171</v>
      </c>
      <c r="U664" s="121" t="s">
        <v>167</v>
      </c>
    </row>
    <row r="665" spans="1:31">
      <c r="A665" s="52">
        <v>813</v>
      </c>
      <c r="B665" s="52" t="s">
        <v>13</v>
      </c>
      <c r="C665" s="117" t="s">
        <v>1902</v>
      </c>
      <c r="E665" s="69" t="s">
        <v>2271</v>
      </c>
      <c r="G665" s="62" t="s">
        <v>2206</v>
      </c>
      <c r="J665" s="70" t="s">
        <v>2584</v>
      </c>
      <c r="K665" s="61" t="s">
        <v>2207</v>
      </c>
      <c r="M665" s="63">
        <v>0.6</v>
      </c>
      <c r="O665" s="77" t="s">
        <v>263</v>
      </c>
      <c r="P665" s="67" t="s">
        <v>655</v>
      </c>
      <c r="Q665" s="68" t="s">
        <v>608</v>
      </c>
      <c r="R665" s="74" t="s">
        <v>66</v>
      </c>
      <c r="S665" s="115" t="s">
        <v>66</v>
      </c>
      <c r="T665" s="121" t="s">
        <v>171</v>
      </c>
      <c r="U665" s="121" t="s">
        <v>167</v>
      </c>
    </row>
    <row r="666" spans="1:31">
      <c r="A666" s="52">
        <v>814</v>
      </c>
      <c r="B666" s="52" t="s">
        <v>13</v>
      </c>
      <c r="C666" s="117" t="s">
        <v>1902</v>
      </c>
      <c r="E666" s="69" t="s">
        <v>2271</v>
      </c>
      <c r="G666" s="62" t="s">
        <v>2208</v>
      </c>
      <c r="J666" s="70" t="s">
        <v>2208</v>
      </c>
      <c r="K666" s="61" t="s">
        <v>2209</v>
      </c>
      <c r="M666" s="63">
        <v>0.8</v>
      </c>
      <c r="O666" s="69" t="s">
        <v>688</v>
      </c>
      <c r="P666" s="67" t="s">
        <v>608</v>
      </c>
      <c r="Q666" s="68" t="s">
        <v>608</v>
      </c>
      <c r="R666" s="74" t="s">
        <v>66</v>
      </c>
      <c r="S666" s="115" t="s">
        <v>66</v>
      </c>
      <c r="T666" s="121" t="s">
        <v>171</v>
      </c>
      <c r="U666" s="121" t="s">
        <v>167</v>
      </c>
    </row>
    <row r="667" spans="1:31">
      <c r="A667" s="52">
        <v>815</v>
      </c>
      <c r="B667" s="52" t="s">
        <v>13</v>
      </c>
      <c r="C667" s="117" t="s">
        <v>1902</v>
      </c>
      <c r="E667" s="69" t="s">
        <v>2271</v>
      </c>
      <c r="G667" s="62" t="s">
        <v>2210</v>
      </c>
      <c r="J667" s="70" t="s">
        <v>2329</v>
      </c>
      <c r="K667" s="61" t="s">
        <v>2211</v>
      </c>
      <c r="M667" s="63">
        <v>0.5</v>
      </c>
      <c r="O667" s="77" t="s">
        <v>65</v>
      </c>
      <c r="Q667" s="68" t="s">
        <v>145</v>
      </c>
      <c r="R667" s="74" t="s">
        <v>66</v>
      </c>
      <c r="S667" s="115" t="s">
        <v>66</v>
      </c>
      <c r="T667" s="121" t="s">
        <v>171</v>
      </c>
      <c r="U667" s="121" t="s">
        <v>167</v>
      </c>
    </row>
    <row r="668" spans="1:31">
      <c r="A668" s="52">
        <v>816</v>
      </c>
      <c r="B668" s="52" t="s">
        <v>13</v>
      </c>
      <c r="C668" s="117" t="s">
        <v>1902</v>
      </c>
      <c r="E668" s="69" t="s">
        <v>2271</v>
      </c>
      <c r="G668" s="62" t="s">
        <v>2212</v>
      </c>
      <c r="J668" s="70" t="s">
        <v>702</v>
      </c>
      <c r="K668" s="61" t="s">
        <v>2213</v>
      </c>
      <c r="M668" s="63">
        <v>0.8</v>
      </c>
      <c r="O668" s="77" t="s">
        <v>65</v>
      </c>
      <c r="P668" s="67" t="s">
        <v>108</v>
      </c>
      <c r="Q668" s="68" t="s">
        <v>145</v>
      </c>
      <c r="R668" s="74" t="s">
        <v>66</v>
      </c>
      <c r="S668" s="115" t="s">
        <v>66</v>
      </c>
      <c r="T668" s="121" t="s">
        <v>171</v>
      </c>
      <c r="AB668" s="69" t="s">
        <v>2596</v>
      </c>
    </row>
    <row r="669" spans="1:31">
      <c r="A669" s="52">
        <v>817</v>
      </c>
      <c r="B669" s="52" t="s">
        <v>13</v>
      </c>
      <c r="C669" s="117" t="s">
        <v>1902</v>
      </c>
      <c r="E669" s="69" t="s">
        <v>2271</v>
      </c>
      <c r="G669" s="62" t="s">
        <v>581</v>
      </c>
      <c r="J669" s="70" t="s">
        <v>2356</v>
      </c>
      <c r="K669" s="69" t="s">
        <v>2399</v>
      </c>
      <c r="M669" s="63">
        <v>0.8</v>
      </c>
      <c r="O669" s="69" t="s">
        <v>688</v>
      </c>
      <c r="P669" s="67" t="s">
        <v>608</v>
      </c>
      <c r="Q669" s="68" t="s">
        <v>608</v>
      </c>
      <c r="R669" s="74" t="s">
        <v>266</v>
      </c>
      <c r="S669" s="115" t="s">
        <v>266</v>
      </c>
      <c r="T669" s="121" t="s">
        <v>171</v>
      </c>
      <c r="U669" s="121" t="s">
        <v>167</v>
      </c>
    </row>
    <row r="670" spans="1:31">
      <c r="A670" s="52">
        <v>818</v>
      </c>
      <c r="B670" s="52" t="s">
        <v>13</v>
      </c>
      <c r="C670" s="117" t="s">
        <v>1902</v>
      </c>
      <c r="E670" s="69" t="s">
        <v>2271</v>
      </c>
      <c r="G670" s="62" t="s">
        <v>2214</v>
      </c>
      <c r="J670" s="70" t="s">
        <v>2358</v>
      </c>
      <c r="K670" s="61" t="s">
        <v>2215</v>
      </c>
      <c r="M670" s="63">
        <v>0.6</v>
      </c>
      <c r="O670" s="69" t="s">
        <v>65</v>
      </c>
      <c r="P670" s="67" t="s">
        <v>248</v>
      </c>
      <c r="Q670" s="68" t="s">
        <v>248</v>
      </c>
      <c r="R670" s="74" t="s">
        <v>66</v>
      </c>
      <c r="S670" s="115" t="s">
        <v>66</v>
      </c>
      <c r="T670" s="121" t="s">
        <v>171</v>
      </c>
      <c r="U670" s="121" t="s">
        <v>167</v>
      </c>
      <c r="W670" s="69" t="s">
        <v>609</v>
      </c>
      <c r="X670" s="69" t="s">
        <v>609</v>
      </c>
    </row>
    <row r="671" spans="1:31">
      <c r="A671" s="52">
        <v>819</v>
      </c>
      <c r="B671" s="52" t="s">
        <v>13</v>
      </c>
      <c r="C671" s="117" t="s">
        <v>1902</v>
      </c>
      <c r="E671" s="69" t="s">
        <v>2271</v>
      </c>
      <c r="G671" s="62" t="s">
        <v>2216</v>
      </c>
      <c r="J671" s="70" t="s">
        <v>2359</v>
      </c>
      <c r="K671" s="61" t="s">
        <v>2217</v>
      </c>
      <c r="M671" s="63">
        <v>0.8</v>
      </c>
      <c r="O671" s="69" t="s">
        <v>263</v>
      </c>
      <c r="P671" s="67" t="s">
        <v>655</v>
      </c>
      <c r="Q671" s="68" t="s">
        <v>145</v>
      </c>
      <c r="R671" s="74" t="s">
        <v>235</v>
      </c>
      <c r="S671" s="115" t="s">
        <v>235</v>
      </c>
      <c r="T671" s="121" t="s">
        <v>171</v>
      </c>
      <c r="U671" s="121" t="s">
        <v>167</v>
      </c>
      <c r="V671" s="69" t="s">
        <v>609</v>
      </c>
      <c r="AE671" s="69" t="s">
        <v>959</v>
      </c>
    </row>
    <row r="672" spans="1:31">
      <c r="A672" s="52">
        <v>820</v>
      </c>
      <c r="B672" s="52" t="s">
        <v>13</v>
      </c>
      <c r="C672" s="117" t="s">
        <v>1902</v>
      </c>
      <c r="E672" s="69" t="s">
        <v>2271</v>
      </c>
      <c r="G672" s="62" t="s">
        <v>980</v>
      </c>
      <c r="J672" s="70" t="s">
        <v>982</v>
      </c>
      <c r="K672" s="61" t="s">
        <v>2218</v>
      </c>
      <c r="M672" s="63">
        <v>0.8</v>
      </c>
      <c r="O672" s="77" t="s">
        <v>65</v>
      </c>
      <c r="P672" s="67" t="s">
        <v>108</v>
      </c>
      <c r="Q672" s="68" t="s">
        <v>144</v>
      </c>
      <c r="R672" s="74" t="s">
        <v>66</v>
      </c>
      <c r="S672" s="115" t="s">
        <v>66</v>
      </c>
      <c r="T672" s="121" t="s">
        <v>262</v>
      </c>
      <c r="U672" s="121" t="s">
        <v>144</v>
      </c>
    </row>
    <row r="673" spans="1:31">
      <c r="A673" s="52">
        <v>821</v>
      </c>
      <c r="B673" s="52" t="s">
        <v>13</v>
      </c>
      <c r="C673" s="117" t="s">
        <v>1902</v>
      </c>
      <c r="E673" s="69" t="s">
        <v>2271</v>
      </c>
      <c r="G673" s="62" t="s">
        <v>2219</v>
      </c>
      <c r="J673" s="70" t="s">
        <v>2338</v>
      </c>
      <c r="K673" s="61" t="s">
        <v>2220</v>
      </c>
      <c r="M673" s="63">
        <v>0.8</v>
      </c>
      <c r="O673" s="77" t="s">
        <v>65</v>
      </c>
      <c r="P673" s="67" t="s">
        <v>108</v>
      </c>
      <c r="Q673" s="68" t="s">
        <v>608</v>
      </c>
      <c r="R673" s="74" t="s">
        <v>66</v>
      </c>
      <c r="S673" s="115" t="s">
        <v>66</v>
      </c>
      <c r="T673" s="121" t="s">
        <v>174</v>
      </c>
      <c r="U673" s="121" t="s">
        <v>167</v>
      </c>
    </row>
    <row r="674" spans="1:31">
      <c r="A674" s="52">
        <v>822</v>
      </c>
      <c r="B674" s="52" t="s">
        <v>13</v>
      </c>
      <c r="C674" s="117" t="s">
        <v>1902</v>
      </c>
      <c r="E674" s="69" t="s">
        <v>2271</v>
      </c>
      <c r="G674" s="62" t="s">
        <v>2221</v>
      </c>
      <c r="J674" s="70" t="s">
        <v>2221</v>
      </c>
      <c r="K674" s="61" t="s">
        <v>2222</v>
      </c>
      <c r="M674" s="63">
        <v>0.6</v>
      </c>
      <c r="O674" s="77" t="s">
        <v>65</v>
      </c>
      <c r="P674" s="67" t="s">
        <v>108</v>
      </c>
      <c r="Q674" s="68" t="s">
        <v>145</v>
      </c>
      <c r="R674" s="74" t="s">
        <v>66</v>
      </c>
      <c r="S674" s="115" t="s">
        <v>66</v>
      </c>
      <c r="T674" s="121" t="s">
        <v>163</v>
      </c>
      <c r="U674" s="121" t="s">
        <v>390</v>
      </c>
    </row>
    <row r="675" spans="1:31">
      <c r="A675" s="52">
        <v>823</v>
      </c>
      <c r="B675" s="52" t="s">
        <v>13</v>
      </c>
      <c r="C675" s="117" t="s">
        <v>1902</v>
      </c>
      <c r="E675" s="69" t="s">
        <v>2271</v>
      </c>
      <c r="G675" s="62" t="s">
        <v>2223</v>
      </c>
      <c r="J675" s="70" t="s">
        <v>2277</v>
      </c>
      <c r="K675" s="69" t="s">
        <v>2332</v>
      </c>
      <c r="M675" s="63">
        <v>1</v>
      </c>
      <c r="O675" s="69" t="s">
        <v>65</v>
      </c>
      <c r="P675" s="67" t="s">
        <v>612</v>
      </c>
      <c r="Q675" s="68" t="s">
        <v>97</v>
      </c>
      <c r="R675" s="74" t="s">
        <v>66</v>
      </c>
      <c r="S675" s="115" t="s">
        <v>66</v>
      </c>
      <c r="T675" s="121" t="s">
        <v>97</v>
      </c>
      <c r="U675" s="121" t="s">
        <v>100</v>
      </c>
      <c r="V675" s="69" t="s">
        <v>609</v>
      </c>
      <c r="W675" s="69" t="s">
        <v>609</v>
      </c>
      <c r="X675" s="69" t="s">
        <v>609</v>
      </c>
    </row>
    <row r="676" spans="1:31">
      <c r="A676" s="52">
        <v>824</v>
      </c>
      <c r="B676" s="52" t="s">
        <v>13</v>
      </c>
      <c r="C676" s="117" t="s">
        <v>1902</v>
      </c>
      <c r="E676" s="69" t="s">
        <v>2271</v>
      </c>
      <c r="G676" s="62" t="s">
        <v>2224</v>
      </c>
      <c r="J676" s="70" t="s">
        <v>2224</v>
      </c>
      <c r="K676" s="61" t="s">
        <v>2225</v>
      </c>
      <c r="M676" s="63">
        <v>0.8</v>
      </c>
      <c r="O676" s="77" t="s">
        <v>65</v>
      </c>
      <c r="P676" s="67" t="s">
        <v>608</v>
      </c>
      <c r="Q676" s="68" t="s">
        <v>145</v>
      </c>
      <c r="R676" s="74" t="s">
        <v>235</v>
      </c>
      <c r="S676" s="115" t="s">
        <v>235</v>
      </c>
      <c r="T676" s="121" t="s">
        <v>171</v>
      </c>
      <c r="U676" s="121" t="s">
        <v>390</v>
      </c>
    </row>
    <row r="677" spans="1:31">
      <c r="A677" s="52">
        <v>825</v>
      </c>
      <c r="B677" s="52" t="s">
        <v>13</v>
      </c>
      <c r="C677" s="117" t="s">
        <v>1902</v>
      </c>
      <c r="E677" s="69" t="s">
        <v>2271</v>
      </c>
      <c r="G677" s="62" t="s">
        <v>112</v>
      </c>
      <c r="J677" s="70" t="s">
        <v>107</v>
      </c>
      <c r="K677" s="61" t="s">
        <v>2226</v>
      </c>
      <c r="M677" s="6">
        <v>1</v>
      </c>
      <c r="O677" s="77" t="s">
        <v>65</v>
      </c>
      <c r="P677" s="67" t="s">
        <v>108</v>
      </c>
      <c r="Q677" s="68" t="s">
        <v>107</v>
      </c>
      <c r="R677" s="74" t="s">
        <v>66</v>
      </c>
      <c r="S677" s="115" t="s">
        <v>66</v>
      </c>
      <c r="T677" s="121" t="s">
        <v>368</v>
      </c>
      <c r="U677" s="121" t="s">
        <v>623</v>
      </c>
    </row>
    <row r="678" spans="1:31">
      <c r="A678" s="52">
        <v>826</v>
      </c>
      <c r="B678" s="52" t="s">
        <v>13</v>
      </c>
      <c r="C678" s="117" t="s">
        <v>1902</v>
      </c>
      <c r="E678" s="69" t="s">
        <v>2271</v>
      </c>
      <c r="G678" s="62" t="s">
        <v>2227</v>
      </c>
      <c r="J678" s="70" t="s">
        <v>2377</v>
      </c>
      <c r="K678" s="61" t="s">
        <v>2228</v>
      </c>
      <c r="M678" s="63">
        <v>0.8</v>
      </c>
      <c r="O678" s="77" t="s">
        <v>263</v>
      </c>
      <c r="P678" s="67" t="s">
        <v>655</v>
      </c>
      <c r="Q678" s="68" t="s">
        <v>266</v>
      </c>
      <c r="R678" s="74" t="s">
        <v>266</v>
      </c>
      <c r="S678" s="115" t="s">
        <v>266</v>
      </c>
      <c r="T678" s="121" t="s">
        <v>171</v>
      </c>
      <c r="U678" s="121" t="s">
        <v>326</v>
      </c>
      <c r="V678" s="69" t="s">
        <v>609</v>
      </c>
      <c r="AE678" s="69" t="s">
        <v>1247</v>
      </c>
    </row>
    <row r="679" spans="1:31">
      <c r="A679" s="52">
        <v>827</v>
      </c>
      <c r="B679" s="52" t="s">
        <v>13</v>
      </c>
      <c r="C679" s="117" t="s">
        <v>1902</v>
      </c>
      <c r="E679" s="69" t="s">
        <v>2271</v>
      </c>
      <c r="G679" s="62" t="s">
        <v>2229</v>
      </c>
      <c r="J679" s="70" t="s">
        <v>2275</v>
      </c>
      <c r="K679" s="61" t="s">
        <v>2230</v>
      </c>
      <c r="M679" s="63">
        <v>0.8</v>
      </c>
      <c r="O679" s="77" t="s">
        <v>65</v>
      </c>
      <c r="P679" s="67" t="s">
        <v>108</v>
      </c>
      <c r="Q679" s="68" t="s">
        <v>144</v>
      </c>
      <c r="R679" s="74" t="s">
        <v>66</v>
      </c>
      <c r="S679" s="115" t="s">
        <v>66</v>
      </c>
      <c r="T679" s="121" t="s">
        <v>262</v>
      </c>
      <c r="U679" s="121" t="s">
        <v>144</v>
      </c>
    </row>
    <row r="680" spans="1:31">
      <c r="A680" s="52">
        <v>828</v>
      </c>
      <c r="B680" s="52" t="s">
        <v>13</v>
      </c>
      <c r="C680" s="117" t="s">
        <v>1902</v>
      </c>
      <c r="E680" s="69" t="s">
        <v>2271</v>
      </c>
      <c r="G680" s="62" t="s">
        <v>2231</v>
      </c>
      <c r="J680" s="70" t="s">
        <v>2276</v>
      </c>
      <c r="K680" s="61" t="s">
        <v>2232</v>
      </c>
      <c r="M680" s="63">
        <v>0.4</v>
      </c>
      <c r="O680" s="61" t="s">
        <v>263</v>
      </c>
      <c r="P680" s="67" t="s">
        <v>655</v>
      </c>
      <c r="Q680" s="68" t="s">
        <v>266</v>
      </c>
      <c r="R680" s="74" t="s">
        <v>266</v>
      </c>
      <c r="S680" s="115" t="s">
        <v>266</v>
      </c>
      <c r="T680" s="121" t="s">
        <v>171</v>
      </c>
      <c r="U680" s="121" t="s">
        <v>326</v>
      </c>
      <c r="AE680" s="69" t="s">
        <v>959</v>
      </c>
    </row>
    <row r="681" spans="1:31">
      <c r="A681" s="52">
        <v>829</v>
      </c>
      <c r="B681" s="52" t="s">
        <v>13</v>
      </c>
      <c r="C681" s="117" t="s">
        <v>1902</v>
      </c>
      <c r="E681" s="69" t="s">
        <v>2271</v>
      </c>
      <c r="G681" s="62" t="s">
        <v>2233</v>
      </c>
      <c r="J681" s="70" t="s">
        <v>444</v>
      </c>
      <c r="K681" s="61" t="s">
        <v>2234</v>
      </c>
      <c r="M681" s="63">
        <v>0.8</v>
      </c>
      <c r="O681" s="77" t="s">
        <v>65</v>
      </c>
      <c r="P681" s="67" t="s">
        <v>608</v>
      </c>
      <c r="Q681" s="68" t="s">
        <v>608</v>
      </c>
      <c r="R681" s="74" t="s">
        <v>66</v>
      </c>
      <c r="S681" s="115" t="s">
        <v>66</v>
      </c>
      <c r="T681" s="121" t="s">
        <v>171</v>
      </c>
    </row>
    <row r="682" spans="1:31">
      <c r="A682" s="52">
        <v>830</v>
      </c>
      <c r="B682" s="52" t="s">
        <v>13</v>
      </c>
      <c r="C682" s="117" t="s">
        <v>1902</v>
      </c>
      <c r="E682" s="69" t="s">
        <v>2271</v>
      </c>
      <c r="G682" s="62" t="s">
        <v>2235</v>
      </c>
      <c r="J682" s="70" t="s">
        <v>2324</v>
      </c>
      <c r="K682" s="61" t="s">
        <v>2236</v>
      </c>
      <c r="M682" s="63">
        <v>0.8</v>
      </c>
      <c r="O682" s="77" t="s">
        <v>65</v>
      </c>
      <c r="P682" s="67" t="s">
        <v>608</v>
      </c>
      <c r="Q682" s="68" t="s">
        <v>145</v>
      </c>
      <c r="R682" s="74" t="s">
        <v>235</v>
      </c>
      <c r="S682" s="115" t="s">
        <v>235</v>
      </c>
      <c r="T682" s="121" t="s">
        <v>171</v>
      </c>
      <c r="U682" s="121" t="s">
        <v>390</v>
      </c>
      <c r="V682" s="69" t="s">
        <v>609</v>
      </c>
    </row>
    <row r="683" spans="1:31">
      <c r="A683" s="52">
        <v>831</v>
      </c>
      <c r="B683" s="52" t="s">
        <v>13</v>
      </c>
      <c r="C683" s="117" t="s">
        <v>1902</v>
      </c>
      <c r="E683" s="69" t="s">
        <v>2271</v>
      </c>
      <c r="G683" s="62" t="s">
        <v>397</v>
      </c>
      <c r="J683" s="70" t="s">
        <v>2360</v>
      </c>
      <c r="K683" s="61" t="s">
        <v>2237</v>
      </c>
      <c r="M683" s="63">
        <v>0.8</v>
      </c>
      <c r="O683" s="77" t="s">
        <v>65</v>
      </c>
      <c r="P683" s="67" t="s">
        <v>608</v>
      </c>
      <c r="Q683" s="68" t="s">
        <v>145</v>
      </c>
      <c r="R683" s="74" t="s">
        <v>235</v>
      </c>
      <c r="S683" s="115" t="s">
        <v>235</v>
      </c>
      <c r="T683" s="121" t="s">
        <v>171</v>
      </c>
      <c r="U683" s="121" t="s">
        <v>390</v>
      </c>
      <c r="V683" s="69" t="s">
        <v>609</v>
      </c>
    </row>
    <row r="684" spans="1:31">
      <c r="A684" s="52">
        <v>832</v>
      </c>
      <c r="B684" s="52" t="s">
        <v>13</v>
      </c>
      <c r="C684" s="117" t="s">
        <v>1902</v>
      </c>
      <c r="E684" s="69" t="s">
        <v>2271</v>
      </c>
      <c r="G684" s="62" t="s">
        <v>2238</v>
      </c>
      <c r="J684" s="70" t="s">
        <v>2360</v>
      </c>
      <c r="K684" s="61" t="s">
        <v>2239</v>
      </c>
      <c r="M684" s="63">
        <v>0.8</v>
      </c>
      <c r="O684" s="77" t="s">
        <v>65</v>
      </c>
      <c r="P684" s="67" t="s">
        <v>608</v>
      </c>
      <c r="Q684" s="68" t="s">
        <v>145</v>
      </c>
      <c r="R684" s="74" t="s">
        <v>235</v>
      </c>
      <c r="S684" s="115" t="s">
        <v>235</v>
      </c>
      <c r="T684" s="121" t="s">
        <v>171</v>
      </c>
      <c r="U684" s="121" t="s">
        <v>390</v>
      </c>
      <c r="V684" s="69" t="s">
        <v>609</v>
      </c>
    </row>
    <row r="685" spans="1:31">
      <c r="A685" s="52">
        <v>833</v>
      </c>
      <c r="B685" s="52" t="s">
        <v>13</v>
      </c>
      <c r="C685" s="117" t="s">
        <v>1902</v>
      </c>
      <c r="E685" s="69" t="s">
        <v>2271</v>
      </c>
      <c r="G685" s="62" t="s">
        <v>2240</v>
      </c>
      <c r="J685" s="70" t="s">
        <v>2378</v>
      </c>
      <c r="K685" s="61" t="s">
        <v>2241</v>
      </c>
      <c r="M685" s="63">
        <v>0.6</v>
      </c>
      <c r="O685" s="77" t="s">
        <v>263</v>
      </c>
      <c r="P685" s="67" t="s">
        <v>655</v>
      </c>
      <c r="Q685" s="68" t="s">
        <v>266</v>
      </c>
      <c r="R685" s="74" t="s">
        <v>266</v>
      </c>
      <c r="S685" s="115" t="s">
        <v>266</v>
      </c>
      <c r="T685" s="121" t="s">
        <v>171</v>
      </c>
      <c r="U685" s="121" t="s">
        <v>326</v>
      </c>
      <c r="V685" s="69" t="s">
        <v>609</v>
      </c>
      <c r="AE685" s="69" t="s">
        <v>1247</v>
      </c>
    </row>
    <row r="686" spans="1:31">
      <c r="A686" s="52">
        <v>834</v>
      </c>
      <c r="B686" s="52" t="s">
        <v>13</v>
      </c>
      <c r="C686" s="117" t="s">
        <v>1902</v>
      </c>
      <c r="E686" s="69" t="s">
        <v>2271</v>
      </c>
      <c r="G686" s="62" t="s">
        <v>2242</v>
      </c>
      <c r="J686" s="70" t="s">
        <v>2378</v>
      </c>
      <c r="K686" s="61" t="s">
        <v>2243</v>
      </c>
      <c r="M686" s="63">
        <v>0.6</v>
      </c>
      <c r="O686" s="77" t="s">
        <v>65</v>
      </c>
      <c r="P686" s="67" t="s">
        <v>108</v>
      </c>
      <c r="Q686" s="68" t="s">
        <v>145</v>
      </c>
      <c r="R686" s="74" t="s">
        <v>66</v>
      </c>
      <c r="S686" s="115" t="s">
        <v>66</v>
      </c>
      <c r="T686" s="121" t="s">
        <v>171</v>
      </c>
      <c r="U686" s="121" t="s">
        <v>326</v>
      </c>
    </row>
    <row r="687" spans="1:31">
      <c r="A687" s="52">
        <v>835</v>
      </c>
      <c r="B687" s="52" t="s">
        <v>13</v>
      </c>
      <c r="C687" s="117" t="s">
        <v>1902</v>
      </c>
      <c r="E687" s="69" t="s">
        <v>2271</v>
      </c>
      <c r="G687" s="62" t="s">
        <v>2244</v>
      </c>
      <c r="J687" s="70" t="s">
        <v>2325</v>
      </c>
      <c r="K687" s="61" t="s">
        <v>2245</v>
      </c>
      <c r="M687" s="63">
        <v>0.6</v>
      </c>
      <c r="O687" s="61" t="s">
        <v>688</v>
      </c>
      <c r="P687" s="67" t="s">
        <v>608</v>
      </c>
      <c r="Q687" s="68" t="s">
        <v>608</v>
      </c>
      <c r="S687" s="115" t="s">
        <v>145</v>
      </c>
      <c r="T687" s="121" t="s">
        <v>171</v>
      </c>
    </row>
    <row r="688" spans="1:31">
      <c r="A688" s="52">
        <v>836</v>
      </c>
      <c r="B688" s="52" t="s">
        <v>13</v>
      </c>
      <c r="C688" s="117" t="s">
        <v>1902</v>
      </c>
      <c r="E688" s="69" t="s">
        <v>2271</v>
      </c>
      <c r="G688" s="62" t="s">
        <v>2246</v>
      </c>
      <c r="J688" s="70" t="s">
        <v>2246</v>
      </c>
      <c r="K688" s="61" t="s">
        <v>2247</v>
      </c>
      <c r="M688" s="63">
        <v>0.5</v>
      </c>
      <c r="O688" s="69" t="s">
        <v>688</v>
      </c>
      <c r="P688" s="67" t="s">
        <v>608</v>
      </c>
      <c r="Q688" s="68" t="s">
        <v>608</v>
      </c>
      <c r="S688" s="115" t="s">
        <v>145</v>
      </c>
      <c r="T688" s="121" t="s">
        <v>171</v>
      </c>
      <c r="U688" s="121" t="s">
        <v>167</v>
      </c>
    </row>
    <row r="689" spans="1:31">
      <c r="A689" s="52">
        <v>837</v>
      </c>
      <c r="B689" s="52" t="s">
        <v>13</v>
      </c>
      <c r="C689" s="117" t="s">
        <v>1902</v>
      </c>
      <c r="E689" s="69" t="s">
        <v>2271</v>
      </c>
      <c r="G689" s="62" t="s">
        <v>2248</v>
      </c>
      <c r="J689" s="70" t="s">
        <v>222</v>
      </c>
      <c r="K689" s="61" t="s">
        <v>2249</v>
      </c>
      <c r="M689" s="63">
        <v>1</v>
      </c>
      <c r="O689" s="77" t="s">
        <v>65</v>
      </c>
      <c r="P689" s="67" t="s">
        <v>608</v>
      </c>
      <c r="Q689" s="68" t="s">
        <v>222</v>
      </c>
      <c r="R689" s="74" t="s">
        <v>418</v>
      </c>
      <c r="S689" s="115" t="s">
        <v>418</v>
      </c>
      <c r="T689" s="121" t="s">
        <v>171</v>
      </c>
      <c r="W689" s="69" t="s">
        <v>609</v>
      </c>
    </row>
    <row r="690" spans="1:31">
      <c r="A690" s="52">
        <v>838</v>
      </c>
      <c r="B690" s="52" t="s">
        <v>13</v>
      </c>
      <c r="C690" s="117" t="s">
        <v>1902</v>
      </c>
      <c r="E690" s="69" t="s">
        <v>2271</v>
      </c>
      <c r="G690" s="62" t="s">
        <v>2250</v>
      </c>
      <c r="J690" s="70" t="s">
        <v>2581</v>
      </c>
      <c r="K690" s="61" t="s">
        <v>2251</v>
      </c>
      <c r="M690" s="63">
        <v>1</v>
      </c>
      <c r="O690" s="77" t="s">
        <v>65</v>
      </c>
      <c r="P690" s="67" t="s">
        <v>608</v>
      </c>
      <c r="Q690" s="68" t="s">
        <v>222</v>
      </c>
      <c r="R690" s="74" t="s">
        <v>418</v>
      </c>
      <c r="S690" s="115" t="s">
        <v>418</v>
      </c>
      <c r="T690" s="121" t="s">
        <v>171</v>
      </c>
      <c r="W690" s="69" t="s">
        <v>609</v>
      </c>
    </row>
    <row r="691" spans="1:31">
      <c r="A691" s="52">
        <v>839</v>
      </c>
      <c r="B691" s="52" t="s">
        <v>13</v>
      </c>
      <c r="C691" s="117" t="s">
        <v>1902</v>
      </c>
      <c r="E691" s="69" t="s">
        <v>2271</v>
      </c>
      <c r="G691" s="62" t="s">
        <v>2252</v>
      </c>
      <c r="J691" s="122" t="s">
        <v>222</v>
      </c>
      <c r="K691" s="61" t="s">
        <v>2253</v>
      </c>
      <c r="M691" s="63">
        <v>1</v>
      </c>
      <c r="O691" s="77" t="s">
        <v>65</v>
      </c>
      <c r="P691" s="67" t="s">
        <v>608</v>
      </c>
      <c r="Q691" s="68" t="s">
        <v>222</v>
      </c>
      <c r="R691" s="74" t="s">
        <v>418</v>
      </c>
      <c r="S691" s="115" t="s">
        <v>418</v>
      </c>
      <c r="T691" s="121" t="s">
        <v>171</v>
      </c>
      <c r="W691" s="69" t="s">
        <v>609</v>
      </c>
    </row>
    <row r="692" spans="1:31">
      <c r="A692" s="52">
        <v>840</v>
      </c>
      <c r="B692" s="52" t="s">
        <v>13</v>
      </c>
      <c r="C692" s="117" t="s">
        <v>1902</v>
      </c>
      <c r="E692" s="69" t="s">
        <v>2271</v>
      </c>
      <c r="G692" s="62" t="s">
        <v>985</v>
      </c>
      <c r="J692" s="129" t="s">
        <v>987</v>
      </c>
      <c r="K692" s="61" t="s">
        <v>2254</v>
      </c>
      <c r="M692" s="63">
        <v>0.8</v>
      </c>
      <c r="O692" s="77" t="s">
        <v>65</v>
      </c>
      <c r="Q692" s="68" t="s">
        <v>173</v>
      </c>
      <c r="R692" s="74" t="s">
        <v>66</v>
      </c>
      <c r="S692" s="115" t="s">
        <v>66</v>
      </c>
      <c r="T692" s="121" t="s">
        <v>140</v>
      </c>
    </row>
    <row r="693" spans="1:31">
      <c r="A693" s="52">
        <v>841</v>
      </c>
      <c r="B693" s="52" t="s">
        <v>13</v>
      </c>
      <c r="C693" s="117" t="s">
        <v>1902</v>
      </c>
      <c r="E693" s="69" t="s">
        <v>2271</v>
      </c>
      <c r="G693" s="62" t="s">
        <v>2255</v>
      </c>
      <c r="J693" s="70" t="s">
        <v>742</v>
      </c>
      <c r="K693" s="61" t="s">
        <v>2256</v>
      </c>
      <c r="M693" s="63">
        <v>0.8</v>
      </c>
      <c r="O693" s="77" t="s">
        <v>65</v>
      </c>
      <c r="P693" s="67" t="s">
        <v>608</v>
      </c>
      <c r="Q693" s="68" t="s">
        <v>360</v>
      </c>
      <c r="R693" s="74" t="s">
        <v>418</v>
      </c>
      <c r="S693" s="115" t="s">
        <v>418</v>
      </c>
      <c r="T693" s="121" t="s">
        <v>171</v>
      </c>
    </row>
    <row r="694" spans="1:31">
      <c r="A694" s="52">
        <v>842</v>
      </c>
      <c r="B694" s="52" t="s">
        <v>13</v>
      </c>
      <c r="C694" s="117" t="s">
        <v>1902</v>
      </c>
      <c r="E694" s="69" t="s">
        <v>2271</v>
      </c>
      <c r="G694" s="62" t="s">
        <v>2257</v>
      </c>
      <c r="J694" s="70" t="s">
        <v>2326</v>
      </c>
      <c r="K694" s="61" t="s">
        <v>2258</v>
      </c>
      <c r="M694" s="63">
        <v>0.6</v>
      </c>
      <c r="O694" s="77" t="s">
        <v>65</v>
      </c>
      <c r="P694" s="67" t="s">
        <v>608</v>
      </c>
      <c r="Q694" s="68" t="s">
        <v>608</v>
      </c>
      <c r="R694" s="74" t="s">
        <v>66</v>
      </c>
      <c r="S694" s="115" t="s">
        <v>66</v>
      </c>
      <c r="T694" s="121" t="s">
        <v>171</v>
      </c>
    </row>
    <row r="695" spans="1:31">
      <c r="A695" s="52">
        <v>843</v>
      </c>
      <c r="B695" s="52" t="s">
        <v>13</v>
      </c>
      <c r="C695" s="117" t="s">
        <v>1902</v>
      </c>
      <c r="E695" s="69" t="s">
        <v>2271</v>
      </c>
      <c r="G695" s="62" t="s">
        <v>2259</v>
      </c>
      <c r="J695" s="70" t="s">
        <v>2364</v>
      </c>
      <c r="K695" s="61" t="s">
        <v>2260</v>
      </c>
      <c r="M695" s="63">
        <v>0.8</v>
      </c>
      <c r="O695" s="77" t="s">
        <v>65</v>
      </c>
      <c r="P695" s="67" t="s">
        <v>612</v>
      </c>
      <c r="Q695" s="68" t="s">
        <v>71</v>
      </c>
      <c r="R695" s="74" t="s">
        <v>66</v>
      </c>
      <c r="S695" s="115" t="s">
        <v>66</v>
      </c>
      <c r="T695" s="121" t="s">
        <v>238</v>
      </c>
      <c r="U695" s="121" t="s">
        <v>72</v>
      </c>
      <c r="V695" s="69" t="s">
        <v>609</v>
      </c>
      <c r="W695" s="69" t="s">
        <v>609</v>
      </c>
      <c r="X695" s="69" t="s">
        <v>609</v>
      </c>
    </row>
    <row r="696" spans="1:31">
      <c r="A696" s="52">
        <v>844</v>
      </c>
      <c r="B696" s="52" t="s">
        <v>13</v>
      </c>
      <c r="C696" s="117" t="s">
        <v>1902</v>
      </c>
      <c r="E696" s="69" t="s">
        <v>2271</v>
      </c>
      <c r="F696" s="61">
        <v>1</v>
      </c>
      <c r="G696" s="62" t="s">
        <v>2261</v>
      </c>
      <c r="J696" s="70" t="s">
        <v>2261</v>
      </c>
      <c r="K696" s="61" t="s">
        <v>2262</v>
      </c>
      <c r="M696" s="63">
        <v>1</v>
      </c>
      <c r="O696" s="69" t="s">
        <v>688</v>
      </c>
      <c r="P696" s="67" t="s">
        <v>248</v>
      </c>
      <c r="Q696" s="68" t="s">
        <v>608</v>
      </c>
      <c r="S696" s="115" t="s">
        <v>145</v>
      </c>
      <c r="T696" s="121" t="s">
        <v>171</v>
      </c>
      <c r="U696" s="121" t="s">
        <v>167</v>
      </c>
    </row>
    <row r="697" spans="1:31">
      <c r="A697" s="52">
        <v>845</v>
      </c>
      <c r="B697" s="52" t="s">
        <v>13</v>
      </c>
      <c r="C697" s="117" t="s">
        <v>1902</v>
      </c>
      <c r="E697" s="69" t="s">
        <v>2271</v>
      </c>
      <c r="G697" s="62" t="s">
        <v>2263</v>
      </c>
      <c r="J697" s="70" t="s">
        <v>756</v>
      </c>
      <c r="K697" s="7" t="s">
        <v>2274</v>
      </c>
      <c r="M697" s="63">
        <v>1</v>
      </c>
      <c r="O697" s="69" t="s">
        <v>65</v>
      </c>
      <c r="P697" s="67" t="s">
        <v>608</v>
      </c>
      <c r="Q697" s="68" t="s">
        <v>608</v>
      </c>
      <c r="R697" s="74" t="s">
        <v>235</v>
      </c>
      <c r="S697" s="115" t="s">
        <v>235</v>
      </c>
      <c r="T697" s="121" t="s">
        <v>171</v>
      </c>
      <c r="U697" s="121" t="s">
        <v>167</v>
      </c>
    </row>
    <row r="698" spans="1:31">
      <c r="A698" s="52">
        <v>846</v>
      </c>
      <c r="B698" s="52" t="s">
        <v>13</v>
      </c>
      <c r="C698" s="117" t="s">
        <v>1902</v>
      </c>
      <c r="E698" s="69" t="s">
        <v>2271</v>
      </c>
      <c r="G698" s="62" t="s">
        <v>2264</v>
      </c>
      <c r="J698" s="70" t="s">
        <v>2327</v>
      </c>
      <c r="K698" s="61" t="s">
        <v>2265</v>
      </c>
      <c r="M698" s="63">
        <v>0.5</v>
      </c>
      <c r="O698" s="77" t="s">
        <v>65</v>
      </c>
      <c r="P698" s="67" t="s">
        <v>608</v>
      </c>
      <c r="Q698" s="68" t="s">
        <v>145</v>
      </c>
      <c r="R698" s="74" t="s">
        <v>66</v>
      </c>
      <c r="S698" s="115" t="s">
        <v>66</v>
      </c>
      <c r="T698" s="121" t="s">
        <v>171</v>
      </c>
      <c r="U698" s="121" t="s">
        <v>167</v>
      </c>
    </row>
    <row r="699" spans="1:31">
      <c r="A699" s="52">
        <v>847</v>
      </c>
      <c r="B699" s="52" t="s">
        <v>13</v>
      </c>
      <c r="C699" s="117" t="s">
        <v>1902</v>
      </c>
      <c r="E699" s="69" t="s">
        <v>2271</v>
      </c>
      <c r="G699" s="62" t="s">
        <v>426</v>
      </c>
      <c r="J699" s="70" t="s">
        <v>427</v>
      </c>
      <c r="K699" s="61" t="s">
        <v>1885</v>
      </c>
      <c r="M699" s="63">
        <v>0.4</v>
      </c>
      <c r="O699" s="69" t="s">
        <v>688</v>
      </c>
      <c r="P699" s="67" t="s">
        <v>608</v>
      </c>
      <c r="Q699" s="68" t="s">
        <v>145</v>
      </c>
      <c r="R699" s="74" t="s">
        <v>235</v>
      </c>
      <c r="S699" s="115" t="s">
        <v>235</v>
      </c>
      <c r="T699" s="121" t="s">
        <v>171</v>
      </c>
      <c r="U699" s="121" t="s">
        <v>167</v>
      </c>
    </row>
    <row r="700" spans="1:31">
      <c r="A700" s="52">
        <v>848</v>
      </c>
      <c r="B700" s="52" t="s">
        <v>13</v>
      </c>
      <c r="C700" s="117" t="s">
        <v>1902</v>
      </c>
      <c r="E700" s="69" t="s">
        <v>2271</v>
      </c>
      <c r="G700" s="62" t="s">
        <v>216</v>
      </c>
      <c r="J700" s="70" t="s">
        <v>217</v>
      </c>
      <c r="K700" s="61" t="s">
        <v>2266</v>
      </c>
      <c r="M700" s="63">
        <v>1</v>
      </c>
      <c r="O700" s="77" t="s">
        <v>65</v>
      </c>
      <c r="P700" s="67" t="s">
        <v>108</v>
      </c>
      <c r="Q700" s="68" t="s">
        <v>217</v>
      </c>
      <c r="R700" s="74" t="s">
        <v>66</v>
      </c>
      <c r="S700" s="115" t="s">
        <v>66</v>
      </c>
      <c r="T700" s="121" t="s">
        <v>140</v>
      </c>
      <c r="U700" s="121" t="s">
        <v>135</v>
      </c>
      <c r="V700" s="77"/>
      <c r="W700" s="69" t="s">
        <v>609</v>
      </c>
      <c r="X700" s="69" t="s">
        <v>609</v>
      </c>
    </row>
    <row r="701" spans="1:31">
      <c r="A701" s="52">
        <v>849</v>
      </c>
      <c r="B701" s="52" t="s">
        <v>13</v>
      </c>
      <c r="C701" s="117" t="s">
        <v>1902</v>
      </c>
      <c r="E701" s="69" t="s">
        <v>2271</v>
      </c>
      <c r="G701" s="62" t="s">
        <v>2267</v>
      </c>
      <c r="J701" s="70" t="s">
        <v>2273</v>
      </c>
      <c r="K701" s="61" t="s">
        <v>2268</v>
      </c>
      <c r="M701" s="6">
        <v>0.8</v>
      </c>
      <c r="O701" s="77" t="s">
        <v>65</v>
      </c>
      <c r="P701" s="67" t="s">
        <v>108</v>
      </c>
      <c r="Q701" s="68" t="s">
        <v>217</v>
      </c>
      <c r="R701" s="74" t="s">
        <v>66</v>
      </c>
      <c r="S701" s="115" t="s">
        <v>66</v>
      </c>
      <c r="T701" s="121" t="s">
        <v>140</v>
      </c>
    </row>
    <row r="702" spans="1:31">
      <c r="A702" s="52">
        <v>850</v>
      </c>
      <c r="B702" s="52" t="s">
        <v>13</v>
      </c>
      <c r="C702" s="117" t="s">
        <v>1902</v>
      </c>
      <c r="E702" s="69" t="s">
        <v>2271</v>
      </c>
      <c r="G702" s="62" t="s">
        <v>2269</v>
      </c>
      <c r="J702" s="70" t="s">
        <v>152</v>
      </c>
      <c r="K702" s="61" t="s">
        <v>2270</v>
      </c>
      <c r="M702" s="63">
        <v>1</v>
      </c>
      <c r="O702" s="77" t="s">
        <v>65</v>
      </c>
      <c r="P702" s="67" t="s">
        <v>108</v>
      </c>
      <c r="Q702" s="68" t="s">
        <v>145</v>
      </c>
      <c r="R702" s="74" t="s">
        <v>66</v>
      </c>
      <c r="S702" s="115" t="s">
        <v>66</v>
      </c>
      <c r="T702" s="121" t="s">
        <v>171</v>
      </c>
    </row>
    <row r="703" spans="1:31">
      <c r="A703" s="122">
        <v>851</v>
      </c>
      <c r="B703" s="52" t="s">
        <v>13</v>
      </c>
      <c r="C703" s="123" t="s">
        <v>2413</v>
      </c>
      <c r="D703" s="123" t="s">
        <v>2433</v>
      </c>
      <c r="E703" s="122" t="s">
        <v>2414</v>
      </c>
      <c r="F703" s="122">
        <v>3</v>
      </c>
      <c r="G703" s="124" t="s">
        <v>95</v>
      </c>
      <c r="H703" s="122"/>
      <c r="I703" s="122"/>
      <c r="J703" s="125" t="s">
        <v>85</v>
      </c>
      <c r="K703" s="122" t="s">
        <v>2434</v>
      </c>
      <c r="L703" s="122"/>
      <c r="M703" s="6">
        <v>1</v>
      </c>
      <c r="N703" s="126"/>
      <c r="O703" s="122" t="s">
        <v>65</v>
      </c>
      <c r="P703" s="127" t="s">
        <v>607</v>
      </c>
      <c r="Q703" s="68" t="s">
        <v>608</v>
      </c>
      <c r="R703" s="74" t="s">
        <v>66</v>
      </c>
      <c r="S703" s="115" t="s">
        <v>66</v>
      </c>
      <c r="T703" s="121" t="s">
        <v>95</v>
      </c>
      <c r="U703" s="121" t="s">
        <v>89</v>
      </c>
      <c r="V703" s="122"/>
      <c r="W703" s="122"/>
      <c r="X703" s="122"/>
      <c r="Y703" s="122"/>
      <c r="Z703" s="127"/>
      <c r="AA703" s="122"/>
      <c r="AB703" s="122"/>
      <c r="AC703" s="122"/>
      <c r="AD703" s="123"/>
      <c r="AE703" s="122"/>
    </row>
    <row r="704" spans="1:31">
      <c r="A704" s="122">
        <v>852</v>
      </c>
      <c r="B704" s="52" t="s">
        <v>13</v>
      </c>
      <c r="C704" s="123" t="s">
        <v>2413</v>
      </c>
      <c r="D704" s="123" t="s">
        <v>2456</v>
      </c>
      <c r="E704" s="122" t="s">
        <v>2414</v>
      </c>
      <c r="F704" s="122">
        <v>3</v>
      </c>
      <c r="G704" s="124" t="s">
        <v>2457</v>
      </c>
      <c r="H704" s="122"/>
      <c r="I704" s="122"/>
      <c r="J704" s="73" t="s">
        <v>195</v>
      </c>
      <c r="K704" s="122" t="s">
        <v>2458</v>
      </c>
      <c r="L704" s="122"/>
      <c r="M704" s="6">
        <v>1</v>
      </c>
      <c r="N704" s="126"/>
      <c r="O704" s="122" t="s">
        <v>65</v>
      </c>
      <c r="P704" s="127" t="s">
        <v>717</v>
      </c>
      <c r="Q704" s="68" t="s">
        <v>190</v>
      </c>
      <c r="R704" s="74" t="s">
        <v>866</v>
      </c>
      <c r="S704" s="115" t="s">
        <v>195</v>
      </c>
      <c r="T704" s="121" t="s">
        <v>171</v>
      </c>
      <c r="U704" s="121" t="s">
        <v>335</v>
      </c>
      <c r="V704" s="122"/>
      <c r="W704" s="69" t="s">
        <v>609</v>
      </c>
      <c r="X704" s="122"/>
      <c r="Y704" s="122"/>
      <c r="Z704" s="127"/>
      <c r="AA704" s="122"/>
      <c r="AB704" s="77"/>
      <c r="AC704" s="69">
        <v>2</v>
      </c>
      <c r="AD704" s="123"/>
      <c r="AE704" s="69" t="s">
        <v>811</v>
      </c>
    </row>
    <row r="705" spans="1:31">
      <c r="A705" s="122">
        <v>853</v>
      </c>
      <c r="B705" s="52" t="s">
        <v>13</v>
      </c>
      <c r="C705" s="123" t="s">
        <v>2413</v>
      </c>
      <c r="D705" s="123" t="s">
        <v>2536</v>
      </c>
      <c r="E705" s="122" t="s">
        <v>2414</v>
      </c>
      <c r="F705" s="122">
        <v>4</v>
      </c>
      <c r="G705" s="124" t="s">
        <v>406</v>
      </c>
      <c r="H705" s="122"/>
      <c r="I705" s="122"/>
      <c r="J705" s="70" t="s">
        <v>922</v>
      </c>
      <c r="K705" s="122" t="s">
        <v>2537</v>
      </c>
      <c r="L705" s="122"/>
      <c r="M705" s="6">
        <v>0.6</v>
      </c>
      <c r="N705" s="126"/>
      <c r="O705" s="122" t="s">
        <v>65</v>
      </c>
      <c r="P705" s="127" t="s">
        <v>608</v>
      </c>
      <c r="Q705" s="68" t="s">
        <v>733</v>
      </c>
      <c r="R705" s="74" t="s">
        <v>66</v>
      </c>
      <c r="S705" s="115" t="s">
        <v>66</v>
      </c>
      <c r="T705" s="121" t="s">
        <v>171</v>
      </c>
      <c r="U705" s="121" t="s">
        <v>442</v>
      </c>
      <c r="W705" s="69" t="s">
        <v>609</v>
      </c>
      <c r="X705" s="122"/>
      <c r="Y705" s="122"/>
      <c r="Z705" s="127"/>
      <c r="AA705" s="122"/>
      <c r="AB705" s="122"/>
      <c r="AC705" s="122"/>
      <c r="AD705" s="123"/>
      <c r="AE705" s="122"/>
    </row>
    <row r="706" spans="1:31">
      <c r="A706" s="122">
        <v>854</v>
      </c>
      <c r="B706" s="52" t="s">
        <v>13</v>
      </c>
      <c r="C706" s="123" t="s">
        <v>2413</v>
      </c>
      <c r="D706" s="123" t="s">
        <v>2454</v>
      </c>
      <c r="E706" s="122" t="s">
        <v>2414</v>
      </c>
      <c r="F706" s="122">
        <v>3</v>
      </c>
      <c r="G706" s="124" t="s">
        <v>97</v>
      </c>
      <c r="H706" s="122"/>
      <c r="I706" s="122"/>
      <c r="J706" s="70" t="s">
        <v>97</v>
      </c>
      <c r="K706" s="122" t="s">
        <v>2455</v>
      </c>
      <c r="L706" s="122"/>
      <c r="M706" s="123">
        <v>1</v>
      </c>
      <c r="N706" s="126"/>
      <c r="O706" s="122" t="s">
        <v>65</v>
      </c>
      <c r="P706" s="127" t="s">
        <v>612</v>
      </c>
      <c r="Q706" s="125" t="s">
        <v>97</v>
      </c>
      <c r="R706" s="125" t="s">
        <v>66</v>
      </c>
      <c r="S706" s="123" t="s">
        <v>66</v>
      </c>
      <c r="T706" s="127" t="s">
        <v>97</v>
      </c>
      <c r="U706" s="127" t="s">
        <v>100</v>
      </c>
      <c r="V706" s="122"/>
      <c r="W706" s="122" t="s">
        <v>609</v>
      </c>
      <c r="X706" s="122"/>
      <c r="Y706" s="122"/>
      <c r="Z706" s="127"/>
      <c r="AA706" s="122"/>
      <c r="AB706" s="122"/>
      <c r="AC706" s="122">
        <v>1</v>
      </c>
      <c r="AD706" s="123"/>
      <c r="AE706" s="122"/>
    </row>
    <row r="707" spans="1:31">
      <c r="A707" s="122">
        <v>855</v>
      </c>
      <c r="B707" s="52" t="s">
        <v>13</v>
      </c>
      <c r="C707" s="123" t="s">
        <v>2413</v>
      </c>
      <c r="D707" s="123" t="s">
        <v>2482</v>
      </c>
      <c r="E707" s="122" t="s">
        <v>2414</v>
      </c>
      <c r="F707" s="122">
        <v>4</v>
      </c>
      <c r="G707" s="124" t="s">
        <v>1194</v>
      </c>
      <c r="H707" s="122"/>
      <c r="I707" s="122"/>
      <c r="J707" s="129" t="s">
        <v>71</v>
      </c>
      <c r="K707" s="122" t="s">
        <v>2483</v>
      </c>
      <c r="L707" s="122"/>
      <c r="M707" s="6">
        <v>1</v>
      </c>
      <c r="N707" s="55">
        <v>42329</v>
      </c>
      <c r="O707" s="77" t="s">
        <v>65</v>
      </c>
      <c r="P707" s="67" t="s">
        <v>612</v>
      </c>
      <c r="Q707" s="68" t="s">
        <v>71</v>
      </c>
      <c r="R707" s="74" t="s">
        <v>66</v>
      </c>
      <c r="S707" s="115" t="s">
        <v>66</v>
      </c>
      <c r="T707" s="121" t="s">
        <v>83</v>
      </c>
      <c r="U707" s="121" t="s">
        <v>72</v>
      </c>
      <c r="V707" s="77"/>
      <c r="W707" s="69" t="s">
        <v>609</v>
      </c>
      <c r="X707" s="77"/>
      <c r="Y707" s="77"/>
      <c r="AB707" s="122"/>
      <c r="AC707" s="69">
        <v>0</v>
      </c>
      <c r="AD707" s="77"/>
      <c r="AE707" s="122"/>
    </row>
    <row r="708" spans="1:31">
      <c r="A708" s="122">
        <v>856</v>
      </c>
      <c r="B708" s="52" t="s">
        <v>13</v>
      </c>
      <c r="C708" s="123" t="s">
        <v>2413</v>
      </c>
      <c r="D708" s="123" t="s">
        <v>2513</v>
      </c>
      <c r="E708" s="122" t="s">
        <v>2414</v>
      </c>
      <c r="F708" s="122">
        <v>5</v>
      </c>
      <c r="G708" s="124" t="s">
        <v>806</v>
      </c>
      <c r="H708" s="122"/>
      <c r="I708" s="122"/>
      <c r="J708" s="125" t="s">
        <v>72</v>
      </c>
      <c r="K708" s="122" t="s">
        <v>2514</v>
      </c>
      <c r="L708" s="122"/>
      <c r="M708" s="6">
        <v>1</v>
      </c>
      <c r="N708" s="55">
        <v>42330</v>
      </c>
      <c r="O708" s="77" t="s">
        <v>65</v>
      </c>
      <c r="P708" s="67" t="s">
        <v>612</v>
      </c>
      <c r="Q708" s="68" t="s">
        <v>71</v>
      </c>
      <c r="R708" s="74" t="s">
        <v>66</v>
      </c>
      <c r="S708" s="115" t="s">
        <v>66</v>
      </c>
      <c r="T708" s="121" t="s">
        <v>83</v>
      </c>
      <c r="U708" s="121" t="s">
        <v>72</v>
      </c>
      <c r="V708" s="77"/>
      <c r="W708" s="69" t="s">
        <v>609</v>
      </c>
      <c r="X708" s="77"/>
      <c r="Y708" s="77"/>
      <c r="AB708" s="122"/>
      <c r="AC708" s="69">
        <v>3</v>
      </c>
      <c r="AD708" s="77"/>
      <c r="AE708" s="122"/>
    </row>
    <row r="709" spans="1:31">
      <c r="A709" s="122">
        <v>857</v>
      </c>
      <c r="B709" s="52" t="s">
        <v>13</v>
      </c>
      <c r="C709" s="123" t="s">
        <v>2413</v>
      </c>
      <c r="D709" s="123" t="s">
        <v>2502</v>
      </c>
      <c r="E709" s="122" t="s">
        <v>2414</v>
      </c>
      <c r="F709" s="122">
        <v>4</v>
      </c>
      <c r="G709" s="124" t="s">
        <v>77</v>
      </c>
      <c r="H709" s="122"/>
      <c r="I709" s="122"/>
      <c r="J709" s="70" t="s">
        <v>2341</v>
      </c>
      <c r="K709" s="122" t="s">
        <v>2503</v>
      </c>
      <c r="L709" s="122"/>
      <c r="M709" s="123">
        <v>1</v>
      </c>
      <c r="N709" s="126"/>
      <c r="O709" s="122" t="s">
        <v>65</v>
      </c>
      <c r="P709" s="127" t="s">
        <v>612</v>
      </c>
      <c r="Q709" s="125" t="s">
        <v>97</v>
      </c>
      <c r="R709" s="125" t="s">
        <v>66</v>
      </c>
      <c r="S709" s="123" t="s">
        <v>66</v>
      </c>
      <c r="T709" s="127" t="s">
        <v>97</v>
      </c>
      <c r="U709" s="127" t="s">
        <v>100</v>
      </c>
      <c r="V709" s="122"/>
      <c r="W709" s="122" t="s">
        <v>609</v>
      </c>
      <c r="X709" s="122" t="s">
        <v>609</v>
      </c>
      <c r="Y709" s="122"/>
      <c r="Z709" s="127"/>
      <c r="AA709" s="122"/>
      <c r="AB709" s="122" t="s">
        <v>1226</v>
      </c>
      <c r="AC709" s="122">
        <v>0</v>
      </c>
      <c r="AD709" s="123"/>
      <c r="AE709" s="122"/>
    </row>
    <row r="710" spans="1:31">
      <c r="A710" s="122">
        <v>858</v>
      </c>
      <c r="B710" s="52" t="s">
        <v>13</v>
      </c>
      <c r="C710" s="123" t="s">
        <v>2413</v>
      </c>
      <c r="D710" s="123" t="s">
        <v>2541</v>
      </c>
      <c r="E710" s="122" t="s">
        <v>2414</v>
      </c>
      <c r="F710" s="122">
        <v>3</v>
      </c>
      <c r="G710" s="124" t="s">
        <v>374</v>
      </c>
      <c r="H710" s="122"/>
      <c r="I710" s="122"/>
      <c r="J710" s="70" t="s">
        <v>374</v>
      </c>
      <c r="K710" s="122" t="s">
        <v>2542</v>
      </c>
      <c r="L710" s="122"/>
      <c r="M710" s="123">
        <v>0.8</v>
      </c>
      <c r="N710" s="126"/>
      <c r="O710" s="122" t="s">
        <v>65</v>
      </c>
      <c r="P710" s="127" t="s">
        <v>108</v>
      </c>
      <c r="Q710" s="68" t="s">
        <v>374</v>
      </c>
      <c r="R710" s="74" t="s">
        <v>66</v>
      </c>
      <c r="S710" s="115" t="s">
        <v>66</v>
      </c>
      <c r="T710" s="121" t="s">
        <v>171</v>
      </c>
      <c r="U710" s="121" t="s">
        <v>475</v>
      </c>
      <c r="W710" s="122"/>
      <c r="X710" s="122"/>
      <c r="Y710" s="122"/>
      <c r="Z710" s="127"/>
      <c r="AA710" s="122"/>
      <c r="AB710" s="122"/>
      <c r="AC710" s="122"/>
      <c r="AD710" s="123"/>
      <c r="AE710" s="122"/>
    </row>
    <row r="711" spans="1:31">
      <c r="A711" s="122">
        <v>859</v>
      </c>
      <c r="B711" s="52" t="s">
        <v>13</v>
      </c>
      <c r="C711" s="123" t="s">
        <v>2413</v>
      </c>
      <c r="D711" s="123" t="s">
        <v>2543</v>
      </c>
      <c r="E711" s="122" t="s">
        <v>2414</v>
      </c>
      <c r="F711" s="122">
        <v>3</v>
      </c>
      <c r="G711" s="124" t="s">
        <v>390</v>
      </c>
      <c r="H711" s="122"/>
      <c r="I711" s="122"/>
      <c r="J711" s="70" t="s">
        <v>390</v>
      </c>
      <c r="K711" s="122" t="s">
        <v>2544</v>
      </c>
      <c r="L711" s="122"/>
      <c r="M711" s="123">
        <v>0.8</v>
      </c>
      <c r="N711" s="126"/>
      <c r="O711" s="122" t="s">
        <v>263</v>
      </c>
      <c r="P711" s="127" t="s">
        <v>655</v>
      </c>
      <c r="Q711" s="68" t="s">
        <v>269</v>
      </c>
      <c r="R711" s="74" t="s">
        <v>266</v>
      </c>
      <c r="S711" s="115" t="s">
        <v>266</v>
      </c>
      <c r="T711" s="121" t="s">
        <v>171</v>
      </c>
      <c r="U711" s="121" t="s">
        <v>390</v>
      </c>
      <c r="V711" s="77"/>
      <c r="W711" s="77"/>
      <c r="X711" s="77" t="s">
        <v>609</v>
      </c>
      <c r="Y711" s="122"/>
      <c r="Z711" s="127"/>
      <c r="AA711" s="122"/>
      <c r="AB711" s="122"/>
      <c r="AC711" s="122"/>
      <c r="AD711" s="123"/>
      <c r="AE711" s="122"/>
    </row>
    <row r="712" spans="1:31">
      <c r="A712" s="122">
        <v>860</v>
      </c>
      <c r="B712" s="52" t="s">
        <v>13</v>
      </c>
      <c r="C712" s="123" t="s">
        <v>2413</v>
      </c>
      <c r="D712" s="123" t="s">
        <v>2437</v>
      </c>
      <c r="E712" s="122" t="s">
        <v>2414</v>
      </c>
      <c r="F712" s="122">
        <v>3</v>
      </c>
      <c r="G712" s="124" t="s">
        <v>2438</v>
      </c>
      <c r="H712" s="122"/>
      <c r="I712" s="122"/>
      <c r="J712" s="125" t="s">
        <v>756</v>
      </c>
      <c r="K712" s="122" t="s">
        <v>2439</v>
      </c>
      <c r="L712" s="122"/>
      <c r="M712" s="123">
        <v>0.8</v>
      </c>
      <c r="N712" s="126"/>
      <c r="O712" s="122" t="s">
        <v>688</v>
      </c>
      <c r="P712" s="127" t="s">
        <v>608</v>
      </c>
      <c r="Q712" s="125" t="s">
        <v>608</v>
      </c>
      <c r="R712" s="125" t="s">
        <v>235</v>
      </c>
      <c r="S712" s="123" t="s">
        <v>235</v>
      </c>
      <c r="T712" s="121" t="s">
        <v>171</v>
      </c>
      <c r="U712" s="127" t="s">
        <v>167</v>
      </c>
      <c r="V712" s="122"/>
      <c r="W712" s="122"/>
      <c r="X712" s="122"/>
      <c r="Y712" s="122"/>
      <c r="Z712" s="127"/>
      <c r="AA712" s="122"/>
      <c r="AB712" s="122"/>
      <c r="AC712" s="122"/>
      <c r="AD712" s="123"/>
      <c r="AE712" s="122"/>
    </row>
    <row r="713" spans="1:31">
      <c r="A713" s="122">
        <v>861</v>
      </c>
      <c r="B713" s="52" t="s">
        <v>13</v>
      </c>
      <c r="C713" s="123" t="s">
        <v>2413</v>
      </c>
      <c r="D713" s="123" t="s">
        <v>2428</v>
      </c>
      <c r="E713" s="122" t="s">
        <v>2414</v>
      </c>
      <c r="F713" s="122">
        <v>2</v>
      </c>
      <c r="G713" s="124" t="s">
        <v>235</v>
      </c>
      <c r="H713" s="122"/>
      <c r="I713" s="122"/>
      <c r="J713" s="125" t="s">
        <v>235</v>
      </c>
      <c r="K713" s="122" t="s">
        <v>2429</v>
      </c>
      <c r="L713" s="122"/>
      <c r="M713" s="123">
        <v>0.8</v>
      </c>
      <c r="N713" s="126"/>
      <c r="O713" s="122" t="s">
        <v>688</v>
      </c>
      <c r="P713" s="67" t="s">
        <v>608</v>
      </c>
      <c r="Q713" s="68" t="s">
        <v>608</v>
      </c>
      <c r="R713" s="74" t="s">
        <v>235</v>
      </c>
      <c r="S713" s="115" t="s">
        <v>235</v>
      </c>
      <c r="T713" s="121" t="s">
        <v>171</v>
      </c>
      <c r="U713" s="121" t="s">
        <v>167</v>
      </c>
      <c r="V713" s="122"/>
      <c r="W713" s="122"/>
      <c r="X713" s="122"/>
      <c r="Y713" s="122"/>
      <c r="Z713" s="127"/>
      <c r="AA713" s="122"/>
      <c r="AB713" s="122"/>
      <c r="AC713" s="122"/>
      <c r="AD713" s="123"/>
      <c r="AE713" s="122"/>
    </row>
    <row r="714" spans="1:31">
      <c r="A714" s="122">
        <v>862</v>
      </c>
      <c r="B714" s="52" t="s">
        <v>13</v>
      </c>
      <c r="C714" s="123" t="s">
        <v>2413</v>
      </c>
      <c r="D714" s="123" t="s">
        <v>2491</v>
      </c>
      <c r="E714" s="122" t="s">
        <v>2414</v>
      </c>
      <c r="F714" s="122">
        <v>4</v>
      </c>
      <c r="G714" s="124" t="s">
        <v>2492</v>
      </c>
      <c r="H714" s="122"/>
      <c r="I714" s="122"/>
      <c r="J714" s="125" t="s">
        <v>2575</v>
      </c>
      <c r="K714" s="122" t="s">
        <v>2493</v>
      </c>
      <c r="L714" s="122"/>
      <c r="M714" s="123">
        <v>0.3</v>
      </c>
      <c r="N714" s="126"/>
      <c r="O714" s="122" t="s">
        <v>65</v>
      </c>
      <c r="P714" s="127" t="s">
        <v>184</v>
      </c>
      <c r="Q714" s="125" t="s">
        <v>145</v>
      </c>
      <c r="R714" s="74" t="s">
        <v>235</v>
      </c>
      <c r="S714" s="115" t="s">
        <v>235</v>
      </c>
      <c r="T714" s="121" t="s">
        <v>171</v>
      </c>
      <c r="U714" s="121" t="s">
        <v>167</v>
      </c>
      <c r="V714" s="122"/>
      <c r="W714" s="122"/>
      <c r="X714" s="122"/>
      <c r="Y714" s="122"/>
      <c r="Z714" s="127"/>
      <c r="AA714" s="122"/>
      <c r="AB714" s="122"/>
      <c r="AC714" s="122"/>
      <c r="AD714" s="123"/>
      <c r="AE714" s="122"/>
    </row>
    <row r="715" spans="1:31">
      <c r="A715" s="122">
        <v>863</v>
      </c>
      <c r="B715" s="52" t="s">
        <v>13</v>
      </c>
      <c r="C715" s="123" t="s">
        <v>2413</v>
      </c>
      <c r="D715" s="123" t="s">
        <v>2499</v>
      </c>
      <c r="E715" s="122" t="s">
        <v>2414</v>
      </c>
      <c r="F715" s="122">
        <v>4</v>
      </c>
      <c r="G715" s="128" t="s">
        <v>2500</v>
      </c>
      <c r="H715" s="122"/>
      <c r="I715" s="122"/>
      <c r="J715" s="125" t="s">
        <v>2576</v>
      </c>
      <c r="K715" s="122" t="s">
        <v>2501</v>
      </c>
      <c r="L715" s="122"/>
      <c r="M715" s="123">
        <v>0</v>
      </c>
      <c r="N715" s="126"/>
      <c r="O715" s="122" t="s">
        <v>65</v>
      </c>
      <c r="P715" s="127" t="s">
        <v>108</v>
      </c>
      <c r="Q715" s="125" t="s">
        <v>145</v>
      </c>
      <c r="R715" s="74" t="s">
        <v>235</v>
      </c>
      <c r="S715" s="115" t="s">
        <v>235</v>
      </c>
      <c r="T715" s="121" t="s">
        <v>171</v>
      </c>
      <c r="U715" s="121" t="s">
        <v>167</v>
      </c>
      <c r="V715" s="122"/>
      <c r="W715" s="122"/>
      <c r="X715" s="122"/>
      <c r="Y715" s="122"/>
      <c r="Z715" s="127"/>
      <c r="AA715" s="122"/>
      <c r="AB715" s="122"/>
      <c r="AC715" s="122"/>
      <c r="AD715" s="123"/>
      <c r="AE715" s="122"/>
    </row>
    <row r="716" spans="1:31">
      <c r="A716" s="122">
        <v>864</v>
      </c>
      <c r="B716" s="52" t="s">
        <v>13</v>
      </c>
      <c r="C716" s="123" t="s">
        <v>2413</v>
      </c>
      <c r="D716" s="123" t="s">
        <v>2419</v>
      </c>
      <c r="E716" s="122" t="s">
        <v>2414</v>
      </c>
      <c r="F716" s="122">
        <v>4</v>
      </c>
      <c r="G716" s="124" t="s">
        <v>123</v>
      </c>
      <c r="H716" s="122"/>
      <c r="I716" s="122"/>
      <c r="J716" s="70" t="s">
        <v>123</v>
      </c>
      <c r="K716" s="122" t="s">
        <v>2420</v>
      </c>
      <c r="L716" s="122"/>
      <c r="M716" s="6">
        <v>1</v>
      </c>
      <c r="N716" s="55">
        <v>42329</v>
      </c>
      <c r="O716" s="77" t="s">
        <v>65</v>
      </c>
      <c r="P716" s="67" t="s">
        <v>108</v>
      </c>
      <c r="Q716" s="68" t="s">
        <v>123</v>
      </c>
      <c r="R716" s="74" t="s">
        <v>66</v>
      </c>
      <c r="S716" s="115" t="s">
        <v>66</v>
      </c>
      <c r="T716" s="121" t="s">
        <v>130</v>
      </c>
      <c r="U716" s="121" t="s">
        <v>167</v>
      </c>
      <c r="V716" s="69"/>
      <c r="W716" s="69" t="s">
        <v>609</v>
      </c>
      <c r="X716" s="69" t="s">
        <v>609</v>
      </c>
      <c r="Y716" s="77"/>
      <c r="AB716" s="69" t="s">
        <v>1222</v>
      </c>
      <c r="AC716" s="77">
        <v>2</v>
      </c>
      <c r="AD716" s="77"/>
      <c r="AE716" s="122"/>
    </row>
    <row r="717" spans="1:31">
      <c r="A717" s="122">
        <v>865</v>
      </c>
      <c r="B717" s="52" t="s">
        <v>13</v>
      </c>
      <c r="C717" s="123" t="s">
        <v>2413</v>
      </c>
      <c r="D717" s="123" t="s">
        <v>2545</v>
      </c>
      <c r="E717" s="122" t="s">
        <v>2414</v>
      </c>
      <c r="F717" s="122">
        <v>3</v>
      </c>
      <c r="G717" s="124" t="s">
        <v>256</v>
      </c>
      <c r="H717" s="122"/>
      <c r="I717" s="122"/>
      <c r="J717" s="70" t="s">
        <v>256</v>
      </c>
      <c r="K717" s="122" t="s">
        <v>2546</v>
      </c>
      <c r="L717" s="122"/>
      <c r="M717" s="6">
        <v>1</v>
      </c>
      <c r="O717" s="77" t="s">
        <v>65</v>
      </c>
      <c r="P717" s="67" t="s">
        <v>108</v>
      </c>
      <c r="Q717" s="68" t="s">
        <v>254</v>
      </c>
      <c r="R717" s="74" t="s">
        <v>66</v>
      </c>
      <c r="S717" s="115" t="s">
        <v>66</v>
      </c>
      <c r="T717" s="121" t="s">
        <v>130</v>
      </c>
      <c r="U717" s="121" t="s">
        <v>167</v>
      </c>
      <c r="Y717" s="122"/>
      <c r="Z717" s="127"/>
      <c r="AA717" s="122"/>
      <c r="AB717" s="122"/>
      <c r="AC717" s="122"/>
      <c r="AD717" s="123"/>
      <c r="AE717" s="122"/>
    </row>
    <row r="718" spans="1:31">
      <c r="A718" s="122">
        <v>866</v>
      </c>
      <c r="B718" s="52" t="s">
        <v>13</v>
      </c>
      <c r="C718" s="123" t="s">
        <v>2413</v>
      </c>
      <c r="D718" s="123" t="s">
        <v>2515</v>
      </c>
      <c r="E718" s="122" t="s">
        <v>2414</v>
      </c>
      <c r="F718" s="122">
        <v>5</v>
      </c>
      <c r="G718" s="128" t="s">
        <v>734</v>
      </c>
      <c r="H718" s="122"/>
      <c r="I718" s="122"/>
      <c r="J718" s="125" t="s">
        <v>2574</v>
      </c>
      <c r="K718" s="122" t="s">
        <v>2516</v>
      </c>
      <c r="L718" s="122"/>
      <c r="M718" s="123">
        <v>0</v>
      </c>
      <c r="N718" s="126"/>
      <c r="O718" s="122" t="s">
        <v>248</v>
      </c>
      <c r="P718" s="127" t="s">
        <v>248</v>
      </c>
      <c r="Q718" s="68" t="s">
        <v>248</v>
      </c>
      <c r="R718" s="74" t="s">
        <v>66</v>
      </c>
      <c r="S718" s="115" t="s">
        <v>66</v>
      </c>
      <c r="T718" s="121" t="s">
        <v>171</v>
      </c>
      <c r="U718" s="127" t="s">
        <v>475</v>
      </c>
      <c r="V718" s="122"/>
      <c r="W718" s="122"/>
      <c r="X718" s="122"/>
      <c r="Y718" s="122"/>
      <c r="Z718" s="127"/>
      <c r="AA718" s="122"/>
      <c r="AB718" s="122"/>
      <c r="AC718" s="122"/>
      <c r="AD718" s="123"/>
      <c r="AE718" s="122"/>
    </row>
    <row r="719" spans="1:31">
      <c r="A719" s="122">
        <v>867</v>
      </c>
      <c r="B719" s="52" t="s">
        <v>13</v>
      </c>
      <c r="C719" s="123" t="s">
        <v>2413</v>
      </c>
      <c r="D719" s="123" t="s">
        <v>2521</v>
      </c>
      <c r="E719" s="122" t="s">
        <v>2414</v>
      </c>
      <c r="F719" s="122">
        <v>5</v>
      </c>
      <c r="G719" s="128" t="s">
        <v>2522</v>
      </c>
      <c r="H719" s="122"/>
      <c r="I719" s="122"/>
      <c r="J719" s="125" t="s">
        <v>2577</v>
      </c>
      <c r="K719" s="122" t="s">
        <v>2523</v>
      </c>
      <c r="L719" s="122"/>
      <c r="M719" s="123">
        <v>0</v>
      </c>
      <c r="N719" s="126"/>
      <c r="O719" s="122" t="s">
        <v>248</v>
      </c>
      <c r="P719" s="127" t="s">
        <v>248</v>
      </c>
      <c r="Q719" s="68" t="s">
        <v>248</v>
      </c>
      <c r="R719" s="74" t="s">
        <v>66</v>
      </c>
      <c r="S719" s="115" t="s">
        <v>66</v>
      </c>
      <c r="T719" s="127" t="s">
        <v>171</v>
      </c>
      <c r="U719" s="127" t="s">
        <v>475</v>
      </c>
      <c r="V719" s="122"/>
      <c r="W719" s="122"/>
      <c r="X719" s="122"/>
      <c r="Y719" s="122"/>
      <c r="Z719" s="127"/>
      <c r="AA719" s="122"/>
      <c r="AB719" s="122"/>
      <c r="AC719" s="122"/>
      <c r="AD719" s="123"/>
      <c r="AE719" s="122"/>
    </row>
    <row r="720" spans="1:31">
      <c r="A720" s="122">
        <v>868</v>
      </c>
      <c r="B720" s="52" t="s">
        <v>13</v>
      </c>
      <c r="C720" s="123" t="s">
        <v>2413</v>
      </c>
      <c r="D720" s="123" t="s">
        <v>2547</v>
      </c>
      <c r="E720" s="122" t="s">
        <v>2414</v>
      </c>
      <c r="F720" s="122">
        <v>4</v>
      </c>
      <c r="G720" s="124" t="s">
        <v>958</v>
      </c>
      <c r="H720" s="122"/>
      <c r="I720" s="122"/>
      <c r="J720" s="70" t="s">
        <v>958</v>
      </c>
      <c r="K720" s="122" t="s">
        <v>2548</v>
      </c>
      <c r="L720" s="122"/>
      <c r="M720" s="6">
        <v>1</v>
      </c>
      <c r="N720" s="55">
        <v>43016</v>
      </c>
      <c r="O720" s="77" t="s">
        <v>263</v>
      </c>
      <c r="P720" s="67" t="s">
        <v>655</v>
      </c>
      <c r="Q720" s="68" t="s">
        <v>266</v>
      </c>
      <c r="R720" s="74" t="s">
        <v>266</v>
      </c>
      <c r="S720" s="115" t="s">
        <v>266</v>
      </c>
      <c r="T720" s="121" t="s">
        <v>171</v>
      </c>
      <c r="U720" s="121" t="s">
        <v>326</v>
      </c>
      <c r="V720" s="77"/>
      <c r="W720" s="69" t="s">
        <v>609</v>
      </c>
      <c r="X720" s="122"/>
      <c r="Y720" s="122"/>
      <c r="Z720" s="127"/>
      <c r="AA720" s="122"/>
      <c r="AB720" s="122"/>
      <c r="AC720" s="122"/>
      <c r="AD720" s="123"/>
      <c r="AE720" s="69" t="s">
        <v>959</v>
      </c>
    </row>
    <row r="721" spans="1:31">
      <c r="A721" s="122">
        <v>869</v>
      </c>
      <c r="B721" s="52" t="s">
        <v>13</v>
      </c>
      <c r="C721" s="123" t="s">
        <v>2413</v>
      </c>
      <c r="D721" s="123" t="s">
        <v>2417</v>
      </c>
      <c r="E721" s="122" t="s">
        <v>2414</v>
      </c>
      <c r="F721" s="122">
        <v>2</v>
      </c>
      <c r="G721" s="124" t="s">
        <v>266</v>
      </c>
      <c r="H721" s="122"/>
      <c r="I721" s="122"/>
      <c r="J721" s="70" t="s">
        <v>266</v>
      </c>
      <c r="K721" s="122" t="s">
        <v>2418</v>
      </c>
      <c r="L721" s="122"/>
      <c r="M721" s="6">
        <v>1</v>
      </c>
      <c r="N721" s="55">
        <v>43016</v>
      </c>
      <c r="O721" s="77" t="s">
        <v>263</v>
      </c>
      <c r="P721" s="67" t="s">
        <v>655</v>
      </c>
      <c r="Q721" s="68" t="s">
        <v>266</v>
      </c>
      <c r="R721" s="74" t="s">
        <v>266</v>
      </c>
      <c r="S721" s="115" t="s">
        <v>266</v>
      </c>
      <c r="T721" s="121" t="s">
        <v>171</v>
      </c>
      <c r="U721" s="121" t="s">
        <v>326</v>
      </c>
      <c r="V721" s="77"/>
      <c r="W721" s="69" t="s">
        <v>609</v>
      </c>
      <c r="X721" s="122"/>
      <c r="Y721" s="122"/>
      <c r="Z721" s="127"/>
      <c r="AA721" s="122"/>
      <c r="AB721" s="122"/>
      <c r="AC721" s="122">
        <v>0</v>
      </c>
      <c r="AD721" s="123"/>
      <c r="AE721" s="69" t="s">
        <v>372</v>
      </c>
    </row>
    <row r="722" spans="1:31">
      <c r="A722" s="122">
        <v>870</v>
      </c>
      <c r="B722" s="52" t="s">
        <v>13</v>
      </c>
      <c r="C722" s="123" t="s">
        <v>2413</v>
      </c>
      <c r="D722" s="123" t="s">
        <v>2529</v>
      </c>
      <c r="E722" s="122" t="s">
        <v>2414</v>
      </c>
      <c r="F722" s="122">
        <v>2</v>
      </c>
      <c r="G722" s="124" t="s">
        <v>1197</v>
      </c>
      <c r="H722" s="122"/>
      <c r="I722" s="122"/>
      <c r="J722" s="70" t="s">
        <v>1197</v>
      </c>
      <c r="K722" s="122" t="s">
        <v>2530</v>
      </c>
      <c r="L722" s="122"/>
      <c r="M722" s="6">
        <v>0.6</v>
      </c>
      <c r="N722" s="126"/>
      <c r="O722" s="77" t="s">
        <v>65</v>
      </c>
      <c r="P722" s="127" t="s">
        <v>108</v>
      </c>
      <c r="Q722" s="68" t="s">
        <v>608</v>
      </c>
      <c r="R722" s="74" t="s">
        <v>66</v>
      </c>
      <c r="S722" s="115" t="s">
        <v>66</v>
      </c>
      <c r="T722" s="121" t="s">
        <v>171</v>
      </c>
      <c r="U722" s="121" t="s">
        <v>167</v>
      </c>
      <c r="V722" s="77"/>
      <c r="W722" s="69" t="s">
        <v>609</v>
      </c>
      <c r="X722" s="77"/>
      <c r="Y722" s="77"/>
      <c r="AB722" s="69" t="s">
        <v>1224</v>
      </c>
      <c r="AC722" s="77">
        <v>1</v>
      </c>
      <c r="AD722" s="77"/>
      <c r="AE722" s="122"/>
    </row>
    <row r="723" spans="1:31">
      <c r="A723" s="122">
        <v>871</v>
      </c>
      <c r="B723" s="52" t="s">
        <v>13</v>
      </c>
      <c r="C723" s="123" t="s">
        <v>2413</v>
      </c>
      <c r="D723" s="123" t="s">
        <v>2430</v>
      </c>
      <c r="E723" s="122" t="s">
        <v>2414</v>
      </c>
      <c r="F723" s="122">
        <v>3</v>
      </c>
      <c r="G723" s="128" t="s">
        <v>2431</v>
      </c>
      <c r="H723" s="122"/>
      <c r="I723" s="122"/>
      <c r="J723" s="125" t="s">
        <v>2578</v>
      </c>
      <c r="K723" s="122" t="s">
        <v>2432</v>
      </c>
      <c r="L723" s="122"/>
      <c r="M723" s="6">
        <v>0.8</v>
      </c>
      <c r="N723" s="126"/>
      <c r="O723" s="77" t="s">
        <v>65</v>
      </c>
      <c r="P723" s="127" t="s">
        <v>608</v>
      </c>
      <c r="Q723" s="68" t="s">
        <v>145</v>
      </c>
      <c r="R723" s="74" t="s">
        <v>66</v>
      </c>
      <c r="S723" s="115" t="s">
        <v>66</v>
      </c>
      <c r="T723" s="121" t="s">
        <v>171</v>
      </c>
      <c r="U723" s="121" t="s">
        <v>167</v>
      </c>
      <c r="V723" s="122"/>
      <c r="W723" s="122"/>
      <c r="X723" s="122"/>
      <c r="Y723" s="122"/>
      <c r="Z723" s="127"/>
      <c r="AA723" s="122"/>
      <c r="AB723" s="122" t="s">
        <v>2593</v>
      </c>
      <c r="AC723" s="122"/>
      <c r="AD723" s="123"/>
      <c r="AE723" s="122"/>
    </row>
    <row r="724" spans="1:31">
      <c r="A724" s="122">
        <v>872</v>
      </c>
      <c r="B724" s="52" t="s">
        <v>13</v>
      </c>
      <c r="C724" s="123" t="s">
        <v>2413</v>
      </c>
      <c r="D724" s="123" t="s">
        <v>2549</v>
      </c>
      <c r="E724" s="122" t="s">
        <v>2414</v>
      </c>
      <c r="F724" s="122">
        <v>4</v>
      </c>
      <c r="G724" s="124" t="s">
        <v>2550</v>
      </c>
      <c r="H724" s="122"/>
      <c r="I724" s="122"/>
      <c r="J724" s="70" t="s">
        <v>2342</v>
      </c>
      <c r="K724" s="122" t="s">
        <v>2551</v>
      </c>
      <c r="L724" s="122"/>
      <c r="M724" s="123">
        <v>0.5</v>
      </c>
      <c r="N724" s="126"/>
      <c r="O724" s="122" t="s">
        <v>65</v>
      </c>
      <c r="P724" s="127" t="s">
        <v>608</v>
      </c>
      <c r="Q724" s="68" t="s">
        <v>145</v>
      </c>
      <c r="R724" s="74" t="s">
        <v>66</v>
      </c>
      <c r="S724" s="115" t="s">
        <v>66</v>
      </c>
      <c r="T724" s="121" t="s">
        <v>171</v>
      </c>
      <c r="U724" s="121" t="s">
        <v>167</v>
      </c>
      <c r="V724" s="122"/>
      <c r="W724" s="122"/>
      <c r="X724" s="122"/>
      <c r="Y724" s="122"/>
      <c r="Z724" s="127"/>
      <c r="AA724" s="122"/>
      <c r="AB724" s="122"/>
      <c r="AC724" s="122"/>
      <c r="AD724" s="123"/>
      <c r="AE724" s="122"/>
    </row>
    <row r="725" spans="1:31">
      <c r="A725" s="122">
        <v>873</v>
      </c>
      <c r="B725" s="52" t="s">
        <v>13</v>
      </c>
      <c r="C725" s="123" t="s">
        <v>2413</v>
      </c>
      <c r="D725" s="123" t="s">
        <v>2426</v>
      </c>
      <c r="E725" s="122" t="s">
        <v>2414</v>
      </c>
      <c r="F725" s="122">
        <v>2</v>
      </c>
      <c r="G725" s="124" t="s">
        <v>210</v>
      </c>
      <c r="H725" s="122"/>
      <c r="I725" s="122"/>
      <c r="J725" s="70" t="s">
        <v>210</v>
      </c>
      <c r="K725" s="122" t="s">
        <v>2427</v>
      </c>
      <c r="L725" s="122"/>
      <c r="M725" s="6">
        <v>1</v>
      </c>
      <c r="N725" s="55"/>
      <c r="O725" s="77" t="s">
        <v>189</v>
      </c>
      <c r="P725" s="67" t="s">
        <v>717</v>
      </c>
      <c r="Q725" s="68" t="s">
        <v>210</v>
      </c>
      <c r="R725" s="74" t="s">
        <v>879</v>
      </c>
      <c r="S725" s="115" t="s">
        <v>210</v>
      </c>
      <c r="T725" s="121" t="s">
        <v>171</v>
      </c>
      <c r="U725" s="121" t="s">
        <v>167</v>
      </c>
      <c r="V725" s="77"/>
      <c r="W725" s="69" t="s">
        <v>609</v>
      </c>
      <c r="X725" s="77"/>
      <c r="Y725" s="77"/>
      <c r="AB725" s="77"/>
      <c r="AC725" s="69">
        <v>2</v>
      </c>
      <c r="AD725" s="77"/>
      <c r="AE725" s="69" t="s">
        <v>737</v>
      </c>
    </row>
    <row r="726" spans="1:31">
      <c r="A726" s="122">
        <v>874</v>
      </c>
      <c r="B726" s="52" t="s">
        <v>13</v>
      </c>
      <c r="C726" s="123" t="s">
        <v>2413</v>
      </c>
      <c r="D726" s="123" t="s">
        <v>2442</v>
      </c>
      <c r="E726" s="122" t="s">
        <v>2414</v>
      </c>
      <c r="F726" s="122">
        <v>3</v>
      </c>
      <c r="G726" s="124" t="s">
        <v>473</v>
      </c>
      <c r="H726" s="122"/>
      <c r="I726" s="122"/>
      <c r="J726" s="47" t="s">
        <v>690</v>
      </c>
      <c r="K726" s="122" t="s">
        <v>2443</v>
      </c>
      <c r="L726" s="122"/>
      <c r="M726" s="123">
        <v>0.8</v>
      </c>
      <c r="N726" s="126"/>
      <c r="O726" s="122" t="s">
        <v>65</v>
      </c>
      <c r="P726" s="127"/>
      <c r="Q726" s="125"/>
      <c r="R726" s="125"/>
      <c r="S726" s="123"/>
      <c r="T726" s="127"/>
      <c r="U726" s="127"/>
      <c r="V726" s="122"/>
      <c r="W726" s="122"/>
      <c r="X726" s="122"/>
      <c r="Y726" s="122"/>
      <c r="Z726" s="127"/>
      <c r="AA726" s="122"/>
      <c r="AB726" s="122"/>
      <c r="AC726" s="122"/>
      <c r="AD726" s="123"/>
      <c r="AE726" s="122"/>
    </row>
    <row r="727" spans="1:31">
      <c r="A727" s="122">
        <v>875</v>
      </c>
      <c r="B727" s="52" t="s">
        <v>13</v>
      </c>
      <c r="C727" s="123" t="s">
        <v>2413</v>
      </c>
      <c r="D727" s="123" t="s">
        <v>2489</v>
      </c>
      <c r="E727" s="122" t="s">
        <v>2414</v>
      </c>
      <c r="F727" s="122">
        <v>4</v>
      </c>
      <c r="G727" s="124" t="s">
        <v>89</v>
      </c>
      <c r="H727" s="122"/>
      <c r="I727" s="122"/>
      <c r="J727" s="70" t="s">
        <v>402</v>
      </c>
      <c r="K727" s="122" t="s">
        <v>2490</v>
      </c>
      <c r="L727" s="122"/>
      <c r="M727" s="123">
        <v>1</v>
      </c>
      <c r="N727" s="126"/>
      <c r="O727" s="122" t="s">
        <v>65</v>
      </c>
      <c r="P727" s="127"/>
      <c r="Q727" s="125"/>
      <c r="R727" s="125"/>
      <c r="S727" s="123"/>
      <c r="T727" s="127"/>
      <c r="U727" s="127"/>
      <c r="V727" s="122"/>
      <c r="W727" s="122"/>
      <c r="X727" s="122"/>
      <c r="Y727" s="122"/>
      <c r="Z727" s="127"/>
      <c r="AA727" s="122"/>
      <c r="AB727" s="122"/>
      <c r="AC727" s="122"/>
      <c r="AD727" s="123"/>
      <c r="AE727" s="122"/>
    </row>
    <row r="728" spans="1:31">
      <c r="A728" s="122">
        <v>876</v>
      </c>
      <c r="B728" s="52" t="s">
        <v>13</v>
      </c>
      <c r="C728" s="123" t="s">
        <v>2413</v>
      </c>
      <c r="D728" s="123" t="s">
        <v>2504</v>
      </c>
      <c r="E728" s="122" t="s">
        <v>2414</v>
      </c>
      <c r="F728" s="122">
        <v>4</v>
      </c>
      <c r="G728" s="124" t="s">
        <v>2505</v>
      </c>
      <c r="H728" s="122"/>
      <c r="I728" s="122"/>
      <c r="J728" s="70" t="s">
        <v>87</v>
      </c>
      <c r="K728" s="122" t="s">
        <v>2506</v>
      </c>
      <c r="L728" s="122"/>
      <c r="M728" s="6">
        <v>1</v>
      </c>
      <c r="N728" s="55">
        <v>42329</v>
      </c>
      <c r="O728" s="77" t="s">
        <v>65</v>
      </c>
      <c r="P728" s="67" t="s">
        <v>607</v>
      </c>
      <c r="Q728" s="68" t="s">
        <v>87</v>
      </c>
      <c r="R728" s="74" t="s">
        <v>66</v>
      </c>
      <c r="S728" s="115" t="s">
        <v>66</v>
      </c>
      <c r="T728" s="121" t="s">
        <v>95</v>
      </c>
      <c r="U728" s="121" t="s">
        <v>87</v>
      </c>
      <c r="V728" s="77"/>
      <c r="W728" s="69" t="s">
        <v>609</v>
      </c>
      <c r="X728" s="77"/>
      <c r="Y728" s="122"/>
      <c r="Z728" s="127"/>
      <c r="AA728" s="122"/>
      <c r="AB728" s="122"/>
      <c r="AC728" s="122"/>
      <c r="AD728" s="123"/>
      <c r="AE728" s="122"/>
    </row>
    <row r="729" spans="1:31">
      <c r="A729" s="122">
        <v>877</v>
      </c>
      <c r="B729" s="52" t="s">
        <v>13</v>
      </c>
      <c r="C729" s="123" t="s">
        <v>2413</v>
      </c>
      <c r="D729" s="123" t="s">
        <v>2510</v>
      </c>
      <c r="E729" s="122" t="s">
        <v>2414</v>
      </c>
      <c r="F729" s="122">
        <v>4</v>
      </c>
      <c r="G729" s="124" t="s">
        <v>2511</v>
      </c>
      <c r="H729" s="122"/>
      <c r="I729" s="122"/>
      <c r="J729" s="125" t="s">
        <v>2511</v>
      </c>
      <c r="K729" s="122" t="s">
        <v>2512</v>
      </c>
      <c r="L729" s="122"/>
      <c r="M729" s="123">
        <v>0</v>
      </c>
      <c r="N729" s="126"/>
      <c r="O729" s="122" t="s">
        <v>65</v>
      </c>
      <c r="P729" s="127"/>
      <c r="Q729" s="125" t="s">
        <v>145</v>
      </c>
      <c r="R729" s="74" t="s">
        <v>66</v>
      </c>
      <c r="S729" s="115" t="s">
        <v>66</v>
      </c>
      <c r="T729" s="121" t="s">
        <v>171</v>
      </c>
      <c r="U729" s="121" t="s">
        <v>297</v>
      </c>
      <c r="V729" s="69" t="s">
        <v>609</v>
      </c>
      <c r="W729" s="122"/>
      <c r="X729" s="122"/>
      <c r="Y729" s="122"/>
      <c r="Z729" s="127"/>
      <c r="AA729" s="122"/>
      <c r="AB729" s="122"/>
      <c r="AC729" s="122"/>
      <c r="AD729" s="123"/>
      <c r="AE729" s="122"/>
    </row>
    <row r="730" spans="1:31" s="122" customFormat="1">
      <c r="A730" s="122">
        <v>878</v>
      </c>
      <c r="B730" s="52" t="s">
        <v>13</v>
      </c>
      <c r="C730" s="123" t="s">
        <v>2413</v>
      </c>
      <c r="D730" s="123" t="s">
        <v>2460</v>
      </c>
      <c r="E730" s="122" t="s">
        <v>2414</v>
      </c>
      <c r="F730" s="122">
        <v>3</v>
      </c>
      <c r="G730" s="124" t="s">
        <v>2461</v>
      </c>
      <c r="J730" s="125" t="s">
        <v>2461</v>
      </c>
      <c r="K730" s="122" t="s">
        <v>2462</v>
      </c>
      <c r="M730" s="123">
        <v>0.2</v>
      </c>
      <c r="N730" s="126"/>
      <c r="O730" s="122" t="s">
        <v>65</v>
      </c>
      <c r="P730" s="127"/>
      <c r="Q730" s="125" t="s">
        <v>145</v>
      </c>
      <c r="R730" s="74" t="s">
        <v>66</v>
      </c>
      <c r="S730" s="115" t="s">
        <v>66</v>
      </c>
      <c r="T730" s="121" t="s">
        <v>171</v>
      </c>
      <c r="U730" s="127"/>
      <c r="Z730" s="127"/>
      <c r="AD730" s="123"/>
    </row>
    <row r="731" spans="1:31" s="122" customFormat="1">
      <c r="A731" s="122">
        <v>879</v>
      </c>
      <c r="B731" s="52" t="s">
        <v>13</v>
      </c>
      <c r="C731" s="123" t="s">
        <v>2413</v>
      </c>
      <c r="D731" s="123" t="s">
        <v>2496</v>
      </c>
      <c r="E731" s="122" t="s">
        <v>2414</v>
      </c>
      <c r="F731" s="122">
        <v>4</v>
      </c>
      <c r="G731" s="124" t="s">
        <v>2497</v>
      </c>
      <c r="J731" s="125" t="s">
        <v>2497</v>
      </c>
      <c r="K731" s="122" t="s">
        <v>2498</v>
      </c>
      <c r="M731" s="123">
        <v>0.2</v>
      </c>
      <c r="N731" s="126"/>
      <c r="O731" s="122" t="s">
        <v>65</v>
      </c>
      <c r="P731" s="127"/>
      <c r="Q731" s="125" t="s">
        <v>145</v>
      </c>
      <c r="R731" s="74" t="s">
        <v>66</v>
      </c>
      <c r="S731" s="115" t="s">
        <v>66</v>
      </c>
      <c r="T731" s="121" t="s">
        <v>171</v>
      </c>
      <c r="U731" s="127"/>
      <c r="Z731" s="127"/>
      <c r="AD731" s="123"/>
    </row>
    <row r="732" spans="1:31" s="122" customFormat="1">
      <c r="A732" s="122">
        <v>880</v>
      </c>
      <c r="B732" s="52" t="s">
        <v>13</v>
      </c>
      <c r="C732" s="123" t="s">
        <v>2413</v>
      </c>
      <c r="D732" s="123" t="s">
        <v>2494</v>
      </c>
      <c r="E732" s="122" t="s">
        <v>2414</v>
      </c>
      <c r="F732" s="122">
        <v>4</v>
      </c>
      <c r="G732" s="124" t="s">
        <v>1202</v>
      </c>
      <c r="J732" s="70" t="s">
        <v>1202</v>
      </c>
      <c r="K732" s="122" t="s">
        <v>2495</v>
      </c>
      <c r="M732" s="123">
        <v>0.6</v>
      </c>
      <c r="N732" s="126"/>
      <c r="O732" s="122" t="s">
        <v>65</v>
      </c>
      <c r="P732" s="127"/>
      <c r="Q732" s="125" t="s">
        <v>145</v>
      </c>
      <c r="R732" s="125" t="s">
        <v>66</v>
      </c>
      <c r="S732" s="123" t="s">
        <v>66</v>
      </c>
      <c r="T732" s="127" t="s">
        <v>171</v>
      </c>
      <c r="U732" s="127" t="s">
        <v>1182</v>
      </c>
      <c r="Z732" s="127"/>
      <c r="AD732" s="123"/>
    </row>
    <row r="733" spans="1:31" s="122" customFormat="1">
      <c r="A733" s="122">
        <v>881</v>
      </c>
      <c r="B733" s="52" t="s">
        <v>13</v>
      </c>
      <c r="C733" s="123" t="s">
        <v>2413</v>
      </c>
      <c r="D733" s="123" t="s">
        <v>2475</v>
      </c>
      <c r="E733" s="122" t="s">
        <v>2414</v>
      </c>
      <c r="F733" s="122">
        <v>4</v>
      </c>
      <c r="G733" s="124" t="s">
        <v>1395</v>
      </c>
      <c r="J733" s="62" t="s">
        <v>2065</v>
      </c>
      <c r="K733" s="122" t="s">
        <v>2476</v>
      </c>
      <c r="M733" s="123">
        <v>1</v>
      </c>
      <c r="N733" s="126"/>
      <c r="O733" s="122" t="s">
        <v>65</v>
      </c>
      <c r="P733" s="127" t="s">
        <v>108</v>
      </c>
      <c r="Q733" s="125" t="s">
        <v>399</v>
      </c>
      <c r="R733" s="125" t="s">
        <v>66</v>
      </c>
      <c r="S733" s="123" t="s">
        <v>66</v>
      </c>
      <c r="T733" s="127" t="s">
        <v>171</v>
      </c>
      <c r="U733" s="127" t="s">
        <v>402</v>
      </c>
      <c r="Z733" s="127"/>
      <c r="AD733" s="123"/>
    </row>
    <row r="734" spans="1:31" s="122" customFormat="1">
      <c r="A734" s="122">
        <v>882</v>
      </c>
      <c r="B734" s="52" t="s">
        <v>13</v>
      </c>
      <c r="C734" s="123" t="s">
        <v>2413</v>
      </c>
      <c r="D734" s="123" t="s">
        <v>2435</v>
      </c>
      <c r="E734" s="122" t="s">
        <v>2414</v>
      </c>
      <c r="F734" s="122">
        <v>3</v>
      </c>
      <c r="G734" s="124" t="s">
        <v>173</v>
      </c>
      <c r="J734" s="70" t="s">
        <v>173</v>
      </c>
      <c r="K734" s="122" t="s">
        <v>2436</v>
      </c>
      <c r="M734" s="123">
        <v>1</v>
      </c>
      <c r="N734" s="126"/>
      <c r="O734" s="122" t="s">
        <v>65</v>
      </c>
      <c r="P734" s="127" t="s">
        <v>108</v>
      </c>
      <c r="Q734" s="125" t="s">
        <v>173</v>
      </c>
      <c r="R734" s="125" t="s">
        <v>66</v>
      </c>
      <c r="S734" s="123" t="s">
        <v>66</v>
      </c>
      <c r="T734" s="127" t="s">
        <v>173</v>
      </c>
      <c r="U734" s="127"/>
      <c r="Z734" s="127"/>
      <c r="AD734" s="123"/>
    </row>
    <row r="735" spans="1:31" s="122" customFormat="1">
      <c r="A735" s="122">
        <v>883</v>
      </c>
      <c r="B735" s="52" t="s">
        <v>13</v>
      </c>
      <c r="C735" s="123" t="s">
        <v>2413</v>
      </c>
      <c r="D735" s="123" t="s">
        <v>2452</v>
      </c>
      <c r="E735" s="122" t="s">
        <v>2414</v>
      </c>
      <c r="F735" s="122">
        <v>3</v>
      </c>
      <c r="G735" s="124" t="s">
        <v>738</v>
      </c>
      <c r="J735" s="70" t="s">
        <v>738</v>
      </c>
      <c r="K735" s="122" t="s">
        <v>2453</v>
      </c>
      <c r="M735" s="123">
        <v>1</v>
      </c>
      <c r="N735" s="126"/>
      <c r="O735" s="122" t="s">
        <v>65</v>
      </c>
      <c r="P735" s="127" t="s">
        <v>108</v>
      </c>
      <c r="Q735" s="125" t="s">
        <v>134</v>
      </c>
      <c r="R735" s="125" t="s">
        <v>66</v>
      </c>
      <c r="S735" s="123" t="s">
        <v>66</v>
      </c>
      <c r="T735" s="127" t="s">
        <v>140</v>
      </c>
      <c r="U735" s="127"/>
      <c r="V735" s="122" t="s">
        <v>609</v>
      </c>
      <c r="W735" s="122" t="s">
        <v>609</v>
      </c>
      <c r="X735" s="122" t="s">
        <v>609</v>
      </c>
      <c r="Z735" s="127"/>
      <c r="AC735" s="122">
        <v>1</v>
      </c>
      <c r="AD735" s="123"/>
    </row>
    <row r="736" spans="1:31" s="122" customFormat="1">
      <c r="A736" s="122">
        <v>884</v>
      </c>
      <c r="B736" s="52" t="s">
        <v>13</v>
      </c>
      <c r="C736" s="123" t="s">
        <v>2413</v>
      </c>
      <c r="D736" s="123" t="s">
        <v>2531</v>
      </c>
      <c r="E736" s="122" t="s">
        <v>2414</v>
      </c>
      <c r="F736" s="122">
        <v>3</v>
      </c>
      <c r="G736" s="124" t="s">
        <v>213</v>
      </c>
      <c r="J736" s="70" t="s">
        <v>213</v>
      </c>
      <c r="K736" s="122" t="s">
        <v>2532</v>
      </c>
      <c r="M736" s="123">
        <v>1</v>
      </c>
      <c r="N736" s="126"/>
      <c r="O736" s="122" t="s">
        <v>189</v>
      </c>
      <c r="P736" s="127" t="s">
        <v>717</v>
      </c>
      <c r="Q736" s="68" t="s">
        <v>213</v>
      </c>
      <c r="R736" s="74" t="s">
        <v>879</v>
      </c>
      <c r="S736" s="115" t="s">
        <v>210</v>
      </c>
      <c r="T736" s="121" t="s">
        <v>171</v>
      </c>
      <c r="U736" s="121" t="s">
        <v>213</v>
      </c>
      <c r="V736" s="61" t="s">
        <v>609</v>
      </c>
      <c r="W736" s="122" t="s">
        <v>609</v>
      </c>
      <c r="Z736" s="127"/>
      <c r="AC736" s="122">
        <v>0</v>
      </c>
      <c r="AD736" s="123" t="s">
        <v>724</v>
      </c>
      <c r="AE736" s="122" t="s">
        <v>1241</v>
      </c>
    </row>
    <row r="737" spans="1:31" s="122" customFormat="1">
      <c r="A737" s="122">
        <v>885</v>
      </c>
      <c r="B737" s="52" t="s">
        <v>13</v>
      </c>
      <c r="C737" s="123" t="s">
        <v>2413</v>
      </c>
      <c r="D737" s="123" t="s">
        <v>2480</v>
      </c>
      <c r="E737" s="122" t="s">
        <v>2414</v>
      </c>
      <c r="F737" s="122">
        <v>4</v>
      </c>
      <c r="G737" s="124" t="s">
        <v>1199</v>
      </c>
      <c r="J737" s="125" t="s">
        <v>867</v>
      </c>
      <c r="K737" s="122" t="s">
        <v>2481</v>
      </c>
      <c r="M737" s="6">
        <v>0.6</v>
      </c>
      <c r="N737" s="126"/>
      <c r="O737" s="122" t="s">
        <v>189</v>
      </c>
      <c r="P737" s="127" t="s">
        <v>717</v>
      </c>
      <c r="Q737" s="68" t="s">
        <v>190</v>
      </c>
      <c r="R737" s="74" t="s">
        <v>866</v>
      </c>
      <c r="S737" s="115" t="s">
        <v>195</v>
      </c>
      <c r="T737" s="121" t="s">
        <v>171</v>
      </c>
      <c r="U737" s="127" t="s">
        <v>867</v>
      </c>
      <c r="W737" s="122" t="s">
        <v>609</v>
      </c>
      <c r="Z737" s="127"/>
      <c r="AC737" s="122">
        <v>1</v>
      </c>
      <c r="AD737" s="123" t="s">
        <v>810</v>
      </c>
      <c r="AE737" s="122" t="s">
        <v>811</v>
      </c>
    </row>
    <row r="738" spans="1:31" s="122" customFormat="1">
      <c r="A738" s="122">
        <v>886</v>
      </c>
      <c r="B738" s="52" t="s">
        <v>13</v>
      </c>
      <c r="C738" s="123" t="s">
        <v>2413</v>
      </c>
      <c r="D738" s="123" t="s">
        <v>2554</v>
      </c>
      <c r="E738" s="122" t="s">
        <v>2414</v>
      </c>
      <c r="F738" s="122">
        <v>3</v>
      </c>
      <c r="G738" s="124" t="s">
        <v>2555</v>
      </c>
      <c r="J738" s="70" t="s">
        <v>420</v>
      </c>
      <c r="K738" s="122" t="s">
        <v>2556</v>
      </c>
      <c r="M738" s="123">
        <v>1</v>
      </c>
      <c r="N738" s="126"/>
      <c r="O738" s="122" t="s">
        <v>65</v>
      </c>
      <c r="P738" s="127"/>
      <c r="Q738" s="68" t="s">
        <v>420</v>
      </c>
      <c r="R738" s="74" t="s">
        <v>66</v>
      </c>
      <c r="S738" s="115" t="s">
        <v>66</v>
      </c>
      <c r="T738" s="121" t="s">
        <v>95</v>
      </c>
      <c r="U738" s="127"/>
      <c r="W738" s="69" t="s">
        <v>609</v>
      </c>
      <c r="Z738" s="127"/>
      <c r="AD738" s="123"/>
    </row>
    <row r="739" spans="1:31" s="122" customFormat="1">
      <c r="A739" s="122">
        <v>887</v>
      </c>
      <c r="B739" s="52" t="s">
        <v>13</v>
      </c>
      <c r="C739" s="123" t="s">
        <v>2413</v>
      </c>
      <c r="D739" s="123" t="s">
        <v>2552</v>
      </c>
      <c r="E739" s="122" t="s">
        <v>2414</v>
      </c>
      <c r="F739" s="122">
        <v>4</v>
      </c>
      <c r="G739" s="124" t="s">
        <v>294</v>
      </c>
      <c r="J739" s="70" t="s">
        <v>294</v>
      </c>
      <c r="K739" s="122" t="s">
        <v>2553</v>
      </c>
      <c r="M739" s="123">
        <v>0.6</v>
      </c>
      <c r="N739" s="126"/>
      <c r="O739" s="77" t="s">
        <v>65</v>
      </c>
      <c r="P739" s="67" t="s">
        <v>108</v>
      </c>
      <c r="Q739" s="68" t="s">
        <v>294</v>
      </c>
      <c r="R739" s="74" t="s">
        <v>235</v>
      </c>
      <c r="S739" s="115" t="s">
        <v>235</v>
      </c>
      <c r="T739" s="121" t="s">
        <v>171</v>
      </c>
      <c r="U739" s="121"/>
      <c r="V739" s="77"/>
      <c r="W739" s="69" t="s">
        <v>609</v>
      </c>
      <c r="X739" s="77"/>
      <c r="Y739" s="77"/>
      <c r="Z739" s="56"/>
      <c r="AA739" s="7"/>
      <c r="AB739" s="77"/>
      <c r="AC739" s="69">
        <v>2</v>
      </c>
      <c r="AD739" s="77"/>
    </row>
    <row r="740" spans="1:31" s="122" customFormat="1">
      <c r="A740" s="122">
        <v>888</v>
      </c>
      <c r="B740" s="52" t="s">
        <v>13</v>
      </c>
      <c r="C740" s="123" t="s">
        <v>2413</v>
      </c>
      <c r="D740" s="123" t="s">
        <v>2487</v>
      </c>
      <c r="E740" s="122" t="s">
        <v>2414</v>
      </c>
      <c r="F740" s="122">
        <v>4</v>
      </c>
      <c r="G740" s="124" t="s">
        <v>448</v>
      </c>
      <c r="J740" s="70" t="s">
        <v>448</v>
      </c>
      <c r="K740" s="122" t="s">
        <v>2488</v>
      </c>
      <c r="M740" s="123">
        <v>0.6</v>
      </c>
      <c r="N740" s="126"/>
      <c r="O740" s="122" t="s">
        <v>65</v>
      </c>
      <c r="P740" s="127" t="s">
        <v>108</v>
      </c>
      <c r="Q740" s="68" t="s">
        <v>145</v>
      </c>
      <c r="R740" s="74" t="s">
        <v>66</v>
      </c>
      <c r="S740" s="115" t="s">
        <v>66</v>
      </c>
      <c r="T740" s="121" t="s">
        <v>171</v>
      </c>
      <c r="U740" s="121" t="s">
        <v>448</v>
      </c>
      <c r="V740" s="77"/>
      <c r="W740" s="69" t="s">
        <v>609</v>
      </c>
      <c r="X740" s="77"/>
      <c r="Y740" s="77"/>
      <c r="Z740" s="56"/>
      <c r="AA740" s="7"/>
      <c r="AB740" s="69" t="s">
        <v>1224</v>
      </c>
      <c r="AC740" s="69">
        <v>0</v>
      </c>
      <c r="AD740" s="77"/>
    </row>
    <row r="741" spans="1:31" s="122" customFormat="1">
      <c r="A741" s="122">
        <v>889</v>
      </c>
      <c r="B741" s="52" t="s">
        <v>13</v>
      </c>
      <c r="C741" s="123" t="s">
        <v>2413</v>
      </c>
      <c r="D741" s="123" t="s">
        <v>2459</v>
      </c>
      <c r="E741" s="122" t="s">
        <v>2414</v>
      </c>
      <c r="F741" s="122">
        <v>3</v>
      </c>
      <c r="G741" s="124" t="s">
        <v>1007</v>
      </c>
      <c r="J741" s="125" t="s">
        <v>1007</v>
      </c>
      <c r="K741" s="122" t="s">
        <v>2594</v>
      </c>
      <c r="M741" s="123">
        <v>0.6</v>
      </c>
      <c r="N741" s="126"/>
      <c r="O741" s="77" t="s">
        <v>65</v>
      </c>
      <c r="P741" s="127" t="s">
        <v>108</v>
      </c>
      <c r="Q741" s="125" t="s">
        <v>608</v>
      </c>
      <c r="R741" s="74" t="s">
        <v>66</v>
      </c>
      <c r="S741" s="115" t="s">
        <v>66</v>
      </c>
      <c r="T741" s="121" t="s">
        <v>171</v>
      </c>
      <c r="U741" s="127"/>
      <c r="Z741" s="127"/>
      <c r="AD741" s="123"/>
    </row>
    <row r="742" spans="1:31" s="122" customFormat="1">
      <c r="A742" s="122">
        <v>890</v>
      </c>
      <c r="B742" s="52" t="s">
        <v>13</v>
      </c>
      <c r="C742" s="123" t="s">
        <v>2413</v>
      </c>
      <c r="D742" s="123" t="s">
        <v>2421</v>
      </c>
      <c r="E742" s="122" t="s">
        <v>2414</v>
      </c>
      <c r="F742" s="122">
        <v>3</v>
      </c>
      <c r="G742" s="124" t="s">
        <v>2422</v>
      </c>
      <c r="J742" s="125" t="s">
        <v>2292</v>
      </c>
      <c r="K742" s="122" t="s">
        <v>2423</v>
      </c>
      <c r="M742" s="123">
        <v>0.6</v>
      </c>
      <c r="N742" s="126"/>
      <c r="O742" s="122" t="s">
        <v>65</v>
      </c>
      <c r="P742" s="127" t="s">
        <v>608</v>
      </c>
      <c r="Q742" s="68" t="s">
        <v>145</v>
      </c>
      <c r="R742" s="74" t="s">
        <v>66</v>
      </c>
      <c r="S742" s="115" t="s">
        <v>66</v>
      </c>
      <c r="T742" s="121" t="s">
        <v>171</v>
      </c>
      <c r="U742" s="127"/>
      <c r="Z742" s="127"/>
      <c r="AD742" s="123"/>
    </row>
    <row r="743" spans="1:31" s="122" customFormat="1">
      <c r="A743" s="122">
        <v>891</v>
      </c>
      <c r="B743" s="52" t="s">
        <v>13</v>
      </c>
      <c r="C743" s="123" t="s">
        <v>2413</v>
      </c>
      <c r="D743" s="123" t="s">
        <v>2424</v>
      </c>
      <c r="E743" s="122" t="s">
        <v>2414</v>
      </c>
      <c r="F743" s="122">
        <v>3</v>
      </c>
      <c r="G743" s="124" t="s">
        <v>2425</v>
      </c>
      <c r="J743" s="70" t="s">
        <v>2298</v>
      </c>
      <c r="K743" s="122" t="s">
        <v>2013</v>
      </c>
      <c r="M743" s="123">
        <v>0.6</v>
      </c>
      <c r="N743" s="126"/>
      <c r="O743" s="122" t="s">
        <v>65</v>
      </c>
      <c r="P743" s="127" t="s">
        <v>608</v>
      </c>
      <c r="Q743" s="68" t="s">
        <v>145</v>
      </c>
      <c r="R743" s="74" t="s">
        <v>66</v>
      </c>
      <c r="S743" s="115" t="s">
        <v>66</v>
      </c>
      <c r="T743" s="121" t="s">
        <v>171</v>
      </c>
      <c r="U743" s="127"/>
      <c r="Z743" s="127"/>
      <c r="AD743" s="123"/>
    </row>
    <row r="744" spans="1:31" s="122" customFormat="1">
      <c r="A744" s="122">
        <v>892</v>
      </c>
      <c r="B744" s="52" t="s">
        <v>13</v>
      </c>
      <c r="C744" s="123" t="s">
        <v>2413</v>
      </c>
      <c r="D744" s="123" t="s">
        <v>2507</v>
      </c>
      <c r="E744" s="122" t="s">
        <v>2414</v>
      </c>
      <c r="F744" s="122">
        <v>4</v>
      </c>
      <c r="G744" s="124" t="s">
        <v>2508</v>
      </c>
      <c r="J744" s="70" t="s">
        <v>2299</v>
      </c>
      <c r="K744" s="122" t="s">
        <v>2509</v>
      </c>
      <c r="M744" s="63">
        <v>0.5</v>
      </c>
      <c r="N744" s="64"/>
      <c r="O744" s="77" t="s">
        <v>65</v>
      </c>
      <c r="P744" s="67" t="s">
        <v>608</v>
      </c>
      <c r="Q744" s="68" t="s">
        <v>145</v>
      </c>
      <c r="R744" s="74" t="s">
        <v>66</v>
      </c>
      <c r="S744" s="115" t="s">
        <v>66</v>
      </c>
      <c r="T744" s="121" t="s">
        <v>171</v>
      </c>
      <c r="U744" s="127"/>
      <c r="Z744" s="127"/>
      <c r="AD744" s="123"/>
    </row>
    <row r="745" spans="1:31" s="122" customFormat="1">
      <c r="A745" s="122">
        <v>893</v>
      </c>
      <c r="B745" s="52" t="s">
        <v>13</v>
      </c>
      <c r="C745" s="123" t="s">
        <v>2413</v>
      </c>
      <c r="D745" s="123" t="s">
        <v>2517</v>
      </c>
      <c r="E745" s="122" t="s">
        <v>2414</v>
      </c>
      <c r="F745" s="122">
        <v>5</v>
      </c>
      <c r="G745" s="124" t="s">
        <v>2518</v>
      </c>
      <c r="J745" s="70" t="s">
        <v>2319</v>
      </c>
      <c r="K745" s="122" t="s">
        <v>2595</v>
      </c>
      <c r="M745" s="123">
        <v>0.6</v>
      </c>
      <c r="N745" s="126"/>
      <c r="O745" s="122" t="s">
        <v>65</v>
      </c>
      <c r="P745" s="127" t="s">
        <v>608</v>
      </c>
      <c r="Q745" s="68" t="s">
        <v>145</v>
      </c>
      <c r="R745" s="74" t="s">
        <v>66</v>
      </c>
      <c r="S745" s="115" t="s">
        <v>66</v>
      </c>
      <c r="T745" s="121" t="s">
        <v>171</v>
      </c>
      <c r="U745" s="127"/>
      <c r="Z745" s="127"/>
      <c r="AD745" s="123"/>
    </row>
    <row r="746" spans="1:31" s="122" customFormat="1">
      <c r="A746" s="122">
        <v>894</v>
      </c>
      <c r="B746" s="52" t="s">
        <v>13</v>
      </c>
      <c r="C746" s="123" t="s">
        <v>2413</v>
      </c>
      <c r="D746" s="123" t="s">
        <v>2444</v>
      </c>
      <c r="E746" s="122" t="s">
        <v>2414</v>
      </c>
      <c r="F746" s="122">
        <v>3</v>
      </c>
      <c r="G746" s="124" t="s">
        <v>2445</v>
      </c>
      <c r="J746" s="70" t="s">
        <v>1693</v>
      </c>
      <c r="K746" s="122" t="s">
        <v>2446</v>
      </c>
      <c r="M746" s="123">
        <v>0.8</v>
      </c>
      <c r="N746" s="126"/>
      <c r="O746" s="77" t="s">
        <v>65</v>
      </c>
      <c r="P746" s="67" t="s">
        <v>608</v>
      </c>
      <c r="Q746" s="68" t="s">
        <v>608</v>
      </c>
      <c r="R746" s="74" t="s">
        <v>66</v>
      </c>
      <c r="S746" s="115" t="s">
        <v>66</v>
      </c>
      <c r="T746" s="121" t="s">
        <v>171</v>
      </c>
      <c r="U746" s="127"/>
      <c r="Z746" s="127"/>
      <c r="AD746" s="123"/>
    </row>
    <row r="747" spans="1:31" s="122" customFormat="1">
      <c r="A747" s="122">
        <v>895</v>
      </c>
      <c r="B747" s="52" t="s">
        <v>13</v>
      </c>
      <c r="C747" s="123" t="s">
        <v>2413</v>
      </c>
      <c r="D747" s="123" t="s">
        <v>2477</v>
      </c>
      <c r="E747" s="122" t="s">
        <v>2414</v>
      </c>
      <c r="F747" s="122">
        <v>4</v>
      </c>
      <c r="G747" s="124" t="s">
        <v>2478</v>
      </c>
      <c r="J747" s="125" t="s">
        <v>2133</v>
      </c>
      <c r="K747" s="122" t="s">
        <v>2479</v>
      </c>
      <c r="M747" s="123">
        <v>0.8</v>
      </c>
      <c r="N747" s="126"/>
      <c r="O747" s="77" t="s">
        <v>65</v>
      </c>
      <c r="P747" s="67" t="s">
        <v>608</v>
      </c>
      <c r="Q747" s="68" t="s">
        <v>608</v>
      </c>
      <c r="R747" s="74" t="s">
        <v>66</v>
      </c>
      <c r="S747" s="115" t="s">
        <v>66</v>
      </c>
      <c r="T747" s="121" t="s">
        <v>171</v>
      </c>
      <c r="U747" s="127"/>
      <c r="Z747" s="127"/>
      <c r="AD747" s="123"/>
    </row>
    <row r="748" spans="1:31" s="122" customFormat="1">
      <c r="A748" s="122">
        <v>896</v>
      </c>
      <c r="B748" s="52" t="s">
        <v>13</v>
      </c>
      <c r="C748" s="123" t="s">
        <v>2413</v>
      </c>
      <c r="D748" s="123" t="s">
        <v>2470</v>
      </c>
      <c r="E748" s="122" t="s">
        <v>2414</v>
      </c>
      <c r="F748" s="122">
        <v>3</v>
      </c>
      <c r="G748" s="124" t="s">
        <v>2471</v>
      </c>
      <c r="J748" s="70" t="s">
        <v>778</v>
      </c>
      <c r="K748" s="122" t="s">
        <v>2472</v>
      </c>
      <c r="M748" s="123">
        <v>1</v>
      </c>
      <c r="N748" s="126"/>
      <c r="O748" s="122" t="s">
        <v>688</v>
      </c>
      <c r="P748" s="127" t="s">
        <v>608</v>
      </c>
      <c r="Q748" s="68" t="s">
        <v>608</v>
      </c>
      <c r="R748" s="74" t="s">
        <v>66</v>
      </c>
      <c r="S748" s="115" t="s">
        <v>66</v>
      </c>
      <c r="T748" s="121" t="s">
        <v>171</v>
      </c>
      <c r="U748" s="121" t="s">
        <v>778</v>
      </c>
      <c r="V748" s="69" t="s">
        <v>609</v>
      </c>
      <c r="W748" s="77"/>
      <c r="X748" s="69" t="s">
        <v>609</v>
      </c>
      <c r="Z748" s="127"/>
      <c r="AD748" s="123"/>
    </row>
    <row r="749" spans="1:31" s="122" customFormat="1">
      <c r="A749" s="122">
        <v>897</v>
      </c>
      <c r="B749" s="52" t="s">
        <v>13</v>
      </c>
      <c r="C749" s="123" t="s">
        <v>2413</v>
      </c>
      <c r="D749" s="123" t="s">
        <v>2538</v>
      </c>
      <c r="E749" s="122" t="s">
        <v>2414</v>
      </c>
      <c r="F749" s="122">
        <v>4</v>
      </c>
      <c r="G749" s="124" t="s">
        <v>2539</v>
      </c>
      <c r="J749" s="70" t="s">
        <v>408</v>
      </c>
      <c r="K749" s="122" t="s">
        <v>2540</v>
      </c>
      <c r="M749" s="123">
        <v>0.6</v>
      </c>
      <c r="N749" s="126"/>
      <c r="O749" s="122" t="s">
        <v>65</v>
      </c>
      <c r="P749" s="127" t="s">
        <v>608</v>
      </c>
      <c r="Q749" s="68" t="s">
        <v>733</v>
      </c>
      <c r="R749" s="74" t="s">
        <v>66</v>
      </c>
      <c r="S749" s="115" t="s">
        <v>66</v>
      </c>
      <c r="T749" s="121" t="s">
        <v>171</v>
      </c>
      <c r="U749" s="121"/>
      <c r="Z749" s="127"/>
      <c r="AD749" s="123"/>
    </row>
    <row r="750" spans="1:31" s="122" customFormat="1">
      <c r="A750" s="122">
        <v>898</v>
      </c>
      <c r="B750" s="52" t="s">
        <v>13</v>
      </c>
      <c r="C750" s="123" t="s">
        <v>2413</v>
      </c>
      <c r="D750" s="123" t="s">
        <v>2485</v>
      </c>
      <c r="E750" s="122" t="s">
        <v>2414</v>
      </c>
      <c r="F750" s="122">
        <v>4</v>
      </c>
      <c r="G750" s="124" t="s">
        <v>152</v>
      </c>
      <c r="J750" s="70" t="s">
        <v>152</v>
      </c>
      <c r="K750" s="122" t="s">
        <v>2486</v>
      </c>
      <c r="M750" s="123">
        <v>1</v>
      </c>
      <c r="N750" s="126"/>
      <c r="O750" s="122" t="s">
        <v>65</v>
      </c>
      <c r="P750" s="127" t="s">
        <v>108</v>
      </c>
      <c r="Q750" s="68" t="s">
        <v>149</v>
      </c>
      <c r="R750" s="74" t="s">
        <v>66</v>
      </c>
      <c r="S750" s="115" t="s">
        <v>66</v>
      </c>
      <c r="T750" s="121" t="s">
        <v>152</v>
      </c>
      <c r="U750" s="121"/>
      <c r="V750" s="77"/>
      <c r="W750" s="69" t="s">
        <v>609</v>
      </c>
      <c r="Z750" s="127"/>
      <c r="AD750" s="123"/>
    </row>
    <row r="751" spans="1:31" s="122" customFormat="1">
      <c r="A751" s="122">
        <v>899</v>
      </c>
      <c r="B751" s="52" t="s">
        <v>13</v>
      </c>
      <c r="C751" s="123" t="s">
        <v>2413</v>
      </c>
      <c r="D751" s="123" t="s">
        <v>2533</v>
      </c>
      <c r="E751" s="122" t="s">
        <v>2414</v>
      </c>
      <c r="F751" s="122">
        <v>3</v>
      </c>
      <c r="G751" s="124" t="s">
        <v>2534</v>
      </c>
      <c r="J751" s="70" t="s">
        <v>2172</v>
      </c>
      <c r="K751" s="122" t="s">
        <v>2535</v>
      </c>
      <c r="M751" s="123">
        <v>1</v>
      </c>
      <c r="N751" s="126"/>
      <c r="O751" s="122" t="s">
        <v>65</v>
      </c>
      <c r="P751" s="127" t="s">
        <v>612</v>
      </c>
      <c r="Q751" s="68" t="s">
        <v>608</v>
      </c>
      <c r="R751" s="74" t="s">
        <v>66</v>
      </c>
      <c r="S751" s="115" t="s">
        <v>66</v>
      </c>
      <c r="T751" s="121" t="s">
        <v>171</v>
      </c>
      <c r="U751" s="127"/>
      <c r="Z751" s="127"/>
      <c r="AD751" s="123"/>
    </row>
    <row r="752" spans="1:31" s="122" customFormat="1">
      <c r="A752" s="122">
        <v>900</v>
      </c>
      <c r="B752" s="52" t="s">
        <v>13</v>
      </c>
      <c r="C752" s="123" t="s">
        <v>2413</v>
      </c>
      <c r="D752" s="123" t="s">
        <v>2450</v>
      </c>
      <c r="E752" s="122" t="s">
        <v>2414</v>
      </c>
      <c r="F752" s="122">
        <v>3</v>
      </c>
      <c r="G752" s="124" t="s">
        <v>144</v>
      </c>
      <c r="J752" s="70" t="s">
        <v>144</v>
      </c>
      <c r="K752" s="122" t="s">
        <v>2451</v>
      </c>
      <c r="M752" s="123">
        <v>1</v>
      </c>
      <c r="N752" s="126"/>
      <c r="O752" s="122" t="s">
        <v>65</v>
      </c>
      <c r="P752" s="127" t="s">
        <v>108</v>
      </c>
      <c r="Q752" s="68" t="s">
        <v>144</v>
      </c>
      <c r="R752" s="74" t="s">
        <v>66</v>
      </c>
      <c r="S752" s="115" t="s">
        <v>66</v>
      </c>
      <c r="T752" s="121" t="s">
        <v>262</v>
      </c>
      <c r="U752" s="121" t="s">
        <v>144</v>
      </c>
      <c r="V752" s="77"/>
      <c r="W752" s="69" t="s">
        <v>609</v>
      </c>
      <c r="Z752" s="127"/>
      <c r="AD752" s="123"/>
    </row>
    <row r="753" spans="1:31" s="122" customFormat="1">
      <c r="A753" s="122">
        <v>901</v>
      </c>
      <c r="B753" s="52" t="s">
        <v>13</v>
      </c>
      <c r="C753" s="123" t="s">
        <v>2413</v>
      </c>
      <c r="D753" s="123" t="s">
        <v>2557</v>
      </c>
      <c r="E753" s="122" t="s">
        <v>2414</v>
      </c>
      <c r="F753" s="122">
        <v>3</v>
      </c>
      <c r="G753" s="124" t="s">
        <v>2558</v>
      </c>
      <c r="J753" s="70" t="s">
        <v>2396</v>
      </c>
      <c r="K753" s="122" t="s">
        <v>2559</v>
      </c>
      <c r="M753" s="123">
        <v>1</v>
      </c>
      <c r="N753" s="126"/>
      <c r="O753" s="122" t="s">
        <v>65</v>
      </c>
      <c r="P753" s="127" t="s">
        <v>108</v>
      </c>
      <c r="Q753" s="68" t="s">
        <v>145</v>
      </c>
      <c r="R753" s="74" t="s">
        <v>66</v>
      </c>
      <c r="S753" s="115" t="s">
        <v>66</v>
      </c>
      <c r="T753" s="121" t="s">
        <v>171</v>
      </c>
      <c r="U753" s="127"/>
      <c r="Z753" s="127"/>
      <c r="AD753" s="123"/>
    </row>
    <row r="754" spans="1:31" s="122" customFormat="1">
      <c r="A754" s="122">
        <v>902</v>
      </c>
      <c r="B754" s="52" t="s">
        <v>13</v>
      </c>
      <c r="C754" s="123" t="s">
        <v>2413</v>
      </c>
      <c r="D754" s="123" t="s">
        <v>2560</v>
      </c>
      <c r="E754" s="122" t="s">
        <v>2414</v>
      </c>
      <c r="F754" s="122">
        <v>4</v>
      </c>
      <c r="G754" s="124" t="s">
        <v>702</v>
      </c>
      <c r="J754" s="70" t="s">
        <v>702</v>
      </c>
      <c r="K754" s="122" t="s">
        <v>2561</v>
      </c>
      <c r="M754" s="123">
        <v>0.8</v>
      </c>
      <c r="N754" s="126"/>
      <c r="O754" s="122" t="s">
        <v>65</v>
      </c>
      <c r="P754" s="127" t="s">
        <v>108</v>
      </c>
      <c r="Q754" s="125" t="s">
        <v>145</v>
      </c>
      <c r="R754" s="125" t="s">
        <v>66</v>
      </c>
      <c r="S754" s="123" t="s">
        <v>66</v>
      </c>
      <c r="T754" s="127" t="s">
        <v>171</v>
      </c>
      <c r="U754" s="127"/>
      <c r="Z754" s="127"/>
      <c r="AD754" s="123"/>
    </row>
    <row r="755" spans="1:31" s="122" customFormat="1">
      <c r="A755" s="122">
        <v>903</v>
      </c>
      <c r="B755" s="52" t="s">
        <v>13</v>
      </c>
      <c r="C755" s="123" t="s">
        <v>2413</v>
      </c>
      <c r="D755" s="123" t="s">
        <v>2562</v>
      </c>
      <c r="E755" s="122" t="s">
        <v>2414</v>
      </c>
      <c r="F755" s="122">
        <v>3</v>
      </c>
      <c r="G755" s="128" t="s">
        <v>2563</v>
      </c>
      <c r="J755" s="125" t="s">
        <v>2579</v>
      </c>
      <c r="K755" s="122" t="s">
        <v>2564</v>
      </c>
      <c r="M755" s="123">
        <v>0</v>
      </c>
      <c r="N755" s="126"/>
      <c r="O755" s="122" t="s">
        <v>248</v>
      </c>
      <c r="P755" s="127" t="s">
        <v>248</v>
      </c>
      <c r="Q755" s="68" t="s">
        <v>248</v>
      </c>
      <c r="R755" s="74" t="s">
        <v>231</v>
      </c>
      <c r="S755" s="115" t="s">
        <v>231</v>
      </c>
      <c r="T755" s="121" t="s">
        <v>171</v>
      </c>
      <c r="U755" s="121" t="s">
        <v>230</v>
      </c>
      <c r="Z755" s="127"/>
      <c r="AD755" s="123"/>
    </row>
    <row r="756" spans="1:31" s="122" customFormat="1">
      <c r="A756" s="122">
        <v>904</v>
      </c>
      <c r="B756" s="52" t="s">
        <v>13</v>
      </c>
      <c r="C756" s="123" t="s">
        <v>2413</v>
      </c>
      <c r="D756" s="123" t="s">
        <v>2565</v>
      </c>
      <c r="E756" s="122" t="s">
        <v>2414</v>
      </c>
      <c r="F756" s="122">
        <v>3</v>
      </c>
      <c r="G756" s="128" t="s">
        <v>2566</v>
      </c>
      <c r="J756" s="125" t="s">
        <v>2188</v>
      </c>
      <c r="K756" s="122" t="s">
        <v>2567</v>
      </c>
      <c r="M756" s="123">
        <v>0</v>
      </c>
      <c r="N756" s="126"/>
      <c r="O756" s="122" t="s">
        <v>248</v>
      </c>
      <c r="P756" s="127" t="s">
        <v>248</v>
      </c>
      <c r="Q756" s="68" t="s">
        <v>248</v>
      </c>
      <c r="R756" s="74" t="s">
        <v>66</v>
      </c>
      <c r="S756" s="115" t="s">
        <v>66</v>
      </c>
      <c r="T756" s="121" t="s">
        <v>171</v>
      </c>
      <c r="U756" s="121" t="s">
        <v>167</v>
      </c>
      <c r="Z756" s="127"/>
      <c r="AD756" s="123"/>
    </row>
    <row r="757" spans="1:31" s="122" customFormat="1">
      <c r="A757" s="122">
        <v>905</v>
      </c>
      <c r="B757" s="52" t="s">
        <v>13</v>
      </c>
      <c r="C757" s="123" t="s">
        <v>2413</v>
      </c>
      <c r="D757" s="123" t="s">
        <v>2473</v>
      </c>
      <c r="E757" s="122" t="s">
        <v>2414</v>
      </c>
      <c r="F757" s="122">
        <v>3</v>
      </c>
      <c r="G757" s="124" t="s">
        <v>2346</v>
      </c>
      <c r="J757" s="70" t="s">
        <v>341</v>
      </c>
      <c r="K757" s="122" t="s">
        <v>2474</v>
      </c>
      <c r="M757" s="123">
        <v>1</v>
      </c>
      <c r="N757" s="126"/>
      <c r="O757" s="77" t="s">
        <v>65</v>
      </c>
      <c r="P757" s="67" t="s">
        <v>608</v>
      </c>
      <c r="Q757" s="68" t="s">
        <v>97</v>
      </c>
      <c r="R757" s="74" t="s">
        <v>235</v>
      </c>
      <c r="S757" s="115" t="s">
        <v>235</v>
      </c>
      <c r="T757" s="121" t="s">
        <v>171</v>
      </c>
      <c r="U757" s="121" t="s">
        <v>341</v>
      </c>
      <c r="Z757" s="127"/>
      <c r="AD757" s="123"/>
    </row>
    <row r="758" spans="1:31" s="122" customFormat="1">
      <c r="A758" s="122">
        <v>906</v>
      </c>
      <c r="B758" s="52" t="s">
        <v>13</v>
      </c>
      <c r="C758" s="123" t="s">
        <v>2413</v>
      </c>
      <c r="D758" s="123" t="s">
        <v>2484</v>
      </c>
      <c r="E758" s="122" t="s">
        <v>2414</v>
      </c>
      <c r="F758" s="122">
        <v>4</v>
      </c>
      <c r="G758" s="124" t="s">
        <v>242</v>
      </c>
      <c r="J758" s="70" t="s">
        <v>242</v>
      </c>
      <c r="K758" s="122" t="s">
        <v>2597</v>
      </c>
      <c r="M758" s="123">
        <v>0.5</v>
      </c>
      <c r="N758" s="126"/>
      <c r="O758" s="77" t="s">
        <v>65</v>
      </c>
      <c r="P758" s="67" t="s">
        <v>608</v>
      </c>
      <c r="Q758" s="68" t="s">
        <v>241</v>
      </c>
      <c r="R758" s="74" t="s">
        <v>66</v>
      </c>
      <c r="S758" s="115" t="s">
        <v>66</v>
      </c>
      <c r="T758" s="121" t="s">
        <v>171</v>
      </c>
      <c r="U758" s="121" t="s">
        <v>1572</v>
      </c>
      <c r="Z758" s="127"/>
      <c r="AB758" s="122" t="s">
        <v>2598</v>
      </c>
      <c r="AD758" s="123"/>
    </row>
    <row r="759" spans="1:31" s="122" customFormat="1">
      <c r="A759" s="122">
        <v>907</v>
      </c>
      <c r="B759" s="52" t="s">
        <v>13</v>
      </c>
      <c r="C759" s="123" t="s">
        <v>2413</v>
      </c>
      <c r="D759" s="123" t="s">
        <v>2465</v>
      </c>
      <c r="E759" s="122" t="s">
        <v>2414</v>
      </c>
      <c r="F759" s="122">
        <v>3</v>
      </c>
      <c r="G759" s="124" t="s">
        <v>2466</v>
      </c>
      <c r="J759" s="70" t="s">
        <v>1572</v>
      </c>
      <c r="K759" s="122" t="s">
        <v>2467</v>
      </c>
      <c r="M759" s="6">
        <v>1</v>
      </c>
      <c r="N759" s="55">
        <v>42328</v>
      </c>
      <c r="O759" s="77" t="s">
        <v>65</v>
      </c>
      <c r="P759" s="67" t="s">
        <v>608</v>
      </c>
      <c r="Q759" s="68" t="s">
        <v>241</v>
      </c>
      <c r="R759" s="74" t="s">
        <v>66</v>
      </c>
      <c r="S759" s="115" t="s">
        <v>66</v>
      </c>
      <c r="T759" s="121" t="s">
        <v>171</v>
      </c>
      <c r="U759" s="121" t="s">
        <v>1572</v>
      </c>
      <c r="V759" s="77"/>
      <c r="W759" s="69" t="s">
        <v>609</v>
      </c>
      <c r="Z759" s="127"/>
      <c r="AD759" s="123"/>
    </row>
    <row r="760" spans="1:31" s="122" customFormat="1">
      <c r="A760" s="122">
        <v>908</v>
      </c>
      <c r="B760" s="52" t="s">
        <v>13</v>
      </c>
      <c r="C760" s="123" t="s">
        <v>2413</v>
      </c>
      <c r="D760" s="123" t="s">
        <v>2415</v>
      </c>
      <c r="E760" s="122" t="s">
        <v>2414</v>
      </c>
      <c r="F760" s="122">
        <v>2</v>
      </c>
      <c r="G760" s="124" t="s">
        <v>182</v>
      </c>
      <c r="J760" s="70" t="s">
        <v>182</v>
      </c>
      <c r="K760" s="122" t="s">
        <v>2416</v>
      </c>
      <c r="M760" s="6">
        <v>0.8</v>
      </c>
      <c r="N760" s="55">
        <v>42328</v>
      </c>
      <c r="O760" s="77" t="s">
        <v>65</v>
      </c>
      <c r="P760" s="67" t="s">
        <v>184</v>
      </c>
      <c r="Q760" s="68" t="s">
        <v>182</v>
      </c>
      <c r="R760" s="74" t="s">
        <v>182</v>
      </c>
      <c r="S760" s="115" t="s">
        <v>182</v>
      </c>
      <c r="T760" s="121" t="s">
        <v>171</v>
      </c>
      <c r="U760" s="121" t="s">
        <v>182</v>
      </c>
      <c r="V760" s="77"/>
      <c r="W760" s="69" t="s">
        <v>609</v>
      </c>
      <c r="X760" s="69" t="s">
        <v>609</v>
      </c>
      <c r="Z760" s="127"/>
      <c r="AD760" s="123"/>
    </row>
    <row r="761" spans="1:31" s="122" customFormat="1">
      <c r="A761" s="122">
        <v>909</v>
      </c>
      <c r="B761" s="52" t="s">
        <v>13</v>
      </c>
      <c r="C761" s="123" t="s">
        <v>2413</v>
      </c>
      <c r="D761" s="123" t="s">
        <v>2447</v>
      </c>
      <c r="E761" s="122" t="s">
        <v>2414</v>
      </c>
      <c r="F761" s="122">
        <v>3</v>
      </c>
      <c r="G761" s="124" t="s">
        <v>2448</v>
      </c>
      <c r="J761" s="70" t="s">
        <v>230</v>
      </c>
      <c r="K761" s="122" t="s">
        <v>2449</v>
      </c>
      <c r="M761" s="6">
        <v>0.7</v>
      </c>
      <c r="N761" s="126"/>
      <c r="O761" s="77" t="s">
        <v>189</v>
      </c>
      <c r="P761" s="67" t="s">
        <v>717</v>
      </c>
      <c r="Q761" s="68" t="s">
        <v>227</v>
      </c>
      <c r="R761" s="74" t="s">
        <v>231</v>
      </c>
      <c r="S761" s="115" t="s">
        <v>231</v>
      </c>
      <c r="T761" s="121" t="s">
        <v>171</v>
      </c>
      <c r="U761" s="121" t="s">
        <v>230</v>
      </c>
      <c r="V761" s="61"/>
      <c r="W761" s="69" t="s">
        <v>609</v>
      </c>
      <c r="X761" s="61"/>
      <c r="Z761" s="127"/>
      <c r="AB761" s="77"/>
      <c r="AC761" s="69">
        <v>1</v>
      </c>
      <c r="AD761" s="123"/>
      <c r="AE761" s="69" t="s">
        <v>732</v>
      </c>
    </row>
    <row r="762" spans="1:31" s="122" customFormat="1">
      <c r="A762" s="122">
        <v>910</v>
      </c>
      <c r="B762" s="52" t="s">
        <v>13</v>
      </c>
      <c r="C762" s="123" t="s">
        <v>2413</v>
      </c>
      <c r="D762" s="123" t="s">
        <v>2568</v>
      </c>
      <c r="E762" s="122" t="s">
        <v>2414</v>
      </c>
      <c r="F762" s="122">
        <v>3</v>
      </c>
      <c r="G762" s="124" t="s">
        <v>2349</v>
      </c>
      <c r="J762" s="70" t="s">
        <v>2349</v>
      </c>
      <c r="K762" s="122" t="s">
        <v>2569</v>
      </c>
      <c r="M762" s="6">
        <v>0.8</v>
      </c>
      <c r="N762" s="55">
        <v>43018</v>
      </c>
      <c r="O762" s="77" t="s">
        <v>688</v>
      </c>
      <c r="P762" s="67" t="s">
        <v>608</v>
      </c>
      <c r="Q762" s="68" t="s">
        <v>608</v>
      </c>
      <c r="R762" s="74" t="s">
        <v>66</v>
      </c>
      <c r="S762" s="115" t="s">
        <v>66</v>
      </c>
      <c r="T762" s="121" t="s">
        <v>171</v>
      </c>
      <c r="U762" s="121" t="s">
        <v>167</v>
      </c>
      <c r="V762" s="69" t="s">
        <v>609</v>
      </c>
      <c r="Z762" s="127"/>
      <c r="AD762" s="123"/>
    </row>
    <row r="763" spans="1:31" s="122" customFormat="1">
      <c r="A763" s="122">
        <v>911</v>
      </c>
      <c r="B763" s="52" t="s">
        <v>13</v>
      </c>
      <c r="C763" s="123" t="s">
        <v>2413</v>
      </c>
      <c r="D763" s="123" t="s">
        <v>2440</v>
      </c>
      <c r="E763" s="122" t="s">
        <v>2414</v>
      </c>
      <c r="F763" s="122">
        <v>3</v>
      </c>
      <c r="G763" s="124" t="s">
        <v>789</v>
      </c>
      <c r="J763" s="70" t="s">
        <v>789</v>
      </c>
      <c r="K763" s="122" t="s">
        <v>2441</v>
      </c>
      <c r="M763" s="6">
        <v>1</v>
      </c>
      <c r="N763" s="55">
        <v>42328</v>
      </c>
      <c r="O763" s="77" t="s">
        <v>65</v>
      </c>
      <c r="P763" s="67" t="s">
        <v>108</v>
      </c>
      <c r="Q763" s="68" t="s">
        <v>608</v>
      </c>
      <c r="R763" s="74" t="s">
        <v>66</v>
      </c>
      <c r="S763" s="115" t="s">
        <v>66</v>
      </c>
      <c r="T763" s="121" t="s">
        <v>174</v>
      </c>
      <c r="U763" s="121" t="s">
        <v>167</v>
      </c>
      <c r="V763" s="69" t="s">
        <v>609</v>
      </c>
      <c r="Z763" s="127"/>
      <c r="AD763" s="123"/>
    </row>
    <row r="764" spans="1:31" s="122" customFormat="1">
      <c r="A764" s="122">
        <v>912</v>
      </c>
      <c r="B764" s="52" t="s">
        <v>13</v>
      </c>
      <c r="C764" s="123" t="s">
        <v>2413</v>
      </c>
      <c r="D764" s="123" t="s">
        <v>2524</v>
      </c>
      <c r="E764" s="122" t="s">
        <v>2414</v>
      </c>
      <c r="F764" s="122">
        <v>5</v>
      </c>
      <c r="G764" s="124" t="s">
        <v>481</v>
      </c>
      <c r="J764" s="70" t="s">
        <v>2580</v>
      </c>
      <c r="K764" s="122" t="s">
        <v>2525</v>
      </c>
      <c r="M764" s="123">
        <v>0.5</v>
      </c>
      <c r="N764" s="126"/>
      <c r="O764" s="77" t="s">
        <v>65</v>
      </c>
      <c r="P764" s="67" t="s">
        <v>108</v>
      </c>
      <c r="Q764" s="68" t="s">
        <v>608</v>
      </c>
      <c r="R764" s="74" t="s">
        <v>66</v>
      </c>
      <c r="S764" s="115" t="s">
        <v>66</v>
      </c>
      <c r="T764" s="121" t="s">
        <v>171</v>
      </c>
      <c r="U764" s="121" t="s">
        <v>481</v>
      </c>
      <c r="Z764" s="127"/>
      <c r="AD764" s="123"/>
    </row>
    <row r="765" spans="1:31" s="122" customFormat="1">
      <c r="A765" s="122">
        <v>913</v>
      </c>
      <c r="B765" s="52" t="s">
        <v>13</v>
      </c>
      <c r="C765" s="123" t="s">
        <v>2413</v>
      </c>
      <c r="D765" s="123" t="s">
        <v>2519</v>
      </c>
      <c r="E765" s="122" t="s">
        <v>2414</v>
      </c>
      <c r="F765" s="122">
        <v>5</v>
      </c>
      <c r="G765" s="124" t="s">
        <v>1324</v>
      </c>
      <c r="J765" s="125" t="s">
        <v>2582</v>
      </c>
      <c r="K765" s="122" t="s">
        <v>2520</v>
      </c>
      <c r="M765" s="123">
        <v>0.2</v>
      </c>
      <c r="N765" s="126"/>
      <c r="O765" s="77" t="s">
        <v>65</v>
      </c>
      <c r="P765" s="67" t="s">
        <v>108</v>
      </c>
      <c r="Q765" s="68" t="s">
        <v>608</v>
      </c>
      <c r="R765" s="74" t="s">
        <v>66</v>
      </c>
      <c r="S765" s="115" t="s">
        <v>66</v>
      </c>
      <c r="T765" s="121" t="s">
        <v>171</v>
      </c>
      <c r="U765" s="121"/>
      <c r="Z765" s="127"/>
      <c r="AD765" s="123"/>
    </row>
    <row r="766" spans="1:31" s="122" customFormat="1">
      <c r="A766" s="122">
        <v>914</v>
      </c>
      <c r="B766" s="52" t="s">
        <v>13</v>
      </c>
      <c r="C766" s="123" t="s">
        <v>2413</v>
      </c>
      <c r="D766" s="123" t="s">
        <v>2468</v>
      </c>
      <c r="E766" s="122" t="s">
        <v>2414</v>
      </c>
      <c r="F766" s="122">
        <v>3</v>
      </c>
      <c r="G766" s="124" t="s">
        <v>107</v>
      </c>
      <c r="J766" s="70" t="s">
        <v>107</v>
      </c>
      <c r="K766" s="122" t="s">
        <v>2469</v>
      </c>
      <c r="M766" s="6">
        <v>1</v>
      </c>
      <c r="N766" s="55">
        <v>41641</v>
      </c>
      <c r="O766" s="77" t="s">
        <v>65</v>
      </c>
      <c r="P766" s="67" t="s">
        <v>108</v>
      </c>
      <c r="Q766" s="68" t="s">
        <v>107</v>
      </c>
      <c r="R766" s="74" t="s">
        <v>66</v>
      </c>
      <c r="S766" s="115" t="s">
        <v>66</v>
      </c>
      <c r="T766" s="121" t="s">
        <v>368</v>
      </c>
      <c r="U766" s="121" t="s">
        <v>623</v>
      </c>
      <c r="V766" s="69" t="s">
        <v>609</v>
      </c>
      <c r="W766" s="69" t="s">
        <v>609</v>
      </c>
      <c r="Z766" s="127"/>
      <c r="AD766" s="123"/>
    </row>
    <row r="767" spans="1:31" s="122" customFormat="1">
      <c r="A767" s="122">
        <v>915</v>
      </c>
      <c r="B767" s="52" t="s">
        <v>13</v>
      </c>
      <c r="C767" s="123" t="s">
        <v>2413</v>
      </c>
      <c r="D767" s="123" t="s">
        <v>2570</v>
      </c>
      <c r="E767" s="122" t="s">
        <v>2414</v>
      </c>
      <c r="F767" s="122">
        <v>4</v>
      </c>
      <c r="G767" s="124" t="s">
        <v>190</v>
      </c>
      <c r="J767" s="70" t="s">
        <v>715</v>
      </c>
      <c r="K767" s="122" t="s">
        <v>2571</v>
      </c>
      <c r="M767" s="6">
        <v>1</v>
      </c>
      <c r="N767" s="55">
        <v>42329</v>
      </c>
      <c r="O767" s="77" t="s">
        <v>189</v>
      </c>
      <c r="P767" s="67" t="s">
        <v>717</v>
      </c>
      <c r="Q767" s="68" t="s">
        <v>190</v>
      </c>
      <c r="R767" s="74" t="s">
        <v>866</v>
      </c>
      <c r="S767" s="115" t="s">
        <v>195</v>
      </c>
      <c r="T767" s="121" t="s">
        <v>171</v>
      </c>
      <c r="U767" s="121" t="s">
        <v>715</v>
      </c>
      <c r="V767" s="77"/>
      <c r="W767" s="69" t="s">
        <v>609</v>
      </c>
      <c r="X767" s="77"/>
      <c r="Y767" s="77"/>
      <c r="Z767" s="56"/>
      <c r="AA767" s="7"/>
      <c r="AB767" s="77"/>
      <c r="AC767" s="69">
        <v>1</v>
      </c>
      <c r="AD767" s="69" t="s">
        <v>718</v>
      </c>
      <c r="AE767" s="69" t="s">
        <v>914</v>
      </c>
    </row>
    <row r="768" spans="1:31" s="122" customFormat="1">
      <c r="A768" s="122">
        <v>916</v>
      </c>
      <c r="B768" s="52" t="s">
        <v>13</v>
      </c>
      <c r="C768" s="123" t="s">
        <v>2413</v>
      </c>
      <c r="D768" s="123" t="s">
        <v>2463</v>
      </c>
      <c r="E768" s="122" t="s">
        <v>2414</v>
      </c>
      <c r="F768" s="122">
        <v>3</v>
      </c>
      <c r="G768" s="124" t="s">
        <v>222</v>
      </c>
      <c r="J768" s="70" t="s">
        <v>222</v>
      </c>
      <c r="K768" s="122" t="s">
        <v>2464</v>
      </c>
      <c r="M768" s="6">
        <v>1</v>
      </c>
      <c r="N768" s="55">
        <v>43015</v>
      </c>
      <c r="O768" s="77" t="s">
        <v>65</v>
      </c>
      <c r="P768" s="67" t="s">
        <v>608</v>
      </c>
      <c r="Q768" s="68" t="s">
        <v>222</v>
      </c>
      <c r="R768" s="74" t="s">
        <v>418</v>
      </c>
      <c r="S768" s="115" t="s">
        <v>418</v>
      </c>
      <c r="T768" s="121" t="s">
        <v>171</v>
      </c>
      <c r="U768" s="121"/>
      <c r="V768" s="77"/>
      <c r="W768" s="69" t="s">
        <v>609</v>
      </c>
      <c r="Z768" s="127"/>
      <c r="AD768" s="123"/>
    </row>
    <row r="769" spans="1:31" s="122" customFormat="1">
      <c r="A769" s="122">
        <v>917</v>
      </c>
      <c r="B769" s="52" t="s">
        <v>13</v>
      </c>
      <c r="C769" s="123" t="s">
        <v>2413</v>
      </c>
      <c r="D769" s="123" t="s">
        <v>2526</v>
      </c>
      <c r="E769" s="122" t="s">
        <v>2414</v>
      </c>
      <c r="F769" s="122">
        <v>3</v>
      </c>
      <c r="G769" s="124" t="s">
        <v>2527</v>
      </c>
      <c r="J769" s="70" t="s">
        <v>2581</v>
      </c>
      <c r="K769" s="122" t="s">
        <v>2528</v>
      </c>
      <c r="M769" s="123">
        <v>1</v>
      </c>
      <c r="N769" s="126"/>
      <c r="O769" s="77" t="s">
        <v>65</v>
      </c>
      <c r="P769" s="67" t="s">
        <v>608</v>
      </c>
      <c r="Q769" s="125" t="s">
        <v>222</v>
      </c>
      <c r="R769" s="74" t="s">
        <v>418</v>
      </c>
      <c r="S769" s="115" t="s">
        <v>418</v>
      </c>
      <c r="T769" s="121" t="s">
        <v>171</v>
      </c>
      <c r="U769" s="127"/>
      <c r="Z769" s="127"/>
      <c r="AD769" s="123"/>
    </row>
    <row r="770" spans="1:31" s="122" customFormat="1">
      <c r="A770" s="122">
        <v>918</v>
      </c>
      <c r="B770" s="52" t="s">
        <v>13</v>
      </c>
      <c r="C770" s="123" t="s">
        <v>2413</v>
      </c>
      <c r="D770" s="123" t="s">
        <v>2572</v>
      </c>
      <c r="E770" s="122" t="s">
        <v>2414</v>
      </c>
      <c r="F770" s="122">
        <v>3</v>
      </c>
      <c r="G770" s="124" t="s">
        <v>217</v>
      </c>
      <c r="J770" s="70" t="s">
        <v>217</v>
      </c>
      <c r="K770" s="122" t="s">
        <v>2573</v>
      </c>
      <c r="M770" s="123">
        <v>1</v>
      </c>
      <c r="N770" s="126"/>
      <c r="O770" s="122" t="s">
        <v>65</v>
      </c>
      <c r="P770" s="127" t="s">
        <v>108</v>
      </c>
      <c r="Q770" s="68" t="s">
        <v>217</v>
      </c>
      <c r="R770" s="74" t="s">
        <v>66</v>
      </c>
      <c r="S770" s="115" t="s">
        <v>66</v>
      </c>
      <c r="T770" s="121" t="s">
        <v>171</v>
      </c>
      <c r="U770" s="121" t="s">
        <v>135</v>
      </c>
      <c r="V770" s="77"/>
      <c r="W770" s="69" t="s">
        <v>609</v>
      </c>
      <c r="X770" s="69" t="s">
        <v>609</v>
      </c>
      <c r="Z770" s="127"/>
      <c r="AD770" s="123"/>
    </row>
    <row r="771" spans="1:31" s="122" customFormat="1">
      <c r="A771" s="122">
        <v>919</v>
      </c>
      <c r="B771" s="52" t="s">
        <v>13</v>
      </c>
      <c r="C771" s="66" t="s">
        <v>32</v>
      </c>
      <c r="D771" s="52"/>
      <c r="E771" s="77" t="s">
        <v>1190</v>
      </c>
      <c r="F771" s="50">
        <v>3</v>
      </c>
      <c r="G771" s="50" t="s">
        <v>1191</v>
      </c>
      <c r="H771" s="77"/>
      <c r="I771" s="69" t="s">
        <v>1191</v>
      </c>
      <c r="J771" s="70" t="s">
        <v>1191</v>
      </c>
      <c r="K771" s="77"/>
      <c r="L771" s="77"/>
      <c r="M771" s="63">
        <v>1</v>
      </c>
      <c r="N771" s="55">
        <v>42328</v>
      </c>
      <c r="O771" s="77" t="s">
        <v>189</v>
      </c>
      <c r="P771" s="67" t="s">
        <v>717</v>
      </c>
      <c r="Q771" s="68" t="s">
        <v>227</v>
      </c>
      <c r="R771" s="74" t="s">
        <v>231</v>
      </c>
      <c r="S771" s="115" t="s">
        <v>231</v>
      </c>
      <c r="T771" s="121" t="s">
        <v>171</v>
      </c>
      <c r="U771" s="121" t="s">
        <v>230</v>
      </c>
      <c r="V771" s="77"/>
      <c r="W771" s="69" t="s">
        <v>609</v>
      </c>
      <c r="X771" s="77"/>
      <c r="Y771" s="77"/>
      <c r="Z771" s="56"/>
      <c r="AA771" s="7"/>
      <c r="AB771" s="77"/>
      <c r="AC771" s="69">
        <v>1</v>
      </c>
      <c r="AD771" s="77"/>
      <c r="AE771" s="69" t="s">
        <v>732</v>
      </c>
    </row>
    <row r="772" spans="1:31" s="122" customFormat="1">
      <c r="A772" s="122">
        <v>920</v>
      </c>
      <c r="B772" s="52" t="s">
        <v>13</v>
      </c>
      <c r="C772" s="66" t="s">
        <v>32</v>
      </c>
      <c r="D772" s="52"/>
      <c r="E772" s="77" t="s">
        <v>1190</v>
      </c>
      <c r="F772" s="50">
        <v>3</v>
      </c>
      <c r="G772" s="50" t="s">
        <v>98</v>
      </c>
      <c r="H772" s="77"/>
      <c r="I772" s="69" t="s">
        <v>97</v>
      </c>
      <c r="J772" s="70" t="s">
        <v>97</v>
      </c>
      <c r="K772" s="77"/>
      <c r="L772" s="77"/>
      <c r="M772" s="6">
        <v>1</v>
      </c>
      <c r="N772" s="55">
        <v>42328</v>
      </c>
      <c r="O772" s="77" t="s">
        <v>65</v>
      </c>
      <c r="P772" s="67" t="s">
        <v>612</v>
      </c>
      <c r="Q772" s="68" t="s">
        <v>97</v>
      </c>
      <c r="R772" s="74" t="s">
        <v>66</v>
      </c>
      <c r="S772" s="115" t="s">
        <v>66</v>
      </c>
      <c r="T772" s="121" t="s">
        <v>97</v>
      </c>
      <c r="U772" s="121" t="s">
        <v>100</v>
      </c>
      <c r="V772" s="77"/>
      <c r="W772" s="69" t="s">
        <v>609</v>
      </c>
      <c r="X772" s="77"/>
      <c r="Y772" s="77"/>
      <c r="Z772" s="56"/>
      <c r="AA772" s="7"/>
      <c r="AB772" s="77"/>
      <c r="AC772" s="69">
        <v>1</v>
      </c>
      <c r="AD772" s="77"/>
      <c r="AE772" s="77"/>
    </row>
    <row r="773" spans="1:31" s="122" customFormat="1">
      <c r="A773" s="122">
        <v>921</v>
      </c>
      <c r="B773" s="52" t="s">
        <v>13</v>
      </c>
      <c r="C773" s="66" t="s">
        <v>32</v>
      </c>
      <c r="D773" s="52"/>
      <c r="E773" s="77" t="s">
        <v>1190</v>
      </c>
      <c r="F773" s="50">
        <v>3</v>
      </c>
      <c r="G773" s="50" t="s">
        <v>1193</v>
      </c>
      <c r="H773" s="77"/>
      <c r="I773" s="69" t="s">
        <v>1194</v>
      </c>
      <c r="J773" s="70" t="s">
        <v>71</v>
      </c>
      <c r="K773" s="77"/>
      <c r="L773" s="77"/>
      <c r="M773" s="6">
        <v>1</v>
      </c>
      <c r="N773" s="55">
        <v>42328</v>
      </c>
      <c r="O773" s="77" t="s">
        <v>65</v>
      </c>
      <c r="P773" s="67" t="s">
        <v>612</v>
      </c>
      <c r="Q773" s="68" t="s">
        <v>71</v>
      </c>
      <c r="R773" s="74" t="s">
        <v>66</v>
      </c>
      <c r="S773" s="115" t="s">
        <v>66</v>
      </c>
      <c r="T773" s="121" t="s">
        <v>83</v>
      </c>
      <c r="U773" s="121" t="s">
        <v>72</v>
      </c>
      <c r="V773" s="77"/>
      <c r="W773" s="69" t="s">
        <v>609</v>
      </c>
      <c r="X773" s="77"/>
      <c r="Y773" s="77"/>
      <c r="Z773" s="56"/>
      <c r="AA773" s="7"/>
      <c r="AB773" s="77"/>
      <c r="AC773" s="69">
        <v>1</v>
      </c>
      <c r="AD773" s="77"/>
      <c r="AE773" s="61"/>
    </row>
    <row r="774" spans="1:31" s="122" customFormat="1">
      <c r="A774" s="122">
        <v>922</v>
      </c>
      <c r="B774" s="52" t="s">
        <v>13</v>
      </c>
      <c r="C774" s="66" t="s">
        <v>32</v>
      </c>
      <c r="D774" s="52"/>
      <c r="E774" s="77" t="s">
        <v>1190</v>
      </c>
      <c r="F774" s="50">
        <v>3</v>
      </c>
      <c r="G774" s="50" t="s">
        <v>1196</v>
      </c>
      <c r="H774" s="77"/>
      <c r="I774" s="69" t="s">
        <v>123</v>
      </c>
      <c r="J774" s="70" t="s">
        <v>123</v>
      </c>
      <c r="K774" s="77"/>
      <c r="L774" s="77"/>
      <c r="M774" s="6">
        <v>0.8</v>
      </c>
      <c r="N774" s="55">
        <v>42328</v>
      </c>
      <c r="O774" s="77" t="s">
        <v>65</v>
      </c>
      <c r="P774" s="67" t="s">
        <v>108</v>
      </c>
      <c r="Q774" s="68" t="s">
        <v>123</v>
      </c>
      <c r="R774" s="74" t="s">
        <v>66</v>
      </c>
      <c r="S774" s="115" t="s">
        <v>66</v>
      </c>
      <c r="T774" s="121" t="s">
        <v>130</v>
      </c>
      <c r="U774" s="121" t="s">
        <v>167</v>
      </c>
      <c r="V774" s="69"/>
      <c r="W774" s="69" t="s">
        <v>609</v>
      </c>
      <c r="X774" s="69" t="s">
        <v>609</v>
      </c>
      <c r="Y774" s="77"/>
      <c r="Z774" s="56"/>
      <c r="AA774" s="7"/>
      <c r="AB774" s="69" t="s">
        <v>1222</v>
      </c>
      <c r="AC774" s="77">
        <v>1</v>
      </c>
      <c r="AD774" s="77"/>
      <c r="AE774" s="61"/>
    </row>
    <row r="775" spans="1:31" s="122" customFormat="1">
      <c r="A775" s="122">
        <v>923</v>
      </c>
      <c r="B775" s="52" t="s">
        <v>13</v>
      </c>
      <c r="C775" s="66" t="s">
        <v>32</v>
      </c>
      <c r="D775" s="52"/>
      <c r="E775" s="77" t="s">
        <v>1190</v>
      </c>
      <c r="F775" s="50">
        <v>3</v>
      </c>
      <c r="G775" s="50" t="s">
        <v>1197</v>
      </c>
      <c r="H775" s="77"/>
      <c r="I775" s="69" t="s">
        <v>1197</v>
      </c>
      <c r="J775" s="70" t="s">
        <v>1197</v>
      </c>
      <c r="K775" s="77"/>
      <c r="L775" s="77"/>
      <c r="M775" s="6">
        <v>0.6</v>
      </c>
      <c r="N775" s="55">
        <v>42328</v>
      </c>
      <c r="O775" s="77" t="s">
        <v>65</v>
      </c>
      <c r="P775" s="67" t="s">
        <v>608</v>
      </c>
      <c r="Q775" s="68" t="s">
        <v>608</v>
      </c>
      <c r="R775" s="74" t="s">
        <v>66</v>
      </c>
      <c r="S775" s="115" t="s">
        <v>66</v>
      </c>
      <c r="T775" s="121" t="s">
        <v>171</v>
      </c>
      <c r="U775" s="121" t="s">
        <v>167</v>
      </c>
      <c r="V775" s="77"/>
      <c r="W775" s="69" t="s">
        <v>609</v>
      </c>
      <c r="X775" s="77"/>
      <c r="Y775" s="77"/>
      <c r="Z775" s="56"/>
      <c r="AA775" s="7"/>
      <c r="AB775" s="69" t="s">
        <v>1224</v>
      </c>
      <c r="AC775" s="77">
        <v>0</v>
      </c>
      <c r="AD775" s="77"/>
      <c r="AE775" s="77"/>
    </row>
    <row r="776" spans="1:31" s="122" customFormat="1">
      <c r="A776" s="122">
        <v>924</v>
      </c>
      <c r="B776" s="52" t="s">
        <v>13</v>
      </c>
      <c r="C776" s="66" t="s">
        <v>32</v>
      </c>
      <c r="D776" s="52"/>
      <c r="E776" s="77" t="s">
        <v>1190</v>
      </c>
      <c r="F776" s="50">
        <v>3</v>
      </c>
      <c r="G776" s="50" t="s">
        <v>663</v>
      </c>
      <c r="H776" s="77"/>
      <c r="I776" s="69" t="s">
        <v>664</v>
      </c>
      <c r="J776" s="70" t="s">
        <v>664</v>
      </c>
      <c r="K776" s="61" t="s">
        <v>2007</v>
      </c>
      <c r="L776" s="77"/>
      <c r="M776" s="6">
        <v>0.6</v>
      </c>
      <c r="N776" s="55">
        <v>42328</v>
      </c>
      <c r="O776" s="77" t="s">
        <v>65</v>
      </c>
      <c r="P776" s="67" t="s">
        <v>608</v>
      </c>
      <c r="Q776" s="68" t="s">
        <v>145</v>
      </c>
      <c r="R776" s="74" t="s">
        <v>66</v>
      </c>
      <c r="S776" s="115" t="s">
        <v>66</v>
      </c>
      <c r="T776" s="121" t="s">
        <v>171</v>
      </c>
      <c r="U776" s="121" t="s">
        <v>442</v>
      </c>
      <c r="V776" s="77"/>
      <c r="W776" s="69" t="s">
        <v>609</v>
      </c>
      <c r="X776" s="69" t="s">
        <v>609</v>
      </c>
      <c r="Y776" s="77"/>
      <c r="Z776" s="56"/>
      <c r="AA776" s="7"/>
      <c r="AB776" s="77"/>
      <c r="AC776" s="77"/>
      <c r="AD776" s="77"/>
      <c r="AE776" s="77"/>
    </row>
    <row r="777" spans="1:31" s="122" customFormat="1">
      <c r="A777" s="122">
        <v>925</v>
      </c>
      <c r="B777" s="52" t="s">
        <v>13</v>
      </c>
      <c r="C777" s="66" t="s">
        <v>32</v>
      </c>
      <c r="D777" s="52"/>
      <c r="E777" s="77" t="s">
        <v>1190</v>
      </c>
      <c r="F777" s="50">
        <v>3</v>
      </c>
      <c r="G777" s="50" t="s">
        <v>316</v>
      </c>
      <c r="H777" s="77"/>
      <c r="I777" s="69" t="s">
        <v>316</v>
      </c>
      <c r="J777" s="70" t="s">
        <v>656</v>
      </c>
      <c r="K777" s="77"/>
      <c r="L777" s="77"/>
      <c r="M777" s="6">
        <v>0.8</v>
      </c>
      <c r="N777" s="55">
        <v>42328</v>
      </c>
      <c r="O777" s="77" t="s">
        <v>65</v>
      </c>
      <c r="P777" s="67" t="s">
        <v>612</v>
      </c>
      <c r="Q777" s="68" t="s">
        <v>71</v>
      </c>
      <c r="R777" s="74" t="s">
        <v>66</v>
      </c>
      <c r="S777" s="115" t="s">
        <v>66</v>
      </c>
      <c r="T777" s="121" t="s">
        <v>238</v>
      </c>
      <c r="U777" s="121" t="s">
        <v>72</v>
      </c>
      <c r="V777" s="69" t="s">
        <v>609</v>
      </c>
      <c r="W777" s="69" t="s">
        <v>609</v>
      </c>
      <c r="X777" s="69" t="s">
        <v>609</v>
      </c>
      <c r="Y777" s="77"/>
      <c r="Z777" s="56"/>
      <c r="AA777" s="7"/>
      <c r="AB777" s="69" t="s">
        <v>1228</v>
      </c>
      <c r="AC777" s="69">
        <v>0</v>
      </c>
      <c r="AD777" s="77"/>
      <c r="AE777" s="77"/>
    </row>
    <row r="778" spans="1:31" s="122" customFormat="1">
      <c r="A778" s="122">
        <v>926</v>
      </c>
      <c r="B778" s="52" t="s">
        <v>13</v>
      </c>
      <c r="C778" s="66" t="s">
        <v>32</v>
      </c>
      <c r="D778" s="52"/>
      <c r="E778" s="77" t="s">
        <v>1190</v>
      </c>
      <c r="F778" s="50">
        <v>3</v>
      </c>
      <c r="G778" s="50" t="s">
        <v>1198</v>
      </c>
      <c r="H778" s="77"/>
      <c r="I778" s="69" t="s">
        <v>1198</v>
      </c>
      <c r="J778" s="70" t="s">
        <v>666</v>
      </c>
      <c r="K778" s="77"/>
      <c r="L778" s="77"/>
      <c r="M778" s="6">
        <v>0.8</v>
      </c>
      <c r="N778" s="55">
        <v>42328</v>
      </c>
      <c r="O778" s="77" t="s">
        <v>65</v>
      </c>
      <c r="P778" s="67" t="s">
        <v>612</v>
      </c>
      <c r="Q778" s="68" t="s">
        <v>71</v>
      </c>
      <c r="R778" s="74" t="s">
        <v>66</v>
      </c>
      <c r="S778" s="115" t="s">
        <v>66</v>
      </c>
      <c r="T778" s="121" t="s">
        <v>238</v>
      </c>
      <c r="U778" s="121" t="s">
        <v>72</v>
      </c>
      <c r="V778" s="69" t="s">
        <v>609</v>
      </c>
      <c r="W778" s="69" t="s">
        <v>609</v>
      </c>
      <c r="X778" s="69" t="s">
        <v>609</v>
      </c>
      <c r="Y778" s="77"/>
      <c r="Z778" s="56"/>
      <c r="AA778" s="7"/>
      <c r="AB778" s="69" t="s">
        <v>1228</v>
      </c>
      <c r="AC778" s="69">
        <v>0</v>
      </c>
      <c r="AD778" s="77"/>
      <c r="AE778" s="77"/>
    </row>
    <row r="779" spans="1:31" s="122" customFormat="1">
      <c r="A779" s="122">
        <v>927</v>
      </c>
      <c r="B779" s="52" t="s">
        <v>13</v>
      </c>
      <c r="C779" s="66" t="s">
        <v>32</v>
      </c>
      <c r="D779" s="52"/>
      <c r="E779" s="77" t="s">
        <v>1190</v>
      </c>
      <c r="F779" s="50">
        <v>3</v>
      </c>
      <c r="G779" s="50" t="s">
        <v>1201</v>
      </c>
      <c r="H779" s="77"/>
      <c r="I779" s="69" t="s">
        <v>1201</v>
      </c>
      <c r="J779" s="70" t="s">
        <v>1201</v>
      </c>
      <c r="K779" s="77"/>
      <c r="L779" s="77"/>
      <c r="M779" s="6">
        <v>0.6</v>
      </c>
      <c r="N779" s="55">
        <v>42328</v>
      </c>
      <c r="O779" s="77" t="s">
        <v>65</v>
      </c>
      <c r="P779" s="67" t="s">
        <v>608</v>
      </c>
      <c r="Q779" s="68" t="s">
        <v>608</v>
      </c>
      <c r="R779" s="74" t="s">
        <v>66</v>
      </c>
      <c r="S779" s="115" t="s">
        <v>66</v>
      </c>
      <c r="T779" s="121" t="s">
        <v>171</v>
      </c>
      <c r="U779" s="121" t="s">
        <v>442</v>
      </c>
      <c r="V779" s="77"/>
      <c r="W779" s="69" t="s">
        <v>609</v>
      </c>
      <c r="X779" s="69" t="s">
        <v>609</v>
      </c>
      <c r="Y779" s="77"/>
      <c r="Z779" s="56"/>
      <c r="AA779" s="7"/>
      <c r="AB779" s="69"/>
      <c r="AC779" s="77"/>
      <c r="AD779" s="77"/>
      <c r="AE779" s="77"/>
    </row>
    <row r="780" spans="1:31" s="122" customFormat="1">
      <c r="A780" s="122">
        <v>928</v>
      </c>
      <c r="B780" s="52" t="s">
        <v>13</v>
      </c>
      <c r="C780" s="66" t="s">
        <v>32</v>
      </c>
      <c r="D780" s="52"/>
      <c r="E780" s="77" t="s">
        <v>1190</v>
      </c>
      <c r="F780" s="50">
        <v>3</v>
      </c>
      <c r="G780" s="50" t="s">
        <v>287</v>
      </c>
      <c r="H780" s="77"/>
      <c r="I780" s="69" t="s">
        <v>809</v>
      </c>
      <c r="J780" s="70" t="s">
        <v>809</v>
      </c>
      <c r="K780" s="77"/>
      <c r="L780" s="77"/>
      <c r="M780" s="6">
        <v>0.6</v>
      </c>
      <c r="N780" s="55">
        <v>42328</v>
      </c>
      <c r="O780" s="77" t="s">
        <v>688</v>
      </c>
      <c r="P780" s="67" t="s">
        <v>608</v>
      </c>
      <c r="Q780" s="68" t="s">
        <v>608</v>
      </c>
      <c r="R780" s="74"/>
      <c r="S780" s="115"/>
      <c r="T780" s="121" t="s">
        <v>171</v>
      </c>
      <c r="U780" s="121" t="s">
        <v>468</v>
      </c>
      <c r="V780" s="77"/>
      <c r="W780" s="69" t="s">
        <v>609</v>
      </c>
      <c r="X780" s="77"/>
      <c r="Y780" s="77"/>
      <c r="Z780" s="56"/>
      <c r="AA780" s="7"/>
      <c r="AB780" s="69" t="s">
        <v>1235</v>
      </c>
      <c r="AC780" s="69">
        <v>0</v>
      </c>
      <c r="AD780" s="77"/>
      <c r="AE780" s="77"/>
    </row>
    <row r="781" spans="1:31" s="122" customFormat="1">
      <c r="A781" s="122">
        <v>929</v>
      </c>
      <c r="B781" s="52" t="s">
        <v>13</v>
      </c>
      <c r="C781" s="66" t="s">
        <v>32</v>
      </c>
      <c r="D781" s="52"/>
      <c r="E781" s="77" t="s">
        <v>1190</v>
      </c>
      <c r="F781" s="50">
        <v>3</v>
      </c>
      <c r="G781" s="50" t="s">
        <v>472</v>
      </c>
      <c r="H781" s="77"/>
      <c r="I781" s="69" t="s">
        <v>473</v>
      </c>
      <c r="J781" s="47" t="s">
        <v>690</v>
      </c>
      <c r="K781" s="77"/>
      <c r="L781" s="77"/>
      <c r="M781" s="6">
        <v>0.6</v>
      </c>
      <c r="N781" s="55">
        <v>42328</v>
      </c>
      <c r="O781" s="77" t="s">
        <v>65</v>
      </c>
      <c r="P781" s="67" t="s">
        <v>108</v>
      </c>
      <c r="Q781" s="68" t="s">
        <v>145</v>
      </c>
      <c r="R781" s="74" t="s">
        <v>66</v>
      </c>
      <c r="S781" s="115" t="s">
        <v>66</v>
      </c>
      <c r="T781" s="121" t="s">
        <v>171</v>
      </c>
      <c r="U781" s="121" t="s">
        <v>473</v>
      </c>
      <c r="V781" s="69" t="s">
        <v>609</v>
      </c>
      <c r="W781" s="69" t="s">
        <v>609</v>
      </c>
      <c r="X781" s="77"/>
      <c r="Y781" s="77"/>
      <c r="Z781" s="56"/>
      <c r="AA781" s="7"/>
      <c r="AB781" s="69"/>
      <c r="AC781" s="77"/>
      <c r="AD781" s="77"/>
      <c r="AE781" s="77"/>
    </row>
    <row r="782" spans="1:31" s="122" customFormat="1">
      <c r="A782" s="122">
        <v>930</v>
      </c>
      <c r="B782" s="52" t="s">
        <v>13</v>
      </c>
      <c r="C782" s="66" t="s">
        <v>32</v>
      </c>
      <c r="D782" s="52"/>
      <c r="E782" s="77" t="s">
        <v>1190</v>
      </c>
      <c r="F782" s="50">
        <v>3</v>
      </c>
      <c r="G782" s="50" t="s">
        <v>94</v>
      </c>
      <c r="H782" s="77"/>
      <c r="I782" s="69" t="s">
        <v>87</v>
      </c>
      <c r="J782" s="70" t="s">
        <v>87</v>
      </c>
      <c r="K782" s="77"/>
      <c r="L782" s="77"/>
      <c r="M782" s="6">
        <v>1</v>
      </c>
      <c r="N782" s="55">
        <v>42328</v>
      </c>
      <c r="O782" s="77" t="s">
        <v>65</v>
      </c>
      <c r="P782" s="67" t="s">
        <v>607</v>
      </c>
      <c r="Q782" s="68" t="s">
        <v>87</v>
      </c>
      <c r="R782" s="74" t="s">
        <v>66</v>
      </c>
      <c r="S782" s="115" t="s">
        <v>66</v>
      </c>
      <c r="T782" s="121" t="s">
        <v>95</v>
      </c>
      <c r="U782" s="121" t="s">
        <v>87</v>
      </c>
      <c r="V782" s="77"/>
      <c r="W782" s="69" t="s">
        <v>609</v>
      </c>
      <c r="X782" s="77"/>
      <c r="Y782" s="77"/>
      <c r="Z782" s="56"/>
      <c r="AA782" s="7"/>
      <c r="AB782" s="69" t="s">
        <v>1232</v>
      </c>
      <c r="AC782" s="69">
        <v>0</v>
      </c>
      <c r="AD782" s="77"/>
      <c r="AE782" s="77"/>
    </row>
    <row r="783" spans="1:31" s="122" customFormat="1">
      <c r="A783" s="122">
        <v>931</v>
      </c>
      <c r="B783" s="52" t="s">
        <v>13</v>
      </c>
      <c r="C783" s="66" t="s">
        <v>32</v>
      </c>
      <c r="D783" s="52"/>
      <c r="E783" s="77" t="s">
        <v>1190</v>
      </c>
      <c r="F783" s="50">
        <v>3</v>
      </c>
      <c r="G783" s="50" t="s">
        <v>1202</v>
      </c>
      <c r="H783" s="77"/>
      <c r="I783" s="69" t="s">
        <v>1202</v>
      </c>
      <c r="J783" s="70" t="s">
        <v>1202</v>
      </c>
      <c r="K783" s="77"/>
      <c r="L783" s="77"/>
      <c r="M783" s="6">
        <v>0.6</v>
      </c>
      <c r="N783" s="55">
        <v>42328</v>
      </c>
      <c r="O783" s="77" t="s">
        <v>65</v>
      </c>
      <c r="P783" s="67" t="s">
        <v>108</v>
      </c>
      <c r="Q783" s="68" t="s">
        <v>299</v>
      </c>
      <c r="R783" s="74" t="s">
        <v>66</v>
      </c>
      <c r="S783" s="115" t="s">
        <v>66</v>
      </c>
      <c r="T783" s="121" t="s">
        <v>171</v>
      </c>
      <c r="U783" s="121" t="s">
        <v>1182</v>
      </c>
      <c r="V783" s="69" t="s">
        <v>609</v>
      </c>
      <c r="W783" s="77"/>
      <c r="X783" s="77"/>
      <c r="Y783" s="77"/>
      <c r="Z783" s="56"/>
      <c r="AA783" s="7"/>
      <c r="AB783" s="77"/>
      <c r="AC783" s="77"/>
      <c r="AD783" s="77"/>
      <c r="AE783" s="77"/>
    </row>
    <row r="784" spans="1:31" s="122" customFormat="1">
      <c r="A784" s="122">
        <v>932</v>
      </c>
      <c r="B784" s="52" t="s">
        <v>13</v>
      </c>
      <c r="C784" s="66" t="s">
        <v>32</v>
      </c>
      <c r="D784" s="52"/>
      <c r="E784" s="77" t="s">
        <v>1190</v>
      </c>
      <c r="F784" s="50">
        <v>3</v>
      </c>
      <c r="G784" s="50" t="s">
        <v>158</v>
      </c>
      <c r="H784" s="77"/>
      <c r="I784" s="69" t="s">
        <v>158</v>
      </c>
      <c r="J784" s="70" t="s">
        <v>158</v>
      </c>
      <c r="K784" s="77"/>
      <c r="L784" s="77"/>
      <c r="M784" s="6">
        <v>0.8</v>
      </c>
      <c r="N784" s="55">
        <v>42328</v>
      </c>
      <c r="O784" s="77" t="s">
        <v>65</v>
      </c>
      <c r="P784" s="67" t="s">
        <v>108</v>
      </c>
      <c r="Q784" s="68" t="s">
        <v>399</v>
      </c>
      <c r="R784" s="74" t="s">
        <v>66</v>
      </c>
      <c r="S784" s="115" t="s">
        <v>66</v>
      </c>
      <c r="T784" s="121" t="s">
        <v>95</v>
      </c>
      <c r="U784" s="121" t="s">
        <v>158</v>
      </c>
      <c r="V784" s="77"/>
      <c r="W784" s="69" t="s">
        <v>609</v>
      </c>
      <c r="X784" s="77"/>
      <c r="Y784" s="77"/>
      <c r="Z784" s="56"/>
      <c r="AA784" s="7" t="s">
        <v>294</v>
      </c>
      <c r="AB784" s="77"/>
      <c r="AC784" s="77"/>
      <c r="AD784" s="77"/>
      <c r="AE784" s="77"/>
    </row>
    <row r="785" spans="1:31" s="122" customFormat="1">
      <c r="A785" s="122">
        <v>933</v>
      </c>
      <c r="B785" s="52" t="s">
        <v>13</v>
      </c>
      <c r="C785" s="66" t="s">
        <v>32</v>
      </c>
      <c r="D785" s="52"/>
      <c r="E785" s="77" t="s">
        <v>1190</v>
      </c>
      <c r="F785" s="50">
        <v>3</v>
      </c>
      <c r="G785" s="50" t="s">
        <v>138</v>
      </c>
      <c r="H785" s="77"/>
      <c r="I785" s="69" t="s">
        <v>738</v>
      </c>
      <c r="J785" s="70" t="s">
        <v>738</v>
      </c>
      <c r="K785" s="77"/>
      <c r="L785" s="77"/>
      <c r="M785" s="6">
        <v>1</v>
      </c>
      <c r="N785" s="55">
        <v>42328</v>
      </c>
      <c r="O785" s="77" t="s">
        <v>65</v>
      </c>
      <c r="P785" s="67" t="s">
        <v>108</v>
      </c>
      <c r="Q785" s="68" t="s">
        <v>134</v>
      </c>
      <c r="R785" s="74" t="s">
        <v>66</v>
      </c>
      <c r="S785" s="115" t="s">
        <v>66</v>
      </c>
      <c r="T785" s="121" t="s">
        <v>140</v>
      </c>
      <c r="U785" s="121"/>
      <c r="V785" s="77"/>
      <c r="W785" s="77"/>
      <c r="X785" s="77" t="s">
        <v>609</v>
      </c>
      <c r="Y785" s="77"/>
      <c r="Z785" s="56"/>
      <c r="AA785" s="7"/>
      <c r="AB785" s="77"/>
      <c r="AC785" s="77">
        <v>1</v>
      </c>
      <c r="AD785" s="77"/>
      <c r="AE785" s="77"/>
    </row>
    <row r="786" spans="1:31" s="122" customFormat="1">
      <c r="A786" s="122">
        <v>934</v>
      </c>
      <c r="B786" s="52" t="s">
        <v>13</v>
      </c>
      <c r="C786" s="66" t="s">
        <v>32</v>
      </c>
      <c r="D786" s="52"/>
      <c r="E786" s="77" t="s">
        <v>1190</v>
      </c>
      <c r="F786" s="50">
        <v>3</v>
      </c>
      <c r="G786" s="50" t="s">
        <v>211</v>
      </c>
      <c r="H786" s="77"/>
      <c r="I786" s="69" t="s">
        <v>213</v>
      </c>
      <c r="J786" s="70" t="s">
        <v>213</v>
      </c>
      <c r="K786" s="77"/>
      <c r="L786" s="77"/>
      <c r="M786" s="6">
        <v>1</v>
      </c>
      <c r="N786" s="55">
        <v>42328</v>
      </c>
      <c r="O786" s="77" t="s">
        <v>189</v>
      </c>
      <c r="P786" s="67" t="s">
        <v>717</v>
      </c>
      <c r="Q786" s="68" t="s">
        <v>213</v>
      </c>
      <c r="R786" s="74" t="s">
        <v>879</v>
      </c>
      <c r="S786" s="115" t="s">
        <v>210</v>
      </c>
      <c r="T786" s="121" t="s">
        <v>171</v>
      </c>
      <c r="U786" s="121" t="s">
        <v>213</v>
      </c>
      <c r="V786" s="69" t="s">
        <v>609</v>
      </c>
      <c r="W786" s="69" t="s">
        <v>609</v>
      </c>
      <c r="X786" s="77"/>
      <c r="Y786" s="77"/>
      <c r="Z786" s="56"/>
      <c r="AA786" s="7"/>
      <c r="AB786" s="77"/>
      <c r="AC786" s="69">
        <v>0</v>
      </c>
      <c r="AD786" s="69" t="s">
        <v>724</v>
      </c>
      <c r="AE786" s="69" t="s">
        <v>1241</v>
      </c>
    </row>
    <row r="787" spans="1:31" s="122" customFormat="1">
      <c r="A787" s="122">
        <v>935</v>
      </c>
      <c r="B787" s="52" t="s">
        <v>13</v>
      </c>
      <c r="C787" s="66" t="s">
        <v>32</v>
      </c>
      <c r="D787" s="52"/>
      <c r="E787" s="77" t="s">
        <v>1190</v>
      </c>
      <c r="F787" s="50">
        <v>3</v>
      </c>
      <c r="G787" s="50" t="s">
        <v>439</v>
      </c>
      <c r="H787" s="77"/>
      <c r="I787" s="69" t="s">
        <v>1199</v>
      </c>
      <c r="J787" s="62" t="s">
        <v>867</v>
      </c>
      <c r="K787" s="77"/>
      <c r="L787" s="77"/>
      <c r="M787" s="6">
        <v>0.6</v>
      </c>
      <c r="N787" s="55">
        <v>42328</v>
      </c>
      <c r="O787" s="77" t="s">
        <v>189</v>
      </c>
      <c r="P787" s="67" t="s">
        <v>717</v>
      </c>
      <c r="Q787" s="68" t="s">
        <v>190</v>
      </c>
      <c r="R787" s="74" t="s">
        <v>866</v>
      </c>
      <c r="S787" s="115" t="s">
        <v>195</v>
      </c>
      <c r="T787" s="121" t="s">
        <v>171</v>
      </c>
      <c r="U787" s="121"/>
      <c r="V787" s="77"/>
      <c r="W787" s="69" t="s">
        <v>609</v>
      </c>
      <c r="X787" s="77"/>
      <c r="Y787" s="77"/>
      <c r="Z787" s="56"/>
      <c r="AA787" s="7" t="s">
        <v>190</v>
      </c>
      <c r="AB787" s="77"/>
      <c r="AC787" s="69">
        <v>1</v>
      </c>
      <c r="AD787" s="69" t="s">
        <v>810</v>
      </c>
      <c r="AE787" s="69" t="s">
        <v>811</v>
      </c>
    </row>
    <row r="788" spans="1:31" s="122" customFormat="1">
      <c r="A788" s="122">
        <v>936</v>
      </c>
      <c r="B788" s="52" t="s">
        <v>13</v>
      </c>
      <c r="C788" s="66" t="s">
        <v>32</v>
      </c>
      <c r="D788" s="52"/>
      <c r="E788" s="77" t="s">
        <v>1190</v>
      </c>
      <c r="F788" s="50">
        <v>3</v>
      </c>
      <c r="G788" s="50" t="s">
        <v>436</v>
      </c>
      <c r="H788" s="77"/>
      <c r="I788" s="69" t="s">
        <v>431</v>
      </c>
      <c r="J788" s="70" t="s">
        <v>431</v>
      </c>
      <c r="K788" s="77"/>
      <c r="L788" s="77"/>
      <c r="M788" s="6">
        <v>0.6</v>
      </c>
      <c r="N788" s="55">
        <v>42328</v>
      </c>
      <c r="O788" s="77" t="s">
        <v>65</v>
      </c>
      <c r="P788" s="67" t="s">
        <v>108</v>
      </c>
      <c r="Q788" s="68" t="s">
        <v>420</v>
      </c>
      <c r="R788" s="74" t="s">
        <v>66</v>
      </c>
      <c r="S788" s="115" t="s">
        <v>66</v>
      </c>
      <c r="T788" s="121" t="s">
        <v>95</v>
      </c>
      <c r="U788" s="121"/>
      <c r="V788" s="77"/>
      <c r="W788" s="69" t="s">
        <v>609</v>
      </c>
      <c r="X788" s="77"/>
      <c r="Y788" s="77"/>
      <c r="Z788" s="56"/>
      <c r="AA788" s="7" t="s">
        <v>294</v>
      </c>
      <c r="AB788" s="77"/>
      <c r="AC788" s="69">
        <v>1</v>
      </c>
      <c r="AD788" s="77"/>
      <c r="AE788" s="61"/>
    </row>
    <row r="789" spans="1:31" s="122" customFormat="1">
      <c r="A789" s="122">
        <v>937</v>
      </c>
      <c r="B789" s="52" t="s">
        <v>13</v>
      </c>
      <c r="C789" s="66" t="s">
        <v>32</v>
      </c>
      <c r="D789" s="52"/>
      <c r="E789" s="77" t="s">
        <v>1190</v>
      </c>
      <c r="F789" s="50">
        <v>3</v>
      </c>
      <c r="G789" s="50" t="s">
        <v>1203</v>
      </c>
      <c r="H789" s="77"/>
      <c r="I789" s="69" t="s">
        <v>1203</v>
      </c>
      <c r="J789" s="70" t="s">
        <v>1203</v>
      </c>
      <c r="K789" s="77"/>
      <c r="L789" s="77"/>
      <c r="M789" s="6">
        <v>0.6</v>
      </c>
      <c r="N789" s="55">
        <v>42328</v>
      </c>
      <c r="O789" s="77" t="s">
        <v>189</v>
      </c>
      <c r="P789" s="67" t="s">
        <v>717</v>
      </c>
      <c r="Q789" s="68" t="s">
        <v>227</v>
      </c>
      <c r="R789" s="74" t="s">
        <v>231</v>
      </c>
      <c r="S789" s="115" t="s">
        <v>231</v>
      </c>
      <c r="T789" s="121" t="s">
        <v>171</v>
      </c>
      <c r="U789" s="121"/>
      <c r="V789" s="77"/>
      <c r="W789" s="69" t="s">
        <v>609</v>
      </c>
      <c r="X789" s="77"/>
      <c r="Y789" s="77"/>
      <c r="Z789" s="56"/>
      <c r="AA789" s="7"/>
      <c r="AB789" s="77"/>
      <c r="AC789" s="69">
        <v>1</v>
      </c>
      <c r="AD789" s="69" t="s">
        <v>1204</v>
      </c>
      <c r="AE789" s="69" t="s">
        <v>732</v>
      </c>
    </row>
    <row r="790" spans="1:31" s="122" customFormat="1">
      <c r="A790" s="122">
        <v>938</v>
      </c>
      <c r="B790" s="52" t="s">
        <v>13</v>
      </c>
      <c r="C790" s="66" t="s">
        <v>32</v>
      </c>
      <c r="D790" s="52"/>
      <c r="E790" s="77" t="s">
        <v>1190</v>
      </c>
      <c r="F790" s="50">
        <v>3</v>
      </c>
      <c r="G790" s="50" t="s">
        <v>1200</v>
      </c>
      <c r="H790" s="77"/>
      <c r="I790" s="69" t="s">
        <v>1200</v>
      </c>
      <c r="J790" s="70" t="s">
        <v>2373</v>
      </c>
      <c r="K790" s="77"/>
      <c r="L790" s="77"/>
      <c r="M790" s="6">
        <v>0.6</v>
      </c>
      <c r="N790" s="55">
        <v>42328</v>
      </c>
      <c r="O790" s="77" t="s">
        <v>65</v>
      </c>
      <c r="P790" s="67" t="s">
        <v>608</v>
      </c>
      <c r="Q790" s="68" t="s">
        <v>608</v>
      </c>
      <c r="R790" s="74" t="s">
        <v>66</v>
      </c>
      <c r="S790" s="115" t="s">
        <v>66</v>
      </c>
      <c r="T790" s="121" t="s">
        <v>171</v>
      </c>
      <c r="U790" s="121"/>
      <c r="V790" s="77"/>
      <c r="W790" s="69" t="s">
        <v>609</v>
      </c>
      <c r="X790" s="69" t="s">
        <v>609</v>
      </c>
      <c r="Y790" s="77"/>
      <c r="Z790" s="56"/>
      <c r="AA790" s="7"/>
      <c r="AB790" s="69"/>
      <c r="AC790" s="77"/>
      <c r="AD790" s="77"/>
      <c r="AE790" s="77"/>
    </row>
    <row r="791" spans="1:31" s="122" customFormat="1">
      <c r="A791" s="122">
        <v>939</v>
      </c>
      <c r="B791" s="52" t="s">
        <v>13</v>
      </c>
      <c r="C791" s="66" t="s">
        <v>32</v>
      </c>
      <c r="D791" s="52"/>
      <c r="E791" s="77" t="s">
        <v>1190</v>
      </c>
      <c r="F791" s="50">
        <v>3</v>
      </c>
      <c r="G791" s="50" t="s">
        <v>1192</v>
      </c>
      <c r="H791" s="77"/>
      <c r="I791" s="69" t="s">
        <v>733</v>
      </c>
      <c r="J791" s="70" t="s">
        <v>408</v>
      </c>
      <c r="K791" s="77"/>
      <c r="L791" s="77"/>
      <c r="M791" s="6">
        <v>0.6</v>
      </c>
      <c r="N791" s="55">
        <v>42328</v>
      </c>
      <c r="O791" s="77" t="s">
        <v>65</v>
      </c>
      <c r="P791" s="67" t="s">
        <v>608</v>
      </c>
      <c r="Q791" s="68" t="s">
        <v>733</v>
      </c>
      <c r="R791" s="74" t="s">
        <v>66</v>
      </c>
      <c r="S791" s="115" t="s">
        <v>66</v>
      </c>
      <c r="T791" s="121" t="s">
        <v>171</v>
      </c>
      <c r="U791" s="121"/>
      <c r="V791" s="77"/>
      <c r="W791" s="69" t="s">
        <v>609</v>
      </c>
      <c r="X791" s="77"/>
      <c r="Y791" s="77"/>
      <c r="Z791" s="56"/>
      <c r="AA791" s="7"/>
      <c r="AB791" s="77"/>
      <c r="AC791" s="77"/>
      <c r="AD791" s="77"/>
      <c r="AE791" s="61"/>
    </row>
    <row r="792" spans="1:31" s="122" customFormat="1">
      <c r="A792" s="122">
        <v>940</v>
      </c>
      <c r="B792" s="52" t="s">
        <v>13</v>
      </c>
      <c r="C792" s="66" t="s">
        <v>32</v>
      </c>
      <c r="D792" s="52"/>
      <c r="E792" s="77" t="s">
        <v>1190</v>
      </c>
      <c r="F792" s="50">
        <v>3</v>
      </c>
      <c r="G792" s="50" t="s">
        <v>1205</v>
      </c>
      <c r="H792" s="77"/>
      <c r="I792" s="69" t="s">
        <v>909</v>
      </c>
      <c r="J792" s="70" t="s">
        <v>909</v>
      </c>
      <c r="K792" s="77"/>
      <c r="L792" s="77"/>
      <c r="M792" s="6">
        <v>0.6</v>
      </c>
      <c r="N792" s="55">
        <v>42328</v>
      </c>
      <c r="O792" s="77" t="s">
        <v>189</v>
      </c>
      <c r="P792" s="67" t="s">
        <v>717</v>
      </c>
      <c r="Q792" s="68" t="s">
        <v>227</v>
      </c>
      <c r="R792" s="74" t="s">
        <v>231</v>
      </c>
      <c r="S792" s="115" t="s">
        <v>231</v>
      </c>
      <c r="T792" s="121" t="s">
        <v>171</v>
      </c>
      <c r="U792" s="121"/>
      <c r="V792" s="77"/>
      <c r="W792" s="69" t="s">
        <v>609</v>
      </c>
      <c r="X792" s="77"/>
      <c r="Y792" s="77"/>
      <c r="Z792" s="56"/>
      <c r="AA792" s="7"/>
      <c r="AB792" s="77"/>
      <c r="AC792" s="69">
        <v>1</v>
      </c>
      <c r="AD792" s="69" t="s">
        <v>910</v>
      </c>
      <c r="AE792" s="69" t="s">
        <v>732</v>
      </c>
    </row>
    <row r="793" spans="1:31" s="122" customFormat="1">
      <c r="A793" s="122">
        <v>941</v>
      </c>
      <c r="B793" s="52" t="s">
        <v>13</v>
      </c>
      <c r="C793" s="66" t="s">
        <v>32</v>
      </c>
      <c r="D793" s="52"/>
      <c r="E793" s="77" t="s">
        <v>1190</v>
      </c>
      <c r="F793" s="50">
        <v>3</v>
      </c>
      <c r="G793" s="50" t="s">
        <v>144</v>
      </c>
      <c r="H793" s="77"/>
      <c r="I793" s="69" t="s">
        <v>144</v>
      </c>
      <c r="J793" s="70" t="s">
        <v>144</v>
      </c>
      <c r="K793" s="77"/>
      <c r="L793" s="77"/>
      <c r="M793" s="6">
        <v>1</v>
      </c>
      <c r="N793" s="55">
        <v>42328</v>
      </c>
      <c r="O793" s="77" t="s">
        <v>65</v>
      </c>
      <c r="P793" s="67" t="s">
        <v>108</v>
      </c>
      <c r="Q793" s="68" t="s">
        <v>144</v>
      </c>
      <c r="R793" s="74" t="s">
        <v>66</v>
      </c>
      <c r="S793" s="115" t="s">
        <v>66</v>
      </c>
      <c r="T793" s="121" t="s">
        <v>262</v>
      </c>
      <c r="U793" s="121" t="s">
        <v>144</v>
      </c>
      <c r="V793" s="77"/>
      <c r="W793" s="69" t="s">
        <v>609</v>
      </c>
      <c r="X793" s="77"/>
      <c r="Y793" s="77"/>
      <c r="Z793" s="56"/>
      <c r="AA793" s="7"/>
      <c r="AB793" s="77"/>
      <c r="AC793" s="77"/>
      <c r="AD793" s="77"/>
      <c r="AE793" s="61"/>
    </row>
    <row r="794" spans="1:31" s="122" customFormat="1">
      <c r="A794" s="122">
        <v>942</v>
      </c>
      <c r="B794" s="52" t="s">
        <v>13</v>
      </c>
      <c r="C794" s="66" t="s">
        <v>32</v>
      </c>
      <c r="D794" s="52"/>
      <c r="E794" s="77" t="s">
        <v>1190</v>
      </c>
      <c r="F794" s="50">
        <v>3</v>
      </c>
      <c r="G794" s="50" t="s">
        <v>241</v>
      </c>
      <c r="H794" s="77"/>
      <c r="I794" s="69" t="s">
        <v>241</v>
      </c>
      <c r="J794" s="70" t="s">
        <v>1572</v>
      </c>
      <c r="K794" s="77"/>
      <c r="L794" s="77"/>
      <c r="M794" s="6">
        <v>1</v>
      </c>
      <c r="N794" s="55">
        <v>42328</v>
      </c>
      <c r="O794" s="77" t="s">
        <v>65</v>
      </c>
      <c r="P794" s="67" t="s">
        <v>608</v>
      </c>
      <c r="Q794" s="68" t="s">
        <v>241</v>
      </c>
      <c r="R794" s="74" t="s">
        <v>66</v>
      </c>
      <c r="S794" s="115" t="s">
        <v>66</v>
      </c>
      <c r="T794" s="121" t="s">
        <v>171</v>
      </c>
      <c r="U794" s="121" t="s">
        <v>1572</v>
      </c>
      <c r="V794" s="77"/>
      <c r="W794" s="69" t="s">
        <v>609</v>
      </c>
      <c r="X794" s="77"/>
      <c r="Y794" s="77"/>
      <c r="Z794" s="56"/>
      <c r="AA794" s="7"/>
      <c r="AB794" s="77"/>
      <c r="AC794" s="77"/>
      <c r="AD794" s="77"/>
      <c r="AE794" s="61"/>
    </row>
    <row r="795" spans="1:31" s="122" customFormat="1">
      <c r="A795" s="122">
        <v>943</v>
      </c>
      <c r="B795" s="52" t="s">
        <v>13</v>
      </c>
      <c r="C795" s="66" t="s">
        <v>32</v>
      </c>
      <c r="D795" s="52"/>
      <c r="E795" s="77" t="s">
        <v>1190</v>
      </c>
      <c r="F795" s="50">
        <v>3</v>
      </c>
      <c r="G795" s="50" t="s">
        <v>183</v>
      </c>
      <c r="H795" s="77"/>
      <c r="I795" s="69" t="s">
        <v>1195</v>
      </c>
      <c r="J795" s="70" t="s">
        <v>182</v>
      </c>
      <c r="K795" s="77"/>
      <c r="L795" s="77"/>
      <c r="M795" s="6">
        <v>0.8</v>
      </c>
      <c r="N795" s="55">
        <v>42328</v>
      </c>
      <c r="O795" s="77" t="s">
        <v>65</v>
      </c>
      <c r="P795" s="67" t="s">
        <v>184</v>
      </c>
      <c r="Q795" s="68" t="s">
        <v>182</v>
      </c>
      <c r="R795" s="74" t="s">
        <v>182</v>
      </c>
      <c r="S795" s="115" t="s">
        <v>182</v>
      </c>
      <c r="T795" s="121" t="s">
        <v>171</v>
      </c>
      <c r="U795" s="121" t="s">
        <v>182</v>
      </c>
      <c r="V795" s="77"/>
      <c r="W795" s="69" t="s">
        <v>609</v>
      </c>
      <c r="X795" s="69" t="s">
        <v>609</v>
      </c>
      <c r="Y795" s="77"/>
      <c r="Z795" s="56"/>
      <c r="AA795" s="7"/>
      <c r="AB795" s="77"/>
      <c r="AC795" s="77"/>
      <c r="AD795" s="77"/>
      <c r="AE795" s="61"/>
    </row>
    <row r="796" spans="1:31" s="122" customFormat="1">
      <c r="A796" s="122">
        <v>944</v>
      </c>
      <c r="B796" s="52" t="s">
        <v>13</v>
      </c>
      <c r="C796" s="66" t="s">
        <v>32</v>
      </c>
      <c r="D796" s="52"/>
      <c r="E796" s="77" t="s">
        <v>1190</v>
      </c>
      <c r="F796" s="50">
        <v>3</v>
      </c>
      <c r="G796" s="50" t="s">
        <v>112</v>
      </c>
      <c r="H796" s="77"/>
      <c r="I796" s="69" t="s">
        <v>107</v>
      </c>
      <c r="J796" s="70" t="s">
        <v>107</v>
      </c>
      <c r="K796" s="77"/>
      <c r="L796" s="77"/>
      <c r="M796" s="6">
        <v>1</v>
      </c>
      <c r="N796" s="55">
        <v>42328</v>
      </c>
      <c r="O796" s="77" t="s">
        <v>65</v>
      </c>
      <c r="P796" s="67" t="s">
        <v>108</v>
      </c>
      <c r="Q796" s="68" t="s">
        <v>107</v>
      </c>
      <c r="R796" s="74" t="s">
        <v>66</v>
      </c>
      <c r="S796" s="115" t="s">
        <v>66</v>
      </c>
      <c r="T796" s="121" t="s">
        <v>368</v>
      </c>
      <c r="U796" s="121" t="s">
        <v>623</v>
      </c>
      <c r="V796" s="69" t="s">
        <v>609</v>
      </c>
      <c r="W796" s="69" t="s">
        <v>609</v>
      </c>
      <c r="X796" s="77"/>
      <c r="Y796" s="77"/>
      <c r="Z796" s="56"/>
      <c r="AA796" s="7"/>
      <c r="AB796" s="77"/>
      <c r="AC796" s="77"/>
      <c r="AD796" s="77"/>
      <c r="AE796" s="77"/>
    </row>
    <row r="797" spans="1:31" s="122" customFormat="1">
      <c r="A797" s="122">
        <v>945</v>
      </c>
      <c r="B797" s="52" t="s">
        <v>13</v>
      </c>
      <c r="C797" s="66" t="s">
        <v>32</v>
      </c>
      <c r="D797" s="52"/>
      <c r="E797" s="77" t="s">
        <v>1190</v>
      </c>
      <c r="F797" s="50">
        <v>3</v>
      </c>
      <c r="G797" s="50" t="s">
        <v>912</v>
      </c>
      <c r="H797" s="77"/>
      <c r="I797" s="69" t="s">
        <v>1206</v>
      </c>
      <c r="J797" s="70" t="s">
        <v>912</v>
      </c>
      <c r="K797" s="77"/>
      <c r="L797" s="77"/>
      <c r="M797" s="6">
        <v>0.6</v>
      </c>
      <c r="N797" s="55">
        <v>42328</v>
      </c>
      <c r="O797" s="77" t="s">
        <v>189</v>
      </c>
      <c r="P797" s="67" t="s">
        <v>717</v>
      </c>
      <c r="Q797" s="68" t="s">
        <v>190</v>
      </c>
      <c r="R797" s="74" t="s">
        <v>866</v>
      </c>
      <c r="S797" s="115" t="s">
        <v>195</v>
      </c>
      <c r="T797" s="121" t="s">
        <v>171</v>
      </c>
      <c r="U797" s="121"/>
      <c r="V797" s="77"/>
      <c r="W797" s="69" t="s">
        <v>609</v>
      </c>
      <c r="X797" s="77"/>
      <c r="Y797" s="77"/>
      <c r="Z797" s="56"/>
      <c r="AA797" s="7"/>
      <c r="AB797" s="77"/>
      <c r="AC797" s="69">
        <v>1</v>
      </c>
      <c r="AD797" s="69" t="s">
        <v>913</v>
      </c>
      <c r="AE797" s="69" t="s">
        <v>914</v>
      </c>
    </row>
    <row r="798" spans="1:31" s="122" customFormat="1">
      <c r="A798" s="122">
        <v>946</v>
      </c>
      <c r="B798" s="52" t="s">
        <v>13</v>
      </c>
      <c r="C798" s="66" t="s">
        <v>32</v>
      </c>
      <c r="D798" s="52"/>
      <c r="E798" s="77" t="s">
        <v>1190</v>
      </c>
      <c r="F798" s="50">
        <v>3</v>
      </c>
      <c r="G798" s="50" t="s">
        <v>715</v>
      </c>
      <c r="H798" s="77"/>
      <c r="I798" s="69" t="s">
        <v>715</v>
      </c>
      <c r="J798" s="70" t="s">
        <v>715</v>
      </c>
      <c r="K798" s="77"/>
      <c r="L798" s="77"/>
      <c r="M798" s="6">
        <v>1</v>
      </c>
      <c r="N798" s="55">
        <v>42328</v>
      </c>
      <c r="O798" s="77" t="s">
        <v>189</v>
      </c>
      <c r="P798" s="67" t="s">
        <v>717</v>
      </c>
      <c r="Q798" s="68" t="s">
        <v>190</v>
      </c>
      <c r="R798" s="74" t="s">
        <v>866</v>
      </c>
      <c r="S798" s="115" t="s">
        <v>195</v>
      </c>
      <c r="T798" s="121" t="s">
        <v>171</v>
      </c>
      <c r="U798" s="121" t="s">
        <v>715</v>
      </c>
      <c r="V798" s="77"/>
      <c r="W798" s="69" t="s">
        <v>609</v>
      </c>
      <c r="X798" s="77"/>
      <c r="Y798" s="77"/>
      <c r="Z798" s="56"/>
      <c r="AA798" s="7"/>
      <c r="AB798" s="77"/>
      <c r="AC798" s="69">
        <v>1</v>
      </c>
      <c r="AD798" s="69" t="s">
        <v>718</v>
      </c>
      <c r="AE798" s="69" t="s">
        <v>914</v>
      </c>
    </row>
    <row r="799" spans="1:31">
      <c r="A799" s="122">
        <v>947</v>
      </c>
      <c r="B799" s="52" t="s">
        <v>13</v>
      </c>
      <c r="C799" s="66" t="s">
        <v>2709</v>
      </c>
      <c r="E799" s="69" t="s">
        <v>2740</v>
      </c>
      <c r="G799" s="60" t="s">
        <v>2710</v>
      </c>
      <c r="J799" s="70" t="s">
        <v>2733</v>
      </c>
      <c r="K799" s="61" t="s">
        <v>2721</v>
      </c>
      <c r="M799" s="63">
        <v>0.8</v>
      </c>
      <c r="O799" s="69" t="s">
        <v>65</v>
      </c>
      <c r="P799" s="67" t="s">
        <v>108</v>
      </c>
      <c r="Q799" s="68" t="s">
        <v>173</v>
      </c>
      <c r="R799" s="74" t="s">
        <v>66</v>
      </c>
      <c r="S799" s="115" t="s">
        <v>66</v>
      </c>
      <c r="T799" s="121" t="s">
        <v>173</v>
      </c>
    </row>
    <row r="800" spans="1:31">
      <c r="A800" s="122">
        <v>948</v>
      </c>
      <c r="B800" s="52" t="s">
        <v>13</v>
      </c>
      <c r="C800" s="66" t="s">
        <v>2709</v>
      </c>
      <c r="E800" s="69" t="s">
        <v>2740</v>
      </c>
      <c r="G800" s="60" t="s">
        <v>2711</v>
      </c>
      <c r="J800" s="70" t="s">
        <v>374</v>
      </c>
      <c r="K800" s="61" t="s">
        <v>2722</v>
      </c>
      <c r="O800" s="69" t="s">
        <v>65</v>
      </c>
      <c r="P800" s="67" t="s">
        <v>108</v>
      </c>
      <c r="R800" s="74" t="s">
        <v>66</v>
      </c>
      <c r="S800" s="115" t="s">
        <v>66</v>
      </c>
    </row>
    <row r="801" spans="1:23">
      <c r="A801" s="122">
        <v>949</v>
      </c>
      <c r="B801" s="52" t="s">
        <v>13</v>
      </c>
      <c r="C801" s="66" t="s">
        <v>2709</v>
      </c>
      <c r="E801" s="69" t="s">
        <v>2740</v>
      </c>
      <c r="G801" s="60" t="s">
        <v>2712</v>
      </c>
      <c r="J801" s="70" t="s">
        <v>2736</v>
      </c>
      <c r="K801" s="61" t="s">
        <v>2723</v>
      </c>
      <c r="O801" s="69" t="s">
        <v>65</v>
      </c>
      <c r="P801" s="67" t="s">
        <v>108</v>
      </c>
      <c r="R801" s="74" t="s">
        <v>66</v>
      </c>
      <c r="S801" s="115" t="s">
        <v>66</v>
      </c>
    </row>
    <row r="802" spans="1:23">
      <c r="A802" s="122">
        <v>950</v>
      </c>
      <c r="B802" s="52" t="s">
        <v>13</v>
      </c>
      <c r="C802" s="66" t="s">
        <v>2709</v>
      </c>
      <c r="E802" s="69" t="s">
        <v>2740</v>
      </c>
      <c r="G802" s="60" t="s">
        <v>2713</v>
      </c>
      <c r="J802" s="70" t="s">
        <v>1015</v>
      </c>
      <c r="K802" s="61" t="s">
        <v>2724</v>
      </c>
      <c r="O802" s="69" t="s">
        <v>65</v>
      </c>
      <c r="P802" s="67" t="s">
        <v>108</v>
      </c>
      <c r="R802" s="74" t="s">
        <v>66</v>
      </c>
      <c r="S802" s="115" t="s">
        <v>66</v>
      </c>
    </row>
    <row r="803" spans="1:23">
      <c r="A803" s="122">
        <v>951</v>
      </c>
      <c r="B803" s="52" t="s">
        <v>13</v>
      </c>
      <c r="C803" s="66" t="s">
        <v>2709</v>
      </c>
      <c r="E803" s="69" t="s">
        <v>2740</v>
      </c>
      <c r="G803" s="60" t="s">
        <v>2714</v>
      </c>
      <c r="J803" s="70" t="s">
        <v>2734</v>
      </c>
      <c r="K803" s="61" t="s">
        <v>2725</v>
      </c>
      <c r="O803" s="69" t="s">
        <v>65</v>
      </c>
      <c r="P803" s="67" t="s">
        <v>108</v>
      </c>
      <c r="R803" s="74" t="s">
        <v>66</v>
      </c>
      <c r="S803" s="115" t="s">
        <v>66</v>
      </c>
    </row>
    <row r="804" spans="1:23">
      <c r="A804" s="122">
        <v>952</v>
      </c>
      <c r="B804" s="52" t="s">
        <v>13</v>
      </c>
      <c r="C804" s="66" t="s">
        <v>2709</v>
      </c>
      <c r="E804" s="69" t="s">
        <v>2740</v>
      </c>
      <c r="G804" s="60" t="s">
        <v>2715</v>
      </c>
      <c r="J804" s="70" t="s">
        <v>2735</v>
      </c>
      <c r="K804" s="61" t="s">
        <v>2726</v>
      </c>
      <c r="O804" s="69" t="s">
        <v>65</v>
      </c>
      <c r="P804" s="67" t="s">
        <v>108</v>
      </c>
      <c r="R804" s="74" t="s">
        <v>66</v>
      </c>
      <c r="S804" s="115" t="s">
        <v>66</v>
      </c>
    </row>
    <row r="805" spans="1:23">
      <c r="A805" s="122">
        <v>953</v>
      </c>
      <c r="B805" s="52" t="s">
        <v>13</v>
      </c>
      <c r="C805" s="66" t="s">
        <v>2709</v>
      </c>
      <c r="E805" s="69" t="s">
        <v>2740</v>
      </c>
      <c r="G805" s="60" t="s">
        <v>2716</v>
      </c>
      <c r="J805" s="70" t="s">
        <v>2737</v>
      </c>
      <c r="K805" s="61" t="s">
        <v>2727</v>
      </c>
      <c r="O805" s="69" t="s">
        <v>65</v>
      </c>
      <c r="P805" s="67" t="s">
        <v>108</v>
      </c>
      <c r="R805" s="74" t="s">
        <v>66</v>
      </c>
      <c r="S805" s="115" t="s">
        <v>66</v>
      </c>
    </row>
    <row r="806" spans="1:23">
      <c r="A806" s="122">
        <v>954</v>
      </c>
      <c r="B806" s="52" t="s">
        <v>13</v>
      </c>
      <c r="C806" s="66" t="s">
        <v>2709</v>
      </c>
      <c r="E806" s="69" t="s">
        <v>2740</v>
      </c>
      <c r="G806" s="60" t="s">
        <v>349</v>
      </c>
      <c r="J806" s="70" t="s">
        <v>349</v>
      </c>
      <c r="K806" s="61" t="s">
        <v>2728</v>
      </c>
      <c r="O806" s="69" t="s">
        <v>65</v>
      </c>
      <c r="P806" s="67" t="s">
        <v>108</v>
      </c>
      <c r="R806" s="74" t="s">
        <v>66</v>
      </c>
      <c r="S806" s="115" t="s">
        <v>66</v>
      </c>
    </row>
    <row r="807" spans="1:23">
      <c r="A807" s="122">
        <v>955</v>
      </c>
      <c r="B807" s="52" t="s">
        <v>13</v>
      </c>
      <c r="C807" s="66" t="s">
        <v>2709</v>
      </c>
      <c r="E807" s="69" t="s">
        <v>2740</v>
      </c>
      <c r="G807" s="60" t="s">
        <v>2717</v>
      </c>
      <c r="J807" s="70" t="s">
        <v>2738</v>
      </c>
      <c r="K807" s="61" t="s">
        <v>2729</v>
      </c>
      <c r="O807" s="69" t="s">
        <v>688</v>
      </c>
      <c r="P807" s="67" t="s">
        <v>608</v>
      </c>
      <c r="Q807" s="68" t="s">
        <v>222</v>
      </c>
      <c r="R807" s="74" t="s">
        <v>418</v>
      </c>
      <c r="S807" s="115" t="s">
        <v>418</v>
      </c>
    </row>
    <row r="808" spans="1:23">
      <c r="A808" s="122">
        <v>956</v>
      </c>
      <c r="B808" s="52" t="s">
        <v>13</v>
      </c>
      <c r="C808" s="66" t="s">
        <v>2709</v>
      </c>
      <c r="E808" s="69" t="s">
        <v>2740</v>
      </c>
      <c r="G808" s="60" t="s">
        <v>2718</v>
      </c>
      <c r="J808" s="70" t="s">
        <v>2739</v>
      </c>
      <c r="K808" s="61" t="s">
        <v>2730</v>
      </c>
      <c r="O808" s="69" t="s">
        <v>65</v>
      </c>
      <c r="P808" s="67" t="s">
        <v>608</v>
      </c>
      <c r="Q808" s="68" t="s">
        <v>608</v>
      </c>
      <c r="R808" s="74" t="s">
        <v>66</v>
      </c>
      <c r="S808" s="115" t="s">
        <v>66</v>
      </c>
    </row>
    <row r="809" spans="1:23">
      <c r="A809" s="122">
        <v>957</v>
      </c>
      <c r="B809" s="52" t="s">
        <v>13</v>
      </c>
      <c r="C809" s="66" t="s">
        <v>2709</v>
      </c>
      <c r="E809" s="69" t="s">
        <v>2740</v>
      </c>
      <c r="G809" s="60" t="s">
        <v>2719</v>
      </c>
      <c r="J809" s="70" t="s">
        <v>2172</v>
      </c>
      <c r="K809" s="61" t="s">
        <v>2731</v>
      </c>
      <c r="O809" s="69" t="s">
        <v>65</v>
      </c>
      <c r="P809" s="67" t="s">
        <v>612</v>
      </c>
      <c r="R809" s="74" t="s">
        <v>66</v>
      </c>
      <c r="S809" s="115" t="s">
        <v>66</v>
      </c>
    </row>
    <row r="810" spans="1:23">
      <c r="A810" s="122">
        <v>958</v>
      </c>
      <c r="B810" s="52" t="s">
        <v>13</v>
      </c>
      <c r="C810" s="66" t="s">
        <v>2709</v>
      </c>
      <c r="E810" s="69" t="s">
        <v>2740</v>
      </c>
      <c r="G810" s="60" t="s">
        <v>2720</v>
      </c>
      <c r="J810" s="70" t="s">
        <v>2741</v>
      </c>
      <c r="K810" s="61" t="s">
        <v>2732</v>
      </c>
      <c r="M810" s="63">
        <v>0.8</v>
      </c>
      <c r="O810" s="69" t="s">
        <v>65</v>
      </c>
      <c r="P810" s="67" t="s">
        <v>108</v>
      </c>
      <c r="Q810" s="68" t="s">
        <v>173</v>
      </c>
      <c r="R810" s="74" t="s">
        <v>66</v>
      </c>
      <c r="S810" s="115" t="s">
        <v>66</v>
      </c>
      <c r="T810" s="121" t="s">
        <v>173</v>
      </c>
      <c r="W810" s="69" t="s">
        <v>609</v>
      </c>
    </row>
  </sheetData>
  <autoFilter ref="A1:AE810" xr:uid="{00000000-0009-0000-0000-000004000000}"/>
  <sortState ref="A2:AE810">
    <sortCondition ref="A2:A810"/>
    <sortCondition ref="C2:C810"/>
    <sortCondition descending="1" ref="M2:M810"/>
    <sortCondition ref="U2:U810"/>
    <sortCondition ref="AE2:AE810"/>
    <sortCondition ref="F2:F810"/>
  </sortState>
  <conditionalFormatting sqref="P1 Q10 O612:O625 O652:O654 O317:O445 O627:O650 O1:O315 O447:O610 O656:O1048576">
    <cfRule type="containsText" dxfId="227" priority="47" operator="containsText" text="data">
      <formula>NOT(ISERROR(SEARCH("data",O1)))</formula>
    </cfRule>
    <cfRule type="containsText" dxfId="226" priority="48" operator="containsText" text="multimedia">
      <formula>NOT(ISERROR(SEARCH("multimedia",O1)))</formula>
    </cfRule>
    <cfRule type="containsText" dxfId="225" priority="49" operator="containsText" text="text">
      <formula>NOT(ISERROR(SEARCH("text",O1)))</formula>
    </cfRule>
  </conditionalFormatting>
  <conditionalFormatting sqref="O316">
    <cfRule type="containsText" dxfId="224" priority="44" operator="containsText" text="data">
      <formula>NOT(ISERROR(SEARCH("data",O316)))</formula>
    </cfRule>
    <cfRule type="containsText" dxfId="223" priority="45" operator="containsText" text="multimedia">
      <formula>NOT(ISERROR(SEARCH("multimedia",O316)))</formula>
    </cfRule>
    <cfRule type="containsText" dxfId="222" priority="46" operator="containsText" text="text">
      <formula>NOT(ISERROR(SEARCH("text",O316)))</formula>
    </cfRule>
  </conditionalFormatting>
  <conditionalFormatting sqref="P612:P625 P652:P654 P627:P650 P1:P445 P447:P610 P656:P1048576">
    <cfRule type="containsText" dxfId="221" priority="41" operator="containsText" text="not applicable">
      <formula>NOT(ISERROR(SEARCH("not applicable",P1)))</formula>
    </cfRule>
    <cfRule type="containsText" dxfId="220" priority="42" operator="containsText" text="mixed or ambiguous">
      <formula>NOT(ISERROR(SEARCH("mixed or ambiguous",P1)))</formula>
    </cfRule>
  </conditionalFormatting>
  <conditionalFormatting sqref="J784:J1048576 J1:J692 J695:J782">
    <cfRule type="uniqueValues" dxfId="219" priority="34"/>
  </conditionalFormatting>
  <conditionalFormatting sqref="M1:M1048576">
    <cfRule type="iconSet" priority="1161">
      <iconSet iconSet="5Quarters" showValue="0">
        <cfvo type="percent" val="0"/>
        <cfvo type="num" val="0.1"/>
        <cfvo type="num" val="0.5"/>
        <cfvo type="num" val="0.75"/>
        <cfvo type="num" val="1"/>
      </iconSet>
    </cfRule>
  </conditionalFormatting>
  <conditionalFormatting sqref="AC2:AC408">
    <cfRule type="iconSet" priority="1163">
      <iconSet iconSet="3Symbols" showValue="0">
        <cfvo type="percent" val="0"/>
        <cfvo type="num" val="0"/>
        <cfvo type="num" val="0" gte="0"/>
      </iconSet>
    </cfRule>
  </conditionalFormatting>
  <conditionalFormatting sqref="O446">
    <cfRule type="containsText" dxfId="218" priority="31" operator="containsText" text="data">
      <formula>NOT(ISERROR(SEARCH("data",O446)))</formula>
    </cfRule>
    <cfRule type="containsText" dxfId="217" priority="32" operator="containsText" text="multimedia">
      <formula>NOT(ISERROR(SEARCH("multimedia",O446)))</formula>
    </cfRule>
    <cfRule type="containsText" dxfId="216" priority="33" operator="containsText" text="text">
      <formula>NOT(ISERROR(SEARCH("text",O446)))</formula>
    </cfRule>
  </conditionalFormatting>
  <conditionalFormatting sqref="P446">
    <cfRule type="containsText" dxfId="215" priority="29" operator="containsText" text="not applicable">
      <formula>NOT(ISERROR(SEARCH("not applicable",P446)))</formula>
    </cfRule>
    <cfRule type="containsText" dxfId="214" priority="30" operator="containsText" text="mixed or ambiguous">
      <formula>NOT(ISERROR(SEARCH("mixed or ambiguous",P446)))</formula>
    </cfRule>
  </conditionalFormatting>
  <conditionalFormatting sqref="O611">
    <cfRule type="containsText" dxfId="213" priority="24" operator="containsText" text="data">
      <formula>NOT(ISERROR(SEARCH("data",O611)))</formula>
    </cfRule>
    <cfRule type="containsText" dxfId="212" priority="25" operator="containsText" text="multimedia">
      <formula>NOT(ISERROR(SEARCH("multimedia",O611)))</formula>
    </cfRule>
    <cfRule type="containsText" dxfId="211" priority="26" operator="containsText" text="text">
      <formula>NOT(ISERROR(SEARCH("text",O611)))</formula>
    </cfRule>
  </conditionalFormatting>
  <conditionalFormatting sqref="P611">
    <cfRule type="containsText" dxfId="210" priority="22" operator="containsText" text="not applicable">
      <formula>NOT(ISERROR(SEARCH("not applicable",P611)))</formula>
    </cfRule>
    <cfRule type="containsText" dxfId="209" priority="23" operator="containsText" text="mixed or ambiguous">
      <formula>NOT(ISERROR(SEARCH("mixed or ambiguous",P611)))</formula>
    </cfRule>
  </conditionalFormatting>
  <conditionalFormatting sqref="O626">
    <cfRule type="containsText" dxfId="208" priority="18" operator="containsText" text="data">
      <formula>NOT(ISERROR(SEARCH("data",O626)))</formula>
    </cfRule>
    <cfRule type="containsText" dxfId="207" priority="19" operator="containsText" text="multimedia">
      <formula>NOT(ISERROR(SEARCH("multimedia",O626)))</formula>
    </cfRule>
    <cfRule type="containsText" dxfId="206" priority="20" operator="containsText" text="text">
      <formula>NOT(ISERROR(SEARCH("text",O626)))</formula>
    </cfRule>
  </conditionalFormatting>
  <conditionalFormatting sqref="P626">
    <cfRule type="containsText" dxfId="205" priority="16" operator="containsText" text="not applicable">
      <formula>NOT(ISERROR(SEARCH("not applicable",P626)))</formula>
    </cfRule>
    <cfRule type="containsText" dxfId="204" priority="17" operator="containsText" text="mixed or ambiguous">
      <formula>NOT(ISERROR(SEARCH("mixed or ambiguous",P626)))</formula>
    </cfRule>
  </conditionalFormatting>
  <conditionalFormatting sqref="O651">
    <cfRule type="containsText" dxfId="203" priority="12" operator="containsText" text="data">
      <formula>NOT(ISERROR(SEARCH("data",O651)))</formula>
    </cfRule>
    <cfRule type="containsText" dxfId="202" priority="13" operator="containsText" text="multimedia">
      <formula>NOT(ISERROR(SEARCH("multimedia",O651)))</formula>
    </cfRule>
    <cfRule type="containsText" dxfId="201" priority="14" operator="containsText" text="text">
      <formula>NOT(ISERROR(SEARCH("text",O651)))</formula>
    </cfRule>
  </conditionalFormatting>
  <conditionalFormatting sqref="P651">
    <cfRule type="containsText" dxfId="200" priority="10" operator="containsText" text="not applicable">
      <formula>NOT(ISERROR(SEARCH("not applicable",P651)))</formula>
    </cfRule>
    <cfRule type="containsText" dxfId="199" priority="11" operator="containsText" text="mixed or ambiguous">
      <formula>NOT(ISERROR(SEARCH("mixed or ambiguous",P651)))</formula>
    </cfRule>
  </conditionalFormatting>
  <conditionalFormatting sqref="O655">
    <cfRule type="containsText" dxfId="198" priority="6" operator="containsText" text="data">
      <formula>NOT(ISERROR(SEARCH("data",O655)))</formula>
    </cfRule>
    <cfRule type="containsText" dxfId="197" priority="7" operator="containsText" text="multimedia">
      <formula>NOT(ISERROR(SEARCH("multimedia",O655)))</formula>
    </cfRule>
    <cfRule type="containsText" dxfId="196" priority="8" operator="containsText" text="text">
      <formula>NOT(ISERROR(SEARCH("text",O655)))</formula>
    </cfRule>
  </conditionalFormatting>
  <conditionalFormatting sqref="P655">
    <cfRule type="containsText" dxfId="195" priority="4" operator="containsText" text="not applicable">
      <formula>NOT(ISERROR(SEARCH("not applicable",P655)))</formula>
    </cfRule>
    <cfRule type="containsText" dxfId="194" priority="5" operator="containsText" text="mixed or ambiguous">
      <formula>NOT(ISERROR(SEARCH("mixed or ambiguous",P655)))</formula>
    </cfRule>
  </conditionalFormatting>
  <dataValidations count="5">
    <dataValidation type="list" allowBlank="1" showInputMessage="1" showErrorMessage="1" sqref="P2:P49 P51:P496" xr:uid="{00000000-0002-0000-0400-000000000000}">
      <formula1>CG_OA_Policy_InfoPrd</formula1>
    </dataValidation>
    <dataValidation type="list" allowBlank="1" showInputMessage="1" showErrorMessage="1" sqref="T2:T453 T686:T702" xr:uid="{00000000-0002-0000-0400-000001000000}">
      <formula1>BibTeX_types</formula1>
    </dataValidation>
    <dataValidation type="list" allowBlank="1" showInputMessage="1" showErrorMessage="1" sqref="AC2:AD406" xr:uid="{00000000-0002-0000-0400-000002000000}">
      <formula1>TrafficLight</formula1>
    </dataValidation>
    <dataValidation type="list" allowBlank="1" showInputMessage="1" showErrorMessage="1" sqref="O2:O401" xr:uid="{00000000-0002-0000-0400-000003000000}">
      <formula1>repository_type</formula1>
    </dataValidation>
    <dataValidation type="list" allowBlank="1" showInputMessage="1" showErrorMessage="1" sqref="Q2:Q729" xr:uid="{00000000-0002-0000-0400-000004000000}">
      <formula1>CGSpace_types</formula1>
    </dataValidation>
  </dataValidations>
  <pageMargins left="0.7" right="0.7" top="0.75" bottom="0.75" header="0.3" footer="0.3"/>
  <pageSetup paperSize="9" orientation="portrait" horizontalDpi="4294967293" verticalDpi="4294967293"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5000000}">
          <x14:formula1>
            <xm:f>keys_of_keys!$G$381:$G$415</xm:f>
          </x14:formula1>
          <xm:sqref>U703:U729 U2:U655</xm:sqref>
        </x14:dataValidation>
        <x14:dataValidation type="list" allowBlank="1" showInputMessage="1" showErrorMessage="1" xr:uid="{00000000-0002-0000-0400-000006000000}">
          <x14:formula1>
            <xm:f>keys_of_keys!$F$547:$F$558</xm:f>
          </x14:formula1>
          <xm:sqref>R2:R729</xm:sqref>
        </x14:dataValidation>
        <x14:dataValidation type="list" allowBlank="1" showInputMessage="1" showErrorMessage="1" xr:uid="{00000000-0002-0000-0400-000007000000}">
          <x14:formula1>
            <xm:f>keys_of_keys!$F$192:$F$205</xm:f>
          </x14:formula1>
          <xm:sqref>S2:S729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theme="0" tint="-0.249977111117893"/>
  </sheetPr>
  <dimension ref="A1:AT808"/>
  <sheetViews>
    <sheetView zoomScale="90" zoomScaleNormal="90" workbookViewId="0">
      <pane xSplit="5" ySplit="1" topLeftCell="Q2" activePane="bottomRight" state="frozen"/>
      <selection pane="topRight" activeCell="B1" sqref="B1"/>
      <selection pane="bottomLeft" activeCell="A2" sqref="A2"/>
      <selection pane="bottomRight" activeCell="C1" sqref="C1:C1048576"/>
    </sheetView>
  </sheetViews>
  <sheetFormatPr baseColWidth="10" defaultColWidth="8.83203125" defaultRowHeight="15"/>
  <cols>
    <col min="1" max="1" width="5.1640625" style="61" hidden="1" customWidth="1"/>
    <col min="2" max="2" width="5.83203125" style="59" hidden="1" customWidth="1"/>
    <col min="3" max="3" width="6.5" style="66" customWidth="1"/>
    <col min="4" max="4" width="4.6640625" style="59" customWidth="1"/>
    <col min="5" max="5" width="5.6640625" style="61" customWidth="1"/>
    <col min="6" max="6" width="8.83203125" style="61" hidden="1" customWidth="1"/>
    <col min="7" max="7" width="30" style="60" customWidth="1"/>
    <col min="8" max="8" width="4.33203125" style="61" hidden="1" customWidth="1"/>
    <col min="9" max="9" width="18.5" style="69" hidden="1" customWidth="1"/>
    <col min="10" max="10" width="25" style="62" customWidth="1"/>
    <col min="11" max="11" width="22" style="61" customWidth="1"/>
    <col min="12" max="12" width="4" style="61" customWidth="1"/>
    <col min="13" max="13" width="7.33203125" style="61" customWidth="1"/>
    <col min="14" max="14" width="2.33203125" style="63" customWidth="1"/>
    <col min="15" max="15" width="9.6640625" style="64" hidden="1" customWidth="1"/>
    <col min="16" max="16" width="4.33203125" style="61" hidden="1" customWidth="1"/>
    <col min="17" max="17" width="5.33203125" style="67" hidden="1" customWidth="1"/>
    <col min="18" max="18" width="10.6640625" style="68" customWidth="1"/>
    <col min="19" max="19" width="3.83203125" style="74" customWidth="1"/>
    <col min="20" max="20" width="3" style="115" customWidth="1"/>
    <col min="21" max="22" width="4.83203125" style="121" customWidth="1"/>
    <col min="23" max="23" width="3" style="61" customWidth="1"/>
    <col min="24" max="24" width="3.1640625" style="61" customWidth="1"/>
    <col min="25" max="25" width="3" style="61" customWidth="1"/>
    <col min="26" max="26" width="3.5" style="72" customWidth="1"/>
    <col min="27" max="27" width="2.6640625" style="7" customWidth="1"/>
    <col min="28" max="28" width="13.1640625" style="61" customWidth="1"/>
    <col min="29" max="29" width="3.5" style="61" customWidth="1"/>
    <col min="30" max="30" width="12.5" style="66" customWidth="1"/>
    <col min="31" max="31" width="27.5" style="70" customWidth="1"/>
    <col min="32" max="32" width="8.83203125" style="61"/>
    <col min="33" max="33" width="5.5" style="61" bestFit="1" customWidth="1"/>
    <col min="34" max="34" width="6.6640625" style="61" customWidth="1"/>
    <col min="35" max="35" width="8.1640625" style="61" customWidth="1"/>
    <col min="36" max="36" width="7.83203125" style="61" bestFit="1" customWidth="1"/>
    <col min="37" max="37" width="9.1640625" style="61" customWidth="1"/>
    <col min="38" max="38" width="5.83203125" style="61" customWidth="1"/>
    <col min="39" max="39" width="6.1640625" style="61" customWidth="1"/>
    <col min="40" max="40" width="5.83203125" style="61" customWidth="1"/>
    <col min="41" max="41" width="6.33203125" style="61" customWidth="1"/>
    <col min="42" max="42" width="5.5" style="61" bestFit="1" customWidth="1"/>
    <col min="43" max="43" width="5" style="61" customWidth="1"/>
    <col min="44" max="44" width="8.83203125" style="61"/>
    <col min="45" max="45" width="3.83203125" style="61" bestFit="1" customWidth="1"/>
    <col min="46" max="16384" width="8.83203125" style="61"/>
  </cols>
  <sheetData>
    <row r="1" spans="1:44">
      <c r="A1" s="52" t="s">
        <v>578</v>
      </c>
      <c r="B1" s="52" t="s">
        <v>579</v>
      </c>
      <c r="C1" s="66" t="s">
        <v>5</v>
      </c>
      <c r="D1" s="52" t="s">
        <v>580</v>
      </c>
      <c r="E1" s="52" t="s">
        <v>581</v>
      </c>
      <c r="F1" s="52" t="s">
        <v>3026</v>
      </c>
      <c r="G1" s="50" t="s">
        <v>583</v>
      </c>
      <c r="H1" s="77" t="s">
        <v>584</v>
      </c>
      <c r="I1" s="69" t="s">
        <v>585</v>
      </c>
      <c r="J1" s="70" t="s">
        <v>586</v>
      </c>
      <c r="K1" s="77" t="s">
        <v>587</v>
      </c>
      <c r="L1" s="69" t="s">
        <v>2976</v>
      </c>
      <c r="M1" s="77" t="s">
        <v>588</v>
      </c>
      <c r="N1" s="6" t="s">
        <v>589</v>
      </c>
      <c r="O1" s="55" t="s">
        <v>590</v>
      </c>
      <c r="P1" s="69" t="s">
        <v>591</v>
      </c>
      <c r="Q1" s="67" t="s">
        <v>592</v>
      </c>
      <c r="R1" s="68" t="s">
        <v>593</v>
      </c>
      <c r="S1" s="74" t="s">
        <v>2362</v>
      </c>
      <c r="T1" s="115" t="s">
        <v>2400</v>
      </c>
      <c r="U1" s="121" t="s">
        <v>594</v>
      </c>
      <c r="V1" s="121" t="s">
        <v>2405</v>
      </c>
      <c r="W1" s="21" t="s">
        <v>2375</v>
      </c>
      <c r="X1" s="21" t="s">
        <v>2382</v>
      </c>
      <c r="Y1" s="21" t="s">
        <v>597</v>
      </c>
      <c r="Z1" s="72" t="s">
        <v>598</v>
      </c>
      <c r="AA1" s="47" t="s">
        <v>600</v>
      </c>
      <c r="AB1" s="69" t="s">
        <v>603</v>
      </c>
      <c r="AC1" s="69" t="s">
        <v>1783</v>
      </c>
      <c r="AD1" s="7" t="s">
        <v>177</v>
      </c>
      <c r="AE1" s="70" t="s">
        <v>3056</v>
      </c>
      <c r="AF1" s="69" t="s">
        <v>62</v>
      </c>
      <c r="AG1" s="61" t="s">
        <v>2655</v>
      </c>
      <c r="AH1" s="61" t="s">
        <v>2658</v>
      </c>
      <c r="AI1" s="61" t="s">
        <v>2652</v>
      </c>
      <c r="AJ1" s="61" t="s">
        <v>2601</v>
      </c>
      <c r="AK1" s="61" t="s">
        <v>2602</v>
      </c>
      <c r="AL1" s="61" t="s">
        <v>2752</v>
      </c>
      <c r="AM1" s="69" t="s">
        <v>2879</v>
      </c>
      <c r="AN1" s="61" t="s">
        <v>2603</v>
      </c>
      <c r="AO1" s="61" t="s">
        <v>2662</v>
      </c>
      <c r="AP1" s="61" t="s">
        <v>2604</v>
      </c>
      <c r="AQ1" s="61" t="s">
        <v>2663</v>
      </c>
    </row>
    <row r="2" spans="1:44" hidden="1">
      <c r="A2" s="52">
        <v>448</v>
      </c>
      <c r="B2" s="52" t="s">
        <v>13</v>
      </c>
      <c r="C2" s="66" t="s">
        <v>29</v>
      </c>
      <c r="D2" s="52" t="s">
        <v>1159</v>
      </c>
      <c r="E2" s="77" t="s">
        <v>1160</v>
      </c>
      <c r="F2" s="50">
        <v>3</v>
      </c>
      <c r="G2" s="50" t="s">
        <v>1161</v>
      </c>
      <c r="H2" s="77" t="s">
        <v>371</v>
      </c>
      <c r="I2" s="69" t="s">
        <v>371</v>
      </c>
      <c r="J2" s="70" t="s">
        <v>371</v>
      </c>
      <c r="K2" s="77"/>
      <c r="L2" s="77">
        <v>0</v>
      </c>
      <c r="M2" s="77"/>
      <c r="N2" s="6">
        <v>0.8</v>
      </c>
      <c r="O2" s="55"/>
      <c r="P2" s="77" t="s">
        <v>65</v>
      </c>
      <c r="Q2" s="67" t="s">
        <v>608</v>
      </c>
      <c r="R2" s="68" t="s">
        <v>145</v>
      </c>
      <c r="S2" s="74" t="s">
        <v>66</v>
      </c>
      <c r="T2" s="115" t="s">
        <v>66</v>
      </c>
      <c r="U2" s="121" t="s">
        <v>171</v>
      </c>
      <c r="V2" s="121" t="s">
        <v>371</v>
      </c>
      <c r="W2" s="69" t="s">
        <v>609</v>
      </c>
      <c r="X2" s="77"/>
      <c r="Y2" s="77"/>
      <c r="Z2" s="69"/>
      <c r="AB2" s="69" t="s">
        <v>2994</v>
      </c>
      <c r="AC2" s="77">
        <v>0</v>
      </c>
      <c r="AD2" s="7" t="s">
        <v>2777</v>
      </c>
      <c r="AE2" s="70" t="s">
        <v>2823</v>
      </c>
      <c r="AF2" s="149">
        <f>VLOOKUP($J2,context!$K$2:$AC$348,5,FALSE)</f>
        <v>0</v>
      </c>
      <c r="AG2" s="149">
        <f>VLOOKUP($J2,context!$K$2:$AC$348,6,FALSE)</f>
        <v>0</v>
      </c>
      <c r="AH2" s="149">
        <f>VLOOKUP($J2,context!$K$2:$AC$348,7,FALSE)</f>
        <v>0</v>
      </c>
      <c r="AI2" s="149">
        <f>VLOOKUP($J2,context!$K$2:$AC$348,8,FALSE)</f>
        <v>1</v>
      </c>
      <c r="AJ2" s="149">
        <f>VLOOKUP($J2,context!$K$2:$AC$348,9,FALSE)</f>
        <v>1</v>
      </c>
      <c r="AK2" s="149">
        <f>VLOOKUP($J2,context!$K$2:$AC$348,10,FALSE)</f>
        <v>1</v>
      </c>
      <c r="AL2" s="149">
        <f>VLOOKUP($J2,context!$K$2:$AC$348,11,FALSE)</f>
        <v>0.4</v>
      </c>
      <c r="AM2" s="149">
        <f>VLOOKUP($J2,context!$K$2:$AC$348,12,FALSE)</f>
        <v>0.2</v>
      </c>
      <c r="AN2" s="149">
        <f>VLOOKUP($J2,context!$K$2:$AC$348,13,FALSE)</f>
        <v>0.2</v>
      </c>
      <c r="AO2" s="149">
        <f>VLOOKUP($J2,context!$K$2:$AC$348,14,FALSE)</f>
        <v>0.4</v>
      </c>
      <c r="AP2" s="149">
        <f>VLOOKUP($J2,context!$K$2:$AC$348,15,FALSE)</f>
        <v>0</v>
      </c>
      <c r="AQ2" s="149">
        <f>VLOOKUP($J2,context!$K$2:$AC$348,16,FALSE)</f>
        <v>0.2</v>
      </c>
      <c r="AR2" s="149">
        <f>SUM(AF2:AQ2)</f>
        <v>4.4000000000000004</v>
      </c>
    </row>
    <row r="3" spans="1:44" hidden="1">
      <c r="A3" s="52">
        <v>606</v>
      </c>
      <c r="B3" s="52" t="s">
        <v>13</v>
      </c>
      <c r="C3" s="117" t="s">
        <v>1902</v>
      </c>
      <c r="E3" s="69" t="s">
        <v>2271</v>
      </c>
      <c r="G3" s="62" t="s">
        <v>1903</v>
      </c>
      <c r="J3" s="70" t="s">
        <v>371</v>
      </c>
      <c r="K3" s="61" t="s">
        <v>1904</v>
      </c>
      <c r="L3" s="61">
        <v>1</v>
      </c>
      <c r="N3" s="63">
        <v>0.8</v>
      </c>
      <c r="P3" s="77" t="s">
        <v>65</v>
      </c>
      <c r="Q3" s="67" t="s">
        <v>608</v>
      </c>
      <c r="R3" s="68" t="s">
        <v>145</v>
      </c>
      <c r="S3" s="74" t="s">
        <v>66</v>
      </c>
      <c r="T3" s="115" t="s">
        <v>66</v>
      </c>
      <c r="U3" s="121" t="s">
        <v>171</v>
      </c>
      <c r="V3" s="121" t="s">
        <v>371</v>
      </c>
      <c r="AB3" s="69" t="s">
        <v>2994</v>
      </c>
      <c r="AC3" s="77">
        <v>0</v>
      </c>
      <c r="AD3" s="7" t="s">
        <v>2777</v>
      </c>
      <c r="AE3" s="70" t="s">
        <v>2823</v>
      </c>
      <c r="AF3" s="149">
        <f>VLOOKUP($J3,context!$K$2:$AC$348,5,FALSE)</f>
        <v>0</v>
      </c>
      <c r="AG3" s="149">
        <f>VLOOKUP($J3,context!$K$2:$AC$348,6,FALSE)</f>
        <v>0</v>
      </c>
      <c r="AH3" s="149">
        <f>VLOOKUP($J3,context!$K$2:$AC$348,7,FALSE)</f>
        <v>0</v>
      </c>
      <c r="AI3" s="149">
        <f>VLOOKUP($J3,context!$K$2:$AC$348,8,FALSE)</f>
        <v>1</v>
      </c>
      <c r="AJ3" s="149">
        <f>VLOOKUP($J3,context!$K$2:$AC$348,9,FALSE)</f>
        <v>1</v>
      </c>
      <c r="AK3" s="149">
        <f>VLOOKUP($J3,context!$K$2:$AC$348,10,FALSE)</f>
        <v>1</v>
      </c>
      <c r="AL3" s="149">
        <f>VLOOKUP($J3,context!$K$2:$AC$348,11,FALSE)</f>
        <v>0.4</v>
      </c>
      <c r="AM3" s="149">
        <f>VLOOKUP($J3,context!$K$2:$AC$348,12,FALSE)</f>
        <v>0.2</v>
      </c>
      <c r="AN3" s="149">
        <f>VLOOKUP($J3,context!$K$2:$AC$348,13,FALSE)</f>
        <v>0.2</v>
      </c>
      <c r="AO3" s="149">
        <f>VLOOKUP($J3,context!$K$2:$AC$348,14,FALSE)</f>
        <v>0.4</v>
      </c>
      <c r="AP3" s="149">
        <f>VLOOKUP($J3,context!$K$2:$AC$348,15,FALSE)</f>
        <v>0</v>
      </c>
      <c r="AQ3" s="149">
        <f>VLOOKUP($J3,context!$K$2:$AC$348,16,FALSE)</f>
        <v>0.2</v>
      </c>
      <c r="AR3" s="149">
        <f t="shared" ref="AR3:AR66" si="0">SUM(AF3:AQ3)</f>
        <v>4.4000000000000004</v>
      </c>
    </row>
    <row r="4" spans="1:44" hidden="1">
      <c r="A4" s="52">
        <v>689</v>
      </c>
      <c r="B4" s="52" t="s">
        <v>13</v>
      </c>
      <c r="C4" s="117" t="s">
        <v>1902</v>
      </c>
      <c r="E4" s="69" t="s">
        <v>2271</v>
      </c>
      <c r="G4" s="62" t="s">
        <v>2020</v>
      </c>
      <c r="J4" s="70" t="s">
        <v>371</v>
      </c>
      <c r="K4" s="61" t="s">
        <v>2021</v>
      </c>
      <c r="L4" s="61">
        <v>0</v>
      </c>
      <c r="N4" s="63">
        <v>0.8</v>
      </c>
      <c r="P4" s="77" t="s">
        <v>65</v>
      </c>
      <c r="Q4" s="67" t="s">
        <v>608</v>
      </c>
      <c r="R4" s="68" t="s">
        <v>145</v>
      </c>
      <c r="S4" s="74" t="s">
        <v>66</v>
      </c>
      <c r="T4" s="115" t="s">
        <v>66</v>
      </c>
      <c r="U4" s="121" t="s">
        <v>171</v>
      </c>
      <c r="V4" s="121" t="s">
        <v>371</v>
      </c>
      <c r="AB4" s="69" t="s">
        <v>2994</v>
      </c>
      <c r="AC4" s="77">
        <v>0</v>
      </c>
      <c r="AD4" s="7" t="s">
        <v>2777</v>
      </c>
      <c r="AE4" s="70" t="s">
        <v>2823</v>
      </c>
      <c r="AF4" s="149">
        <f>VLOOKUP($J4,context!$K$2:$AC$348,5,FALSE)</f>
        <v>0</v>
      </c>
      <c r="AG4" s="149">
        <f>VLOOKUP($J4,context!$K$2:$AC$348,6,FALSE)</f>
        <v>0</v>
      </c>
      <c r="AH4" s="149">
        <f>VLOOKUP($J4,context!$K$2:$AC$348,7,FALSE)</f>
        <v>0</v>
      </c>
      <c r="AI4" s="149">
        <f>VLOOKUP($J4,context!$K$2:$AC$348,8,FALSE)</f>
        <v>1</v>
      </c>
      <c r="AJ4" s="149">
        <f>VLOOKUP($J4,context!$K$2:$AC$348,9,FALSE)</f>
        <v>1</v>
      </c>
      <c r="AK4" s="149">
        <f>VLOOKUP($J4,context!$K$2:$AC$348,10,FALSE)</f>
        <v>1</v>
      </c>
      <c r="AL4" s="149">
        <f>VLOOKUP($J4,context!$K$2:$AC$348,11,FALSE)</f>
        <v>0.4</v>
      </c>
      <c r="AM4" s="149">
        <f>VLOOKUP($J4,context!$K$2:$AC$348,12,FALSE)</f>
        <v>0.2</v>
      </c>
      <c r="AN4" s="149">
        <f>VLOOKUP($J4,context!$K$2:$AC$348,13,FALSE)</f>
        <v>0.2</v>
      </c>
      <c r="AO4" s="149">
        <f>VLOOKUP($J4,context!$K$2:$AC$348,14,FALSE)</f>
        <v>0.4</v>
      </c>
      <c r="AP4" s="149">
        <f>VLOOKUP($J4,context!$K$2:$AC$348,15,FALSE)</f>
        <v>0</v>
      </c>
      <c r="AQ4" s="149">
        <f>VLOOKUP($J4,context!$K$2:$AC$348,16,FALSE)</f>
        <v>0.2</v>
      </c>
      <c r="AR4" s="149">
        <f t="shared" si="0"/>
        <v>4.4000000000000004</v>
      </c>
    </row>
    <row r="5" spans="1:44" hidden="1">
      <c r="A5" s="52">
        <v>314</v>
      </c>
      <c r="B5" s="52" t="s">
        <v>2708</v>
      </c>
      <c r="C5" s="66" t="s">
        <v>905</v>
      </c>
      <c r="D5" s="52"/>
      <c r="E5" s="77" t="s">
        <v>906</v>
      </c>
      <c r="F5" s="50">
        <v>5</v>
      </c>
      <c r="G5" s="50" t="s">
        <v>938</v>
      </c>
      <c r="H5" s="77" t="s">
        <v>951</v>
      </c>
      <c r="I5" s="69" t="s">
        <v>952</v>
      </c>
      <c r="J5" s="70" t="s">
        <v>952</v>
      </c>
      <c r="K5" s="77"/>
      <c r="L5" s="69">
        <v>1</v>
      </c>
      <c r="M5" s="77"/>
      <c r="N5" s="6">
        <v>1</v>
      </c>
      <c r="O5" s="55">
        <v>43015</v>
      </c>
      <c r="P5" s="77" t="s">
        <v>65</v>
      </c>
      <c r="Q5" s="67" t="s">
        <v>184</v>
      </c>
      <c r="R5" s="68" t="s">
        <v>608</v>
      </c>
      <c r="S5" s="74" t="s">
        <v>66</v>
      </c>
      <c r="T5" s="115" t="s">
        <v>66</v>
      </c>
      <c r="U5" s="121" t="s">
        <v>171</v>
      </c>
      <c r="V5" s="121" t="s">
        <v>167</v>
      </c>
      <c r="W5" s="69" t="s">
        <v>609</v>
      </c>
      <c r="X5" s="77"/>
      <c r="Y5" s="77"/>
      <c r="Z5" s="77"/>
      <c r="AB5" s="69" t="s">
        <v>2872</v>
      </c>
      <c r="AC5" s="77"/>
      <c r="AD5" s="7" t="s">
        <v>2863</v>
      </c>
      <c r="AE5" s="131" t="s">
        <v>372</v>
      </c>
      <c r="AF5" s="149">
        <f>VLOOKUP($J5,context!$K$2:$AC$348,5,FALSE)</f>
        <v>0</v>
      </c>
      <c r="AG5" s="149">
        <f>VLOOKUP($J5,context!$K$2:$AC$348,6,FALSE)</f>
        <v>0</v>
      </c>
      <c r="AH5" s="149">
        <f>VLOOKUP($J5,context!$K$2:$AC$348,7,FALSE)</f>
        <v>0</v>
      </c>
      <c r="AI5" s="149">
        <f>VLOOKUP($J5,context!$K$2:$AC$348,8,FALSE)</f>
        <v>1</v>
      </c>
      <c r="AJ5" s="149">
        <f>VLOOKUP($J5,context!$K$2:$AC$348,9,FALSE)</f>
        <v>0.8</v>
      </c>
      <c r="AK5" s="149">
        <f>VLOOKUP($J5,context!$K$2:$AC$348,10,FALSE)</f>
        <v>0</v>
      </c>
      <c r="AL5" s="149">
        <f>VLOOKUP($J5,context!$K$2:$AC$348,11,FALSE)</f>
        <v>1</v>
      </c>
      <c r="AM5" s="149">
        <f>VLOOKUP($J5,context!$K$2:$AC$348,12,FALSE)</f>
        <v>0</v>
      </c>
      <c r="AN5" s="149">
        <f>VLOOKUP($J5,context!$K$2:$AC$348,13,FALSE)</f>
        <v>0.2</v>
      </c>
      <c r="AO5" s="149">
        <f>VLOOKUP($J5,context!$K$2:$AC$348,14,FALSE)</f>
        <v>0</v>
      </c>
      <c r="AP5" s="149">
        <f>VLOOKUP($J5,context!$K$2:$AC$348,15,FALSE)</f>
        <v>0</v>
      </c>
      <c r="AQ5" s="149">
        <f>VLOOKUP($J5,context!$K$2:$AC$348,16,FALSE)</f>
        <v>0.2</v>
      </c>
      <c r="AR5" s="149">
        <f t="shared" si="0"/>
        <v>3.2</v>
      </c>
    </row>
    <row r="6" spans="1:44" hidden="1">
      <c r="A6" s="52">
        <v>1</v>
      </c>
      <c r="B6" s="52" t="s">
        <v>13</v>
      </c>
      <c r="C6" s="66" t="s">
        <v>21</v>
      </c>
      <c r="D6" s="52"/>
      <c r="E6" s="50" t="s">
        <v>605</v>
      </c>
      <c r="F6" s="50">
        <v>3</v>
      </c>
      <c r="G6" s="50" t="s">
        <v>85</v>
      </c>
      <c r="H6" s="77"/>
      <c r="I6" s="69" t="s">
        <v>95</v>
      </c>
      <c r="J6" s="70" t="s">
        <v>95</v>
      </c>
      <c r="K6" s="77" t="s">
        <v>606</v>
      </c>
      <c r="L6" s="69">
        <v>0</v>
      </c>
      <c r="M6" s="77"/>
      <c r="N6" s="6">
        <v>1</v>
      </c>
      <c r="O6" s="55"/>
      <c r="P6" s="77" t="s">
        <v>65</v>
      </c>
      <c r="Q6" s="67" t="s">
        <v>608</v>
      </c>
      <c r="R6" s="68" t="s">
        <v>608</v>
      </c>
      <c r="S6" s="74" t="s">
        <v>66</v>
      </c>
      <c r="T6" s="115" t="s">
        <v>66</v>
      </c>
      <c r="U6" s="121" t="s">
        <v>95</v>
      </c>
      <c r="V6" s="121" t="s">
        <v>89</v>
      </c>
      <c r="W6" s="77"/>
      <c r="X6" s="69" t="s">
        <v>609</v>
      </c>
      <c r="Y6" s="77"/>
      <c r="Z6" s="77"/>
      <c r="AA6" s="7" t="s">
        <v>610</v>
      </c>
      <c r="AB6" s="69" t="s">
        <v>2968</v>
      </c>
      <c r="AC6" s="77">
        <v>0</v>
      </c>
      <c r="AD6" s="7" t="s">
        <v>2775</v>
      </c>
      <c r="AE6" s="70" t="s">
        <v>3000</v>
      </c>
      <c r="AF6" s="149">
        <f>VLOOKUP($J6,context!$K$2:$AC$348,5,FALSE)</f>
        <v>0</v>
      </c>
      <c r="AG6" s="149">
        <f>VLOOKUP($J6,context!$K$2:$AC$348,6,FALSE)</f>
        <v>0</v>
      </c>
      <c r="AH6" s="149">
        <f>VLOOKUP($J6,context!$K$2:$AC$348,7,FALSE)</f>
        <v>0</v>
      </c>
      <c r="AI6" s="149">
        <f>VLOOKUP($J6,context!$K$2:$AC$348,8,FALSE)</f>
        <v>1</v>
      </c>
      <c r="AJ6" s="149">
        <f>VLOOKUP($J6,context!$K$2:$AC$348,9,FALSE)</f>
        <v>0</v>
      </c>
      <c r="AK6" s="149">
        <f>VLOOKUP($J6,context!$K$2:$AC$348,10,FALSE)</f>
        <v>0</v>
      </c>
      <c r="AL6" s="149">
        <f>VLOOKUP($J6,context!$K$2:$AC$348,11,FALSE)</f>
        <v>0.2</v>
      </c>
      <c r="AM6" s="149">
        <f>VLOOKUP($J6,context!$K$2:$AC$348,12,FALSE)</f>
        <v>0.2</v>
      </c>
      <c r="AN6" s="149">
        <f>VLOOKUP($J6,context!$K$2:$AC$348,13,FALSE)</f>
        <v>0.6</v>
      </c>
      <c r="AO6" s="149">
        <f>VLOOKUP($J6,context!$K$2:$AC$348,14,FALSE)</f>
        <v>0.8</v>
      </c>
      <c r="AP6" s="149">
        <f>VLOOKUP($J6,context!$K$2:$AC$348,15,FALSE)</f>
        <v>0</v>
      </c>
      <c r="AQ6" s="149">
        <f>VLOOKUP($J6,context!$K$2:$AC$348,16,FALSE)</f>
        <v>0.2</v>
      </c>
      <c r="AR6" s="149">
        <f t="shared" si="0"/>
        <v>3</v>
      </c>
    </row>
    <row r="7" spans="1:44" hidden="1">
      <c r="A7" s="52">
        <v>617</v>
      </c>
      <c r="B7" s="52" t="s">
        <v>13</v>
      </c>
      <c r="C7" s="117" t="s">
        <v>1902</v>
      </c>
      <c r="E7" s="69" t="s">
        <v>2271</v>
      </c>
      <c r="G7" s="62" t="s">
        <v>85</v>
      </c>
      <c r="J7" s="70" t="s">
        <v>95</v>
      </c>
      <c r="K7" s="61" t="s">
        <v>1917</v>
      </c>
      <c r="L7" s="69">
        <v>0</v>
      </c>
      <c r="N7" s="6">
        <v>1</v>
      </c>
      <c r="P7" s="77" t="s">
        <v>65</v>
      </c>
      <c r="Q7" s="67" t="s">
        <v>608</v>
      </c>
      <c r="R7" s="68" t="s">
        <v>608</v>
      </c>
      <c r="S7" s="74" t="s">
        <v>66</v>
      </c>
      <c r="T7" s="115" t="s">
        <v>66</v>
      </c>
      <c r="U7" s="121" t="s">
        <v>95</v>
      </c>
      <c r="V7" s="121" t="s">
        <v>89</v>
      </c>
      <c r="AB7" s="69" t="s">
        <v>2968</v>
      </c>
      <c r="AD7" s="7"/>
      <c r="AE7" s="70" t="s">
        <v>3001</v>
      </c>
      <c r="AF7" s="149">
        <f>VLOOKUP($J7,context!$K$2:$AC$348,5,FALSE)</f>
        <v>0</v>
      </c>
      <c r="AG7" s="149">
        <f>VLOOKUP($J7,context!$K$2:$AC$348,6,FALSE)</f>
        <v>0</v>
      </c>
      <c r="AH7" s="149">
        <f>VLOOKUP($J7,context!$K$2:$AC$348,7,FALSE)</f>
        <v>0</v>
      </c>
      <c r="AI7" s="149">
        <f>VLOOKUP($J7,context!$K$2:$AC$348,8,FALSE)</f>
        <v>1</v>
      </c>
      <c r="AJ7" s="149">
        <f>VLOOKUP($J7,context!$K$2:$AC$348,9,FALSE)</f>
        <v>0</v>
      </c>
      <c r="AK7" s="149">
        <f>VLOOKUP($J7,context!$K$2:$AC$348,10,FALSE)</f>
        <v>0</v>
      </c>
      <c r="AL7" s="149">
        <f>VLOOKUP($J7,context!$K$2:$AC$348,11,FALSE)</f>
        <v>0.2</v>
      </c>
      <c r="AM7" s="149">
        <f>VLOOKUP($J7,context!$K$2:$AC$348,12,FALSE)</f>
        <v>0.2</v>
      </c>
      <c r="AN7" s="149">
        <f>VLOOKUP($J7,context!$K$2:$AC$348,13,FALSE)</f>
        <v>0.6</v>
      </c>
      <c r="AO7" s="149">
        <f>VLOOKUP($J7,context!$K$2:$AC$348,14,FALSE)</f>
        <v>0.8</v>
      </c>
      <c r="AP7" s="149">
        <f>VLOOKUP($J7,context!$K$2:$AC$348,15,FALSE)</f>
        <v>0</v>
      </c>
      <c r="AQ7" s="149">
        <f>VLOOKUP($J7,context!$K$2:$AC$348,16,FALSE)</f>
        <v>0.2</v>
      </c>
      <c r="AR7" s="149">
        <f t="shared" si="0"/>
        <v>3</v>
      </c>
    </row>
    <row r="8" spans="1:44" hidden="1">
      <c r="A8" s="122">
        <v>851</v>
      </c>
      <c r="B8" s="52" t="s">
        <v>13</v>
      </c>
      <c r="C8" s="123" t="s">
        <v>2413</v>
      </c>
      <c r="D8" s="123" t="s">
        <v>2433</v>
      </c>
      <c r="E8" s="122" t="s">
        <v>2414</v>
      </c>
      <c r="F8" s="122">
        <v>3</v>
      </c>
      <c r="G8" s="124" t="s">
        <v>95</v>
      </c>
      <c r="H8" s="122"/>
      <c r="I8" s="122"/>
      <c r="J8" s="125" t="s">
        <v>85</v>
      </c>
      <c r="K8" s="122" t="s">
        <v>2962</v>
      </c>
      <c r="L8" s="69">
        <v>0</v>
      </c>
      <c r="M8" s="122"/>
      <c r="N8" s="6">
        <v>1</v>
      </c>
      <c r="O8" s="126"/>
      <c r="P8" s="122" t="s">
        <v>65</v>
      </c>
      <c r="Q8" s="127" t="s">
        <v>607</v>
      </c>
      <c r="R8" s="68" t="s">
        <v>608</v>
      </c>
      <c r="S8" s="74" t="s">
        <v>66</v>
      </c>
      <c r="T8" s="115" t="s">
        <v>66</v>
      </c>
      <c r="U8" s="121" t="s">
        <v>95</v>
      </c>
      <c r="V8" s="121" t="s">
        <v>89</v>
      </c>
      <c r="W8" s="122"/>
      <c r="X8" s="122"/>
      <c r="Y8" s="122"/>
      <c r="Z8" s="122"/>
      <c r="AA8" s="122"/>
      <c r="AB8" s="122" t="s">
        <v>2968</v>
      </c>
      <c r="AC8" s="122"/>
      <c r="AD8" s="7"/>
      <c r="AE8" s="70" t="s">
        <v>3002</v>
      </c>
      <c r="AF8" s="149">
        <f>VLOOKUP($J8,context!$K$2:$AC$348,5,FALSE)</f>
        <v>0</v>
      </c>
      <c r="AG8" s="149">
        <f>VLOOKUP($J8,context!$K$2:$AC$348,6,FALSE)</f>
        <v>0</v>
      </c>
      <c r="AH8" s="149">
        <f>VLOOKUP($J8,context!$K$2:$AC$348,7,FALSE)</f>
        <v>0</v>
      </c>
      <c r="AI8" s="149">
        <f>VLOOKUP($J8,context!$K$2:$AC$348,8,FALSE)</f>
        <v>1</v>
      </c>
      <c r="AJ8" s="149">
        <f>VLOOKUP($J8,context!$K$2:$AC$348,9,FALSE)</f>
        <v>0</v>
      </c>
      <c r="AK8" s="149">
        <f>VLOOKUP($J8,context!$K$2:$AC$348,10,FALSE)</f>
        <v>0</v>
      </c>
      <c r="AL8" s="149">
        <f>VLOOKUP($J8,context!$K$2:$AC$348,11,FALSE)</f>
        <v>0.2</v>
      </c>
      <c r="AM8" s="149">
        <f>VLOOKUP($J8,context!$K$2:$AC$348,12,FALSE)</f>
        <v>0.2</v>
      </c>
      <c r="AN8" s="149">
        <f>VLOOKUP($J8,context!$K$2:$AC$348,13,FALSE)</f>
        <v>0.6</v>
      </c>
      <c r="AO8" s="149">
        <f>VLOOKUP($J8,context!$K$2:$AC$348,14,FALSE)</f>
        <v>0.8</v>
      </c>
      <c r="AP8" s="149">
        <f>VLOOKUP($J8,context!$K$2:$AC$348,15,FALSE)</f>
        <v>0</v>
      </c>
      <c r="AQ8" s="149">
        <f>VLOOKUP($J8,context!$K$2:$AC$348,16,FALSE)</f>
        <v>0.2</v>
      </c>
      <c r="AR8" s="149">
        <f t="shared" si="0"/>
        <v>3</v>
      </c>
    </row>
    <row r="9" spans="1:44" hidden="1">
      <c r="A9" s="52">
        <v>163</v>
      </c>
      <c r="B9" s="52" t="s">
        <v>13</v>
      </c>
      <c r="C9" s="66" t="s">
        <v>800</v>
      </c>
      <c r="D9" s="52" t="s">
        <v>801</v>
      </c>
      <c r="E9" s="77" t="s">
        <v>802</v>
      </c>
      <c r="F9" s="50">
        <v>4</v>
      </c>
      <c r="G9" s="50" t="s">
        <v>85</v>
      </c>
      <c r="H9" s="77"/>
      <c r="I9" s="69" t="s">
        <v>85</v>
      </c>
      <c r="J9" s="70" t="s">
        <v>95</v>
      </c>
      <c r="K9" s="77" t="s">
        <v>803</v>
      </c>
      <c r="L9" s="69">
        <v>0</v>
      </c>
      <c r="M9" s="77"/>
      <c r="N9" s="6">
        <v>1</v>
      </c>
      <c r="O9" s="55">
        <v>43018</v>
      </c>
      <c r="P9" s="77" t="s">
        <v>65</v>
      </c>
      <c r="Q9" s="67" t="s">
        <v>108</v>
      </c>
      <c r="R9" s="68" t="s">
        <v>608</v>
      </c>
      <c r="S9" s="74" t="s">
        <v>66</v>
      </c>
      <c r="T9" s="115" t="s">
        <v>66</v>
      </c>
      <c r="U9" s="121" t="s">
        <v>95</v>
      </c>
      <c r="V9" s="121" t="s">
        <v>89</v>
      </c>
      <c r="W9" s="69" t="s">
        <v>609</v>
      </c>
      <c r="X9" s="69" t="s">
        <v>609</v>
      </c>
      <c r="Y9" s="77"/>
      <c r="Z9" s="77"/>
      <c r="AA9" s="7" t="s">
        <v>1784</v>
      </c>
      <c r="AB9" s="77"/>
      <c r="AC9" s="77">
        <v>1</v>
      </c>
      <c r="AD9" s="7" t="s">
        <v>2775</v>
      </c>
      <c r="AE9" s="70" t="s">
        <v>94</v>
      </c>
      <c r="AF9" s="149">
        <f>VLOOKUP($J9,context!$K$2:$AC$348,5,FALSE)</f>
        <v>0</v>
      </c>
      <c r="AG9" s="149">
        <f>VLOOKUP($J9,context!$K$2:$AC$348,6,FALSE)</f>
        <v>0</v>
      </c>
      <c r="AH9" s="149">
        <f>VLOOKUP($J9,context!$K$2:$AC$348,7,FALSE)</f>
        <v>0</v>
      </c>
      <c r="AI9" s="149">
        <f>VLOOKUP($J9,context!$K$2:$AC$348,8,FALSE)</f>
        <v>1</v>
      </c>
      <c r="AJ9" s="149">
        <f>VLOOKUP($J9,context!$K$2:$AC$348,9,FALSE)</f>
        <v>0</v>
      </c>
      <c r="AK9" s="149">
        <f>VLOOKUP($J9,context!$K$2:$AC$348,10,FALSE)</f>
        <v>0</v>
      </c>
      <c r="AL9" s="149">
        <f>VLOOKUP($J9,context!$K$2:$AC$348,11,FALSE)</f>
        <v>0.2</v>
      </c>
      <c r="AM9" s="149">
        <f>VLOOKUP($J9,context!$K$2:$AC$348,12,FALSE)</f>
        <v>0.2</v>
      </c>
      <c r="AN9" s="149">
        <f>VLOOKUP($J9,context!$K$2:$AC$348,13,FALSE)</f>
        <v>0.6</v>
      </c>
      <c r="AO9" s="149">
        <f>VLOOKUP($J9,context!$K$2:$AC$348,14,FALSE)</f>
        <v>0.8</v>
      </c>
      <c r="AP9" s="149">
        <f>VLOOKUP($J9,context!$K$2:$AC$348,15,FALSE)</f>
        <v>0</v>
      </c>
      <c r="AQ9" s="149">
        <f>VLOOKUP($J9,context!$K$2:$AC$348,16,FALSE)</f>
        <v>0.2</v>
      </c>
      <c r="AR9" s="149">
        <f t="shared" si="0"/>
        <v>3</v>
      </c>
    </row>
    <row r="10" spans="1:44" hidden="1">
      <c r="A10" s="52">
        <v>499</v>
      </c>
      <c r="B10" s="52" t="s">
        <v>13</v>
      </c>
      <c r="C10" s="66" t="s">
        <v>29</v>
      </c>
      <c r="D10" s="52" t="s">
        <v>1159</v>
      </c>
      <c r="E10" s="77" t="s">
        <v>1160</v>
      </c>
      <c r="F10" s="50">
        <v>3</v>
      </c>
      <c r="G10" s="50" t="s">
        <v>2623</v>
      </c>
      <c r="H10" s="77"/>
      <c r="J10" s="70" t="s">
        <v>2644</v>
      </c>
      <c r="K10" s="77" t="s">
        <v>2637</v>
      </c>
      <c r="L10" s="69">
        <v>0</v>
      </c>
      <c r="M10" s="77"/>
      <c r="N10" s="6">
        <v>0.8</v>
      </c>
      <c r="O10" s="55"/>
      <c r="P10" s="69" t="s">
        <v>65</v>
      </c>
      <c r="Q10" s="67" t="s">
        <v>608</v>
      </c>
      <c r="R10" s="68" t="s">
        <v>608</v>
      </c>
      <c r="S10" s="74" t="s">
        <v>66</v>
      </c>
      <c r="T10" s="115" t="s">
        <v>66</v>
      </c>
      <c r="U10" s="121" t="s">
        <v>95</v>
      </c>
      <c r="V10" s="121" t="s">
        <v>2637</v>
      </c>
      <c r="W10" s="77"/>
      <c r="X10" s="69"/>
      <c r="Y10" s="77"/>
      <c r="Z10" s="77"/>
      <c r="AB10" s="69" t="s">
        <v>2988</v>
      </c>
      <c r="AC10" s="69">
        <v>1</v>
      </c>
      <c r="AD10" s="7" t="s">
        <v>2775</v>
      </c>
      <c r="AE10" s="70" t="s">
        <v>94</v>
      </c>
      <c r="AF10" s="149">
        <f>VLOOKUP($J10,context!$K$2:$AC$348,5,FALSE)</f>
        <v>0</v>
      </c>
      <c r="AG10" s="149">
        <f>VLOOKUP($J10,context!$K$2:$AC$348,6,FALSE)</f>
        <v>0</v>
      </c>
      <c r="AH10" s="149">
        <f>VLOOKUP($J10,context!$K$2:$AC$348,7,FALSE)</f>
        <v>0</v>
      </c>
      <c r="AI10" s="149">
        <f>VLOOKUP($J10,context!$K$2:$AC$348,8,FALSE)</f>
        <v>1</v>
      </c>
      <c r="AJ10" s="149">
        <f>VLOOKUP($J10,context!$K$2:$AC$348,9,FALSE)</f>
        <v>0</v>
      </c>
      <c r="AK10" s="149">
        <f>VLOOKUP($J10,context!$K$2:$AC$348,10,FALSE)</f>
        <v>0</v>
      </c>
      <c r="AL10" s="149">
        <f>VLOOKUP($J10,context!$K$2:$AC$348,11,FALSE)</f>
        <v>0.2</v>
      </c>
      <c r="AM10" s="149">
        <f>VLOOKUP($J10,context!$K$2:$AC$348,12,FALSE)</f>
        <v>0.2</v>
      </c>
      <c r="AN10" s="149">
        <f>VLOOKUP($J10,context!$K$2:$AC$348,13,FALSE)</f>
        <v>0.6</v>
      </c>
      <c r="AO10" s="149">
        <f>VLOOKUP($J10,context!$K$2:$AC$348,14,FALSE)</f>
        <v>0.8</v>
      </c>
      <c r="AP10" s="149">
        <f>VLOOKUP($J10,context!$K$2:$AC$348,15,FALSE)</f>
        <v>0</v>
      </c>
      <c r="AQ10" s="149">
        <f>VLOOKUP($J10,context!$K$2:$AC$348,16,FALSE)</f>
        <v>0.2</v>
      </c>
      <c r="AR10" s="149">
        <f t="shared" si="0"/>
        <v>3</v>
      </c>
    </row>
    <row r="11" spans="1:44" hidden="1">
      <c r="A11" s="52">
        <v>557</v>
      </c>
      <c r="B11" s="52" t="s">
        <v>13</v>
      </c>
      <c r="C11" s="114" t="s">
        <v>1732</v>
      </c>
      <c r="E11" s="69" t="s">
        <v>1891</v>
      </c>
      <c r="F11" s="61">
        <v>6</v>
      </c>
      <c r="G11" s="69" t="s">
        <v>1725</v>
      </c>
      <c r="I11" s="69" t="s">
        <v>1725</v>
      </c>
      <c r="J11" s="70" t="s">
        <v>1899</v>
      </c>
      <c r="K11" s="61" t="s">
        <v>1797</v>
      </c>
      <c r="L11" s="69">
        <v>0</v>
      </c>
      <c r="M11" s="61" t="s">
        <v>1798</v>
      </c>
      <c r="N11" s="63">
        <v>1</v>
      </c>
      <c r="P11" s="77" t="s">
        <v>65</v>
      </c>
      <c r="Q11" s="67" t="s">
        <v>608</v>
      </c>
      <c r="R11" s="68" t="s">
        <v>87</v>
      </c>
      <c r="S11" s="74" t="s">
        <v>66</v>
      </c>
      <c r="T11" s="115" t="s">
        <v>66</v>
      </c>
      <c r="U11" s="121" t="s">
        <v>95</v>
      </c>
      <c r="V11" s="121" t="s">
        <v>89</v>
      </c>
      <c r="AC11" s="69">
        <v>1</v>
      </c>
      <c r="AD11" s="7" t="s">
        <v>2775</v>
      </c>
      <c r="AE11" s="70" t="s">
        <v>94</v>
      </c>
      <c r="AF11" s="149">
        <f>VLOOKUP($J11,context!$K$2:$AC$348,5,FALSE)</f>
        <v>0</v>
      </c>
      <c r="AG11" s="149">
        <f>VLOOKUP($J11,context!$K$2:$AC$348,6,FALSE)</f>
        <v>0</v>
      </c>
      <c r="AH11" s="149">
        <f>VLOOKUP($J11,context!$K$2:$AC$348,7,FALSE)</f>
        <v>0</v>
      </c>
      <c r="AI11" s="149">
        <f>VLOOKUP($J11,context!$K$2:$AC$348,8,FALSE)</f>
        <v>1</v>
      </c>
      <c r="AJ11" s="149">
        <f>VLOOKUP($J11,context!$K$2:$AC$348,9,FALSE)</f>
        <v>0</v>
      </c>
      <c r="AK11" s="149">
        <f>VLOOKUP($J11,context!$K$2:$AC$348,10,FALSE)</f>
        <v>0</v>
      </c>
      <c r="AL11" s="149">
        <f>VLOOKUP($J11,context!$K$2:$AC$348,11,FALSE)</f>
        <v>0.2</v>
      </c>
      <c r="AM11" s="149">
        <f>VLOOKUP($J11,context!$K$2:$AC$348,12,FALSE)</f>
        <v>0.2</v>
      </c>
      <c r="AN11" s="149">
        <f>VLOOKUP($J11,context!$K$2:$AC$348,13,FALSE)</f>
        <v>0.2</v>
      </c>
      <c r="AO11" s="149">
        <f>VLOOKUP($J11,context!$K$2:$AC$348,14,FALSE)</f>
        <v>0.2</v>
      </c>
      <c r="AP11" s="149">
        <f>VLOOKUP($J11,context!$K$2:$AC$348,15,FALSE)</f>
        <v>0</v>
      </c>
      <c r="AQ11" s="149">
        <f>VLOOKUP($J11,context!$K$2:$AC$348,16,FALSE)</f>
        <v>0.2</v>
      </c>
      <c r="AR11" s="149">
        <f t="shared" si="0"/>
        <v>1.9999999999999998</v>
      </c>
    </row>
    <row r="12" spans="1:44" hidden="1">
      <c r="A12" s="52">
        <v>556</v>
      </c>
      <c r="B12" s="52" t="s">
        <v>13</v>
      </c>
      <c r="C12" s="114" t="s">
        <v>1732</v>
      </c>
      <c r="E12" s="69" t="s">
        <v>1891</v>
      </c>
      <c r="F12" s="61">
        <v>6</v>
      </c>
      <c r="G12" s="69" t="s">
        <v>1724</v>
      </c>
      <c r="I12" s="69" t="s">
        <v>1724</v>
      </c>
      <c r="J12" s="70" t="s">
        <v>1898</v>
      </c>
      <c r="K12" s="61" t="s">
        <v>1795</v>
      </c>
      <c r="L12" s="69">
        <v>0</v>
      </c>
      <c r="M12" s="61" t="s">
        <v>1796</v>
      </c>
      <c r="N12" s="63">
        <v>0.6</v>
      </c>
      <c r="P12" s="77" t="s">
        <v>65</v>
      </c>
      <c r="Q12" s="67" t="s">
        <v>608</v>
      </c>
      <c r="R12" s="68" t="s">
        <v>145</v>
      </c>
      <c r="S12" s="74" t="s">
        <v>66</v>
      </c>
      <c r="T12" s="115" t="s">
        <v>66</v>
      </c>
      <c r="U12" s="121" t="s">
        <v>95</v>
      </c>
      <c r="V12" s="121" t="s">
        <v>89</v>
      </c>
      <c r="W12" s="69" t="s">
        <v>609</v>
      </c>
      <c r="X12" s="69" t="s">
        <v>609</v>
      </c>
      <c r="AB12" s="61" t="s">
        <v>2837</v>
      </c>
      <c r="AC12" s="69">
        <v>0</v>
      </c>
      <c r="AD12" s="66" t="s">
        <v>2864</v>
      </c>
      <c r="AE12" s="131" t="s">
        <v>3057</v>
      </c>
      <c r="AF12" s="149">
        <f>VLOOKUP($J12,context!$K$2:$AC$348,5,FALSE)</f>
        <v>0</v>
      </c>
      <c r="AG12" s="149">
        <f>VLOOKUP($J12,context!$K$2:$AC$348,6,FALSE)</f>
        <v>0</v>
      </c>
      <c r="AH12" s="149">
        <f>VLOOKUP($J12,context!$K$2:$AC$348,7,FALSE)</f>
        <v>0</v>
      </c>
      <c r="AI12" s="149">
        <f>VLOOKUP($J12,context!$K$2:$AC$348,8,FALSE)</f>
        <v>1</v>
      </c>
      <c r="AJ12" s="149">
        <f>VLOOKUP($J12,context!$K$2:$AC$348,9,FALSE)</f>
        <v>0</v>
      </c>
      <c r="AK12" s="149">
        <f>VLOOKUP($J12,context!$K$2:$AC$348,10,FALSE)</f>
        <v>0.6</v>
      </c>
      <c r="AL12" s="149">
        <f>VLOOKUP($J12,context!$K$2:$AC$348,11,FALSE)</f>
        <v>0.2</v>
      </c>
      <c r="AM12" s="149">
        <f>VLOOKUP($J12,context!$K$2:$AC$348,12,FALSE)</f>
        <v>0.2</v>
      </c>
      <c r="AN12" s="149">
        <f>VLOOKUP($J12,context!$K$2:$AC$348,13,FALSE)</f>
        <v>0</v>
      </c>
      <c r="AO12" s="149">
        <f>VLOOKUP($J12,context!$K$2:$AC$348,14,FALSE)</f>
        <v>0.4</v>
      </c>
      <c r="AP12" s="149">
        <f>VLOOKUP($J12,context!$K$2:$AC$348,15,FALSE)</f>
        <v>0</v>
      </c>
      <c r="AQ12" s="149">
        <f>VLOOKUP($J12,context!$K$2:$AC$348,16,FALSE)</f>
        <v>0.2</v>
      </c>
      <c r="AR12" s="149">
        <f t="shared" si="0"/>
        <v>2.6</v>
      </c>
    </row>
    <row r="13" spans="1:44" hidden="1">
      <c r="A13" s="52">
        <v>798</v>
      </c>
      <c r="B13" s="52" t="s">
        <v>13</v>
      </c>
      <c r="C13" s="117" t="s">
        <v>1902</v>
      </c>
      <c r="E13" s="69" t="s">
        <v>2271</v>
      </c>
      <c r="G13" s="62" t="s">
        <v>1724</v>
      </c>
      <c r="J13" s="70" t="s">
        <v>1898</v>
      </c>
      <c r="K13" s="61" t="s">
        <v>2187</v>
      </c>
      <c r="L13" s="69">
        <v>1</v>
      </c>
      <c r="N13" s="63">
        <v>0.6</v>
      </c>
      <c r="P13" s="77" t="s">
        <v>65</v>
      </c>
      <c r="Q13" s="67" t="s">
        <v>108</v>
      </c>
      <c r="R13" s="68" t="s">
        <v>145</v>
      </c>
      <c r="S13" s="74" t="s">
        <v>66</v>
      </c>
      <c r="T13" s="115" t="s">
        <v>66</v>
      </c>
      <c r="U13" s="121" t="s">
        <v>95</v>
      </c>
      <c r="V13" s="121" t="s">
        <v>89</v>
      </c>
      <c r="W13" s="69" t="s">
        <v>609</v>
      </c>
      <c r="X13" s="69" t="s">
        <v>609</v>
      </c>
      <c r="AB13" s="61" t="s">
        <v>2837</v>
      </c>
      <c r="AC13" s="69">
        <v>0</v>
      </c>
      <c r="AE13" s="131" t="s">
        <v>3057</v>
      </c>
      <c r="AF13" s="149">
        <f>VLOOKUP($J13,context!$K$2:$AC$348,5,FALSE)</f>
        <v>0</v>
      </c>
      <c r="AG13" s="149">
        <f>VLOOKUP($J13,context!$K$2:$AC$348,6,FALSE)</f>
        <v>0</v>
      </c>
      <c r="AH13" s="149">
        <f>VLOOKUP($J13,context!$K$2:$AC$348,7,FALSE)</f>
        <v>0</v>
      </c>
      <c r="AI13" s="149">
        <f>VLOOKUP($J13,context!$K$2:$AC$348,8,FALSE)</f>
        <v>1</v>
      </c>
      <c r="AJ13" s="149">
        <f>VLOOKUP($J13,context!$K$2:$AC$348,9,FALSE)</f>
        <v>0</v>
      </c>
      <c r="AK13" s="149">
        <f>VLOOKUP($J13,context!$K$2:$AC$348,10,FALSE)</f>
        <v>0.6</v>
      </c>
      <c r="AL13" s="149">
        <f>VLOOKUP($J13,context!$K$2:$AC$348,11,FALSE)</f>
        <v>0.2</v>
      </c>
      <c r="AM13" s="149">
        <f>VLOOKUP($J13,context!$K$2:$AC$348,12,FALSE)</f>
        <v>0.2</v>
      </c>
      <c r="AN13" s="149">
        <f>VLOOKUP($J13,context!$K$2:$AC$348,13,FALSE)</f>
        <v>0</v>
      </c>
      <c r="AO13" s="149">
        <f>VLOOKUP($J13,context!$K$2:$AC$348,14,FALSE)</f>
        <v>0.4</v>
      </c>
      <c r="AP13" s="149">
        <f>VLOOKUP($J13,context!$K$2:$AC$348,15,FALSE)</f>
        <v>0</v>
      </c>
      <c r="AQ13" s="149">
        <f>VLOOKUP($J13,context!$K$2:$AC$348,16,FALSE)</f>
        <v>0.2</v>
      </c>
      <c r="AR13" s="149">
        <f t="shared" si="0"/>
        <v>2.6</v>
      </c>
    </row>
    <row r="14" spans="1:44" hidden="1">
      <c r="A14" s="52">
        <v>68</v>
      </c>
      <c r="B14" s="52" t="s">
        <v>13</v>
      </c>
      <c r="C14" s="66" t="s">
        <v>721</v>
      </c>
      <c r="D14" s="52"/>
      <c r="E14" s="77" t="s">
        <v>722</v>
      </c>
      <c r="F14" s="50">
        <v>3</v>
      </c>
      <c r="G14" s="50" t="s">
        <v>227</v>
      </c>
      <c r="H14" s="77"/>
      <c r="I14" s="69" t="s">
        <v>227</v>
      </c>
      <c r="J14" s="70" t="s">
        <v>227</v>
      </c>
      <c r="K14" s="77"/>
      <c r="L14" s="77">
        <v>0</v>
      </c>
      <c r="M14" s="77"/>
      <c r="N14" s="6">
        <v>1</v>
      </c>
      <c r="O14" s="55"/>
      <c r="P14" s="77" t="s">
        <v>189</v>
      </c>
      <c r="Q14" s="67" t="s">
        <v>717</v>
      </c>
      <c r="R14" s="68" t="s">
        <v>227</v>
      </c>
      <c r="S14" s="74" t="s">
        <v>231</v>
      </c>
      <c r="T14" s="115" t="s">
        <v>231</v>
      </c>
      <c r="U14" s="121" t="s">
        <v>171</v>
      </c>
      <c r="V14" s="121" t="s">
        <v>230</v>
      </c>
      <c r="W14" s="77"/>
      <c r="X14" s="69" t="s">
        <v>609</v>
      </c>
      <c r="Y14" s="77"/>
      <c r="Z14" s="77"/>
      <c r="AB14" s="77"/>
      <c r="AC14" s="77">
        <v>1</v>
      </c>
      <c r="AD14" s="7"/>
      <c r="AE14" s="70" t="s">
        <v>732</v>
      </c>
      <c r="AF14" s="149">
        <f>VLOOKUP($J14,context!$K$2:$AC$348,5,FALSE)</f>
        <v>0</v>
      </c>
      <c r="AG14" s="149">
        <f>VLOOKUP($J14,context!$K$2:$AC$348,6,FALSE)</f>
        <v>0</v>
      </c>
      <c r="AH14" s="149">
        <f>VLOOKUP($J14,context!$K$2:$AC$348,7,FALSE)</f>
        <v>1</v>
      </c>
      <c r="AI14" s="149">
        <f>VLOOKUP($J14,context!$K$2:$AC$348,8,FALSE)</f>
        <v>0.4</v>
      </c>
      <c r="AJ14" s="149">
        <f>VLOOKUP($J14,context!$K$2:$AC$348,9,FALSE)</f>
        <v>0</v>
      </c>
      <c r="AK14" s="149">
        <f>VLOOKUP($J14,context!$K$2:$AC$348,10,FALSE)</f>
        <v>0</v>
      </c>
      <c r="AL14" s="149">
        <f>VLOOKUP($J14,context!$K$2:$AC$348,11,FALSE)</f>
        <v>0.6</v>
      </c>
      <c r="AM14" s="149">
        <f>VLOOKUP($J14,context!$K$2:$AC$348,12,FALSE)</f>
        <v>0.6</v>
      </c>
      <c r="AN14" s="149">
        <f>VLOOKUP($J14,context!$K$2:$AC$348,13,FALSE)</f>
        <v>0</v>
      </c>
      <c r="AO14" s="149">
        <f>VLOOKUP($J14,context!$K$2:$AC$348,14,FALSE)</f>
        <v>1</v>
      </c>
      <c r="AP14" s="149">
        <f>VLOOKUP($J14,context!$K$2:$AC$348,15,FALSE)</f>
        <v>0</v>
      </c>
      <c r="AQ14" s="149">
        <f>VLOOKUP($J14,context!$K$2:$AC$348,16,FALSE)</f>
        <v>0.2</v>
      </c>
      <c r="AR14" s="149">
        <f t="shared" si="0"/>
        <v>3.8000000000000003</v>
      </c>
    </row>
    <row r="15" spans="1:44" hidden="1">
      <c r="A15" s="52">
        <v>90</v>
      </c>
      <c r="B15" s="52" t="s">
        <v>13</v>
      </c>
      <c r="C15" s="66" t="s">
        <v>730</v>
      </c>
      <c r="D15" s="52"/>
      <c r="E15" s="77" t="s">
        <v>722</v>
      </c>
      <c r="F15" s="50">
        <v>4</v>
      </c>
      <c r="G15" s="50" t="s">
        <v>227</v>
      </c>
      <c r="H15" s="77"/>
      <c r="I15" s="69" t="s">
        <v>227</v>
      </c>
      <c r="J15" s="70" t="s">
        <v>227</v>
      </c>
      <c r="K15" s="77"/>
      <c r="L15" s="77">
        <v>0</v>
      </c>
      <c r="M15" s="77"/>
      <c r="N15" s="63">
        <v>1</v>
      </c>
      <c r="O15" s="55">
        <v>43017</v>
      </c>
      <c r="P15" s="77" t="s">
        <v>189</v>
      </c>
      <c r="Q15" s="67" t="s">
        <v>717</v>
      </c>
      <c r="R15" s="68" t="s">
        <v>227</v>
      </c>
      <c r="S15" s="74" t="s">
        <v>231</v>
      </c>
      <c r="T15" s="115" t="s">
        <v>231</v>
      </c>
      <c r="U15" s="121" t="s">
        <v>171</v>
      </c>
      <c r="V15" s="121" t="s">
        <v>230</v>
      </c>
      <c r="W15" s="77"/>
      <c r="X15" s="69" t="s">
        <v>609</v>
      </c>
      <c r="Y15" s="77"/>
      <c r="Z15" s="77"/>
      <c r="AB15" s="77"/>
      <c r="AC15" s="77">
        <v>1</v>
      </c>
      <c r="AD15" s="7" t="s">
        <v>2751</v>
      </c>
      <c r="AE15" s="70" t="s">
        <v>732</v>
      </c>
      <c r="AF15" s="149">
        <f>VLOOKUP($J15,context!$K$2:$AC$348,5,FALSE)</f>
        <v>0</v>
      </c>
      <c r="AG15" s="149">
        <f>VLOOKUP($J15,context!$K$2:$AC$348,6,FALSE)</f>
        <v>0</v>
      </c>
      <c r="AH15" s="149">
        <f>VLOOKUP($J15,context!$K$2:$AC$348,7,FALSE)</f>
        <v>1</v>
      </c>
      <c r="AI15" s="149">
        <f>VLOOKUP($J15,context!$K$2:$AC$348,8,FALSE)</f>
        <v>0.4</v>
      </c>
      <c r="AJ15" s="149">
        <f>VLOOKUP($J15,context!$K$2:$AC$348,9,FALSE)</f>
        <v>0</v>
      </c>
      <c r="AK15" s="149">
        <f>VLOOKUP($J15,context!$K$2:$AC$348,10,FALSE)</f>
        <v>0</v>
      </c>
      <c r="AL15" s="149">
        <f>VLOOKUP($J15,context!$K$2:$AC$348,11,FALSE)</f>
        <v>0.6</v>
      </c>
      <c r="AM15" s="149">
        <f>VLOOKUP($J15,context!$K$2:$AC$348,12,FALSE)</f>
        <v>0.6</v>
      </c>
      <c r="AN15" s="149">
        <f>VLOOKUP($J15,context!$K$2:$AC$348,13,FALSE)</f>
        <v>0</v>
      </c>
      <c r="AO15" s="149">
        <f>VLOOKUP($J15,context!$K$2:$AC$348,14,FALSE)</f>
        <v>1</v>
      </c>
      <c r="AP15" s="149">
        <f>VLOOKUP($J15,context!$K$2:$AC$348,15,FALSE)</f>
        <v>0</v>
      </c>
      <c r="AQ15" s="149">
        <f>VLOOKUP($J15,context!$K$2:$AC$348,16,FALSE)</f>
        <v>0.2</v>
      </c>
      <c r="AR15" s="149">
        <f t="shared" si="0"/>
        <v>3.8000000000000003</v>
      </c>
    </row>
    <row r="16" spans="1:44" hidden="1">
      <c r="A16" s="52">
        <v>354</v>
      </c>
      <c r="B16" s="52" t="s">
        <v>2708</v>
      </c>
      <c r="C16" s="66" t="s">
        <v>905</v>
      </c>
      <c r="D16" s="52"/>
      <c r="E16" s="77" t="s">
        <v>906</v>
      </c>
      <c r="F16" s="50">
        <v>5</v>
      </c>
      <c r="G16" s="50" t="s">
        <v>889</v>
      </c>
      <c r="H16" s="77" t="s">
        <v>732</v>
      </c>
      <c r="I16" s="69" t="s">
        <v>227</v>
      </c>
      <c r="J16" s="70" t="s">
        <v>227</v>
      </c>
      <c r="K16" s="77"/>
      <c r="L16" s="77">
        <v>0</v>
      </c>
      <c r="M16" s="77"/>
      <c r="N16" s="6">
        <v>1</v>
      </c>
      <c r="O16" s="55">
        <v>43015</v>
      </c>
      <c r="P16" s="77" t="s">
        <v>189</v>
      </c>
      <c r="Q16" s="67" t="s">
        <v>717</v>
      </c>
      <c r="R16" s="68" t="s">
        <v>227</v>
      </c>
      <c r="S16" s="74" t="s">
        <v>231</v>
      </c>
      <c r="T16" s="115" t="s">
        <v>231</v>
      </c>
      <c r="U16" s="121" t="s">
        <v>171</v>
      </c>
      <c r="V16" s="121" t="s">
        <v>230</v>
      </c>
      <c r="W16" s="77"/>
      <c r="X16" s="69" t="s">
        <v>609</v>
      </c>
      <c r="Y16" s="77"/>
      <c r="Z16" s="77"/>
      <c r="AB16" s="77"/>
      <c r="AC16" s="69">
        <v>1</v>
      </c>
      <c r="AD16" s="7"/>
      <c r="AE16" s="70" t="s">
        <v>732</v>
      </c>
      <c r="AF16" s="149">
        <f>VLOOKUP($J16,context!$K$2:$AC$348,5,FALSE)</f>
        <v>0</v>
      </c>
      <c r="AG16" s="149">
        <f>VLOOKUP($J16,context!$K$2:$AC$348,6,FALSE)</f>
        <v>0</v>
      </c>
      <c r="AH16" s="149">
        <f>VLOOKUP($J16,context!$K$2:$AC$348,7,FALSE)</f>
        <v>1</v>
      </c>
      <c r="AI16" s="149">
        <f>VLOOKUP($J16,context!$K$2:$AC$348,8,FALSE)</f>
        <v>0.4</v>
      </c>
      <c r="AJ16" s="149">
        <f>VLOOKUP($J16,context!$K$2:$AC$348,9,FALSE)</f>
        <v>0</v>
      </c>
      <c r="AK16" s="149">
        <f>VLOOKUP($J16,context!$K$2:$AC$348,10,FALSE)</f>
        <v>0</v>
      </c>
      <c r="AL16" s="149">
        <f>VLOOKUP($J16,context!$K$2:$AC$348,11,FALSE)</f>
        <v>0.6</v>
      </c>
      <c r="AM16" s="149">
        <f>VLOOKUP($J16,context!$K$2:$AC$348,12,FALSE)</f>
        <v>0.6</v>
      </c>
      <c r="AN16" s="149">
        <f>VLOOKUP($J16,context!$K$2:$AC$348,13,FALSE)</f>
        <v>0</v>
      </c>
      <c r="AO16" s="149">
        <f>VLOOKUP($J16,context!$K$2:$AC$348,14,FALSE)</f>
        <v>1</v>
      </c>
      <c r="AP16" s="149">
        <f>VLOOKUP($J16,context!$K$2:$AC$348,15,FALSE)</f>
        <v>0</v>
      </c>
      <c r="AQ16" s="149">
        <f>VLOOKUP($J16,context!$K$2:$AC$348,16,FALSE)</f>
        <v>0.2</v>
      </c>
      <c r="AR16" s="149">
        <f t="shared" si="0"/>
        <v>3.8000000000000003</v>
      </c>
    </row>
    <row r="17" spans="1:44">
      <c r="A17" s="52">
        <v>519</v>
      </c>
      <c r="B17" s="52" t="s">
        <v>13</v>
      </c>
      <c r="C17" s="114" t="s">
        <v>1732</v>
      </c>
      <c r="E17" s="69" t="s">
        <v>1778</v>
      </c>
      <c r="F17" s="69" t="s">
        <v>1779</v>
      </c>
      <c r="G17" s="61" t="s">
        <v>227</v>
      </c>
      <c r="I17" s="61" t="s">
        <v>227</v>
      </c>
      <c r="J17" s="70" t="s">
        <v>227</v>
      </c>
      <c r="K17" s="69" t="s">
        <v>1739</v>
      </c>
      <c r="L17" s="69">
        <v>0</v>
      </c>
      <c r="N17" s="63">
        <v>1</v>
      </c>
      <c r="P17" s="77" t="s">
        <v>189</v>
      </c>
      <c r="Q17" s="67" t="s">
        <v>717</v>
      </c>
      <c r="R17" s="68" t="s">
        <v>227</v>
      </c>
      <c r="S17" s="74" t="s">
        <v>231</v>
      </c>
      <c r="T17" s="115" t="s">
        <v>231</v>
      </c>
      <c r="U17" s="121" t="s">
        <v>171</v>
      </c>
      <c r="V17" s="121" t="s">
        <v>230</v>
      </c>
      <c r="AB17" s="69"/>
      <c r="AC17" s="77">
        <v>2</v>
      </c>
      <c r="AE17" s="70" t="s">
        <v>732</v>
      </c>
      <c r="AF17" s="149">
        <f>VLOOKUP($J17,context!$K$2:$AC$348,5,FALSE)</f>
        <v>0</v>
      </c>
      <c r="AG17" s="149">
        <f>VLOOKUP($J17,context!$K$2:$AC$348,6,FALSE)</f>
        <v>0</v>
      </c>
      <c r="AH17" s="149">
        <f>VLOOKUP($J17,context!$K$2:$AC$348,7,FALSE)</f>
        <v>1</v>
      </c>
      <c r="AI17" s="149">
        <f>VLOOKUP($J17,context!$K$2:$AC$348,8,FALSE)</f>
        <v>0.4</v>
      </c>
      <c r="AJ17" s="149">
        <f>VLOOKUP($J17,context!$K$2:$AC$348,9,FALSE)</f>
        <v>0</v>
      </c>
      <c r="AK17" s="149">
        <f>VLOOKUP($J17,context!$K$2:$AC$348,10,FALSE)</f>
        <v>0</v>
      </c>
      <c r="AL17" s="149">
        <f>VLOOKUP($J17,context!$K$2:$AC$348,11,FALSE)</f>
        <v>0.6</v>
      </c>
      <c r="AM17" s="149">
        <f>VLOOKUP($J17,context!$K$2:$AC$348,12,FALSE)</f>
        <v>0.6</v>
      </c>
      <c r="AN17" s="149">
        <f>VLOOKUP($J17,context!$K$2:$AC$348,13,FALSE)</f>
        <v>0</v>
      </c>
      <c r="AO17" s="149">
        <f>VLOOKUP($J17,context!$K$2:$AC$348,14,FALSE)</f>
        <v>1</v>
      </c>
      <c r="AP17" s="149">
        <f>VLOOKUP($J17,context!$K$2:$AC$348,15,FALSE)</f>
        <v>0</v>
      </c>
      <c r="AQ17" s="149">
        <f>VLOOKUP($J17,context!$K$2:$AC$348,16,FALSE)</f>
        <v>0.2</v>
      </c>
      <c r="AR17" s="149">
        <f t="shared" si="0"/>
        <v>3.8000000000000003</v>
      </c>
    </row>
    <row r="18" spans="1:44" hidden="1">
      <c r="A18" s="122">
        <v>919</v>
      </c>
      <c r="B18" s="52" t="s">
        <v>13</v>
      </c>
      <c r="C18" s="66" t="s">
        <v>32</v>
      </c>
      <c r="D18" s="52"/>
      <c r="E18" s="77" t="s">
        <v>1190</v>
      </c>
      <c r="F18" s="50">
        <v>3</v>
      </c>
      <c r="G18" s="50" t="s">
        <v>1191</v>
      </c>
      <c r="H18" s="77"/>
      <c r="I18" s="69" t="s">
        <v>1191</v>
      </c>
      <c r="J18" s="70" t="s">
        <v>1191</v>
      </c>
      <c r="K18" s="77"/>
      <c r="L18" s="69">
        <v>0</v>
      </c>
      <c r="M18" s="77"/>
      <c r="N18" s="63">
        <v>1</v>
      </c>
      <c r="O18" s="55">
        <v>42328</v>
      </c>
      <c r="P18" s="77" t="s">
        <v>189</v>
      </c>
      <c r="Q18" s="67" t="s">
        <v>717</v>
      </c>
      <c r="R18" s="68" t="s">
        <v>227</v>
      </c>
      <c r="S18" s="74" t="s">
        <v>231</v>
      </c>
      <c r="T18" s="115" t="s">
        <v>231</v>
      </c>
      <c r="U18" s="121" t="s">
        <v>171</v>
      </c>
      <c r="V18" s="121" t="s">
        <v>230</v>
      </c>
      <c r="W18" s="77"/>
      <c r="X18" s="69" t="s">
        <v>609</v>
      </c>
      <c r="Y18" s="77"/>
      <c r="Z18" s="77"/>
      <c r="AB18" s="77"/>
      <c r="AC18" s="69">
        <v>1</v>
      </c>
      <c r="AD18" s="7"/>
      <c r="AE18" s="70" t="s">
        <v>732</v>
      </c>
      <c r="AF18" s="149" t="e">
        <f>VLOOKUP($J18,context!$K$2:$AC$348,5,FALSE)</f>
        <v>#N/A</v>
      </c>
      <c r="AG18" s="149" t="e">
        <f>VLOOKUP($J18,context!$K$2:$AC$348,6,FALSE)</f>
        <v>#N/A</v>
      </c>
      <c r="AH18" s="149" t="e">
        <f>VLOOKUP($J18,context!$K$2:$AC$348,7,FALSE)</f>
        <v>#N/A</v>
      </c>
      <c r="AI18" s="149" t="e">
        <f>VLOOKUP($J18,context!$K$2:$AC$348,8,FALSE)</f>
        <v>#N/A</v>
      </c>
      <c r="AJ18" s="149" t="e">
        <f>VLOOKUP($J18,context!$K$2:$AC$348,9,FALSE)</f>
        <v>#N/A</v>
      </c>
      <c r="AK18" s="149" t="e">
        <f>VLOOKUP($J18,context!$K$2:$AC$348,10,FALSE)</f>
        <v>#N/A</v>
      </c>
      <c r="AL18" s="149" t="e">
        <f>VLOOKUP($J18,context!$K$2:$AC$348,11,FALSE)</f>
        <v>#N/A</v>
      </c>
      <c r="AM18" s="149" t="e">
        <f>VLOOKUP($J18,context!$K$2:$AC$348,12,FALSE)</f>
        <v>#N/A</v>
      </c>
      <c r="AN18" s="149" t="e">
        <f>VLOOKUP($J18,context!$K$2:$AC$348,13,FALSE)</f>
        <v>#N/A</v>
      </c>
      <c r="AO18" s="149" t="e">
        <f>VLOOKUP($J18,context!$K$2:$AC$348,14,FALSE)</f>
        <v>#N/A</v>
      </c>
      <c r="AP18" s="149" t="e">
        <f>VLOOKUP($J18,context!$K$2:$AC$348,15,FALSE)</f>
        <v>#N/A</v>
      </c>
      <c r="AQ18" s="149" t="e">
        <f>VLOOKUP($J18,context!$K$2:$AC$348,16,FALSE)</f>
        <v>#N/A</v>
      </c>
      <c r="AR18" s="149" t="e">
        <f t="shared" si="0"/>
        <v>#N/A</v>
      </c>
    </row>
    <row r="19" spans="1:44" hidden="1">
      <c r="A19" s="52">
        <v>130</v>
      </c>
      <c r="B19" s="52" t="s">
        <v>13</v>
      </c>
      <c r="C19" s="66" t="s">
        <v>38</v>
      </c>
      <c r="D19" s="52"/>
      <c r="E19" s="77" t="s">
        <v>744</v>
      </c>
      <c r="F19" s="50">
        <v>4</v>
      </c>
      <c r="G19" s="50" t="s">
        <v>199</v>
      </c>
      <c r="H19" s="77"/>
      <c r="I19" s="69" t="s">
        <v>749</v>
      </c>
      <c r="J19" s="70" t="s">
        <v>195</v>
      </c>
      <c r="K19" s="77" t="s">
        <v>750</v>
      </c>
      <c r="L19" s="69">
        <v>0</v>
      </c>
      <c r="M19" s="77"/>
      <c r="N19" s="6">
        <v>1</v>
      </c>
      <c r="O19" s="55">
        <v>42328</v>
      </c>
      <c r="P19" s="77" t="s">
        <v>189</v>
      </c>
      <c r="Q19" s="67" t="s">
        <v>717</v>
      </c>
      <c r="R19" s="68" t="s">
        <v>190</v>
      </c>
      <c r="S19" s="74" t="s">
        <v>866</v>
      </c>
      <c r="T19" s="115" t="s">
        <v>195</v>
      </c>
      <c r="U19" s="121" t="s">
        <v>171</v>
      </c>
      <c r="V19" s="121" t="s">
        <v>335</v>
      </c>
      <c r="W19" s="77"/>
      <c r="X19" s="69" t="s">
        <v>609</v>
      </c>
      <c r="Y19" s="77"/>
      <c r="Z19" s="77"/>
      <c r="AB19" s="77"/>
      <c r="AC19" s="69">
        <v>1</v>
      </c>
      <c r="AD19" s="7"/>
      <c r="AE19" s="70" t="s">
        <v>811</v>
      </c>
      <c r="AF19" s="149">
        <f>VLOOKUP($J19,context!$K$2:$AC$348,5,FALSE)</f>
        <v>0</v>
      </c>
      <c r="AG19" s="149">
        <f>VLOOKUP($J19,context!$K$2:$AC$348,6,FALSE)</f>
        <v>0</v>
      </c>
      <c r="AH19" s="149">
        <f>VLOOKUP($J19,context!$K$2:$AC$348,7,FALSE)</f>
        <v>1</v>
      </c>
      <c r="AI19" s="149">
        <f>VLOOKUP($J19,context!$K$2:$AC$348,8,FALSE)</f>
        <v>0.4</v>
      </c>
      <c r="AJ19" s="149">
        <f>VLOOKUP($J19,context!$K$2:$AC$348,9,FALSE)</f>
        <v>0</v>
      </c>
      <c r="AK19" s="149">
        <f>VLOOKUP($J19,context!$K$2:$AC$348,10,FALSE)</f>
        <v>0</v>
      </c>
      <c r="AL19" s="149">
        <f>VLOOKUP($J19,context!$K$2:$AC$348,11,FALSE)</f>
        <v>0.4</v>
      </c>
      <c r="AM19" s="149">
        <f>VLOOKUP($J19,context!$K$2:$AC$348,12,FALSE)</f>
        <v>0.8</v>
      </c>
      <c r="AN19" s="149">
        <f>VLOOKUP($J19,context!$K$2:$AC$348,13,FALSE)</f>
        <v>0.6</v>
      </c>
      <c r="AO19" s="149">
        <f>VLOOKUP($J19,context!$K$2:$AC$348,14,FALSE)</f>
        <v>0.8</v>
      </c>
      <c r="AP19" s="149">
        <f>VLOOKUP($J19,context!$K$2:$AC$348,15,FALSE)</f>
        <v>0</v>
      </c>
      <c r="AQ19" s="149">
        <f>VLOOKUP($J19,context!$K$2:$AC$348,16,FALSE)</f>
        <v>0.2</v>
      </c>
      <c r="AR19" s="149">
        <f t="shared" si="0"/>
        <v>4.2</v>
      </c>
    </row>
    <row r="20" spans="1:44" hidden="1">
      <c r="A20" s="52">
        <v>201</v>
      </c>
      <c r="B20" s="52" t="s">
        <v>13</v>
      </c>
      <c r="C20" s="115" t="s">
        <v>41</v>
      </c>
      <c r="D20" s="52"/>
      <c r="E20" s="77" t="s">
        <v>817</v>
      </c>
      <c r="F20" s="50">
        <v>2</v>
      </c>
      <c r="G20" s="50" t="s">
        <v>195</v>
      </c>
      <c r="H20" s="77"/>
      <c r="I20" s="69" t="s">
        <v>195</v>
      </c>
      <c r="J20" s="73" t="s">
        <v>195</v>
      </c>
      <c r="K20" s="77" t="s">
        <v>818</v>
      </c>
      <c r="L20" s="69">
        <v>0</v>
      </c>
      <c r="M20" s="77"/>
      <c r="N20" s="6">
        <v>1</v>
      </c>
      <c r="O20" s="55"/>
      <c r="P20" s="77" t="s">
        <v>189</v>
      </c>
      <c r="Q20" s="67" t="s">
        <v>717</v>
      </c>
      <c r="R20" s="68" t="s">
        <v>190</v>
      </c>
      <c r="S20" s="74" t="s">
        <v>866</v>
      </c>
      <c r="T20" s="115" t="s">
        <v>195</v>
      </c>
      <c r="U20" s="121" t="s">
        <v>171</v>
      </c>
      <c r="V20" s="121" t="s">
        <v>335</v>
      </c>
      <c r="W20" s="77"/>
      <c r="X20" s="69" t="s">
        <v>609</v>
      </c>
      <c r="Y20" s="77"/>
      <c r="Z20" s="77"/>
      <c r="AB20" s="77"/>
      <c r="AC20" s="69">
        <v>1</v>
      </c>
      <c r="AD20" s="7"/>
      <c r="AE20" s="70" t="s">
        <v>811</v>
      </c>
      <c r="AF20" s="149">
        <f>VLOOKUP($J20,context!$K$2:$AC$348,5,FALSE)</f>
        <v>0</v>
      </c>
      <c r="AG20" s="149">
        <f>VLOOKUP($J20,context!$K$2:$AC$348,6,FALSE)</f>
        <v>0</v>
      </c>
      <c r="AH20" s="149">
        <f>VLOOKUP($J20,context!$K$2:$AC$348,7,FALSE)</f>
        <v>1</v>
      </c>
      <c r="AI20" s="149">
        <f>VLOOKUP($J20,context!$K$2:$AC$348,8,FALSE)</f>
        <v>0.4</v>
      </c>
      <c r="AJ20" s="149">
        <f>VLOOKUP($J20,context!$K$2:$AC$348,9,FALSE)</f>
        <v>0</v>
      </c>
      <c r="AK20" s="149">
        <f>VLOOKUP($J20,context!$K$2:$AC$348,10,FALSE)</f>
        <v>0</v>
      </c>
      <c r="AL20" s="149">
        <f>VLOOKUP($J20,context!$K$2:$AC$348,11,FALSE)</f>
        <v>0.4</v>
      </c>
      <c r="AM20" s="149">
        <f>VLOOKUP($J20,context!$K$2:$AC$348,12,FALSE)</f>
        <v>0.8</v>
      </c>
      <c r="AN20" s="149">
        <f>VLOOKUP($J20,context!$K$2:$AC$348,13,FALSE)</f>
        <v>0.6</v>
      </c>
      <c r="AO20" s="149">
        <f>VLOOKUP($J20,context!$K$2:$AC$348,14,FALSE)</f>
        <v>0.8</v>
      </c>
      <c r="AP20" s="149">
        <f>VLOOKUP($J20,context!$K$2:$AC$348,15,FALSE)</f>
        <v>0</v>
      </c>
      <c r="AQ20" s="149">
        <f>VLOOKUP($J20,context!$K$2:$AC$348,16,FALSE)</f>
        <v>0.2</v>
      </c>
      <c r="AR20" s="149">
        <f t="shared" si="0"/>
        <v>4.2</v>
      </c>
    </row>
    <row r="21" spans="1:44" hidden="1">
      <c r="A21" s="52">
        <v>449</v>
      </c>
      <c r="B21" s="52" t="s">
        <v>13</v>
      </c>
      <c r="C21" s="66" t="s">
        <v>29</v>
      </c>
      <c r="D21" s="52" t="s">
        <v>1159</v>
      </c>
      <c r="E21" s="77" t="s">
        <v>1160</v>
      </c>
      <c r="F21" s="50">
        <v>2</v>
      </c>
      <c r="G21" s="50" t="s">
        <v>1162</v>
      </c>
      <c r="H21" s="77" t="s">
        <v>335</v>
      </c>
      <c r="I21" s="69" t="s">
        <v>335</v>
      </c>
      <c r="J21" s="70" t="s">
        <v>195</v>
      </c>
      <c r="K21" s="77"/>
      <c r="L21" s="69">
        <v>0</v>
      </c>
      <c r="M21" s="77"/>
      <c r="N21" s="6">
        <v>1</v>
      </c>
      <c r="O21" s="55"/>
      <c r="P21" s="77" t="s">
        <v>189</v>
      </c>
      <c r="Q21" s="67" t="s">
        <v>717</v>
      </c>
      <c r="R21" s="68" t="s">
        <v>190</v>
      </c>
      <c r="S21" s="74" t="s">
        <v>866</v>
      </c>
      <c r="T21" s="115" t="s">
        <v>195</v>
      </c>
      <c r="U21" s="121" t="s">
        <v>171</v>
      </c>
      <c r="V21" s="121" t="s">
        <v>335</v>
      </c>
      <c r="W21" s="77"/>
      <c r="X21" s="69" t="s">
        <v>609</v>
      </c>
      <c r="Y21" s="77"/>
      <c r="Z21" s="77"/>
      <c r="AB21" s="77"/>
      <c r="AC21" s="69">
        <v>1</v>
      </c>
      <c r="AD21" s="7" t="s">
        <v>810</v>
      </c>
      <c r="AE21" s="70" t="s">
        <v>811</v>
      </c>
      <c r="AF21" s="149">
        <f>VLOOKUP($J21,context!$K$2:$AC$348,5,FALSE)</f>
        <v>0</v>
      </c>
      <c r="AG21" s="149">
        <f>VLOOKUP($J21,context!$K$2:$AC$348,6,FALSE)</f>
        <v>0</v>
      </c>
      <c r="AH21" s="149">
        <f>VLOOKUP($J21,context!$K$2:$AC$348,7,FALSE)</f>
        <v>1</v>
      </c>
      <c r="AI21" s="149">
        <f>VLOOKUP($J21,context!$K$2:$AC$348,8,FALSE)</f>
        <v>0.4</v>
      </c>
      <c r="AJ21" s="149">
        <f>VLOOKUP($J21,context!$K$2:$AC$348,9,FALSE)</f>
        <v>0</v>
      </c>
      <c r="AK21" s="149">
        <f>VLOOKUP($J21,context!$K$2:$AC$348,10,FALSE)</f>
        <v>0</v>
      </c>
      <c r="AL21" s="149">
        <f>VLOOKUP($J21,context!$K$2:$AC$348,11,FALSE)</f>
        <v>0.4</v>
      </c>
      <c r="AM21" s="149">
        <f>VLOOKUP($J21,context!$K$2:$AC$348,12,FALSE)</f>
        <v>0.8</v>
      </c>
      <c r="AN21" s="149">
        <f>VLOOKUP($J21,context!$K$2:$AC$348,13,FALSE)</f>
        <v>0.6</v>
      </c>
      <c r="AO21" s="149">
        <f>VLOOKUP($J21,context!$K$2:$AC$348,14,FALSE)</f>
        <v>0.8</v>
      </c>
      <c r="AP21" s="149">
        <f>VLOOKUP($J21,context!$K$2:$AC$348,15,FALSE)</f>
        <v>0</v>
      </c>
      <c r="AQ21" s="149">
        <f>VLOOKUP($J21,context!$K$2:$AC$348,16,FALSE)</f>
        <v>0.2</v>
      </c>
      <c r="AR21" s="149">
        <f t="shared" si="0"/>
        <v>4.2</v>
      </c>
    </row>
    <row r="22" spans="1:44" hidden="1">
      <c r="A22" s="122">
        <v>852</v>
      </c>
      <c r="B22" s="52" t="s">
        <v>13</v>
      </c>
      <c r="C22" s="123" t="s">
        <v>2413</v>
      </c>
      <c r="D22" s="123" t="s">
        <v>2456</v>
      </c>
      <c r="E22" s="122" t="s">
        <v>2414</v>
      </c>
      <c r="F22" s="122">
        <v>3</v>
      </c>
      <c r="G22" s="124" t="s">
        <v>2457</v>
      </c>
      <c r="H22" s="122"/>
      <c r="I22" s="122"/>
      <c r="J22" s="73" t="s">
        <v>195</v>
      </c>
      <c r="K22" s="122" t="s">
        <v>2458</v>
      </c>
      <c r="L22" s="69">
        <v>0</v>
      </c>
      <c r="M22" s="122"/>
      <c r="N22" s="6">
        <v>1</v>
      </c>
      <c r="O22" s="126"/>
      <c r="P22" s="122" t="s">
        <v>65</v>
      </c>
      <c r="Q22" s="127" t="s">
        <v>717</v>
      </c>
      <c r="R22" s="68" t="s">
        <v>190</v>
      </c>
      <c r="S22" s="74" t="s">
        <v>866</v>
      </c>
      <c r="T22" s="115" t="s">
        <v>195</v>
      </c>
      <c r="U22" s="121" t="s">
        <v>171</v>
      </c>
      <c r="V22" s="121" t="s">
        <v>335</v>
      </c>
      <c r="W22" s="122"/>
      <c r="X22" s="69" t="s">
        <v>609</v>
      </c>
      <c r="Y22" s="122"/>
      <c r="Z22" s="122"/>
      <c r="AA22" s="122"/>
      <c r="AB22" s="77"/>
      <c r="AC22" s="69">
        <v>2</v>
      </c>
      <c r="AE22" s="70" t="s">
        <v>811</v>
      </c>
      <c r="AF22" s="149">
        <f>VLOOKUP($J22,context!$K$2:$AC$348,5,FALSE)</f>
        <v>0</v>
      </c>
      <c r="AG22" s="149">
        <f>VLOOKUP($J22,context!$K$2:$AC$348,6,FALSE)</f>
        <v>0</v>
      </c>
      <c r="AH22" s="149">
        <f>VLOOKUP($J22,context!$K$2:$AC$348,7,FALSE)</f>
        <v>1</v>
      </c>
      <c r="AI22" s="149">
        <f>VLOOKUP($J22,context!$K$2:$AC$348,8,FALSE)</f>
        <v>0.4</v>
      </c>
      <c r="AJ22" s="149">
        <f>VLOOKUP($J22,context!$K$2:$AC$348,9,FALSE)</f>
        <v>0</v>
      </c>
      <c r="AK22" s="149">
        <f>VLOOKUP($J22,context!$K$2:$AC$348,10,FALSE)</f>
        <v>0</v>
      </c>
      <c r="AL22" s="149">
        <f>VLOOKUP($J22,context!$K$2:$AC$348,11,FALSE)</f>
        <v>0.4</v>
      </c>
      <c r="AM22" s="149">
        <f>VLOOKUP($J22,context!$K$2:$AC$348,12,FALSE)</f>
        <v>0.8</v>
      </c>
      <c r="AN22" s="149">
        <f>VLOOKUP($J22,context!$K$2:$AC$348,13,FALSE)</f>
        <v>0.6</v>
      </c>
      <c r="AO22" s="149">
        <f>VLOOKUP($J22,context!$K$2:$AC$348,14,FALSE)</f>
        <v>0.8</v>
      </c>
      <c r="AP22" s="149">
        <f>VLOOKUP($J22,context!$K$2:$AC$348,15,FALSE)</f>
        <v>0</v>
      </c>
      <c r="AQ22" s="149">
        <f>VLOOKUP($J22,context!$K$2:$AC$348,16,FALSE)</f>
        <v>0.2</v>
      </c>
      <c r="AR22" s="149">
        <f t="shared" si="0"/>
        <v>4.2</v>
      </c>
    </row>
    <row r="23" spans="1:44" hidden="1">
      <c r="A23" s="52">
        <v>561</v>
      </c>
      <c r="B23" s="52" t="s">
        <v>13</v>
      </c>
      <c r="C23" s="114" t="s">
        <v>1732</v>
      </c>
      <c r="E23" s="69" t="s">
        <v>1891</v>
      </c>
      <c r="F23" s="61">
        <v>2</v>
      </c>
      <c r="G23" s="69" t="s">
        <v>1699</v>
      </c>
      <c r="I23" s="69" t="s">
        <v>1699</v>
      </c>
      <c r="J23" s="70" t="s">
        <v>1699</v>
      </c>
      <c r="K23" s="61" t="s">
        <v>1805</v>
      </c>
      <c r="M23" s="61" t="s">
        <v>1806</v>
      </c>
      <c r="N23" s="63">
        <v>0.6</v>
      </c>
      <c r="P23" s="61" t="s">
        <v>65</v>
      </c>
      <c r="Q23" s="67" t="s">
        <v>608</v>
      </c>
      <c r="R23" s="68" t="s">
        <v>145</v>
      </c>
      <c r="S23" s="74" t="s">
        <v>66</v>
      </c>
      <c r="T23" s="115" t="s">
        <v>66</v>
      </c>
      <c r="U23" s="121" t="s">
        <v>171</v>
      </c>
      <c r="V23" s="121" t="s">
        <v>390</v>
      </c>
      <c r="AC23" s="61">
        <v>-1</v>
      </c>
      <c r="AD23" s="7" t="s">
        <v>2777</v>
      </c>
      <c r="AE23" s="70" t="s">
        <v>2823</v>
      </c>
      <c r="AF23" s="149">
        <f>VLOOKUP($J23,context!$K$2:$AC$348,5,FALSE)</f>
        <v>0</v>
      </c>
      <c r="AG23" s="149">
        <f>VLOOKUP($J23,context!$K$2:$AC$348,6,FALSE)</f>
        <v>0</v>
      </c>
      <c r="AH23" s="149">
        <f>VLOOKUP($J23,context!$K$2:$AC$348,7,FALSE)</f>
        <v>0</v>
      </c>
      <c r="AI23" s="149">
        <f>VLOOKUP($J23,context!$K$2:$AC$348,8,FALSE)</f>
        <v>0.6</v>
      </c>
      <c r="AJ23" s="149">
        <f>VLOOKUP($J23,context!$K$2:$AC$348,9,FALSE)</f>
        <v>0</v>
      </c>
      <c r="AK23" s="149">
        <f>VLOOKUP($J23,context!$K$2:$AC$348,10,FALSE)</f>
        <v>0</v>
      </c>
      <c r="AL23" s="149">
        <f>VLOOKUP($J23,context!$K$2:$AC$348,11,FALSE)</f>
        <v>0.2</v>
      </c>
      <c r="AM23" s="149">
        <f>VLOOKUP($J23,context!$K$2:$AC$348,12,FALSE)</f>
        <v>0.2</v>
      </c>
      <c r="AN23" s="149">
        <f>VLOOKUP($J23,context!$K$2:$AC$348,13,FALSE)</f>
        <v>0</v>
      </c>
      <c r="AO23" s="149">
        <f>VLOOKUP($J23,context!$K$2:$AC$348,14,FALSE)</f>
        <v>0</v>
      </c>
      <c r="AP23" s="149">
        <f>VLOOKUP($J23,context!$K$2:$AC$348,15,FALSE)</f>
        <v>0</v>
      </c>
      <c r="AQ23" s="149">
        <f>VLOOKUP($J23,context!$K$2:$AC$348,16,FALSE)</f>
        <v>0.2</v>
      </c>
      <c r="AR23" s="149">
        <f t="shared" si="0"/>
        <v>1.2</v>
      </c>
    </row>
    <row r="24" spans="1:44" hidden="1">
      <c r="A24" s="52">
        <v>299</v>
      </c>
      <c r="B24" s="52" t="s">
        <v>2708</v>
      </c>
      <c r="C24" s="66" t="s">
        <v>905</v>
      </c>
      <c r="D24" s="52"/>
      <c r="E24" s="77" t="s">
        <v>906</v>
      </c>
      <c r="F24" s="50">
        <v>5</v>
      </c>
      <c r="G24" s="50" t="s">
        <v>406</v>
      </c>
      <c r="H24" s="77" t="s">
        <v>921</v>
      </c>
      <c r="I24" s="69" t="s">
        <v>922</v>
      </c>
      <c r="J24" s="70" t="s">
        <v>3054</v>
      </c>
      <c r="K24" s="77" t="s">
        <v>921</v>
      </c>
      <c r="L24" s="69">
        <v>0</v>
      </c>
      <c r="M24" s="77"/>
      <c r="N24" s="6">
        <v>0.6</v>
      </c>
      <c r="O24" s="55">
        <v>43015</v>
      </c>
      <c r="P24" s="77" t="s">
        <v>65</v>
      </c>
      <c r="Q24" s="67" t="s">
        <v>608</v>
      </c>
      <c r="R24" s="68" t="s">
        <v>733</v>
      </c>
      <c r="S24" s="74" t="s">
        <v>66</v>
      </c>
      <c r="T24" s="115" t="s">
        <v>66</v>
      </c>
      <c r="U24" s="121" t="s">
        <v>171</v>
      </c>
      <c r="V24" s="121" t="s">
        <v>442</v>
      </c>
      <c r="W24" s="77"/>
      <c r="X24" s="69" t="s">
        <v>609</v>
      </c>
      <c r="Y24" s="77"/>
      <c r="Z24" s="77"/>
      <c r="AB24" s="69" t="s">
        <v>2880</v>
      </c>
      <c r="AC24" s="77">
        <v>0</v>
      </c>
      <c r="AD24" s="7" t="s">
        <v>2863</v>
      </c>
      <c r="AE24" s="131" t="s">
        <v>1780</v>
      </c>
      <c r="AF24" s="149">
        <f>VLOOKUP($J24,context!$K$2:$AC$348,5,FALSE)</f>
        <v>0</v>
      </c>
      <c r="AG24" s="149">
        <f>VLOOKUP($J24,context!$K$2:$AC$348,6,FALSE)</f>
        <v>0</v>
      </c>
      <c r="AH24" s="149">
        <f>VLOOKUP($J24,context!$K$2:$AC$348,7,FALSE)</f>
        <v>0</v>
      </c>
      <c r="AI24" s="149">
        <f>VLOOKUP($J24,context!$K$2:$AC$348,8,FALSE)</f>
        <v>0.4</v>
      </c>
      <c r="AJ24" s="149">
        <f>VLOOKUP($J24,context!$K$2:$AC$348,9,FALSE)</f>
        <v>0</v>
      </c>
      <c r="AK24" s="149">
        <f>VLOOKUP($J24,context!$K$2:$AC$348,10,FALSE)</f>
        <v>0</v>
      </c>
      <c r="AL24" s="149">
        <f>VLOOKUP($J24,context!$K$2:$AC$348,11,FALSE)</f>
        <v>0.4</v>
      </c>
      <c r="AM24" s="149">
        <f>VLOOKUP($J24,context!$K$2:$AC$348,12,FALSE)</f>
        <v>0.2</v>
      </c>
      <c r="AN24" s="149">
        <f>VLOOKUP($J24,context!$K$2:$AC$348,13,FALSE)</f>
        <v>0.4</v>
      </c>
      <c r="AO24" s="149">
        <f>VLOOKUP($J24,context!$K$2:$AC$348,14,FALSE)</f>
        <v>1</v>
      </c>
      <c r="AP24" s="149">
        <f>VLOOKUP($J24,context!$K$2:$AC$348,15,FALSE)</f>
        <v>0</v>
      </c>
      <c r="AQ24" s="149">
        <f>VLOOKUP($J24,context!$K$2:$AC$348,16,FALSE)</f>
        <v>0.2</v>
      </c>
      <c r="AR24" s="149">
        <f t="shared" si="0"/>
        <v>2.6</v>
      </c>
    </row>
    <row r="25" spans="1:44">
      <c r="A25" s="52">
        <v>549</v>
      </c>
      <c r="B25" s="52" t="s">
        <v>2708</v>
      </c>
      <c r="C25" s="66" t="s">
        <v>1774</v>
      </c>
      <c r="E25" s="69" t="s">
        <v>1778</v>
      </c>
      <c r="F25" s="69" t="s">
        <v>1779</v>
      </c>
      <c r="G25" s="61" t="s">
        <v>406</v>
      </c>
      <c r="I25" s="61" t="s">
        <v>406</v>
      </c>
      <c r="J25" s="70" t="s">
        <v>3054</v>
      </c>
      <c r="K25" s="69" t="s">
        <v>1775</v>
      </c>
      <c r="L25" s="69">
        <v>0</v>
      </c>
      <c r="N25" s="6">
        <v>0.6</v>
      </c>
      <c r="P25" s="69" t="s">
        <v>65</v>
      </c>
      <c r="Q25" s="67" t="s">
        <v>608</v>
      </c>
      <c r="R25" s="68" t="s">
        <v>733</v>
      </c>
      <c r="S25" s="74" t="s">
        <v>66</v>
      </c>
      <c r="T25" s="115" t="s">
        <v>66</v>
      </c>
      <c r="U25" s="121" t="s">
        <v>171</v>
      </c>
      <c r="V25" s="121" t="s">
        <v>442</v>
      </c>
      <c r="X25" s="69" t="s">
        <v>609</v>
      </c>
      <c r="AB25" s="69" t="s">
        <v>2880</v>
      </c>
      <c r="AC25" s="77">
        <v>1</v>
      </c>
      <c r="AD25" s="7" t="s">
        <v>2863</v>
      </c>
      <c r="AE25" s="131" t="s">
        <v>1780</v>
      </c>
      <c r="AF25" s="149">
        <f>VLOOKUP($J25,context!$K$2:$AC$348,5,FALSE)</f>
        <v>0</v>
      </c>
      <c r="AG25" s="149">
        <f>VLOOKUP($J25,context!$K$2:$AC$348,6,FALSE)</f>
        <v>0</v>
      </c>
      <c r="AH25" s="149">
        <f>VLOOKUP($J25,context!$K$2:$AC$348,7,FALSE)</f>
        <v>0</v>
      </c>
      <c r="AI25" s="149">
        <f>VLOOKUP($J25,context!$K$2:$AC$348,8,FALSE)</f>
        <v>0.4</v>
      </c>
      <c r="AJ25" s="149">
        <f>VLOOKUP($J25,context!$K$2:$AC$348,9,FALSE)</f>
        <v>0</v>
      </c>
      <c r="AK25" s="149">
        <f>VLOOKUP($J25,context!$K$2:$AC$348,10,FALSE)</f>
        <v>0</v>
      </c>
      <c r="AL25" s="149">
        <f>VLOOKUP($J25,context!$K$2:$AC$348,11,FALSE)</f>
        <v>0.4</v>
      </c>
      <c r="AM25" s="149">
        <f>VLOOKUP($J25,context!$K$2:$AC$348,12,FALSE)</f>
        <v>0.2</v>
      </c>
      <c r="AN25" s="149">
        <f>VLOOKUP($J25,context!$K$2:$AC$348,13,FALSE)</f>
        <v>0.4</v>
      </c>
      <c r="AO25" s="149">
        <f>VLOOKUP($J25,context!$K$2:$AC$348,14,FALSE)</f>
        <v>1</v>
      </c>
      <c r="AP25" s="149">
        <f>VLOOKUP($J25,context!$K$2:$AC$348,15,FALSE)</f>
        <v>0</v>
      </c>
      <c r="AQ25" s="149">
        <f>VLOOKUP($J25,context!$K$2:$AC$348,16,FALSE)</f>
        <v>0.2</v>
      </c>
      <c r="AR25" s="149">
        <f t="shared" si="0"/>
        <v>2.6</v>
      </c>
    </row>
    <row r="26" spans="1:44" hidden="1">
      <c r="A26" s="52">
        <v>625</v>
      </c>
      <c r="B26" s="52" t="s">
        <v>13</v>
      </c>
      <c r="C26" s="117" t="s">
        <v>1902</v>
      </c>
      <c r="E26" s="69" t="s">
        <v>2271</v>
      </c>
      <c r="G26" s="62" t="s">
        <v>1780</v>
      </c>
      <c r="J26" s="70" t="s">
        <v>3054</v>
      </c>
      <c r="K26" s="69" t="s">
        <v>1929</v>
      </c>
      <c r="L26" s="69">
        <v>1</v>
      </c>
      <c r="N26" s="6">
        <v>0.6</v>
      </c>
      <c r="P26" s="69" t="s">
        <v>65</v>
      </c>
      <c r="Q26" s="67" t="s">
        <v>608</v>
      </c>
      <c r="R26" s="68" t="s">
        <v>733</v>
      </c>
      <c r="S26" s="74" t="s">
        <v>66</v>
      </c>
      <c r="T26" s="115" t="s">
        <v>66</v>
      </c>
      <c r="U26" s="121" t="s">
        <v>171</v>
      </c>
      <c r="V26" s="121" t="s">
        <v>442</v>
      </c>
      <c r="X26" s="69" t="s">
        <v>609</v>
      </c>
      <c r="AB26" s="69" t="s">
        <v>2880</v>
      </c>
      <c r="AC26" s="77">
        <v>2</v>
      </c>
      <c r="AD26" s="7" t="s">
        <v>2863</v>
      </c>
      <c r="AE26" s="131" t="s">
        <v>1780</v>
      </c>
      <c r="AF26" s="149">
        <f>VLOOKUP($J26,context!$K$2:$AC$348,5,FALSE)</f>
        <v>0</v>
      </c>
      <c r="AG26" s="149">
        <f>VLOOKUP($J26,context!$K$2:$AC$348,6,FALSE)</f>
        <v>0</v>
      </c>
      <c r="AH26" s="149">
        <f>VLOOKUP($J26,context!$K$2:$AC$348,7,FALSE)</f>
        <v>0</v>
      </c>
      <c r="AI26" s="149">
        <f>VLOOKUP($J26,context!$K$2:$AC$348,8,FALSE)</f>
        <v>0.4</v>
      </c>
      <c r="AJ26" s="149">
        <f>VLOOKUP($J26,context!$K$2:$AC$348,9,FALSE)</f>
        <v>0</v>
      </c>
      <c r="AK26" s="149">
        <f>VLOOKUP($J26,context!$K$2:$AC$348,10,FALSE)</f>
        <v>0</v>
      </c>
      <c r="AL26" s="149">
        <f>VLOOKUP($J26,context!$K$2:$AC$348,11,FALSE)</f>
        <v>0.4</v>
      </c>
      <c r="AM26" s="149">
        <f>VLOOKUP($J26,context!$K$2:$AC$348,12,FALSE)</f>
        <v>0.2</v>
      </c>
      <c r="AN26" s="149">
        <f>VLOOKUP($J26,context!$K$2:$AC$348,13,FALSE)</f>
        <v>0.4</v>
      </c>
      <c r="AO26" s="149">
        <f>VLOOKUP($J26,context!$K$2:$AC$348,14,FALSE)</f>
        <v>1</v>
      </c>
      <c r="AP26" s="149">
        <f>VLOOKUP($J26,context!$K$2:$AC$348,15,FALSE)</f>
        <v>0</v>
      </c>
      <c r="AQ26" s="149">
        <f>VLOOKUP($J26,context!$K$2:$AC$348,16,FALSE)</f>
        <v>0.2</v>
      </c>
      <c r="AR26" s="149">
        <f t="shared" si="0"/>
        <v>2.6</v>
      </c>
    </row>
    <row r="27" spans="1:44" hidden="1">
      <c r="A27" s="122">
        <v>853</v>
      </c>
      <c r="B27" s="52" t="s">
        <v>13</v>
      </c>
      <c r="C27" s="123" t="s">
        <v>2413</v>
      </c>
      <c r="D27" s="123" t="s">
        <v>2536</v>
      </c>
      <c r="E27" s="122" t="s">
        <v>2414</v>
      </c>
      <c r="F27" s="122">
        <v>4</v>
      </c>
      <c r="G27" s="124" t="s">
        <v>406</v>
      </c>
      <c r="H27" s="122"/>
      <c r="I27" s="122"/>
      <c r="J27" s="70" t="s">
        <v>3054</v>
      </c>
      <c r="K27" s="122" t="s">
        <v>2537</v>
      </c>
      <c r="L27" s="122" t="s">
        <v>3055</v>
      </c>
      <c r="M27" s="122"/>
      <c r="N27" s="6">
        <v>0.6</v>
      </c>
      <c r="O27" s="126"/>
      <c r="P27" s="122" t="s">
        <v>65</v>
      </c>
      <c r="Q27" s="127" t="s">
        <v>608</v>
      </c>
      <c r="R27" s="68" t="s">
        <v>733</v>
      </c>
      <c r="S27" s="74" t="s">
        <v>66</v>
      </c>
      <c r="T27" s="115" t="s">
        <v>66</v>
      </c>
      <c r="U27" s="121" t="s">
        <v>171</v>
      </c>
      <c r="V27" s="121" t="s">
        <v>442</v>
      </c>
      <c r="X27" s="69" t="s">
        <v>609</v>
      </c>
      <c r="Y27" s="122"/>
      <c r="Z27" s="122"/>
      <c r="AA27" s="122"/>
      <c r="AB27" s="69" t="s">
        <v>2880</v>
      </c>
      <c r="AC27" s="77">
        <v>3</v>
      </c>
      <c r="AD27" s="7" t="s">
        <v>2863</v>
      </c>
      <c r="AE27" s="131" t="s">
        <v>1780</v>
      </c>
      <c r="AF27" s="149">
        <f>VLOOKUP($J27,context!$K$2:$AC$348,5,FALSE)</f>
        <v>0</v>
      </c>
      <c r="AG27" s="149">
        <f>VLOOKUP($J27,context!$K$2:$AC$348,6,FALSE)</f>
        <v>0</v>
      </c>
      <c r="AH27" s="149">
        <f>VLOOKUP($J27,context!$K$2:$AC$348,7,FALSE)</f>
        <v>0</v>
      </c>
      <c r="AI27" s="149">
        <f>VLOOKUP($J27,context!$K$2:$AC$348,8,FALSE)</f>
        <v>0.4</v>
      </c>
      <c r="AJ27" s="149">
        <f>VLOOKUP($J27,context!$K$2:$AC$348,9,FALSE)</f>
        <v>0</v>
      </c>
      <c r="AK27" s="149">
        <f>VLOOKUP($J27,context!$K$2:$AC$348,10,FALSE)</f>
        <v>0</v>
      </c>
      <c r="AL27" s="149">
        <f>VLOOKUP($J27,context!$K$2:$AC$348,11,FALSE)</f>
        <v>0.4</v>
      </c>
      <c r="AM27" s="149">
        <f>VLOOKUP($J27,context!$K$2:$AC$348,12,FALSE)</f>
        <v>0.2</v>
      </c>
      <c r="AN27" s="149">
        <f>VLOOKUP($J27,context!$K$2:$AC$348,13,FALSE)</f>
        <v>0.4</v>
      </c>
      <c r="AO27" s="149">
        <f>VLOOKUP($J27,context!$K$2:$AC$348,14,FALSE)</f>
        <v>1</v>
      </c>
      <c r="AP27" s="149">
        <f>VLOOKUP($J27,context!$K$2:$AC$348,15,FALSE)</f>
        <v>0</v>
      </c>
      <c r="AQ27" s="149">
        <f>VLOOKUP($J27,context!$K$2:$AC$348,16,FALSE)</f>
        <v>0.2</v>
      </c>
      <c r="AR27" s="149">
        <f t="shared" si="0"/>
        <v>2.6</v>
      </c>
    </row>
    <row r="28" spans="1:44" hidden="1">
      <c r="A28" s="52">
        <v>2</v>
      </c>
      <c r="B28" s="52" t="s">
        <v>13</v>
      </c>
      <c r="C28" s="66" t="s">
        <v>21</v>
      </c>
      <c r="D28" s="52"/>
      <c r="E28" s="50" t="s">
        <v>605</v>
      </c>
      <c r="F28" s="50">
        <v>3</v>
      </c>
      <c r="G28" s="50" t="s">
        <v>98</v>
      </c>
      <c r="H28" s="77"/>
      <c r="I28" s="69" t="s">
        <v>97</v>
      </c>
      <c r="J28" s="70" t="s">
        <v>97</v>
      </c>
      <c r="K28" s="77" t="s">
        <v>611</v>
      </c>
      <c r="L28" s="77">
        <v>0</v>
      </c>
      <c r="M28" s="77"/>
      <c r="N28" s="6">
        <v>1</v>
      </c>
      <c r="O28" s="55"/>
      <c r="P28" s="77" t="s">
        <v>65</v>
      </c>
      <c r="Q28" s="67" t="s">
        <v>612</v>
      </c>
      <c r="R28" s="68" t="s">
        <v>97</v>
      </c>
      <c r="S28" s="74" t="s">
        <v>66</v>
      </c>
      <c r="T28" s="115" t="s">
        <v>66</v>
      </c>
      <c r="U28" s="121" t="s">
        <v>97</v>
      </c>
      <c r="V28" s="121" t="s">
        <v>100</v>
      </c>
      <c r="W28" s="77"/>
      <c r="X28" s="69" t="s">
        <v>609</v>
      </c>
      <c r="Y28" s="77"/>
      <c r="Z28" s="77"/>
      <c r="AB28" s="77"/>
      <c r="AC28" s="77">
        <v>1</v>
      </c>
      <c r="AD28" s="7"/>
      <c r="AE28" s="70" t="s">
        <v>97</v>
      </c>
      <c r="AF28" s="149">
        <f>VLOOKUP($J28,context!$K$2:$AC$348,5,FALSE)</f>
        <v>0</v>
      </c>
      <c r="AG28" s="149">
        <f>VLOOKUP($J28,context!$K$2:$AC$348,6,FALSE)</f>
        <v>0</v>
      </c>
      <c r="AH28" s="149">
        <f>VLOOKUP($J28,context!$K$2:$AC$348,7,FALSE)</f>
        <v>0</v>
      </c>
      <c r="AI28" s="149">
        <f>VLOOKUP($J28,context!$K$2:$AC$348,8,FALSE)</f>
        <v>1</v>
      </c>
      <c r="AJ28" s="149">
        <f>VLOOKUP($J28,context!$K$2:$AC$348,9,FALSE)</f>
        <v>0.2</v>
      </c>
      <c r="AK28" s="149">
        <f>VLOOKUP($J28,context!$K$2:$AC$348,10,FALSE)</f>
        <v>1</v>
      </c>
      <c r="AL28" s="149">
        <f>VLOOKUP($J28,context!$K$2:$AC$348,11,FALSE)</f>
        <v>0.4</v>
      </c>
      <c r="AM28" s="149">
        <f>VLOOKUP($J28,context!$K$2:$AC$348,12,FALSE)</f>
        <v>0.4</v>
      </c>
      <c r="AN28" s="149">
        <f>VLOOKUP($J28,context!$K$2:$AC$348,13,FALSE)</f>
        <v>0.2</v>
      </c>
      <c r="AO28" s="149">
        <f>VLOOKUP($J28,context!$K$2:$AC$348,14,FALSE)</f>
        <v>0</v>
      </c>
      <c r="AP28" s="149">
        <f>VLOOKUP($J28,context!$K$2:$AC$348,15,FALSE)</f>
        <v>0</v>
      </c>
      <c r="AQ28" s="149">
        <f>VLOOKUP($J28,context!$K$2:$AC$348,16,FALSE)</f>
        <v>0</v>
      </c>
      <c r="AR28" s="149">
        <f t="shared" si="0"/>
        <v>3.2</v>
      </c>
    </row>
    <row r="29" spans="1:44" hidden="1">
      <c r="A29" s="52">
        <v>17</v>
      </c>
      <c r="B29" s="52" t="s">
        <v>13</v>
      </c>
      <c r="C29" s="66" t="s">
        <v>44</v>
      </c>
      <c r="D29" s="52"/>
      <c r="E29" s="77" t="s">
        <v>629</v>
      </c>
      <c r="F29" s="50">
        <v>4</v>
      </c>
      <c r="G29" s="77" t="s">
        <v>97</v>
      </c>
      <c r="H29" s="77"/>
      <c r="I29" s="69" t="s">
        <v>97</v>
      </c>
      <c r="J29" s="70" t="s">
        <v>97</v>
      </c>
      <c r="K29" s="77" t="s">
        <v>633</v>
      </c>
      <c r="L29" s="77">
        <v>0</v>
      </c>
      <c r="M29" s="77"/>
      <c r="N29" s="6">
        <v>1</v>
      </c>
      <c r="O29" s="55"/>
      <c r="P29" s="77" t="s">
        <v>65</v>
      </c>
      <c r="Q29" s="67" t="s">
        <v>612</v>
      </c>
      <c r="R29" s="68" t="s">
        <v>97</v>
      </c>
      <c r="S29" s="74" t="s">
        <v>66</v>
      </c>
      <c r="T29" s="115" t="s">
        <v>66</v>
      </c>
      <c r="U29" s="121" t="s">
        <v>97</v>
      </c>
      <c r="V29" s="121" t="s">
        <v>100</v>
      </c>
      <c r="W29" s="77"/>
      <c r="X29" s="69" t="s">
        <v>609</v>
      </c>
      <c r="Y29" s="77"/>
      <c r="Z29" s="77"/>
      <c r="AB29" s="77"/>
      <c r="AC29" s="69">
        <v>1</v>
      </c>
      <c r="AD29" s="7"/>
      <c r="AE29" s="70" t="s">
        <v>97</v>
      </c>
      <c r="AF29" s="149">
        <f>VLOOKUP($J29,context!$K$2:$AC$348,5,FALSE)</f>
        <v>0</v>
      </c>
      <c r="AG29" s="149">
        <f>VLOOKUP($J29,context!$K$2:$AC$348,6,FALSE)</f>
        <v>0</v>
      </c>
      <c r="AH29" s="149">
        <f>VLOOKUP($J29,context!$K$2:$AC$348,7,FALSE)</f>
        <v>0</v>
      </c>
      <c r="AI29" s="149">
        <f>VLOOKUP($J29,context!$K$2:$AC$348,8,FALSE)</f>
        <v>1</v>
      </c>
      <c r="AJ29" s="149">
        <f>VLOOKUP($J29,context!$K$2:$AC$348,9,FALSE)</f>
        <v>0.2</v>
      </c>
      <c r="AK29" s="149">
        <f>VLOOKUP($J29,context!$K$2:$AC$348,10,FALSE)</f>
        <v>1</v>
      </c>
      <c r="AL29" s="149">
        <f>VLOOKUP($J29,context!$K$2:$AC$348,11,FALSE)</f>
        <v>0.4</v>
      </c>
      <c r="AM29" s="149">
        <f>VLOOKUP($J29,context!$K$2:$AC$348,12,FALSE)</f>
        <v>0.4</v>
      </c>
      <c r="AN29" s="149">
        <f>VLOOKUP($J29,context!$K$2:$AC$348,13,FALSE)</f>
        <v>0.2</v>
      </c>
      <c r="AO29" s="149">
        <f>VLOOKUP($J29,context!$K$2:$AC$348,14,FALSE)</f>
        <v>0</v>
      </c>
      <c r="AP29" s="149">
        <f>VLOOKUP($J29,context!$K$2:$AC$348,15,FALSE)</f>
        <v>0</v>
      </c>
      <c r="AQ29" s="149">
        <f>VLOOKUP($J29,context!$K$2:$AC$348,16,FALSE)</f>
        <v>0</v>
      </c>
      <c r="AR29" s="149">
        <f t="shared" si="0"/>
        <v>3.2</v>
      </c>
    </row>
    <row r="30" spans="1:44" hidden="1">
      <c r="A30" s="52">
        <v>69</v>
      </c>
      <c r="B30" s="52" t="s">
        <v>13</v>
      </c>
      <c r="C30" s="66" t="s">
        <v>721</v>
      </c>
      <c r="D30" s="52"/>
      <c r="E30" s="77" t="s">
        <v>722</v>
      </c>
      <c r="F30" s="50">
        <v>3</v>
      </c>
      <c r="G30" s="50" t="s">
        <v>97</v>
      </c>
      <c r="H30" s="77"/>
      <c r="I30" s="69" t="s">
        <v>97</v>
      </c>
      <c r="J30" s="70" t="s">
        <v>97</v>
      </c>
      <c r="K30" s="77"/>
      <c r="L30" s="77">
        <v>0</v>
      </c>
      <c r="M30" s="77"/>
      <c r="N30" s="6">
        <v>1</v>
      </c>
      <c r="O30" s="55"/>
      <c r="P30" s="77" t="s">
        <v>65</v>
      </c>
      <c r="Q30" s="67" t="s">
        <v>612</v>
      </c>
      <c r="R30" s="68" t="s">
        <v>97</v>
      </c>
      <c r="S30" s="74" t="s">
        <v>66</v>
      </c>
      <c r="T30" s="115" t="s">
        <v>66</v>
      </c>
      <c r="U30" s="121" t="s">
        <v>97</v>
      </c>
      <c r="V30" s="121" t="s">
        <v>100</v>
      </c>
      <c r="W30" s="77"/>
      <c r="X30" s="69" t="s">
        <v>609</v>
      </c>
      <c r="Y30" s="77"/>
      <c r="Z30" s="77"/>
      <c r="AB30" s="77"/>
      <c r="AC30" s="77">
        <v>1</v>
      </c>
      <c r="AD30" s="7"/>
      <c r="AE30" s="70" t="s">
        <v>97</v>
      </c>
      <c r="AF30" s="149">
        <f>VLOOKUP($J30,context!$K$2:$AC$348,5,FALSE)</f>
        <v>0</v>
      </c>
      <c r="AG30" s="149">
        <f>VLOOKUP($J30,context!$K$2:$AC$348,6,FALSE)</f>
        <v>0</v>
      </c>
      <c r="AH30" s="149">
        <f>VLOOKUP($J30,context!$K$2:$AC$348,7,FALSE)</f>
        <v>0</v>
      </c>
      <c r="AI30" s="149">
        <f>VLOOKUP($J30,context!$K$2:$AC$348,8,FALSE)</f>
        <v>1</v>
      </c>
      <c r="AJ30" s="149">
        <f>VLOOKUP($J30,context!$K$2:$AC$348,9,FALSE)</f>
        <v>0.2</v>
      </c>
      <c r="AK30" s="149">
        <f>VLOOKUP($J30,context!$K$2:$AC$348,10,FALSE)</f>
        <v>1</v>
      </c>
      <c r="AL30" s="149">
        <f>VLOOKUP($J30,context!$K$2:$AC$348,11,FALSE)</f>
        <v>0.4</v>
      </c>
      <c r="AM30" s="149">
        <f>VLOOKUP($J30,context!$K$2:$AC$348,12,FALSE)</f>
        <v>0.4</v>
      </c>
      <c r="AN30" s="149">
        <f>VLOOKUP($J30,context!$K$2:$AC$348,13,FALSE)</f>
        <v>0.2</v>
      </c>
      <c r="AO30" s="149">
        <f>VLOOKUP($J30,context!$K$2:$AC$348,14,FALSE)</f>
        <v>0</v>
      </c>
      <c r="AP30" s="149">
        <f>VLOOKUP($J30,context!$K$2:$AC$348,15,FALSE)</f>
        <v>0</v>
      </c>
      <c r="AQ30" s="149">
        <f>VLOOKUP($J30,context!$K$2:$AC$348,16,FALSE)</f>
        <v>0</v>
      </c>
      <c r="AR30" s="149">
        <f t="shared" si="0"/>
        <v>3.2</v>
      </c>
    </row>
    <row r="31" spans="1:44" hidden="1">
      <c r="A31" s="52">
        <v>92</v>
      </c>
      <c r="B31" s="52" t="s">
        <v>13</v>
      </c>
      <c r="C31" s="66" t="s">
        <v>730</v>
      </c>
      <c r="D31" s="52"/>
      <c r="E31" s="77" t="s">
        <v>722</v>
      </c>
      <c r="F31" s="50">
        <v>4</v>
      </c>
      <c r="G31" s="50" t="s">
        <v>97</v>
      </c>
      <c r="H31" s="77"/>
      <c r="I31" s="69" t="s">
        <v>97</v>
      </c>
      <c r="J31" s="70" t="s">
        <v>97</v>
      </c>
      <c r="K31" s="77"/>
      <c r="L31" s="77">
        <v>0</v>
      </c>
      <c r="M31" s="77"/>
      <c r="N31" s="6">
        <v>1</v>
      </c>
      <c r="O31" s="55">
        <v>43017</v>
      </c>
      <c r="P31" s="77" t="s">
        <v>65</v>
      </c>
      <c r="Q31" s="67" t="s">
        <v>612</v>
      </c>
      <c r="R31" s="68" t="s">
        <v>97</v>
      </c>
      <c r="S31" s="74" t="s">
        <v>66</v>
      </c>
      <c r="T31" s="115" t="s">
        <v>66</v>
      </c>
      <c r="U31" s="121" t="s">
        <v>97</v>
      </c>
      <c r="V31" s="121" t="s">
        <v>100</v>
      </c>
      <c r="W31" s="77"/>
      <c r="X31" s="69" t="s">
        <v>609</v>
      </c>
      <c r="Y31" s="77"/>
      <c r="Z31" s="77"/>
      <c r="AB31" s="77"/>
      <c r="AC31" s="69">
        <v>1</v>
      </c>
      <c r="AD31" s="7"/>
      <c r="AE31" s="70" t="s">
        <v>97</v>
      </c>
      <c r="AF31" s="149">
        <f>VLOOKUP($J31,context!$K$2:$AC$348,5,FALSE)</f>
        <v>0</v>
      </c>
      <c r="AG31" s="149">
        <f>VLOOKUP($J31,context!$K$2:$AC$348,6,FALSE)</f>
        <v>0</v>
      </c>
      <c r="AH31" s="149">
        <f>VLOOKUP($J31,context!$K$2:$AC$348,7,FALSE)</f>
        <v>0</v>
      </c>
      <c r="AI31" s="149">
        <f>VLOOKUP($J31,context!$K$2:$AC$348,8,FALSE)</f>
        <v>1</v>
      </c>
      <c r="AJ31" s="149">
        <f>VLOOKUP($J31,context!$K$2:$AC$348,9,FALSE)</f>
        <v>0.2</v>
      </c>
      <c r="AK31" s="149">
        <f>VLOOKUP($J31,context!$K$2:$AC$348,10,FALSE)</f>
        <v>1</v>
      </c>
      <c r="AL31" s="149">
        <f>VLOOKUP($J31,context!$K$2:$AC$348,11,FALSE)</f>
        <v>0.4</v>
      </c>
      <c r="AM31" s="149">
        <f>VLOOKUP($J31,context!$K$2:$AC$348,12,FALSE)</f>
        <v>0.4</v>
      </c>
      <c r="AN31" s="149">
        <f>VLOOKUP($J31,context!$K$2:$AC$348,13,FALSE)</f>
        <v>0.2</v>
      </c>
      <c r="AO31" s="149">
        <f>VLOOKUP($J31,context!$K$2:$AC$348,14,FALSE)</f>
        <v>0</v>
      </c>
      <c r="AP31" s="149">
        <f>VLOOKUP($J31,context!$K$2:$AC$348,15,FALSE)</f>
        <v>0</v>
      </c>
      <c r="AQ31" s="149">
        <f>VLOOKUP($J31,context!$K$2:$AC$348,16,FALSE)</f>
        <v>0</v>
      </c>
      <c r="AR31" s="149">
        <f t="shared" si="0"/>
        <v>3.2</v>
      </c>
    </row>
    <row r="32" spans="1:44" hidden="1">
      <c r="A32" s="52">
        <v>131</v>
      </c>
      <c r="B32" s="52" t="s">
        <v>13</v>
      </c>
      <c r="C32" s="66" t="s">
        <v>38</v>
      </c>
      <c r="D32" s="52"/>
      <c r="E32" s="77" t="s">
        <v>744</v>
      </c>
      <c r="F32" s="50">
        <v>4</v>
      </c>
      <c r="G32" s="50" t="s">
        <v>98</v>
      </c>
      <c r="H32" s="77"/>
      <c r="I32" s="69" t="s">
        <v>97</v>
      </c>
      <c r="J32" s="70" t="s">
        <v>97</v>
      </c>
      <c r="K32" s="77" t="s">
        <v>751</v>
      </c>
      <c r="L32" s="77">
        <v>0</v>
      </c>
      <c r="M32" s="77"/>
      <c r="N32" s="6">
        <v>1</v>
      </c>
      <c r="O32" s="55">
        <v>42328</v>
      </c>
      <c r="P32" s="77" t="s">
        <v>65</v>
      </c>
      <c r="Q32" s="67" t="s">
        <v>612</v>
      </c>
      <c r="R32" s="68" t="s">
        <v>97</v>
      </c>
      <c r="S32" s="74" t="s">
        <v>66</v>
      </c>
      <c r="T32" s="115" t="s">
        <v>66</v>
      </c>
      <c r="U32" s="121" t="s">
        <v>97</v>
      </c>
      <c r="V32" s="121" t="s">
        <v>100</v>
      </c>
      <c r="W32" s="77"/>
      <c r="X32" s="69" t="s">
        <v>609</v>
      </c>
      <c r="Y32" s="77"/>
      <c r="Z32" s="77"/>
      <c r="AB32" s="77"/>
      <c r="AC32" s="69">
        <v>1</v>
      </c>
      <c r="AD32" s="7"/>
      <c r="AE32" s="70" t="s">
        <v>97</v>
      </c>
      <c r="AF32" s="149">
        <f>VLOOKUP($J32,context!$K$2:$AC$348,5,FALSE)</f>
        <v>0</v>
      </c>
      <c r="AG32" s="149">
        <f>VLOOKUP($J32,context!$K$2:$AC$348,6,FALSE)</f>
        <v>0</v>
      </c>
      <c r="AH32" s="149">
        <f>VLOOKUP($J32,context!$K$2:$AC$348,7,FALSE)</f>
        <v>0</v>
      </c>
      <c r="AI32" s="149">
        <f>VLOOKUP($J32,context!$K$2:$AC$348,8,FALSE)</f>
        <v>1</v>
      </c>
      <c r="AJ32" s="149">
        <f>VLOOKUP($J32,context!$K$2:$AC$348,9,FALSE)</f>
        <v>0.2</v>
      </c>
      <c r="AK32" s="149">
        <f>VLOOKUP($J32,context!$K$2:$AC$348,10,FALSE)</f>
        <v>1</v>
      </c>
      <c r="AL32" s="149">
        <f>VLOOKUP($J32,context!$K$2:$AC$348,11,FALSE)</f>
        <v>0.4</v>
      </c>
      <c r="AM32" s="149">
        <f>VLOOKUP($J32,context!$K$2:$AC$348,12,FALSE)</f>
        <v>0.4</v>
      </c>
      <c r="AN32" s="149">
        <f>VLOOKUP($J32,context!$K$2:$AC$348,13,FALSE)</f>
        <v>0.2</v>
      </c>
      <c r="AO32" s="149">
        <f>VLOOKUP($J32,context!$K$2:$AC$348,14,FALSE)</f>
        <v>0</v>
      </c>
      <c r="AP32" s="149">
        <f>VLOOKUP($J32,context!$K$2:$AC$348,15,FALSE)</f>
        <v>0</v>
      </c>
      <c r="AQ32" s="149">
        <f>VLOOKUP($J32,context!$K$2:$AC$348,16,FALSE)</f>
        <v>0</v>
      </c>
      <c r="AR32" s="149">
        <f t="shared" si="0"/>
        <v>3.2</v>
      </c>
    </row>
    <row r="33" spans="1:44" hidden="1">
      <c r="A33" s="52">
        <v>168</v>
      </c>
      <c r="B33" s="52" t="s">
        <v>13</v>
      </c>
      <c r="C33" s="66" t="s">
        <v>800</v>
      </c>
      <c r="D33" s="52" t="s">
        <v>801</v>
      </c>
      <c r="E33" s="77" t="s">
        <v>802</v>
      </c>
      <c r="F33" s="50">
        <v>4</v>
      </c>
      <c r="G33" s="50" t="s">
        <v>98</v>
      </c>
      <c r="H33" s="77"/>
      <c r="I33" s="69" t="s">
        <v>98</v>
      </c>
      <c r="J33" s="70" t="s">
        <v>97</v>
      </c>
      <c r="K33" s="77" t="s">
        <v>803</v>
      </c>
      <c r="L33" s="77">
        <v>0</v>
      </c>
      <c r="M33" s="77"/>
      <c r="N33" s="6">
        <v>1</v>
      </c>
      <c r="O33" s="55">
        <v>43018</v>
      </c>
      <c r="P33" s="77" t="s">
        <v>65</v>
      </c>
      <c r="Q33" s="67" t="s">
        <v>108</v>
      </c>
      <c r="R33" s="68" t="s">
        <v>97</v>
      </c>
      <c r="S33" s="74" t="s">
        <v>66</v>
      </c>
      <c r="T33" s="115" t="s">
        <v>66</v>
      </c>
      <c r="U33" s="121" t="s">
        <v>97</v>
      </c>
      <c r="V33" s="121" t="s">
        <v>100</v>
      </c>
      <c r="W33" s="77"/>
      <c r="X33" s="69" t="s">
        <v>609</v>
      </c>
      <c r="Y33" s="77"/>
      <c r="Z33" s="77"/>
      <c r="AB33" s="77"/>
      <c r="AC33" s="69">
        <v>1</v>
      </c>
      <c r="AD33" s="7"/>
      <c r="AE33" s="70" t="s">
        <v>97</v>
      </c>
      <c r="AF33" s="149">
        <f>VLOOKUP($J33,context!$K$2:$AC$348,5,FALSE)</f>
        <v>0</v>
      </c>
      <c r="AG33" s="149">
        <f>VLOOKUP($J33,context!$K$2:$AC$348,6,FALSE)</f>
        <v>0</v>
      </c>
      <c r="AH33" s="149">
        <f>VLOOKUP($J33,context!$K$2:$AC$348,7,FALSE)</f>
        <v>0</v>
      </c>
      <c r="AI33" s="149">
        <f>VLOOKUP($J33,context!$K$2:$AC$348,8,FALSE)</f>
        <v>1</v>
      </c>
      <c r="AJ33" s="149">
        <f>VLOOKUP($J33,context!$K$2:$AC$348,9,FALSE)</f>
        <v>0.2</v>
      </c>
      <c r="AK33" s="149">
        <f>VLOOKUP($J33,context!$K$2:$AC$348,10,FALSE)</f>
        <v>1</v>
      </c>
      <c r="AL33" s="149">
        <f>VLOOKUP($J33,context!$K$2:$AC$348,11,FALSE)</f>
        <v>0.4</v>
      </c>
      <c r="AM33" s="149">
        <f>VLOOKUP($J33,context!$K$2:$AC$348,12,FALSE)</f>
        <v>0.4</v>
      </c>
      <c r="AN33" s="149">
        <f>VLOOKUP($J33,context!$K$2:$AC$348,13,FALSE)</f>
        <v>0.2</v>
      </c>
      <c r="AO33" s="149">
        <f>VLOOKUP($J33,context!$K$2:$AC$348,14,FALSE)</f>
        <v>0</v>
      </c>
      <c r="AP33" s="149">
        <f>VLOOKUP($J33,context!$K$2:$AC$348,15,FALSE)</f>
        <v>0</v>
      </c>
      <c r="AQ33" s="149">
        <f>VLOOKUP($J33,context!$K$2:$AC$348,16,FALSE)</f>
        <v>0</v>
      </c>
      <c r="AR33" s="149">
        <f t="shared" si="0"/>
        <v>3.2</v>
      </c>
    </row>
    <row r="34" spans="1:44" hidden="1">
      <c r="A34" s="52">
        <v>228</v>
      </c>
      <c r="B34" s="52" t="s">
        <v>13</v>
      </c>
      <c r="C34" s="115" t="s">
        <v>41</v>
      </c>
      <c r="D34" s="52" t="s">
        <v>812</v>
      </c>
      <c r="E34" s="77" t="s">
        <v>842</v>
      </c>
      <c r="F34" s="50">
        <v>4</v>
      </c>
      <c r="G34" s="50" t="s">
        <v>98</v>
      </c>
      <c r="H34" s="50"/>
      <c r="I34" s="69" t="s">
        <v>98</v>
      </c>
      <c r="J34" s="70" t="s">
        <v>97</v>
      </c>
      <c r="K34" s="77" t="s">
        <v>633</v>
      </c>
      <c r="L34" s="77">
        <v>0</v>
      </c>
      <c r="M34" s="77" t="s">
        <v>815</v>
      </c>
      <c r="N34" s="6">
        <v>1</v>
      </c>
      <c r="O34" s="6"/>
      <c r="P34" s="77" t="s">
        <v>65</v>
      </c>
      <c r="Q34" s="67" t="s">
        <v>612</v>
      </c>
      <c r="R34" s="68" t="s">
        <v>97</v>
      </c>
      <c r="S34" s="74" t="s">
        <v>66</v>
      </c>
      <c r="T34" s="115" t="s">
        <v>66</v>
      </c>
      <c r="U34" s="121" t="s">
        <v>97</v>
      </c>
      <c r="V34" s="121" t="s">
        <v>100</v>
      </c>
      <c r="W34" s="77"/>
      <c r="X34" s="69" t="s">
        <v>609</v>
      </c>
      <c r="Y34" s="77"/>
      <c r="Z34" s="77"/>
      <c r="AB34" s="77"/>
      <c r="AC34" s="69">
        <v>1</v>
      </c>
      <c r="AD34" s="7"/>
      <c r="AE34" s="70" t="s">
        <v>97</v>
      </c>
      <c r="AF34" s="149">
        <f>VLOOKUP($J34,context!$K$2:$AC$348,5,FALSE)</f>
        <v>0</v>
      </c>
      <c r="AG34" s="149">
        <f>VLOOKUP($J34,context!$K$2:$AC$348,6,FALSE)</f>
        <v>0</v>
      </c>
      <c r="AH34" s="149">
        <f>VLOOKUP($J34,context!$K$2:$AC$348,7,FALSE)</f>
        <v>0</v>
      </c>
      <c r="AI34" s="149">
        <f>VLOOKUP($J34,context!$K$2:$AC$348,8,FALSE)</f>
        <v>1</v>
      </c>
      <c r="AJ34" s="149">
        <f>VLOOKUP($J34,context!$K$2:$AC$348,9,FALSE)</f>
        <v>0.2</v>
      </c>
      <c r="AK34" s="149">
        <f>VLOOKUP($J34,context!$K$2:$AC$348,10,FALSE)</f>
        <v>1</v>
      </c>
      <c r="AL34" s="149">
        <f>VLOOKUP($J34,context!$K$2:$AC$348,11,FALSE)</f>
        <v>0.4</v>
      </c>
      <c r="AM34" s="149">
        <f>VLOOKUP($J34,context!$K$2:$AC$348,12,FALSE)</f>
        <v>0.4</v>
      </c>
      <c r="AN34" s="149">
        <f>VLOOKUP($J34,context!$K$2:$AC$348,13,FALSE)</f>
        <v>0.2</v>
      </c>
      <c r="AO34" s="149">
        <f>VLOOKUP($J34,context!$K$2:$AC$348,14,FALSE)</f>
        <v>0</v>
      </c>
      <c r="AP34" s="149">
        <f>VLOOKUP($J34,context!$K$2:$AC$348,15,FALSE)</f>
        <v>0</v>
      </c>
      <c r="AQ34" s="149">
        <f>VLOOKUP($J34,context!$K$2:$AC$348,16,FALSE)</f>
        <v>0</v>
      </c>
      <c r="AR34" s="149">
        <f t="shared" si="0"/>
        <v>3.2</v>
      </c>
    </row>
    <row r="35" spans="1:44" hidden="1">
      <c r="A35" s="52">
        <v>390</v>
      </c>
      <c r="B35" s="52" t="s">
        <v>2708</v>
      </c>
      <c r="C35" s="52" t="s">
        <v>905</v>
      </c>
      <c r="D35" s="52"/>
      <c r="E35" s="175" t="s">
        <v>1104</v>
      </c>
      <c r="F35" s="176">
        <v>4</v>
      </c>
      <c r="G35" s="175" t="s">
        <v>97</v>
      </c>
      <c r="H35" s="77"/>
      <c r="I35" s="69" t="s">
        <v>97</v>
      </c>
      <c r="J35" s="177" t="s">
        <v>97</v>
      </c>
      <c r="K35" s="175"/>
      <c r="L35" s="175">
        <v>0</v>
      </c>
      <c r="M35" s="175"/>
      <c r="N35" s="52">
        <v>1</v>
      </c>
      <c r="O35" s="55">
        <v>43015</v>
      </c>
      <c r="P35" s="77" t="s">
        <v>65</v>
      </c>
      <c r="Q35" s="67" t="s">
        <v>612</v>
      </c>
      <c r="R35" s="177" t="s">
        <v>97</v>
      </c>
      <c r="S35" s="177" t="s">
        <v>66</v>
      </c>
      <c r="T35" s="52" t="s">
        <v>66</v>
      </c>
      <c r="U35" s="178" t="s">
        <v>97</v>
      </c>
      <c r="V35" s="178" t="s">
        <v>100</v>
      </c>
      <c r="W35" s="175"/>
      <c r="X35" s="175" t="s">
        <v>609</v>
      </c>
      <c r="Y35" s="175"/>
      <c r="Z35" s="175"/>
      <c r="AA35" s="175"/>
      <c r="AB35" s="175"/>
      <c r="AC35" s="175">
        <v>1</v>
      </c>
      <c r="AD35" s="175"/>
      <c r="AE35" s="177" t="s">
        <v>97</v>
      </c>
      <c r="AF35" s="179">
        <f>VLOOKUP($J35,context!$K$2:$AC$348,5,FALSE)</f>
        <v>0</v>
      </c>
      <c r="AG35" s="179">
        <f>VLOOKUP($J35,context!$K$2:$AC$348,6,FALSE)</f>
        <v>0</v>
      </c>
      <c r="AH35" s="179">
        <f>VLOOKUP($J35,context!$K$2:$AC$348,7,FALSE)</f>
        <v>0</v>
      </c>
      <c r="AI35" s="179">
        <f>VLOOKUP($J35,context!$K$2:$AC$348,8,FALSE)</f>
        <v>1</v>
      </c>
      <c r="AJ35" s="179">
        <f>VLOOKUP($J35,context!$K$2:$AC$348,9,FALSE)</f>
        <v>0.2</v>
      </c>
      <c r="AK35" s="179">
        <f>VLOOKUP($J35,context!$K$2:$AC$348,10,FALSE)</f>
        <v>1</v>
      </c>
      <c r="AL35" s="179">
        <f>VLOOKUP($J35,context!$K$2:$AC$348,11,FALSE)</f>
        <v>0.4</v>
      </c>
      <c r="AM35" s="179">
        <f>VLOOKUP($J35,context!$K$2:$AC$348,12,FALSE)</f>
        <v>0.4</v>
      </c>
      <c r="AN35" s="179">
        <f>VLOOKUP($J35,context!$K$2:$AC$348,13,FALSE)</f>
        <v>0.2</v>
      </c>
      <c r="AO35" s="179">
        <f>VLOOKUP($J35,context!$K$2:$AC$348,14,FALSE)</f>
        <v>0</v>
      </c>
      <c r="AP35" s="179">
        <f>VLOOKUP($J35,context!$K$2:$AC$348,15,FALSE)</f>
        <v>0</v>
      </c>
      <c r="AQ35" s="179">
        <f>VLOOKUP($J35,context!$K$2:$AC$348,16,FALSE)</f>
        <v>0</v>
      </c>
      <c r="AR35" s="149">
        <f t="shared" si="0"/>
        <v>3.2</v>
      </c>
    </row>
    <row r="36" spans="1:44" hidden="1">
      <c r="A36" s="52">
        <v>452</v>
      </c>
      <c r="B36" s="52" t="s">
        <v>13</v>
      </c>
      <c r="C36" s="66" t="s">
        <v>29</v>
      </c>
      <c r="D36" s="52" t="s">
        <v>1159</v>
      </c>
      <c r="E36" s="77" t="s">
        <v>1160</v>
      </c>
      <c r="F36" s="50">
        <v>3</v>
      </c>
      <c r="G36" s="50" t="s">
        <v>1163</v>
      </c>
      <c r="H36" s="77" t="s">
        <v>100</v>
      </c>
      <c r="I36" s="69" t="s">
        <v>100</v>
      </c>
      <c r="J36" s="70" t="s">
        <v>97</v>
      </c>
      <c r="K36" s="77"/>
      <c r="L36" s="77">
        <v>0</v>
      </c>
      <c r="M36" s="77"/>
      <c r="N36" s="6">
        <v>1</v>
      </c>
      <c r="O36" s="55"/>
      <c r="P36" s="77" t="s">
        <v>65</v>
      </c>
      <c r="Q36" s="67" t="s">
        <v>612</v>
      </c>
      <c r="R36" s="68" t="s">
        <v>97</v>
      </c>
      <c r="S36" s="74" t="s">
        <v>66</v>
      </c>
      <c r="T36" s="115" t="s">
        <v>66</v>
      </c>
      <c r="U36" s="121" t="s">
        <v>97</v>
      </c>
      <c r="V36" s="121" t="s">
        <v>100</v>
      </c>
      <c r="W36" s="77"/>
      <c r="X36" s="69" t="s">
        <v>609</v>
      </c>
      <c r="Y36" s="77"/>
      <c r="Z36" s="77"/>
      <c r="AB36" s="77"/>
      <c r="AC36" s="77">
        <v>1</v>
      </c>
      <c r="AD36" s="7" t="s">
        <v>3018</v>
      </c>
      <c r="AE36" s="70" t="s">
        <v>97</v>
      </c>
      <c r="AF36" s="149">
        <f>VLOOKUP($J36,context!$K$2:$AC$348,5,FALSE)</f>
        <v>0</v>
      </c>
      <c r="AG36" s="149">
        <f>VLOOKUP($J36,context!$K$2:$AC$348,6,FALSE)</f>
        <v>0</v>
      </c>
      <c r="AH36" s="149">
        <f>VLOOKUP($J36,context!$K$2:$AC$348,7,FALSE)</f>
        <v>0</v>
      </c>
      <c r="AI36" s="149">
        <f>VLOOKUP($J36,context!$K$2:$AC$348,8,FALSE)</f>
        <v>1</v>
      </c>
      <c r="AJ36" s="149">
        <f>VLOOKUP($J36,context!$K$2:$AC$348,9,FALSE)</f>
        <v>0.2</v>
      </c>
      <c r="AK36" s="149">
        <f>VLOOKUP($J36,context!$K$2:$AC$348,10,FALSE)</f>
        <v>1</v>
      </c>
      <c r="AL36" s="149">
        <f>VLOOKUP($J36,context!$K$2:$AC$348,11,FALSE)</f>
        <v>0.4</v>
      </c>
      <c r="AM36" s="149">
        <f>VLOOKUP($J36,context!$K$2:$AC$348,12,FALSE)</f>
        <v>0.4</v>
      </c>
      <c r="AN36" s="149">
        <f>VLOOKUP($J36,context!$K$2:$AC$348,13,FALSE)</f>
        <v>0.2</v>
      </c>
      <c r="AO36" s="149">
        <f>VLOOKUP($J36,context!$K$2:$AC$348,14,FALSE)</f>
        <v>0</v>
      </c>
      <c r="AP36" s="149">
        <f>VLOOKUP($J36,context!$K$2:$AC$348,15,FALSE)</f>
        <v>0</v>
      </c>
      <c r="AQ36" s="149">
        <f>VLOOKUP($J36,context!$K$2:$AC$348,16,FALSE)</f>
        <v>0</v>
      </c>
      <c r="AR36" s="149">
        <f t="shared" si="0"/>
        <v>3.2</v>
      </c>
    </row>
    <row r="37" spans="1:44" s="175" customFormat="1">
      <c r="A37" s="52">
        <v>520</v>
      </c>
      <c r="B37" s="52" t="s">
        <v>13</v>
      </c>
      <c r="C37" s="114" t="s">
        <v>1732</v>
      </c>
      <c r="D37" s="59"/>
      <c r="E37" s="69" t="s">
        <v>1778</v>
      </c>
      <c r="F37" s="69" t="s">
        <v>1779</v>
      </c>
      <c r="G37" s="61" t="s">
        <v>97</v>
      </c>
      <c r="H37" s="61"/>
      <c r="I37" s="61" t="s">
        <v>97</v>
      </c>
      <c r="J37" s="70" t="s">
        <v>97</v>
      </c>
      <c r="K37" s="69" t="s">
        <v>1740</v>
      </c>
      <c r="L37" s="77">
        <v>0</v>
      </c>
      <c r="M37" s="61"/>
      <c r="N37" s="6">
        <v>1</v>
      </c>
      <c r="O37" s="64"/>
      <c r="P37" s="69" t="s">
        <v>65</v>
      </c>
      <c r="Q37" s="67" t="s">
        <v>612</v>
      </c>
      <c r="R37" s="68" t="s">
        <v>97</v>
      </c>
      <c r="S37" s="74" t="s">
        <v>66</v>
      </c>
      <c r="T37" s="115" t="s">
        <v>66</v>
      </c>
      <c r="U37" s="121" t="s">
        <v>97</v>
      </c>
      <c r="V37" s="121" t="s">
        <v>100</v>
      </c>
      <c r="W37" s="61"/>
      <c r="X37" s="69" t="s">
        <v>609</v>
      </c>
      <c r="Y37" s="61"/>
      <c r="Z37" s="72"/>
      <c r="AA37" s="7"/>
      <c r="AB37" s="61"/>
      <c r="AC37" s="69">
        <v>1</v>
      </c>
      <c r="AD37" s="66"/>
      <c r="AE37" s="70" t="s">
        <v>97</v>
      </c>
      <c r="AF37" s="149">
        <f>VLOOKUP($J37,context!$K$2:$AC$348,5,FALSE)</f>
        <v>0</v>
      </c>
      <c r="AG37" s="149">
        <f>VLOOKUP($J37,context!$K$2:$AC$348,6,FALSE)</f>
        <v>0</v>
      </c>
      <c r="AH37" s="149">
        <f>VLOOKUP($J37,context!$K$2:$AC$348,7,FALSE)</f>
        <v>0</v>
      </c>
      <c r="AI37" s="149">
        <f>VLOOKUP($J37,context!$K$2:$AC$348,8,FALSE)</f>
        <v>1</v>
      </c>
      <c r="AJ37" s="149">
        <f>VLOOKUP($J37,context!$K$2:$AC$348,9,FALSE)</f>
        <v>0.2</v>
      </c>
      <c r="AK37" s="149">
        <f>VLOOKUP($J37,context!$K$2:$AC$348,10,FALSE)</f>
        <v>1</v>
      </c>
      <c r="AL37" s="149">
        <f>VLOOKUP($J37,context!$K$2:$AC$348,11,FALSE)</f>
        <v>0.4</v>
      </c>
      <c r="AM37" s="149">
        <f>VLOOKUP($J37,context!$K$2:$AC$348,12,FALSE)</f>
        <v>0.4</v>
      </c>
      <c r="AN37" s="149">
        <f>VLOOKUP($J37,context!$K$2:$AC$348,13,FALSE)</f>
        <v>0.2</v>
      </c>
      <c r="AO37" s="149">
        <f>VLOOKUP($J37,context!$K$2:$AC$348,14,FALSE)</f>
        <v>0</v>
      </c>
      <c r="AP37" s="149">
        <f>VLOOKUP($J37,context!$K$2:$AC$348,15,FALSE)</f>
        <v>0</v>
      </c>
      <c r="AQ37" s="149">
        <f>VLOOKUP($J37,context!$K$2:$AC$348,16,FALSE)</f>
        <v>0</v>
      </c>
      <c r="AR37" s="179">
        <f t="shared" si="0"/>
        <v>3.2</v>
      </c>
    </row>
    <row r="38" spans="1:44" hidden="1">
      <c r="A38" s="52">
        <v>562</v>
      </c>
      <c r="B38" s="52" t="s">
        <v>13</v>
      </c>
      <c r="C38" s="114" t="s">
        <v>1732</v>
      </c>
      <c r="E38" s="69" t="s">
        <v>1891</v>
      </c>
      <c r="F38" s="61">
        <v>2</v>
      </c>
      <c r="G38" s="69" t="s">
        <v>98</v>
      </c>
      <c r="I38" s="69" t="s">
        <v>98</v>
      </c>
      <c r="J38" s="70" t="s">
        <v>97</v>
      </c>
      <c r="K38" s="61" t="s">
        <v>1807</v>
      </c>
      <c r="L38" s="77">
        <v>0</v>
      </c>
      <c r="M38" s="61" t="s">
        <v>1808</v>
      </c>
      <c r="N38" s="6">
        <v>1</v>
      </c>
      <c r="P38" s="69" t="s">
        <v>65</v>
      </c>
      <c r="Q38" s="67" t="s">
        <v>612</v>
      </c>
      <c r="R38" s="68" t="s">
        <v>97</v>
      </c>
      <c r="S38" s="74" t="s">
        <v>66</v>
      </c>
      <c r="T38" s="115" t="s">
        <v>66</v>
      </c>
      <c r="U38" s="121" t="s">
        <v>97</v>
      </c>
      <c r="V38" s="121" t="s">
        <v>100</v>
      </c>
      <c r="X38" s="69" t="s">
        <v>609</v>
      </c>
      <c r="AC38" s="69">
        <v>1</v>
      </c>
      <c r="AE38" s="70" t="s">
        <v>97</v>
      </c>
      <c r="AF38" s="149">
        <f>VLOOKUP($J38,context!$K$2:$AC$348,5,FALSE)</f>
        <v>0</v>
      </c>
      <c r="AG38" s="149">
        <f>VLOOKUP($J38,context!$K$2:$AC$348,6,FALSE)</f>
        <v>0</v>
      </c>
      <c r="AH38" s="149">
        <f>VLOOKUP($J38,context!$K$2:$AC$348,7,FALSE)</f>
        <v>0</v>
      </c>
      <c r="AI38" s="149">
        <f>VLOOKUP($J38,context!$K$2:$AC$348,8,FALSE)</f>
        <v>1</v>
      </c>
      <c r="AJ38" s="149">
        <f>VLOOKUP($J38,context!$K$2:$AC$348,9,FALSE)</f>
        <v>0.2</v>
      </c>
      <c r="AK38" s="149">
        <f>VLOOKUP($J38,context!$K$2:$AC$348,10,FALSE)</f>
        <v>1</v>
      </c>
      <c r="AL38" s="149">
        <f>VLOOKUP($J38,context!$K$2:$AC$348,11,FALSE)</f>
        <v>0.4</v>
      </c>
      <c r="AM38" s="149">
        <f>VLOOKUP($J38,context!$K$2:$AC$348,12,FALSE)</f>
        <v>0.4</v>
      </c>
      <c r="AN38" s="149">
        <f>VLOOKUP($J38,context!$K$2:$AC$348,13,FALSE)</f>
        <v>0.2</v>
      </c>
      <c r="AO38" s="149">
        <f>VLOOKUP($J38,context!$K$2:$AC$348,14,FALSE)</f>
        <v>0</v>
      </c>
      <c r="AP38" s="149">
        <f>VLOOKUP($J38,context!$K$2:$AC$348,15,FALSE)</f>
        <v>0</v>
      </c>
      <c r="AQ38" s="149">
        <f>VLOOKUP($J38,context!$K$2:$AC$348,16,FALSE)</f>
        <v>0</v>
      </c>
      <c r="AR38" s="149">
        <f t="shared" si="0"/>
        <v>3.2</v>
      </c>
    </row>
    <row r="39" spans="1:44" hidden="1">
      <c r="A39" s="52">
        <v>627</v>
      </c>
      <c r="B39" s="52" t="s">
        <v>13</v>
      </c>
      <c r="C39" s="117" t="s">
        <v>1902</v>
      </c>
      <c r="E39" s="69" t="s">
        <v>2271</v>
      </c>
      <c r="G39" s="62" t="s">
        <v>98</v>
      </c>
      <c r="J39" s="70" t="s">
        <v>97</v>
      </c>
      <c r="K39" s="69" t="s">
        <v>1932</v>
      </c>
      <c r="L39" s="77">
        <v>1</v>
      </c>
      <c r="N39" s="6">
        <v>1</v>
      </c>
      <c r="P39" s="69" t="s">
        <v>65</v>
      </c>
      <c r="Q39" s="67" t="s">
        <v>612</v>
      </c>
      <c r="R39" s="68" t="s">
        <v>97</v>
      </c>
      <c r="S39" s="74" t="s">
        <v>66</v>
      </c>
      <c r="T39" s="115" t="s">
        <v>66</v>
      </c>
      <c r="U39" s="121" t="s">
        <v>97</v>
      </c>
      <c r="V39" s="121" t="s">
        <v>100</v>
      </c>
      <c r="X39" s="69" t="s">
        <v>609</v>
      </c>
      <c r="AC39" s="69">
        <v>1</v>
      </c>
      <c r="AE39" s="70" t="s">
        <v>97</v>
      </c>
      <c r="AF39" s="149">
        <f>VLOOKUP($J39,context!$K$2:$AC$348,5,FALSE)</f>
        <v>0</v>
      </c>
      <c r="AG39" s="149">
        <f>VLOOKUP($J39,context!$K$2:$AC$348,6,FALSE)</f>
        <v>0</v>
      </c>
      <c r="AH39" s="149">
        <f>VLOOKUP($J39,context!$K$2:$AC$348,7,FALSE)</f>
        <v>0</v>
      </c>
      <c r="AI39" s="149">
        <f>VLOOKUP($J39,context!$K$2:$AC$348,8,FALSE)</f>
        <v>1</v>
      </c>
      <c r="AJ39" s="149">
        <f>VLOOKUP($J39,context!$K$2:$AC$348,9,FALSE)</f>
        <v>0.2</v>
      </c>
      <c r="AK39" s="149">
        <f>VLOOKUP($J39,context!$K$2:$AC$348,10,FALSE)</f>
        <v>1</v>
      </c>
      <c r="AL39" s="149">
        <f>VLOOKUP($J39,context!$K$2:$AC$348,11,FALSE)</f>
        <v>0.4</v>
      </c>
      <c r="AM39" s="149">
        <f>VLOOKUP($J39,context!$K$2:$AC$348,12,FALSE)</f>
        <v>0.4</v>
      </c>
      <c r="AN39" s="149">
        <f>VLOOKUP($J39,context!$K$2:$AC$348,13,FALSE)</f>
        <v>0.2</v>
      </c>
      <c r="AO39" s="149">
        <f>VLOOKUP($J39,context!$K$2:$AC$348,14,FALSE)</f>
        <v>0</v>
      </c>
      <c r="AP39" s="149">
        <f>VLOOKUP($J39,context!$K$2:$AC$348,15,FALSE)</f>
        <v>0</v>
      </c>
      <c r="AQ39" s="149">
        <f>VLOOKUP($J39,context!$K$2:$AC$348,16,FALSE)</f>
        <v>0</v>
      </c>
      <c r="AR39" s="149">
        <f t="shared" si="0"/>
        <v>3.2</v>
      </c>
    </row>
    <row r="40" spans="1:44" hidden="1">
      <c r="A40" s="122">
        <v>854</v>
      </c>
      <c r="B40" s="52" t="s">
        <v>13</v>
      </c>
      <c r="C40" s="123" t="s">
        <v>2413</v>
      </c>
      <c r="D40" s="123" t="s">
        <v>2454</v>
      </c>
      <c r="E40" s="122" t="s">
        <v>2414</v>
      </c>
      <c r="F40" s="122">
        <v>3</v>
      </c>
      <c r="G40" s="124" t="s">
        <v>97</v>
      </c>
      <c r="H40" s="122"/>
      <c r="I40" s="122"/>
      <c r="J40" s="70" t="s">
        <v>97</v>
      </c>
      <c r="K40" s="122" t="s">
        <v>2455</v>
      </c>
      <c r="L40" s="77">
        <v>0</v>
      </c>
      <c r="M40" s="122"/>
      <c r="N40" s="123">
        <v>1</v>
      </c>
      <c r="O40" s="126"/>
      <c r="P40" s="122" t="s">
        <v>65</v>
      </c>
      <c r="Q40" s="127" t="s">
        <v>612</v>
      </c>
      <c r="R40" s="125" t="s">
        <v>97</v>
      </c>
      <c r="S40" s="125" t="s">
        <v>66</v>
      </c>
      <c r="T40" s="123" t="s">
        <v>66</v>
      </c>
      <c r="U40" s="127" t="s">
        <v>97</v>
      </c>
      <c r="V40" s="127" t="s">
        <v>100</v>
      </c>
      <c r="W40" s="122"/>
      <c r="X40" s="122" t="s">
        <v>609</v>
      </c>
      <c r="Y40" s="122"/>
      <c r="Z40" s="122"/>
      <c r="AA40" s="122"/>
      <c r="AB40" s="122"/>
      <c r="AC40" s="122">
        <v>1</v>
      </c>
      <c r="AE40" s="70" t="s">
        <v>97</v>
      </c>
      <c r="AF40" s="149">
        <f>VLOOKUP($J40,context!$K$2:$AC$348,5,FALSE)</f>
        <v>0</v>
      </c>
      <c r="AG40" s="149">
        <f>VLOOKUP($J40,context!$K$2:$AC$348,6,FALSE)</f>
        <v>0</v>
      </c>
      <c r="AH40" s="149">
        <f>VLOOKUP($J40,context!$K$2:$AC$348,7,FALSE)</f>
        <v>0</v>
      </c>
      <c r="AI40" s="149">
        <f>VLOOKUP($J40,context!$K$2:$AC$348,8,FALSE)</f>
        <v>1</v>
      </c>
      <c r="AJ40" s="149">
        <f>VLOOKUP($J40,context!$K$2:$AC$348,9,FALSE)</f>
        <v>0.2</v>
      </c>
      <c r="AK40" s="149">
        <f>VLOOKUP($J40,context!$K$2:$AC$348,10,FALSE)</f>
        <v>1</v>
      </c>
      <c r="AL40" s="149">
        <f>VLOOKUP($J40,context!$K$2:$AC$348,11,FALSE)</f>
        <v>0.4</v>
      </c>
      <c r="AM40" s="149">
        <f>VLOOKUP($J40,context!$K$2:$AC$348,12,FALSE)</f>
        <v>0.4</v>
      </c>
      <c r="AN40" s="149">
        <f>VLOOKUP($J40,context!$K$2:$AC$348,13,FALSE)</f>
        <v>0.2</v>
      </c>
      <c r="AO40" s="149">
        <f>VLOOKUP($J40,context!$K$2:$AC$348,14,FALSE)</f>
        <v>0</v>
      </c>
      <c r="AP40" s="149">
        <f>VLOOKUP($J40,context!$K$2:$AC$348,15,FALSE)</f>
        <v>0</v>
      </c>
      <c r="AQ40" s="149">
        <f>VLOOKUP($J40,context!$K$2:$AC$348,16,FALSE)</f>
        <v>0</v>
      </c>
      <c r="AR40" s="149">
        <f t="shared" si="0"/>
        <v>3.2</v>
      </c>
    </row>
    <row r="41" spans="1:44" hidden="1">
      <c r="A41" s="122">
        <v>920</v>
      </c>
      <c r="B41" s="52" t="s">
        <v>13</v>
      </c>
      <c r="C41" s="66" t="s">
        <v>32</v>
      </c>
      <c r="D41" s="52"/>
      <c r="E41" s="77" t="s">
        <v>1190</v>
      </c>
      <c r="F41" s="50">
        <v>3</v>
      </c>
      <c r="G41" s="50" t="s">
        <v>98</v>
      </c>
      <c r="H41" s="77"/>
      <c r="I41" s="69" t="s">
        <v>97</v>
      </c>
      <c r="J41" s="70" t="s">
        <v>97</v>
      </c>
      <c r="K41" s="77"/>
      <c r="L41" s="77">
        <v>0</v>
      </c>
      <c r="M41" s="77"/>
      <c r="N41" s="6">
        <v>1</v>
      </c>
      <c r="O41" s="55">
        <v>42328</v>
      </c>
      <c r="P41" s="77" t="s">
        <v>65</v>
      </c>
      <c r="Q41" s="67" t="s">
        <v>612</v>
      </c>
      <c r="R41" s="68" t="s">
        <v>97</v>
      </c>
      <c r="S41" s="74" t="s">
        <v>66</v>
      </c>
      <c r="T41" s="115" t="s">
        <v>66</v>
      </c>
      <c r="U41" s="121" t="s">
        <v>97</v>
      </c>
      <c r="V41" s="121" t="s">
        <v>100</v>
      </c>
      <c r="W41" s="77"/>
      <c r="X41" s="69" t="s">
        <v>609</v>
      </c>
      <c r="Y41" s="77"/>
      <c r="Z41" s="77"/>
      <c r="AB41" s="77"/>
      <c r="AC41" s="69">
        <v>1</v>
      </c>
      <c r="AD41" s="7"/>
      <c r="AE41" s="70" t="s">
        <v>97</v>
      </c>
      <c r="AF41" s="149">
        <f>VLOOKUP($J41,context!$K$2:$AC$348,5,FALSE)</f>
        <v>0</v>
      </c>
      <c r="AG41" s="149">
        <f>VLOOKUP($J41,context!$K$2:$AC$348,6,FALSE)</f>
        <v>0</v>
      </c>
      <c r="AH41" s="149">
        <f>VLOOKUP($J41,context!$K$2:$AC$348,7,FALSE)</f>
        <v>0</v>
      </c>
      <c r="AI41" s="149">
        <f>VLOOKUP($J41,context!$K$2:$AC$348,8,FALSE)</f>
        <v>1</v>
      </c>
      <c r="AJ41" s="149">
        <f>VLOOKUP($J41,context!$K$2:$AC$348,9,FALSE)</f>
        <v>0.2</v>
      </c>
      <c r="AK41" s="149">
        <f>VLOOKUP($J41,context!$K$2:$AC$348,10,FALSE)</f>
        <v>1</v>
      </c>
      <c r="AL41" s="149">
        <f>VLOOKUP($J41,context!$K$2:$AC$348,11,FALSE)</f>
        <v>0.4</v>
      </c>
      <c r="AM41" s="149">
        <f>VLOOKUP($J41,context!$K$2:$AC$348,12,FALSE)</f>
        <v>0.4</v>
      </c>
      <c r="AN41" s="149">
        <f>VLOOKUP($J41,context!$K$2:$AC$348,13,FALSE)</f>
        <v>0.2</v>
      </c>
      <c r="AO41" s="149">
        <f>VLOOKUP($J41,context!$K$2:$AC$348,14,FALSE)</f>
        <v>0</v>
      </c>
      <c r="AP41" s="149">
        <f>VLOOKUP($J41,context!$K$2:$AC$348,15,FALSE)</f>
        <v>0</v>
      </c>
      <c r="AQ41" s="149">
        <f>VLOOKUP($J41,context!$K$2:$AC$348,16,FALSE)</f>
        <v>0</v>
      </c>
      <c r="AR41" s="149">
        <f t="shared" si="0"/>
        <v>3.2</v>
      </c>
    </row>
    <row r="42" spans="1:44" hidden="1">
      <c r="A42" s="52">
        <v>18</v>
      </c>
      <c r="B42" s="52" t="s">
        <v>13</v>
      </c>
      <c r="C42" s="66" t="s">
        <v>44</v>
      </c>
      <c r="D42" s="52"/>
      <c r="E42" s="77" t="s">
        <v>629</v>
      </c>
      <c r="F42" s="50">
        <v>4</v>
      </c>
      <c r="G42" s="77" t="s">
        <v>71</v>
      </c>
      <c r="H42" s="77"/>
      <c r="I42" s="69" t="s">
        <v>71</v>
      </c>
      <c r="J42" s="70" t="s">
        <v>71</v>
      </c>
      <c r="K42" s="77" t="s">
        <v>634</v>
      </c>
      <c r="L42" s="77">
        <v>0</v>
      </c>
      <c r="M42" s="77"/>
      <c r="N42" s="6">
        <v>1</v>
      </c>
      <c r="O42" s="55"/>
      <c r="P42" s="77" t="s">
        <v>65</v>
      </c>
      <c r="Q42" s="67" t="s">
        <v>612</v>
      </c>
      <c r="R42" s="68" t="s">
        <v>71</v>
      </c>
      <c r="S42" s="74" t="s">
        <v>66</v>
      </c>
      <c r="T42" s="115" t="s">
        <v>66</v>
      </c>
      <c r="U42" s="121" t="s">
        <v>83</v>
      </c>
      <c r="V42" s="121" t="s">
        <v>72</v>
      </c>
      <c r="W42" s="77"/>
      <c r="X42" s="69" t="s">
        <v>609</v>
      </c>
      <c r="Y42" s="77"/>
      <c r="Z42" s="77"/>
      <c r="AB42" s="77"/>
      <c r="AC42" s="69">
        <v>1</v>
      </c>
      <c r="AD42" s="7"/>
      <c r="AE42" s="70" t="s">
        <v>72</v>
      </c>
      <c r="AF42" s="149">
        <f>VLOOKUP($J42,context!$K$2:$AC$348,5,FALSE)</f>
        <v>0</v>
      </c>
      <c r="AG42" s="149">
        <f>VLOOKUP($J42,context!$K$2:$AC$348,6,FALSE)</f>
        <v>0</v>
      </c>
      <c r="AH42" s="149">
        <f>VLOOKUP($J42,context!$K$2:$AC$348,7,FALSE)</f>
        <v>0</v>
      </c>
      <c r="AI42" s="149">
        <f>VLOOKUP($J42,context!$K$2:$AC$348,8,FALSE)</f>
        <v>1</v>
      </c>
      <c r="AJ42" s="149">
        <f>VLOOKUP($J42,context!$K$2:$AC$348,9,FALSE)</f>
        <v>0</v>
      </c>
      <c r="AK42" s="149">
        <f>VLOOKUP($J42,context!$K$2:$AC$348,10,FALSE)</f>
        <v>1</v>
      </c>
      <c r="AL42" s="149">
        <f>VLOOKUP($J42,context!$K$2:$AC$348,11,FALSE)</f>
        <v>0.4</v>
      </c>
      <c r="AM42" s="149">
        <f>VLOOKUP($J42,context!$K$2:$AC$348,12,FALSE)</f>
        <v>0.2</v>
      </c>
      <c r="AN42" s="149">
        <f>VLOOKUP($J42,context!$K$2:$AC$348,13,FALSE)</f>
        <v>0.2</v>
      </c>
      <c r="AO42" s="149">
        <f>VLOOKUP($J42,context!$K$2:$AC$348,14,FALSE)</f>
        <v>0</v>
      </c>
      <c r="AP42" s="149">
        <f>VLOOKUP($J42,context!$K$2:$AC$348,15,FALSE)</f>
        <v>0</v>
      </c>
      <c r="AQ42" s="149">
        <f>VLOOKUP($J42,context!$K$2:$AC$348,16,FALSE)</f>
        <v>0</v>
      </c>
      <c r="AR42" s="149">
        <f t="shared" si="0"/>
        <v>2.8000000000000003</v>
      </c>
    </row>
    <row r="43" spans="1:44" hidden="1">
      <c r="A43" s="52">
        <v>70</v>
      </c>
      <c r="B43" s="52" t="s">
        <v>13</v>
      </c>
      <c r="C43" s="66" t="s">
        <v>721</v>
      </c>
      <c r="D43" s="52"/>
      <c r="E43" s="77" t="s">
        <v>722</v>
      </c>
      <c r="F43" s="50">
        <v>3</v>
      </c>
      <c r="G43" s="50" t="s">
        <v>71</v>
      </c>
      <c r="H43" s="77"/>
      <c r="I43" s="69" t="s">
        <v>71</v>
      </c>
      <c r="J43" s="70" t="s">
        <v>71</v>
      </c>
      <c r="K43" s="77"/>
      <c r="L43" s="77">
        <v>0</v>
      </c>
      <c r="M43" s="77"/>
      <c r="N43" s="6">
        <v>1</v>
      </c>
      <c r="O43" s="55"/>
      <c r="P43" s="77" t="s">
        <v>65</v>
      </c>
      <c r="Q43" s="67" t="s">
        <v>612</v>
      </c>
      <c r="R43" s="68" t="s">
        <v>71</v>
      </c>
      <c r="S43" s="74" t="s">
        <v>66</v>
      </c>
      <c r="T43" s="115" t="s">
        <v>66</v>
      </c>
      <c r="U43" s="121" t="s">
        <v>83</v>
      </c>
      <c r="V43" s="121" t="s">
        <v>72</v>
      </c>
      <c r="W43" s="77"/>
      <c r="X43" s="69" t="s">
        <v>609</v>
      </c>
      <c r="Y43" s="77"/>
      <c r="Z43" s="77"/>
      <c r="AB43" s="77"/>
      <c r="AC43" s="69">
        <v>1</v>
      </c>
      <c r="AD43" s="7"/>
      <c r="AE43" s="70" t="s">
        <v>72</v>
      </c>
      <c r="AF43" s="149">
        <f>VLOOKUP($J43,context!$K$2:$AC$348,5,FALSE)</f>
        <v>0</v>
      </c>
      <c r="AG43" s="149">
        <f>VLOOKUP($J43,context!$K$2:$AC$348,6,FALSE)</f>
        <v>0</v>
      </c>
      <c r="AH43" s="149">
        <f>VLOOKUP($J43,context!$K$2:$AC$348,7,FALSE)</f>
        <v>0</v>
      </c>
      <c r="AI43" s="149">
        <f>VLOOKUP($J43,context!$K$2:$AC$348,8,FALSE)</f>
        <v>1</v>
      </c>
      <c r="AJ43" s="149">
        <f>VLOOKUP($J43,context!$K$2:$AC$348,9,FALSE)</f>
        <v>0</v>
      </c>
      <c r="AK43" s="149">
        <f>VLOOKUP($J43,context!$K$2:$AC$348,10,FALSE)</f>
        <v>1</v>
      </c>
      <c r="AL43" s="149">
        <f>VLOOKUP($J43,context!$K$2:$AC$348,11,FALSE)</f>
        <v>0.4</v>
      </c>
      <c r="AM43" s="149">
        <f>VLOOKUP($J43,context!$K$2:$AC$348,12,FALSE)</f>
        <v>0.2</v>
      </c>
      <c r="AN43" s="149">
        <f>VLOOKUP($J43,context!$K$2:$AC$348,13,FALSE)</f>
        <v>0.2</v>
      </c>
      <c r="AO43" s="149">
        <f>VLOOKUP($J43,context!$K$2:$AC$348,14,FALSE)</f>
        <v>0</v>
      </c>
      <c r="AP43" s="149">
        <f>VLOOKUP($J43,context!$K$2:$AC$348,15,FALSE)</f>
        <v>0</v>
      </c>
      <c r="AQ43" s="149">
        <f>VLOOKUP($J43,context!$K$2:$AC$348,16,FALSE)</f>
        <v>0</v>
      </c>
      <c r="AR43" s="149">
        <f t="shared" si="0"/>
        <v>2.8000000000000003</v>
      </c>
    </row>
    <row r="44" spans="1:44" hidden="1">
      <c r="A44" s="52">
        <v>93</v>
      </c>
      <c r="B44" s="52" t="s">
        <v>13</v>
      </c>
      <c r="C44" s="66" t="s">
        <v>730</v>
      </c>
      <c r="D44" s="52"/>
      <c r="E44" s="77" t="s">
        <v>722</v>
      </c>
      <c r="F44" s="50">
        <v>4</v>
      </c>
      <c r="G44" s="50" t="s">
        <v>71</v>
      </c>
      <c r="H44" s="77"/>
      <c r="I44" s="69" t="s">
        <v>71</v>
      </c>
      <c r="J44" s="70" t="s">
        <v>71</v>
      </c>
      <c r="K44" s="77"/>
      <c r="L44" s="77">
        <v>0</v>
      </c>
      <c r="M44" s="77"/>
      <c r="N44" s="6">
        <v>1</v>
      </c>
      <c r="O44" s="55">
        <v>43017</v>
      </c>
      <c r="P44" s="77" t="s">
        <v>65</v>
      </c>
      <c r="Q44" s="67" t="s">
        <v>612</v>
      </c>
      <c r="R44" s="68" t="s">
        <v>71</v>
      </c>
      <c r="S44" s="74" t="s">
        <v>66</v>
      </c>
      <c r="T44" s="115" t="s">
        <v>66</v>
      </c>
      <c r="U44" s="121" t="s">
        <v>83</v>
      </c>
      <c r="V44" s="121" t="s">
        <v>72</v>
      </c>
      <c r="W44" s="77"/>
      <c r="X44" s="69" t="s">
        <v>609</v>
      </c>
      <c r="Y44" s="77"/>
      <c r="Z44" s="77"/>
      <c r="AB44" s="77"/>
      <c r="AC44" s="69">
        <v>1</v>
      </c>
      <c r="AD44" s="7"/>
      <c r="AE44" s="70" t="s">
        <v>72</v>
      </c>
      <c r="AF44" s="149">
        <f>VLOOKUP($J44,context!$K$2:$AC$348,5,FALSE)</f>
        <v>0</v>
      </c>
      <c r="AG44" s="149">
        <f>VLOOKUP($J44,context!$K$2:$AC$348,6,FALSE)</f>
        <v>0</v>
      </c>
      <c r="AH44" s="149">
        <f>VLOOKUP($J44,context!$K$2:$AC$348,7,FALSE)</f>
        <v>0</v>
      </c>
      <c r="AI44" s="149">
        <f>VLOOKUP($J44,context!$K$2:$AC$348,8,FALSE)</f>
        <v>1</v>
      </c>
      <c r="AJ44" s="149">
        <f>VLOOKUP($J44,context!$K$2:$AC$348,9,FALSE)</f>
        <v>0</v>
      </c>
      <c r="AK44" s="149">
        <f>VLOOKUP($J44,context!$K$2:$AC$348,10,FALSE)</f>
        <v>1</v>
      </c>
      <c r="AL44" s="149">
        <f>VLOOKUP($J44,context!$K$2:$AC$348,11,FALSE)</f>
        <v>0.4</v>
      </c>
      <c r="AM44" s="149">
        <f>VLOOKUP($J44,context!$K$2:$AC$348,12,FALSE)</f>
        <v>0.2</v>
      </c>
      <c r="AN44" s="149">
        <f>VLOOKUP($J44,context!$K$2:$AC$348,13,FALSE)</f>
        <v>0.2</v>
      </c>
      <c r="AO44" s="149">
        <f>VLOOKUP($J44,context!$K$2:$AC$348,14,FALSE)</f>
        <v>0</v>
      </c>
      <c r="AP44" s="149">
        <f>VLOOKUP($J44,context!$K$2:$AC$348,15,FALSE)</f>
        <v>0</v>
      </c>
      <c r="AQ44" s="149">
        <f>VLOOKUP($J44,context!$K$2:$AC$348,16,FALSE)</f>
        <v>0</v>
      </c>
      <c r="AR44" s="149">
        <f t="shared" si="0"/>
        <v>2.8000000000000003</v>
      </c>
    </row>
    <row r="45" spans="1:44" hidden="1">
      <c r="A45" s="52">
        <v>229</v>
      </c>
      <c r="B45" s="52" t="s">
        <v>13</v>
      </c>
      <c r="C45" s="115" t="s">
        <v>41</v>
      </c>
      <c r="D45" s="52" t="s">
        <v>812</v>
      </c>
      <c r="E45" s="77" t="s">
        <v>842</v>
      </c>
      <c r="F45" s="50">
        <v>4</v>
      </c>
      <c r="G45" s="50" t="s">
        <v>76</v>
      </c>
      <c r="H45" s="50"/>
      <c r="I45" s="69" t="s">
        <v>76</v>
      </c>
      <c r="J45" s="70" t="s">
        <v>71</v>
      </c>
      <c r="K45" s="77" t="s">
        <v>634</v>
      </c>
      <c r="L45" s="77">
        <v>0</v>
      </c>
      <c r="M45" s="77" t="s">
        <v>815</v>
      </c>
      <c r="N45" s="6">
        <v>1</v>
      </c>
      <c r="O45" s="6"/>
      <c r="P45" s="77" t="s">
        <v>65</v>
      </c>
      <c r="Q45" s="67" t="s">
        <v>612</v>
      </c>
      <c r="R45" s="68" t="s">
        <v>71</v>
      </c>
      <c r="S45" s="74" t="s">
        <v>66</v>
      </c>
      <c r="T45" s="115" t="s">
        <v>66</v>
      </c>
      <c r="U45" s="121" t="s">
        <v>83</v>
      </c>
      <c r="V45" s="121" t="s">
        <v>72</v>
      </c>
      <c r="W45" s="77"/>
      <c r="X45" s="69" t="s">
        <v>609</v>
      </c>
      <c r="Y45" s="77"/>
      <c r="Z45" s="77"/>
      <c r="AB45" s="77"/>
      <c r="AC45" s="69">
        <v>1</v>
      </c>
      <c r="AD45" s="7"/>
      <c r="AE45" s="70" t="s">
        <v>72</v>
      </c>
      <c r="AF45" s="149">
        <f>VLOOKUP($J45,context!$K$2:$AC$348,5,FALSE)</f>
        <v>0</v>
      </c>
      <c r="AG45" s="149">
        <f>VLOOKUP($J45,context!$K$2:$AC$348,6,FALSE)</f>
        <v>0</v>
      </c>
      <c r="AH45" s="149">
        <f>VLOOKUP($J45,context!$K$2:$AC$348,7,FALSE)</f>
        <v>0</v>
      </c>
      <c r="AI45" s="149">
        <f>VLOOKUP($J45,context!$K$2:$AC$348,8,FALSE)</f>
        <v>1</v>
      </c>
      <c r="AJ45" s="149">
        <f>VLOOKUP($J45,context!$K$2:$AC$348,9,FALSE)</f>
        <v>0</v>
      </c>
      <c r="AK45" s="149">
        <f>VLOOKUP($J45,context!$K$2:$AC$348,10,FALSE)</f>
        <v>1</v>
      </c>
      <c r="AL45" s="149">
        <f>VLOOKUP($J45,context!$K$2:$AC$348,11,FALSE)</f>
        <v>0.4</v>
      </c>
      <c r="AM45" s="149">
        <f>VLOOKUP($J45,context!$K$2:$AC$348,12,FALSE)</f>
        <v>0.2</v>
      </c>
      <c r="AN45" s="149">
        <f>VLOOKUP($J45,context!$K$2:$AC$348,13,FALSE)</f>
        <v>0.2</v>
      </c>
      <c r="AO45" s="149">
        <f>VLOOKUP($J45,context!$K$2:$AC$348,14,FALSE)</f>
        <v>0</v>
      </c>
      <c r="AP45" s="149">
        <f>VLOOKUP($J45,context!$K$2:$AC$348,15,FALSE)</f>
        <v>0</v>
      </c>
      <c r="AQ45" s="149">
        <f>VLOOKUP($J45,context!$K$2:$AC$348,16,FALSE)</f>
        <v>0</v>
      </c>
      <c r="AR45" s="149">
        <f t="shared" si="0"/>
        <v>2.8000000000000003</v>
      </c>
    </row>
    <row r="46" spans="1:44" hidden="1">
      <c r="A46" s="52">
        <v>391</v>
      </c>
      <c r="B46" s="52" t="s">
        <v>2708</v>
      </c>
      <c r="C46" s="52" t="s">
        <v>905</v>
      </c>
      <c r="D46" s="52"/>
      <c r="E46" s="175" t="s">
        <v>1104</v>
      </c>
      <c r="F46" s="176">
        <v>4</v>
      </c>
      <c r="G46" s="175" t="s">
        <v>72</v>
      </c>
      <c r="H46" s="77"/>
      <c r="I46" s="69" t="s">
        <v>72</v>
      </c>
      <c r="J46" s="177" t="s">
        <v>71</v>
      </c>
      <c r="K46" s="175"/>
      <c r="L46" s="175">
        <v>0</v>
      </c>
      <c r="M46" s="175"/>
      <c r="N46" s="52">
        <v>1</v>
      </c>
      <c r="O46" s="55">
        <v>43015</v>
      </c>
      <c r="P46" s="77" t="s">
        <v>65</v>
      </c>
      <c r="Q46" s="67" t="s">
        <v>612</v>
      </c>
      <c r="R46" s="177" t="s">
        <v>71</v>
      </c>
      <c r="S46" s="177" t="s">
        <v>66</v>
      </c>
      <c r="T46" s="52" t="s">
        <v>66</v>
      </c>
      <c r="U46" s="178" t="s">
        <v>83</v>
      </c>
      <c r="V46" s="178" t="s">
        <v>72</v>
      </c>
      <c r="W46" s="175"/>
      <c r="X46" s="175" t="s">
        <v>609</v>
      </c>
      <c r="Y46" s="175"/>
      <c r="Z46" s="175"/>
      <c r="AA46" s="175"/>
      <c r="AB46" s="175"/>
      <c r="AC46" s="175">
        <v>1</v>
      </c>
      <c r="AD46" s="175"/>
      <c r="AE46" s="177" t="s">
        <v>72</v>
      </c>
      <c r="AF46" s="179">
        <f>VLOOKUP($J46,context!$K$2:$AC$348,5,FALSE)</f>
        <v>0</v>
      </c>
      <c r="AG46" s="179">
        <f>VLOOKUP($J46,context!$K$2:$AC$348,6,FALSE)</f>
        <v>0</v>
      </c>
      <c r="AH46" s="179">
        <f>VLOOKUP($J46,context!$K$2:$AC$348,7,FALSE)</f>
        <v>0</v>
      </c>
      <c r="AI46" s="179">
        <f>VLOOKUP($J46,context!$K$2:$AC$348,8,FALSE)</f>
        <v>1</v>
      </c>
      <c r="AJ46" s="179">
        <f>VLOOKUP($J46,context!$K$2:$AC$348,9,FALSE)</f>
        <v>0</v>
      </c>
      <c r="AK46" s="179">
        <f>VLOOKUP($J46,context!$K$2:$AC$348,10,FALSE)</f>
        <v>1</v>
      </c>
      <c r="AL46" s="179">
        <f>VLOOKUP($J46,context!$K$2:$AC$348,11,FALSE)</f>
        <v>0.4</v>
      </c>
      <c r="AM46" s="179">
        <f>VLOOKUP($J46,context!$K$2:$AC$348,12,FALSE)</f>
        <v>0.2</v>
      </c>
      <c r="AN46" s="179">
        <f>VLOOKUP($J46,context!$K$2:$AC$348,13,FALSE)</f>
        <v>0.2</v>
      </c>
      <c r="AO46" s="179">
        <f>VLOOKUP($J46,context!$K$2:$AC$348,14,FALSE)</f>
        <v>0</v>
      </c>
      <c r="AP46" s="179">
        <f>VLOOKUP($J46,context!$K$2:$AC$348,15,FALSE)</f>
        <v>0</v>
      </c>
      <c r="AQ46" s="179">
        <f>VLOOKUP($J46,context!$K$2:$AC$348,16,FALSE)</f>
        <v>0</v>
      </c>
      <c r="AR46" s="149">
        <f t="shared" si="0"/>
        <v>2.8000000000000003</v>
      </c>
    </row>
    <row r="47" spans="1:44" hidden="1">
      <c r="A47" s="52">
        <v>454</v>
      </c>
      <c r="B47" s="52" t="s">
        <v>13</v>
      </c>
      <c r="C47" s="66" t="s">
        <v>29</v>
      </c>
      <c r="D47" s="52" t="s">
        <v>1159</v>
      </c>
      <c r="E47" s="77" t="s">
        <v>1160</v>
      </c>
      <c r="F47" s="50">
        <v>3</v>
      </c>
      <c r="G47" s="50" t="s">
        <v>1164</v>
      </c>
      <c r="H47" s="77" t="s">
        <v>72</v>
      </c>
      <c r="I47" s="69" t="s">
        <v>72</v>
      </c>
      <c r="J47" s="70" t="s">
        <v>71</v>
      </c>
      <c r="K47" s="77"/>
      <c r="L47" s="77">
        <v>0</v>
      </c>
      <c r="M47" s="77"/>
      <c r="N47" s="6">
        <v>1</v>
      </c>
      <c r="O47" s="55"/>
      <c r="P47" s="77" t="s">
        <v>65</v>
      </c>
      <c r="Q47" s="67" t="s">
        <v>612</v>
      </c>
      <c r="R47" s="68" t="s">
        <v>71</v>
      </c>
      <c r="S47" s="74" t="s">
        <v>66</v>
      </c>
      <c r="T47" s="115" t="s">
        <v>66</v>
      </c>
      <c r="U47" s="121" t="s">
        <v>83</v>
      </c>
      <c r="V47" s="121" t="s">
        <v>72</v>
      </c>
      <c r="W47" s="77"/>
      <c r="X47" s="69" t="s">
        <v>609</v>
      </c>
      <c r="Y47" s="77"/>
      <c r="Z47" s="77"/>
      <c r="AB47" s="77"/>
      <c r="AC47" s="69">
        <v>1</v>
      </c>
      <c r="AD47" s="7" t="s">
        <v>3019</v>
      </c>
      <c r="AE47" s="70" t="s">
        <v>72</v>
      </c>
      <c r="AF47" s="149">
        <f>VLOOKUP($J47,context!$K$2:$AC$348,5,FALSE)</f>
        <v>0</v>
      </c>
      <c r="AG47" s="149">
        <f>VLOOKUP($J47,context!$K$2:$AC$348,6,FALSE)</f>
        <v>0</v>
      </c>
      <c r="AH47" s="149">
        <f>VLOOKUP($J47,context!$K$2:$AC$348,7,FALSE)</f>
        <v>0</v>
      </c>
      <c r="AI47" s="149">
        <f>VLOOKUP($J47,context!$K$2:$AC$348,8,FALSE)</f>
        <v>1</v>
      </c>
      <c r="AJ47" s="149">
        <f>VLOOKUP($J47,context!$K$2:$AC$348,9,FALSE)</f>
        <v>0</v>
      </c>
      <c r="AK47" s="149">
        <f>VLOOKUP($J47,context!$K$2:$AC$348,10,FALSE)</f>
        <v>1</v>
      </c>
      <c r="AL47" s="149">
        <f>VLOOKUP($J47,context!$K$2:$AC$348,11,FALSE)</f>
        <v>0.4</v>
      </c>
      <c r="AM47" s="149">
        <f>VLOOKUP($J47,context!$K$2:$AC$348,12,FALSE)</f>
        <v>0.2</v>
      </c>
      <c r="AN47" s="149">
        <f>VLOOKUP($J47,context!$K$2:$AC$348,13,FALSE)</f>
        <v>0.2</v>
      </c>
      <c r="AO47" s="149">
        <f>VLOOKUP($J47,context!$K$2:$AC$348,14,FALSE)</f>
        <v>0</v>
      </c>
      <c r="AP47" s="149">
        <f>VLOOKUP($J47,context!$K$2:$AC$348,15,FALSE)</f>
        <v>0</v>
      </c>
      <c r="AQ47" s="149">
        <f>VLOOKUP($J47,context!$K$2:$AC$348,16,FALSE)</f>
        <v>0</v>
      </c>
      <c r="AR47" s="149">
        <f t="shared" si="0"/>
        <v>2.8000000000000003</v>
      </c>
    </row>
    <row r="48" spans="1:44" s="175" customFormat="1">
      <c r="A48" s="52">
        <v>521</v>
      </c>
      <c r="B48" s="52" t="s">
        <v>13</v>
      </c>
      <c r="C48" s="114" t="s">
        <v>1732</v>
      </c>
      <c r="D48" s="59"/>
      <c r="E48" s="69" t="s">
        <v>1778</v>
      </c>
      <c r="F48" s="69" t="s">
        <v>1779</v>
      </c>
      <c r="G48" s="61" t="s">
        <v>71</v>
      </c>
      <c r="H48" s="61"/>
      <c r="I48" s="61" t="s">
        <v>71</v>
      </c>
      <c r="J48" s="70" t="s">
        <v>71</v>
      </c>
      <c r="K48" s="61" t="s">
        <v>1809</v>
      </c>
      <c r="L48" s="77">
        <v>0</v>
      </c>
      <c r="M48" s="61"/>
      <c r="N48" s="63">
        <v>1</v>
      </c>
      <c r="O48" s="64"/>
      <c r="P48" s="69" t="s">
        <v>65</v>
      </c>
      <c r="Q48" s="67" t="s">
        <v>612</v>
      </c>
      <c r="R48" s="68" t="s">
        <v>71</v>
      </c>
      <c r="S48" s="74" t="s">
        <v>66</v>
      </c>
      <c r="T48" s="115" t="s">
        <v>66</v>
      </c>
      <c r="U48" s="121" t="s">
        <v>83</v>
      </c>
      <c r="V48" s="121" t="s">
        <v>72</v>
      </c>
      <c r="W48" s="77"/>
      <c r="X48" s="69" t="s">
        <v>609</v>
      </c>
      <c r="Y48" s="61"/>
      <c r="Z48" s="72"/>
      <c r="AA48" s="7"/>
      <c r="AB48" s="61"/>
      <c r="AC48" s="69">
        <v>1</v>
      </c>
      <c r="AD48" s="66"/>
      <c r="AE48" s="70" t="s">
        <v>72</v>
      </c>
      <c r="AF48" s="149">
        <f>VLOOKUP($J48,context!$K$2:$AC$348,5,FALSE)</f>
        <v>0</v>
      </c>
      <c r="AG48" s="149">
        <f>VLOOKUP($J48,context!$K$2:$AC$348,6,FALSE)</f>
        <v>0</v>
      </c>
      <c r="AH48" s="149">
        <f>VLOOKUP($J48,context!$K$2:$AC$348,7,FALSE)</f>
        <v>0</v>
      </c>
      <c r="AI48" s="149">
        <f>VLOOKUP($J48,context!$K$2:$AC$348,8,FALSE)</f>
        <v>1</v>
      </c>
      <c r="AJ48" s="149">
        <f>VLOOKUP($J48,context!$K$2:$AC$348,9,FALSE)</f>
        <v>0</v>
      </c>
      <c r="AK48" s="149">
        <f>VLOOKUP($J48,context!$K$2:$AC$348,10,FALSE)</f>
        <v>1</v>
      </c>
      <c r="AL48" s="149">
        <f>VLOOKUP($J48,context!$K$2:$AC$348,11,FALSE)</f>
        <v>0.4</v>
      </c>
      <c r="AM48" s="149">
        <f>VLOOKUP($J48,context!$K$2:$AC$348,12,FALSE)</f>
        <v>0.2</v>
      </c>
      <c r="AN48" s="149">
        <f>VLOOKUP($J48,context!$K$2:$AC$348,13,FALSE)</f>
        <v>0.2</v>
      </c>
      <c r="AO48" s="149">
        <f>VLOOKUP($J48,context!$K$2:$AC$348,14,FALSE)</f>
        <v>0</v>
      </c>
      <c r="AP48" s="149">
        <f>VLOOKUP($J48,context!$K$2:$AC$348,15,FALSE)</f>
        <v>0</v>
      </c>
      <c r="AQ48" s="149">
        <f>VLOOKUP($J48,context!$K$2:$AC$348,16,FALSE)</f>
        <v>0</v>
      </c>
      <c r="AR48" s="179">
        <f t="shared" si="0"/>
        <v>2.8000000000000003</v>
      </c>
    </row>
    <row r="49" spans="1:44" hidden="1">
      <c r="A49" s="52">
        <v>563</v>
      </c>
      <c r="B49" s="52" t="s">
        <v>13</v>
      </c>
      <c r="C49" s="114" t="s">
        <v>1732</v>
      </c>
      <c r="E49" s="69" t="s">
        <v>1891</v>
      </c>
      <c r="F49" s="61">
        <v>3</v>
      </c>
      <c r="G49" s="69" t="s">
        <v>1700</v>
      </c>
      <c r="I49" s="69" t="s">
        <v>1700</v>
      </c>
      <c r="J49" s="129" t="s">
        <v>71</v>
      </c>
      <c r="K49" s="69" t="s">
        <v>1809</v>
      </c>
      <c r="L49" s="77">
        <v>1</v>
      </c>
      <c r="M49" s="61" t="s">
        <v>1810</v>
      </c>
      <c r="N49" s="63">
        <v>1</v>
      </c>
      <c r="P49" s="69" t="s">
        <v>65</v>
      </c>
      <c r="Q49" s="67" t="s">
        <v>612</v>
      </c>
      <c r="R49" s="68" t="s">
        <v>71</v>
      </c>
      <c r="S49" s="74" t="s">
        <v>66</v>
      </c>
      <c r="T49" s="115" t="s">
        <v>66</v>
      </c>
      <c r="U49" s="121" t="s">
        <v>83</v>
      </c>
      <c r="V49" s="121" t="s">
        <v>72</v>
      </c>
      <c r="X49" s="69" t="s">
        <v>609</v>
      </c>
      <c r="AC49" s="69">
        <v>1</v>
      </c>
      <c r="AE49" s="70" t="s">
        <v>72</v>
      </c>
      <c r="AF49" s="149">
        <f>VLOOKUP($J49,context!$K$2:$AC$348,5,FALSE)</f>
        <v>0</v>
      </c>
      <c r="AG49" s="149">
        <f>VLOOKUP($J49,context!$K$2:$AC$348,6,FALSE)</f>
        <v>0</v>
      </c>
      <c r="AH49" s="149">
        <f>VLOOKUP($J49,context!$K$2:$AC$348,7,FALSE)</f>
        <v>0</v>
      </c>
      <c r="AI49" s="149">
        <f>VLOOKUP($J49,context!$K$2:$AC$348,8,FALSE)</f>
        <v>1</v>
      </c>
      <c r="AJ49" s="149">
        <f>VLOOKUP($J49,context!$K$2:$AC$348,9,FALSE)</f>
        <v>0</v>
      </c>
      <c r="AK49" s="149">
        <f>VLOOKUP($J49,context!$K$2:$AC$348,10,FALSE)</f>
        <v>1</v>
      </c>
      <c r="AL49" s="149">
        <f>VLOOKUP($J49,context!$K$2:$AC$348,11,FALSE)</f>
        <v>0.4</v>
      </c>
      <c r="AM49" s="149">
        <f>VLOOKUP($J49,context!$K$2:$AC$348,12,FALSE)</f>
        <v>0.2</v>
      </c>
      <c r="AN49" s="149">
        <f>VLOOKUP($J49,context!$K$2:$AC$348,13,FALSE)</f>
        <v>0.2</v>
      </c>
      <c r="AO49" s="149">
        <f>VLOOKUP($J49,context!$K$2:$AC$348,14,FALSE)</f>
        <v>0</v>
      </c>
      <c r="AP49" s="149">
        <f>VLOOKUP($J49,context!$K$2:$AC$348,15,FALSE)</f>
        <v>0</v>
      </c>
      <c r="AQ49" s="149">
        <f>VLOOKUP($J49,context!$K$2:$AC$348,16,FALSE)</f>
        <v>0</v>
      </c>
      <c r="AR49" s="149">
        <f t="shared" si="0"/>
        <v>2.8000000000000003</v>
      </c>
    </row>
    <row r="50" spans="1:44" hidden="1">
      <c r="A50" s="52">
        <v>628</v>
      </c>
      <c r="B50" s="52" t="s">
        <v>13</v>
      </c>
      <c r="C50" s="117" t="s">
        <v>1902</v>
      </c>
      <c r="E50" s="69" t="s">
        <v>2271</v>
      </c>
      <c r="G50" s="62" t="s">
        <v>1894</v>
      </c>
      <c r="J50" s="70" t="s">
        <v>71</v>
      </c>
      <c r="K50" s="61" t="s">
        <v>1933</v>
      </c>
      <c r="L50" s="77">
        <v>0</v>
      </c>
      <c r="N50" s="63">
        <v>1</v>
      </c>
      <c r="P50" s="69" t="s">
        <v>65</v>
      </c>
      <c r="Q50" s="67" t="s">
        <v>612</v>
      </c>
      <c r="R50" s="68" t="s">
        <v>71</v>
      </c>
      <c r="S50" s="74" t="s">
        <v>66</v>
      </c>
      <c r="T50" s="115" t="s">
        <v>66</v>
      </c>
      <c r="U50" s="121" t="s">
        <v>83</v>
      </c>
      <c r="V50" s="121" t="s">
        <v>72</v>
      </c>
      <c r="W50" s="77"/>
      <c r="X50" s="69" t="s">
        <v>609</v>
      </c>
      <c r="AC50" s="69">
        <v>1</v>
      </c>
      <c r="AE50" s="70" t="s">
        <v>72</v>
      </c>
      <c r="AF50" s="149">
        <f>VLOOKUP($J50,context!$K$2:$AC$348,5,FALSE)</f>
        <v>0</v>
      </c>
      <c r="AG50" s="149">
        <f>VLOOKUP($J50,context!$K$2:$AC$348,6,FALSE)</f>
        <v>0</v>
      </c>
      <c r="AH50" s="149">
        <f>VLOOKUP($J50,context!$K$2:$AC$348,7,FALSE)</f>
        <v>0</v>
      </c>
      <c r="AI50" s="149">
        <f>VLOOKUP($J50,context!$K$2:$AC$348,8,FALSE)</f>
        <v>1</v>
      </c>
      <c r="AJ50" s="149">
        <f>VLOOKUP($J50,context!$K$2:$AC$348,9,FALSE)</f>
        <v>0</v>
      </c>
      <c r="AK50" s="149">
        <f>VLOOKUP($J50,context!$K$2:$AC$348,10,FALSE)</f>
        <v>1</v>
      </c>
      <c r="AL50" s="149">
        <f>VLOOKUP($J50,context!$K$2:$AC$348,11,FALSE)</f>
        <v>0.4</v>
      </c>
      <c r="AM50" s="149">
        <f>VLOOKUP($J50,context!$K$2:$AC$348,12,FALSE)</f>
        <v>0.2</v>
      </c>
      <c r="AN50" s="149">
        <f>VLOOKUP($J50,context!$K$2:$AC$348,13,FALSE)</f>
        <v>0.2</v>
      </c>
      <c r="AO50" s="149">
        <f>VLOOKUP($J50,context!$K$2:$AC$348,14,FALSE)</f>
        <v>0</v>
      </c>
      <c r="AP50" s="149">
        <f>VLOOKUP($J50,context!$K$2:$AC$348,15,FALSE)</f>
        <v>0</v>
      </c>
      <c r="AQ50" s="149">
        <f>VLOOKUP($J50,context!$K$2:$AC$348,16,FALSE)</f>
        <v>0</v>
      </c>
      <c r="AR50" s="149">
        <f t="shared" si="0"/>
        <v>2.8000000000000003</v>
      </c>
    </row>
    <row r="51" spans="1:44" hidden="1">
      <c r="A51" s="122">
        <v>855</v>
      </c>
      <c r="B51" s="52" t="s">
        <v>13</v>
      </c>
      <c r="C51" s="123" t="s">
        <v>2413</v>
      </c>
      <c r="D51" s="123" t="s">
        <v>2482</v>
      </c>
      <c r="E51" s="122" t="s">
        <v>2414</v>
      </c>
      <c r="F51" s="122">
        <v>4</v>
      </c>
      <c r="G51" s="124" t="s">
        <v>1194</v>
      </c>
      <c r="H51" s="122"/>
      <c r="I51" s="122"/>
      <c r="J51" s="129" t="s">
        <v>71</v>
      </c>
      <c r="K51" s="122" t="s">
        <v>2788</v>
      </c>
      <c r="L51" s="77">
        <v>0</v>
      </c>
      <c r="M51" s="122"/>
      <c r="N51" s="6">
        <v>1</v>
      </c>
      <c r="O51" s="55">
        <v>42329</v>
      </c>
      <c r="P51" s="77" t="s">
        <v>65</v>
      </c>
      <c r="Q51" s="67" t="s">
        <v>612</v>
      </c>
      <c r="R51" s="68" t="s">
        <v>71</v>
      </c>
      <c r="S51" s="74" t="s">
        <v>66</v>
      </c>
      <c r="T51" s="115" t="s">
        <v>66</v>
      </c>
      <c r="U51" s="121" t="s">
        <v>83</v>
      </c>
      <c r="V51" s="121" t="s">
        <v>72</v>
      </c>
      <c r="W51" s="77"/>
      <c r="X51" s="69" t="s">
        <v>609</v>
      </c>
      <c r="Y51" s="77"/>
      <c r="Z51" s="77"/>
      <c r="AB51" s="122"/>
      <c r="AC51" s="69">
        <v>0</v>
      </c>
      <c r="AD51" s="7"/>
      <c r="AE51" s="70" t="s">
        <v>72</v>
      </c>
      <c r="AF51" s="149">
        <f>VLOOKUP($J51,context!$K$2:$AC$348,5,FALSE)</f>
        <v>0</v>
      </c>
      <c r="AG51" s="149">
        <f>VLOOKUP($J51,context!$K$2:$AC$348,6,FALSE)</f>
        <v>0</v>
      </c>
      <c r="AH51" s="149">
        <f>VLOOKUP($J51,context!$K$2:$AC$348,7,FALSE)</f>
        <v>0</v>
      </c>
      <c r="AI51" s="149">
        <f>VLOOKUP($J51,context!$K$2:$AC$348,8,FALSE)</f>
        <v>1</v>
      </c>
      <c r="AJ51" s="149">
        <f>VLOOKUP($J51,context!$K$2:$AC$348,9,FALSE)</f>
        <v>0</v>
      </c>
      <c r="AK51" s="149">
        <f>VLOOKUP($J51,context!$K$2:$AC$348,10,FALSE)</f>
        <v>1</v>
      </c>
      <c r="AL51" s="149">
        <f>VLOOKUP($J51,context!$K$2:$AC$348,11,FALSE)</f>
        <v>0.4</v>
      </c>
      <c r="AM51" s="149">
        <f>VLOOKUP($J51,context!$K$2:$AC$348,12,FALSE)</f>
        <v>0.2</v>
      </c>
      <c r="AN51" s="149">
        <f>VLOOKUP($J51,context!$K$2:$AC$348,13,FALSE)</f>
        <v>0.2</v>
      </c>
      <c r="AO51" s="149">
        <f>VLOOKUP($J51,context!$K$2:$AC$348,14,FALSE)</f>
        <v>0</v>
      </c>
      <c r="AP51" s="149">
        <f>VLOOKUP($J51,context!$K$2:$AC$348,15,FALSE)</f>
        <v>0</v>
      </c>
      <c r="AQ51" s="149">
        <f>VLOOKUP($J51,context!$K$2:$AC$348,16,FALSE)</f>
        <v>0</v>
      </c>
      <c r="AR51" s="149">
        <f t="shared" si="0"/>
        <v>2.8000000000000003</v>
      </c>
    </row>
    <row r="52" spans="1:44" hidden="1">
      <c r="A52" s="122">
        <v>856</v>
      </c>
      <c r="B52" s="52" t="s">
        <v>13</v>
      </c>
      <c r="C52" s="123" t="s">
        <v>2413</v>
      </c>
      <c r="D52" s="123" t="s">
        <v>2513</v>
      </c>
      <c r="E52" s="122" t="s">
        <v>2414</v>
      </c>
      <c r="F52" s="122">
        <v>5</v>
      </c>
      <c r="G52" s="124" t="s">
        <v>806</v>
      </c>
      <c r="H52" s="122"/>
      <c r="I52" s="122"/>
      <c r="J52" s="125" t="s">
        <v>72</v>
      </c>
      <c r="K52" s="122" t="s">
        <v>2514</v>
      </c>
      <c r="L52" s="77">
        <v>0</v>
      </c>
      <c r="M52" s="122"/>
      <c r="N52" s="6">
        <v>1</v>
      </c>
      <c r="O52" s="55">
        <v>42330</v>
      </c>
      <c r="P52" s="77" t="s">
        <v>65</v>
      </c>
      <c r="Q52" s="67" t="s">
        <v>612</v>
      </c>
      <c r="R52" s="68" t="s">
        <v>71</v>
      </c>
      <c r="S52" s="74" t="s">
        <v>66</v>
      </c>
      <c r="T52" s="115" t="s">
        <v>66</v>
      </c>
      <c r="U52" s="121" t="s">
        <v>83</v>
      </c>
      <c r="V52" s="121" t="s">
        <v>72</v>
      </c>
      <c r="W52" s="77"/>
      <c r="X52" s="69" t="s">
        <v>609</v>
      </c>
      <c r="Y52" s="77"/>
      <c r="Z52" s="77"/>
      <c r="AB52" s="122"/>
      <c r="AC52" s="69">
        <v>3</v>
      </c>
      <c r="AD52" s="7"/>
      <c r="AE52" s="70" t="s">
        <v>72</v>
      </c>
      <c r="AF52" s="149">
        <f>VLOOKUP($J52,context!$K$2:$AC$348,5,FALSE)</f>
        <v>0</v>
      </c>
      <c r="AG52" s="149">
        <f>VLOOKUP($J52,context!$K$2:$AC$348,6,FALSE)</f>
        <v>0</v>
      </c>
      <c r="AH52" s="149">
        <f>VLOOKUP($J52,context!$K$2:$AC$348,7,FALSE)</f>
        <v>0</v>
      </c>
      <c r="AI52" s="149">
        <f>VLOOKUP($J52,context!$K$2:$AC$348,8,FALSE)</f>
        <v>1</v>
      </c>
      <c r="AJ52" s="149">
        <f>VLOOKUP($J52,context!$K$2:$AC$348,9,FALSE)</f>
        <v>0</v>
      </c>
      <c r="AK52" s="149">
        <f>VLOOKUP($J52,context!$K$2:$AC$348,10,FALSE)</f>
        <v>1</v>
      </c>
      <c r="AL52" s="149">
        <f>VLOOKUP($J52,context!$K$2:$AC$348,11,FALSE)</f>
        <v>0.4</v>
      </c>
      <c r="AM52" s="149">
        <f>VLOOKUP($J52,context!$K$2:$AC$348,12,FALSE)</f>
        <v>0.2</v>
      </c>
      <c r="AN52" s="149">
        <f>VLOOKUP($J52,context!$K$2:$AC$348,13,FALSE)</f>
        <v>0.2</v>
      </c>
      <c r="AO52" s="149">
        <f>VLOOKUP($J52,context!$K$2:$AC$348,14,FALSE)</f>
        <v>0</v>
      </c>
      <c r="AP52" s="149">
        <f>VLOOKUP($J52,context!$K$2:$AC$348,15,FALSE)</f>
        <v>0</v>
      </c>
      <c r="AQ52" s="149">
        <f>VLOOKUP($J52,context!$K$2:$AC$348,16,FALSE)</f>
        <v>0</v>
      </c>
      <c r="AR52" s="149">
        <f t="shared" si="0"/>
        <v>2.8000000000000003</v>
      </c>
    </row>
    <row r="53" spans="1:44" hidden="1">
      <c r="A53" s="122">
        <v>921</v>
      </c>
      <c r="B53" s="52" t="s">
        <v>13</v>
      </c>
      <c r="C53" s="66" t="s">
        <v>32</v>
      </c>
      <c r="D53" s="52"/>
      <c r="E53" s="77" t="s">
        <v>1190</v>
      </c>
      <c r="F53" s="50">
        <v>3</v>
      </c>
      <c r="G53" s="50" t="s">
        <v>1193</v>
      </c>
      <c r="H53" s="77"/>
      <c r="I53" s="69" t="s">
        <v>1194</v>
      </c>
      <c r="J53" s="70" t="s">
        <v>71</v>
      </c>
      <c r="K53" s="77"/>
      <c r="L53" s="77">
        <v>0</v>
      </c>
      <c r="M53" s="77"/>
      <c r="N53" s="6">
        <v>1</v>
      </c>
      <c r="O53" s="55">
        <v>42328</v>
      </c>
      <c r="P53" s="77" t="s">
        <v>65</v>
      </c>
      <c r="Q53" s="67" t="s">
        <v>612</v>
      </c>
      <c r="R53" s="68" t="s">
        <v>71</v>
      </c>
      <c r="S53" s="74" t="s">
        <v>66</v>
      </c>
      <c r="T53" s="115" t="s">
        <v>66</v>
      </c>
      <c r="U53" s="121" t="s">
        <v>83</v>
      </c>
      <c r="V53" s="121" t="s">
        <v>72</v>
      </c>
      <c r="W53" s="77"/>
      <c r="X53" s="69" t="s">
        <v>609</v>
      </c>
      <c r="Y53" s="77"/>
      <c r="Z53" s="77"/>
      <c r="AB53" s="77"/>
      <c r="AC53" s="69">
        <v>1</v>
      </c>
      <c r="AD53" s="7"/>
      <c r="AE53" s="70" t="s">
        <v>72</v>
      </c>
      <c r="AF53" s="149">
        <f>VLOOKUP($J53,context!$K$2:$AC$348,5,FALSE)</f>
        <v>0</v>
      </c>
      <c r="AG53" s="149">
        <f>VLOOKUP($J53,context!$K$2:$AC$348,6,FALSE)</f>
        <v>0</v>
      </c>
      <c r="AH53" s="149">
        <f>VLOOKUP($J53,context!$K$2:$AC$348,7,FALSE)</f>
        <v>0</v>
      </c>
      <c r="AI53" s="149">
        <f>VLOOKUP($J53,context!$K$2:$AC$348,8,FALSE)</f>
        <v>1</v>
      </c>
      <c r="AJ53" s="149">
        <f>VLOOKUP($J53,context!$K$2:$AC$348,9,FALSE)</f>
        <v>0</v>
      </c>
      <c r="AK53" s="149">
        <f>VLOOKUP($J53,context!$K$2:$AC$348,10,FALSE)</f>
        <v>1</v>
      </c>
      <c r="AL53" s="149">
        <f>VLOOKUP($J53,context!$K$2:$AC$348,11,FALSE)</f>
        <v>0.4</v>
      </c>
      <c r="AM53" s="149">
        <f>VLOOKUP($J53,context!$K$2:$AC$348,12,FALSE)</f>
        <v>0.2</v>
      </c>
      <c r="AN53" s="149">
        <f>VLOOKUP($J53,context!$K$2:$AC$348,13,FALSE)</f>
        <v>0.2</v>
      </c>
      <c r="AO53" s="149">
        <f>VLOOKUP($J53,context!$K$2:$AC$348,14,FALSE)</f>
        <v>0</v>
      </c>
      <c r="AP53" s="149">
        <f>VLOOKUP($J53,context!$K$2:$AC$348,15,FALSE)</f>
        <v>0</v>
      </c>
      <c r="AQ53" s="149">
        <f>VLOOKUP($J53,context!$K$2:$AC$348,16,FALSE)</f>
        <v>0</v>
      </c>
      <c r="AR53" s="149">
        <f t="shared" si="0"/>
        <v>2.8000000000000003</v>
      </c>
    </row>
    <row r="54" spans="1:44" hidden="1">
      <c r="A54" s="52">
        <v>5</v>
      </c>
      <c r="B54" s="52" t="s">
        <v>13</v>
      </c>
      <c r="C54" s="66" t="s">
        <v>21</v>
      </c>
      <c r="D54" s="52"/>
      <c r="E54" s="50" t="s">
        <v>605</v>
      </c>
      <c r="F54" s="50">
        <v>3</v>
      </c>
      <c r="G54" s="50" t="s">
        <v>69</v>
      </c>
      <c r="H54" s="77"/>
      <c r="I54" s="69" t="s">
        <v>83</v>
      </c>
      <c r="J54" s="70" t="s">
        <v>1894</v>
      </c>
      <c r="K54" s="77" t="s">
        <v>616</v>
      </c>
      <c r="L54" s="77">
        <v>0</v>
      </c>
      <c r="M54" s="77"/>
      <c r="N54" s="6">
        <v>1</v>
      </c>
      <c r="O54" s="55"/>
      <c r="P54" s="77" t="s">
        <v>65</v>
      </c>
      <c r="Q54" s="67" t="s">
        <v>612</v>
      </c>
      <c r="R54" s="68" t="s">
        <v>71</v>
      </c>
      <c r="S54" s="74" t="s">
        <v>66</v>
      </c>
      <c r="T54" s="115" t="s">
        <v>66</v>
      </c>
      <c r="U54" s="121" t="s">
        <v>83</v>
      </c>
      <c r="V54" s="121" t="s">
        <v>72</v>
      </c>
      <c r="W54" s="77"/>
      <c r="X54" s="69" t="s">
        <v>609</v>
      </c>
      <c r="Y54" s="77"/>
      <c r="Z54" s="77"/>
      <c r="AB54" s="69" t="s">
        <v>2397</v>
      </c>
      <c r="AC54" s="77">
        <v>1</v>
      </c>
      <c r="AD54" s="66" t="s">
        <v>2867</v>
      </c>
      <c r="AE54" s="70" t="s">
        <v>1894</v>
      </c>
      <c r="AF54" s="149">
        <f>VLOOKUP($J54,context!$K$2:$AC$348,5,FALSE)</f>
        <v>0</v>
      </c>
      <c r="AG54" s="149">
        <f>VLOOKUP($J54,context!$K$2:$AC$348,6,FALSE)</f>
        <v>0</v>
      </c>
      <c r="AH54" s="149">
        <f>VLOOKUP($J54,context!$K$2:$AC$348,7,FALSE)</f>
        <v>0</v>
      </c>
      <c r="AI54" s="149">
        <f>VLOOKUP($J54,context!$K$2:$AC$348,8,FALSE)</f>
        <v>1</v>
      </c>
      <c r="AJ54" s="149">
        <f>VLOOKUP($J54,context!$K$2:$AC$348,9,FALSE)</f>
        <v>0</v>
      </c>
      <c r="AK54" s="149">
        <f>VLOOKUP($J54,context!$K$2:$AC$348,10,FALSE)</f>
        <v>1</v>
      </c>
      <c r="AL54" s="149">
        <f>VLOOKUP($J54,context!$K$2:$AC$348,11,FALSE)</f>
        <v>0.4</v>
      </c>
      <c r="AM54" s="149">
        <f>VLOOKUP($J54,context!$K$2:$AC$348,12,FALSE)</f>
        <v>0.2</v>
      </c>
      <c r="AN54" s="149">
        <f>VLOOKUP($J54,context!$K$2:$AC$348,13,FALSE)</f>
        <v>0.2</v>
      </c>
      <c r="AO54" s="149">
        <f>VLOOKUP($J54,context!$K$2:$AC$348,14,FALSE)</f>
        <v>0</v>
      </c>
      <c r="AP54" s="149">
        <f>VLOOKUP($J54,context!$K$2:$AC$348,15,FALSE)</f>
        <v>0</v>
      </c>
      <c r="AQ54" s="149">
        <f>VLOOKUP($J54,context!$K$2:$AC$348,16,FALSE)</f>
        <v>0</v>
      </c>
      <c r="AR54" s="149">
        <f t="shared" si="0"/>
        <v>2.8000000000000003</v>
      </c>
    </row>
    <row r="55" spans="1:44" hidden="1">
      <c r="A55" s="52">
        <v>487</v>
      </c>
      <c r="B55" s="52" t="s">
        <v>13</v>
      </c>
      <c r="C55" s="66" t="s">
        <v>29</v>
      </c>
      <c r="D55" s="52" t="s">
        <v>1159</v>
      </c>
      <c r="E55" s="77" t="s">
        <v>1160</v>
      </c>
      <c r="F55" s="50">
        <v>3</v>
      </c>
      <c r="G55" s="50" t="s">
        <v>2611</v>
      </c>
      <c r="H55" s="77"/>
      <c r="J55" s="70" t="s">
        <v>2638</v>
      </c>
      <c r="K55" s="69" t="s">
        <v>2626</v>
      </c>
      <c r="L55" s="77">
        <v>0</v>
      </c>
      <c r="M55" s="77"/>
      <c r="N55" s="6">
        <v>1</v>
      </c>
      <c r="O55" s="55"/>
      <c r="P55" s="69" t="s">
        <v>65</v>
      </c>
      <c r="Q55" s="67" t="s">
        <v>612</v>
      </c>
      <c r="R55" s="68" t="s">
        <v>71</v>
      </c>
      <c r="S55" s="74" t="s">
        <v>66</v>
      </c>
      <c r="T55" s="115" t="s">
        <v>66</v>
      </c>
      <c r="U55" s="121" t="s">
        <v>98</v>
      </c>
      <c r="V55" s="121" t="s">
        <v>2626</v>
      </c>
      <c r="W55" s="77"/>
      <c r="X55" s="69"/>
      <c r="Y55" s="77"/>
      <c r="Z55" s="77"/>
      <c r="AB55" s="77"/>
      <c r="AC55" s="69">
        <v>1</v>
      </c>
      <c r="AD55" s="7" t="s">
        <v>3019</v>
      </c>
      <c r="AE55" s="70" t="s">
        <v>72</v>
      </c>
      <c r="AF55" s="149">
        <f>VLOOKUP($J55,context!$K$2:$AC$348,5,FALSE)</f>
        <v>0</v>
      </c>
      <c r="AG55" s="149">
        <f>VLOOKUP($J55,context!$K$2:$AC$348,6,FALSE)</f>
        <v>0</v>
      </c>
      <c r="AH55" s="149">
        <f>VLOOKUP($J55,context!$K$2:$AC$348,7,FALSE)</f>
        <v>0</v>
      </c>
      <c r="AI55" s="149">
        <f>VLOOKUP($J55,context!$K$2:$AC$348,8,FALSE)</f>
        <v>1</v>
      </c>
      <c r="AJ55" s="149">
        <f>VLOOKUP($J55,context!$K$2:$AC$348,9,FALSE)</f>
        <v>0</v>
      </c>
      <c r="AK55" s="149">
        <f>VLOOKUP($J55,context!$K$2:$AC$348,10,FALSE)</f>
        <v>1</v>
      </c>
      <c r="AL55" s="149">
        <f>VLOOKUP($J55,context!$K$2:$AC$348,11,FALSE)</f>
        <v>0.4</v>
      </c>
      <c r="AM55" s="149">
        <f>VLOOKUP($J55,context!$K$2:$AC$348,12,FALSE)</f>
        <v>0.2</v>
      </c>
      <c r="AN55" s="149">
        <f>VLOOKUP($J55,context!$K$2:$AC$348,13,FALSE)</f>
        <v>0.2</v>
      </c>
      <c r="AO55" s="149">
        <f>VLOOKUP($J55,context!$K$2:$AC$348,14,FALSE)</f>
        <v>0</v>
      </c>
      <c r="AP55" s="149">
        <f>VLOOKUP($J55,context!$K$2:$AC$348,15,FALSE)</f>
        <v>0</v>
      </c>
      <c r="AQ55" s="149">
        <f>VLOOKUP($J55,context!$K$2:$AC$348,16,FALSE)</f>
        <v>0</v>
      </c>
      <c r="AR55" s="149">
        <f t="shared" si="0"/>
        <v>2.8000000000000003</v>
      </c>
    </row>
    <row r="56" spans="1:44" hidden="1">
      <c r="A56" s="52">
        <v>301</v>
      </c>
      <c r="B56" s="52" t="s">
        <v>2708</v>
      </c>
      <c r="C56" s="66" t="s">
        <v>905</v>
      </c>
      <c r="D56" s="52"/>
      <c r="E56" s="77" t="s">
        <v>906</v>
      </c>
      <c r="F56" s="50">
        <v>5</v>
      </c>
      <c r="G56" s="50" t="s">
        <v>72</v>
      </c>
      <c r="H56" s="77" t="s">
        <v>926</v>
      </c>
      <c r="I56" s="69" t="s">
        <v>927</v>
      </c>
      <c r="J56" s="70" t="s">
        <v>928</v>
      </c>
      <c r="K56" s="175" t="s">
        <v>926</v>
      </c>
      <c r="L56" s="77">
        <v>0</v>
      </c>
      <c r="M56" s="77"/>
      <c r="N56" s="6">
        <v>1</v>
      </c>
      <c r="O56" s="55">
        <v>43015</v>
      </c>
      <c r="P56" s="69" t="s">
        <v>65</v>
      </c>
      <c r="Q56" s="67" t="s">
        <v>612</v>
      </c>
      <c r="R56" s="68" t="s">
        <v>71</v>
      </c>
      <c r="S56" s="74" t="s">
        <v>66</v>
      </c>
      <c r="T56" s="115" t="s">
        <v>66</v>
      </c>
      <c r="U56" s="121" t="s">
        <v>83</v>
      </c>
      <c r="V56" s="121" t="s">
        <v>72</v>
      </c>
      <c r="W56" s="69"/>
      <c r="X56" s="69" t="s">
        <v>609</v>
      </c>
      <c r="Y56" s="77"/>
      <c r="Z56" s="77"/>
      <c r="AB56" s="69" t="s">
        <v>1212</v>
      </c>
      <c r="AC56" s="69">
        <v>0</v>
      </c>
      <c r="AD56" s="7" t="s">
        <v>2778</v>
      </c>
      <c r="AE56" s="70" t="s">
        <v>72</v>
      </c>
      <c r="AF56" s="149">
        <f>VLOOKUP($J56,context!$K$2:$AC$348,5,FALSE)</f>
        <v>0</v>
      </c>
      <c r="AG56" s="149">
        <f>VLOOKUP($J56,context!$K$2:$AC$348,6,FALSE)</f>
        <v>0</v>
      </c>
      <c r="AH56" s="149">
        <f>VLOOKUP($J56,context!$K$2:$AC$348,7,FALSE)</f>
        <v>0</v>
      </c>
      <c r="AI56" s="149">
        <f>VLOOKUP($J56,context!$K$2:$AC$348,8,FALSE)</f>
        <v>1</v>
      </c>
      <c r="AJ56" s="149">
        <f>VLOOKUP($J56,context!$K$2:$AC$348,9,FALSE)</f>
        <v>0</v>
      </c>
      <c r="AK56" s="149">
        <f>VLOOKUP($J56,context!$K$2:$AC$348,10,FALSE)</f>
        <v>1</v>
      </c>
      <c r="AL56" s="149">
        <f>VLOOKUP($J56,context!$K$2:$AC$348,11,FALSE)</f>
        <v>0.4</v>
      </c>
      <c r="AM56" s="149">
        <f>VLOOKUP($J56,context!$K$2:$AC$348,12,FALSE)</f>
        <v>0</v>
      </c>
      <c r="AN56" s="149">
        <f>VLOOKUP($J56,context!$K$2:$AC$348,13,FALSE)</f>
        <v>0</v>
      </c>
      <c r="AO56" s="149">
        <f>VLOOKUP($J56,context!$K$2:$AC$348,14,FALSE)</f>
        <v>0</v>
      </c>
      <c r="AP56" s="149">
        <f>VLOOKUP($J56,context!$K$2:$AC$348,15,FALSE)</f>
        <v>0</v>
      </c>
      <c r="AQ56" s="149">
        <f>VLOOKUP($J56,context!$K$2:$AC$348,16,FALSE)</f>
        <v>0</v>
      </c>
      <c r="AR56" s="149">
        <f t="shared" si="0"/>
        <v>2.4</v>
      </c>
    </row>
    <row r="57" spans="1:44" hidden="1">
      <c r="A57" s="52">
        <v>33</v>
      </c>
      <c r="B57" s="52" t="s">
        <v>13</v>
      </c>
      <c r="C57" s="66" t="s">
        <v>44</v>
      </c>
      <c r="D57" s="52"/>
      <c r="E57" s="77" t="s">
        <v>629</v>
      </c>
      <c r="F57" s="50">
        <v>4</v>
      </c>
      <c r="G57" s="77" t="s">
        <v>77</v>
      </c>
      <c r="H57" s="77"/>
      <c r="I57" s="69" t="s">
        <v>77</v>
      </c>
      <c r="J57" s="70" t="s">
        <v>2341</v>
      </c>
      <c r="K57" s="77" t="s">
        <v>662</v>
      </c>
      <c r="L57" s="77">
        <v>0</v>
      </c>
      <c r="M57" s="77"/>
      <c r="N57" s="6">
        <v>0.8</v>
      </c>
      <c r="O57" s="55"/>
      <c r="P57" s="77" t="s">
        <v>65</v>
      </c>
      <c r="Q57" s="67" t="s">
        <v>612</v>
      </c>
      <c r="R57" s="68" t="s">
        <v>97</v>
      </c>
      <c r="S57" s="74" t="s">
        <v>66</v>
      </c>
      <c r="T57" s="115" t="s">
        <v>66</v>
      </c>
      <c r="U57" s="121" t="s">
        <v>97</v>
      </c>
      <c r="V57" s="121" t="s">
        <v>100</v>
      </c>
      <c r="W57" s="77"/>
      <c r="X57" s="69" t="s">
        <v>609</v>
      </c>
      <c r="Y57" s="69" t="s">
        <v>609</v>
      </c>
      <c r="Z57" s="77"/>
      <c r="AB57" s="69" t="s">
        <v>1226</v>
      </c>
      <c r="AC57" s="77">
        <v>0</v>
      </c>
      <c r="AD57" s="7"/>
      <c r="AE57" s="70" t="s">
        <v>97</v>
      </c>
      <c r="AF57" s="149">
        <f>VLOOKUP($J57,context!$K$2:$AC$348,5,FALSE)</f>
        <v>0</v>
      </c>
      <c r="AG57" s="149">
        <f>VLOOKUP($J57,context!$K$2:$AC$348,6,FALSE)</f>
        <v>0</v>
      </c>
      <c r="AH57" s="149">
        <f>VLOOKUP($J57,context!$K$2:$AC$348,7,FALSE)</f>
        <v>0</v>
      </c>
      <c r="AI57" s="149">
        <f>VLOOKUP($J57,context!$K$2:$AC$348,8,FALSE)</f>
        <v>1</v>
      </c>
      <c r="AJ57" s="149">
        <f>VLOOKUP($J57,context!$K$2:$AC$348,9,FALSE)</f>
        <v>0</v>
      </c>
      <c r="AK57" s="149">
        <f>VLOOKUP($J57,context!$K$2:$AC$348,10,FALSE)</f>
        <v>1</v>
      </c>
      <c r="AL57" s="149">
        <f>VLOOKUP($J57,context!$K$2:$AC$348,11,FALSE)</f>
        <v>0</v>
      </c>
      <c r="AM57" s="149">
        <f>VLOOKUP($J57,context!$K$2:$AC$348,12,FALSE)</f>
        <v>0</v>
      </c>
      <c r="AN57" s="149">
        <f>VLOOKUP($J57,context!$K$2:$AC$348,13,FALSE)</f>
        <v>0</v>
      </c>
      <c r="AO57" s="149">
        <f>VLOOKUP($J57,context!$K$2:$AC$348,14,FALSE)</f>
        <v>0</v>
      </c>
      <c r="AP57" s="149">
        <f>VLOOKUP($J57,context!$K$2:$AC$348,15,FALSE)</f>
        <v>0</v>
      </c>
      <c r="AQ57" s="149">
        <f>VLOOKUP($J57,context!$K$2:$AC$348,16,FALSE)</f>
        <v>0</v>
      </c>
      <c r="AR57" s="149">
        <f t="shared" si="0"/>
        <v>2</v>
      </c>
    </row>
    <row r="58" spans="1:44" hidden="1">
      <c r="A58" s="52">
        <v>132</v>
      </c>
      <c r="B58" s="52" t="s">
        <v>13</v>
      </c>
      <c r="C58" s="66" t="s">
        <v>38</v>
      </c>
      <c r="D58" s="52"/>
      <c r="E58" s="77" t="s">
        <v>744</v>
      </c>
      <c r="F58" s="50">
        <v>4</v>
      </c>
      <c r="G58" s="50" t="s">
        <v>82</v>
      </c>
      <c r="H58" s="77"/>
      <c r="I58" s="69" t="s">
        <v>752</v>
      </c>
      <c r="J58" s="70" t="s">
        <v>2341</v>
      </c>
      <c r="K58" s="69" t="s">
        <v>753</v>
      </c>
      <c r="L58" s="77">
        <v>0</v>
      </c>
      <c r="M58" s="77" t="s">
        <v>754</v>
      </c>
      <c r="N58" s="6">
        <v>1</v>
      </c>
      <c r="O58" s="55">
        <v>42328</v>
      </c>
      <c r="P58" s="77" t="s">
        <v>65</v>
      </c>
      <c r="Q58" s="67" t="s">
        <v>612</v>
      </c>
      <c r="R58" s="68" t="s">
        <v>97</v>
      </c>
      <c r="S58" s="74" t="s">
        <v>66</v>
      </c>
      <c r="T58" s="115" t="s">
        <v>66</v>
      </c>
      <c r="U58" s="121" t="s">
        <v>97</v>
      </c>
      <c r="V58" s="121" t="s">
        <v>100</v>
      </c>
      <c r="W58" s="77"/>
      <c r="X58" s="69" t="s">
        <v>609</v>
      </c>
      <c r="Y58" s="77"/>
      <c r="Z58" s="77"/>
      <c r="AA58" s="7" t="s">
        <v>755</v>
      </c>
      <c r="AB58" s="69" t="s">
        <v>1226</v>
      </c>
      <c r="AC58" s="77">
        <v>0</v>
      </c>
      <c r="AD58" s="7"/>
      <c r="AE58" s="70" t="s">
        <v>97</v>
      </c>
      <c r="AF58" s="149">
        <f>VLOOKUP($J58,context!$K$2:$AC$348,5,FALSE)</f>
        <v>0</v>
      </c>
      <c r="AG58" s="149">
        <f>VLOOKUP($J58,context!$K$2:$AC$348,6,FALSE)</f>
        <v>0</v>
      </c>
      <c r="AH58" s="149">
        <f>VLOOKUP($J58,context!$K$2:$AC$348,7,FALSE)</f>
        <v>0</v>
      </c>
      <c r="AI58" s="149">
        <f>VLOOKUP($J58,context!$K$2:$AC$348,8,FALSE)</f>
        <v>1</v>
      </c>
      <c r="AJ58" s="149">
        <f>VLOOKUP($J58,context!$K$2:$AC$348,9,FALSE)</f>
        <v>0</v>
      </c>
      <c r="AK58" s="149">
        <f>VLOOKUP($J58,context!$K$2:$AC$348,10,FALSE)</f>
        <v>1</v>
      </c>
      <c r="AL58" s="149">
        <f>VLOOKUP($J58,context!$K$2:$AC$348,11,FALSE)</f>
        <v>0</v>
      </c>
      <c r="AM58" s="149">
        <f>VLOOKUP($J58,context!$K$2:$AC$348,12,FALSE)</f>
        <v>0</v>
      </c>
      <c r="AN58" s="149">
        <f>VLOOKUP($J58,context!$K$2:$AC$348,13,FALSE)</f>
        <v>0</v>
      </c>
      <c r="AO58" s="149">
        <f>VLOOKUP($J58,context!$K$2:$AC$348,14,FALSE)</f>
        <v>0</v>
      </c>
      <c r="AP58" s="149">
        <f>VLOOKUP($J58,context!$K$2:$AC$348,15,FALSE)</f>
        <v>0</v>
      </c>
      <c r="AQ58" s="149">
        <f>VLOOKUP($J58,context!$K$2:$AC$348,16,FALSE)</f>
        <v>0</v>
      </c>
      <c r="AR58" s="149">
        <f t="shared" si="0"/>
        <v>2</v>
      </c>
    </row>
    <row r="59" spans="1:44" hidden="1">
      <c r="A59" s="52">
        <v>233</v>
      </c>
      <c r="B59" s="52" t="s">
        <v>13</v>
      </c>
      <c r="C59" s="115" t="s">
        <v>41</v>
      </c>
      <c r="D59" s="52" t="s">
        <v>812</v>
      </c>
      <c r="E59" s="77" t="s">
        <v>842</v>
      </c>
      <c r="F59" s="50">
        <v>4</v>
      </c>
      <c r="G59" s="50" t="s">
        <v>236</v>
      </c>
      <c r="H59" s="50"/>
      <c r="I59" s="69" t="s">
        <v>236</v>
      </c>
      <c r="J59" s="70" t="s">
        <v>2341</v>
      </c>
      <c r="K59" s="77" t="s">
        <v>662</v>
      </c>
      <c r="L59" s="77">
        <v>0</v>
      </c>
      <c r="M59" s="77" t="s">
        <v>815</v>
      </c>
      <c r="N59" s="6">
        <v>0.8</v>
      </c>
      <c r="O59" s="6"/>
      <c r="P59" s="77" t="s">
        <v>65</v>
      </c>
      <c r="Q59" s="67" t="s">
        <v>612</v>
      </c>
      <c r="R59" s="68" t="s">
        <v>97</v>
      </c>
      <c r="S59" s="74" t="s">
        <v>66</v>
      </c>
      <c r="T59" s="115" t="s">
        <v>66</v>
      </c>
      <c r="U59" s="121" t="s">
        <v>97</v>
      </c>
      <c r="V59" s="121" t="s">
        <v>100</v>
      </c>
      <c r="W59" s="77"/>
      <c r="X59" s="69" t="s">
        <v>609</v>
      </c>
      <c r="Y59" s="69" t="s">
        <v>609</v>
      </c>
      <c r="Z59" s="77"/>
      <c r="AB59" s="69" t="s">
        <v>1226</v>
      </c>
      <c r="AC59" s="77">
        <v>0</v>
      </c>
      <c r="AD59" s="7"/>
      <c r="AE59" s="70" t="s">
        <v>97</v>
      </c>
      <c r="AF59" s="149">
        <f>VLOOKUP($J59,context!$K$2:$AC$348,5,FALSE)</f>
        <v>0</v>
      </c>
      <c r="AG59" s="149">
        <f>VLOOKUP($J59,context!$K$2:$AC$348,6,FALSE)</f>
        <v>0</v>
      </c>
      <c r="AH59" s="149">
        <f>VLOOKUP($J59,context!$K$2:$AC$348,7,FALSE)</f>
        <v>0</v>
      </c>
      <c r="AI59" s="149">
        <f>VLOOKUP($J59,context!$K$2:$AC$348,8,FALSE)</f>
        <v>1</v>
      </c>
      <c r="AJ59" s="149">
        <f>VLOOKUP($J59,context!$K$2:$AC$348,9,FALSE)</f>
        <v>0</v>
      </c>
      <c r="AK59" s="149">
        <f>VLOOKUP($J59,context!$K$2:$AC$348,10,FALSE)</f>
        <v>1</v>
      </c>
      <c r="AL59" s="149">
        <f>VLOOKUP($J59,context!$K$2:$AC$348,11,FALSE)</f>
        <v>0</v>
      </c>
      <c r="AM59" s="149">
        <f>VLOOKUP($J59,context!$K$2:$AC$348,12,FALSE)</f>
        <v>0</v>
      </c>
      <c r="AN59" s="149">
        <f>VLOOKUP($J59,context!$K$2:$AC$348,13,FALSE)</f>
        <v>0</v>
      </c>
      <c r="AO59" s="149">
        <f>VLOOKUP($J59,context!$K$2:$AC$348,14,FALSE)</f>
        <v>0</v>
      </c>
      <c r="AP59" s="149">
        <f>VLOOKUP($J59,context!$K$2:$AC$348,15,FALSE)</f>
        <v>0</v>
      </c>
      <c r="AQ59" s="149">
        <f>VLOOKUP($J59,context!$K$2:$AC$348,16,FALSE)</f>
        <v>0</v>
      </c>
      <c r="AR59" s="149">
        <f t="shared" si="0"/>
        <v>2</v>
      </c>
    </row>
    <row r="60" spans="1:44" hidden="1">
      <c r="A60" s="52">
        <v>488</v>
      </c>
      <c r="B60" s="52" t="s">
        <v>13</v>
      </c>
      <c r="C60" s="66" t="s">
        <v>29</v>
      </c>
      <c r="D60" s="52" t="s">
        <v>1159</v>
      </c>
      <c r="E60" s="77" t="s">
        <v>1160</v>
      </c>
      <c r="F60" s="50">
        <v>3</v>
      </c>
      <c r="G60" s="50" t="s">
        <v>2612</v>
      </c>
      <c r="H60" s="77"/>
      <c r="J60" s="70" t="s">
        <v>2341</v>
      </c>
      <c r="K60" s="77" t="s">
        <v>2627</v>
      </c>
      <c r="L60" s="77">
        <v>0</v>
      </c>
      <c r="M60" s="77"/>
      <c r="N60" s="6">
        <v>1</v>
      </c>
      <c r="O60" s="55"/>
      <c r="P60" s="69" t="s">
        <v>65</v>
      </c>
      <c r="Q60" s="67" t="s">
        <v>612</v>
      </c>
      <c r="R60" s="68" t="s">
        <v>97</v>
      </c>
      <c r="S60" s="74" t="s">
        <v>66</v>
      </c>
      <c r="T60" s="115" t="s">
        <v>66</v>
      </c>
      <c r="U60" s="121" t="s">
        <v>98</v>
      </c>
      <c r="V60" s="121" t="s">
        <v>2627</v>
      </c>
      <c r="W60" s="77"/>
      <c r="X60" s="69"/>
      <c r="Y60" s="77"/>
      <c r="Z60" s="77"/>
      <c r="AB60" s="77"/>
      <c r="AC60" s="69">
        <v>1</v>
      </c>
      <c r="AD60" s="7" t="s">
        <v>3018</v>
      </c>
      <c r="AE60" s="70" t="s">
        <v>97</v>
      </c>
      <c r="AF60" s="149">
        <f>VLOOKUP($J60,context!$K$2:$AC$348,5,FALSE)</f>
        <v>0</v>
      </c>
      <c r="AG60" s="149">
        <f>VLOOKUP($J60,context!$K$2:$AC$348,6,FALSE)</f>
        <v>0</v>
      </c>
      <c r="AH60" s="149">
        <f>VLOOKUP($J60,context!$K$2:$AC$348,7,FALSE)</f>
        <v>0</v>
      </c>
      <c r="AI60" s="149">
        <f>VLOOKUP($J60,context!$K$2:$AC$348,8,FALSE)</f>
        <v>1</v>
      </c>
      <c r="AJ60" s="149">
        <f>VLOOKUP($J60,context!$K$2:$AC$348,9,FALSE)</f>
        <v>0</v>
      </c>
      <c r="AK60" s="149">
        <f>VLOOKUP($J60,context!$K$2:$AC$348,10,FALSE)</f>
        <v>1</v>
      </c>
      <c r="AL60" s="149">
        <f>VLOOKUP($J60,context!$K$2:$AC$348,11,FALSE)</f>
        <v>0</v>
      </c>
      <c r="AM60" s="149">
        <f>VLOOKUP($J60,context!$K$2:$AC$348,12,FALSE)</f>
        <v>0</v>
      </c>
      <c r="AN60" s="149">
        <f>VLOOKUP($J60,context!$K$2:$AC$348,13,FALSE)</f>
        <v>0</v>
      </c>
      <c r="AO60" s="149">
        <f>VLOOKUP($J60,context!$K$2:$AC$348,14,FALSE)</f>
        <v>0</v>
      </c>
      <c r="AP60" s="149">
        <f>VLOOKUP($J60,context!$K$2:$AC$348,15,FALSE)</f>
        <v>0</v>
      </c>
      <c r="AQ60" s="149">
        <f>VLOOKUP($J60,context!$K$2:$AC$348,16,FALSE)</f>
        <v>0</v>
      </c>
      <c r="AR60" s="149">
        <f t="shared" si="0"/>
        <v>2</v>
      </c>
    </row>
    <row r="61" spans="1:44" hidden="1">
      <c r="A61" s="122">
        <v>857</v>
      </c>
      <c r="B61" s="52" t="s">
        <v>13</v>
      </c>
      <c r="C61" s="123" t="s">
        <v>2413</v>
      </c>
      <c r="D61" s="123" t="s">
        <v>2502</v>
      </c>
      <c r="E61" s="122" t="s">
        <v>2414</v>
      </c>
      <c r="F61" s="122">
        <v>4</v>
      </c>
      <c r="G61" s="124" t="s">
        <v>77</v>
      </c>
      <c r="H61" s="122"/>
      <c r="I61" s="122"/>
      <c r="J61" s="70" t="s">
        <v>2341</v>
      </c>
      <c r="K61" s="122" t="s">
        <v>2503</v>
      </c>
      <c r="L61" s="77">
        <v>0</v>
      </c>
      <c r="M61" s="122"/>
      <c r="N61" s="123">
        <v>1</v>
      </c>
      <c r="O61" s="126"/>
      <c r="P61" s="122" t="s">
        <v>65</v>
      </c>
      <c r="Q61" s="127" t="s">
        <v>612</v>
      </c>
      <c r="R61" s="125" t="s">
        <v>97</v>
      </c>
      <c r="S61" s="125" t="s">
        <v>66</v>
      </c>
      <c r="T61" s="123" t="s">
        <v>66</v>
      </c>
      <c r="U61" s="127" t="s">
        <v>97</v>
      </c>
      <c r="V61" s="127" t="s">
        <v>100</v>
      </c>
      <c r="W61" s="122"/>
      <c r="X61" s="122" t="s">
        <v>609</v>
      </c>
      <c r="Y61" s="122" t="s">
        <v>609</v>
      </c>
      <c r="Z61" s="122"/>
      <c r="AA61" s="122"/>
      <c r="AB61" s="122" t="s">
        <v>1226</v>
      </c>
      <c r="AC61" s="122">
        <v>0</v>
      </c>
      <c r="AE61" s="70" t="s">
        <v>97</v>
      </c>
      <c r="AF61" s="149">
        <f>VLOOKUP($J61,context!$K$2:$AC$348,5,FALSE)</f>
        <v>0</v>
      </c>
      <c r="AG61" s="149">
        <f>VLOOKUP($J61,context!$K$2:$AC$348,6,FALSE)</f>
        <v>0</v>
      </c>
      <c r="AH61" s="149">
        <f>VLOOKUP($J61,context!$K$2:$AC$348,7,FALSE)</f>
        <v>0</v>
      </c>
      <c r="AI61" s="149">
        <f>VLOOKUP($J61,context!$K$2:$AC$348,8,FALSE)</f>
        <v>1</v>
      </c>
      <c r="AJ61" s="149">
        <f>VLOOKUP($J61,context!$K$2:$AC$348,9,FALSE)</f>
        <v>0</v>
      </c>
      <c r="AK61" s="149">
        <f>VLOOKUP($J61,context!$K$2:$AC$348,10,FALSE)</f>
        <v>1</v>
      </c>
      <c r="AL61" s="149">
        <f>VLOOKUP($J61,context!$K$2:$AC$348,11,FALSE)</f>
        <v>0</v>
      </c>
      <c r="AM61" s="149">
        <f>VLOOKUP($J61,context!$K$2:$AC$348,12,FALSE)</f>
        <v>0</v>
      </c>
      <c r="AN61" s="149">
        <f>VLOOKUP($J61,context!$K$2:$AC$348,13,FALSE)</f>
        <v>0</v>
      </c>
      <c r="AO61" s="149">
        <f>VLOOKUP($J61,context!$K$2:$AC$348,14,FALSE)</f>
        <v>0</v>
      </c>
      <c r="AP61" s="149">
        <f>VLOOKUP($J61,context!$K$2:$AC$348,15,FALSE)</f>
        <v>0</v>
      </c>
      <c r="AQ61" s="149">
        <f>VLOOKUP($J61,context!$K$2:$AC$348,16,FALSE)</f>
        <v>0</v>
      </c>
      <c r="AR61" s="149">
        <f t="shared" si="0"/>
        <v>2</v>
      </c>
    </row>
    <row r="62" spans="1:44" hidden="1">
      <c r="A62" s="52">
        <v>498</v>
      </c>
      <c r="B62" s="52" t="s">
        <v>13</v>
      </c>
      <c r="C62" s="66" t="s">
        <v>29</v>
      </c>
      <c r="D62" s="52" t="s">
        <v>1159</v>
      </c>
      <c r="E62" s="77" t="s">
        <v>1160</v>
      </c>
      <c r="F62" s="50">
        <v>3</v>
      </c>
      <c r="G62" s="50" t="s">
        <v>2622</v>
      </c>
      <c r="H62" s="77"/>
      <c r="J62" s="70" t="s">
        <v>2641</v>
      </c>
      <c r="K62" s="77" t="s">
        <v>2636</v>
      </c>
      <c r="L62" s="77">
        <v>0</v>
      </c>
      <c r="M62" s="77"/>
      <c r="N62" s="6">
        <v>0.8</v>
      </c>
      <c r="O62" s="55"/>
      <c r="P62" s="69" t="s">
        <v>65</v>
      </c>
      <c r="Q62" s="67" t="s">
        <v>612</v>
      </c>
      <c r="R62" s="68" t="s">
        <v>97</v>
      </c>
      <c r="S62" s="74" t="s">
        <v>66</v>
      </c>
      <c r="T62" s="115" t="s">
        <v>66</v>
      </c>
      <c r="U62" s="121" t="s">
        <v>98</v>
      </c>
      <c r="V62" s="121" t="s">
        <v>2636</v>
      </c>
      <c r="W62" s="77"/>
      <c r="X62" s="69"/>
      <c r="Y62" s="77"/>
      <c r="Z62" s="77"/>
      <c r="AB62" s="77"/>
      <c r="AC62" s="69">
        <v>1</v>
      </c>
      <c r="AD62" s="7" t="s">
        <v>3018</v>
      </c>
      <c r="AE62" s="70" t="s">
        <v>97</v>
      </c>
      <c r="AF62" s="149">
        <f>VLOOKUP($J62,context!$K$2:$AC$348,5,FALSE)</f>
        <v>0</v>
      </c>
      <c r="AG62" s="149">
        <f>VLOOKUP($J62,context!$K$2:$AC$348,6,FALSE)</f>
        <v>0</v>
      </c>
      <c r="AH62" s="149">
        <f>VLOOKUP($J62,context!$K$2:$AC$348,7,FALSE)</f>
        <v>0</v>
      </c>
      <c r="AI62" s="149">
        <f>VLOOKUP($J62,context!$K$2:$AC$348,8,FALSE)</f>
        <v>1</v>
      </c>
      <c r="AJ62" s="149">
        <f>VLOOKUP($J62,context!$K$2:$AC$348,9,FALSE)</f>
        <v>0</v>
      </c>
      <c r="AK62" s="149">
        <f>VLOOKUP($J62,context!$K$2:$AC$348,10,FALSE)</f>
        <v>1</v>
      </c>
      <c r="AL62" s="149">
        <f>VLOOKUP($J62,context!$K$2:$AC$348,11,FALSE)</f>
        <v>0.4</v>
      </c>
      <c r="AM62" s="149">
        <f>VLOOKUP($J62,context!$K$2:$AC$348,12,FALSE)</f>
        <v>0.2</v>
      </c>
      <c r="AN62" s="149">
        <f>VLOOKUP($J62,context!$K$2:$AC$348,13,FALSE)</f>
        <v>0</v>
      </c>
      <c r="AO62" s="149">
        <f>VLOOKUP($J62,context!$K$2:$AC$348,14,FALSE)</f>
        <v>0</v>
      </c>
      <c r="AP62" s="149">
        <f>VLOOKUP($J62,context!$K$2:$AC$348,15,FALSE)</f>
        <v>0</v>
      </c>
      <c r="AQ62" s="149">
        <f>VLOOKUP($J62,context!$K$2:$AC$348,16,FALSE)</f>
        <v>0</v>
      </c>
      <c r="AR62" s="149">
        <f t="shared" si="0"/>
        <v>2.6</v>
      </c>
    </row>
    <row r="63" spans="1:44" hidden="1">
      <c r="A63" s="52">
        <v>3</v>
      </c>
      <c r="B63" s="52" t="s">
        <v>13</v>
      </c>
      <c r="C63" s="66" t="s">
        <v>21</v>
      </c>
      <c r="D63" s="52"/>
      <c r="E63" s="50" t="s">
        <v>605</v>
      </c>
      <c r="F63" s="50">
        <v>3</v>
      </c>
      <c r="G63" s="50" t="s">
        <v>201</v>
      </c>
      <c r="H63" s="77"/>
      <c r="I63" s="69" t="s">
        <v>202</v>
      </c>
      <c r="J63" s="70" t="s">
        <v>202</v>
      </c>
      <c r="K63" s="69" t="s">
        <v>613</v>
      </c>
      <c r="L63" s="69">
        <v>1</v>
      </c>
      <c r="M63" s="77"/>
      <c r="N63" s="6">
        <v>0.8</v>
      </c>
      <c r="O63" s="55"/>
      <c r="P63" s="77" t="s">
        <v>65</v>
      </c>
      <c r="Q63" s="67" t="s">
        <v>612</v>
      </c>
      <c r="R63" s="68" t="s">
        <v>97</v>
      </c>
      <c r="S63" s="74" t="s">
        <v>66</v>
      </c>
      <c r="T63" s="115" t="s">
        <v>66</v>
      </c>
      <c r="U63" s="121" t="s">
        <v>202</v>
      </c>
      <c r="V63" s="121" t="s">
        <v>297</v>
      </c>
      <c r="W63" s="77"/>
      <c r="X63" s="69" t="s">
        <v>609</v>
      </c>
      <c r="Y63" s="77"/>
      <c r="Z63" s="77"/>
      <c r="AB63" s="69" t="s">
        <v>3007</v>
      </c>
      <c r="AC63" s="69">
        <v>-1</v>
      </c>
      <c r="AD63" s="7" t="s">
        <v>3006</v>
      </c>
      <c r="AE63" s="70" t="s">
        <v>282</v>
      </c>
      <c r="AF63" s="149">
        <f>VLOOKUP($J63,context!$K$2:$AC$348,5,FALSE)</f>
        <v>0</v>
      </c>
      <c r="AG63" s="149">
        <f>VLOOKUP($J63,context!$K$2:$AC$348,6,FALSE)</f>
        <v>0</v>
      </c>
      <c r="AH63" s="149">
        <f>VLOOKUP($J63,context!$K$2:$AC$348,7,FALSE)</f>
        <v>0</v>
      </c>
      <c r="AI63" s="149">
        <f>VLOOKUP($J63,context!$K$2:$AC$348,8,FALSE)</f>
        <v>0.6</v>
      </c>
      <c r="AJ63" s="149">
        <f>VLOOKUP($J63,context!$K$2:$AC$348,9,FALSE)</f>
        <v>0.2</v>
      </c>
      <c r="AK63" s="149">
        <f>VLOOKUP($J63,context!$K$2:$AC$348,10,FALSE)</f>
        <v>1</v>
      </c>
      <c r="AL63" s="149">
        <f>VLOOKUP($J63,context!$K$2:$AC$348,11,FALSE)</f>
        <v>0.4</v>
      </c>
      <c r="AM63" s="149">
        <f>VLOOKUP($J63,context!$K$2:$AC$348,12,FALSE)</f>
        <v>0.4</v>
      </c>
      <c r="AN63" s="149">
        <f>VLOOKUP($J63,context!$K$2:$AC$348,13,FALSE)</f>
        <v>0.6</v>
      </c>
      <c r="AO63" s="149">
        <f>VLOOKUP($J63,context!$K$2:$AC$348,14,FALSE)</f>
        <v>0</v>
      </c>
      <c r="AP63" s="149">
        <f>VLOOKUP($J63,context!$K$2:$AC$348,15,FALSE)</f>
        <v>0</v>
      </c>
      <c r="AQ63" s="149">
        <f>VLOOKUP($J63,context!$K$2:$AC$348,16,FALSE)</f>
        <v>0</v>
      </c>
      <c r="AR63" s="149">
        <f t="shared" si="0"/>
        <v>3.2</v>
      </c>
    </row>
    <row r="64" spans="1:44" hidden="1">
      <c r="A64" s="52">
        <v>303</v>
      </c>
      <c r="B64" s="52" t="s">
        <v>2708</v>
      </c>
      <c r="C64" s="66" t="s">
        <v>905</v>
      </c>
      <c r="D64" s="52"/>
      <c r="E64" s="77" t="s">
        <v>906</v>
      </c>
      <c r="F64" s="50">
        <v>5</v>
      </c>
      <c r="G64" s="50" t="s">
        <v>282</v>
      </c>
      <c r="H64" s="77" t="s">
        <v>202</v>
      </c>
      <c r="I64" s="69" t="s">
        <v>202</v>
      </c>
      <c r="J64" s="70" t="s">
        <v>202</v>
      </c>
      <c r="K64" s="77"/>
      <c r="L64" s="77">
        <v>0</v>
      </c>
      <c r="M64" s="77"/>
      <c r="N64" s="6">
        <v>0.8</v>
      </c>
      <c r="O64" s="55">
        <v>43015</v>
      </c>
      <c r="P64" s="77" t="s">
        <v>65</v>
      </c>
      <c r="Q64" s="67" t="s">
        <v>612</v>
      </c>
      <c r="R64" s="68" t="s">
        <v>97</v>
      </c>
      <c r="S64" s="74" t="s">
        <v>66</v>
      </c>
      <c r="T64" s="115" t="s">
        <v>66</v>
      </c>
      <c r="U64" s="121" t="s">
        <v>202</v>
      </c>
      <c r="V64" s="121" t="s">
        <v>297</v>
      </c>
      <c r="W64" s="77"/>
      <c r="X64" s="69" t="s">
        <v>609</v>
      </c>
      <c r="Y64" s="77"/>
      <c r="Z64" s="77"/>
      <c r="AB64" s="69" t="s">
        <v>3007</v>
      </c>
      <c r="AC64" s="69">
        <v>-1</v>
      </c>
      <c r="AD64" s="7" t="s">
        <v>3006</v>
      </c>
      <c r="AE64" s="70" t="s">
        <v>282</v>
      </c>
      <c r="AF64" s="149">
        <f>VLOOKUP($J64,context!$K$2:$AC$348,5,FALSE)</f>
        <v>0</v>
      </c>
      <c r="AG64" s="149">
        <f>VLOOKUP($J64,context!$K$2:$AC$348,6,FALSE)</f>
        <v>0</v>
      </c>
      <c r="AH64" s="149">
        <f>VLOOKUP($J64,context!$K$2:$AC$348,7,FALSE)</f>
        <v>0</v>
      </c>
      <c r="AI64" s="149">
        <f>VLOOKUP($J64,context!$K$2:$AC$348,8,FALSE)</f>
        <v>0.6</v>
      </c>
      <c r="AJ64" s="149">
        <f>VLOOKUP($J64,context!$K$2:$AC$348,9,FALSE)</f>
        <v>0.2</v>
      </c>
      <c r="AK64" s="149">
        <f>VLOOKUP($J64,context!$K$2:$AC$348,10,FALSE)</f>
        <v>1</v>
      </c>
      <c r="AL64" s="149">
        <f>VLOOKUP($J64,context!$K$2:$AC$348,11,FALSE)</f>
        <v>0.4</v>
      </c>
      <c r="AM64" s="149">
        <f>VLOOKUP($J64,context!$K$2:$AC$348,12,FALSE)</f>
        <v>0.4</v>
      </c>
      <c r="AN64" s="149">
        <f>VLOOKUP($J64,context!$K$2:$AC$348,13,FALSE)</f>
        <v>0.6</v>
      </c>
      <c r="AO64" s="149">
        <f>VLOOKUP($J64,context!$K$2:$AC$348,14,FALSE)</f>
        <v>0</v>
      </c>
      <c r="AP64" s="149">
        <f>VLOOKUP($J64,context!$K$2:$AC$348,15,FALSE)</f>
        <v>0</v>
      </c>
      <c r="AQ64" s="149">
        <f>VLOOKUP($J64,context!$K$2:$AC$348,16,FALSE)</f>
        <v>0</v>
      </c>
      <c r="AR64" s="149">
        <f t="shared" si="0"/>
        <v>3.2</v>
      </c>
    </row>
    <row r="65" spans="1:44" hidden="1">
      <c r="A65" s="52">
        <v>300</v>
      </c>
      <c r="B65" s="52" t="s">
        <v>2708</v>
      </c>
      <c r="C65" s="66" t="s">
        <v>905</v>
      </c>
      <c r="D65" s="52"/>
      <c r="E65" s="77" t="s">
        <v>906</v>
      </c>
      <c r="F65" s="50">
        <v>5</v>
      </c>
      <c r="G65" s="157" t="s">
        <v>97</v>
      </c>
      <c r="H65" s="77" t="s">
        <v>923</v>
      </c>
      <c r="I65" s="69" t="s">
        <v>924</v>
      </c>
      <c r="J65" s="156" t="s">
        <v>2340</v>
      </c>
      <c r="K65" s="175" t="s">
        <v>923</v>
      </c>
      <c r="L65" s="77">
        <v>0</v>
      </c>
      <c r="M65" s="77"/>
      <c r="N65" s="6">
        <v>1</v>
      </c>
      <c r="O65" s="55">
        <v>43015</v>
      </c>
      <c r="P65" s="77" t="s">
        <v>65</v>
      </c>
      <c r="Q65" s="67" t="s">
        <v>612</v>
      </c>
      <c r="R65" s="68" t="s">
        <v>97</v>
      </c>
      <c r="S65" s="74" t="s">
        <v>66</v>
      </c>
      <c r="T65" s="115" t="s">
        <v>66</v>
      </c>
      <c r="U65" s="121" t="s">
        <v>97</v>
      </c>
      <c r="V65" s="121" t="s">
        <v>100</v>
      </c>
      <c r="W65" s="77"/>
      <c r="X65" s="69" t="s">
        <v>609</v>
      </c>
      <c r="Y65" s="77"/>
      <c r="Z65" s="77"/>
      <c r="AB65" s="69" t="s">
        <v>1212</v>
      </c>
      <c r="AC65" s="69">
        <v>0</v>
      </c>
      <c r="AD65" s="7" t="s">
        <v>2778</v>
      </c>
      <c r="AE65" s="70" t="s">
        <v>97</v>
      </c>
      <c r="AF65" s="149">
        <f>VLOOKUP($J65,context!$K$2:$AC$348,5,FALSE)</f>
        <v>0</v>
      </c>
      <c r="AG65" s="149">
        <f>VLOOKUP($J65,context!$K$2:$AC$348,6,FALSE)</f>
        <v>0</v>
      </c>
      <c r="AH65" s="149">
        <f>VLOOKUP($J65,context!$K$2:$AC$348,7,FALSE)</f>
        <v>0</v>
      </c>
      <c r="AI65" s="149">
        <f>VLOOKUP($J65,context!$K$2:$AC$348,8,FALSE)</f>
        <v>1</v>
      </c>
      <c r="AJ65" s="149">
        <f>VLOOKUP($J65,context!$K$2:$AC$348,9,FALSE)</f>
        <v>0</v>
      </c>
      <c r="AK65" s="149">
        <f>VLOOKUP($J65,context!$K$2:$AC$348,10,FALSE)</f>
        <v>1</v>
      </c>
      <c r="AL65" s="149">
        <f>VLOOKUP($J65,context!$K$2:$AC$348,11,FALSE)</f>
        <v>0.4</v>
      </c>
      <c r="AM65" s="149">
        <f>VLOOKUP($J65,context!$K$2:$AC$348,12,FALSE)</f>
        <v>0</v>
      </c>
      <c r="AN65" s="149">
        <f>VLOOKUP($J65,context!$K$2:$AC$348,13,FALSE)</f>
        <v>0</v>
      </c>
      <c r="AO65" s="149">
        <f>VLOOKUP($J65,context!$K$2:$AC$348,14,FALSE)</f>
        <v>0</v>
      </c>
      <c r="AP65" s="149">
        <f>VLOOKUP($J65,context!$K$2:$AC$348,15,FALSE)</f>
        <v>0</v>
      </c>
      <c r="AQ65" s="149">
        <f>VLOOKUP($J65,context!$K$2:$AC$348,16,FALSE)</f>
        <v>0</v>
      </c>
      <c r="AR65" s="149">
        <f t="shared" si="0"/>
        <v>2.4</v>
      </c>
    </row>
    <row r="66" spans="1:44" hidden="1">
      <c r="A66" s="52">
        <v>823</v>
      </c>
      <c r="B66" s="52" t="s">
        <v>13</v>
      </c>
      <c r="C66" s="117" t="s">
        <v>1902</v>
      </c>
      <c r="E66" s="69" t="s">
        <v>2271</v>
      </c>
      <c r="G66" s="62" t="s">
        <v>2223</v>
      </c>
      <c r="J66" s="70" t="s">
        <v>2277</v>
      </c>
      <c r="K66" s="69" t="s">
        <v>2332</v>
      </c>
      <c r="L66" s="69"/>
      <c r="N66" s="63">
        <v>1</v>
      </c>
      <c r="P66" s="69" t="s">
        <v>65</v>
      </c>
      <c r="Q66" s="67" t="s">
        <v>612</v>
      </c>
      <c r="R66" s="68" t="s">
        <v>97</v>
      </c>
      <c r="S66" s="74" t="s">
        <v>66</v>
      </c>
      <c r="T66" s="115" t="s">
        <v>66</v>
      </c>
      <c r="U66" s="121" t="s">
        <v>97</v>
      </c>
      <c r="V66" s="121" t="s">
        <v>100</v>
      </c>
      <c r="W66" s="69" t="s">
        <v>609</v>
      </c>
      <c r="X66" s="69" t="s">
        <v>609</v>
      </c>
      <c r="Y66" s="69" t="s">
        <v>609</v>
      </c>
      <c r="AB66" s="69" t="s">
        <v>2779</v>
      </c>
      <c r="AC66" s="61">
        <v>-1</v>
      </c>
      <c r="AD66" s="66" t="s">
        <v>2882</v>
      </c>
      <c r="AE66" s="70" t="s">
        <v>2776</v>
      </c>
      <c r="AF66" s="149">
        <f>VLOOKUP($J66,context!$K$2:$AC$348,5,FALSE)</f>
        <v>0</v>
      </c>
      <c r="AG66" s="149">
        <f>VLOOKUP($J66,context!$K$2:$AC$348,6,FALSE)</f>
        <v>0</v>
      </c>
      <c r="AH66" s="149">
        <f>VLOOKUP($J66,context!$K$2:$AC$348,7,FALSE)</f>
        <v>0</v>
      </c>
      <c r="AI66" s="149">
        <f>VLOOKUP($J66,context!$K$2:$AC$348,8,FALSE)</f>
        <v>0.6</v>
      </c>
      <c r="AJ66" s="149">
        <f>VLOOKUP($J66,context!$K$2:$AC$348,9,FALSE)</f>
        <v>0</v>
      </c>
      <c r="AK66" s="149">
        <f>VLOOKUP($J66,context!$K$2:$AC$348,10,FALSE)</f>
        <v>1</v>
      </c>
      <c r="AL66" s="149">
        <f>VLOOKUP($J66,context!$K$2:$AC$348,11,FALSE)</f>
        <v>0.4</v>
      </c>
      <c r="AM66" s="149">
        <f>VLOOKUP($J66,context!$K$2:$AC$348,12,FALSE)</f>
        <v>0.2</v>
      </c>
      <c r="AN66" s="149">
        <f>VLOOKUP($J66,context!$K$2:$AC$348,13,FALSE)</f>
        <v>0.6</v>
      </c>
      <c r="AO66" s="149">
        <f>VLOOKUP($J66,context!$K$2:$AC$348,14,FALSE)</f>
        <v>0</v>
      </c>
      <c r="AP66" s="149">
        <f>VLOOKUP($J66,context!$K$2:$AC$348,15,FALSE)</f>
        <v>0</v>
      </c>
      <c r="AQ66" s="149">
        <f>VLOOKUP($J66,context!$K$2:$AC$348,16,FALSE)</f>
        <v>0</v>
      </c>
      <c r="AR66" s="149">
        <f t="shared" si="0"/>
        <v>2.8000000000000003</v>
      </c>
    </row>
    <row r="67" spans="1:44" hidden="1">
      <c r="A67" s="52">
        <v>94</v>
      </c>
      <c r="B67" s="52" t="s">
        <v>13</v>
      </c>
      <c r="C67" s="66" t="s">
        <v>730</v>
      </c>
      <c r="D67" s="52"/>
      <c r="E67" s="77" t="s">
        <v>722</v>
      </c>
      <c r="F67" s="50">
        <v>4</v>
      </c>
      <c r="G67" s="50" t="s">
        <v>734</v>
      </c>
      <c r="H67" s="77"/>
      <c r="I67" s="69" t="s">
        <v>734</v>
      </c>
      <c r="J67" s="70" t="s">
        <v>734</v>
      </c>
      <c r="K67" s="77"/>
      <c r="L67" s="77">
        <v>0</v>
      </c>
      <c r="M67" s="77"/>
      <c r="N67" s="6">
        <v>0.8</v>
      </c>
      <c r="O67" s="55">
        <v>43017</v>
      </c>
      <c r="P67" s="77" t="s">
        <v>65</v>
      </c>
      <c r="Q67" s="67" t="s">
        <v>108</v>
      </c>
      <c r="R67" s="68" t="s">
        <v>734</v>
      </c>
      <c r="S67" s="74" t="s">
        <v>66</v>
      </c>
      <c r="T67" s="115" t="s">
        <v>66</v>
      </c>
      <c r="U67" s="121" t="s">
        <v>171</v>
      </c>
      <c r="V67" s="121" t="s">
        <v>371</v>
      </c>
      <c r="W67" s="69" t="s">
        <v>609</v>
      </c>
      <c r="X67" s="69" t="s">
        <v>372</v>
      </c>
      <c r="Y67" s="77"/>
      <c r="Z67" s="77"/>
      <c r="AB67" s="69" t="s">
        <v>2884</v>
      </c>
      <c r="AC67" s="69">
        <v>0</v>
      </c>
      <c r="AD67" s="7" t="s">
        <v>2863</v>
      </c>
      <c r="AE67" s="131" t="s">
        <v>3035</v>
      </c>
      <c r="AF67" s="149">
        <f>VLOOKUP($J67,context!$K$2:$AC$348,5,FALSE)</f>
        <v>0</v>
      </c>
      <c r="AG67" s="149">
        <f>VLOOKUP($J67,context!$K$2:$AC$348,6,FALSE)</f>
        <v>0</v>
      </c>
      <c r="AH67" s="149">
        <f>VLOOKUP($J67,context!$K$2:$AC$348,7,FALSE)</f>
        <v>0</v>
      </c>
      <c r="AI67" s="149">
        <f>VLOOKUP($J67,context!$K$2:$AC$348,8,FALSE)</f>
        <v>0</v>
      </c>
      <c r="AJ67" s="149">
        <f>VLOOKUP($J67,context!$K$2:$AC$348,9,FALSE)</f>
        <v>0</v>
      </c>
      <c r="AK67" s="149">
        <f>VLOOKUP($J67,context!$K$2:$AC$348,10,FALSE)</f>
        <v>0</v>
      </c>
      <c r="AL67" s="149">
        <f>VLOOKUP($J67,context!$K$2:$AC$348,11,FALSE)</f>
        <v>0.4</v>
      </c>
      <c r="AM67" s="149">
        <f>VLOOKUP($J67,context!$K$2:$AC$348,12,FALSE)</f>
        <v>0.2</v>
      </c>
      <c r="AN67" s="149">
        <f>VLOOKUP($J67,context!$K$2:$AC$348,13,FALSE)</f>
        <v>0.4</v>
      </c>
      <c r="AO67" s="149">
        <f>VLOOKUP($J67,context!$K$2:$AC$348,14,FALSE)</f>
        <v>0.6</v>
      </c>
      <c r="AP67" s="149">
        <f>VLOOKUP($J67,context!$K$2:$AC$348,15,FALSE)</f>
        <v>0.4</v>
      </c>
      <c r="AQ67" s="149">
        <f>VLOOKUP($J67,context!$K$2:$AC$348,16,FALSE)</f>
        <v>1</v>
      </c>
      <c r="AR67" s="149">
        <f t="shared" ref="AR67:AR130" si="1">SUM(AF67:AQ67)</f>
        <v>3</v>
      </c>
    </row>
    <row r="68" spans="1:44" hidden="1">
      <c r="A68" s="52">
        <v>365</v>
      </c>
      <c r="B68" s="52" t="s">
        <v>2708</v>
      </c>
      <c r="C68" s="66" t="s">
        <v>905</v>
      </c>
      <c r="D68" s="52"/>
      <c r="E68" s="77" t="s">
        <v>906</v>
      </c>
      <c r="F68" s="50">
        <v>5</v>
      </c>
      <c r="G68" s="50" t="s">
        <v>1044</v>
      </c>
      <c r="H68" s="77" t="s">
        <v>1057</v>
      </c>
      <c r="I68" s="69" t="s">
        <v>734</v>
      </c>
      <c r="J68" s="70" t="s">
        <v>734</v>
      </c>
      <c r="K68" s="77"/>
      <c r="L68" s="77">
        <v>0</v>
      </c>
      <c r="M68" s="77"/>
      <c r="N68" s="6">
        <v>0.8</v>
      </c>
      <c r="O68" s="55">
        <v>43015</v>
      </c>
      <c r="P68" s="77" t="s">
        <v>65</v>
      </c>
      <c r="Q68" s="67" t="s">
        <v>108</v>
      </c>
      <c r="R68" s="68" t="s">
        <v>734</v>
      </c>
      <c r="S68" s="74" t="s">
        <v>66</v>
      </c>
      <c r="T68" s="115" t="s">
        <v>66</v>
      </c>
      <c r="U68" s="121" t="s">
        <v>171</v>
      </c>
      <c r="V68" s="121" t="s">
        <v>371</v>
      </c>
      <c r="W68" s="69" t="s">
        <v>609</v>
      </c>
      <c r="X68" s="69" t="s">
        <v>372</v>
      </c>
      <c r="Y68" s="77"/>
      <c r="Z68" s="77"/>
      <c r="AB68" s="69" t="s">
        <v>2884</v>
      </c>
      <c r="AC68" s="69">
        <v>0</v>
      </c>
      <c r="AD68" s="7" t="s">
        <v>2863</v>
      </c>
      <c r="AE68" s="131" t="s">
        <v>3035</v>
      </c>
      <c r="AF68" s="149">
        <f>VLOOKUP($J68,context!$K$2:$AC$348,5,FALSE)</f>
        <v>0</v>
      </c>
      <c r="AG68" s="149">
        <f>VLOOKUP($J68,context!$K$2:$AC$348,6,FALSE)</f>
        <v>0</v>
      </c>
      <c r="AH68" s="149">
        <f>VLOOKUP($J68,context!$K$2:$AC$348,7,FALSE)</f>
        <v>0</v>
      </c>
      <c r="AI68" s="149">
        <f>VLOOKUP($J68,context!$K$2:$AC$348,8,FALSE)</f>
        <v>0</v>
      </c>
      <c r="AJ68" s="149">
        <f>VLOOKUP($J68,context!$K$2:$AC$348,9,FALSE)</f>
        <v>0</v>
      </c>
      <c r="AK68" s="149">
        <f>VLOOKUP($J68,context!$K$2:$AC$348,10,FALSE)</f>
        <v>0</v>
      </c>
      <c r="AL68" s="149">
        <f>VLOOKUP($J68,context!$K$2:$AC$348,11,FALSE)</f>
        <v>0.4</v>
      </c>
      <c r="AM68" s="149">
        <f>VLOOKUP($J68,context!$K$2:$AC$348,12,FALSE)</f>
        <v>0.2</v>
      </c>
      <c r="AN68" s="149">
        <f>VLOOKUP($J68,context!$K$2:$AC$348,13,FALSE)</f>
        <v>0.4</v>
      </c>
      <c r="AO68" s="149">
        <f>VLOOKUP($J68,context!$K$2:$AC$348,14,FALSE)</f>
        <v>0.6</v>
      </c>
      <c r="AP68" s="149">
        <f>VLOOKUP($J68,context!$K$2:$AC$348,15,FALSE)</f>
        <v>0.4</v>
      </c>
      <c r="AQ68" s="149">
        <f>VLOOKUP($J68,context!$K$2:$AC$348,16,FALSE)</f>
        <v>1</v>
      </c>
      <c r="AR68" s="149">
        <f t="shared" si="1"/>
        <v>3</v>
      </c>
    </row>
    <row r="69" spans="1:44">
      <c r="A69" s="52">
        <v>522</v>
      </c>
      <c r="B69" s="52" t="s">
        <v>13</v>
      </c>
      <c r="C69" s="114" t="s">
        <v>1732</v>
      </c>
      <c r="E69" s="69" t="s">
        <v>1778</v>
      </c>
      <c r="F69" s="69" t="s">
        <v>1779</v>
      </c>
      <c r="G69" s="61" t="s">
        <v>734</v>
      </c>
      <c r="I69" s="61" t="s">
        <v>734</v>
      </c>
      <c r="J69" s="70" t="s">
        <v>734</v>
      </c>
      <c r="K69" s="69" t="s">
        <v>2885</v>
      </c>
      <c r="L69" s="69">
        <v>1</v>
      </c>
      <c r="N69" s="63">
        <v>0.8</v>
      </c>
      <c r="P69" s="69" t="s">
        <v>65</v>
      </c>
      <c r="Q69" s="67" t="s">
        <v>108</v>
      </c>
      <c r="R69" s="68" t="s">
        <v>734</v>
      </c>
      <c r="S69" s="74" t="s">
        <v>66</v>
      </c>
      <c r="T69" s="115" t="s">
        <v>66</v>
      </c>
      <c r="U69" s="121" t="s">
        <v>171</v>
      </c>
      <c r="V69" s="121" t="s">
        <v>371</v>
      </c>
      <c r="AB69" s="69" t="s">
        <v>2884</v>
      </c>
      <c r="AC69" s="69">
        <v>0</v>
      </c>
      <c r="AD69" s="7" t="s">
        <v>2863</v>
      </c>
      <c r="AE69" s="131" t="s">
        <v>3035</v>
      </c>
      <c r="AF69" s="149">
        <f>VLOOKUP($J69,context!$K$2:$AC$348,5,FALSE)</f>
        <v>0</v>
      </c>
      <c r="AG69" s="149">
        <f>VLOOKUP($J69,context!$K$2:$AC$348,6,FALSE)</f>
        <v>0</v>
      </c>
      <c r="AH69" s="149">
        <f>VLOOKUP($J69,context!$K$2:$AC$348,7,FALSE)</f>
        <v>0</v>
      </c>
      <c r="AI69" s="149">
        <f>VLOOKUP($J69,context!$K$2:$AC$348,8,FALSE)</f>
        <v>0</v>
      </c>
      <c r="AJ69" s="149">
        <f>VLOOKUP($J69,context!$K$2:$AC$348,9,FALSE)</f>
        <v>0</v>
      </c>
      <c r="AK69" s="149">
        <f>VLOOKUP($J69,context!$K$2:$AC$348,10,FALSE)</f>
        <v>0</v>
      </c>
      <c r="AL69" s="149">
        <f>VLOOKUP($J69,context!$K$2:$AC$348,11,FALSE)</f>
        <v>0.4</v>
      </c>
      <c r="AM69" s="149">
        <f>VLOOKUP($J69,context!$K$2:$AC$348,12,FALSE)</f>
        <v>0.2</v>
      </c>
      <c r="AN69" s="149">
        <f>VLOOKUP($J69,context!$K$2:$AC$348,13,FALSE)</f>
        <v>0.4</v>
      </c>
      <c r="AO69" s="149">
        <f>VLOOKUP($J69,context!$K$2:$AC$348,14,FALSE)</f>
        <v>0.6</v>
      </c>
      <c r="AP69" s="149">
        <f>VLOOKUP($J69,context!$K$2:$AC$348,15,FALSE)</f>
        <v>0.4</v>
      </c>
      <c r="AQ69" s="149">
        <f>VLOOKUP($J69,context!$K$2:$AC$348,16,FALSE)</f>
        <v>1</v>
      </c>
      <c r="AR69" s="149">
        <f t="shared" si="1"/>
        <v>3</v>
      </c>
    </row>
    <row r="70" spans="1:44" hidden="1">
      <c r="A70" s="52">
        <v>169</v>
      </c>
      <c r="B70" s="52" t="s">
        <v>13</v>
      </c>
      <c r="C70" s="66" t="s">
        <v>800</v>
      </c>
      <c r="D70" s="52" t="s">
        <v>801</v>
      </c>
      <c r="E70" s="77" t="s">
        <v>802</v>
      </c>
      <c r="F70" s="50">
        <v>4</v>
      </c>
      <c r="G70" s="50" t="s">
        <v>251</v>
      </c>
      <c r="H70" s="77"/>
      <c r="I70" s="69" t="s">
        <v>251</v>
      </c>
      <c r="J70" s="70" t="s">
        <v>251</v>
      </c>
      <c r="K70" s="77" t="s">
        <v>803</v>
      </c>
      <c r="L70" s="77"/>
      <c r="M70" s="77"/>
      <c r="N70" s="6">
        <v>0.6</v>
      </c>
      <c r="O70" s="55">
        <v>43018</v>
      </c>
      <c r="P70" s="77" t="s">
        <v>189</v>
      </c>
      <c r="Q70" s="67" t="s">
        <v>608</v>
      </c>
      <c r="R70" s="68" t="s">
        <v>608</v>
      </c>
      <c r="S70" s="74" t="s">
        <v>866</v>
      </c>
      <c r="T70" s="115" t="s">
        <v>195</v>
      </c>
      <c r="U70" s="121" t="s">
        <v>171</v>
      </c>
      <c r="V70" s="121" t="s">
        <v>335</v>
      </c>
      <c r="W70" s="77"/>
      <c r="X70" s="69" t="s">
        <v>609</v>
      </c>
      <c r="Y70" s="77"/>
      <c r="Z70" s="77"/>
      <c r="AB70" s="77"/>
      <c r="AC70" s="69">
        <v>0</v>
      </c>
      <c r="AD70" s="7" t="s">
        <v>805</v>
      </c>
      <c r="AE70" s="70" t="s">
        <v>3012</v>
      </c>
      <c r="AF70" s="149">
        <f>VLOOKUP($J70,context!$K$2:$AC$348,5,FALSE)</f>
        <v>0</v>
      </c>
      <c r="AG70" s="149">
        <f>VLOOKUP($J70,context!$K$2:$AC$348,6,FALSE)</f>
        <v>0</v>
      </c>
      <c r="AH70" s="149">
        <f>VLOOKUP($J70,context!$K$2:$AC$348,7,FALSE)</f>
        <v>0</v>
      </c>
      <c r="AI70" s="149">
        <f>VLOOKUP($J70,context!$K$2:$AC$348,8,FALSE)</f>
        <v>0</v>
      </c>
      <c r="AJ70" s="149">
        <f>VLOOKUP($J70,context!$K$2:$AC$348,9,FALSE)</f>
        <v>0</v>
      </c>
      <c r="AK70" s="149">
        <f>VLOOKUP($J70,context!$K$2:$AC$348,10,FALSE)</f>
        <v>0</v>
      </c>
      <c r="AL70" s="149">
        <f>VLOOKUP($J70,context!$K$2:$AC$348,11,FALSE)</f>
        <v>0.2</v>
      </c>
      <c r="AM70" s="149">
        <f>VLOOKUP($J70,context!$K$2:$AC$348,12,FALSE)</f>
        <v>0.4</v>
      </c>
      <c r="AN70" s="149">
        <f>VLOOKUP($J70,context!$K$2:$AC$348,13,FALSE)</f>
        <v>0.8</v>
      </c>
      <c r="AO70" s="149">
        <f>VLOOKUP($J70,context!$K$2:$AC$348,14,FALSE)</f>
        <v>1</v>
      </c>
      <c r="AP70" s="149">
        <f>VLOOKUP($J70,context!$K$2:$AC$348,15,FALSE)</f>
        <v>0</v>
      </c>
      <c r="AQ70" s="149">
        <f>VLOOKUP($J70,context!$K$2:$AC$348,16,FALSE)</f>
        <v>0</v>
      </c>
      <c r="AR70" s="149">
        <f t="shared" si="1"/>
        <v>2.4000000000000004</v>
      </c>
    </row>
    <row r="71" spans="1:44" hidden="1">
      <c r="A71" s="52">
        <v>21</v>
      </c>
      <c r="B71" s="52" t="s">
        <v>13</v>
      </c>
      <c r="C71" s="66" t="s">
        <v>44</v>
      </c>
      <c r="D71" s="52"/>
      <c r="E71" s="77" t="s">
        <v>629</v>
      </c>
      <c r="F71" s="50">
        <v>4</v>
      </c>
      <c r="G71" s="77" t="s">
        <v>638</v>
      </c>
      <c r="H71" s="77"/>
      <c r="I71" s="69" t="s">
        <v>638</v>
      </c>
      <c r="J71" s="70" t="s">
        <v>638</v>
      </c>
      <c r="K71" s="77" t="s">
        <v>639</v>
      </c>
      <c r="L71" s="77"/>
      <c r="M71" s="77"/>
      <c r="N71" s="6">
        <v>0.6</v>
      </c>
      <c r="O71" s="55"/>
      <c r="P71" s="77" t="s">
        <v>688</v>
      </c>
      <c r="Q71" s="67" t="s">
        <v>608</v>
      </c>
      <c r="R71" s="68" t="s">
        <v>190</v>
      </c>
      <c r="S71" s="74" t="s">
        <v>866</v>
      </c>
      <c r="T71" s="115" t="s">
        <v>195</v>
      </c>
      <c r="U71" s="121" t="s">
        <v>171</v>
      </c>
      <c r="V71" s="121" t="s">
        <v>335</v>
      </c>
      <c r="W71" s="69" t="s">
        <v>609</v>
      </c>
      <c r="X71" s="77"/>
      <c r="Y71" s="69" t="s">
        <v>609</v>
      </c>
      <c r="Z71" s="77"/>
      <c r="AA71" s="7" t="s">
        <v>640</v>
      </c>
      <c r="AB71" s="69" t="s">
        <v>2965</v>
      </c>
      <c r="AC71" s="69">
        <v>0</v>
      </c>
      <c r="AD71" s="7" t="s">
        <v>805</v>
      </c>
      <c r="AE71" s="70" t="s">
        <v>3012</v>
      </c>
      <c r="AF71" s="149">
        <f>VLOOKUP($J71,context!$K$2:$AC$348,5,FALSE)</f>
        <v>1</v>
      </c>
      <c r="AG71" s="149">
        <f>VLOOKUP($J71,context!$K$2:$AC$348,6,FALSE)</f>
        <v>1</v>
      </c>
      <c r="AH71" s="149">
        <f>VLOOKUP($J71,context!$K$2:$AC$348,7,FALSE)</f>
        <v>1</v>
      </c>
      <c r="AI71" s="149">
        <f>VLOOKUP($J71,context!$K$2:$AC$348,8,FALSE)</f>
        <v>0</v>
      </c>
      <c r="AJ71" s="149">
        <f>VLOOKUP($J71,context!$K$2:$AC$348,9,FALSE)</f>
        <v>0</v>
      </c>
      <c r="AK71" s="149">
        <f>VLOOKUP($J71,context!$K$2:$AC$348,10,FALSE)</f>
        <v>0</v>
      </c>
      <c r="AL71" s="149">
        <f>VLOOKUP($J71,context!$K$2:$AC$348,11,FALSE)</f>
        <v>0.2</v>
      </c>
      <c r="AM71" s="149">
        <f>VLOOKUP($J71,context!$K$2:$AC$348,12,FALSE)</f>
        <v>0.2</v>
      </c>
      <c r="AN71" s="149">
        <f>VLOOKUP($J71,context!$K$2:$AC$348,13,FALSE)</f>
        <v>0.8</v>
      </c>
      <c r="AO71" s="149">
        <f>VLOOKUP($J71,context!$K$2:$AC$348,14,FALSE)</f>
        <v>1</v>
      </c>
      <c r="AP71" s="149">
        <f>VLOOKUP($J71,context!$K$2:$AC$348,15,FALSE)</f>
        <v>0</v>
      </c>
      <c r="AQ71" s="149">
        <f>VLOOKUP($J71,context!$K$2:$AC$348,16,FALSE)</f>
        <v>0</v>
      </c>
      <c r="AR71" s="149">
        <f t="shared" si="1"/>
        <v>5.2</v>
      </c>
    </row>
    <row r="72" spans="1:44" hidden="1">
      <c r="A72" s="52">
        <v>95</v>
      </c>
      <c r="B72" s="52" t="s">
        <v>13</v>
      </c>
      <c r="C72" s="66" t="s">
        <v>730</v>
      </c>
      <c r="D72" s="52"/>
      <c r="E72" s="77" t="s">
        <v>722</v>
      </c>
      <c r="F72" s="50">
        <v>4</v>
      </c>
      <c r="G72" s="50" t="s">
        <v>282</v>
      </c>
      <c r="H72" s="77"/>
      <c r="I72" s="69" t="s">
        <v>282</v>
      </c>
      <c r="J72" s="70" t="s">
        <v>282</v>
      </c>
      <c r="K72" s="77"/>
      <c r="L72" s="77">
        <v>0</v>
      </c>
      <c r="M72" s="77"/>
      <c r="N72" s="6">
        <v>0.8</v>
      </c>
      <c r="O72" s="55">
        <v>43017</v>
      </c>
      <c r="P72" s="77" t="s">
        <v>65</v>
      </c>
      <c r="Q72" s="67" t="s">
        <v>108</v>
      </c>
      <c r="R72" s="68" t="s">
        <v>282</v>
      </c>
      <c r="S72" s="74" t="s">
        <v>66</v>
      </c>
      <c r="T72" s="115" t="s">
        <v>66</v>
      </c>
      <c r="U72" s="121" t="s">
        <v>202</v>
      </c>
      <c r="V72" s="121" t="s">
        <v>297</v>
      </c>
      <c r="W72" s="77"/>
      <c r="X72" s="69" t="s">
        <v>609</v>
      </c>
      <c r="Y72" s="77"/>
      <c r="Z72" s="77"/>
      <c r="AB72" s="69" t="s">
        <v>2884</v>
      </c>
      <c r="AC72" s="69">
        <v>0</v>
      </c>
      <c r="AD72" s="7" t="s">
        <v>2863</v>
      </c>
      <c r="AE72" s="131" t="s">
        <v>282</v>
      </c>
      <c r="AF72" s="149">
        <f>VLOOKUP($J72,context!$K$2:$AC$348,5,FALSE)</f>
        <v>0</v>
      </c>
      <c r="AG72" s="149">
        <f>VLOOKUP($J72,context!$K$2:$AC$348,6,FALSE)</f>
        <v>0</v>
      </c>
      <c r="AH72" s="149">
        <f>VLOOKUP($J72,context!$K$2:$AC$348,7,FALSE)</f>
        <v>0</v>
      </c>
      <c r="AI72" s="149">
        <f>VLOOKUP($J72,context!$K$2:$AC$348,8,FALSE)</f>
        <v>0.6</v>
      </c>
      <c r="AJ72" s="149">
        <f>VLOOKUP($J72,context!$K$2:$AC$348,9,FALSE)</f>
        <v>0.2</v>
      </c>
      <c r="AK72" s="149">
        <f>VLOOKUP($J72,context!$K$2:$AC$348,10,FALSE)</f>
        <v>0</v>
      </c>
      <c r="AL72" s="149">
        <f>VLOOKUP($J72,context!$K$2:$AC$348,11,FALSE)</f>
        <v>0.2</v>
      </c>
      <c r="AM72" s="149">
        <f>VLOOKUP($J72,context!$K$2:$AC$348,12,FALSE)</f>
        <v>0.4</v>
      </c>
      <c r="AN72" s="149">
        <f>VLOOKUP($J72,context!$K$2:$AC$348,13,FALSE)</f>
        <v>1</v>
      </c>
      <c r="AO72" s="149">
        <f>VLOOKUP($J72,context!$K$2:$AC$348,14,FALSE)</f>
        <v>0</v>
      </c>
      <c r="AP72" s="149">
        <f>VLOOKUP($J72,context!$K$2:$AC$348,15,FALSE)</f>
        <v>0</v>
      </c>
      <c r="AQ72" s="149">
        <f>VLOOKUP($J72,context!$K$2:$AC$348,16,FALSE)</f>
        <v>0.8</v>
      </c>
      <c r="AR72" s="149">
        <f t="shared" si="1"/>
        <v>3.2</v>
      </c>
    </row>
    <row r="73" spans="1:44" hidden="1">
      <c r="A73" s="52">
        <v>302</v>
      </c>
      <c r="B73" s="52" t="s">
        <v>2708</v>
      </c>
      <c r="C73" s="66" t="s">
        <v>905</v>
      </c>
      <c r="D73" s="52"/>
      <c r="E73" s="77" t="s">
        <v>906</v>
      </c>
      <c r="F73" s="50">
        <v>5</v>
      </c>
      <c r="G73" s="50" t="s">
        <v>282</v>
      </c>
      <c r="H73" s="77" t="s">
        <v>282</v>
      </c>
      <c r="I73" s="69" t="s">
        <v>282</v>
      </c>
      <c r="J73" s="70" t="s">
        <v>282</v>
      </c>
      <c r="K73" s="77"/>
      <c r="L73" s="77">
        <v>0</v>
      </c>
      <c r="M73" s="77"/>
      <c r="N73" s="6">
        <v>0.8</v>
      </c>
      <c r="O73" s="55">
        <v>43015</v>
      </c>
      <c r="P73" s="77" t="s">
        <v>65</v>
      </c>
      <c r="Q73" s="67" t="s">
        <v>108</v>
      </c>
      <c r="R73" s="68" t="s">
        <v>282</v>
      </c>
      <c r="S73" s="74" t="s">
        <v>66</v>
      </c>
      <c r="T73" s="115" t="s">
        <v>66</v>
      </c>
      <c r="U73" s="121" t="s">
        <v>202</v>
      </c>
      <c r="V73" s="121" t="s">
        <v>297</v>
      </c>
      <c r="W73" s="77"/>
      <c r="X73" s="69" t="s">
        <v>609</v>
      </c>
      <c r="Y73" s="77"/>
      <c r="Z73" s="77"/>
      <c r="AB73" s="69" t="s">
        <v>2884</v>
      </c>
      <c r="AC73" s="69">
        <v>0</v>
      </c>
      <c r="AD73" s="7" t="s">
        <v>2863</v>
      </c>
      <c r="AE73" s="131" t="s">
        <v>282</v>
      </c>
      <c r="AF73" s="149">
        <f>VLOOKUP($J73,context!$K$2:$AC$348,5,FALSE)</f>
        <v>0</v>
      </c>
      <c r="AG73" s="149">
        <f>VLOOKUP($J73,context!$K$2:$AC$348,6,FALSE)</f>
        <v>0</v>
      </c>
      <c r="AH73" s="149">
        <f>VLOOKUP($J73,context!$K$2:$AC$348,7,FALSE)</f>
        <v>0</v>
      </c>
      <c r="AI73" s="149">
        <f>VLOOKUP($J73,context!$K$2:$AC$348,8,FALSE)</f>
        <v>0.6</v>
      </c>
      <c r="AJ73" s="149">
        <f>VLOOKUP($J73,context!$K$2:$AC$348,9,FALSE)</f>
        <v>0.2</v>
      </c>
      <c r="AK73" s="149">
        <f>VLOOKUP($J73,context!$K$2:$AC$348,10,FALSE)</f>
        <v>0</v>
      </c>
      <c r="AL73" s="149">
        <f>VLOOKUP($J73,context!$K$2:$AC$348,11,FALSE)</f>
        <v>0.2</v>
      </c>
      <c r="AM73" s="149">
        <f>VLOOKUP($J73,context!$K$2:$AC$348,12,FALSE)</f>
        <v>0.4</v>
      </c>
      <c r="AN73" s="149">
        <f>VLOOKUP($J73,context!$K$2:$AC$348,13,FALSE)</f>
        <v>1</v>
      </c>
      <c r="AO73" s="149">
        <f>VLOOKUP($J73,context!$K$2:$AC$348,14,FALSE)</f>
        <v>0</v>
      </c>
      <c r="AP73" s="149">
        <f>VLOOKUP($J73,context!$K$2:$AC$348,15,FALSE)</f>
        <v>0</v>
      </c>
      <c r="AQ73" s="149">
        <f>VLOOKUP($J73,context!$K$2:$AC$348,16,FALSE)</f>
        <v>0.8</v>
      </c>
      <c r="AR73" s="149">
        <f t="shared" si="1"/>
        <v>3.2</v>
      </c>
    </row>
    <row r="74" spans="1:44">
      <c r="A74" s="52">
        <v>539</v>
      </c>
      <c r="B74" s="52" t="s">
        <v>2708</v>
      </c>
      <c r="C74" s="66" t="s">
        <v>1760</v>
      </c>
      <c r="E74" s="69" t="s">
        <v>1778</v>
      </c>
      <c r="F74" s="69" t="s">
        <v>1779</v>
      </c>
      <c r="G74" s="61" t="s">
        <v>282</v>
      </c>
      <c r="I74" s="61" t="s">
        <v>282</v>
      </c>
      <c r="J74" s="70" t="s">
        <v>282</v>
      </c>
      <c r="K74" s="69" t="s">
        <v>1761</v>
      </c>
      <c r="L74" s="69">
        <v>1</v>
      </c>
      <c r="N74" s="63">
        <v>0.8</v>
      </c>
      <c r="P74" s="69" t="s">
        <v>65</v>
      </c>
      <c r="Q74" s="67" t="s">
        <v>108</v>
      </c>
      <c r="R74" s="68" t="s">
        <v>282</v>
      </c>
      <c r="S74" s="74" t="s">
        <v>66</v>
      </c>
      <c r="T74" s="115" t="s">
        <v>66</v>
      </c>
      <c r="U74" s="121" t="s">
        <v>202</v>
      </c>
      <c r="V74" s="121" t="s">
        <v>297</v>
      </c>
      <c r="W74" s="69" t="s">
        <v>609</v>
      </c>
      <c r="X74" s="69" t="s">
        <v>609</v>
      </c>
      <c r="AB74" s="69" t="s">
        <v>2884</v>
      </c>
      <c r="AC74" s="69">
        <v>0</v>
      </c>
      <c r="AD74" s="7" t="s">
        <v>2863</v>
      </c>
      <c r="AE74" s="131" t="s">
        <v>282</v>
      </c>
      <c r="AF74" s="149">
        <f>VLOOKUP($J74,context!$K$2:$AC$348,5,FALSE)</f>
        <v>0</v>
      </c>
      <c r="AG74" s="149">
        <f>VLOOKUP($J74,context!$K$2:$AC$348,6,FALSE)</f>
        <v>0</v>
      </c>
      <c r="AH74" s="149">
        <f>VLOOKUP($J74,context!$K$2:$AC$348,7,FALSE)</f>
        <v>0</v>
      </c>
      <c r="AI74" s="149">
        <f>VLOOKUP($J74,context!$K$2:$AC$348,8,FALSE)</f>
        <v>0.6</v>
      </c>
      <c r="AJ74" s="149">
        <f>VLOOKUP($J74,context!$K$2:$AC$348,9,FALSE)</f>
        <v>0.2</v>
      </c>
      <c r="AK74" s="149">
        <f>VLOOKUP($J74,context!$K$2:$AC$348,10,FALSE)</f>
        <v>0</v>
      </c>
      <c r="AL74" s="149">
        <f>VLOOKUP($J74,context!$K$2:$AC$348,11,FALSE)</f>
        <v>0.2</v>
      </c>
      <c r="AM74" s="149">
        <f>VLOOKUP($J74,context!$K$2:$AC$348,12,FALSE)</f>
        <v>0.4</v>
      </c>
      <c r="AN74" s="149">
        <f>VLOOKUP($J74,context!$K$2:$AC$348,13,FALSE)</f>
        <v>1</v>
      </c>
      <c r="AO74" s="149">
        <f>VLOOKUP($J74,context!$K$2:$AC$348,14,FALSE)</f>
        <v>0</v>
      </c>
      <c r="AP74" s="149">
        <f>VLOOKUP($J74,context!$K$2:$AC$348,15,FALSE)</f>
        <v>0</v>
      </c>
      <c r="AQ74" s="149">
        <f>VLOOKUP($J74,context!$K$2:$AC$348,16,FALSE)</f>
        <v>0.8</v>
      </c>
      <c r="AR74" s="149">
        <f t="shared" si="1"/>
        <v>3.2</v>
      </c>
    </row>
    <row r="75" spans="1:44" hidden="1">
      <c r="A75" s="52">
        <v>261</v>
      </c>
      <c r="B75" s="52" t="s">
        <v>13</v>
      </c>
      <c r="C75" s="66" t="s">
        <v>885</v>
      </c>
      <c r="D75" s="52" t="s">
        <v>886</v>
      </c>
      <c r="E75" s="77" t="s">
        <v>887</v>
      </c>
      <c r="F75" s="50">
        <v>2</v>
      </c>
      <c r="G75" s="50" t="s">
        <v>214</v>
      </c>
      <c r="H75" s="77"/>
      <c r="I75" s="50" t="s">
        <v>214</v>
      </c>
      <c r="J75" s="75" t="s">
        <v>214</v>
      </c>
      <c r="K75" s="77"/>
      <c r="L75" s="77">
        <v>0</v>
      </c>
      <c r="M75" s="77"/>
      <c r="N75" s="6">
        <v>0.8</v>
      </c>
      <c r="O75" s="55">
        <v>43015</v>
      </c>
      <c r="P75" s="77" t="s">
        <v>688</v>
      </c>
      <c r="Q75" s="67" t="s">
        <v>608</v>
      </c>
      <c r="R75" s="68" t="s">
        <v>608</v>
      </c>
      <c r="S75" s="74" t="s">
        <v>210</v>
      </c>
      <c r="T75" s="115" t="s">
        <v>210</v>
      </c>
      <c r="U75" s="121" t="s">
        <v>171</v>
      </c>
      <c r="V75" s="121" t="s">
        <v>213</v>
      </c>
      <c r="W75" s="69" t="s">
        <v>609</v>
      </c>
      <c r="X75" s="77"/>
      <c r="Y75" s="77"/>
      <c r="Z75" s="77"/>
      <c r="AB75" s="69" t="s">
        <v>1221</v>
      </c>
      <c r="AC75" s="77">
        <v>0</v>
      </c>
      <c r="AD75" s="7" t="s">
        <v>2865</v>
      </c>
      <c r="AE75" s="131" t="s">
        <v>3036</v>
      </c>
      <c r="AF75" s="149">
        <f>VLOOKUP($J75,context!$K$2:$AC$348,5,FALSE)</f>
        <v>1</v>
      </c>
      <c r="AG75" s="149">
        <f>VLOOKUP($J75,context!$K$2:$AC$348,6,FALSE)</f>
        <v>0</v>
      </c>
      <c r="AH75" s="149">
        <f>VLOOKUP($J75,context!$K$2:$AC$348,7,FALSE)</f>
        <v>0</v>
      </c>
      <c r="AI75" s="149">
        <f>VLOOKUP($J75,context!$K$2:$AC$348,8,FALSE)</f>
        <v>0.6</v>
      </c>
      <c r="AJ75" s="149">
        <f>VLOOKUP($J75,context!$K$2:$AC$348,9,FALSE)</f>
        <v>1</v>
      </c>
      <c r="AK75" s="149">
        <f>VLOOKUP($J75,context!$K$2:$AC$348,10,FALSE)</f>
        <v>0.6</v>
      </c>
      <c r="AL75" s="149">
        <f>VLOOKUP($J75,context!$K$2:$AC$348,11,FALSE)</f>
        <v>0.8</v>
      </c>
      <c r="AM75" s="149">
        <f>VLOOKUP($J75,context!$K$2:$AC$348,12,FALSE)</f>
        <v>0.6</v>
      </c>
      <c r="AN75" s="149">
        <f>VLOOKUP($J75,context!$K$2:$AC$348,13,FALSE)</f>
        <v>0.6</v>
      </c>
      <c r="AO75" s="149">
        <f>VLOOKUP($J75,context!$K$2:$AC$348,14,FALSE)</f>
        <v>0.6</v>
      </c>
      <c r="AP75" s="149">
        <f>VLOOKUP($J75,context!$K$2:$AC$348,15,FALSE)</f>
        <v>0</v>
      </c>
      <c r="AQ75" s="149">
        <f>VLOOKUP($J75,context!$K$2:$AC$348,16,FALSE)</f>
        <v>0.4</v>
      </c>
      <c r="AR75" s="149">
        <f t="shared" si="1"/>
        <v>6.1999999999999993</v>
      </c>
    </row>
    <row r="76" spans="1:44" hidden="1">
      <c r="A76" s="52">
        <v>598</v>
      </c>
      <c r="B76" s="52" t="s">
        <v>13</v>
      </c>
      <c r="C76" s="114" t="s">
        <v>1732</v>
      </c>
      <c r="E76" s="69" t="s">
        <v>1891</v>
      </c>
      <c r="F76" s="61">
        <v>1</v>
      </c>
      <c r="G76" s="69" t="s">
        <v>1713</v>
      </c>
      <c r="I76" s="69" t="s">
        <v>1713</v>
      </c>
      <c r="J76" s="70" t="s">
        <v>214</v>
      </c>
      <c r="K76" s="61" t="s">
        <v>1752</v>
      </c>
      <c r="M76" s="61" t="s">
        <v>1876</v>
      </c>
      <c r="N76" s="63">
        <v>1</v>
      </c>
      <c r="P76" s="77" t="s">
        <v>688</v>
      </c>
      <c r="Q76" s="67" t="s">
        <v>608</v>
      </c>
      <c r="R76" s="68" t="s">
        <v>608</v>
      </c>
      <c r="S76" s="74" t="s">
        <v>210</v>
      </c>
      <c r="T76" s="115" t="s">
        <v>210</v>
      </c>
      <c r="U76" s="121" t="s">
        <v>171</v>
      </c>
      <c r="V76" s="121" t="s">
        <v>213</v>
      </c>
      <c r="AB76" s="69" t="s">
        <v>1221</v>
      </c>
      <c r="AC76" s="77">
        <v>0</v>
      </c>
      <c r="AD76" s="7" t="s">
        <v>2865</v>
      </c>
      <c r="AE76" s="131" t="s">
        <v>3036</v>
      </c>
      <c r="AF76" s="149">
        <f>VLOOKUP($J76,context!$K$2:$AC$348,5,FALSE)</f>
        <v>1</v>
      </c>
      <c r="AG76" s="149">
        <f>VLOOKUP($J76,context!$K$2:$AC$348,6,FALSE)</f>
        <v>0</v>
      </c>
      <c r="AH76" s="149">
        <f>VLOOKUP($J76,context!$K$2:$AC$348,7,FALSE)</f>
        <v>0</v>
      </c>
      <c r="AI76" s="149">
        <f>VLOOKUP($J76,context!$K$2:$AC$348,8,FALSE)</f>
        <v>0.6</v>
      </c>
      <c r="AJ76" s="149">
        <f>VLOOKUP($J76,context!$K$2:$AC$348,9,FALSE)</f>
        <v>1</v>
      </c>
      <c r="AK76" s="149">
        <f>VLOOKUP($J76,context!$K$2:$AC$348,10,FALSE)</f>
        <v>0.6</v>
      </c>
      <c r="AL76" s="149">
        <f>VLOOKUP($J76,context!$K$2:$AC$348,11,FALSE)</f>
        <v>0.8</v>
      </c>
      <c r="AM76" s="149">
        <f>VLOOKUP($J76,context!$K$2:$AC$348,12,FALSE)</f>
        <v>0.6</v>
      </c>
      <c r="AN76" s="149">
        <f>VLOOKUP($J76,context!$K$2:$AC$348,13,FALSE)</f>
        <v>0.6</v>
      </c>
      <c r="AO76" s="149">
        <f>VLOOKUP($J76,context!$K$2:$AC$348,14,FALSE)</f>
        <v>0.6</v>
      </c>
      <c r="AP76" s="149">
        <f>VLOOKUP($J76,context!$K$2:$AC$348,15,FALSE)</f>
        <v>0</v>
      </c>
      <c r="AQ76" s="149">
        <f>VLOOKUP($J76,context!$K$2:$AC$348,16,FALSE)</f>
        <v>0.4</v>
      </c>
      <c r="AR76" s="149">
        <f t="shared" si="1"/>
        <v>6.1999999999999993</v>
      </c>
    </row>
    <row r="77" spans="1:44" hidden="1">
      <c r="A77" s="52">
        <v>96</v>
      </c>
      <c r="B77" s="52" t="s">
        <v>13</v>
      </c>
      <c r="C77" s="66" t="s">
        <v>730</v>
      </c>
      <c r="D77" s="52"/>
      <c r="E77" s="77" t="s">
        <v>722</v>
      </c>
      <c r="F77" s="50">
        <v>4</v>
      </c>
      <c r="G77" s="50" t="s">
        <v>374</v>
      </c>
      <c r="H77" s="77"/>
      <c r="I77" s="69" t="s">
        <v>374</v>
      </c>
      <c r="J77" s="70" t="s">
        <v>374</v>
      </c>
      <c r="K77" s="77"/>
      <c r="L77" s="77">
        <v>0</v>
      </c>
      <c r="M77" s="77"/>
      <c r="N77" s="6">
        <v>0.8</v>
      </c>
      <c r="O77" s="55">
        <v>43017</v>
      </c>
      <c r="P77" s="77" t="s">
        <v>65</v>
      </c>
      <c r="Q77" s="67" t="s">
        <v>108</v>
      </c>
      <c r="R77" s="68" t="s">
        <v>374</v>
      </c>
      <c r="S77" s="74" t="s">
        <v>66</v>
      </c>
      <c r="T77" s="115" t="s">
        <v>66</v>
      </c>
      <c r="U77" s="121" t="s">
        <v>171</v>
      </c>
      <c r="V77" s="121" t="s">
        <v>475</v>
      </c>
      <c r="W77" s="69" t="s">
        <v>609</v>
      </c>
      <c r="X77" s="77"/>
      <c r="Y77" s="77"/>
      <c r="Z77" s="77"/>
      <c r="AB77" s="69" t="s">
        <v>1216</v>
      </c>
      <c r="AC77" s="77">
        <v>-1</v>
      </c>
      <c r="AD77" s="7" t="s">
        <v>2863</v>
      </c>
      <c r="AE77" s="131" t="s">
        <v>3034</v>
      </c>
      <c r="AF77" s="149">
        <f>VLOOKUP($J77,context!$K$2:$AC$348,5,FALSE)</f>
        <v>0</v>
      </c>
      <c r="AG77" s="149">
        <f>VLOOKUP($J77,context!$K$2:$AC$348,6,FALSE)</f>
        <v>0</v>
      </c>
      <c r="AH77" s="149">
        <f>VLOOKUP($J77,context!$K$2:$AC$348,7,FALSE)</f>
        <v>0</v>
      </c>
      <c r="AI77" s="149">
        <f>VLOOKUP($J77,context!$K$2:$AC$348,8,FALSE)</f>
        <v>0.6</v>
      </c>
      <c r="AJ77" s="149">
        <f>VLOOKUP($J77,context!$K$2:$AC$348,9,FALSE)</f>
        <v>0</v>
      </c>
      <c r="AK77" s="149">
        <f>VLOOKUP($J77,context!$K$2:$AC$348,10,FALSE)</f>
        <v>0</v>
      </c>
      <c r="AL77" s="149">
        <f>VLOOKUP($J77,context!$K$2:$AC$348,11,FALSE)</f>
        <v>0.6</v>
      </c>
      <c r="AM77" s="149">
        <f>VLOOKUP($J77,context!$K$2:$AC$348,12,FALSE)</f>
        <v>0.4</v>
      </c>
      <c r="AN77" s="149">
        <f>VLOOKUP($J77,context!$K$2:$AC$348,13,FALSE)</f>
        <v>0.4</v>
      </c>
      <c r="AO77" s="149">
        <f>VLOOKUP($J77,context!$K$2:$AC$348,14,FALSE)</f>
        <v>0.2</v>
      </c>
      <c r="AP77" s="149">
        <f>VLOOKUP($J77,context!$K$2:$AC$348,15,FALSE)</f>
        <v>0</v>
      </c>
      <c r="AQ77" s="149">
        <f>VLOOKUP($J77,context!$K$2:$AC$348,16,FALSE)</f>
        <v>0</v>
      </c>
      <c r="AR77" s="149">
        <f t="shared" si="1"/>
        <v>2.2000000000000002</v>
      </c>
    </row>
    <row r="78" spans="1:44" hidden="1">
      <c r="A78" s="52">
        <v>636</v>
      </c>
      <c r="B78" s="52" t="s">
        <v>13</v>
      </c>
      <c r="C78" s="117" t="s">
        <v>1902</v>
      </c>
      <c r="E78" s="69" t="s">
        <v>2271</v>
      </c>
      <c r="G78" s="62" t="s">
        <v>1946</v>
      </c>
      <c r="J78" s="70" t="s">
        <v>374</v>
      </c>
      <c r="K78" s="69" t="s">
        <v>2599</v>
      </c>
      <c r="L78" s="77">
        <v>0</v>
      </c>
      <c r="N78" s="63">
        <v>0.8</v>
      </c>
      <c r="P78" s="69" t="s">
        <v>65</v>
      </c>
      <c r="Q78" s="67" t="s">
        <v>108</v>
      </c>
      <c r="R78" s="68" t="s">
        <v>374</v>
      </c>
      <c r="S78" s="74" t="s">
        <v>66</v>
      </c>
      <c r="T78" s="115" t="s">
        <v>66</v>
      </c>
      <c r="U78" s="121" t="s">
        <v>262</v>
      </c>
      <c r="V78" s="121" t="s">
        <v>475</v>
      </c>
      <c r="AB78" s="69" t="s">
        <v>1216</v>
      </c>
      <c r="AC78" s="77">
        <v>0</v>
      </c>
      <c r="AD78" s="7" t="s">
        <v>2863</v>
      </c>
      <c r="AE78" s="131" t="s">
        <v>3034</v>
      </c>
      <c r="AF78" s="149">
        <f>VLOOKUP($J78,context!$K$2:$AC$348,5,FALSE)</f>
        <v>0</v>
      </c>
      <c r="AG78" s="149">
        <f>VLOOKUP($J78,context!$K$2:$AC$348,6,FALSE)</f>
        <v>0</v>
      </c>
      <c r="AH78" s="149">
        <f>VLOOKUP($J78,context!$K$2:$AC$348,7,FALSE)</f>
        <v>0</v>
      </c>
      <c r="AI78" s="149">
        <f>VLOOKUP($J78,context!$K$2:$AC$348,8,FALSE)</f>
        <v>0.6</v>
      </c>
      <c r="AJ78" s="149">
        <f>VLOOKUP($J78,context!$K$2:$AC$348,9,FALSE)</f>
        <v>0</v>
      </c>
      <c r="AK78" s="149">
        <f>VLOOKUP($J78,context!$K$2:$AC$348,10,FALSE)</f>
        <v>0</v>
      </c>
      <c r="AL78" s="149">
        <f>VLOOKUP($J78,context!$K$2:$AC$348,11,FALSE)</f>
        <v>0.6</v>
      </c>
      <c r="AM78" s="149">
        <f>VLOOKUP($J78,context!$K$2:$AC$348,12,FALSE)</f>
        <v>0.4</v>
      </c>
      <c r="AN78" s="149">
        <f>VLOOKUP($J78,context!$K$2:$AC$348,13,FALSE)</f>
        <v>0.4</v>
      </c>
      <c r="AO78" s="149">
        <f>VLOOKUP($J78,context!$K$2:$AC$348,14,FALSE)</f>
        <v>0.2</v>
      </c>
      <c r="AP78" s="149">
        <f>VLOOKUP($J78,context!$K$2:$AC$348,15,FALSE)</f>
        <v>0</v>
      </c>
      <c r="AQ78" s="149">
        <f>VLOOKUP($J78,context!$K$2:$AC$348,16,FALSE)</f>
        <v>0</v>
      </c>
      <c r="AR78" s="149">
        <f t="shared" si="1"/>
        <v>2.2000000000000002</v>
      </c>
    </row>
    <row r="79" spans="1:44" hidden="1">
      <c r="A79" s="122">
        <v>858</v>
      </c>
      <c r="B79" s="52" t="s">
        <v>13</v>
      </c>
      <c r="C79" s="123" t="s">
        <v>2413</v>
      </c>
      <c r="D79" s="123" t="s">
        <v>2541</v>
      </c>
      <c r="E79" s="122" t="s">
        <v>2414</v>
      </c>
      <c r="F79" s="122">
        <v>3</v>
      </c>
      <c r="G79" s="124" t="s">
        <v>374</v>
      </c>
      <c r="H79" s="122"/>
      <c r="I79" s="122"/>
      <c r="J79" s="70" t="s">
        <v>374</v>
      </c>
      <c r="K79" s="122" t="s">
        <v>2542</v>
      </c>
      <c r="L79" s="77">
        <v>0</v>
      </c>
      <c r="M79" s="122"/>
      <c r="N79" s="123">
        <v>0.8</v>
      </c>
      <c r="O79" s="126"/>
      <c r="P79" s="122" t="s">
        <v>65</v>
      </c>
      <c r="Q79" s="127" t="s">
        <v>108</v>
      </c>
      <c r="R79" s="68" t="s">
        <v>374</v>
      </c>
      <c r="S79" s="74" t="s">
        <v>66</v>
      </c>
      <c r="T79" s="115" t="s">
        <v>66</v>
      </c>
      <c r="U79" s="121" t="s">
        <v>171</v>
      </c>
      <c r="V79" s="121" t="s">
        <v>475</v>
      </c>
      <c r="X79" s="122"/>
      <c r="Y79" s="122"/>
      <c r="Z79" s="122"/>
      <c r="AA79" s="122"/>
      <c r="AB79" s="69" t="s">
        <v>1216</v>
      </c>
      <c r="AC79" s="77">
        <v>1</v>
      </c>
      <c r="AD79" s="7" t="s">
        <v>2863</v>
      </c>
      <c r="AE79" s="131" t="s">
        <v>3034</v>
      </c>
      <c r="AF79" s="149">
        <f>VLOOKUP($J79,context!$K$2:$AC$348,5,FALSE)</f>
        <v>0</v>
      </c>
      <c r="AG79" s="149">
        <f>VLOOKUP($J79,context!$K$2:$AC$348,6,FALSE)</f>
        <v>0</v>
      </c>
      <c r="AH79" s="149">
        <f>VLOOKUP($J79,context!$K$2:$AC$348,7,FALSE)</f>
        <v>0</v>
      </c>
      <c r="AI79" s="149">
        <f>VLOOKUP($J79,context!$K$2:$AC$348,8,FALSE)</f>
        <v>0.6</v>
      </c>
      <c r="AJ79" s="149">
        <f>VLOOKUP($J79,context!$K$2:$AC$348,9,FALSE)</f>
        <v>0</v>
      </c>
      <c r="AK79" s="149">
        <f>VLOOKUP($J79,context!$K$2:$AC$348,10,FALSE)</f>
        <v>0</v>
      </c>
      <c r="AL79" s="149">
        <f>VLOOKUP($J79,context!$K$2:$AC$348,11,FALSE)</f>
        <v>0.6</v>
      </c>
      <c r="AM79" s="149">
        <f>VLOOKUP($J79,context!$K$2:$AC$348,12,FALSE)</f>
        <v>0.4</v>
      </c>
      <c r="AN79" s="149">
        <f>VLOOKUP($J79,context!$K$2:$AC$348,13,FALSE)</f>
        <v>0.4</v>
      </c>
      <c r="AO79" s="149">
        <f>VLOOKUP($J79,context!$K$2:$AC$348,14,FALSE)</f>
        <v>0.2</v>
      </c>
      <c r="AP79" s="149">
        <f>VLOOKUP($J79,context!$K$2:$AC$348,15,FALSE)</f>
        <v>0</v>
      </c>
      <c r="AQ79" s="149">
        <f>VLOOKUP($J79,context!$K$2:$AC$348,16,FALSE)</f>
        <v>0</v>
      </c>
      <c r="AR79" s="149">
        <f t="shared" si="1"/>
        <v>2.2000000000000002</v>
      </c>
    </row>
    <row r="80" spans="1:44" hidden="1">
      <c r="A80" s="122">
        <v>948</v>
      </c>
      <c r="B80" s="52" t="s">
        <v>13</v>
      </c>
      <c r="C80" s="66" t="s">
        <v>2709</v>
      </c>
      <c r="E80" s="69" t="s">
        <v>2740</v>
      </c>
      <c r="G80" s="60" t="s">
        <v>2711</v>
      </c>
      <c r="J80" s="70" t="s">
        <v>374</v>
      </c>
      <c r="K80" s="69" t="s">
        <v>2722</v>
      </c>
      <c r="L80" s="77">
        <v>1</v>
      </c>
      <c r="N80" s="63">
        <v>0.8</v>
      </c>
      <c r="P80" s="69" t="s">
        <v>65</v>
      </c>
      <c r="Q80" s="67" t="s">
        <v>108</v>
      </c>
      <c r="R80" s="68" t="s">
        <v>176</v>
      </c>
      <c r="S80" s="74" t="s">
        <v>66</v>
      </c>
      <c r="T80" s="115" t="s">
        <v>66</v>
      </c>
      <c r="AB80" s="69" t="s">
        <v>1216</v>
      </c>
      <c r="AC80" s="77">
        <v>2</v>
      </c>
      <c r="AD80" s="7" t="s">
        <v>2863</v>
      </c>
      <c r="AE80" s="131" t="s">
        <v>3034</v>
      </c>
      <c r="AF80" s="149">
        <f>VLOOKUP($J80,context!$K$2:$AC$348,5,FALSE)</f>
        <v>0</v>
      </c>
      <c r="AG80" s="149">
        <f>VLOOKUP($J80,context!$K$2:$AC$348,6,FALSE)</f>
        <v>0</v>
      </c>
      <c r="AH80" s="149">
        <f>VLOOKUP($J80,context!$K$2:$AC$348,7,FALSE)</f>
        <v>0</v>
      </c>
      <c r="AI80" s="149">
        <f>VLOOKUP($J80,context!$K$2:$AC$348,8,FALSE)</f>
        <v>0.6</v>
      </c>
      <c r="AJ80" s="149">
        <f>VLOOKUP($J80,context!$K$2:$AC$348,9,FALSE)</f>
        <v>0</v>
      </c>
      <c r="AK80" s="149">
        <f>VLOOKUP($J80,context!$K$2:$AC$348,10,FALSE)</f>
        <v>0</v>
      </c>
      <c r="AL80" s="149">
        <f>VLOOKUP($J80,context!$K$2:$AC$348,11,FALSE)</f>
        <v>0.6</v>
      </c>
      <c r="AM80" s="149">
        <f>VLOOKUP($J80,context!$K$2:$AC$348,12,FALSE)</f>
        <v>0.4</v>
      </c>
      <c r="AN80" s="149">
        <f>VLOOKUP($J80,context!$K$2:$AC$348,13,FALSE)</f>
        <v>0.4</v>
      </c>
      <c r="AO80" s="149">
        <f>VLOOKUP($J80,context!$K$2:$AC$348,14,FALSE)</f>
        <v>0.2</v>
      </c>
      <c r="AP80" s="149">
        <f>VLOOKUP($J80,context!$K$2:$AC$348,15,FALSE)</f>
        <v>0</v>
      </c>
      <c r="AQ80" s="149">
        <f>VLOOKUP($J80,context!$K$2:$AC$348,16,FALSE)</f>
        <v>0</v>
      </c>
      <c r="AR80" s="149">
        <f t="shared" si="1"/>
        <v>2.2000000000000002</v>
      </c>
    </row>
    <row r="81" spans="1:44" hidden="1">
      <c r="A81" s="52">
        <v>411</v>
      </c>
      <c r="B81" s="52" t="s">
        <v>2708</v>
      </c>
      <c r="C81" s="52" t="s">
        <v>905</v>
      </c>
      <c r="D81" s="52"/>
      <c r="E81" s="175" t="s">
        <v>1104</v>
      </c>
      <c r="F81" s="176">
        <v>4</v>
      </c>
      <c r="G81" s="175" t="s">
        <v>1040</v>
      </c>
      <c r="H81" s="77"/>
      <c r="I81" s="69" t="s">
        <v>1040</v>
      </c>
      <c r="J81" s="177" t="s">
        <v>2909</v>
      </c>
      <c r="K81" s="175" t="s">
        <v>1040</v>
      </c>
      <c r="L81" s="77">
        <v>0</v>
      </c>
      <c r="M81" s="175"/>
      <c r="N81" s="52">
        <v>0.6</v>
      </c>
      <c r="O81" s="55">
        <v>43015</v>
      </c>
      <c r="P81" s="77" t="s">
        <v>65</v>
      </c>
      <c r="Q81" s="67" t="s">
        <v>108</v>
      </c>
      <c r="R81" s="177" t="s">
        <v>374</v>
      </c>
      <c r="S81" s="177" t="s">
        <v>66</v>
      </c>
      <c r="T81" s="52" t="s">
        <v>66</v>
      </c>
      <c r="U81" s="178" t="s">
        <v>171</v>
      </c>
      <c r="V81" s="178"/>
      <c r="W81" s="175" t="s">
        <v>609</v>
      </c>
      <c r="X81" s="175"/>
      <c r="Y81" s="175"/>
      <c r="Z81" s="175"/>
      <c r="AA81" s="175"/>
      <c r="AB81" s="175" t="s">
        <v>2908</v>
      </c>
      <c r="AC81" s="175">
        <v>-1</v>
      </c>
      <c r="AD81" s="175" t="s">
        <v>2863</v>
      </c>
      <c r="AE81" s="131" t="s">
        <v>3034</v>
      </c>
      <c r="AF81" s="179">
        <f>VLOOKUP($J81,context!$K$2:$AC$348,5,FALSE)</f>
        <v>0</v>
      </c>
      <c r="AG81" s="179">
        <f>VLOOKUP($J81,context!$K$2:$AC$348,6,FALSE)</f>
        <v>0</v>
      </c>
      <c r="AH81" s="179">
        <f>VLOOKUP($J81,context!$K$2:$AC$348,7,FALSE)</f>
        <v>0</v>
      </c>
      <c r="AI81" s="179">
        <f>VLOOKUP($J81,context!$K$2:$AC$348,8,FALSE)</f>
        <v>0.8</v>
      </c>
      <c r="AJ81" s="179">
        <f>VLOOKUP($J81,context!$K$2:$AC$348,9,FALSE)</f>
        <v>0</v>
      </c>
      <c r="AK81" s="179">
        <f>VLOOKUP($J81,context!$K$2:$AC$348,10,FALSE)</f>
        <v>0</v>
      </c>
      <c r="AL81" s="179">
        <f>VLOOKUP($J81,context!$K$2:$AC$348,11,FALSE)</f>
        <v>0.6</v>
      </c>
      <c r="AM81" s="179">
        <f>VLOOKUP($J81,context!$K$2:$AC$348,12,FALSE)</f>
        <v>0</v>
      </c>
      <c r="AN81" s="179">
        <f>VLOOKUP($J81,context!$K$2:$AC$348,13,FALSE)</f>
        <v>0.4</v>
      </c>
      <c r="AO81" s="179">
        <f>VLOOKUP($J81,context!$K$2:$AC$348,14,FALSE)</f>
        <v>0.4</v>
      </c>
      <c r="AP81" s="179">
        <f>VLOOKUP($J81,context!$K$2:$AC$348,15,FALSE)</f>
        <v>0</v>
      </c>
      <c r="AQ81" s="179">
        <f>VLOOKUP($J81,context!$K$2:$AC$348,16,FALSE)</f>
        <v>0</v>
      </c>
      <c r="AR81" s="149">
        <f t="shared" si="1"/>
        <v>2.1999999999999997</v>
      </c>
    </row>
    <row r="82" spans="1:44" hidden="1">
      <c r="A82" s="52">
        <v>457</v>
      </c>
      <c r="B82" s="52" t="s">
        <v>13</v>
      </c>
      <c r="C82" s="66" t="s">
        <v>29</v>
      </c>
      <c r="D82" s="52" t="s">
        <v>1159</v>
      </c>
      <c r="E82" s="77" t="s">
        <v>1160</v>
      </c>
      <c r="F82" s="50">
        <v>3</v>
      </c>
      <c r="G82" s="50" t="s">
        <v>1167</v>
      </c>
      <c r="H82" s="77" t="s">
        <v>390</v>
      </c>
      <c r="I82" s="69" t="s">
        <v>390</v>
      </c>
      <c r="J82" s="70" t="s">
        <v>390</v>
      </c>
      <c r="K82" s="77"/>
      <c r="L82" s="77">
        <v>0</v>
      </c>
      <c r="M82" s="77"/>
      <c r="N82" s="6">
        <v>1</v>
      </c>
      <c r="O82" s="55"/>
      <c r="P82" s="77" t="s">
        <v>65</v>
      </c>
      <c r="Q82" s="67" t="s">
        <v>108</v>
      </c>
      <c r="R82" s="68" t="s">
        <v>269</v>
      </c>
      <c r="S82" s="74" t="s">
        <v>266</v>
      </c>
      <c r="T82" s="115" t="s">
        <v>266</v>
      </c>
      <c r="U82" s="121" t="s">
        <v>171</v>
      </c>
      <c r="V82" s="121" t="s">
        <v>390</v>
      </c>
      <c r="W82" s="77"/>
      <c r="X82" s="77"/>
      <c r="Y82" s="77" t="s">
        <v>609</v>
      </c>
      <c r="Z82" s="77"/>
      <c r="AB82" s="69" t="s">
        <v>3016</v>
      </c>
      <c r="AC82" s="69">
        <v>1</v>
      </c>
      <c r="AD82" s="7" t="s">
        <v>3017</v>
      </c>
      <c r="AE82" s="70" t="s">
        <v>959</v>
      </c>
      <c r="AF82" s="149">
        <f>VLOOKUP($J82,context!$K$2:$AC$348,5,FALSE)</f>
        <v>0</v>
      </c>
      <c r="AG82" s="149">
        <f>VLOOKUP($J82,context!$K$2:$AC$348,6,FALSE)</f>
        <v>0</v>
      </c>
      <c r="AH82" s="149">
        <f>VLOOKUP($J82,context!$K$2:$AC$348,7,FALSE)</f>
        <v>0</v>
      </c>
      <c r="AI82" s="149">
        <f>VLOOKUP($J82,context!$K$2:$AC$348,8,FALSE)</f>
        <v>0.4</v>
      </c>
      <c r="AJ82" s="149">
        <f>VLOOKUP($J82,context!$K$2:$AC$348,9,FALSE)</f>
        <v>1</v>
      </c>
      <c r="AK82" s="149">
        <f>VLOOKUP($J82,context!$K$2:$AC$348,10,FALSE)</f>
        <v>1</v>
      </c>
      <c r="AL82" s="149">
        <f>VLOOKUP($J82,context!$K$2:$AC$348,11,FALSE)</f>
        <v>0.4</v>
      </c>
      <c r="AM82" s="149">
        <f>VLOOKUP($J82,context!$K$2:$AC$348,12,FALSE)</f>
        <v>0.2</v>
      </c>
      <c r="AN82" s="149">
        <f>VLOOKUP($J82,context!$K$2:$AC$348,13,FALSE)</f>
        <v>0.6</v>
      </c>
      <c r="AO82" s="149">
        <f>VLOOKUP($J82,context!$K$2:$AC$348,14,FALSE)</f>
        <v>0</v>
      </c>
      <c r="AP82" s="149">
        <f>VLOOKUP($J82,context!$K$2:$AC$348,15,FALSE)</f>
        <v>0</v>
      </c>
      <c r="AQ82" s="149">
        <f>VLOOKUP($J82,context!$K$2:$AC$348,16,FALSE)</f>
        <v>0.8</v>
      </c>
      <c r="AR82" s="149">
        <f t="shared" si="1"/>
        <v>4.4000000000000004</v>
      </c>
    </row>
    <row r="83" spans="1:44" s="175" customFormat="1" hidden="1">
      <c r="A83" s="52">
        <v>637</v>
      </c>
      <c r="B83" s="52" t="s">
        <v>13</v>
      </c>
      <c r="C83" s="117" t="s">
        <v>1902</v>
      </c>
      <c r="D83" s="59"/>
      <c r="E83" s="69" t="s">
        <v>2271</v>
      </c>
      <c r="F83" s="61"/>
      <c r="G83" s="62" t="s">
        <v>1947</v>
      </c>
      <c r="H83" s="61"/>
      <c r="I83" s="69"/>
      <c r="J83" s="70" t="s">
        <v>390</v>
      </c>
      <c r="K83" s="69" t="s">
        <v>1948</v>
      </c>
      <c r="L83" s="77">
        <v>0</v>
      </c>
      <c r="M83" s="61"/>
      <c r="N83" s="63">
        <v>0.8</v>
      </c>
      <c r="O83" s="64"/>
      <c r="P83" s="69" t="s">
        <v>65</v>
      </c>
      <c r="Q83" s="67" t="s">
        <v>108</v>
      </c>
      <c r="R83" s="68" t="s">
        <v>269</v>
      </c>
      <c r="S83" s="74" t="s">
        <v>266</v>
      </c>
      <c r="T83" s="115" t="s">
        <v>266</v>
      </c>
      <c r="U83" s="121" t="s">
        <v>171</v>
      </c>
      <c r="V83" s="121" t="s">
        <v>390</v>
      </c>
      <c r="W83" s="61"/>
      <c r="X83" s="61"/>
      <c r="Y83" s="61"/>
      <c r="Z83" s="72"/>
      <c r="AA83" s="7"/>
      <c r="AB83" s="69" t="s">
        <v>3014</v>
      </c>
      <c r="AC83" s="69">
        <v>1</v>
      </c>
      <c r="AD83" s="66"/>
      <c r="AE83" s="70" t="s">
        <v>959</v>
      </c>
      <c r="AF83" s="149">
        <f>VLOOKUP($J83,context!$K$2:$AC$348,5,FALSE)</f>
        <v>0</v>
      </c>
      <c r="AG83" s="149">
        <f>VLOOKUP($J83,context!$K$2:$AC$348,6,FALSE)</f>
        <v>0</v>
      </c>
      <c r="AH83" s="149">
        <f>VLOOKUP($J83,context!$K$2:$AC$348,7,FALSE)</f>
        <v>0</v>
      </c>
      <c r="AI83" s="149">
        <f>VLOOKUP($J83,context!$K$2:$AC$348,8,FALSE)</f>
        <v>0.4</v>
      </c>
      <c r="AJ83" s="149">
        <f>VLOOKUP($J83,context!$K$2:$AC$348,9,FALSE)</f>
        <v>1</v>
      </c>
      <c r="AK83" s="149">
        <f>VLOOKUP($J83,context!$K$2:$AC$348,10,FALSE)</f>
        <v>1</v>
      </c>
      <c r="AL83" s="149">
        <f>VLOOKUP($J83,context!$K$2:$AC$348,11,FALSE)</f>
        <v>0.4</v>
      </c>
      <c r="AM83" s="149">
        <f>VLOOKUP($J83,context!$K$2:$AC$348,12,FALSE)</f>
        <v>0.2</v>
      </c>
      <c r="AN83" s="149">
        <f>VLOOKUP($J83,context!$K$2:$AC$348,13,FALSE)</f>
        <v>0.6</v>
      </c>
      <c r="AO83" s="149">
        <f>VLOOKUP($J83,context!$K$2:$AC$348,14,FALSE)</f>
        <v>0</v>
      </c>
      <c r="AP83" s="149">
        <f>VLOOKUP($J83,context!$K$2:$AC$348,15,FALSE)</f>
        <v>0</v>
      </c>
      <c r="AQ83" s="149">
        <f>VLOOKUP($J83,context!$K$2:$AC$348,16,FALSE)</f>
        <v>0.8</v>
      </c>
      <c r="AR83" s="179">
        <f t="shared" si="1"/>
        <v>4.4000000000000004</v>
      </c>
    </row>
    <row r="84" spans="1:44" hidden="1">
      <c r="A84" s="52">
        <v>718</v>
      </c>
      <c r="B84" s="52" t="s">
        <v>13</v>
      </c>
      <c r="C84" s="117" t="s">
        <v>1902</v>
      </c>
      <c r="E84" s="69" t="s">
        <v>2271</v>
      </c>
      <c r="G84" s="62" t="s">
        <v>2063</v>
      </c>
      <c r="J84" s="70" t="s">
        <v>390</v>
      </c>
      <c r="K84" s="61" t="s">
        <v>2064</v>
      </c>
      <c r="L84" s="77">
        <v>0</v>
      </c>
      <c r="N84" s="63">
        <v>0.8</v>
      </c>
      <c r="P84" s="69" t="s">
        <v>263</v>
      </c>
      <c r="Q84" s="67" t="s">
        <v>655</v>
      </c>
      <c r="R84" s="68" t="s">
        <v>269</v>
      </c>
      <c r="S84" s="74" t="s">
        <v>266</v>
      </c>
      <c r="T84" s="115" t="s">
        <v>266</v>
      </c>
      <c r="U84" s="121" t="s">
        <v>171</v>
      </c>
      <c r="V84" s="121" t="s">
        <v>390</v>
      </c>
      <c r="W84" s="77"/>
      <c r="X84" s="69" t="s">
        <v>609</v>
      </c>
      <c r="Y84" s="69" t="s">
        <v>609</v>
      </c>
      <c r="AB84" s="69" t="s">
        <v>3014</v>
      </c>
      <c r="AC84" s="69">
        <v>1</v>
      </c>
      <c r="AE84" s="70" t="s">
        <v>959</v>
      </c>
      <c r="AF84" s="149">
        <f>VLOOKUP($J84,context!$K$2:$AC$348,5,FALSE)</f>
        <v>0</v>
      </c>
      <c r="AG84" s="149">
        <f>VLOOKUP($J84,context!$K$2:$AC$348,6,FALSE)</f>
        <v>0</v>
      </c>
      <c r="AH84" s="149">
        <f>VLOOKUP($J84,context!$K$2:$AC$348,7,FALSE)</f>
        <v>0</v>
      </c>
      <c r="AI84" s="149">
        <f>VLOOKUP($J84,context!$K$2:$AC$348,8,FALSE)</f>
        <v>0.4</v>
      </c>
      <c r="AJ84" s="149">
        <f>VLOOKUP($J84,context!$K$2:$AC$348,9,FALSE)</f>
        <v>1</v>
      </c>
      <c r="AK84" s="149">
        <f>VLOOKUP($J84,context!$K$2:$AC$348,10,FALSE)</f>
        <v>1</v>
      </c>
      <c r="AL84" s="149">
        <f>VLOOKUP($J84,context!$K$2:$AC$348,11,FALSE)</f>
        <v>0.4</v>
      </c>
      <c r="AM84" s="149">
        <f>VLOOKUP($J84,context!$K$2:$AC$348,12,FALSE)</f>
        <v>0.2</v>
      </c>
      <c r="AN84" s="149">
        <f>VLOOKUP($J84,context!$K$2:$AC$348,13,FALSE)</f>
        <v>0.6</v>
      </c>
      <c r="AO84" s="149">
        <f>VLOOKUP($J84,context!$K$2:$AC$348,14,FALSE)</f>
        <v>0</v>
      </c>
      <c r="AP84" s="149">
        <f>VLOOKUP($J84,context!$K$2:$AC$348,15,FALSE)</f>
        <v>0</v>
      </c>
      <c r="AQ84" s="149">
        <f>VLOOKUP($J84,context!$K$2:$AC$348,16,FALSE)</f>
        <v>0.8</v>
      </c>
      <c r="AR84" s="149">
        <f t="shared" si="1"/>
        <v>4.4000000000000004</v>
      </c>
    </row>
    <row r="85" spans="1:44" hidden="1">
      <c r="A85" s="122">
        <v>859</v>
      </c>
      <c r="B85" s="52" t="s">
        <v>13</v>
      </c>
      <c r="C85" s="123" t="s">
        <v>2413</v>
      </c>
      <c r="D85" s="123" t="s">
        <v>2543</v>
      </c>
      <c r="E85" s="122" t="s">
        <v>2414</v>
      </c>
      <c r="F85" s="122">
        <v>3</v>
      </c>
      <c r="G85" s="124" t="s">
        <v>390</v>
      </c>
      <c r="H85" s="122"/>
      <c r="I85" s="122"/>
      <c r="J85" s="70" t="s">
        <v>390</v>
      </c>
      <c r="K85" s="122" t="s">
        <v>2544</v>
      </c>
      <c r="L85" s="77">
        <v>0</v>
      </c>
      <c r="M85" s="122"/>
      <c r="N85" s="123">
        <v>0.8</v>
      </c>
      <c r="O85" s="126"/>
      <c r="P85" s="122" t="s">
        <v>263</v>
      </c>
      <c r="Q85" s="127" t="s">
        <v>655</v>
      </c>
      <c r="R85" s="68" t="s">
        <v>269</v>
      </c>
      <c r="S85" s="74" t="s">
        <v>266</v>
      </c>
      <c r="T85" s="115" t="s">
        <v>266</v>
      </c>
      <c r="U85" s="121" t="s">
        <v>171</v>
      </c>
      <c r="V85" s="121" t="s">
        <v>390</v>
      </c>
      <c r="W85" s="77"/>
      <c r="X85" s="77"/>
      <c r="Y85" s="77" t="s">
        <v>609</v>
      </c>
      <c r="Z85" s="122"/>
      <c r="AA85" s="122"/>
      <c r="AB85" s="69" t="s">
        <v>3014</v>
      </c>
      <c r="AC85" s="69">
        <v>1</v>
      </c>
      <c r="AE85" s="70" t="s">
        <v>959</v>
      </c>
      <c r="AF85" s="149">
        <f>VLOOKUP($J85,context!$K$2:$AC$348,5,FALSE)</f>
        <v>0</v>
      </c>
      <c r="AG85" s="149">
        <f>VLOOKUP($J85,context!$K$2:$AC$348,6,FALSE)</f>
        <v>0</v>
      </c>
      <c r="AH85" s="149">
        <f>VLOOKUP($J85,context!$K$2:$AC$348,7,FALSE)</f>
        <v>0</v>
      </c>
      <c r="AI85" s="149">
        <f>VLOOKUP($J85,context!$K$2:$AC$348,8,FALSE)</f>
        <v>0.4</v>
      </c>
      <c r="AJ85" s="149">
        <f>VLOOKUP($J85,context!$K$2:$AC$348,9,FALSE)</f>
        <v>1</v>
      </c>
      <c r="AK85" s="149">
        <f>VLOOKUP($J85,context!$K$2:$AC$348,10,FALSE)</f>
        <v>1</v>
      </c>
      <c r="AL85" s="149">
        <f>VLOOKUP($J85,context!$K$2:$AC$348,11,FALSE)</f>
        <v>0.4</v>
      </c>
      <c r="AM85" s="149">
        <f>VLOOKUP($J85,context!$K$2:$AC$348,12,FALSE)</f>
        <v>0.2</v>
      </c>
      <c r="AN85" s="149">
        <f>VLOOKUP($J85,context!$K$2:$AC$348,13,FALSE)</f>
        <v>0.6</v>
      </c>
      <c r="AO85" s="149">
        <f>VLOOKUP($J85,context!$K$2:$AC$348,14,FALSE)</f>
        <v>0</v>
      </c>
      <c r="AP85" s="149">
        <f>VLOOKUP($J85,context!$K$2:$AC$348,15,FALSE)</f>
        <v>0</v>
      </c>
      <c r="AQ85" s="149">
        <f>VLOOKUP($J85,context!$K$2:$AC$348,16,FALSE)</f>
        <v>0.8</v>
      </c>
      <c r="AR85" s="149">
        <f t="shared" si="1"/>
        <v>4.4000000000000004</v>
      </c>
    </row>
    <row r="86" spans="1:44" hidden="1">
      <c r="A86" s="52">
        <v>170</v>
      </c>
      <c r="B86" s="52" t="s">
        <v>13</v>
      </c>
      <c r="C86" s="66" t="s">
        <v>800</v>
      </c>
      <c r="D86" s="52" t="s">
        <v>801</v>
      </c>
      <c r="E86" s="77" t="s">
        <v>802</v>
      </c>
      <c r="F86" s="50">
        <v>4</v>
      </c>
      <c r="G86" s="50" t="s">
        <v>80</v>
      </c>
      <c r="H86" s="77"/>
      <c r="I86" s="69" t="s">
        <v>80</v>
      </c>
      <c r="J86" s="70" t="s">
        <v>806</v>
      </c>
      <c r="K86" s="77" t="s">
        <v>803</v>
      </c>
      <c r="L86" s="77"/>
      <c r="M86" s="77"/>
      <c r="N86" s="6">
        <v>0.8</v>
      </c>
      <c r="O86" s="55">
        <v>43018</v>
      </c>
      <c r="P86" s="77" t="s">
        <v>65</v>
      </c>
      <c r="Q86" s="67" t="s">
        <v>612</v>
      </c>
      <c r="R86" s="68" t="s">
        <v>608</v>
      </c>
      <c r="S86" s="74" t="s">
        <v>66</v>
      </c>
      <c r="T86" s="115" t="s">
        <v>66</v>
      </c>
      <c r="U86" s="121" t="s">
        <v>83</v>
      </c>
      <c r="V86" s="121" t="s">
        <v>72</v>
      </c>
      <c r="W86" s="77"/>
      <c r="X86" s="77" t="s">
        <v>609</v>
      </c>
      <c r="Y86" s="77"/>
      <c r="Z86" s="77"/>
      <c r="AA86" s="7" t="s">
        <v>807</v>
      </c>
      <c r="AB86" s="69" t="s">
        <v>1218</v>
      </c>
      <c r="AC86" s="77">
        <v>-1</v>
      </c>
      <c r="AD86" s="7"/>
      <c r="AE86" s="70" t="s">
        <v>2776</v>
      </c>
      <c r="AF86" s="149">
        <f>VLOOKUP($J86,context!$K$2:$AC$348,5,FALSE)</f>
        <v>0</v>
      </c>
      <c r="AG86" s="149">
        <f>VLOOKUP($J86,context!$K$2:$AC$348,6,FALSE)</f>
        <v>0</v>
      </c>
      <c r="AH86" s="149">
        <f>VLOOKUP($J86,context!$K$2:$AC$348,7,FALSE)</f>
        <v>0</v>
      </c>
      <c r="AI86" s="149">
        <f>VLOOKUP($J86,context!$K$2:$AC$348,8,FALSE)</f>
        <v>0.6</v>
      </c>
      <c r="AJ86" s="149">
        <f>VLOOKUP($J86,context!$K$2:$AC$348,9,FALSE)</f>
        <v>0</v>
      </c>
      <c r="AK86" s="149">
        <f>VLOOKUP($J86,context!$K$2:$AC$348,10,FALSE)</f>
        <v>0</v>
      </c>
      <c r="AL86" s="149">
        <f>VLOOKUP($J86,context!$K$2:$AC$348,11,FALSE)</f>
        <v>0.2</v>
      </c>
      <c r="AM86" s="149">
        <f>VLOOKUP($J86,context!$K$2:$AC$348,12,FALSE)</f>
        <v>0.2</v>
      </c>
      <c r="AN86" s="149">
        <f>VLOOKUP($J86,context!$K$2:$AC$348,13,FALSE)</f>
        <v>0.2</v>
      </c>
      <c r="AO86" s="149">
        <f>VLOOKUP($J86,context!$K$2:$AC$348,14,FALSE)</f>
        <v>0</v>
      </c>
      <c r="AP86" s="149">
        <f>VLOOKUP($J86,context!$K$2:$AC$348,15,FALSE)</f>
        <v>0</v>
      </c>
      <c r="AQ86" s="149">
        <f>VLOOKUP($J86,context!$K$2:$AC$348,16,FALSE)</f>
        <v>0.2</v>
      </c>
      <c r="AR86" s="149">
        <f t="shared" si="1"/>
        <v>1.4</v>
      </c>
    </row>
    <row r="87" spans="1:44" hidden="1">
      <c r="A87" s="52">
        <v>638</v>
      </c>
      <c r="B87" s="52" t="s">
        <v>13</v>
      </c>
      <c r="C87" s="117" t="s">
        <v>1902</v>
      </c>
      <c r="E87" s="69" t="s">
        <v>2271</v>
      </c>
      <c r="G87" s="62" t="s">
        <v>80</v>
      </c>
      <c r="J87" s="70" t="s">
        <v>806</v>
      </c>
      <c r="K87" s="61" t="s">
        <v>1949</v>
      </c>
      <c r="N87" s="63">
        <v>1</v>
      </c>
      <c r="P87" s="69" t="s">
        <v>65</v>
      </c>
      <c r="Q87" s="67" t="s">
        <v>612</v>
      </c>
      <c r="R87" s="68" t="s">
        <v>608</v>
      </c>
      <c r="S87" s="74" t="s">
        <v>66</v>
      </c>
      <c r="T87" s="115" t="s">
        <v>66</v>
      </c>
      <c r="U87" s="121" t="s">
        <v>69</v>
      </c>
      <c r="V87" s="121" t="s">
        <v>72</v>
      </c>
      <c r="AB87" s="69" t="s">
        <v>2782</v>
      </c>
      <c r="AC87" s="77">
        <v>-1</v>
      </c>
      <c r="AE87" s="70" t="s">
        <v>2776</v>
      </c>
      <c r="AF87" s="149">
        <f>VLOOKUP($J87,context!$K$2:$AC$348,5,FALSE)</f>
        <v>0</v>
      </c>
      <c r="AG87" s="149">
        <f>VLOOKUP($J87,context!$K$2:$AC$348,6,FALSE)</f>
        <v>0</v>
      </c>
      <c r="AH87" s="149">
        <f>VLOOKUP($J87,context!$K$2:$AC$348,7,FALSE)</f>
        <v>0</v>
      </c>
      <c r="AI87" s="149">
        <f>VLOOKUP($J87,context!$K$2:$AC$348,8,FALSE)</f>
        <v>0.6</v>
      </c>
      <c r="AJ87" s="149">
        <f>VLOOKUP($J87,context!$K$2:$AC$348,9,FALSE)</f>
        <v>0</v>
      </c>
      <c r="AK87" s="149">
        <f>VLOOKUP($J87,context!$K$2:$AC$348,10,FALSE)</f>
        <v>0</v>
      </c>
      <c r="AL87" s="149">
        <f>VLOOKUP($J87,context!$K$2:$AC$348,11,FALSE)</f>
        <v>0.2</v>
      </c>
      <c r="AM87" s="149">
        <f>VLOOKUP($J87,context!$K$2:$AC$348,12,FALSE)</f>
        <v>0.2</v>
      </c>
      <c r="AN87" s="149">
        <f>VLOOKUP($J87,context!$K$2:$AC$348,13,FALSE)</f>
        <v>0.2</v>
      </c>
      <c r="AO87" s="149">
        <f>VLOOKUP($J87,context!$K$2:$AC$348,14,FALSE)</f>
        <v>0</v>
      </c>
      <c r="AP87" s="149">
        <f>VLOOKUP($J87,context!$K$2:$AC$348,15,FALSE)</f>
        <v>0</v>
      </c>
      <c r="AQ87" s="149">
        <f>VLOOKUP($J87,context!$K$2:$AC$348,16,FALSE)</f>
        <v>0.2</v>
      </c>
      <c r="AR87" s="149">
        <f t="shared" si="1"/>
        <v>1.4</v>
      </c>
    </row>
    <row r="88" spans="1:44" hidden="1">
      <c r="A88" s="52">
        <v>133</v>
      </c>
      <c r="B88" s="52" t="s">
        <v>13</v>
      </c>
      <c r="C88" s="66" t="s">
        <v>38</v>
      </c>
      <c r="D88" s="52"/>
      <c r="E88" s="77" t="s">
        <v>744</v>
      </c>
      <c r="F88" s="50">
        <v>4</v>
      </c>
      <c r="G88" s="50" t="s">
        <v>466</v>
      </c>
      <c r="H88" s="77"/>
      <c r="I88" s="69" t="s">
        <v>756</v>
      </c>
      <c r="J88" s="70" t="s">
        <v>756</v>
      </c>
      <c r="K88" s="77" t="s">
        <v>757</v>
      </c>
      <c r="L88" s="69">
        <v>0</v>
      </c>
      <c r="M88" s="77"/>
      <c r="N88" s="6">
        <v>0.5</v>
      </c>
      <c r="O88" s="55">
        <v>42328</v>
      </c>
      <c r="P88" s="77" t="s">
        <v>65</v>
      </c>
      <c r="Q88" s="67" t="s">
        <v>608</v>
      </c>
      <c r="R88" s="68" t="s">
        <v>608</v>
      </c>
      <c r="S88" s="74" t="s">
        <v>235</v>
      </c>
      <c r="T88" s="115" t="s">
        <v>235</v>
      </c>
      <c r="U88" s="121" t="s">
        <v>171</v>
      </c>
      <c r="V88" s="121" t="s">
        <v>167</v>
      </c>
      <c r="W88" s="77"/>
      <c r="X88" s="77"/>
      <c r="Y88" s="77"/>
      <c r="Z88" s="77"/>
      <c r="AB88" s="56" t="s">
        <v>1217</v>
      </c>
      <c r="AC88" s="77">
        <v>0</v>
      </c>
      <c r="AD88" s="7" t="s">
        <v>2863</v>
      </c>
      <c r="AE88" s="131" t="s">
        <v>3037</v>
      </c>
      <c r="AF88" s="149">
        <f>VLOOKUP($J88,context!$K$2:$AC$348,5,FALSE)</f>
        <v>0</v>
      </c>
      <c r="AG88" s="149">
        <f>VLOOKUP($J88,context!$K$2:$AC$348,6,FALSE)</f>
        <v>1</v>
      </c>
      <c r="AH88" s="149">
        <f>VLOOKUP($J88,context!$K$2:$AC$348,7,FALSE)</f>
        <v>0</v>
      </c>
      <c r="AI88" s="149">
        <f>VLOOKUP($J88,context!$K$2:$AC$348,8,FALSE)</f>
        <v>0.6</v>
      </c>
      <c r="AJ88" s="149">
        <f>VLOOKUP($J88,context!$K$2:$AC$348,9,FALSE)</f>
        <v>0</v>
      </c>
      <c r="AK88" s="149">
        <f>VLOOKUP($J88,context!$K$2:$AC$348,10,FALSE)</f>
        <v>0</v>
      </c>
      <c r="AL88" s="149">
        <f>VLOOKUP($J88,context!$K$2:$AC$348,11,FALSE)</f>
        <v>0.4</v>
      </c>
      <c r="AM88" s="149">
        <f>VLOOKUP($J88,context!$K$2:$AC$348,12,FALSE)</f>
        <v>0.2</v>
      </c>
      <c r="AN88" s="149">
        <f>VLOOKUP($J88,context!$K$2:$AC$348,13,FALSE)</f>
        <v>0</v>
      </c>
      <c r="AO88" s="149">
        <f>VLOOKUP($J88,context!$K$2:$AC$348,14,FALSE)</f>
        <v>0.2</v>
      </c>
      <c r="AP88" s="149">
        <f>VLOOKUP($J88,context!$K$2:$AC$348,15,FALSE)</f>
        <v>0</v>
      </c>
      <c r="AQ88" s="149">
        <f>VLOOKUP($J88,context!$K$2:$AC$348,16,FALSE)</f>
        <v>0.4</v>
      </c>
      <c r="AR88" s="149">
        <f t="shared" si="1"/>
        <v>2.8000000000000003</v>
      </c>
    </row>
    <row r="89" spans="1:44" hidden="1">
      <c r="A89" s="52">
        <v>644</v>
      </c>
      <c r="B89" s="52" t="s">
        <v>13</v>
      </c>
      <c r="C89" s="117" t="s">
        <v>1902</v>
      </c>
      <c r="E89" s="69" t="s">
        <v>2271</v>
      </c>
      <c r="G89" s="62" t="s">
        <v>1952</v>
      </c>
      <c r="J89" s="70" t="s">
        <v>756</v>
      </c>
      <c r="K89" s="69" t="s">
        <v>1953</v>
      </c>
      <c r="L89" s="69">
        <v>1</v>
      </c>
      <c r="N89" s="63">
        <v>0.8</v>
      </c>
      <c r="P89" s="69" t="s">
        <v>65</v>
      </c>
      <c r="Q89" s="67" t="s">
        <v>608</v>
      </c>
      <c r="R89" s="68" t="s">
        <v>608</v>
      </c>
      <c r="S89" s="74" t="s">
        <v>235</v>
      </c>
      <c r="T89" s="115" t="s">
        <v>235</v>
      </c>
      <c r="U89" s="121" t="s">
        <v>171</v>
      </c>
      <c r="V89" s="121" t="s">
        <v>167</v>
      </c>
      <c r="AB89" s="56" t="s">
        <v>1217</v>
      </c>
      <c r="AC89" s="77">
        <v>0</v>
      </c>
      <c r="AD89" s="7" t="s">
        <v>2863</v>
      </c>
      <c r="AE89" s="131" t="s">
        <v>3037</v>
      </c>
      <c r="AF89" s="149">
        <f>VLOOKUP($J89,context!$K$2:$AC$348,5,FALSE)</f>
        <v>0</v>
      </c>
      <c r="AG89" s="149">
        <f>VLOOKUP($J89,context!$K$2:$AC$348,6,FALSE)</f>
        <v>1</v>
      </c>
      <c r="AH89" s="149">
        <f>VLOOKUP($J89,context!$K$2:$AC$348,7,FALSE)</f>
        <v>0</v>
      </c>
      <c r="AI89" s="149">
        <f>VLOOKUP($J89,context!$K$2:$AC$348,8,FALSE)</f>
        <v>0.6</v>
      </c>
      <c r="AJ89" s="149">
        <f>VLOOKUP($J89,context!$K$2:$AC$348,9,FALSE)</f>
        <v>0</v>
      </c>
      <c r="AK89" s="149">
        <f>VLOOKUP($J89,context!$K$2:$AC$348,10,FALSE)</f>
        <v>0</v>
      </c>
      <c r="AL89" s="149">
        <f>VLOOKUP($J89,context!$K$2:$AC$348,11,FALSE)</f>
        <v>0.4</v>
      </c>
      <c r="AM89" s="149">
        <f>VLOOKUP($J89,context!$K$2:$AC$348,12,FALSE)</f>
        <v>0.2</v>
      </c>
      <c r="AN89" s="149">
        <f>VLOOKUP($J89,context!$K$2:$AC$348,13,FALSE)</f>
        <v>0</v>
      </c>
      <c r="AO89" s="149">
        <f>VLOOKUP($J89,context!$K$2:$AC$348,14,FALSE)</f>
        <v>0.2</v>
      </c>
      <c r="AP89" s="149">
        <f>VLOOKUP($J89,context!$K$2:$AC$348,15,FALSE)</f>
        <v>0</v>
      </c>
      <c r="AQ89" s="149">
        <f>VLOOKUP($J89,context!$K$2:$AC$348,16,FALSE)</f>
        <v>0.4</v>
      </c>
      <c r="AR89" s="149">
        <f t="shared" si="1"/>
        <v>2.8000000000000003</v>
      </c>
    </row>
    <row r="90" spans="1:44" hidden="1">
      <c r="A90" s="52">
        <v>845</v>
      </c>
      <c r="B90" s="52" t="s">
        <v>13</v>
      </c>
      <c r="C90" s="117" t="s">
        <v>1902</v>
      </c>
      <c r="E90" s="69" t="s">
        <v>2271</v>
      </c>
      <c r="G90" s="62" t="s">
        <v>2263</v>
      </c>
      <c r="J90" s="70" t="s">
        <v>756</v>
      </c>
      <c r="K90" s="7" t="s">
        <v>2274</v>
      </c>
      <c r="L90" s="69">
        <v>0</v>
      </c>
      <c r="N90" s="63">
        <v>1</v>
      </c>
      <c r="P90" s="69" t="s">
        <v>65</v>
      </c>
      <c r="Q90" s="67" t="s">
        <v>608</v>
      </c>
      <c r="R90" s="68" t="s">
        <v>608</v>
      </c>
      <c r="S90" s="74" t="s">
        <v>235</v>
      </c>
      <c r="T90" s="115" t="s">
        <v>235</v>
      </c>
      <c r="U90" s="121" t="s">
        <v>171</v>
      </c>
      <c r="V90" s="121" t="s">
        <v>167</v>
      </c>
      <c r="AB90" s="56" t="s">
        <v>1217</v>
      </c>
      <c r="AC90" s="77">
        <v>0</v>
      </c>
      <c r="AD90" s="7" t="s">
        <v>2863</v>
      </c>
      <c r="AE90" s="131" t="s">
        <v>3037</v>
      </c>
      <c r="AF90" s="149">
        <f>VLOOKUP($J90,context!$K$2:$AC$348,5,FALSE)</f>
        <v>0</v>
      </c>
      <c r="AG90" s="149">
        <f>VLOOKUP($J90,context!$K$2:$AC$348,6,FALSE)</f>
        <v>1</v>
      </c>
      <c r="AH90" s="149">
        <f>VLOOKUP($J90,context!$K$2:$AC$348,7,FALSE)</f>
        <v>0</v>
      </c>
      <c r="AI90" s="149">
        <f>VLOOKUP($J90,context!$K$2:$AC$348,8,FALSE)</f>
        <v>0.6</v>
      </c>
      <c r="AJ90" s="149">
        <f>VLOOKUP($J90,context!$K$2:$AC$348,9,FALSE)</f>
        <v>0</v>
      </c>
      <c r="AK90" s="149">
        <f>VLOOKUP($J90,context!$K$2:$AC$348,10,FALSE)</f>
        <v>0</v>
      </c>
      <c r="AL90" s="149">
        <f>VLOOKUP($J90,context!$K$2:$AC$348,11,FALSE)</f>
        <v>0.4</v>
      </c>
      <c r="AM90" s="149">
        <f>VLOOKUP($J90,context!$K$2:$AC$348,12,FALSE)</f>
        <v>0.2</v>
      </c>
      <c r="AN90" s="149">
        <f>VLOOKUP($J90,context!$K$2:$AC$348,13,FALSE)</f>
        <v>0</v>
      </c>
      <c r="AO90" s="149">
        <f>VLOOKUP($J90,context!$K$2:$AC$348,14,FALSE)</f>
        <v>0.2</v>
      </c>
      <c r="AP90" s="149">
        <f>VLOOKUP($J90,context!$K$2:$AC$348,15,FALSE)</f>
        <v>0</v>
      </c>
      <c r="AQ90" s="149">
        <f>VLOOKUP($J90,context!$K$2:$AC$348,16,FALSE)</f>
        <v>0.4</v>
      </c>
      <c r="AR90" s="149">
        <f t="shared" si="1"/>
        <v>2.8000000000000003</v>
      </c>
    </row>
    <row r="91" spans="1:44" hidden="1">
      <c r="A91" s="122">
        <v>860</v>
      </c>
      <c r="B91" s="52" t="s">
        <v>13</v>
      </c>
      <c r="C91" s="123" t="s">
        <v>2413</v>
      </c>
      <c r="D91" s="123" t="s">
        <v>2437</v>
      </c>
      <c r="E91" s="122" t="s">
        <v>2414</v>
      </c>
      <c r="F91" s="122">
        <v>3</v>
      </c>
      <c r="G91" s="124" t="s">
        <v>2438</v>
      </c>
      <c r="H91" s="122"/>
      <c r="I91" s="122"/>
      <c r="J91" s="125" t="s">
        <v>756</v>
      </c>
      <c r="K91" s="122" t="s">
        <v>2439</v>
      </c>
      <c r="L91" s="69">
        <v>0</v>
      </c>
      <c r="M91" s="122"/>
      <c r="N91" s="123">
        <v>0.8</v>
      </c>
      <c r="O91" s="126"/>
      <c r="P91" s="122" t="s">
        <v>688</v>
      </c>
      <c r="Q91" s="127" t="s">
        <v>608</v>
      </c>
      <c r="R91" s="125" t="s">
        <v>608</v>
      </c>
      <c r="S91" s="125" t="s">
        <v>235</v>
      </c>
      <c r="T91" s="123" t="s">
        <v>235</v>
      </c>
      <c r="U91" s="121" t="s">
        <v>171</v>
      </c>
      <c r="V91" s="127" t="s">
        <v>167</v>
      </c>
      <c r="W91" s="122"/>
      <c r="X91" s="122"/>
      <c r="Y91" s="122"/>
      <c r="Z91" s="122"/>
      <c r="AA91" s="122"/>
      <c r="AB91" s="56" t="s">
        <v>1217</v>
      </c>
      <c r="AC91" s="77">
        <v>0</v>
      </c>
      <c r="AD91" s="7" t="s">
        <v>2863</v>
      </c>
      <c r="AE91" s="131" t="s">
        <v>3037</v>
      </c>
      <c r="AF91" s="149">
        <f>VLOOKUP($J91,context!$K$2:$AC$348,5,FALSE)</f>
        <v>0</v>
      </c>
      <c r="AG91" s="149">
        <f>VLOOKUP($J91,context!$K$2:$AC$348,6,FALSE)</f>
        <v>1</v>
      </c>
      <c r="AH91" s="149">
        <f>VLOOKUP($J91,context!$K$2:$AC$348,7,FALSE)</f>
        <v>0</v>
      </c>
      <c r="AI91" s="149">
        <f>VLOOKUP($J91,context!$K$2:$AC$348,8,FALSE)</f>
        <v>0.6</v>
      </c>
      <c r="AJ91" s="149">
        <f>VLOOKUP($J91,context!$K$2:$AC$348,9,FALSE)</f>
        <v>0</v>
      </c>
      <c r="AK91" s="149">
        <f>VLOOKUP($J91,context!$K$2:$AC$348,10,FALSE)</f>
        <v>0</v>
      </c>
      <c r="AL91" s="149">
        <f>VLOOKUP($J91,context!$K$2:$AC$348,11,FALSE)</f>
        <v>0.4</v>
      </c>
      <c r="AM91" s="149">
        <f>VLOOKUP($J91,context!$K$2:$AC$348,12,FALSE)</f>
        <v>0.2</v>
      </c>
      <c r="AN91" s="149">
        <f>VLOOKUP($J91,context!$K$2:$AC$348,13,FALSE)</f>
        <v>0</v>
      </c>
      <c r="AO91" s="149">
        <f>VLOOKUP($J91,context!$K$2:$AC$348,14,FALSE)</f>
        <v>0.2</v>
      </c>
      <c r="AP91" s="149">
        <f>VLOOKUP($J91,context!$K$2:$AC$348,15,FALSE)</f>
        <v>0</v>
      </c>
      <c r="AQ91" s="149">
        <f>VLOOKUP($J91,context!$K$2:$AC$348,16,FALSE)</f>
        <v>0.4</v>
      </c>
      <c r="AR91" s="149">
        <f t="shared" si="1"/>
        <v>2.8000000000000003</v>
      </c>
    </row>
    <row r="92" spans="1:44" hidden="1">
      <c r="A92" s="52">
        <v>202</v>
      </c>
      <c r="B92" s="52" t="s">
        <v>13</v>
      </c>
      <c r="C92" s="115" t="s">
        <v>41</v>
      </c>
      <c r="D92" s="52"/>
      <c r="E92" s="77" t="s">
        <v>817</v>
      </c>
      <c r="F92" s="50">
        <v>2</v>
      </c>
      <c r="G92" s="50" t="s">
        <v>235</v>
      </c>
      <c r="H92" s="77"/>
      <c r="I92" s="69" t="s">
        <v>235</v>
      </c>
      <c r="J92" s="73" t="s">
        <v>235</v>
      </c>
      <c r="K92" s="70" t="s">
        <v>819</v>
      </c>
      <c r="L92" s="70">
        <v>0</v>
      </c>
      <c r="M92" s="77"/>
      <c r="N92" s="6">
        <v>1</v>
      </c>
      <c r="O92" s="55"/>
      <c r="P92" s="69" t="s">
        <v>688</v>
      </c>
      <c r="Q92" s="67" t="s">
        <v>608</v>
      </c>
      <c r="R92" s="68" t="s">
        <v>608</v>
      </c>
      <c r="S92" s="74" t="s">
        <v>235</v>
      </c>
      <c r="T92" s="115" t="s">
        <v>235</v>
      </c>
      <c r="U92" s="121" t="s">
        <v>171</v>
      </c>
      <c r="V92" s="121" t="s">
        <v>167</v>
      </c>
      <c r="W92" s="77"/>
      <c r="X92" s="77"/>
      <c r="Y92" s="77"/>
      <c r="Z92" s="77"/>
      <c r="AB92" s="56" t="s">
        <v>1217</v>
      </c>
      <c r="AC92" s="77">
        <v>0</v>
      </c>
      <c r="AD92" s="7" t="s">
        <v>2866</v>
      </c>
      <c r="AE92" s="131" t="s">
        <v>3037</v>
      </c>
      <c r="AF92" s="149">
        <f>VLOOKUP($J92,context!$K$2:$AC$348,5,FALSE)</f>
        <v>0</v>
      </c>
      <c r="AG92" s="149">
        <f>VLOOKUP($J92,context!$K$2:$AC$348,6,FALSE)</f>
        <v>1</v>
      </c>
      <c r="AH92" s="149">
        <f>VLOOKUP($J92,context!$K$2:$AC$348,7,FALSE)</f>
        <v>0</v>
      </c>
      <c r="AI92" s="149">
        <f>VLOOKUP($J92,context!$K$2:$AC$348,8,FALSE)</f>
        <v>0.4</v>
      </c>
      <c r="AJ92" s="149">
        <f>VLOOKUP($J92,context!$K$2:$AC$348,9,FALSE)</f>
        <v>0.8</v>
      </c>
      <c r="AK92" s="149">
        <f>VLOOKUP($J92,context!$K$2:$AC$348,10,FALSE)</f>
        <v>0</v>
      </c>
      <c r="AL92" s="149">
        <f>VLOOKUP($J92,context!$K$2:$AC$348,11,FALSE)</f>
        <v>0.8</v>
      </c>
      <c r="AM92" s="149">
        <f>VLOOKUP($J92,context!$K$2:$AC$348,12,FALSE)</f>
        <v>0.5</v>
      </c>
      <c r="AN92" s="149">
        <f>VLOOKUP($J92,context!$K$2:$AC$348,13,FALSE)</f>
        <v>0</v>
      </c>
      <c r="AO92" s="149">
        <f>VLOOKUP($J92,context!$K$2:$AC$348,14,FALSE)</f>
        <v>0.4</v>
      </c>
      <c r="AP92" s="149">
        <f>VLOOKUP($J92,context!$K$2:$AC$348,15,FALSE)</f>
        <v>0</v>
      </c>
      <c r="AQ92" s="149">
        <f>VLOOKUP($J92,context!$K$2:$AC$348,16,FALSE)</f>
        <v>0.4</v>
      </c>
      <c r="AR92" s="149">
        <f t="shared" si="1"/>
        <v>4.3</v>
      </c>
    </row>
    <row r="93" spans="1:44" hidden="1">
      <c r="A93" s="52">
        <v>249</v>
      </c>
      <c r="B93" s="52" t="s">
        <v>13</v>
      </c>
      <c r="C93" s="116" t="s">
        <v>851</v>
      </c>
      <c r="D93" s="52" t="s">
        <v>852</v>
      </c>
      <c r="E93" s="118" t="s">
        <v>853</v>
      </c>
      <c r="F93" s="50">
        <v>2</v>
      </c>
      <c r="G93" s="77" t="s">
        <v>235</v>
      </c>
      <c r="H93" s="77"/>
      <c r="I93" s="69" t="s">
        <v>235</v>
      </c>
      <c r="J93" s="74" t="s">
        <v>235</v>
      </c>
      <c r="K93" s="77" t="s">
        <v>854</v>
      </c>
      <c r="L93" s="70">
        <v>1</v>
      </c>
      <c r="M93" s="77" t="s">
        <v>855</v>
      </c>
      <c r="N93" s="6">
        <v>0.6</v>
      </c>
      <c r="O93" s="55">
        <v>43015</v>
      </c>
      <c r="P93" s="77" t="s">
        <v>688</v>
      </c>
      <c r="Q93" s="67" t="s">
        <v>608</v>
      </c>
      <c r="R93" s="68" t="s">
        <v>608</v>
      </c>
      <c r="S93" s="74" t="s">
        <v>235</v>
      </c>
      <c r="T93" s="115" t="s">
        <v>235</v>
      </c>
      <c r="U93" s="121" t="s">
        <v>171</v>
      </c>
      <c r="V93" s="121" t="s">
        <v>167</v>
      </c>
      <c r="W93" s="77"/>
      <c r="X93" s="69" t="s">
        <v>609</v>
      </c>
      <c r="Y93" s="69"/>
      <c r="Z93" s="77"/>
      <c r="AB93" s="56" t="s">
        <v>1217</v>
      </c>
      <c r="AC93" s="77">
        <v>0</v>
      </c>
      <c r="AD93" s="7" t="s">
        <v>2866</v>
      </c>
      <c r="AE93" s="131" t="s">
        <v>3037</v>
      </c>
      <c r="AF93" s="149">
        <f>VLOOKUP($J93,context!$K$2:$AC$348,5,FALSE)</f>
        <v>0</v>
      </c>
      <c r="AG93" s="149">
        <f>VLOOKUP($J93,context!$K$2:$AC$348,6,FALSE)</f>
        <v>1</v>
      </c>
      <c r="AH93" s="149">
        <f>VLOOKUP($J93,context!$K$2:$AC$348,7,FALSE)</f>
        <v>0</v>
      </c>
      <c r="AI93" s="149">
        <f>VLOOKUP($J93,context!$K$2:$AC$348,8,FALSE)</f>
        <v>0.4</v>
      </c>
      <c r="AJ93" s="149">
        <f>VLOOKUP($J93,context!$K$2:$AC$348,9,FALSE)</f>
        <v>0.8</v>
      </c>
      <c r="AK93" s="149">
        <f>VLOOKUP($J93,context!$K$2:$AC$348,10,FALSE)</f>
        <v>0</v>
      </c>
      <c r="AL93" s="149">
        <f>VLOOKUP($J93,context!$K$2:$AC$348,11,FALSE)</f>
        <v>0.8</v>
      </c>
      <c r="AM93" s="149">
        <f>VLOOKUP($J93,context!$K$2:$AC$348,12,FALSE)</f>
        <v>0.5</v>
      </c>
      <c r="AN93" s="149">
        <f>VLOOKUP($J93,context!$K$2:$AC$348,13,FALSE)</f>
        <v>0</v>
      </c>
      <c r="AO93" s="149">
        <f>VLOOKUP($J93,context!$K$2:$AC$348,14,FALSE)</f>
        <v>0.4</v>
      </c>
      <c r="AP93" s="149">
        <f>VLOOKUP($J93,context!$K$2:$AC$348,15,FALSE)</f>
        <v>0</v>
      </c>
      <c r="AQ93" s="149">
        <f>VLOOKUP($J93,context!$K$2:$AC$348,16,FALSE)</f>
        <v>0.4</v>
      </c>
      <c r="AR93" s="149">
        <f t="shared" si="1"/>
        <v>4.3</v>
      </c>
    </row>
    <row r="94" spans="1:44" hidden="1">
      <c r="A94" s="52">
        <v>707</v>
      </c>
      <c r="B94" s="52" t="s">
        <v>13</v>
      </c>
      <c r="C94" s="117" t="s">
        <v>1902</v>
      </c>
      <c r="E94" s="69" t="s">
        <v>2271</v>
      </c>
      <c r="G94" s="62" t="s">
        <v>2049</v>
      </c>
      <c r="J94" s="70" t="s">
        <v>235</v>
      </c>
      <c r="K94" s="61" t="s">
        <v>2050</v>
      </c>
      <c r="L94" s="70">
        <v>0</v>
      </c>
      <c r="N94" s="63">
        <v>1</v>
      </c>
      <c r="P94" s="69" t="s">
        <v>688</v>
      </c>
      <c r="Q94" s="67" t="s">
        <v>608</v>
      </c>
      <c r="R94" s="68" t="s">
        <v>608</v>
      </c>
      <c r="S94" s="74" t="s">
        <v>235</v>
      </c>
      <c r="T94" s="115" t="s">
        <v>235</v>
      </c>
      <c r="U94" s="121" t="s">
        <v>171</v>
      </c>
      <c r="V94" s="121" t="s">
        <v>167</v>
      </c>
      <c r="AB94" s="56" t="s">
        <v>1217</v>
      </c>
      <c r="AC94" s="77">
        <v>0</v>
      </c>
      <c r="AD94" s="7" t="s">
        <v>2866</v>
      </c>
      <c r="AE94" s="131" t="s">
        <v>3037</v>
      </c>
      <c r="AF94" s="149">
        <f>VLOOKUP($J94,context!$K$2:$AC$348,5,FALSE)</f>
        <v>0</v>
      </c>
      <c r="AG94" s="149">
        <f>VLOOKUP($J94,context!$K$2:$AC$348,6,FALSE)</f>
        <v>1</v>
      </c>
      <c r="AH94" s="149">
        <f>VLOOKUP($J94,context!$K$2:$AC$348,7,FALSE)</f>
        <v>0</v>
      </c>
      <c r="AI94" s="149">
        <f>VLOOKUP($J94,context!$K$2:$AC$348,8,FALSE)</f>
        <v>0.4</v>
      </c>
      <c r="AJ94" s="149">
        <f>VLOOKUP($J94,context!$K$2:$AC$348,9,FALSE)</f>
        <v>0.8</v>
      </c>
      <c r="AK94" s="149">
        <f>VLOOKUP($J94,context!$K$2:$AC$348,10,FALSE)</f>
        <v>0</v>
      </c>
      <c r="AL94" s="149">
        <f>VLOOKUP($J94,context!$K$2:$AC$348,11,FALSE)</f>
        <v>0.8</v>
      </c>
      <c r="AM94" s="149">
        <f>VLOOKUP($J94,context!$K$2:$AC$348,12,FALSE)</f>
        <v>0.5</v>
      </c>
      <c r="AN94" s="149">
        <f>VLOOKUP($J94,context!$K$2:$AC$348,13,FALSE)</f>
        <v>0</v>
      </c>
      <c r="AO94" s="149">
        <f>VLOOKUP($J94,context!$K$2:$AC$348,14,FALSE)</f>
        <v>0.4</v>
      </c>
      <c r="AP94" s="149">
        <f>VLOOKUP($J94,context!$K$2:$AC$348,15,FALSE)</f>
        <v>0</v>
      </c>
      <c r="AQ94" s="149">
        <f>VLOOKUP($J94,context!$K$2:$AC$348,16,FALSE)</f>
        <v>0.4</v>
      </c>
      <c r="AR94" s="149">
        <f t="shared" si="1"/>
        <v>4.3</v>
      </c>
    </row>
    <row r="95" spans="1:44" hidden="1">
      <c r="A95" s="122">
        <v>861</v>
      </c>
      <c r="B95" s="52" t="s">
        <v>13</v>
      </c>
      <c r="C95" s="123" t="s">
        <v>2413</v>
      </c>
      <c r="D95" s="123" t="s">
        <v>2428</v>
      </c>
      <c r="E95" s="122" t="s">
        <v>2414</v>
      </c>
      <c r="F95" s="122">
        <v>2</v>
      </c>
      <c r="G95" s="124" t="s">
        <v>235</v>
      </c>
      <c r="H95" s="122"/>
      <c r="I95" s="122"/>
      <c r="J95" s="125" t="s">
        <v>235</v>
      </c>
      <c r="K95" s="122" t="s">
        <v>2429</v>
      </c>
      <c r="L95" s="70">
        <v>0</v>
      </c>
      <c r="M95" s="122"/>
      <c r="N95" s="123">
        <v>0.8</v>
      </c>
      <c r="O95" s="126"/>
      <c r="P95" s="122" t="s">
        <v>688</v>
      </c>
      <c r="Q95" s="67" t="s">
        <v>608</v>
      </c>
      <c r="R95" s="68" t="s">
        <v>608</v>
      </c>
      <c r="S95" s="74" t="s">
        <v>235</v>
      </c>
      <c r="T95" s="115" t="s">
        <v>235</v>
      </c>
      <c r="U95" s="121" t="s">
        <v>171</v>
      </c>
      <c r="V95" s="121" t="s">
        <v>167</v>
      </c>
      <c r="W95" s="122"/>
      <c r="X95" s="122"/>
      <c r="Y95" s="122"/>
      <c r="Z95" s="122"/>
      <c r="AA95" s="122"/>
      <c r="AB95" s="56" t="s">
        <v>1217</v>
      </c>
      <c r="AC95" s="77">
        <v>0</v>
      </c>
      <c r="AD95" s="7" t="s">
        <v>2866</v>
      </c>
      <c r="AE95" s="131" t="s">
        <v>3037</v>
      </c>
      <c r="AF95" s="149">
        <f>VLOOKUP($J95,context!$K$2:$AC$348,5,FALSE)</f>
        <v>0</v>
      </c>
      <c r="AG95" s="149">
        <f>VLOOKUP($J95,context!$K$2:$AC$348,6,FALSE)</f>
        <v>1</v>
      </c>
      <c r="AH95" s="149">
        <f>VLOOKUP($J95,context!$K$2:$AC$348,7,FALSE)</f>
        <v>0</v>
      </c>
      <c r="AI95" s="149">
        <f>VLOOKUP($J95,context!$K$2:$AC$348,8,FALSE)</f>
        <v>0.4</v>
      </c>
      <c r="AJ95" s="149">
        <f>VLOOKUP($J95,context!$K$2:$AC$348,9,FALSE)</f>
        <v>0.8</v>
      </c>
      <c r="AK95" s="149">
        <f>VLOOKUP($J95,context!$K$2:$AC$348,10,FALSE)</f>
        <v>0</v>
      </c>
      <c r="AL95" s="149">
        <f>VLOOKUP($J95,context!$K$2:$AC$348,11,FALSE)</f>
        <v>0.8</v>
      </c>
      <c r="AM95" s="149">
        <f>VLOOKUP($J95,context!$K$2:$AC$348,12,FALSE)</f>
        <v>0.5</v>
      </c>
      <c r="AN95" s="149">
        <f>VLOOKUP($J95,context!$K$2:$AC$348,13,FALSE)</f>
        <v>0</v>
      </c>
      <c r="AO95" s="149">
        <f>VLOOKUP($J95,context!$K$2:$AC$348,14,FALSE)</f>
        <v>0.4</v>
      </c>
      <c r="AP95" s="149">
        <f>VLOOKUP($J95,context!$K$2:$AC$348,15,FALSE)</f>
        <v>0</v>
      </c>
      <c r="AQ95" s="149">
        <f>VLOOKUP($J95,context!$K$2:$AC$348,16,FALSE)</f>
        <v>0.4</v>
      </c>
      <c r="AR95" s="149">
        <f t="shared" si="1"/>
        <v>4.3</v>
      </c>
    </row>
    <row r="96" spans="1:44" hidden="1">
      <c r="A96" s="52">
        <v>614</v>
      </c>
      <c r="B96" s="52" t="s">
        <v>13</v>
      </c>
      <c r="C96" s="117" t="s">
        <v>1902</v>
      </c>
      <c r="E96" s="69" t="s">
        <v>2271</v>
      </c>
      <c r="G96" s="62" t="s">
        <v>1911</v>
      </c>
      <c r="J96" s="70" t="s">
        <v>2311</v>
      </c>
      <c r="K96" s="69" t="s">
        <v>1912</v>
      </c>
      <c r="L96" s="69">
        <v>0</v>
      </c>
      <c r="N96" s="63">
        <v>0.5</v>
      </c>
      <c r="P96" s="77" t="s">
        <v>65</v>
      </c>
      <c r="Q96" s="67" t="s">
        <v>608</v>
      </c>
      <c r="R96" s="68" t="s">
        <v>608</v>
      </c>
      <c r="S96" s="74" t="s">
        <v>235</v>
      </c>
      <c r="T96" s="115" t="s">
        <v>235</v>
      </c>
      <c r="U96" s="121" t="s">
        <v>171</v>
      </c>
      <c r="V96" s="121" t="s">
        <v>167</v>
      </c>
      <c r="AB96" s="69" t="s">
        <v>2869</v>
      </c>
      <c r="AC96" s="61">
        <v>-1</v>
      </c>
      <c r="AD96" s="7" t="s">
        <v>2866</v>
      </c>
      <c r="AE96" s="131" t="s">
        <v>3037</v>
      </c>
      <c r="AF96" s="149">
        <f>VLOOKUP($J96,context!$K$2:$AC$348,5,FALSE)</f>
        <v>0</v>
      </c>
      <c r="AG96" s="149">
        <f>VLOOKUP($J96,context!$K$2:$AC$348,6,FALSE)</f>
        <v>0</v>
      </c>
      <c r="AH96" s="149">
        <f>VLOOKUP($J96,context!$K$2:$AC$348,7,FALSE)</f>
        <v>0</v>
      </c>
      <c r="AI96" s="149">
        <f>VLOOKUP($J96,context!$K$2:$AC$348,8,FALSE)</f>
        <v>0.6</v>
      </c>
      <c r="AJ96" s="149">
        <f>VLOOKUP($J96,context!$K$2:$AC$348,9,FALSE)</f>
        <v>0</v>
      </c>
      <c r="AK96" s="149">
        <f>VLOOKUP($J96,context!$K$2:$AC$348,10,FALSE)</f>
        <v>0</v>
      </c>
      <c r="AL96" s="149">
        <f>VLOOKUP($J96,context!$K$2:$AC$348,11,FALSE)</f>
        <v>0.4</v>
      </c>
      <c r="AM96" s="149">
        <f>VLOOKUP($J96,context!$K$2:$AC$348,12,FALSE)</f>
        <v>0</v>
      </c>
      <c r="AN96" s="149">
        <f>VLOOKUP($J96,context!$K$2:$AC$348,13,FALSE)</f>
        <v>0</v>
      </c>
      <c r="AO96" s="149">
        <f>VLOOKUP($J96,context!$K$2:$AC$348,14,FALSE)</f>
        <v>0.2</v>
      </c>
      <c r="AP96" s="149">
        <f>VLOOKUP($J96,context!$K$2:$AC$348,15,FALSE)</f>
        <v>0</v>
      </c>
      <c r="AQ96" s="149">
        <f>VLOOKUP($J96,context!$K$2:$AC$348,16,FALSE)</f>
        <v>0.2</v>
      </c>
      <c r="AR96" s="149">
        <f t="shared" si="1"/>
        <v>1.4</v>
      </c>
    </row>
    <row r="97" spans="1:44" hidden="1">
      <c r="A97" s="52">
        <v>630</v>
      </c>
      <c r="B97" s="52" t="s">
        <v>13</v>
      </c>
      <c r="C97" s="117" t="s">
        <v>1902</v>
      </c>
      <c r="E97" s="69" t="s">
        <v>2271</v>
      </c>
      <c r="G97" s="62" t="s">
        <v>1934</v>
      </c>
      <c r="J97" s="70" t="s">
        <v>2289</v>
      </c>
      <c r="K97" s="69" t="s">
        <v>1935</v>
      </c>
      <c r="L97" s="69">
        <v>0</v>
      </c>
      <c r="N97" s="63">
        <v>0.8</v>
      </c>
      <c r="P97" s="77" t="s">
        <v>65</v>
      </c>
      <c r="Q97" s="67" t="s">
        <v>612</v>
      </c>
      <c r="R97" s="68" t="s">
        <v>97</v>
      </c>
      <c r="S97" s="74" t="s">
        <v>235</v>
      </c>
      <c r="T97" s="115" t="s">
        <v>235</v>
      </c>
      <c r="U97" s="121" t="s">
        <v>171</v>
      </c>
      <c r="V97" s="121" t="s">
        <v>167</v>
      </c>
      <c r="AD97" s="7" t="s">
        <v>2866</v>
      </c>
      <c r="AE97" s="131" t="s">
        <v>3037</v>
      </c>
      <c r="AF97" s="149">
        <f>VLOOKUP($J97,context!$K$2:$AC$348,5,FALSE)</f>
        <v>0</v>
      </c>
      <c r="AG97" s="149">
        <f>VLOOKUP($J97,context!$K$2:$AC$348,6,FALSE)</f>
        <v>0</v>
      </c>
      <c r="AH97" s="149">
        <f>VLOOKUP($J97,context!$K$2:$AC$348,7,FALSE)</f>
        <v>0</v>
      </c>
      <c r="AI97" s="149">
        <f>VLOOKUP($J97,context!$K$2:$AC$348,8,FALSE)</f>
        <v>0.6</v>
      </c>
      <c r="AJ97" s="149">
        <f>VLOOKUP($J97,context!$K$2:$AC$348,9,FALSE)</f>
        <v>0</v>
      </c>
      <c r="AK97" s="149">
        <f>VLOOKUP($J97,context!$K$2:$AC$348,10,FALSE)</f>
        <v>0</v>
      </c>
      <c r="AL97" s="149">
        <f>VLOOKUP($J97,context!$K$2:$AC$348,11,FALSE)</f>
        <v>0.4</v>
      </c>
      <c r="AM97" s="149">
        <f>VLOOKUP($J97,context!$K$2:$AC$348,12,FALSE)</f>
        <v>0</v>
      </c>
      <c r="AN97" s="149">
        <f>VLOOKUP($J97,context!$K$2:$AC$348,13,FALSE)</f>
        <v>0.4</v>
      </c>
      <c r="AO97" s="149">
        <f>VLOOKUP($J97,context!$K$2:$AC$348,14,FALSE)</f>
        <v>0</v>
      </c>
      <c r="AP97" s="149">
        <f>VLOOKUP($J97,context!$K$2:$AC$348,15,FALSE)</f>
        <v>0</v>
      </c>
      <c r="AQ97" s="149">
        <f>VLOOKUP($J97,context!$K$2:$AC$348,16,FALSE)</f>
        <v>0.2</v>
      </c>
      <c r="AR97" s="149">
        <f t="shared" si="1"/>
        <v>1.5999999999999999</v>
      </c>
    </row>
    <row r="98" spans="1:44" hidden="1">
      <c r="A98" s="52">
        <v>631</v>
      </c>
      <c r="B98" s="52" t="s">
        <v>13</v>
      </c>
      <c r="C98" s="117" t="s">
        <v>1902</v>
      </c>
      <c r="E98" s="69" t="s">
        <v>2271</v>
      </c>
      <c r="G98" s="62" t="s">
        <v>1936</v>
      </c>
      <c r="J98" s="70" t="s">
        <v>2290</v>
      </c>
      <c r="K98" s="69" t="s">
        <v>1937</v>
      </c>
      <c r="L98" s="69">
        <v>0</v>
      </c>
      <c r="N98" s="63">
        <v>0.8</v>
      </c>
      <c r="P98" s="77" t="s">
        <v>65</v>
      </c>
      <c r="Q98" s="67" t="s">
        <v>612</v>
      </c>
      <c r="R98" s="68" t="s">
        <v>97</v>
      </c>
      <c r="S98" s="74" t="s">
        <v>235</v>
      </c>
      <c r="T98" s="115" t="s">
        <v>235</v>
      </c>
      <c r="U98" s="121" t="s">
        <v>171</v>
      </c>
      <c r="V98" s="121" t="s">
        <v>167</v>
      </c>
      <c r="AD98" s="7" t="s">
        <v>2866</v>
      </c>
      <c r="AE98" s="131" t="s">
        <v>3037</v>
      </c>
      <c r="AF98" s="149">
        <f>VLOOKUP($J98,context!$K$2:$AC$348,5,FALSE)</f>
        <v>0</v>
      </c>
      <c r="AG98" s="149">
        <f>VLOOKUP($J98,context!$K$2:$AC$348,6,FALSE)</f>
        <v>0</v>
      </c>
      <c r="AH98" s="149">
        <f>VLOOKUP($J98,context!$K$2:$AC$348,7,FALSE)</f>
        <v>0</v>
      </c>
      <c r="AI98" s="149">
        <f>VLOOKUP($J98,context!$K$2:$AC$348,8,FALSE)</f>
        <v>0.6</v>
      </c>
      <c r="AJ98" s="149">
        <f>VLOOKUP($J98,context!$K$2:$AC$348,9,FALSE)</f>
        <v>0</v>
      </c>
      <c r="AK98" s="149">
        <f>VLOOKUP($J98,context!$K$2:$AC$348,10,FALSE)</f>
        <v>0</v>
      </c>
      <c r="AL98" s="149">
        <f>VLOOKUP($J98,context!$K$2:$AC$348,11,FALSE)</f>
        <v>0.4</v>
      </c>
      <c r="AM98" s="149">
        <f>VLOOKUP($J98,context!$K$2:$AC$348,12,FALSE)</f>
        <v>0</v>
      </c>
      <c r="AN98" s="149">
        <f>VLOOKUP($J98,context!$K$2:$AC$348,13,FALSE)</f>
        <v>0.4</v>
      </c>
      <c r="AO98" s="149">
        <f>VLOOKUP($J98,context!$K$2:$AC$348,14,FALSE)</f>
        <v>0</v>
      </c>
      <c r="AP98" s="149">
        <f>VLOOKUP($J98,context!$K$2:$AC$348,15,FALSE)</f>
        <v>0</v>
      </c>
      <c r="AQ98" s="149">
        <f>VLOOKUP($J98,context!$K$2:$AC$348,16,FALSE)</f>
        <v>0.2</v>
      </c>
      <c r="AR98" s="149">
        <f t="shared" si="1"/>
        <v>1.5999999999999999</v>
      </c>
    </row>
    <row r="99" spans="1:44" hidden="1">
      <c r="A99" s="122">
        <v>862</v>
      </c>
      <c r="B99" s="52" t="s">
        <v>13</v>
      </c>
      <c r="C99" s="123" t="s">
        <v>2413</v>
      </c>
      <c r="D99" s="123" t="s">
        <v>2491</v>
      </c>
      <c r="E99" s="122" t="s">
        <v>2414</v>
      </c>
      <c r="F99" s="122">
        <v>4</v>
      </c>
      <c r="G99" s="124" t="s">
        <v>2492</v>
      </c>
      <c r="H99" s="122"/>
      <c r="I99" s="122"/>
      <c r="J99" s="125" t="s">
        <v>2575</v>
      </c>
      <c r="K99" s="122" t="s">
        <v>2493</v>
      </c>
      <c r="L99" s="69">
        <v>0</v>
      </c>
      <c r="M99" s="122"/>
      <c r="N99" s="123">
        <v>0.3</v>
      </c>
      <c r="O99" s="126"/>
      <c r="P99" s="122" t="s">
        <v>65</v>
      </c>
      <c r="Q99" s="127" t="s">
        <v>184</v>
      </c>
      <c r="R99" s="125" t="s">
        <v>145</v>
      </c>
      <c r="S99" s="74" t="s">
        <v>235</v>
      </c>
      <c r="T99" s="115" t="s">
        <v>235</v>
      </c>
      <c r="U99" s="121" t="s">
        <v>171</v>
      </c>
      <c r="V99" s="121" t="s">
        <v>167</v>
      </c>
      <c r="W99" s="122"/>
      <c r="X99" s="122"/>
      <c r="Y99" s="122"/>
      <c r="Z99" s="122"/>
      <c r="AA99" s="122"/>
      <c r="AB99" s="69" t="s">
        <v>2872</v>
      </c>
      <c r="AC99" s="122"/>
      <c r="AD99" s="7" t="s">
        <v>2866</v>
      </c>
      <c r="AE99" s="162" t="s">
        <v>2776</v>
      </c>
      <c r="AF99" s="149">
        <f>VLOOKUP($J99,context!$K$2:$AC$348,5,FALSE)</f>
        <v>0</v>
      </c>
      <c r="AG99" s="149">
        <f>VLOOKUP($J99,context!$K$2:$AC$348,6,FALSE)</f>
        <v>0</v>
      </c>
      <c r="AH99" s="149">
        <f>VLOOKUP($J99,context!$K$2:$AC$348,7,FALSE)</f>
        <v>0</v>
      </c>
      <c r="AI99" s="149">
        <f>VLOOKUP($J99,context!$K$2:$AC$348,8,FALSE)</f>
        <v>0</v>
      </c>
      <c r="AJ99" s="149">
        <f>VLOOKUP($J99,context!$K$2:$AC$348,9,FALSE)</f>
        <v>0</v>
      </c>
      <c r="AK99" s="149">
        <f>VLOOKUP($J99,context!$K$2:$AC$348,10,FALSE)</f>
        <v>0</v>
      </c>
      <c r="AL99" s="149">
        <f>VLOOKUP($J99,context!$K$2:$AC$348,11,FALSE)</f>
        <v>0.4</v>
      </c>
      <c r="AM99" s="149">
        <f>VLOOKUP($J99,context!$K$2:$AC$348,12,FALSE)</f>
        <v>0</v>
      </c>
      <c r="AN99" s="149">
        <f>VLOOKUP($J99,context!$K$2:$AC$348,13,FALSE)</f>
        <v>0.2</v>
      </c>
      <c r="AO99" s="149">
        <f>VLOOKUP($J99,context!$K$2:$AC$348,14,FALSE)</f>
        <v>0</v>
      </c>
      <c r="AP99" s="149">
        <f>VLOOKUP($J99,context!$K$2:$AC$348,15,FALSE)</f>
        <v>0</v>
      </c>
      <c r="AQ99" s="149">
        <f>VLOOKUP($J99,context!$K$2:$AC$348,16,FALSE)</f>
        <v>0.2</v>
      </c>
      <c r="AR99" s="149">
        <f t="shared" si="1"/>
        <v>0.8</v>
      </c>
    </row>
    <row r="100" spans="1:44" hidden="1">
      <c r="A100" s="122">
        <v>863</v>
      </c>
      <c r="B100" s="52" t="s">
        <v>13</v>
      </c>
      <c r="C100" s="123" t="s">
        <v>2413</v>
      </c>
      <c r="D100" s="123" t="s">
        <v>2499</v>
      </c>
      <c r="E100" s="122" t="s">
        <v>2414</v>
      </c>
      <c r="F100" s="122">
        <v>4</v>
      </c>
      <c r="G100" s="128" t="s">
        <v>2500</v>
      </c>
      <c r="H100" s="122"/>
      <c r="I100" s="122"/>
      <c r="J100" s="125" t="s">
        <v>2576</v>
      </c>
      <c r="K100" s="122" t="s">
        <v>2501</v>
      </c>
      <c r="L100" s="69">
        <v>0</v>
      </c>
      <c r="M100" s="122"/>
      <c r="N100" s="123">
        <v>0</v>
      </c>
      <c r="O100" s="126"/>
      <c r="P100" s="122" t="s">
        <v>65</v>
      </c>
      <c r="Q100" s="127" t="s">
        <v>108</v>
      </c>
      <c r="R100" s="125" t="s">
        <v>145</v>
      </c>
      <c r="S100" s="74" t="s">
        <v>235</v>
      </c>
      <c r="T100" s="115" t="s">
        <v>235</v>
      </c>
      <c r="U100" s="121" t="s">
        <v>171</v>
      </c>
      <c r="V100" s="121" t="s">
        <v>167</v>
      </c>
      <c r="W100" s="122" t="s">
        <v>609</v>
      </c>
      <c r="X100" s="122"/>
      <c r="Y100" s="122"/>
      <c r="Z100" s="122"/>
      <c r="AA100" s="122"/>
      <c r="AB100" s="7" t="s">
        <v>2886</v>
      </c>
      <c r="AC100" s="122">
        <v>-1</v>
      </c>
      <c r="AD100" s="7" t="s">
        <v>2866</v>
      </c>
      <c r="AE100" s="162" t="s">
        <v>2776</v>
      </c>
      <c r="AF100" s="149">
        <f>VLOOKUP($J100,context!$K$2:$AC$348,5,FALSE)</f>
        <v>1</v>
      </c>
      <c r="AG100" s="149">
        <f>VLOOKUP($J100,context!$K$2:$AC$348,6,FALSE)</f>
        <v>0</v>
      </c>
      <c r="AH100" s="149">
        <f>VLOOKUP($J100,context!$K$2:$AC$348,7,FALSE)</f>
        <v>0</v>
      </c>
      <c r="AI100" s="149">
        <f>VLOOKUP($J100,context!$K$2:$AC$348,8,FALSE)</f>
        <v>0</v>
      </c>
      <c r="AJ100" s="149">
        <f>VLOOKUP($J100,context!$K$2:$AC$348,9,FALSE)</f>
        <v>0</v>
      </c>
      <c r="AK100" s="149">
        <f>VLOOKUP($J100,context!$K$2:$AC$348,10,FALSE)</f>
        <v>0</v>
      </c>
      <c r="AL100" s="149">
        <f>VLOOKUP($J100,context!$K$2:$AC$348,11,FALSE)</f>
        <v>0</v>
      </c>
      <c r="AM100" s="149">
        <f>VLOOKUP($J100,context!$K$2:$AC$348,12,FALSE)</f>
        <v>0</v>
      </c>
      <c r="AN100" s="149">
        <f>VLOOKUP($J100,context!$K$2:$AC$348,13,FALSE)</f>
        <v>0</v>
      </c>
      <c r="AO100" s="149">
        <f>VLOOKUP($J100,context!$K$2:$AC$348,14,FALSE)</f>
        <v>0</v>
      </c>
      <c r="AP100" s="149">
        <f>VLOOKUP($J100,context!$K$2:$AC$348,15,FALSE)</f>
        <v>0</v>
      </c>
      <c r="AQ100" s="149">
        <f>VLOOKUP($J100,context!$K$2:$AC$348,16,FALSE)</f>
        <v>0.4</v>
      </c>
      <c r="AR100" s="149">
        <f t="shared" si="1"/>
        <v>1.4</v>
      </c>
    </row>
    <row r="101" spans="1:44" hidden="1">
      <c r="A101" s="52">
        <v>796</v>
      </c>
      <c r="B101" s="52" t="s">
        <v>13</v>
      </c>
      <c r="C101" s="117" t="s">
        <v>1902</v>
      </c>
      <c r="E101" s="69" t="s">
        <v>2271</v>
      </c>
      <c r="G101" s="62" t="s">
        <v>2185</v>
      </c>
      <c r="J101" s="70" t="s">
        <v>2918</v>
      </c>
      <c r="K101" s="69" t="s">
        <v>2281</v>
      </c>
      <c r="L101" s="69">
        <v>0</v>
      </c>
      <c r="N101" s="63">
        <v>0.6</v>
      </c>
      <c r="P101" s="77" t="s">
        <v>65</v>
      </c>
      <c r="Q101" s="67" t="s">
        <v>608</v>
      </c>
      <c r="R101" s="68" t="s">
        <v>145</v>
      </c>
      <c r="S101" s="74" t="s">
        <v>66</v>
      </c>
      <c r="T101" s="115" t="s">
        <v>66</v>
      </c>
      <c r="U101" s="121" t="s">
        <v>171</v>
      </c>
      <c r="V101" s="121" t="s">
        <v>1182</v>
      </c>
      <c r="W101" s="69" t="s">
        <v>609</v>
      </c>
      <c r="Y101" s="69" t="s">
        <v>609</v>
      </c>
      <c r="AB101" s="69" t="s">
        <v>2917</v>
      </c>
      <c r="AC101" s="61">
        <v>-1</v>
      </c>
      <c r="AD101" s="7" t="s">
        <v>2863</v>
      </c>
      <c r="AE101" s="131" t="s">
        <v>2776</v>
      </c>
      <c r="AF101" s="149">
        <f>VLOOKUP($J101,context!$K$2:$AC$348,5,FALSE)</f>
        <v>0</v>
      </c>
      <c r="AG101" s="149">
        <f>VLOOKUP($J101,context!$K$2:$AC$348,6,FALSE)</f>
        <v>0</v>
      </c>
      <c r="AH101" s="149">
        <f>VLOOKUP($J101,context!$K$2:$AC$348,7,FALSE)</f>
        <v>0</v>
      </c>
      <c r="AI101" s="149">
        <f>VLOOKUP($J101,context!$K$2:$AC$348,8,FALSE)</f>
        <v>0.2</v>
      </c>
      <c r="AJ101" s="149">
        <f>VLOOKUP($J101,context!$K$2:$AC$348,9,FALSE)</f>
        <v>0</v>
      </c>
      <c r="AK101" s="149">
        <f>VLOOKUP($J101,context!$K$2:$AC$348,10,FALSE)</f>
        <v>0</v>
      </c>
      <c r="AL101" s="149">
        <f>VLOOKUP($J101,context!$K$2:$AC$348,11,FALSE)</f>
        <v>0.8</v>
      </c>
      <c r="AM101" s="149">
        <f>VLOOKUP($J101,context!$K$2:$AC$348,12,FALSE)</f>
        <v>0.2</v>
      </c>
      <c r="AN101" s="149">
        <f>VLOOKUP($J101,context!$K$2:$AC$348,13,FALSE)</f>
        <v>0.2</v>
      </c>
      <c r="AO101" s="149">
        <f>VLOOKUP($J101,context!$K$2:$AC$348,14,FALSE)</f>
        <v>0.2</v>
      </c>
      <c r="AP101" s="149">
        <f>VLOOKUP($J101,context!$K$2:$AC$348,15,FALSE)</f>
        <v>0</v>
      </c>
      <c r="AQ101" s="149">
        <f>VLOOKUP($J101,context!$K$2:$AC$348,16,FALSE)</f>
        <v>0.6</v>
      </c>
      <c r="AR101" s="149">
        <f t="shared" si="1"/>
        <v>2.1999999999999997</v>
      </c>
    </row>
    <row r="102" spans="1:44" hidden="1">
      <c r="A102" s="52">
        <v>790</v>
      </c>
      <c r="B102" s="52" t="s">
        <v>13</v>
      </c>
      <c r="C102" s="117" t="s">
        <v>1902</v>
      </c>
      <c r="E102" s="69" t="s">
        <v>2271</v>
      </c>
      <c r="G102" s="62" t="s">
        <v>2176</v>
      </c>
      <c r="J102" s="70" t="s">
        <v>2320</v>
      </c>
      <c r="K102" s="61" t="s">
        <v>2177</v>
      </c>
      <c r="L102" s="69">
        <v>0</v>
      </c>
      <c r="N102" s="63">
        <v>0.6</v>
      </c>
      <c r="P102" s="77" t="s">
        <v>65</v>
      </c>
      <c r="Q102" s="67" t="s">
        <v>608</v>
      </c>
      <c r="R102" s="68" t="s">
        <v>145</v>
      </c>
      <c r="S102" s="74" t="s">
        <v>66</v>
      </c>
      <c r="T102" s="115" t="s">
        <v>66</v>
      </c>
      <c r="U102" s="121" t="s">
        <v>171</v>
      </c>
      <c r="V102" s="121" t="s">
        <v>1182</v>
      </c>
      <c r="Y102" s="69" t="s">
        <v>609</v>
      </c>
      <c r="AB102" s="69" t="s">
        <v>2916</v>
      </c>
      <c r="AC102" s="61">
        <v>0</v>
      </c>
      <c r="AD102" s="7" t="s">
        <v>2863</v>
      </c>
      <c r="AE102" s="131" t="s">
        <v>3038</v>
      </c>
      <c r="AF102" s="149">
        <f>VLOOKUP($J102,context!$K$2:$AC$348,5,FALSE)</f>
        <v>0</v>
      </c>
      <c r="AG102" s="149">
        <f>VLOOKUP($J102,context!$K$2:$AC$348,6,FALSE)</f>
        <v>0</v>
      </c>
      <c r="AH102" s="149">
        <f>VLOOKUP($J102,context!$K$2:$AC$348,7,FALSE)</f>
        <v>0</v>
      </c>
      <c r="AI102" s="149">
        <f>VLOOKUP($J102,context!$K$2:$AC$348,8,FALSE)</f>
        <v>0.2</v>
      </c>
      <c r="AJ102" s="149">
        <f>VLOOKUP($J102,context!$K$2:$AC$348,9,FALSE)</f>
        <v>0</v>
      </c>
      <c r="AK102" s="149">
        <f>VLOOKUP($J102,context!$K$2:$AC$348,10,FALSE)</f>
        <v>0</v>
      </c>
      <c r="AL102" s="149">
        <f>VLOOKUP($J102,context!$K$2:$AC$348,11,FALSE)</f>
        <v>0.8</v>
      </c>
      <c r="AM102" s="149">
        <f>VLOOKUP($J102,context!$K$2:$AC$348,12,FALSE)</f>
        <v>0.2</v>
      </c>
      <c r="AN102" s="149">
        <f>VLOOKUP($J102,context!$K$2:$AC$348,13,FALSE)</f>
        <v>0.4</v>
      </c>
      <c r="AO102" s="149">
        <f>VLOOKUP($J102,context!$K$2:$AC$348,14,FALSE)</f>
        <v>0.2</v>
      </c>
      <c r="AP102" s="149">
        <f>VLOOKUP($J102,context!$K$2:$AC$348,15,FALSE)</f>
        <v>0</v>
      </c>
      <c r="AQ102" s="149">
        <f>VLOOKUP($J102,context!$K$2:$AC$348,16,FALSE)</f>
        <v>0.8</v>
      </c>
      <c r="AR102" s="149">
        <f t="shared" si="1"/>
        <v>2.6</v>
      </c>
    </row>
    <row r="103" spans="1:44" hidden="1">
      <c r="A103" s="52">
        <v>650</v>
      </c>
      <c r="B103" s="52" t="s">
        <v>13</v>
      </c>
      <c r="C103" s="117" t="s">
        <v>1902</v>
      </c>
      <c r="E103" s="69" t="s">
        <v>2271</v>
      </c>
      <c r="G103" s="62" t="s">
        <v>1963</v>
      </c>
      <c r="J103" s="62" t="s">
        <v>1963</v>
      </c>
      <c r="K103" s="69" t="s">
        <v>1964</v>
      </c>
      <c r="L103" s="69">
        <v>0</v>
      </c>
      <c r="N103" s="63">
        <v>0.5</v>
      </c>
      <c r="P103" s="69" t="s">
        <v>688</v>
      </c>
      <c r="Q103" s="67" t="s">
        <v>608</v>
      </c>
      <c r="R103" s="68" t="s">
        <v>145</v>
      </c>
      <c r="S103" s="74" t="s">
        <v>66</v>
      </c>
      <c r="T103" s="115" t="s">
        <v>66</v>
      </c>
      <c r="U103" s="121" t="s">
        <v>171</v>
      </c>
      <c r="V103" s="121" t="s">
        <v>167</v>
      </c>
      <c r="AC103" s="61">
        <v>1</v>
      </c>
      <c r="AE103" s="70" t="s">
        <v>2787</v>
      </c>
      <c r="AF103" s="149">
        <f>VLOOKUP($J103,context!$K$2:$AC$348,5,FALSE)</f>
        <v>0</v>
      </c>
      <c r="AG103" s="149">
        <f>VLOOKUP($J103,context!$K$2:$AC$348,6,FALSE)</f>
        <v>0</v>
      </c>
      <c r="AH103" s="149">
        <f>VLOOKUP($J103,context!$K$2:$AC$348,7,FALSE)</f>
        <v>0</v>
      </c>
      <c r="AI103" s="149">
        <f>VLOOKUP($J103,context!$K$2:$AC$348,8,FALSE)</f>
        <v>0</v>
      </c>
      <c r="AJ103" s="149">
        <f>VLOOKUP($J103,context!$K$2:$AC$348,9,FALSE)</f>
        <v>0</v>
      </c>
      <c r="AK103" s="149">
        <f>VLOOKUP($J103,context!$K$2:$AC$348,10,FALSE)</f>
        <v>0</v>
      </c>
      <c r="AL103" s="149">
        <f>VLOOKUP($J103,context!$K$2:$AC$348,11,FALSE)</f>
        <v>0</v>
      </c>
      <c r="AM103" s="149">
        <f>VLOOKUP($J103,context!$K$2:$AC$348,12,FALSE)</f>
        <v>0</v>
      </c>
      <c r="AN103" s="149">
        <f>VLOOKUP($J103,context!$K$2:$AC$348,13,FALSE)</f>
        <v>0</v>
      </c>
      <c r="AO103" s="149">
        <f>VLOOKUP($J103,context!$K$2:$AC$348,14,FALSE)</f>
        <v>0</v>
      </c>
      <c r="AP103" s="149">
        <f>VLOOKUP($J103,context!$K$2:$AC$348,15,FALSE)</f>
        <v>0</v>
      </c>
      <c r="AQ103" s="149">
        <f>VLOOKUP($J103,context!$K$2:$AC$348,16,FALSE)</f>
        <v>0</v>
      </c>
      <c r="AR103" s="149">
        <f t="shared" si="1"/>
        <v>0</v>
      </c>
    </row>
    <row r="104" spans="1:44" hidden="1">
      <c r="A104" s="52">
        <v>651</v>
      </c>
      <c r="B104" s="52" t="s">
        <v>13</v>
      </c>
      <c r="C104" s="117" t="s">
        <v>1902</v>
      </c>
      <c r="E104" s="69" t="s">
        <v>2271</v>
      </c>
      <c r="G104" s="62" t="s">
        <v>1965</v>
      </c>
      <c r="J104" s="62" t="s">
        <v>1965</v>
      </c>
      <c r="K104" s="61" t="s">
        <v>1966</v>
      </c>
      <c r="L104" s="69">
        <v>0</v>
      </c>
      <c r="N104" s="63">
        <v>0.5</v>
      </c>
      <c r="P104" s="69" t="s">
        <v>688</v>
      </c>
      <c r="Q104" s="67" t="s">
        <v>608</v>
      </c>
      <c r="R104" s="68" t="s">
        <v>145</v>
      </c>
      <c r="S104" s="74" t="s">
        <v>66</v>
      </c>
      <c r="T104" s="115" t="s">
        <v>66</v>
      </c>
      <c r="U104" s="121" t="s">
        <v>171</v>
      </c>
      <c r="V104" s="121" t="s">
        <v>167</v>
      </c>
      <c r="AC104" s="61">
        <v>1</v>
      </c>
      <c r="AE104" s="70" t="s">
        <v>2787</v>
      </c>
      <c r="AF104" s="149">
        <f>VLOOKUP($J104,context!$K$2:$AC$348,5,FALSE)</f>
        <v>0</v>
      </c>
      <c r="AG104" s="149">
        <f>VLOOKUP($J104,context!$K$2:$AC$348,6,FALSE)</f>
        <v>0</v>
      </c>
      <c r="AH104" s="149">
        <f>VLOOKUP($J104,context!$K$2:$AC$348,7,FALSE)</f>
        <v>0</v>
      </c>
      <c r="AI104" s="149">
        <f>VLOOKUP($J104,context!$K$2:$AC$348,8,FALSE)</f>
        <v>0.2</v>
      </c>
      <c r="AJ104" s="149">
        <f>VLOOKUP($J104,context!$K$2:$AC$348,9,FALSE)</f>
        <v>0.2</v>
      </c>
      <c r="AK104" s="149">
        <f>VLOOKUP($J104,context!$K$2:$AC$348,10,FALSE)</f>
        <v>1</v>
      </c>
      <c r="AL104" s="149">
        <f>VLOOKUP($J104,context!$K$2:$AC$348,11,FALSE)</f>
        <v>0.4</v>
      </c>
      <c r="AM104" s="149">
        <f>VLOOKUP($J104,context!$K$2:$AC$348,12,FALSE)</f>
        <v>0</v>
      </c>
      <c r="AN104" s="149">
        <f>VLOOKUP($J104,context!$K$2:$AC$348,13,FALSE)</f>
        <v>0</v>
      </c>
      <c r="AO104" s="149">
        <f>VLOOKUP($J104,context!$K$2:$AC$348,14,FALSE)</f>
        <v>0.2</v>
      </c>
      <c r="AP104" s="149">
        <f>VLOOKUP($J104,context!$K$2:$AC$348,15,FALSE)</f>
        <v>0</v>
      </c>
      <c r="AQ104" s="149">
        <f>VLOOKUP($J104,context!$K$2:$AC$348,16,FALSE)</f>
        <v>0.2</v>
      </c>
      <c r="AR104" s="149">
        <f t="shared" si="1"/>
        <v>2.1999999999999997</v>
      </c>
    </row>
    <row r="105" spans="1:44" hidden="1">
      <c r="A105" s="52">
        <v>813</v>
      </c>
      <c r="B105" s="52" t="s">
        <v>13</v>
      </c>
      <c r="C105" s="117" t="s">
        <v>1902</v>
      </c>
      <c r="E105" s="69" t="s">
        <v>2271</v>
      </c>
      <c r="G105" s="62" t="s">
        <v>2206</v>
      </c>
      <c r="J105" s="70" t="s">
        <v>2584</v>
      </c>
      <c r="K105" s="61" t="s">
        <v>2207</v>
      </c>
      <c r="L105" s="69">
        <v>0</v>
      </c>
      <c r="N105" s="63">
        <v>0.6</v>
      </c>
      <c r="P105" s="77" t="s">
        <v>263</v>
      </c>
      <c r="Q105" s="67" t="s">
        <v>655</v>
      </c>
      <c r="R105" s="68" t="s">
        <v>608</v>
      </c>
      <c r="S105" s="74" t="s">
        <v>66</v>
      </c>
      <c r="T105" s="115" t="s">
        <v>66</v>
      </c>
      <c r="U105" s="121" t="s">
        <v>171</v>
      </c>
      <c r="V105" s="121" t="s">
        <v>167</v>
      </c>
      <c r="AC105" s="61">
        <v>1</v>
      </c>
      <c r="AE105" s="70" t="s">
        <v>2787</v>
      </c>
      <c r="AF105" s="149">
        <f>VLOOKUP($J105,context!$K$2:$AC$348,5,FALSE)</f>
        <v>0</v>
      </c>
      <c r="AG105" s="149">
        <f>VLOOKUP($J105,context!$K$2:$AC$348,6,FALSE)</f>
        <v>0</v>
      </c>
      <c r="AH105" s="149">
        <f>VLOOKUP($J105,context!$K$2:$AC$348,7,FALSE)</f>
        <v>0</v>
      </c>
      <c r="AI105" s="149">
        <f>VLOOKUP($J105,context!$K$2:$AC$348,8,FALSE)</f>
        <v>0.8</v>
      </c>
      <c r="AJ105" s="149">
        <f>VLOOKUP($J105,context!$K$2:$AC$348,9,FALSE)</f>
        <v>0.6</v>
      </c>
      <c r="AK105" s="149">
        <f>VLOOKUP($J105,context!$K$2:$AC$348,10,FALSE)</f>
        <v>1</v>
      </c>
      <c r="AL105" s="149">
        <f>VLOOKUP($J105,context!$K$2:$AC$348,11,FALSE)</f>
        <v>0.4</v>
      </c>
      <c r="AM105" s="149">
        <f>VLOOKUP($J105,context!$K$2:$AC$348,12,FALSE)</f>
        <v>0</v>
      </c>
      <c r="AN105" s="149">
        <f>VLOOKUP($J105,context!$K$2:$AC$348,13,FALSE)</f>
        <v>0</v>
      </c>
      <c r="AO105" s="149">
        <f>VLOOKUP($J105,context!$K$2:$AC$348,14,FALSE)</f>
        <v>0.8</v>
      </c>
      <c r="AP105" s="149">
        <f>VLOOKUP($J105,context!$K$2:$AC$348,15,FALSE)</f>
        <v>0</v>
      </c>
      <c r="AQ105" s="149">
        <f>VLOOKUP($J105,context!$K$2:$AC$348,16,FALSE)</f>
        <v>0.8</v>
      </c>
      <c r="AR105" s="149">
        <f t="shared" si="1"/>
        <v>4.3999999999999995</v>
      </c>
    </row>
    <row r="106" spans="1:44" hidden="1">
      <c r="A106" s="52">
        <v>22</v>
      </c>
      <c r="B106" s="52" t="s">
        <v>13</v>
      </c>
      <c r="C106" s="66" t="s">
        <v>44</v>
      </c>
      <c r="D106" s="52"/>
      <c r="E106" s="77" t="s">
        <v>629</v>
      </c>
      <c r="F106" s="50">
        <v>4</v>
      </c>
      <c r="G106" s="77" t="s">
        <v>313</v>
      </c>
      <c r="H106" s="77"/>
      <c r="I106" s="69" t="s">
        <v>313</v>
      </c>
      <c r="J106" s="70" t="s">
        <v>313</v>
      </c>
      <c r="K106" s="77" t="s">
        <v>641</v>
      </c>
      <c r="L106" s="69">
        <v>0</v>
      </c>
      <c r="M106" s="77"/>
      <c r="N106" s="6">
        <v>0.5</v>
      </c>
      <c r="O106" s="55"/>
      <c r="P106" s="77" t="s">
        <v>65</v>
      </c>
      <c r="Q106" s="67" t="s">
        <v>108</v>
      </c>
      <c r="R106" s="68" t="s">
        <v>145</v>
      </c>
      <c r="S106" s="74" t="s">
        <v>66</v>
      </c>
      <c r="T106" s="115" t="s">
        <v>66</v>
      </c>
      <c r="U106" s="121" t="s">
        <v>130</v>
      </c>
      <c r="V106" s="121" t="s">
        <v>371</v>
      </c>
      <c r="W106" s="69"/>
      <c r="X106" s="69" t="s">
        <v>609</v>
      </c>
      <c r="Y106" s="69" t="s">
        <v>609</v>
      </c>
      <c r="Z106" s="77"/>
      <c r="AB106" s="69" t="s">
        <v>2994</v>
      </c>
      <c r="AC106" s="77">
        <v>0</v>
      </c>
      <c r="AD106" s="7" t="s">
        <v>2777</v>
      </c>
      <c r="AE106" s="70" t="s">
        <v>2823</v>
      </c>
      <c r="AF106" s="149">
        <f>VLOOKUP($J106,context!$K$2:$AC$348,5,FALSE)</f>
        <v>1</v>
      </c>
      <c r="AG106" s="149">
        <f>VLOOKUP($J106,context!$K$2:$AC$348,6,FALSE)</f>
        <v>1</v>
      </c>
      <c r="AH106" s="149">
        <f>VLOOKUP($J106,context!$K$2:$AC$348,7,FALSE)</f>
        <v>0</v>
      </c>
      <c r="AI106" s="149">
        <f>VLOOKUP($J106,context!$K$2:$AC$348,8,FALSE)</f>
        <v>1</v>
      </c>
      <c r="AJ106" s="149">
        <f>VLOOKUP($J106,context!$K$2:$AC$348,9,FALSE)</f>
        <v>0</v>
      </c>
      <c r="AK106" s="149">
        <f>VLOOKUP($J106,context!$K$2:$AC$348,10,FALSE)</f>
        <v>0</v>
      </c>
      <c r="AL106" s="149">
        <f>VLOOKUP($J106,context!$K$2:$AC$348,11,FALSE)</f>
        <v>0</v>
      </c>
      <c r="AM106" s="149">
        <f>VLOOKUP($J106,context!$K$2:$AC$348,12,FALSE)</f>
        <v>0</v>
      </c>
      <c r="AN106" s="149">
        <f>VLOOKUP($J106,context!$K$2:$AC$348,13,FALSE)</f>
        <v>0</v>
      </c>
      <c r="AO106" s="149">
        <f>VLOOKUP($J106,context!$K$2:$AC$348,14,FALSE)</f>
        <v>0.2</v>
      </c>
      <c r="AP106" s="149">
        <f>VLOOKUP($J106,context!$K$2:$AC$348,15,FALSE)</f>
        <v>0</v>
      </c>
      <c r="AQ106" s="149">
        <f>VLOOKUP($J106,context!$K$2:$AC$348,16,FALSE)</f>
        <v>0</v>
      </c>
      <c r="AR106" s="149">
        <f t="shared" si="1"/>
        <v>3.2</v>
      </c>
    </row>
    <row r="107" spans="1:44" hidden="1">
      <c r="A107" s="52">
        <v>198</v>
      </c>
      <c r="B107" s="52" t="s">
        <v>13</v>
      </c>
      <c r="C107" s="115" t="s">
        <v>41</v>
      </c>
      <c r="D107" s="52" t="s">
        <v>812</v>
      </c>
      <c r="E107" s="77" t="s">
        <v>813</v>
      </c>
      <c r="F107" s="50">
        <v>4</v>
      </c>
      <c r="G107" s="50" t="s">
        <v>312</v>
      </c>
      <c r="H107" s="50"/>
      <c r="I107" s="69" t="s">
        <v>312</v>
      </c>
      <c r="J107" s="70" t="s">
        <v>313</v>
      </c>
      <c r="K107" s="69" t="s">
        <v>814</v>
      </c>
      <c r="L107" s="69">
        <v>1</v>
      </c>
      <c r="M107" s="77" t="s">
        <v>815</v>
      </c>
      <c r="N107" s="6">
        <v>0.5</v>
      </c>
      <c r="O107" s="6"/>
      <c r="P107" s="77" t="s">
        <v>65</v>
      </c>
      <c r="Q107" s="67" t="s">
        <v>108</v>
      </c>
      <c r="R107" s="68" t="s">
        <v>145</v>
      </c>
      <c r="S107" s="74" t="s">
        <v>66</v>
      </c>
      <c r="T107" s="115" t="s">
        <v>66</v>
      </c>
      <c r="U107" s="121" t="s">
        <v>130</v>
      </c>
      <c r="V107" s="121" t="s">
        <v>371</v>
      </c>
      <c r="W107" s="69"/>
      <c r="X107" s="69" t="s">
        <v>609</v>
      </c>
      <c r="Y107" s="69" t="s">
        <v>609</v>
      </c>
      <c r="Z107" s="77"/>
      <c r="AB107" s="69" t="s">
        <v>2994</v>
      </c>
      <c r="AC107" s="77">
        <v>0</v>
      </c>
      <c r="AD107" s="7" t="s">
        <v>2777</v>
      </c>
      <c r="AE107" s="70" t="s">
        <v>2823</v>
      </c>
      <c r="AF107" s="149">
        <f>VLOOKUP($J107,context!$K$2:$AC$348,5,FALSE)</f>
        <v>1</v>
      </c>
      <c r="AG107" s="149">
        <f>VLOOKUP($J107,context!$K$2:$AC$348,6,FALSE)</f>
        <v>1</v>
      </c>
      <c r="AH107" s="149">
        <f>VLOOKUP($J107,context!$K$2:$AC$348,7,FALSE)</f>
        <v>0</v>
      </c>
      <c r="AI107" s="149">
        <f>VLOOKUP($J107,context!$K$2:$AC$348,8,FALSE)</f>
        <v>1</v>
      </c>
      <c r="AJ107" s="149">
        <f>VLOOKUP($J107,context!$K$2:$AC$348,9,FALSE)</f>
        <v>0</v>
      </c>
      <c r="AK107" s="149">
        <f>VLOOKUP($J107,context!$K$2:$AC$348,10,FALSE)</f>
        <v>0</v>
      </c>
      <c r="AL107" s="149">
        <f>VLOOKUP($J107,context!$K$2:$AC$348,11,FALSE)</f>
        <v>0</v>
      </c>
      <c r="AM107" s="149">
        <f>VLOOKUP($J107,context!$K$2:$AC$348,12,FALSE)</f>
        <v>0</v>
      </c>
      <c r="AN107" s="149">
        <f>VLOOKUP($J107,context!$K$2:$AC$348,13,FALSE)</f>
        <v>0</v>
      </c>
      <c r="AO107" s="149">
        <f>VLOOKUP($J107,context!$K$2:$AC$348,14,FALSE)</f>
        <v>0.2</v>
      </c>
      <c r="AP107" s="149">
        <f>VLOOKUP($J107,context!$K$2:$AC$348,15,FALSE)</f>
        <v>0</v>
      </c>
      <c r="AQ107" s="149">
        <f>VLOOKUP($J107,context!$K$2:$AC$348,16,FALSE)</f>
        <v>0</v>
      </c>
      <c r="AR107" s="149">
        <f t="shared" si="1"/>
        <v>3.2</v>
      </c>
    </row>
    <row r="108" spans="1:44" hidden="1">
      <c r="A108" s="52">
        <v>566</v>
      </c>
      <c r="B108" s="52" t="s">
        <v>13</v>
      </c>
      <c r="C108" s="114" t="s">
        <v>1732</v>
      </c>
      <c r="E108" s="69" t="s">
        <v>1891</v>
      </c>
      <c r="F108" s="61">
        <v>2</v>
      </c>
      <c r="G108" s="69" t="s">
        <v>1703</v>
      </c>
      <c r="I108" s="69" t="s">
        <v>1703</v>
      </c>
      <c r="J108" s="70" t="s">
        <v>1703</v>
      </c>
      <c r="K108" s="69" t="s">
        <v>2997</v>
      </c>
      <c r="L108" s="61">
        <v>1</v>
      </c>
      <c r="M108" s="61" t="s">
        <v>1816</v>
      </c>
      <c r="N108" s="63">
        <v>0.8</v>
      </c>
      <c r="P108" s="77" t="s">
        <v>688</v>
      </c>
      <c r="Q108" s="67" t="s">
        <v>608</v>
      </c>
      <c r="R108" s="68" t="s">
        <v>145</v>
      </c>
      <c r="T108" s="115" t="s">
        <v>145</v>
      </c>
      <c r="U108" s="121" t="s">
        <v>171</v>
      </c>
      <c r="V108" s="121" t="s">
        <v>167</v>
      </c>
      <c r="AB108" s="69" t="s">
        <v>2998</v>
      </c>
      <c r="AC108" s="61">
        <v>0</v>
      </c>
      <c r="AD108" s="66" t="s">
        <v>2999</v>
      </c>
      <c r="AE108" s="70" t="s">
        <v>2776</v>
      </c>
      <c r="AF108" s="149">
        <f>VLOOKUP($J108,context!$K$2:$AC$348,5,FALSE)</f>
        <v>1</v>
      </c>
      <c r="AG108" s="149">
        <f>VLOOKUP($J108,context!$K$2:$AC$348,6,FALSE)</f>
        <v>0</v>
      </c>
      <c r="AH108" s="149">
        <f>VLOOKUP($J108,context!$K$2:$AC$348,7,FALSE)</f>
        <v>0</v>
      </c>
      <c r="AI108" s="149">
        <f>VLOOKUP($J108,context!$K$2:$AC$348,8,FALSE)</f>
        <v>1</v>
      </c>
      <c r="AJ108" s="149">
        <f>VLOOKUP($J108,context!$K$2:$AC$348,9,FALSE)</f>
        <v>0</v>
      </c>
      <c r="AK108" s="149">
        <f>VLOOKUP($J108,context!$K$2:$AC$348,10,FALSE)</f>
        <v>0</v>
      </c>
      <c r="AL108" s="149">
        <f>VLOOKUP($J108,context!$K$2:$AC$348,11,FALSE)</f>
        <v>0</v>
      </c>
      <c r="AM108" s="149">
        <f>VLOOKUP($J108,context!$K$2:$AC$348,12,FALSE)</f>
        <v>0</v>
      </c>
      <c r="AN108" s="149">
        <f>VLOOKUP($J108,context!$K$2:$AC$348,13,FALSE)</f>
        <v>0</v>
      </c>
      <c r="AO108" s="149">
        <f>VLOOKUP($J108,context!$K$2:$AC$348,14,FALSE)</f>
        <v>0.4</v>
      </c>
      <c r="AP108" s="149">
        <f>VLOOKUP($J108,context!$K$2:$AC$348,15,FALSE)</f>
        <v>0</v>
      </c>
      <c r="AQ108" s="149">
        <f>VLOOKUP($J108,context!$K$2:$AC$348,16,FALSE)</f>
        <v>0</v>
      </c>
      <c r="AR108" s="149">
        <f t="shared" si="1"/>
        <v>2.4</v>
      </c>
    </row>
    <row r="109" spans="1:44" hidden="1">
      <c r="A109" s="52">
        <v>7</v>
      </c>
      <c r="B109" s="52" t="s">
        <v>13</v>
      </c>
      <c r="C109" s="66" t="s">
        <v>21</v>
      </c>
      <c r="D109" s="52"/>
      <c r="E109" s="50" t="s">
        <v>605</v>
      </c>
      <c r="F109" s="50">
        <v>3</v>
      </c>
      <c r="G109" s="50" t="s">
        <v>121</v>
      </c>
      <c r="H109" s="77"/>
      <c r="I109" s="69" t="s">
        <v>130</v>
      </c>
      <c r="J109" s="70" t="s">
        <v>123</v>
      </c>
      <c r="K109" s="77" t="s">
        <v>618</v>
      </c>
      <c r="L109" s="77">
        <v>0</v>
      </c>
      <c r="M109" s="77"/>
      <c r="N109" s="6">
        <v>1</v>
      </c>
      <c r="O109" s="55"/>
      <c r="P109" s="77" t="s">
        <v>65</v>
      </c>
      <c r="Q109" s="67" t="s">
        <v>108</v>
      </c>
      <c r="R109" s="68" t="s">
        <v>123</v>
      </c>
      <c r="S109" s="74" t="s">
        <v>66</v>
      </c>
      <c r="T109" s="115" t="s">
        <v>66</v>
      </c>
      <c r="U109" s="121" t="s">
        <v>130</v>
      </c>
      <c r="V109" s="121" t="s">
        <v>167</v>
      </c>
      <c r="W109" s="77"/>
      <c r="X109" s="69" t="s">
        <v>609</v>
      </c>
      <c r="Y109" s="77"/>
      <c r="Z109" s="77"/>
      <c r="AB109" s="69" t="s">
        <v>1222</v>
      </c>
      <c r="AC109" s="77">
        <v>1</v>
      </c>
      <c r="AD109" s="7"/>
      <c r="AE109" s="70" t="s">
        <v>125</v>
      </c>
      <c r="AF109" s="149">
        <f>VLOOKUP($J109,context!$K$2:$AC$348,5,FALSE)</f>
        <v>1</v>
      </c>
      <c r="AG109" s="149">
        <f>VLOOKUP($J109,context!$K$2:$AC$348,6,FALSE)</f>
        <v>1</v>
      </c>
      <c r="AH109" s="149">
        <f>VLOOKUP($J109,context!$K$2:$AC$348,7,FALSE)</f>
        <v>0</v>
      </c>
      <c r="AI109" s="149">
        <f>VLOOKUP($J109,context!$K$2:$AC$348,8,FALSE)</f>
        <v>1</v>
      </c>
      <c r="AJ109" s="149">
        <f>VLOOKUP($J109,context!$K$2:$AC$348,9,FALSE)</f>
        <v>0</v>
      </c>
      <c r="AK109" s="149">
        <f>VLOOKUP($J109,context!$K$2:$AC$348,10,FALSE)</f>
        <v>0</v>
      </c>
      <c r="AL109" s="149">
        <f>VLOOKUP($J109,context!$K$2:$AC$348,11,FALSE)</f>
        <v>0</v>
      </c>
      <c r="AM109" s="149">
        <f>VLOOKUP($J109,context!$K$2:$AC$348,12,FALSE)</f>
        <v>0</v>
      </c>
      <c r="AN109" s="149">
        <f>VLOOKUP($J109,context!$K$2:$AC$348,13,FALSE)</f>
        <v>0</v>
      </c>
      <c r="AO109" s="149">
        <f>VLOOKUP($J109,context!$K$2:$AC$348,14,FALSE)</f>
        <v>0</v>
      </c>
      <c r="AP109" s="149">
        <f>VLOOKUP($J109,context!$K$2:$AC$348,15,FALSE)</f>
        <v>0</v>
      </c>
      <c r="AQ109" s="149">
        <f>VLOOKUP($J109,context!$K$2:$AC$348,16,FALSE)</f>
        <v>0</v>
      </c>
      <c r="AR109" s="149">
        <f t="shared" si="1"/>
        <v>3</v>
      </c>
    </row>
    <row r="110" spans="1:44" hidden="1">
      <c r="A110" s="52">
        <v>23</v>
      </c>
      <c r="B110" s="52" t="s">
        <v>13</v>
      </c>
      <c r="C110" s="66" t="s">
        <v>44</v>
      </c>
      <c r="D110" s="52"/>
      <c r="E110" s="77" t="s">
        <v>629</v>
      </c>
      <c r="F110" s="50">
        <v>4</v>
      </c>
      <c r="G110" s="77" t="s">
        <v>123</v>
      </c>
      <c r="H110" s="77"/>
      <c r="I110" s="69" t="s">
        <v>123</v>
      </c>
      <c r="J110" s="70" t="s">
        <v>123</v>
      </c>
      <c r="K110" s="77" t="s">
        <v>642</v>
      </c>
      <c r="L110" s="77">
        <v>0</v>
      </c>
      <c r="M110" s="77"/>
      <c r="N110" s="6">
        <v>0.8</v>
      </c>
      <c r="O110" s="55"/>
      <c r="P110" s="77" t="s">
        <v>65</v>
      </c>
      <c r="Q110" s="67" t="s">
        <v>108</v>
      </c>
      <c r="R110" s="68" t="s">
        <v>123</v>
      </c>
      <c r="S110" s="74" t="s">
        <v>66</v>
      </c>
      <c r="T110" s="115" t="s">
        <v>66</v>
      </c>
      <c r="U110" s="121" t="s">
        <v>130</v>
      </c>
      <c r="V110" s="121" t="s">
        <v>167</v>
      </c>
      <c r="W110" s="69"/>
      <c r="X110" s="69" t="s">
        <v>609</v>
      </c>
      <c r="Y110" s="69" t="s">
        <v>609</v>
      </c>
      <c r="Z110" s="77"/>
      <c r="AB110" s="69" t="s">
        <v>1222</v>
      </c>
      <c r="AC110" s="69">
        <v>1</v>
      </c>
      <c r="AD110" s="7"/>
      <c r="AE110" s="70" t="s">
        <v>125</v>
      </c>
      <c r="AF110" s="149">
        <f>VLOOKUP($J110,context!$K$2:$AC$348,5,FALSE)</f>
        <v>1</v>
      </c>
      <c r="AG110" s="149">
        <f>VLOOKUP($J110,context!$K$2:$AC$348,6,FALSE)</f>
        <v>1</v>
      </c>
      <c r="AH110" s="149">
        <f>VLOOKUP($J110,context!$K$2:$AC$348,7,FALSE)</f>
        <v>0</v>
      </c>
      <c r="AI110" s="149">
        <f>VLOOKUP($J110,context!$K$2:$AC$348,8,FALSE)</f>
        <v>1</v>
      </c>
      <c r="AJ110" s="149">
        <f>VLOOKUP($J110,context!$K$2:$AC$348,9,FALSE)</f>
        <v>0</v>
      </c>
      <c r="AK110" s="149">
        <f>VLOOKUP($J110,context!$K$2:$AC$348,10,FALSE)</f>
        <v>0</v>
      </c>
      <c r="AL110" s="149">
        <f>VLOOKUP($J110,context!$K$2:$AC$348,11,FALSE)</f>
        <v>0</v>
      </c>
      <c r="AM110" s="149">
        <f>VLOOKUP($J110,context!$K$2:$AC$348,12,FALSE)</f>
        <v>0</v>
      </c>
      <c r="AN110" s="149">
        <f>VLOOKUP($J110,context!$K$2:$AC$348,13,FALSE)</f>
        <v>0</v>
      </c>
      <c r="AO110" s="149">
        <f>VLOOKUP($J110,context!$K$2:$AC$348,14,FALSE)</f>
        <v>0</v>
      </c>
      <c r="AP110" s="149">
        <f>VLOOKUP($J110,context!$K$2:$AC$348,15,FALSE)</f>
        <v>0</v>
      </c>
      <c r="AQ110" s="149">
        <f>VLOOKUP($J110,context!$K$2:$AC$348,16,FALSE)</f>
        <v>0</v>
      </c>
      <c r="AR110" s="149">
        <f t="shared" si="1"/>
        <v>3</v>
      </c>
    </row>
    <row r="111" spans="1:44" hidden="1">
      <c r="A111" s="52">
        <v>97</v>
      </c>
      <c r="B111" s="52" t="s">
        <v>13</v>
      </c>
      <c r="C111" s="66" t="s">
        <v>730</v>
      </c>
      <c r="D111" s="52"/>
      <c r="E111" s="77" t="s">
        <v>722</v>
      </c>
      <c r="F111" s="50">
        <v>4</v>
      </c>
      <c r="G111" s="50" t="s">
        <v>123</v>
      </c>
      <c r="H111" s="77"/>
      <c r="I111" s="69" t="s">
        <v>123</v>
      </c>
      <c r="J111" s="70" t="s">
        <v>123</v>
      </c>
      <c r="K111" s="77"/>
      <c r="L111" s="77">
        <v>0</v>
      </c>
      <c r="M111" s="77"/>
      <c r="N111" s="6">
        <v>0.8</v>
      </c>
      <c r="O111" s="55">
        <v>43017</v>
      </c>
      <c r="P111" s="77" t="s">
        <v>65</v>
      </c>
      <c r="Q111" s="67" t="s">
        <v>108</v>
      </c>
      <c r="R111" s="68" t="s">
        <v>123</v>
      </c>
      <c r="S111" s="74" t="s">
        <v>66</v>
      </c>
      <c r="T111" s="115" t="s">
        <v>66</v>
      </c>
      <c r="U111" s="121" t="s">
        <v>130</v>
      </c>
      <c r="V111" s="121" t="s">
        <v>167</v>
      </c>
      <c r="W111" s="69"/>
      <c r="X111" s="69" t="s">
        <v>609</v>
      </c>
      <c r="Y111" s="69" t="s">
        <v>609</v>
      </c>
      <c r="Z111" s="77"/>
      <c r="AB111" s="69" t="s">
        <v>1222</v>
      </c>
      <c r="AC111" s="69">
        <v>1</v>
      </c>
      <c r="AD111" s="7"/>
      <c r="AE111" s="70" t="s">
        <v>125</v>
      </c>
      <c r="AF111" s="149">
        <f>VLOOKUP($J111,context!$K$2:$AC$348,5,FALSE)</f>
        <v>1</v>
      </c>
      <c r="AG111" s="149">
        <f>VLOOKUP($J111,context!$K$2:$AC$348,6,FALSE)</f>
        <v>1</v>
      </c>
      <c r="AH111" s="149">
        <f>VLOOKUP($J111,context!$K$2:$AC$348,7,FALSE)</f>
        <v>0</v>
      </c>
      <c r="AI111" s="149">
        <f>VLOOKUP($J111,context!$K$2:$AC$348,8,FALSE)</f>
        <v>1</v>
      </c>
      <c r="AJ111" s="149">
        <f>VLOOKUP($J111,context!$K$2:$AC$348,9,FALSE)</f>
        <v>0</v>
      </c>
      <c r="AK111" s="149">
        <f>VLOOKUP($J111,context!$K$2:$AC$348,10,FALSE)</f>
        <v>0</v>
      </c>
      <c r="AL111" s="149">
        <f>VLOOKUP($J111,context!$K$2:$AC$348,11,FALSE)</f>
        <v>0</v>
      </c>
      <c r="AM111" s="149">
        <f>VLOOKUP($J111,context!$K$2:$AC$348,12,FALSE)</f>
        <v>0</v>
      </c>
      <c r="AN111" s="149">
        <f>VLOOKUP($J111,context!$K$2:$AC$348,13,FALSE)</f>
        <v>0</v>
      </c>
      <c r="AO111" s="149">
        <f>VLOOKUP($J111,context!$K$2:$AC$348,14,FALSE)</f>
        <v>0</v>
      </c>
      <c r="AP111" s="149">
        <f>VLOOKUP($J111,context!$K$2:$AC$348,15,FALSE)</f>
        <v>0</v>
      </c>
      <c r="AQ111" s="149">
        <f>VLOOKUP($J111,context!$K$2:$AC$348,16,FALSE)</f>
        <v>0</v>
      </c>
      <c r="AR111" s="149">
        <f t="shared" si="1"/>
        <v>3</v>
      </c>
    </row>
    <row r="112" spans="1:44" hidden="1">
      <c r="A112" s="52">
        <v>185</v>
      </c>
      <c r="B112" s="52" t="s">
        <v>13</v>
      </c>
      <c r="C112" s="66" t="s">
        <v>800</v>
      </c>
      <c r="D112" s="52" t="s">
        <v>801</v>
      </c>
      <c r="E112" s="77" t="s">
        <v>802</v>
      </c>
      <c r="F112" s="50">
        <v>4</v>
      </c>
      <c r="G112" s="50" t="s">
        <v>129</v>
      </c>
      <c r="H112" s="77"/>
      <c r="I112" s="69" t="s">
        <v>129</v>
      </c>
      <c r="J112" s="70" t="s">
        <v>123</v>
      </c>
      <c r="K112" s="77" t="s">
        <v>803</v>
      </c>
      <c r="L112" s="77">
        <v>0</v>
      </c>
      <c r="M112" s="77"/>
      <c r="N112" s="6">
        <v>1</v>
      </c>
      <c r="O112" s="55">
        <v>43018</v>
      </c>
      <c r="P112" s="77" t="s">
        <v>65</v>
      </c>
      <c r="Q112" s="67" t="s">
        <v>108</v>
      </c>
      <c r="R112" s="68" t="s">
        <v>123</v>
      </c>
      <c r="S112" s="74" t="s">
        <v>66</v>
      </c>
      <c r="T112" s="115" t="s">
        <v>66</v>
      </c>
      <c r="U112" s="121" t="s">
        <v>130</v>
      </c>
      <c r="V112" s="121" t="s">
        <v>167</v>
      </c>
      <c r="W112" s="77"/>
      <c r="X112" s="69" t="s">
        <v>609</v>
      </c>
      <c r="Y112" s="77"/>
      <c r="Z112" s="77"/>
      <c r="AB112" s="69" t="s">
        <v>1222</v>
      </c>
      <c r="AC112" s="69">
        <v>1</v>
      </c>
      <c r="AD112" s="7"/>
      <c r="AE112" s="70" t="s">
        <v>125</v>
      </c>
      <c r="AF112" s="149">
        <f>VLOOKUP($J112,context!$K$2:$AC$348,5,FALSE)</f>
        <v>1</v>
      </c>
      <c r="AG112" s="149">
        <f>VLOOKUP($J112,context!$K$2:$AC$348,6,FALSE)</f>
        <v>1</v>
      </c>
      <c r="AH112" s="149">
        <f>VLOOKUP($J112,context!$K$2:$AC$348,7,FALSE)</f>
        <v>0</v>
      </c>
      <c r="AI112" s="149">
        <f>VLOOKUP($J112,context!$K$2:$AC$348,8,FALSE)</f>
        <v>1</v>
      </c>
      <c r="AJ112" s="149">
        <f>VLOOKUP($J112,context!$K$2:$AC$348,9,FALSE)</f>
        <v>0</v>
      </c>
      <c r="AK112" s="149">
        <f>VLOOKUP($J112,context!$K$2:$AC$348,10,FALSE)</f>
        <v>0</v>
      </c>
      <c r="AL112" s="149">
        <f>VLOOKUP($J112,context!$K$2:$AC$348,11,FALSE)</f>
        <v>0</v>
      </c>
      <c r="AM112" s="149">
        <f>VLOOKUP($J112,context!$K$2:$AC$348,12,FALSE)</f>
        <v>0</v>
      </c>
      <c r="AN112" s="149">
        <f>VLOOKUP($J112,context!$K$2:$AC$348,13,FALSE)</f>
        <v>0</v>
      </c>
      <c r="AO112" s="149">
        <f>VLOOKUP($J112,context!$K$2:$AC$348,14,FALSE)</f>
        <v>0</v>
      </c>
      <c r="AP112" s="149">
        <f>VLOOKUP($J112,context!$K$2:$AC$348,15,FALSE)</f>
        <v>0</v>
      </c>
      <c r="AQ112" s="149">
        <f>VLOOKUP($J112,context!$K$2:$AC$348,16,FALSE)</f>
        <v>0</v>
      </c>
      <c r="AR112" s="149">
        <f t="shared" si="1"/>
        <v>3</v>
      </c>
    </row>
    <row r="113" spans="1:44" hidden="1">
      <c r="A113" s="52">
        <v>199</v>
      </c>
      <c r="B113" s="52" t="s">
        <v>13</v>
      </c>
      <c r="C113" s="115" t="s">
        <v>41</v>
      </c>
      <c r="D113" s="52" t="s">
        <v>812</v>
      </c>
      <c r="E113" s="77" t="s">
        <v>813</v>
      </c>
      <c r="F113" s="50">
        <v>4</v>
      </c>
      <c r="G113" s="50" t="s">
        <v>126</v>
      </c>
      <c r="H113" s="50"/>
      <c r="I113" s="69" t="s">
        <v>126</v>
      </c>
      <c r="J113" s="70" t="s">
        <v>123</v>
      </c>
      <c r="K113" s="77" t="s">
        <v>642</v>
      </c>
      <c r="L113" s="77">
        <v>0</v>
      </c>
      <c r="M113" s="77" t="s">
        <v>815</v>
      </c>
      <c r="N113" s="6">
        <v>0.8</v>
      </c>
      <c r="O113" s="6"/>
      <c r="P113" s="77" t="s">
        <v>65</v>
      </c>
      <c r="Q113" s="67" t="s">
        <v>108</v>
      </c>
      <c r="R113" s="68" t="s">
        <v>123</v>
      </c>
      <c r="S113" s="74" t="s">
        <v>66</v>
      </c>
      <c r="T113" s="115" t="s">
        <v>66</v>
      </c>
      <c r="U113" s="121" t="s">
        <v>130</v>
      </c>
      <c r="V113" s="121" t="s">
        <v>167</v>
      </c>
      <c r="W113" s="69"/>
      <c r="X113" s="69" t="s">
        <v>609</v>
      </c>
      <c r="Y113" s="69" t="s">
        <v>609</v>
      </c>
      <c r="Z113" s="77"/>
      <c r="AB113" s="69" t="s">
        <v>1222</v>
      </c>
      <c r="AC113" s="69">
        <v>1</v>
      </c>
      <c r="AD113" s="7"/>
      <c r="AE113" s="70" t="s">
        <v>125</v>
      </c>
      <c r="AF113" s="149">
        <f>VLOOKUP($J113,context!$K$2:$AC$348,5,FALSE)</f>
        <v>1</v>
      </c>
      <c r="AG113" s="149">
        <f>VLOOKUP($J113,context!$K$2:$AC$348,6,FALSE)</f>
        <v>1</v>
      </c>
      <c r="AH113" s="149">
        <f>VLOOKUP($J113,context!$K$2:$AC$348,7,FALSE)</f>
        <v>0</v>
      </c>
      <c r="AI113" s="149">
        <f>VLOOKUP($J113,context!$K$2:$AC$348,8,FALSE)</f>
        <v>1</v>
      </c>
      <c r="AJ113" s="149">
        <f>VLOOKUP($J113,context!$K$2:$AC$348,9,FALSE)</f>
        <v>0</v>
      </c>
      <c r="AK113" s="149">
        <f>VLOOKUP($J113,context!$K$2:$AC$348,10,FALSE)</f>
        <v>0</v>
      </c>
      <c r="AL113" s="149">
        <f>VLOOKUP($J113,context!$K$2:$AC$348,11,FALSE)</f>
        <v>0</v>
      </c>
      <c r="AM113" s="149">
        <f>VLOOKUP($J113,context!$K$2:$AC$348,12,FALSE)</f>
        <v>0</v>
      </c>
      <c r="AN113" s="149">
        <f>VLOOKUP($J113,context!$K$2:$AC$348,13,FALSE)</f>
        <v>0</v>
      </c>
      <c r="AO113" s="149">
        <f>VLOOKUP($J113,context!$K$2:$AC$348,14,FALSE)</f>
        <v>0</v>
      </c>
      <c r="AP113" s="149">
        <f>VLOOKUP($J113,context!$K$2:$AC$348,15,FALSE)</f>
        <v>0</v>
      </c>
      <c r="AQ113" s="149">
        <f>VLOOKUP($J113,context!$K$2:$AC$348,16,FALSE)</f>
        <v>0</v>
      </c>
      <c r="AR113" s="149">
        <f t="shared" si="1"/>
        <v>3</v>
      </c>
    </row>
    <row r="114" spans="1:44" hidden="1">
      <c r="A114" s="52">
        <v>305</v>
      </c>
      <c r="B114" s="52" t="s">
        <v>2708</v>
      </c>
      <c r="C114" s="66" t="s">
        <v>905</v>
      </c>
      <c r="D114" s="52"/>
      <c r="E114" s="77" t="s">
        <v>906</v>
      </c>
      <c r="F114" s="50">
        <v>5</v>
      </c>
      <c r="G114" s="50" t="s">
        <v>931</v>
      </c>
      <c r="H114" s="77" t="s">
        <v>932</v>
      </c>
      <c r="I114" s="69" t="s">
        <v>123</v>
      </c>
      <c r="J114" s="70" t="s">
        <v>123</v>
      </c>
      <c r="K114" s="77"/>
      <c r="L114" s="77">
        <v>0</v>
      </c>
      <c r="M114" s="77"/>
      <c r="N114" s="6">
        <v>0.8</v>
      </c>
      <c r="O114" s="55">
        <v>43015</v>
      </c>
      <c r="P114" s="77" t="s">
        <v>65</v>
      </c>
      <c r="Q114" s="67" t="s">
        <v>108</v>
      </c>
      <c r="R114" s="68" t="s">
        <v>123</v>
      </c>
      <c r="S114" s="74" t="s">
        <v>66</v>
      </c>
      <c r="T114" s="115" t="s">
        <v>66</v>
      </c>
      <c r="U114" s="121" t="s">
        <v>130</v>
      </c>
      <c r="V114" s="121" t="s">
        <v>167</v>
      </c>
      <c r="W114" s="69"/>
      <c r="X114" s="69" t="s">
        <v>609</v>
      </c>
      <c r="Y114" s="69" t="s">
        <v>609</v>
      </c>
      <c r="Z114" s="77"/>
      <c r="AB114" s="69" t="s">
        <v>1222</v>
      </c>
      <c r="AC114" s="69">
        <v>1</v>
      </c>
      <c r="AD114" s="7"/>
      <c r="AE114" s="70" t="s">
        <v>125</v>
      </c>
      <c r="AF114" s="149">
        <f>VLOOKUP($J114,context!$K$2:$AC$348,5,FALSE)</f>
        <v>1</v>
      </c>
      <c r="AG114" s="149">
        <f>VLOOKUP($J114,context!$K$2:$AC$348,6,FALSE)</f>
        <v>1</v>
      </c>
      <c r="AH114" s="149">
        <f>VLOOKUP($J114,context!$K$2:$AC$348,7,FALSE)</f>
        <v>0</v>
      </c>
      <c r="AI114" s="149">
        <f>VLOOKUP($J114,context!$K$2:$AC$348,8,FALSE)</f>
        <v>1</v>
      </c>
      <c r="AJ114" s="149">
        <f>VLOOKUP($J114,context!$K$2:$AC$348,9,FALSE)</f>
        <v>0</v>
      </c>
      <c r="AK114" s="149">
        <f>VLOOKUP($J114,context!$K$2:$AC$348,10,FALSE)</f>
        <v>0</v>
      </c>
      <c r="AL114" s="149">
        <f>VLOOKUP($J114,context!$K$2:$AC$348,11,FALSE)</f>
        <v>0</v>
      </c>
      <c r="AM114" s="149">
        <f>VLOOKUP($J114,context!$K$2:$AC$348,12,FALSE)</f>
        <v>0</v>
      </c>
      <c r="AN114" s="149">
        <f>VLOOKUP($J114,context!$K$2:$AC$348,13,FALSE)</f>
        <v>0</v>
      </c>
      <c r="AO114" s="149">
        <f>VLOOKUP($J114,context!$K$2:$AC$348,14,FALSE)</f>
        <v>0</v>
      </c>
      <c r="AP114" s="149">
        <f>VLOOKUP($J114,context!$K$2:$AC$348,15,FALSE)</f>
        <v>0</v>
      </c>
      <c r="AQ114" s="149">
        <f>VLOOKUP($J114,context!$K$2:$AC$348,16,FALSE)</f>
        <v>0</v>
      </c>
      <c r="AR114" s="149">
        <f t="shared" si="1"/>
        <v>3</v>
      </c>
    </row>
    <row r="115" spans="1:44" hidden="1">
      <c r="A115" s="52">
        <v>484</v>
      </c>
      <c r="B115" s="52" t="s">
        <v>13</v>
      </c>
      <c r="C115" s="66" t="s">
        <v>29</v>
      </c>
      <c r="D115" s="52" t="s">
        <v>1159</v>
      </c>
      <c r="E115" s="77" t="s">
        <v>1160</v>
      </c>
      <c r="F115" s="50">
        <v>3</v>
      </c>
      <c r="G115" s="50" t="s">
        <v>2608</v>
      </c>
      <c r="H115" s="77"/>
      <c r="J115" s="70" t="s">
        <v>123</v>
      </c>
      <c r="K115" s="69" t="s">
        <v>123</v>
      </c>
      <c r="L115" s="77">
        <v>0</v>
      </c>
      <c r="M115" s="77"/>
      <c r="N115" s="6">
        <v>1</v>
      </c>
      <c r="O115" s="55"/>
      <c r="P115" s="69" t="s">
        <v>65</v>
      </c>
      <c r="Q115" s="67" t="s">
        <v>108</v>
      </c>
      <c r="R115" s="68" t="s">
        <v>123</v>
      </c>
      <c r="S115" s="74" t="s">
        <v>66</v>
      </c>
      <c r="T115" s="115" t="s">
        <v>66</v>
      </c>
      <c r="U115" s="121" t="s">
        <v>130</v>
      </c>
      <c r="V115" s="121" t="s">
        <v>123</v>
      </c>
      <c r="W115" s="77"/>
      <c r="X115" s="69"/>
      <c r="Y115" s="77"/>
      <c r="Z115" s="77"/>
      <c r="AB115" s="77"/>
      <c r="AC115" s="69">
        <v>1</v>
      </c>
      <c r="AD115" s="7"/>
      <c r="AE115" s="70" t="s">
        <v>125</v>
      </c>
      <c r="AF115" s="149">
        <f>VLOOKUP($J115,context!$K$2:$AC$348,5,FALSE)</f>
        <v>1</v>
      </c>
      <c r="AG115" s="149">
        <f>VLOOKUP($J115,context!$K$2:$AC$348,6,FALSE)</f>
        <v>1</v>
      </c>
      <c r="AH115" s="149">
        <f>VLOOKUP($J115,context!$K$2:$AC$348,7,FALSE)</f>
        <v>0</v>
      </c>
      <c r="AI115" s="149">
        <f>VLOOKUP($J115,context!$K$2:$AC$348,8,FALSE)</f>
        <v>1</v>
      </c>
      <c r="AJ115" s="149">
        <f>VLOOKUP($J115,context!$K$2:$AC$348,9,FALSE)</f>
        <v>0</v>
      </c>
      <c r="AK115" s="149">
        <f>VLOOKUP($J115,context!$K$2:$AC$348,10,FALSE)</f>
        <v>0</v>
      </c>
      <c r="AL115" s="149">
        <f>VLOOKUP($J115,context!$K$2:$AC$348,11,FALSE)</f>
        <v>0</v>
      </c>
      <c r="AM115" s="149">
        <f>VLOOKUP($J115,context!$K$2:$AC$348,12,FALSE)</f>
        <v>0</v>
      </c>
      <c r="AN115" s="149">
        <f>VLOOKUP($J115,context!$K$2:$AC$348,13,FALSE)</f>
        <v>0</v>
      </c>
      <c r="AO115" s="149">
        <f>VLOOKUP($J115,context!$K$2:$AC$348,14,FALSE)</f>
        <v>0</v>
      </c>
      <c r="AP115" s="149">
        <f>VLOOKUP($J115,context!$K$2:$AC$348,15,FALSE)</f>
        <v>0</v>
      </c>
      <c r="AQ115" s="149">
        <f>VLOOKUP($J115,context!$K$2:$AC$348,16,FALSE)</f>
        <v>0</v>
      </c>
      <c r="AR115" s="149">
        <f t="shared" si="1"/>
        <v>3</v>
      </c>
    </row>
    <row r="116" spans="1:44">
      <c r="A116" s="52">
        <v>523</v>
      </c>
      <c r="B116" s="52" t="s">
        <v>13</v>
      </c>
      <c r="C116" s="114" t="s">
        <v>1732</v>
      </c>
      <c r="E116" s="69" t="s">
        <v>1778</v>
      </c>
      <c r="F116" s="69" t="s">
        <v>1779</v>
      </c>
      <c r="G116" s="61" t="s">
        <v>123</v>
      </c>
      <c r="I116" s="61" t="s">
        <v>123</v>
      </c>
      <c r="J116" s="70" t="s">
        <v>123</v>
      </c>
      <c r="K116" s="69" t="s">
        <v>1742</v>
      </c>
      <c r="L116" s="77">
        <v>0</v>
      </c>
      <c r="N116" s="63">
        <v>1</v>
      </c>
      <c r="P116" s="77" t="s">
        <v>65</v>
      </c>
      <c r="Q116" s="67" t="s">
        <v>108</v>
      </c>
      <c r="R116" s="68" t="s">
        <v>123</v>
      </c>
      <c r="S116" s="74" t="s">
        <v>66</v>
      </c>
      <c r="T116" s="115" t="s">
        <v>66</v>
      </c>
      <c r="U116" s="121" t="s">
        <v>130</v>
      </c>
      <c r="V116" s="121" t="s">
        <v>167</v>
      </c>
      <c r="W116" s="69"/>
      <c r="X116" s="69" t="s">
        <v>609</v>
      </c>
      <c r="Y116" s="69" t="s">
        <v>609</v>
      </c>
      <c r="AE116" s="70" t="s">
        <v>125</v>
      </c>
      <c r="AF116" s="149">
        <f>VLOOKUP($J116,context!$K$2:$AC$348,5,FALSE)</f>
        <v>1</v>
      </c>
      <c r="AG116" s="149">
        <f>VLOOKUP($J116,context!$K$2:$AC$348,6,FALSE)</f>
        <v>1</v>
      </c>
      <c r="AH116" s="149">
        <f>VLOOKUP($J116,context!$K$2:$AC$348,7,FALSE)</f>
        <v>0</v>
      </c>
      <c r="AI116" s="149">
        <f>VLOOKUP($J116,context!$K$2:$AC$348,8,FALSE)</f>
        <v>1</v>
      </c>
      <c r="AJ116" s="149">
        <f>VLOOKUP($J116,context!$K$2:$AC$348,9,FALSE)</f>
        <v>0</v>
      </c>
      <c r="AK116" s="149">
        <f>VLOOKUP($J116,context!$K$2:$AC$348,10,FALSE)</f>
        <v>0</v>
      </c>
      <c r="AL116" s="149">
        <f>VLOOKUP($J116,context!$K$2:$AC$348,11,FALSE)</f>
        <v>0</v>
      </c>
      <c r="AM116" s="149">
        <f>VLOOKUP($J116,context!$K$2:$AC$348,12,FALSE)</f>
        <v>0</v>
      </c>
      <c r="AN116" s="149">
        <f>VLOOKUP($J116,context!$K$2:$AC$348,13,FALSE)</f>
        <v>0</v>
      </c>
      <c r="AO116" s="149">
        <f>VLOOKUP($J116,context!$K$2:$AC$348,14,FALSE)</f>
        <v>0</v>
      </c>
      <c r="AP116" s="149">
        <f>VLOOKUP($J116,context!$K$2:$AC$348,15,FALSE)</f>
        <v>0</v>
      </c>
      <c r="AQ116" s="149">
        <f>VLOOKUP($J116,context!$K$2:$AC$348,16,FALSE)</f>
        <v>0</v>
      </c>
      <c r="AR116" s="149">
        <f t="shared" si="1"/>
        <v>3</v>
      </c>
    </row>
    <row r="117" spans="1:44" hidden="1">
      <c r="A117" s="52">
        <v>568</v>
      </c>
      <c r="B117" s="52" t="s">
        <v>13</v>
      </c>
      <c r="C117" s="114" t="s">
        <v>1732</v>
      </c>
      <c r="E117" s="69" t="s">
        <v>1891</v>
      </c>
      <c r="F117" s="61">
        <v>4</v>
      </c>
      <c r="G117" s="69" t="s">
        <v>1196</v>
      </c>
      <c r="I117" s="69" t="s">
        <v>1196</v>
      </c>
      <c r="J117" s="70" t="s">
        <v>123</v>
      </c>
      <c r="K117" s="61" t="s">
        <v>1818</v>
      </c>
      <c r="L117" s="77">
        <v>0</v>
      </c>
      <c r="M117" s="61" t="s">
        <v>1819</v>
      </c>
      <c r="N117" s="63">
        <v>1</v>
      </c>
      <c r="P117" s="77" t="s">
        <v>65</v>
      </c>
      <c r="Q117" s="67" t="s">
        <v>108</v>
      </c>
      <c r="R117" s="68" t="s">
        <v>123</v>
      </c>
      <c r="S117" s="74" t="s">
        <v>66</v>
      </c>
      <c r="T117" s="115" t="s">
        <v>66</v>
      </c>
      <c r="U117" s="121" t="s">
        <v>130</v>
      </c>
      <c r="V117" s="121" t="s">
        <v>167</v>
      </c>
      <c r="AE117" s="70" t="s">
        <v>125</v>
      </c>
      <c r="AF117" s="149">
        <f>VLOOKUP($J117,context!$K$2:$AC$348,5,FALSE)</f>
        <v>1</v>
      </c>
      <c r="AG117" s="149">
        <f>VLOOKUP($J117,context!$K$2:$AC$348,6,FALSE)</f>
        <v>1</v>
      </c>
      <c r="AH117" s="149">
        <f>VLOOKUP($J117,context!$K$2:$AC$348,7,FALSE)</f>
        <v>0</v>
      </c>
      <c r="AI117" s="149">
        <f>VLOOKUP($J117,context!$K$2:$AC$348,8,FALSE)</f>
        <v>1</v>
      </c>
      <c r="AJ117" s="149">
        <f>VLOOKUP($J117,context!$K$2:$AC$348,9,FALSE)</f>
        <v>0</v>
      </c>
      <c r="AK117" s="149">
        <f>VLOOKUP($J117,context!$K$2:$AC$348,10,FALSE)</f>
        <v>0</v>
      </c>
      <c r="AL117" s="149">
        <f>VLOOKUP($J117,context!$K$2:$AC$348,11,FALSE)</f>
        <v>0</v>
      </c>
      <c r="AM117" s="149">
        <f>VLOOKUP($J117,context!$K$2:$AC$348,12,FALSE)</f>
        <v>0</v>
      </c>
      <c r="AN117" s="149">
        <f>VLOOKUP($J117,context!$K$2:$AC$348,13,FALSE)</f>
        <v>0</v>
      </c>
      <c r="AO117" s="149">
        <f>VLOOKUP($J117,context!$K$2:$AC$348,14,FALSE)</f>
        <v>0</v>
      </c>
      <c r="AP117" s="149">
        <f>VLOOKUP($J117,context!$K$2:$AC$348,15,FALSE)</f>
        <v>0</v>
      </c>
      <c r="AQ117" s="149">
        <f>VLOOKUP($J117,context!$K$2:$AC$348,16,FALSE)</f>
        <v>0</v>
      </c>
      <c r="AR117" s="149">
        <f t="shared" si="1"/>
        <v>3</v>
      </c>
    </row>
    <row r="118" spans="1:44" hidden="1">
      <c r="A118" s="52">
        <v>652</v>
      </c>
      <c r="B118" s="52" t="s">
        <v>13</v>
      </c>
      <c r="C118" s="117" t="s">
        <v>1902</v>
      </c>
      <c r="E118" s="69" t="s">
        <v>2271</v>
      </c>
      <c r="G118" s="62" t="s">
        <v>1196</v>
      </c>
      <c r="J118" s="70" t="s">
        <v>123</v>
      </c>
      <c r="K118" s="69" t="s">
        <v>1967</v>
      </c>
      <c r="L118" s="77">
        <v>1</v>
      </c>
      <c r="N118" s="63">
        <v>1</v>
      </c>
      <c r="P118" s="77" t="s">
        <v>65</v>
      </c>
      <c r="Q118" s="67" t="s">
        <v>108</v>
      </c>
      <c r="R118" s="68" t="s">
        <v>123</v>
      </c>
      <c r="S118" s="74" t="s">
        <v>66</v>
      </c>
      <c r="T118" s="115" t="s">
        <v>66</v>
      </c>
      <c r="U118" s="121" t="s">
        <v>130</v>
      </c>
      <c r="V118" s="121" t="s">
        <v>167</v>
      </c>
      <c r="W118" s="69"/>
      <c r="X118" s="69" t="s">
        <v>609</v>
      </c>
      <c r="Y118" s="69" t="s">
        <v>609</v>
      </c>
      <c r="AE118" s="70" t="s">
        <v>125</v>
      </c>
      <c r="AF118" s="149">
        <f>VLOOKUP($J118,context!$K$2:$AC$348,5,FALSE)</f>
        <v>1</v>
      </c>
      <c r="AG118" s="149">
        <f>VLOOKUP($J118,context!$K$2:$AC$348,6,FALSE)</f>
        <v>1</v>
      </c>
      <c r="AH118" s="149">
        <f>VLOOKUP($J118,context!$K$2:$AC$348,7,FALSE)</f>
        <v>0</v>
      </c>
      <c r="AI118" s="149">
        <f>VLOOKUP($J118,context!$K$2:$AC$348,8,FALSE)</f>
        <v>1</v>
      </c>
      <c r="AJ118" s="149">
        <f>VLOOKUP($J118,context!$K$2:$AC$348,9,FALSE)</f>
        <v>0</v>
      </c>
      <c r="AK118" s="149">
        <f>VLOOKUP($J118,context!$K$2:$AC$348,10,FALSE)</f>
        <v>0</v>
      </c>
      <c r="AL118" s="149">
        <f>VLOOKUP($J118,context!$K$2:$AC$348,11,FALSE)</f>
        <v>0</v>
      </c>
      <c r="AM118" s="149">
        <f>VLOOKUP($J118,context!$K$2:$AC$348,12,FALSE)</f>
        <v>0</v>
      </c>
      <c r="AN118" s="149">
        <f>VLOOKUP($J118,context!$K$2:$AC$348,13,FALSE)</f>
        <v>0</v>
      </c>
      <c r="AO118" s="149">
        <f>VLOOKUP($J118,context!$K$2:$AC$348,14,FALSE)</f>
        <v>0</v>
      </c>
      <c r="AP118" s="149">
        <f>VLOOKUP($J118,context!$K$2:$AC$348,15,FALSE)</f>
        <v>0</v>
      </c>
      <c r="AQ118" s="149">
        <f>VLOOKUP($J118,context!$K$2:$AC$348,16,FALSE)</f>
        <v>0</v>
      </c>
      <c r="AR118" s="149">
        <f t="shared" si="1"/>
        <v>3</v>
      </c>
    </row>
    <row r="119" spans="1:44" hidden="1">
      <c r="A119" s="122">
        <v>864</v>
      </c>
      <c r="B119" s="52" t="s">
        <v>13</v>
      </c>
      <c r="C119" s="123" t="s">
        <v>2413</v>
      </c>
      <c r="D119" s="123" t="s">
        <v>2419</v>
      </c>
      <c r="E119" s="122" t="s">
        <v>2414</v>
      </c>
      <c r="F119" s="122">
        <v>4</v>
      </c>
      <c r="G119" s="124" t="s">
        <v>123</v>
      </c>
      <c r="H119" s="122"/>
      <c r="I119" s="122"/>
      <c r="J119" s="70" t="s">
        <v>123</v>
      </c>
      <c r="K119" s="122" t="s">
        <v>2420</v>
      </c>
      <c r="L119" s="77">
        <v>0</v>
      </c>
      <c r="M119" s="122"/>
      <c r="N119" s="6">
        <v>1</v>
      </c>
      <c r="O119" s="55">
        <v>42329</v>
      </c>
      <c r="P119" s="77" t="s">
        <v>65</v>
      </c>
      <c r="Q119" s="67" t="s">
        <v>108</v>
      </c>
      <c r="R119" s="68" t="s">
        <v>123</v>
      </c>
      <c r="S119" s="74" t="s">
        <v>66</v>
      </c>
      <c r="T119" s="115" t="s">
        <v>66</v>
      </c>
      <c r="U119" s="121" t="s">
        <v>130</v>
      </c>
      <c r="V119" s="121" t="s">
        <v>167</v>
      </c>
      <c r="W119" s="69"/>
      <c r="X119" s="69" t="s">
        <v>609</v>
      </c>
      <c r="Y119" s="69" t="s">
        <v>609</v>
      </c>
      <c r="Z119" s="77"/>
      <c r="AB119" s="69" t="s">
        <v>1222</v>
      </c>
      <c r="AC119" s="77">
        <v>2</v>
      </c>
      <c r="AD119" s="7"/>
      <c r="AE119" s="70" t="s">
        <v>125</v>
      </c>
      <c r="AF119" s="149">
        <f>VLOOKUP($J119,context!$K$2:$AC$348,5,FALSE)</f>
        <v>1</v>
      </c>
      <c r="AG119" s="149">
        <f>VLOOKUP($J119,context!$K$2:$AC$348,6,FALSE)</f>
        <v>1</v>
      </c>
      <c r="AH119" s="149">
        <f>VLOOKUP($J119,context!$K$2:$AC$348,7,FALSE)</f>
        <v>0</v>
      </c>
      <c r="AI119" s="149">
        <f>VLOOKUP($J119,context!$K$2:$AC$348,8,FALSE)</f>
        <v>1</v>
      </c>
      <c r="AJ119" s="149">
        <f>VLOOKUP($J119,context!$K$2:$AC$348,9,FALSE)</f>
        <v>0</v>
      </c>
      <c r="AK119" s="149">
        <f>VLOOKUP($J119,context!$K$2:$AC$348,10,FALSE)</f>
        <v>0</v>
      </c>
      <c r="AL119" s="149">
        <f>VLOOKUP($J119,context!$K$2:$AC$348,11,FALSE)</f>
        <v>0</v>
      </c>
      <c r="AM119" s="149">
        <f>VLOOKUP($J119,context!$K$2:$AC$348,12,FALSE)</f>
        <v>0</v>
      </c>
      <c r="AN119" s="149">
        <f>VLOOKUP($J119,context!$K$2:$AC$348,13,FALSE)</f>
        <v>0</v>
      </c>
      <c r="AO119" s="149">
        <f>VLOOKUP($J119,context!$K$2:$AC$348,14,FALSE)</f>
        <v>0</v>
      </c>
      <c r="AP119" s="149">
        <f>VLOOKUP($J119,context!$K$2:$AC$348,15,FALSE)</f>
        <v>0</v>
      </c>
      <c r="AQ119" s="149">
        <f>VLOOKUP($J119,context!$K$2:$AC$348,16,FALSE)</f>
        <v>0</v>
      </c>
      <c r="AR119" s="149">
        <f t="shared" si="1"/>
        <v>3</v>
      </c>
    </row>
    <row r="120" spans="1:44" hidden="1">
      <c r="A120" s="122">
        <v>922</v>
      </c>
      <c r="B120" s="52" t="s">
        <v>13</v>
      </c>
      <c r="C120" s="66" t="s">
        <v>32</v>
      </c>
      <c r="D120" s="52"/>
      <c r="E120" s="77" t="s">
        <v>1190</v>
      </c>
      <c r="F120" s="50">
        <v>3</v>
      </c>
      <c r="G120" s="50" t="s">
        <v>1196</v>
      </c>
      <c r="H120" s="77"/>
      <c r="I120" s="69" t="s">
        <v>123</v>
      </c>
      <c r="J120" s="70" t="s">
        <v>123</v>
      </c>
      <c r="K120" s="77"/>
      <c r="L120" s="77">
        <v>0</v>
      </c>
      <c r="M120" s="77"/>
      <c r="N120" s="6">
        <v>0.8</v>
      </c>
      <c r="O120" s="55">
        <v>42328</v>
      </c>
      <c r="P120" s="77" t="s">
        <v>65</v>
      </c>
      <c r="Q120" s="67" t="s">
        <v>108</v>
      </c>
      <c r="R120" s="68" t="s">
        <v>123</v>
      </c>
      <c r="S120" s="74" t="s">
        <v>66</v>
      </c>
      <c r="T120" s="115" t="s">
        <v>66</v>
      </c>
      <c r="U120" s="121" t="s">
        <v>130</v>
      </c>
      <c r="V120" s="121" t="s">
        <v>167</v>
      </c>
      <c r="W120" s="69"/>
      <c r="X120" s="69" t="s">
        <v>609</v>
      </c>
      <c r="Y120" s="69" t="s">
        <v>609</v>
      </c>
      <c r="Z120" s="77"/>
      <c r="AB120" s="69" t="s">
        <v>1222</v>
      </c>
      <c r="AC120" s="77">
        <v>1</v>
      </c>
      <c r="AD120" s="7"/>
      <c r="AE120" s="70" t="s">
        <v>125</v>
      </c>
      <c r="AF120" s="149">
        <f>VLOOKUP($J120,context!$K$2:$AC$348,5,FALSE)</f>
        <v>1</v>
      </c>
      <c r="AG120" s="149">
        <f>VLOOKUP($J120,context!$K$2:$AC$348,6,FALSE)</f>
        <v>1</v>
      </c>
      <c r="AH120" s="149">
        <f>VLOOKUP($J120,context!$K$2:$AC$348,7,FALSE)</f>
        <v>0</v>
      </c>
      <c r="AI120" s="149">
        <f>VLOOKUP($J120,context!$K$2:$AC$348,8,FALSE)</f>
        <v>1</v>
      </c>
      <c r="AJ120" s="149">
        <f>VLOOKUP($J120,context!$K$2:$AC$348,9,FALSE)</f>
        <v>0</v>
      </c>
      <c r="AK120" s="149">
        <f>VLOOKUP($J120,context!$K$2:$AC$348,10,FALSE)</f>
        <v>0</v>
      </c>
      <c r="AL120" s="149">
        <f>VLOOKUP($J120,context!$K$2:$AC$348,11,FALSE)</f>
        <v>0</v>
      </c>
      <c r="AM120" s="149">
        <f>VLOOKUP($J120,context!$K$2:$AC$348,12,FALSE)</f>
        <v>0</v>
      </c>
      <c r="AN120" s="149">
        <f>VLOOKUP($J120,context!$K$2:$AC$348,13,FALSE)</f>
        <v>0</v>
      </c>
      <c r="AO120" s="149">
        <f>VLOOKUP($J120,context!$K$2:$AC$348,14,FALSE)</f>
        <v>0</v>
      </c>
      <c r="AP120" s="149">
        <f>VLOOKUP($J120,context!$K$2:$AC$348,15,FALSE)</f>
        <v>0</v>
      </c>
      <c r="AQ120" s="149">
        <f>VLOOKUP($J120,context!$K$2:$AC$348,16,FALSE)</f>
        <v>0</v>
      </c>
      <c r="AR120" s="149">
        <f t="shared" si="1"/>
        <v>3</v>
      </c>
    </row>
    <row r="121" spans="1:44" hidden="1">
      <c r="A121" s="52">
        <v>570</v>
      </c>
      <c r="B121" s="52" t="s">
        <v>13</v>
      </c>
      <c r="C121" s="114" t="s">
        <v>1732</v>
      </c>
      <c r="E121" s="69" t="s">
        <v>1891</v>
      </c>
      <c r="F121" s="61">
        <v>3</v>
      </c>
      <c r="G121" s="69" t="s">
        <v>1716</v>
      </c>
      <c r="I121" s="69" t="s">
        <v>1716</v>
      </c>
      <c r="J121" s="62" t="s">
        <v>1716</v>
      </c>
      <c r="K121" s="69" t="s">
        <v>1822</v>
      </c>
      <c r="L121" s="77">
        <v>0</v>
      </c>
      <c r="M121" s="61" t="s">
        <v>1823</v>
      </c>
      <c r="N121" s="63">
        <v>1</v>
      </c>
      <c r="P121" s="77" t="s">
        <v>65</v>
      </c>
      <c r="Q121" s="67" t="s">
        <v>108</v>
      </c>
      <c r="R121" s="68" t="s">
        <v>123</v>
      </c>
      <c r="S121" s="74" t="s">
        <v>66</v>
      </c>
      <c r="T121" s="115" t="s">
        <v>66</v>
      </c>
      <c r="U121" s="121" t="s">
        <v>140</v>
      </c>
      <c r="V121" s="121" t="s">
        <v>167</v>
      </c>
      <c r="AE121" s="70" t="s">
        <v>125</v>
      </c>
      <c r="AF121" s="149">
        <f>VLOOKUP($J121,context!$K$2:$AC$348,5,FALSE)</f>
        <v>1</v>
      </c>
      <c r="AG121" s="149">
        <f>VLOOKUP($J121,context!$K$2:$AC$348,6,FALSE)</f>
        <v>1</v>
      </c>
      <c r="AH121" s="149">
        <f>VLOOKUP($J121,context!$K$2:$AC$348,7,FALSE)</f>
        <v>0</v>
      </c>
      <c r="AI121" s="149">
        <f>VLOOKUP($J121,context!$K$2:$AC$348,8,FALSE)</f>
        <v>1</v>
      </c>
      <c r="AJ121" s="149">
        <f>VLOOKUP($J121,context!$K$2:$AC$348,9,FALSE)</f>
        <v>0</v>
      </c>
      <c r="AK121" s="149">
        <f>VLOOKUP($J121,context!$K$2:$AC$348,10,FALSE)</f>
        <v>0</v>
      </c>
      <c r="AL121" s="149">
        <f>VLOOKUP($J121,context!$K$2:$AC$348,11,FALSE)</f>
        <v>0</v>
      </c>
      <c r="AM121" s="149">
        <f>VLOOKUP($J121,context!$K$2:$AC$348,12,FALSE)</f>
        <v>0</v>
      </c>
      <c r="AN121" s="149">
        <f>VLOOKUP($J121,context!$K$2:$AC$348,13,FALSE)</f>
        <v>0</v>
      </c>
      <c r="AO121" s="149">
        <f>VLOOKUP($J121,context!$K$2:$AC$348,14,FALSE)</f>
        <v>0</v>
      </c>
      <c r="AP121" s="149">
        <f>VLOOKUP($J121,context!$K$2:$AC$348,15,FALSE)</f>
        <v>0</v>
      </c>
      <c r="AQ121" s="149">
        <f>VLOOKUP($J121,context!$K$2:$AC$348,16,FALSE)</f>
        <v>0</v>
      </c>
      <c r="AR121" s="149">
        <f t="shared" si="1"/>
        <v>3</v>
      </c>
    </row>
    <row r="122" spans="1:44" hidden="1">
      <c r="A122" s="52">
        <v>766</v>
      </c>
      <c r="B122" s="52" t="s">
        <v>13</v>
      </c>
      <c r="C122" s="117" t="s">
        <v>1902</v>
      </c>
      <c r="E122" s="69" t="s">
        <v>2271</v>
      </c>
      <c r="G122" s="62" t="s">
        <v>2140</v>
      </c>
      <c r="J122" s="70" t="s">
        <v>2285</v>
      </c>
      <c r="K122" s="61" t="s">
        <v>2141</v>
      </c>
      <c r="L122" s="77">
        <v>0</v>
      </c>
      <c r="N122" s="63">
        <v>0.9</v>
      </c>
      <c r="P122" s="77" t="s">
        <v>65</v>
      </c>
      <c r="Q122" s="67" t="s">
        <v>108</v>
      </c>
      <c r="R122" s="68" t="s">
        <v>123</v>
      </c>
      <c r="S122" s="74" t="s">
        <v>66</v>
      </c>
      <c r="T122" s="115" t="s">
        <v>66</v>
      </c>
      <c r="U122" s="121" t="s">
        <v>140</v>
      </c>
      <c r="V122" s="121" t="s">
        <v>167</v>
      </c>
      <c r="AE122" s="70" t="s">
        <v>125</v>
      </c>
      <c r="AF122" s="149">
        <f>VLOOKUP($J122,context!$K$2:$AC$348,5,FALSE)</f>
        <v>1</v>
      </c>
      <c r="AG122" s="149">
        <f>VLOOKUP($J122,context!$K$2:$AC$348,6,FALSE)</f>
        <v>1</v>
      </c>
      <c r="AH122" s="149">
        <f>VLOOKUP($J122,context!$K$2:$AC$348,7,FALSE)</f>
        <v>0</v>
      </c>
      <c r="AI122" s="149">
        <f>VLOOKUP($J122,context!$K$2:$AC$348,8,FALSE)</f>
        <v>1</v>
      </c>
      <c r="AJ122" s="149">
        <f>VLOOKUP($J122,context!$K$2:$AC$348,9,FALSE)</f>
        <v>0</v>
      </c>
      <c r="AK122" s="149">
        <f>VLOOKUP($J122,context!$K$2:$AC$348,10,FALSE)</f>
        <v>0</v>
      </c>
      <c r="AL122" s="149">
        <f>VLOOKUP($J122,context!$K$2:$AC$348,11,FALSE)</f>
        <v>0</v>
      </c>
      <c r="AM122" s="149">
        <f>VLOOKUP($J122,context!$K$2:$AC$348,12,FALSE)</f>
        <v>0</v>
      </c>
      <c r="AN122" s="149">
        <f>VLOOKUP($J122,context!$K$2:$AC$348,13,FALSE)</f>
        <v>0</v>
      </c>
      <c r="AO122" s="149">
        <f>VLOOKUP($J122,context!$K$2:$AC$348,14,FALSE)</f>
        <v>0</v>
      </c>
      <c r="AP122" s="149">
        <f>VLOOKUP($J122,context!$K$2:$AC$348,15,FALSE)</f>
        <v>0</v>
      </c>
      <c r="AQ122" s="149">
        <f>VLOOKUP($J122,context!$K$2:$AC$348,16,FALSE)</f>
        <v>0</v>
      </c>
      <c r="AR122" s="149">
        <f t="shared" si="1"/>
        <v>3</v>
      </c>
    </row>
    <row r="123" spans="1:44" hidden="1">
      <c r="A123" s="52">
        <v>24</v>
      </c>
      <c r="B123" s="52" t="s">
        <v>13</v>
      </c>
      <c r="C123" s="66" t="s">
        <v>44</v>
      </c>
      <c r="D123" s="52"/>
      <c r="E123" s="77" t="s">
        <v>629</v>
      </c>
      <c r="F123" s="50">
        <v>4</v>
      </c>
      <c r="G123" s="77" t="s">
        <v>256</v>
      </c>
      <c r="H123" s="77"/>
      <c r="I123" s="69" t="s">
        <v>256</v>
      </c>
      <c r="J123" s="70" t="s">
        <v>256</v>
      </c>
      <c r="K123" s="77" t="s">
        <v>643</v>
      </c>
      <c r="L123" s="77">
        <v>0</v>
      </c>
      <c r="M123" s="77"/>
      <c r="N123" s="6">
        <v>1</v>
      </c>
      <c r="O123" s="55"/>
      <c r="P123" s="77" t="s">
        <v>65</v>
      </c>
      <c r="Q123" s="67" t="s">
        <v>108</v>
      </c>
      <c r="R123" s="68" t="s">
        <v>254</v>
      </c>
      <c r="S123" s="74" t="s">
        <v>66</v>
      </c>
      <c r="T123" s="115" t="s">
        <v>66</v>
      </c>
      <c r="U123" s="121" t="s">
        <v>130</v>
      </c>
      <c r="V123" s="121" t="s">
        <v>167</v>
      </c>
      <c r="W123" s="69"/>
      <c r="X123" s="69" t="s">
        <v>609</v>
      </c>
      <c r="Y123" s="69" t="s">
        <v>609</v>
      </c>
      <c r="Z123" s="77"/>
      <c r="AA123" s="7" t="s">
        <v>644</v>
      </c>
      <c r="AB123" s="69" t="s">
        <v>1222</v>
      </c>
      <c r="AC123" s="69">
        <v>1</v>
      </c>
      <c r="AD123" s="7"/>
      <c r="AE123" s="70" t="s">
        <v>2980</v>
      </c>
      <c r="AF123" s="149">
        <f>VLOOKUP($J123,context!$K$2:$AC$348,5,FALSE)</f>
        <v>1</v>
      </c>
      <c r="AG123" s="149">
        <f>VLOOKUP($J123,context!$K$2:$AC$348,6,FALSE)</f>
        <v>1</v>
      </c>
      <c r="AH123" s="149">
        <f>VLOOKUP($J123,context!$K$2:$AC$348,7,FALSE)</f>
        <v>0</v>
      </c>
      <c r="AI123" s="149">
        <f>VLOOKUP($J123,context!$K$2:$AC$348,8,FALSE)</f>
        <v>1</v>
      </c>
      <c r="AJ123" s="149">
        <f>VLOOKUP($J123,context!$K$2:$AC$348,9,FALSE)</f>
        <v>0</v>
      </c>
      <c r="AK123" s="149">
        <f>VLOOKUP($J123,context!$K$2:$AC$348,10,FALSE)</f>
        <v>0</v>
      </c>
      <c r="AL123" s="149">
        <f>VLOOKUP($J123,context!$K$2:$AC$348,11,FALSE)</f>
        <v>0</v>
      </c>
      <c r="AM123" s="149">
        <f>VLOOKUP($J123,context!$K$2:$AC$348,12,FALSE)</f>
        <v>0</v>
      </c>
      <c r="AN123" s="149">
        <f>VLOOKUP($J123,context!$K$2:$AC$348,13,FALSE)</f>
        <v>0</v>
      </c>
      <c r="AO123" s="149">
        <f>VLOOKUP($J123,context!$K$2:$AC$348,14,FALSE)</f>
        <v>0.2</v>
      </c>
      <c r="AP123" s="149">
        <f>VLOOKUP($J123,context!$K$2:$AC$348,15,FALSE)</f>
        <v>0</v>
      </c>
      <c r="AQ123" s="149">
        <f>VLOOKUP($J123,context!$K$2:$AC$348,16,FALSE)</f>
        <v>0</v>
      </c>
      <c r="AR123" s="149">
        <f t="shared" si="1"/>
        <v>3.2</v>
      </c>
    </row>
    <row r="124" spans="1:44" hidden="1">
      <c r="A124" s="52">
        <v>200</v>
      </c>
      <c r="B124" s="52" t="s">
        <v>13</v>
      </c>
      <c r="C124" s="115" t="s">
        <v>41</v>
      </c>
      <c r="D124" s="52" t="s">
        <v>812</v>
      </c>
      <c r="E124" s="77" t="s">
        <v>813</v>
      </c>
      <c r="F124" s="50">
        <v>4</v>
      </c>
      <c r="G124" s="50" t="s">
        <v>255</v>
      </c>
      <c r="H124" s="50"/>
      <c r="I124" s="69" t="s">
        <v>255</v>
      </c>
      <c r="J124" s="70" t="s">
        <v>256</v>
      </c>
      <c r="K124" s="77" t="s">
        <v>816</v>
      </c>
      <c r="L124" s="77">
        <v>0</v>
      </c>
      <c r="M124" s="77" t="s">
        <v>815</v>
      </c>
      <c r="N124" s="6">
        <v>1</v>
      </c>
      <c r="O124" s="6"/>
      <c r="P124" s="77" t="s">
        <v>65</v>
      </c>
      <c r="Q124" s="67" t="s">
        <v>108</v>
      </c>
      <c r="R124" s="68" t="s">
        <v>254</v>
      </c>
      <c r="S124" s="74" t="s">
        <v>66</v>
      </c>
      <c r="T124" s="115" t="s">
        <v>66</v>
      </c>
      <c r="U124" s="121" t="s">
        <v>130</v>
      </c>
      <c r="V124" s="121" t="s">
        <v>167</v>
      </c>
      <c r="W124" s="77"/>
      <c r="X124" s="77" t="s">
        <v>609</v>
      </c>
      <c r="Y124" s="77" t="s">
        <v>609</v>
      </c>
      <c r="Z124" s="77"/>
      <c r="AA124" s="7" t="s">
        <v>644</v>
      </c>
      <c r="AB124" s="69" t="s">
        <v>1222</v>
      </c>
      <c r="AC124" s="69">
        <v>1</v>
      </c>
      <c r="AD124" s="7"/>
      <c r="AE124" s="70" t="s">
        <v>2980</v>
      </c>
      <c r="AF124" s="149">
        <f>VLOOKUP($J124,context!$K$2:$AC$348,5,FALSE)</f>
        <v>1</v>
      </c>
      <c r="AG124" s="149">
        <f>VLOOKUP($J124,context!$K$2:$AC$348,6,FALSE)</f>
        <v>1</v>
      </c>
      <c r="AH124" s="149">
        <f>VLOOKUP($J124,context!$K$2:$AC$348,7,FALSE)</f>
        <v>0</v>
      </c>
      <c r="AI124" s="149">
        <f>VLOOKUP($J124,context!$K$2:$AC$348,8,FALSE)</f>
        <v>1</v>
      </c>
      <c r="AJ124" s="149">
        <f>VLOOKUP($J124,context!$K$2:$AC$348,9,FALSE)</f>
        <v>0</v>
      </c>
      <c r="AK124" s="149">
        <f>VLOOKUP($J124,context!$K$2:$AC$348,10,FALSE)</f>
        <v>0</v>
      </c>
      <c r="AL124" s="149">
        <f>VLOOKUP($J124,context!$K$2:$AC$348,11,FALSE)</f>
        <v>0</v>
      </c>
      <c r="AM124" s="149">
        <f>VLOOKUP($J124,context!$K$2:$AC$348,12,FALSE)</f>
        <v>0</v>
      </c>
      <c r="AN124" s="149">
        <f>VLOOKUP($J124,context!$K$2:$AC$348,13,FALSE)</f>
        <v>0</v>
      </c>
      <c r="AO124" s="149">
        <f>VLOOKUP($J124,context!$K$2:$AC$348,14,FALSE)</f>
        <v>0.2</v>
      </c>
      <c r="AP124" s="149">
        <f>VLOOKUP($J124,context!$K$2:$AC$348,15,FALSE)</f>
        <v>0</v>
      </c>
      <c r="AQ124" s="149">
        <f>VLOOKUP($J124,context!$K$2:$AC$348,16,FALSE)</f>
        <v>0</v>
      </c>
      <c r="AR124" s="149">
        <f t="shared" si="1"/>
        <v>3.2</v>
      </c>
    </row>
    <row r="125" spans="1:44" hidden="1">
      <c r="A125" s="52">
        <v>569</v>
      </c>
      <c r="B125" s="52" t="s">
        <v>13</v>
      </c>
      <c r="C125" s="114" t="s">
        <v>1732</v>
      </c>
      <c r="E125" s="69" t="s">
        <v>1891</v>
      </c>
      <c r="F125" s="61">
        <v>4</v>
      </c>
      <c r="G125" s="69" t="s">
        <v>1704</v>
      </c>
      <c r="I125" s="69" t="s">
        <v>1704</v>
      </c>
      <c r="J125" s="70" t="s">
        <v>256</v>
      </c>
      <c r="K125" s="61" t="s">
        <v>1820</v>
      </c>
      <c r="L125" s="77">
        <v>0</v>
      </c>
      <c r="M125" s="61" t="s">
        <v>1821</v>
      </c>
      <c r="N125" s="63">
        <v>1</v>
      </c>
      <c r="P125" s="77" t="s">
        <v>65</v>
      </c>
      <c r="Q125" s="67" t="s">
        <v>108</v>
      </c>
      <c r="R125" s="68" t="s">
        <v>254</v>
      </c>
      <c r="S125" s="74" t="s">
        <v>66</v>
      </c>
      <c r="T125" s="115" t="s">
        <v>66</v>
      </c>
      <c r="U125" s="121" t="s">
        <v>130</v>
      </c>
      <c r="V125" s="121" t="s">
        <v>167</v>
      </c>
      <c r="X125" s="69" t="s">
        <v>609</v>
      </c>
      <c r="Y125" s="77" t="s">
        <v>609</v>
      </c>
      <c r="AB125" s="69" t="s">
        <v>1222</v>
      </c>
      <c r="AC125" s="69">
        <v>1</v>
      </c>
      <c r="AE125" s="70" t="s">
        <v>2980</v>
      </c>
      <c r="AF125" s="149">
        <f>VLOOKUP($J125,context!$K$2:$AC$348,5,FALSE)</f>
        <v>1</v>
      </c>
      <c r="AG125" s="149">
        <f>VLOOKUP($J125,context!$K$2:$AC$348,6,FALSE)</f>
        <v>1</v>
      </c>
      <c r="AH125" s="149">
        <f>VLOOKUP($J125,context!$K$2:$AC$348,7,FALSE)</f>
        <v>0</v>
      </c>
      <c r="AI125" s="149">
        <f>VLOOKUP($J125,context!$K$2:$AC$348,8,FALSE)</f>
        <v>1</v>
      </c>
      <c r="AJ125" s="149">
        <f>VLOOKUP($J125,context!$K$2:$AC$348,9,FALSE)</f>
        <v>0</v>
      </c>
      <c r="AK125" s="149">
        <f>VLOOKUP($J125,context!$K$2:$AC$348,10,FALSE)</f>
        <v>0</v>
      </c>
      <c r="AL125" s="149">
        <f>VLOOKUP($J125,context!$K$2:$AC$348,11,FALSE)</f>
        <v>0</v>
      </c>
      <c r="AM125" s="149">
        <f>VLOOKUP($J125,context!$K$2:$AC$348,12,FALSE)</f>
        <v>0</v>
      </c>
      <c r="AN125" s="149">
        <f>VLOOKUP($J125,context!$K$2:$AC$348,13,FALSE)</f>
        <v>0</v>
      </c>
      <c r="AO125" s="149">
        <f>VLOOKUP($J125,context!$K$2:$AC$348,14,FALSE)</f>
        <v>0.2</v>
      </c>
      <c r="AP125" s="149">
        <f>VLOOKUP($J125,context!$K$2:$AC$348,15,FALSE)</f>
        <v>0</v>
      </c>
      <c r="AQ125" s="149">
        <f>VLOOKUP($J125,context!$K$2:$AC$348,16,FALSE)</f>
        <v>0</v>
      </c>
      <c r="AR125" s="149">
        <f t="shared" si="1"/>
        <v>3.2</v>
      </c>
    </row>
    <row r="126" spans="1:44" hidden="1">
      <c r="A126" s="52">
        <v>653</v>
      </c>
      <c r="B126" s="52" t="s">
        <v>13</v>
      </c>
      <c r="C126" s="117" t="s">
        <v>1902</v>
      </c>
      <c r="E126" s="69" t="s">
        <v>2271</v>
      </c>
      <c r="G126" s="69" t="s">
        <v>1704</v>
      </c>
      <c r="J126" s="70" t="s">
        <v>256</v>
      </c>
      <c r="K126" s="69" t="s">
        <v>1968</v>
      </c>
      <c r="L126" s="77">
        <v>1</v>
      </c>
      <c r="N126" s="6">
        <v>1</v>
      </c>
      <c r="P126" s="77" t="s">
        <v>65</v>
      </c>
      <c r="Q126" s="67" t="s">
        <v>108</v>
      </c>
      <c r="R126" s="68" t="s">
        <v>254</v>
      </c>
      <c r="S126" s="74" t="s">
        <v>66</v>
      </c>
      <c r="T126" s="115" t="s">
        <v>66</v>
      </c>
      <c r="U126" s="121" t="s">
        <v>130</v>
      </c>
      <c r="V126" s="121" t="s">
        <v>167</v>
      </c>
      <c r="X126" s="69" t="s">
        <v>609</v>
      </c>
      <c r="Y126" s="77" t="s">
        <v>609</v>
      </c>
      <c r="AB126" s="69" t="s">
        <v>1222</v>
      </c>
      <c r="AC126" s="69">
        <v>1</v>
      </c>
      <c r="AE126" s="70" t="s">
        <v>2980</v>
      </c>
      <c r="AF126" s="149">
        <f>VLOOKUP($J126,context!$K$2:$AC$348,5,FALSE)</f>
        <v>1</v>
      </c>
      <c r="AG126" s="149">
        <f>VLOOKUP($J126,context!$K$2:$AC$348,6,FALSE)</f>
        <v>1</v>
      </c>
      <c r="AH126" s="149">
        <f>VLOOKUP($J126,context!$K$2:$AC$348,7,FALSE)</f>
        <v>0</v>
      </c>
      <c r="AI126" s="149">
        <f>VLOOKUP($J126,context!$K$2:$AC$348,8,FALSE)</f>
        <v>1</v>
      </c>
      <c r="AJ126" s="149">
        <f>VLOOKUP($J126,context!$K$2:$AC$348,9,FALSE)</f>
        <v>0</v>
      </c>
      <c r="AK126" s="149">
        <f>VLOOKUP($J126,context!$K$2:$AC$348,10,FALSE)</f>
        <v>0</v>
      </c>
      <c r="AL126" s="149">
        <f>VLOOKUP($J126,context!$K$2:$AC$348,11,FALSE)</f>
        <v>0</v>
      </c>
      <c r="AM126" s="149">
        <f>VLOOKUP($J126,context!$K$2:$AC$348,12,FALSE)</f>
        <v>0</v>
      </c>
      <c r="AN126" s="149">
        <f>VLOOKUP($J126,context!$K$2:$AC$348,13,FALSE)</f>
        <v>0</v>
      </c>
      <c r="AO126" s="149">
        <f>VLOOKUP($J126,context!$K$2:$AC$348,14,FALSE)</f>
        <v>0.2</v>
      </c>
      <c r="AP126" s="149">
        <f>VLOOKUP($J126,context!$K$2:$AC$348,15,FALSE)</f>
        <v>0</v>
      </c>
      <c r="AQ126" s="149">
        <f>VLOOKUP($J126,context!$K$2:$AC$348,16,FALSE)</f>
        <v>0</v>
      </c>
      <c r="AR126" s="149">
        <f t="shared" si="1"/>
        <v>3.2</v>
      </c>
    </row>
    <row r="127" spans="1:44" hidden="1">
      <c r="A127" s="122">
        <v>865</v>
      </c>
      <c r="B127" s="52" t="s">
        <v>13</v>
      </c>
      <c r="C127" s="123" t="s">
        <v>2413</v>
      </c>
      <c r="D127" s="123" t="s">
        <v>2545</v>
      </c>
      <c r="E127" s="122" t="s">
        <v>2414</v>
      </c>
      <c r="F127" s="122">
        <v>3</v>
      </c>
      <c r="G127" s="124" t="s">
        <v>256</v>
      </c>
      <c r="H127" s="122"/>
      <c r="I127" s="122"/>
      <c r="J127" s="70" t="s">
        <v>256</v>
      </c>
      <c r="K127" s="122" t="s">
        <v>2546</v>
      </c>
      <c r="L127" s="77">
        <v>0</v>
      </c>
      <c r="M127" s="122"/>
      <c r="N127" s="6">
        <v>1</v>
      </c>
      <c r="P127" s="77" t="s">
        <v>65</v>
      </c>
      <c r="Q127" s="67" t="s">
        <v>108</v>
      </c>
      <c r="R127" s="68" t="s">
        <v>254</v>
      </c>
      <c r="S127" s="74" t="s">
        <v>66</v>
      </c>
      <c r="T127" s="115" t="s">
        <v>66</v>
      </c>
      <c r="U127" s="121" t="s">
        <v>130</v>
      </c>
      <c r="V127" s="121" t="s">
        <v>167</v>
      </c>
      <c r="X127" s="69" t="s">
        <v>609</v>
      </c>
      <c r="Y127" s="77" t="s">
        <v>609</v>
      </c>
      <c r="Z127" s="122"/>
      <c r="AB127" s="69" t="s">
        <v>1222</v>
      </c>
      <c r="AC127" s="69">
        <v>1</v>
      </c>
      <c r="AE127" s="70" t="s">
        <v>2980</v>
      </c>
      <c r="AF127" s="149">
        <f>VLOOKUP($J127,context!$K$2:$AC$348,5,FALSE)</f>
        <v>1</v>
      </c>
      <c r="AG127" s="149">
        <f>VLOOKUP($J127,context!$K$2:$AC$348,6,FALSE)</f>
        <v>1</v>
      </c>
      <c r="AH127" s="149">
        <f>VLOOKUP($J127,context!$K$2:$AC$348,7,FALSE)</f>
        <v>0</v>
      </c>
      <c r="AI127" s="149">
        <f>VLOOKUP($J127,context!$K$2:$AC$348,8,FALSE)</f>
        <v>1</v>
      </c>
      <c r="AJ127" s="149">
        <f>VLOOKUP($J127,context!$K$2:$AC$348,9,FALSE)</f>
        <v>0</v>
      </c>
      <c r="AK127" s="149">
        <f>VLOOKUP($J127,context!$K$2:$AC$348,10,FALSE)</f>
        <v>0</v>
      </c>
      <c r="AL127" s="149">
        <f>VLOOKUP($J127,context!$K$2:$AC$348,11,FALSE)</f>
        <v>0</v>
      </c>
      <c r="AM127" s="149">
        <f>VLOOKUP($J127,context!$K$2:$AC$348,12,FALSE)</f>
        <v>0</v>
      </c>
      <c r="AN127" s="149">
        <f>VLOOKUP($J127,context!$K$2:$AC$348,13,FALSE)</f>
        <v>0</v>
      </c>
      <c r="AO127" s="149">
        <f>VLOOKUP($J127,context!$K$2:$AC$348,14,FALSE)</f>
        <v>0.2</v>
      </c>
      <c r="AP127" s="149">
        <f>VLOOKUP($J127,context!$K$2:$AC$348,15,FALSE)</f>
        <v>0</v>
      </c>
      <c r="AQ127" s="149">
        <f>VLOOKUP($J127,context!$K$2:$AC$348,16,FALSE)</f>
        <v>0</v>
      </c>
      <c r="AR127" s="149">
        <f t="shared" si="1"/>
        <v>3.2</v>
      </c>
    </row>
    <row r="128" spans="1:44" hidden="1">
      <c r="A128" s="52">
        <v>571</v>
      </c>
      <c r="B128" s="52" t="s">
        <v>13</v>
      </c>
      <c r="C128" s="114" t="s">
        <v>1732</v>
      </c>
      <c r="E128" s="69" t="s">
        <v>1891</v>
      </c>
      <c r="F128" s="61">
        <v>3</v>
      </c>
      <c r="G128" s="69" t="s">
        <v>1717</v>
      </c>
      <c r="I128" s="69" t="s">
        <v>1717</v>
      </c>
      <c r="J128" s="62" t="s">
        <v>1717</v>
      </c>
      <c r="K128" s="61" t="s">
        <v>1824</v>
      </c>
      <c r="L128" s="77">
        <v>0</v>
      </c>
      <c r="M128" s="61" t="s">
        <v>1825</v>
      </c>
      <c r="N128" s="63">
        <v>1</v>
      </c>
      <c r="P128" s="77" t="s">
        <v>65</v>
      </c>
      <c r="Q128" s="67" t="s">
        <v>108</v>
      </c>
      <c r="R128" s="68" t="s">
        <v>254</v>
      </c>
      <c r="S128" s="74" t="s">
        <v>66</v>
      </c>
      <c r="T128" s="115" t="s">
        <v>66</v>
      </c>
      <c r="U128" s="121" t="s">
        <v>140</v>
      </c>
      <c r="V128" s="121" t="s">
        <v>167</v>
      </c>
      <c r="X128" s="69" t="s">
        <v>609</v>
      </c>
      <c r="Y128" s="77" t="s">
        <v>609</v>
      </c>
      <c r="AB128" s="69" t="s">
        <v>1222</v>
      </c>
      <c r="AC128" s="69">
        <v>1</v>
      </c>
      <c r="AE128" s="70" t="s">
        <v>2980</v>
      </c>
      <c r="AF128" s="149">
        <f>VLOOKUP($J128,context!$K$2:$AC$348,5,FALSE)</f>
        <v>1</v>
      </c>
      <c r="AG128" s="149">
        <f>VLOOKUP($J128,context!$K$2:$AC$348,6,FALSE)</f>
        <v>1</v>
      </c>
      <c r="AH128" s="149">
        <f>VLOOKUP($J128,context!$K$2:$AC$348,7,FALSE)</f>
        <v>0</v>
      </c>
      <c r="AI128" s="149">
        <f>VLOOKUP($J128,context!$K$2:$AC$348,8,FALSE)</f>
        <v>1</v>
      </c>
      <c r="AJ128" s="149">
        <f>VLOOKUP($J128,context!$K$2:$AC$348,9,FALSE)</f>
        <v>0</v>
      </c>
      <c r="AK128" s="149">
        <f>VLOOKUP($J128,context!$K$2:$AC$348,10,FALSE)</f>
        <v>0</v>
      </c>
      <c r="AL128" s="149">
        <f>VLOOKUP($J128,context!$K$2:$AC$348,11,FALSE)</f>
        <v>0</v>
      </c>
      <c r="AM128" s="149">
        <f>VLOOKUP($J128,context!$K$2:$AC$348,12,FALSE)</f>
        <v>0</v>
      </c>
      <c r="AN128" s="149">
        <f>VLOOKUP($J128,context!$K$2:$AC$348,13,FALSE)</f>
        <v>0</v>
      </c>
      <c r="AO128" s="149">
        <f>VLOOKUP($J128,context!$K$2:$AC$348,14,FALSE)</f>
        <v>0.2</v>
      </c>
      <c r="AP128" s="149">
        <f>VLOOKUP($J128,context!$K$2:$AC$348,15,FALSE)</f>
        <v>0</v>
      </c>
      <c r="AQ128" s="149">
        <f>VLOOKUP($J128,context!$K$2:$AC$348,16,FALSE)</f>
        <v>0</v>
      </c>
      <c r="AR128" s="149">
        <f t="shared" si="1"/>
        <v>3.2</v>
      </c>
    </row>
    <row r="129" spans="1:46" hidden="1">
      <c r="A129" s="52">
        <v>98</v>
      </c>
      <c r="B129" s="52" t="s">
        <v>13</v>
      </c>
      <c r="C129" s="66" t="s">
        <v>730</v>
      </c>
      <c r="D129" s="52"/>
      <c r="E129" s="77" t="s">
        <v>722</v>
      </c>
      <c r="F129" s="50">
        <v>4</v>
      </c>
      <c r="G129" s="50" t="s">
        <v>149</v>
      </c>
      <c r="H129" s="77"/>
      <c r="I129" s="69" t="s">
        <v>149</v>
      </c>
      <c r="J129" s="70" t="s">
        <v>149</v>
      </c>
      <c r="K129" s="77"/>
      <c r="L129" s="77">
        <v>0</v>
      </c>
      <c r="M129" s="77"/>
      <c r="N129" s="6">
        <v>1</v>
      </c>
      <c r="O129" s="55">
        <v>43017</v>
      </c>
      <c r="P129" s="77" t="s">
        <v>65</v>
      </c>
      <c r="Q129" s="67" t="s">
        <v>108</v>
      </c>
      <c r="R129" s="68" t="s">
        <v>149</v>
      </c>
      <c r="S129" s="74" t="s">
        <v>66</v>
      </c>
      <c r="T129" s="115" t="s">
        <v>66</v>
      </c>
      <c r="U129" s="121" t="s">
        <v>152</v>
      </c>
      <c r="V129" s="121" t="s">
        <v>150</v>
      </c>
      <c r="W129" s="69"/>
      <c r="X129" s="69" t="s">
        <v>609</v>
      </c>
      <c r="Y129" s="69" t="s">
        <v>609</v>
      </c>
      <c r="Z129" s="77"/>
      <c r="AA129" s="7" t="s">
        <v>735</v>
      </c>
      <c r="AB129" s="69" t="s">
        <v>1222</v>
      </c>
      <c r="AC129" s="69">
        <v>1</v>
      </c>
      <c r="AD129" s="7"/>
      <c r="AE129" s="70" t="s">
        <v>147</v>
      </c>
      <c r="AF129" s="149">
        <f>VLOOKUP($J129,context!$K$2:$AC$348,5,FALSE)</f>
        <v>1</v>
      </c>
      <c r="AG129" s="149">
        <f>VLOOKUP($J129,context!$K$2:$AC$348,6,FALSE)</f>
        <v>1</v>
      </c>
      <c r="AH129" s="149">
        <f>VLOOKUP($J129,context!$K$2:$AC$348,7,FALSE)</f>
        <v>0</v>
      </c>
      <c r="AI129" s="149">
        <f>VLOOKUP($J129,context!$K$2:$AC$348,8,FALSE)</f>
        <v>1</v>
      </c>
      <c r="AJ129" s="149">
        <f>VLOOKUP($J129,context!$K$2:$AC$348,9,FALSE)</f>
        <v>0</v>
      </c>
      <c r="AK129" s="149">
        <f>VLOOKUP($J129,context!$K$2:$AC$348,10,FALSE)</f>
        <v>0</v>
      </c>
      <c r="AL129" s="149">
        <f>VLOOKUP($J129,context!$K$2:$AC$348,11,FALSE)</f>
        <v>0</v>
      </c>
      <c r="AM129" s="149">
        <f>VLOOKUP($J129,context!$K$2:$AC$348,12,FALSE)</f>
        <v>0</v>
      </c>
      <c r="AN129" s="149">
        <f>VLOOKUP($J129,context!$K$2:$AC$348,13,FALSE)</f>
        <v>0</v>
      </c>
      <c r="AO129" s="149">
        <f>VLOOKUP($J129,context!$K$2:$AC$348,14,FALSE)</f>
        <v>0</v>
      </c>
      <c r="AP129" s="149">
        <f>VLOOKUP($J129,context!$K$2:$AC$348,15,FALSE)</f>
        <v>0</v>
      </c>
      <c r="AQ129" s="149">
        <f>VLOOKUP($J129,context!$K$2:$AC$348,16,FALSE)</f>
        <v>0</v>
      </c>
      <c r="AR129" s="149">
        <f t="shared" si="1"/>
        <v>3</v>
      </c>
    </row>
    <row r="130" spans="1:46" hidden="1">
      <c r="A130" s="52">
        <v>134</v>
      </c>
      <c r="B130" s="52" t="s">
        <v>13</v>
      </c>
      <c r="C130" s="66" t="s">
        <v>38</v>
      </c>
      <c r="D130" s="52"/>
      <c r="E130" s="77" t="s">
        <v>744</v>
      </c>
      <c r="F130" s="50">
        <v>4</v>
      </c>
      <c r="G130" s="50" t="s">
        <v>147</v>
      </c>
      <c r="H130" s="77"/>
      <c r="I130" s="69" t="s">
        <v>149</v>
      </c>
      <c r="J130" s="70" t="s">
        <v>149</v>
      </c>
      <c r="K130" s="77" t="s">
        <v>758</v>
      </c>
      <c r="L130" s="77">
        <v>0</v>
      </c>
      <c r="M130" s="77"/>
      <c r="N130" s="6">
        <v>1</v>
      </c>
      <c r="O130" s="55">
        <v>42328</v>
      </c>
      <c r="P130" s="77" t="s">
        <v>65</v>
      </c>
      <c r="Q130" s="67" t="s">
        <v>108</v>
      </c>
      <c r="R130" s="68" t="s">
        <v>149</v>
      </c>
      <c r="S130" s="74" t="s">
        <v>66</v>
      </c>
      <c r="T130" s="115" t="s">
        <v>66</v>
      </c>
      <c r="U130" s="121" t="s">
        <v>152</v>
      </c>
      <c r="V130" s="121" t="s">
        <v>150</v>
      </c>
      <c r="W130" s="69"/>
      <c r="X130" s="69" t="s">
        <v>609</v>
      </c>
      <c r="Y130" s="69" t="s">
        <v>609</v>
      </c>
      <c r="Z130" s="77"/>
      <c r="AA130" s="7" t="s">
        <v>759</v>
      </c>
      <c r="AB130" s="69" t="s">
        <v>1222</v>
      </c>
      <c r="AC130" s="69">
        <v>1</v>
      </c>
      <c r="AD130" s="7"/>
      <c r="AE130" s="70" t="s">
        <v>147</v>
      </c>
      <c r="AF130" s="149">
        <f>VLOOKUP($J130,context!$K$2:$AC$348,5,FALSE)</f>
        <v>1</v>
      </c>
      <c r="AG130" s="149">
        <f>VLOOKUP($J130,context!$K$2:$AC$348,6,FALSE)</f>
        <v>1</v>
      </c>
      <c r="AH130" s="149">
        <f>VLOOKUP($J130,context!$K$2:$AC$348,7,FALSE)</f>
        <v>0</v>
      </c>
      <c r="AI130" s="149">
        <f>VLOOKUP($J130,context!$K$2:$AC$348,8,FALSE)</f>
        <v>1</v>
      </c>
      <c r="AJ130" s="149">
        <f>VLOOKUP($J130,context!$K$2:$AC$348,9,FALSE)</f>
        <v>0</v>
      </c>
      <c r="AK130" s="149">
        <f>VLOOKUP($J130,context!$K$2:$AC$348,10,FALSE)</f>
        <v>0</v>
      </c>
      <c r="AL130" s="149">
        <f>VLOOKUP($J130,context!$K$2:$AC$348,11,FALSE)</f>
        <v>0</v>
      </c>
      <c r="AM130" s="149">
        <f>VLOOKUP($J130,context!$K$2:$AC$348,12,FALSE)</f>
        <v>0</v>
      </c>
      <c r="AN130" s="149">
        <f>VLOOKUP($J130,context!$K$2:$AC$348,13,FALSE)</f>
        <v>0</v>
      </c>
      <c r="AO130" s="149">
        <f>VLOOKUP($J130,context!$K$2:$AC$348,14,FALSE)</f>
        <v>0</v>
      </c>
      <c r="AP130" s="149">
        <f>VLOOKUP($J130,context!$K$2:$AC$348,15,FALSE)</f>
        <v>0</v>
      </c>
      <c r="AQ130" s="149">
        <f>VLOOKUP($J130,context!$K$2:$AC$348,16,FALSE)</f>
        <v>0</v>
      </c>
      <c r="AR130" s="149">
        <f t="shared" si="1"/>
        <v>3</v>
      </c>
    </row>
    <row r="131" spans="1:46" hidden="1">
      <c r="A131" s="52">
        <v>456</v>
      </c>
      <c r="B131" s="52" t="s">
        <v>13</v>
      </c>
      <c r="C131" s="66" t="s">
        <v>29</v>
      </c>
      <c r="D131" s="52" t="s">
        <v>1159</v>
      </c>
      <c r="E131" s="77" t="s">
        <v>1160</v>
      </c>
      <c r="F131" s="50">
        <v>3</v>
      </c>
      <c r="G131" s="50" t="s">
        <v>1166</v>
      </c>
      <c r="H131" s="77" t="s">
        <v>150</v>
      </c>
      <c r="I131" s="69" t="s">
        <v>150</v>
      </c>
      <c r="J131" s="70" t="s">
        <v>149</v>
      </c>
      <c r="K131" s="77"/>
      <c r="L131" s="77">
        <v>0</v>
      </c>
      <c r="M131" s="77"/>
      <c r="N131" s="6">
        <v>1</v>
      </c>
      <c r="O131" s="55"/>
      <c r="P131" s="77" t="s">
        <v>65</v>
      </c>
      <c r="Q131" s="67" t="s">
        <v>108</v>
      </c>
      <c r="R131" s="68" t="s">
        <v>149</v>
      </c>
      <c r="S131" s="74" t="s">
        <v>66</v>
      </c>
      <c r="T131" s="115" t="s">
        <v>66</v>
      </c>
      <c r="U131" s="121" t="s">
        <v>152</v>
      </c>
      <c r="V131" s="121" t="s">
        <v>150</v>
      </c>
      <c r="W131" s="69"/>
      <c r="X131" s="69" t="s">
        <v>609</v>
      </c>
      <c r="Y131" s="69" t="s">
        <v>609</v>
      </c>
      <c r="Z131" s="77"/>
      <c r="AB131" s="69" t="s">
        <v>1222</v>
      </c>
      <c r="AC131" s="69">
        <v>1</v>
      </c>
      <c r="AD131" s="7"/>
      <c r="AE131" s="70" t="s">
        <v>147</v>
      </c>
      <c r="AF131" s="149">
        <f>VLOOKUP($J131,context!$K$2:$AC$348,5,FALSE)</f>
        <v>1</v>
      </c>
      <c r="AG131" s="149">
        <f>VLOOKUP($J131,context!$K$2:$AC$348,6,FALSE)</f>
        <v>1</v>
      </c>
      <c r="AH131" s="149">
        <f>VLOOKUP($J131,context!$K$2:$AC$348,7,FALSE)</f>
        <v>0</v>
      </c>
      <c r="AI131" s="149">
        <f>VLOOKUP($J131,context!$K$2:$AC$348,8,FALSE)</f>
        <v>1</v>
      </c>
      <c r="AJ131" s="149">
        <f>VLOOKUP($J131,context!$K$2:$AC$348,9,FALSE)</f>
        <v>0</v>
      </c>
      <c r="AK131" s="149">
        <f>VLOOKUP($J131,context!$K$2:$AC$348,10,FALSE)</f>
        <v>0</v>
      </c>
      <c r="AL131" s="149">
        <f>VLOOKUP($J131,context!$K$2:$AC$348,11,FALSE)</f>
        <v>0</v>
      </c>
      <c r="AM131" s="149">
        <f>VLOOKUP($J131,context!$K$2:$AC$348,12,FALSE)</f>
        <v>0</v>
      </c>
      <c r="AN131" s="149">
        <f>VLOOKUP($J131,context!$K$2:$AC$348,13,FALSE)</f>
        <v>0</v>
      </c>
      <c r="AO131" s="149">
        <f>VLOOKUP($J131,context!$K$2:$AC$348,14,FALSE)</f>
        <v>0</v>
      </c>
      <c r="AP131" s="149">
        <f>VLOOKUP($J131,context!$K$2:$AC$348,15,FALSE)</f>
        <v>0</v>
      </c>
      <c r="AQ131" s="149">
        <f>VLOOKUP($J131,context!$K$2:$AC$348,16,FALSE)</f>
        <v>0</v>
      </c>
      <c r="AR131" s="149">
        <f t="shared" ref="AR131:AR194" si="2">SUM(AF131:AQ131)</f>
        <v>3</v>
      </c>
    </row>
    <row r="132" spans="1:46">
      <c r="A132" s="52">
        <v>524</v>
      </c>
      <c r="B132" s="52" t="s">
        <v>13</v>
      </c>
      <c r="C132" s="114" t="s">
        <v>1732</v>
      </c>
      <c r="E132" s="69" t="s">
        <v>1778</v>
      </c>
      <c r="F132" s="69" t="s">
        <v>1779</v>
      </c>
      <c r="G132" s="61" t="s">
        <v>149</v>
      </c>
      <c r="I132" s="61" t="s">
        <v>149</v>
      </c>
      <c r="J132" s="70" t="s">
        <v>149</v>
      </c>
      <c r="K132" s="69" t="s">
        <v>1743</v>
      </c>
      <c r="L132" s="77">
        <v>0</v>
      </c>
      <c r="N132" s="63">
        <v>1</v>
      </c>
      <c r="P132" s="77" t="s">
        <v>65</v>
      </c>
      <c r="Q132" s="67" t="s">
        <v>108</v>
      </c>
      <c r="R132" s="68" t="s">
        <v>149</v>
      </c>
      <c r="S132" s="74" t="s">
        <v>66</v>
      </c>
      <c r="T132" s="115" t="s">
        <v>66</v>
      </c>
      <c r="U132" s="121" t="s">
        <v>152</v>
      </c>
      <c r="V132" s="121" t="s">
        <v>150</v>
      </c>
      <c r="AB132" s="69" t="s">
        <v>1222</v>
      </c>
      <c r="AC132" s="69">
        <v>2</v>
      </c>
      <c r="AE132" s="70" t="s">
        <v>147</v>
      </c>
      <c r="AF132" s="149">
        <f>VLOOKUP($J132,context!$K$2:$AC$348,5,FALSE)</f>
        <v>1</v>
      </c>
      <c r="AG132" s="149">
        <f>VLOOKUP($J132,context!$K$2:$AC$348,6,FALSE)</f>
        <v>1</v>
      </c>
      <c r="AH132" s="149">
        <f>VLOOKUP($J132,context!$K$2:$AC$348,7,FALSE)</f>
        <v>0</v>
      </c>
      <c r="AI132" s="149">
        <f>VLOOKUP($J132,context!$K$2:$AC$348,8,FALSE)</f>
        <v>1</v>
      </c>
      <c r="AJ132" s="149">
        <f>VLOOKUP($J132,context!$K$2:$AC$348,9,FALSE)</f>
        <v>0</v>
      </c>
      <c r="AK132" s="149">
        <f>VLOOKUP($J132,context!$K$2:$AC$348,10,FALSE)</f>
        <v>0</v>
      </c>
      <c r="AL132" s="149">
        <f>VLOOKUP($J132,context!$K$2:$AC$348,11,FALSE)</f>
        <v>0</v>
      </c>
      <c r="AM132" s="149">
        <f>VLOOKUP($J132,context!$K$2:$AC$348,12,FALSE)</f>
        <v>0</v>
      </c>
      <c r="AN132" s="149">
        <f>VLOOKUP($J132,context!$K$2:$AC$348,13,FALSE)</f>
        <v>0</v>
      </c>
      <c r="AO132" s="149">
        <f>VLOOKUP($J132,context!$K$2:$AC$348,14,FALSE)</f>
        <v>0</v>
      </c>
      <c r="AP132" s="149">
        <f>VLOOKUP($J132,context!$K$2:$AC$348,15,FALSE)</f>
        <v>0</v>
      </c>
      <c r="AQ132" s="149">
        <f>VLOOKUP($J132,context!$K$2:$AC$348,16,FALSE)</f>
        <v>0</v>
      </c>
      <c r="AR132" s="149">
        <f t="shared" si="2"/>
        <v>3</v>
      </c>
    </row>
    <row r="133" spans="1:46" hidden="1">
      <c r="A133" s="52">
        <v>567</v>
      </c>
      <c r="B133" s="52" t="s">
        <v>13</v>
      </c>
      <c r="C133" s="114" t="s">
        <v>1732</v>
      </c>
      <c r="E133" s="69" t="s">
        <v>1891</v>
      </c>
      <c r="F133" s="61">
        <v>3</v>
      </c>
      <c r="G133" s="69" t="s">
        <v>147</v>
      </c>
      <c r="I133" s="69" t="s">
        <v>147</v>
      </c>
      <c r="J133" s="70" t="s">
        <v>149</v>
      </c>
      <c r="K133" s="61" t="s">
        <v>1743</v>
      </c>
      <c r="L133" s="77">
        <v>0</v>
      </c>
      <c r="M133" s="61" t="s">
        <v>1817</v>
      </c>
      <c r="N133" s="63">
        <v>1</v>
      </c>
      <c r="P133" s="77" t="s">
        <v>65</v>
      </c>
      <c r="Q133" s="67" t="s">
        <v>108</v>
      </c>
      <c r="R133" s="68" t="s">
        <v>149</v>
      </c>
      <c r="S133" s="74" t="s">
        <v>66</v>
      </c>
      <c r="T133" s="115" t="s">
        <v>66</v>
      </c>
      <c r="U133" s="121" t="s">
        <v>152</v>
      </c>
      <c r="V133" s="121" t="s">
        <v>150</v>
      </c>
      <c r="AB133" s="69" t="s">
        <v>1222</v>
      </c>
      <c r="AC133" s="69">
        <v>3</v>
      </c>
      <c r="AE133" s="70" t="s">
        <v>147</v>
      </c>
      <c r="AF133" s="149">
        <f>VLOOKUP($J133,context!$K$2:$AC$348,5,FALSE)</f>
        <v>1</v>
      </c>
      <c r="AG133" s="149">
        <f>VLOOKUP($J133,context!$K$2:$AC$348,6,FALSE)</f>
        <v>1</v>
      </c>
      <c r="AH133" s="149">
        <f>VLOOKUP($J133,context!$K$2:$AC$348,7,FALSE)</f>
        <v>0</v>
      </c>
      <c r="AI133" s="149">
        <f>VLOOKUP($J133,context!$K$2:$AC$348,8,FALSE)</f>
        <v>1</v>
      </c>
      <c r="AJ133" s="149">
        <f>VLOOKUP($J133,context!$K$2:$AC$348,9,FALSE)</f>
        <v>0</v>
      </c>
      <c r="AK133" s="149">
        <f>VLOOKUP($J133,context!$K$2:$AC$348,10,FALSE)</f>
        <v>0</v>
      </c>
      <c r="AL133" s="149">
        <f>VLOOKUP($J133,context!$K$2:$AC$348,11,FALSE)</f>
        <v>0</v>
      </c>
      <c r="AM133" s="149">
        <f>VLOOKUP($J133,context!$K$2:$AC$348,12,FALSE)</f>
        <v>0</v>
      </c>
      <c r="AN133" s="149">
        <f>VLOOKUP($J133,context!$K$2:$AC$348,13,FALSE)</f>
        <v>0</v>
      </c>
      <c r="AO133" s="149">
        <f>VLOOKUP($J133,context!$K$2:$AC$348,14,FALSE)</f>
        <v>0</v>
      </c>
      <c r="AP133" s="149">
        <f>VLOOKUP($J133,context!$K$2:$AC$348,15,FALSE)</f>
        <v>0</v>
      </c>
      <c r="AQ133" s="149">
        <f>VLOOKUP($J133,context!$K$2:$AC$348,16,FALSE)</f>
        <v>0</v>
      </c>
      <c r="AR133" s="149">
        <f t="shared" si="2"/>
        <v>3</v>
      </c>
    </row>
    <row r="134" spans="1:46" hidden="1">
      <c r="A134" s="52">
        <v>654</v>
      </c>
      <c r="B134" s="52" t="s">
        <v>13</v>
      </c>
      <c r="C134" s="117" t="s">
        <v>1902</v>
      </c>
      <c r="E134" s="69" t="s">
        <v>2271</v>
      </c>
      <c r="G134" s="62" t="s">
        <v>147</v>
      </c>
      <c r="J134" s="70" t="s">
        <v>149</v>
      </c>
      <c r="K134" s="69" t="s">
        <v>1969</v>
      </c>
      <c r="L134" s="77">
        <v>1</v>
      </c>
      <c r="N134" s="63">
        <v>1</v>
      </c>
      <c r="P134" s="77" t="s">
        <v>65</v>
      </c>
      <c r="Q134" s="67" t="s">
        <v>108</v>
      </c>
      <c r="R134" s="68" t="s">
        <v>149</v>
      </c>
      <c r="S134" s="74" t="s">
        <v>66</v>
      </c>
      <c r="T134" s="115" t="s">
        <v>66</v>
      </c>
      <c r="U134" s="121" t="s">
        <v>152</v>
      </c>
      <c r="V134" s="121" t="s">
        <v>150</v>
      </c>
      <c r="AB134" s="69" t="s">
        <v>1222</v>
      </c>
      <c r="AC134" s="69">
        <v>4</v>
      </c>
      <c r="AE134" s="70" t="s">
        <v>147</v>
      </c>
      <c r="AF134" s="149">
        <f>VLOOKUP($J134,context!$K$2:$AC$348,5,FALSE)</f>
        <v>1</v>
      </c>
      <c r="AG134" s="149">
        <f>VLOOKUP($J134,context!$K$2:$AC$348,6,FALSE)</f>
        <v>1</v>
      </c>
      <c r="AH134" s="149">
        <f>VLOOKUP($J134,context!$K$2:$AC$348,7,FALSE)</f>
        <v>0</v>
      </c>
      <c r="AI134" s="149">
        <f>VLOOKUP($J134,context!$K$2:$AC$348,8,FALSE)</f>
        <v>1</v>
      </c>
      <c r="AJ134" s="149">
        <f>VLOOKUP($J134,context!$K$2:$AC$348,9,FALSE)</f>
        <v>0</v>
      </c>
      <c r="AK134" s="149">
        <f>VLOOKUP($J134,context!$K$2:$AC$348,10,FALSE)</f>
        <v>0</v>
      </c>
      <c r="AL134" s="149">
        <f>VLOOKUP($J134,context!$K$2:$AC$348,11,FALSE)</f>
        <v>0</v>
      </c>
      <c r="AM134" s="149">
        <f>VLOOKUP($J134,context!$K$2:$AC$348,12,FALSE)</f>
        <v>0</v>
      </c>
      <c r="AN134" s="149">
        <f>VLOOKUP($J134,context!$K$2:$AC$348,13,FALSE)</f>
        <v>0</v>
      </c>
      <c r="AO134" s="149">
        <f>VLOOKUP($J134,context!$K$2:$AC$348,14,FALSE)</f>
        <v>0</v>
      </c>
      <c r="AP134" s="149">
        <f>VLOOKUP($J134,context!$K$2:$AC$348,15,FALSE)</f>
        <v>0</v>
      </c>
      <c r="AQ134" s="149">
        <f>VLOOKUP($J134,context!$K$2:$AC$348,16,FALSE)</f>
        <v>0</v>
      </c>
      <c r="AR134" s="149">
        <f t="shared" si="2"/>
        <v>3</v>
      </c>
    </row>
    <row r="135" spans="1:46" hidden="1">
      <c r="A135" s="52">
        <v>25</v>
      </c>
      <c r="B135" s="52" t="s">
        <v>13</v>
      </c>
      <c r="C135" s="66" t="s">
        <v>44</v>
      </c>
      <c r="D135" s="52"/>
      <c r="E135" s="77" t="s">
        <v>629</v>
      </c>
      <c r="F135" s="50">
        <v>4</v>
      </c>
      <c r="G135" s="54" t="s">
        <v>344</v>
      </c>
      <c r="H135" s="77"/>
      <c r="I135" s="54" t="s">
        <v>344</v>
      </c>
      <c r="J135" s="78" t="s">
        <v>344</v>
      </c>
      <c r="K135" s="69" t="s">
        <v>645</v>
      </c>
      <c r="L135" s="69">
        <v>1</v>
      </c>
      <c r="M135" s="77"/>
      <c r="N135" s="6">
        <v>0.8</v>
      </c>
      <c r="O135" s="55"/>
      <c r="P135" s="77" t="s">
        <v>65</v>
      </c>
      <c r="Q135" s="67" t="s">
        <v>108</v>
      </c>
      <c r="R135" s="68" t="s">
        <v>145</v>
      </c>
      <c r="S135" s="74" t="s">
        <v>66</v>
      </c>
      <c r="T135" s="115" t="s">
        <v>66</v>
      </c>
      <c r="U135" s="121" t="s">
        <v>130</v>
      </c>
      <c r="V135" s="121" t="s">
        <v>390</v>
      </c>
      <c r="W135" s="69"/>
      <c r="X135" s="69" t="s">
        <v>609</v>
      </c>
      <c r="Y135" s="69" t="s">
        <v>609</v>
      </c>
      <c r="Z135" s="77"/>
      <c r="AA135" s="7" t="s">
        <v>646</v>
      </c>
      <c r="AB135" s="69" t="s">
        <v>1220</v>
      </c>
      <c r="AC135" s="69">
        <v>0</v>
      </c>
      <c r="AD135" s="7"/>
      <c r="AE135" s="70" t="s">
        <v>2783</v>
      </c>
      <c r="AF135" s="149">
        <f>VLOOKUP($J135,context!$K$2:$AC$348,5,FALSE)</f>
        <v>1</v>
      </c>
      <c r="AG135" s="149">
        <f>VLOOKUP($J135,context!$K$2:$AC$348,6,FALSE)</f>
        <v>1</v>
      </c>
      <c r="AH135" s="149">
        <f>VLOOKUP($J135,context!$K$2:$AC$348,7,FALSE)</f>
        <v>0</v>
      </c>
      <c r="AI135" s="149">
        <f>VLOOKUP($J135,context!$K$2:$AC$348,8,FALSE)</f>
        <v>0.8</v>
      </c>
      <c r="AJ135" s="149">
        <f>VLOOKUP($J135,context!$K$2:$AC$348,9,FALSE)</f>
        <v>0</v>
      </c>
      <c r="AK135" s="149">
        <f>VLOOKUP($J135,context!$K$2:$AC$348,10,FALSE)</f>
        <v>0</v>
      </c>
      <c r="AL135" s="149">
        <f>VLOOKUP($J135,context!$K$2:$AC$348,11,FALSE)</f>
        <v>0.2</v>
      </c>
      <c r="AM135" s="149">
        <f>VLOOKUP($J135,context!$K$2:$AC$348,12,FALSE)</f>
        <v>0</v>
      </c>
      <c r="AN135" s="149">
        <f>VLOOKUP($J135,context!$K$2:$AC$348,13,FALSE)</f>
        <v>0</v>
      </c>
      <c r="AO135" s="149">
        <f>VLOOKUP($J135,context!$K$2:$AC$348,14,FALSE)</f>
        <v>0.6</v>
      </c>
      <c r="AP135" s="149">
        <f>VLOOKUP($J135,context!$K$2:$AC$348,15,FALSE)</f>
        <v>0</v>
      </c>
      <c r="AQ135" s="149">
        <f>VLOOKUP($J135,context!$K$2:$AC$348,16,FALSE)</f>
        <v>0</v>
      </c>
      <c r="AR135" s="149">
        <f t="shared" si="2"/>
        <v>3.6</v>
      </c>
    </row>
    <row r="136" spans="1:46" hidden="1">
      <c r="A136" s="52">
        <v>26</v>
      </c>
      <c r="B136" s="52" t="s">
        <v>13</v>
      </c>
      <c r="C136" s="66" t="s">
        <v>44</v>
      </c>
      <c r="D136" s="52"/>
      <c r="E136" s="77" t="s">
        <v>629</v>
      </c>
      <c r="F136" s="50">
        <v>4</v>
      </c>
      <c r="G136" s="77" t="s">
        <v>647</v>
      </c>
      <c r="H136" s="77"/>
      <c r="I136" s="69" t="s">
        <v>647</v>
      </c>
      <c r="J136" s="70" t="s">
        <v>647</v>
      </c>
      <c r="K136" s="77" t="s">
        <v>648</v>
      </c>
      <c r="L136" s="69">
        <v>0</v>
      </c>
      <c r="M136" s="77"/>
      <c r="N136" s="6">
        <v>0.6</v>
      </c>
      <c r="O136" s="55"/>
      <c r="P136" s="77" t="s">
        <v>65</v>
      </c>
      <c r="Q136" s="67" t="s">
        <v>608</v>
      </c>
      <c r="R136" s="68" t="s">
        <v>608</v>
      </c>
      <c r="S136" s="74" t="s">
        <v>66</v>
      </c>
      <c r="T136" s="115" t="s">
        <v>66</v>
      </c>
      <c r="U136" s="121" t="s">
        <v>173</v>
      </c>
      <c r="V136" s="121" t="s">
        <v>1182</v>
      </c>
      <c r="W136" s="69" t="s">
        <v>609</v>
      </c>
      <c r="X136" s="77"/>
      <c r="Y136" s="77" t="s">
        <v>609</v>
      </c>
      <c r="Z136" s="69" t="s">
        <v>372</v>
      </c>
      <c r="AB136" s="69" t="s">
        <v>2969</v>
      </c>
      <c r="AC136" s="69">
        <v>0</v>
      </c>
      <c r="AD136" s="7"/>
      <c r="AE136" s="70" t="s">
        <v>2823</v>
      </c>
      <c r="AF136" s="149">
        <f>VLOOKUP($J136,context!$K$2:$AC$348,5,FALSE)</f>
        <v>0</v>
      </c>
      <c r="AG136" s="149">
        <f>VLOOKUP($J136,context!$K$2:$AC$348,6,FALSE)</f>
        <v>0</v>
      </c>
      <c r="AH136" s="149">
        <f>VLOOKUP($J136,context!$K$2:$AC$348,7,FALSE)</f>
        <v>0</v>
      </c>
      <c r="AI136" s="149">
        <f>VLOOKUP($J136,context!$K$2:$AC$348,8,FALSE)</f>
        <v>0.6</v>
      </c>
      <c r="AJ136" s="149">
        <f>VLOOKUP($J136,context!$K$2:$AC$348,9,FALSE)</f>
        <v>0.2</v>
      </c>
      <c r="AK136" s="149">
        <f>VLOOKUP($J136,context!$K$2:$AC$348,10,FALSE)</f>
        <v>0</v>
      </c>
      <c r="AL136" s="149">
        <f>VLOOKUP($J136,context!$K$2:$AC$348,11,FALSE)</f>
        <v>0.8</v>
      </c>
      <c r="AM136" s="149">
        <f>VLOOKUP($J136,context!$K$2:$AC$348,12,FALSE)</f>
        <v>0.2</v>
      </c>
      <c r="AN136" s="149">
        <f>VLOOKUP($J136,context!$K$2:$AC$348,13,FALSE)</f>
        <v>0.6</v>
      </c>
      <c r="AO136" s="149">
        <f>VLOOKUP($J136,context!$K$2:$AC$348,14,FALSE)</f>
        <v>0.2</v>
      </c>
      <c r="AP136" s="149">
        <f>VLOOKUP($J136,context!$K$2:$AC$348,15,FALSE)</f>
        <v>0</v>
      </c>
      <c r="AQ136" s="149">
        <f>VLOOKUP($J136,context!$K$2:$AC$348,16,FALSE)</f>
        <v>1</v>
      </c>
      <c r="AR136" s="149">
        <f t="shared" si="2"/>
        <v>3.6</v>
      </c>
    </row>
    <row r="137" spans="1:46" hidden="1">
      <c r="A137" s="52">
        <v>27</v>
      </c>
      <c r="B137" s="52" t="s">
        <v>13</v>
      </c>
      <c r="C137" s="66" t="s">
        <v>44</v>
      </c>
      <c r="D137" s="52"/>
      <c r="E137" s="77" t="s">
        <v>629</v>
      </c>
      <c r="F137" s="50">
        <v>4</v>
      </c>
      <c r="G137" s="77" t="s">
        <v>649</v>
      </c>
      <c r="H137" s="77"/>
      <c r="I137" s="69" t="s">
        <v>649</v>
      </c>
      <c r="J137" s="70" t="s">
        <v>649</v>
      </c>
      <c r="K137" s="77" t="s">
        <v>650</v>
      </c>
      <c r="L137" s="69">
        <v>0</v>
      </c>
      <c r="M137" s="77"/>
      <c r="N137" s="6">
        <v>0.6</v>
      </c>
      <c r="O137" s="55"/>
      <c r="P137" s="77" t="s">
        <v>65</v>
      </c>
      <c r="Q137" s="67" t="s">
        <v>108</v>
      </c>
      <c r="R137" s="68" t="s">
        <v>145</v>
      </c>
      <c r="S137" s="74" t="s">
        <v>66</v>
      </c>
      <c r="T137" s="115" t="s">
        <v>66</v>
      </c>
      <c r="U137" s="121" t="s">
        <v>171</v>
      </c>
      <c r="V137" s="121" t="s">
        <v>481</v>
      </c>
      <c r="W137" s="69" t="s">
        <v>609</v>
      </c>
      <c r="X137" s="77"/>
      <c r="Y137" s="77"/>
      <c r="Z137" s="77"/>
      <c r="AB137" s="69" t="s">
        <v>1224</v>
      </c>
      <c r="AC137" s="77">
        <v>0</v>
      </c>
      <c r="AD137" s="7" t="s">
        <v>2863</v>
      </c>
      <c r="AE137" s="131" t="s">
        <v>3043</v>
      </c>
      <c r="AF137" s="149">
        <f>VLOOKUP($J137,context!$K$2:$AC$348,5,FALSE)</f>
        <v>1</v>
      </c>
      <c r="AG137" s="149">
        <f>VLOOKUP($J137,context!$K$2:$AC$348,6,FALSE)</f>
        <v>0</v>
      </c>
      <c r="AH137" s="149">
        <f>VLOOKUP($J137,context!$K$2:$AC$348,7,FALSE)</f>
        <v>0</v>
      </c>
      <c r="AI137" s="149">
        <f>VLOOKUP($J137,context!$K$2:$AC$348,8,FALSE)</f>
        <v>0</v>
      </c>
      <c r="AJ137" s="149">
        <f>VLOOKUP($J137,context!$K$2:$AC$348,9,FALSE)</f>
        <v>0.2</v>
      </c>
      <c r="AK137" s="149">
        <f>VLOOKUP($J137,context!$K$2:$AC$348,10,FALSE)</f>
        <v>0</v>
      </c>
      <c r="AL137" s="149">
        <f>VLOOKUP($J137,context!$K$2:$AC$348,11,FALSE)</f>
        <v>0</v>
      </c>
      <c r="AM137" s="149">
        <f>VLOOKUP($J137,context!$K$2:$AC$348,12,FALSE)</f>
        <v>0</v>
      </c>
      <c r="AN137" s="149">
        <f>VLOOKUP($J137,context!$K$2:$AC$348,13,FALSE)</f>
        <v>0</v>
      </c>
      <c r="AO137" s="149">
        <f>VLOOKUP($J137,context!$K$2:$AC$348,14,FALSE)</f>
        <v>0</v>
      </c>
      <c r="AP137" s="149">
        <f>VLOOKUP($J137,context!$K$2:$AC$348,15,FALSE)</f>
        <v>0.2</v>
      </c>
      <c r="AQ137" s="149">
        <f>VLOOKUP($J137,context!$K$2:$AC$348,16,FALSE)</f>
        <v>1</v>
      </c>
      <c r="AR137" s="149">
        <f t="shared" si="2"/>
        <v>2.4</v>
      </c>
    </row>
    <row r="138" spans="1:46" hidden="1">
      <c r="A138" s="52">
        <v>135</v>
      </c>
      <c r="B138" s="52" t="s">
        <v>13</v>
      </c>
      <c r="C138" s="66" t="s">
        <v>38</v>
      </c>
      <c r="D138" s="52"/>
      <c r="E138" s="77" t="s">
        <v>744</v>
      </c>
      <c r="F138" s="50">
        <v>4</v>
      </c>
      <c r="G138" s="50" t="s">
        <v>74</v>
      </c>
      <c r="H138" s="77"/>
      <c r="I138" s="69" t="s">
        <v>760</v>
      </c>
      <c r="J138" s="70" t="s">
        <v>760</v>
      </c>
      <c r="K138" s="69" t="s">
        <v>2363</v>
      </c>
      <c r="L138" s="69">
        <v>0</v>
      </c>
      <c r="M138" s="77" t="s">
        <v>762</v>
      </c>
      <c r="N138" s="6">
        <v>1</v>
      </c>
      <c r="O138" s="55">
        <v>42328</v>
      </c>
      <c r="P138" s="77" t="s">
        <v>688</v>
      </c>
      <c r="Q138" s="67" t="s">
        <v>608</v>
      </c>
      <c r="R138" s="68" t="s">
        <v>608</v>
      </c>
      <c r="S138" s="74" t="s">
        <v>66</v>
      </c>
      <c r="T138" s="115" t="s">
        <v>66</v>
      </c>
      <c r="U138" s="121" t="s">
        <v>368</v>
      </c>
      <c r="V138" s="121" t="s">
        <v>72</v>
      </c>
      <c r="W138" s="77"/>
      <c r="X138" s="69" t="s">
        <v>609</v>
      </c>
      <c r="Y138" s="77"/>
      <c r="Z138" s="69" t="s">
        <v>2800</v>
      </c>
      <c r="AB138" s="56" t="s">
        <v>1217</v>
      </c>
      <c r="AC138" s="77">
        <v>0</v>
      </c>
      <c r="AD138" s="7"/>
      <c r="AE138" s="129" t="s">
        <v>3013</v>
      </c>
      <c r="AF138" s="149">
        <f>VLOOKUP($J138,context!$K$2:$AC$348,5,FALSE)</f>
        <v>0</v>
      </c>
      <c r="AG138" s="149">
        <f>VLOOKUP($J138,context!$K$2:$AC$348,6,FALSE)</f>
        <v>0</v>
      </c>
      <c r="AH138" s="149">
        <f>VLOOKUP($J138,context!$K$2:$AC$348,7,FALSE)</f>
        <v>0</v>
      </c>
      <c r="AI138" s="149">
        <f>VLOOKUP($J138,context!$K$2:$AC$348,8,FALSE)</f>
        <v>0.8</v>
      </c>
      <c r="AJ138" s="149">
        <f>VLOOKUP($J138,context!$K$2:$AC$348,9,FALSE)</f>
        <v>0</v>
      </c>
      <c r="AK138" s="149">
        <f>VLOOKUP($J138,context!$K$2:$AC$348,10,FALSE)</f>
        <v>0</v>
      </c>
      <c r="AL138" s="149">
        <f>VLOOKUP($J138,context!$K$2:$AC$348,11,FALSE)</f>
        <v>0.2</v>
      </c>
      <c r="AM138" s="149">
        <f>VLOOKUP($J138,context!$K$2:$AC$348,12,FALSE)</f>
        <v>0.2</v>
      </c>
      <c r="AN138" s="149">
        <f>VLOOKUP($J138,context!$K$2:$AC$348,13,FALSE)</f>
        <v>0</v>
      </c>
      <c r="AO138" s="149">
        <f>VLOOKUP($J138,context!$K$2:$AC$348,14,FALSE)</f>
        <v>0.2</v>
      </c>
      <c r="AP138" s="149">
        <f>VLOOKUP($J138,context!$K$2:$AC$348,15,FALSE)</f>
        <v>0</v>
      </c>
      <c r="AQ138" s="149">
        <f>VLOOKUP($J138,context!$K$2:$AC$348,16,FALSE)</f>
        <v>0.4</v>
      </c>
      <c r="AR138" s="149">
        <f t="shared" si="2"/>
        <v>1.7999999999999998</v>
      </c>
      <c r="AS138" s="149">
        <f>MAX(AF138:AQ138)</f>
        <v>0.8</v>
      </c>
      <c r="AT138" s="149">
        <f>MIN(AF138:AQ138)</f>
        <v>0</v>
      </c>
    </row>
    <row r="139" spans="1:46" hidden="1">
      <c r="A139" s="122">
        <v>866</v>
      </c>
      <c r="B139" s="52" t="s">
        <v>13</v>
      </c>
      <c r="C139" s="123" t="s">
        <v>2413</v>
      </c>
      <c r="D139" s="123" t="s">
        <v>2515</v>
      </c>
      <c r="E139" s="122" t="s">
        <v>2414</v>
      </c>
      <c r="F139" s="122">
        <v>5</v>
      </c>
      <c r="G139" s="128" t="s">
        <v>734</v>
      </c>
      <c r="H139" s="122"/>
      <c r="I139" s="122"/>
      <c r="J139" s="125" t="s">
        <v>2574</v>
      </c>
      <c r="K139" s="122" t="s">
        <v>2516</v>
      </c>
      <c r="L139" s="69">
        <v>0</v>
      </c>
      <c r="M139" s="122"/>
      <c r="N139" s="123">
        <v>0</v>
      </c>
      <c r="O139" s="126"/>
      <c r="P139" s="122" t="s">
        <v>248</v>
      </c>
      <c r="Q139" s="127" t="s">
        <v>248</v>
      </c>
      <c r="R139" s="68" t="s">
        <v>248</v>
      </c>
      <c r="S139" s="74" t="s">
        <v>66</v>
      </c>
      <c r="T139" s="115" t="s">
        <v>66</v>
      </c>
      <c r="U139" s="121" t="s">
        <v>171</v>
      </c>
      <c r="V139" s="127" t="s">
        <v>475</v>
      </c>
      <c r="W139" s="122" t="s">
        <v>609</v>
      </c>
      <c r="X139" s="122"/>
      <c r="Y139" s="122"/>
      <c r="Z139" s="122"/>
      <c r="AA139" s="122"/>
      <c r="AB139" s="122" t="s">
        <v>2874</v>
      </c>
      <c r="AC139" s="122">
        <v>-1</v>
      </c>
      <c r="AD139" s="7" t="s">
        <v>2863</v>
      </c>
      <c r="AE139" s="162" t="s">
        <v>2776</v>
      </c>
      <c r="AF139" s="149">
        <f>VLOOKUP($J139,context!$K$2:$AC$348,5,FALSE)</f>
        <v>1</v>
      </c>
      <c r="AG139" s="149">
        <f>VLOOKUP($J139,context!$K$2:$AC$348,6,FALSE)</f>
        <v>0</v>
      </c>
      <c r="AH139" s="149">
        <f>VLOOKUP($J139,context!$K$2:$AC$348,7,FALSE)</f>
        <v>0</v>
      </c>
      <c r="AI139" s="149">
        <f>VLOOKUP($J139,context!$K$2:$AC$348,8,FALSE)</f>
        <v>0</v>
      </c>
      <c r="AJ139" s="149">
        <f>VLOOKUP($J139,context!$K$2:$AC$348,9,FALSE)</f>
        <v>0</v>
      </c>
      <c r="AK139" s="149">
        <f>VLOOKUP($J139,context!$K$2:$AC$348,10,FALSE)</f>
        <v>0</v>
      </c>
      <c r="AL139" s="149">
        <f>VLOOKUP($J139,context!$K$2:$AC$348,11,FALSE)</f>
        <v>0</v>
      </c>
      <c r="AM139" s="149">
        <f>VLOOKUP($J139,context!$K$2:$AC$348,12,FALSE)</f>
        <v>0</v>
      </c>
      <c r="AN139" s="149">
        <f>VLOOKUP($J139,context!$K$2:$AC$348,13,FALSE)</f>
        <v>0</v>
      </c>
      <c r="AO139" s="149">
        <f>VLOOKUP($J139,context!$K$2:$AC$348,14,FALSE)</f>
        <v>0</v>
      </c>
      <c r="AP139" s="149">
        <f>VLOOKUP($J139,context!$K$2:$AC$348,15,FALSE)</f>
        <v>0</v>
      </c>
      <c r="AQ139" s="149">
        <f>VLOOKUP($J139,context!$K$2:$AC$348,16,FALSE)</f>
        <v>0.4</v>
      </c>
      <c r="AR139" s="149">
        <f t="shared" si="2"/>
        <v>1.4</v>
      </c>
    </row>
    <row r="140" spans="1:46" hidden="1">
      <c r="A140" s="122">
        <v>867</v>
      </c>
      <c r="B140" s="52" t="s">
        <v>13</v>
      </c>
      <c r="C140" s="123" t="s">
        <v>2413</v>
      </c>
      <c r="D140" s="123" t="s">
        <v>2521</v>
      </c>
      <c r="E140" s="122" t="s">
        <v>2414</v>
      </c>
      <c r="F140" s="122">
        <v>5</v>
      </c>
      <c r="G140" s="128" t="s">
        <v>2522</v>
      </c>
      <c r="H140" s="122"/>
      <c r="I140" s="122"/>
      <c r="J140" s="125" t="s">
        <v>2577</v>
      </c>
      <c r="K140" s="122" t="s">
        <v>2523</v>
      </c>
      <c r="L140" s="69">
        <v>0</v>
      </c>
      <c r="M140" s="122"/>
      <c r="N140" s="123">
        <v>0</v>
      </c>
      <c r="O140" s="126"/>
      <c r="P140" s="122" t="s">
        <v>248</v>
      </c>
      <c r="Q140" s="127" t="s">
        <v>248</v>
      </c>
      <c r="R140" s="68" t="s">
        <v>248</v>
      </c>
      <c r="S140" s="74" t="s">
        <v>66</v>
      </c>
      <c r="T140" s="115" t="s">
        <v>66</v>
      </c>
      <c r="U140" s="127" t="s">
        <v>171</v>
      </c>
      <c r="V140" s="127" t="s">
        <v>475</v>
      </c>
      <c r="W140" s="122" t="s">
        <v>609</v>
      </c>
      <c r="X140" s="122"/>
      <c r="Y140" s="122"/>
      <c r="Z140" s="122"/>
      <c r="AA140" s="122"/>
      <c r="AB140" s="69" t="s">
        <v>2872</v>
      </c>
      <c r="AC140" s="122">
        <v>0</v>
      </c>
      <c r="AD140" s="7" t="s">
        <v>2863</v>
      </c>
      <c r="AE140" s="131" t="s">
        <v>2776</v>
      </c>
      <c r="AF140" s="149">
        <f>VLOOKUP($J140,context!$K$2:$AC$348,5,FALSE)</f>
        <v>1</v>
      </c>
      <c r="AG140" s="149">
        <f>VLOOKUP($J140,context!$K$2:$AC$348,6,FALSE)</f>
        <v>0</v>
      </c>
      <c r="AH140" s="149">
        <f>VLOOKUP($J140,context!$K$2:$AC$348,7,FALSE)</f>
        <v>0</v>
      </c>
      <c r="AI140" s="149">
        <f>VLOOKUP($J140,context!$K$2:$AC$348,8,FALSE)</f>
        <v>0</v>
      </c>
      <c r="AJ140" s="149">
        <f>VLOOKUP($J140,context!$K$2:$AC$348,9,FALSE)</f>
        <v>0</v>
      </c>
      <c r="AK140" s="149">
        <f>VLOOKUP($J140,context!$K$2:$AC$348,10,FALSE)</f>
        <v>0</v>
      </c>
      <c r="AL140" s="149">
        <f>VLOOKUP($J140,context!$K$2:$AC$348,11,FALSE)</f>
        <v>0</v>
      </c>
      <c r="AM140" s="149">
        <f>VLOOKUP($J140,context!$K$2:$AC$348,12,FALSE)</f>
        <v>0</v>
      </c>
      <c r="AN140" s="149">
        <f>VLOOKUP($J140,context!$K$2:$AC$348,13,FALSE)</f>
        <v>0</v>
      </c>
      <c r="AO140" s="149">
        <f>VLOOKUP($J140,context!$K$2:$AC$348,14,FALSE)</f>
        <v>0</v>
      </c>
      <c r="AP140" s="149">
        <f>VLOOKUP($J140,context!$K$2:$AC$348,15,FALSE)</f>
        <v>0</v>
      </c>
      <c r="AQ140" s="149">
        <f>VLOOKUP($J140,context!$K$2:$AC$348,16,FALSE)</f>
        <v>0.6</v>
      </c>
      <c r="AR140" s="149">
        <f t="shared" si="2"/>
        <v>1.6</v>
      </c>
    </row>
    <row r="141" spans="1:46" hidden="1">
      <c r="A141" s="52">
        <v>28</v>
      </c>
      <c r="B141" s="52" t="s">
        <v>13</v>
      </c>
      <c r="C141" s="66" t="s">
        <v>44</v>
      </c>
      <c r="D141" s="52"/>
      <c r="E141" s="77" t="s">
        <v>629</v>
      </c>
      <c r="F141" s="50">
        <v>4</v>
      </c>
      <c r="G141" s="77" t="s">
        <v>651</v>
      </c>
      <c r="H141" s="77"/>
      <c r="I141" s="69" t="s">
        <v>651</v>
      </c>
      <c r="J141" s="70" t="s">
        <v>651</v>
      </c>
      <c r="K141" s="69" t="s">
        <v>652</v>
      </c>
      <c r="L141" s="69">
        <v>0</v>
      </c>
      <c r="M141" s="77"/>
      <c r="N141" s="6">
        <v>0.6</v>
      </c>
      <c r="O141" s="55"/>
      <c r="P141" s="77" t="s">
        <v>65</v>
      </c>
      <c r="Q141" s="67" t="s">
        <v>108</v>
      </c>
      <c r="R141" s="68" t="s">
        <v>248</v>
      </c>
      <c r="S141" s="74" t="s">
        <v>66</v>
      </c>
      <c r="T141" s="115" t="s">
        <v>66</v>
      </c>
      <c r="U141" s="121" t="s">
        <v>171</v>
      </c>
      <c r="V141" s="121" t="s">
        <v>167</v>
      </c>
      <c r="W141" s="69" t="s">
        <v>609</v>
      </c>
      <c r="X141" s="77"/>
      <c r="Y141" s="77"/>
      <c r="AB141" s="69" t="s">
        <v>1224</v>
      </c>
      <c r="AC141" s="77">
        <v>0</v>
      </c>
      <c r="AD141" s="7" t="s">
        <v>2863</v>
      </c>
      <c r="AE141" s="131" t="s">
        <v>2776</v>
      </c>
      <c r="AF141" s="149">
        <f>VLOOKUP($J141,context!$K$2:$AC$348,5,FALSE)</f>
        <v>0</v>
      </c>
      <c r="AG141" s="149">
        <f>VLOOKUP($J141,context!$K$2:$AC$348,6,FALSE)</f>
        <v>0</v>
      </c>
      <c r="AH141" s="149">
        <f>VLOOKUP($J141,context!$K$2:$AC$348,7,FALSE)</f>
        <v>0</v>
      </c>
      <c r="AI141" s="149">
        <f>VLOOKUP($J141,context!$K$2:$AC$348,8,FALSE)</f>
        <v>0</v>
      </c>
      <c r="AJ141" s="149">
        <f>VLOOKUP($J141,context!$K$2:$AC$348,9,FALSE)</f>
        <v>0.2</v>
      </c>
      <c r="AK141" s="149">
        <f>VLOOKUP($J141,context!$K$2:$AC$348,10,FALSE)</f>
        <v>0</v>
      </c>
      <c r="AL141" s="149">
        <f>VLOOKUP($J141,context!$K$2:$AC$348,11,FALSE)</f>
        <v>1</v>
      </c>
      <c r="AM141" s="149">
        <f>VLOOKUP($J141,context!$K$2:$AC$348,12,FALSE)</f>
        <v>0</v>
      </c>
      <c r="AN141" s="149">
        <f>VLOOKUP($J141,context!$K$2:$AC$348,13,FALSE)</f>
        <v>0</v>
      </c>
      <c r="AO141" s="149">
        <f>VLOOKUP($J141,context!$K$2:$AC$348,14,FALSE)</f>
        <v>0.2</v>
      </c>
      <c r="AP141" s="149">
        <f>VLOOKUP($J141,context!$K$2:$AC$348,15,FALSE)</f>
        <v>0</v>
      </c>
      <c r="AQ141" s="149">
        <f>VLOOKUP($J141,context!$K$2:$AC$348,16,FALSE)</f>
        <v>0.4</v>
      </c>
      <c r="AR141" s="149">
        <f t="shared" si="2"/>
        <v>1.7999999999999998</v>
      </c>
    </row>
    <row r="142" spans="1:46" hidden="1">
      <c r="A142" s="52">
        <v>674</v>
      </c>
      <c r="B142" s="52" t="s">
        <v>13</v>
      </c>
      <c r="C142" s="117" t="s">
        <v>1902</v>
      </c>
      <c r="E142" s="69" t="s">
        <v>2271</v>
      </c>
      <c r="G142" s="62" t="s">
        <v>1998</v>
      </c>
      <c r="J142" s="70" t="s">
        <v>263</v>
      </c>
      <c r="K142" s="61" t="s">
        <v>1999</v>
      </c>
      <c r="L142" s="69">
        <v>0</v>
      </c>
      <c r="N142" s="6">
        <v>1</v>
      </c>
      <c r="P142" s="77" t="s">
        <v>263</v>
      </c>
      <c r="Q142" s="67" t="s">
        <v>655</v>
      </c>
      <c r="R142" s="68" t="s">
        <v>266</v>
      </c>
      <c r="S142" s="74" t="s">
        <v>266</v>
      </c>
      <c r="T142" s="115" t="s">
        <v>266</v>
      </c>
      <c r="U142" s="121" t="s">
        <v>171</v>
      </c>
      <c r="V142" s="121" t="s">
        <v>326</v>
      </c>
      <c r="Z142" s="72" t="s">
        <v>2801</v>
      </c>
      <c r="AC142" s="61">
        <v>1</v>
      </c>
      <c r="AE142" s="70" t="s">
        <v>269</v>
      </c>
      <c r="AF142" s="149">
        <f>VLOOKUP($J142,context!$K$2:$AC$348,5,FALSE)</f>
        <v>1</v>
      </c>
      <c r="AG142" s="149">
        <f>VLOOKUP($J142,context!$K$2:$AC$348,6,FALSE)</f>
        <v>0</v>
      </c>
      <c r="AH142" s="149">
        <f>VLOOKUP($J142,context!$K$2:$AC$348,7,FALSE)</f>
        <v>0</v>
      </c>
      <c r="AI142" s="149">
        <f>VLOOKUP($J142,context!$K$2:$AC$348,8,FALSE)</f>
        <v>1</v>
      </c>
      <c r="AJ142" s="149">
        <f>VLOOKUP($J142,context!$K$2:$AC$348,9,FALSE)</f>
        <v>1</v>
      </c>
      <c r="AK142" s="149">
        <f>VLOOKUP($J142,context!$K$2:$AC$348,10,FALSE)</f>
        <v>1</v>
      </c>
      <c r="AL142" s="149">
        <f>VLOOKUP($J142,context!$K$2:$AC$348,11,FALSE)</f>
        <v>1</v>
      </c>
      <c r="AM142" s="149">
        <f>VLOOKUP($J142,context!$K$2:$AC$348,12,FALSE)</f>
        <v>0.2</v>
      </c>
      <c r="AN142" s="149">
        <f>VLOOKUP($J142,context!$K$2:$AC$348,13,FALSE)</f>
        <v>0</v>
      </c>
      <c r="AO142" s="149">
        <f>VLOOKUP($J142,context!$K$2:$AC$348,14,FALSE)</f>
        <v>0</v>
      </c>
      <c r="AP142" s="149">
        <f>VLOOKUP($J142,context!$K$2:$AC$348,15,FALSE)</f>
        <v>0</v>
      </c>
      <c r="AQ142" s="149">
        <f>VLOOKUP($J142,context!$K$2:$AC$348,16,FALSE)</f>
        <v>0.6</v>
      </c>
      <c r="AR142" s="149">
        <f t="shared" si="2"/>
        <v>5.8</v>
      </c>
    </row>
    <row r="143" spans="1:46" hidden="1">
      <c r="A143" s="52">
        <v>428</v>
      </c>
      <c r="B143" s="52" t="s">
        <v>13</v>
      </c>
      <c r="C143" s="66" t="s">
        <v>1116</v>
      </c>
      <c r="D143" s="52" t="s">
        <v>1117</v>
      </c>
      <c r="E143" s="77" t="s">
        <v>49</v>
      </c>
      <c r="F143" s="50">
        <v>3</v>
      </c>
      <c r="G143" s="50" t="s">
        <v>1123</v>
      </c>
      <c r="H143" s="77">
        <v>9</v>
      </c>
      <c r="I143" s="50" t="s">
        <v>1123</v>
      </c>
      <c r="J143" s="70" t="s">
        <v>326</v>
      </c>
      <c r="K143" s="77" t="s">
        <v>1124</v>
      </c>
      <c r="L143" s="77">
        <v>0</v>
      </c>
      <c r="M143" s="77"/>
      <c r="N143" s="6">
        <v>1</v>
      </c>
      <c r="O143" s="55"/>
      <c r="P143" s="77" t="s">
        <v>263</v>
      </c>
      <c r="Q143" s="67" t="s">
        <v>655</v>
      </c>
      <c r="R143" s="68" t="s">
        <v>266</v>
      </c>
      <c r="S143" s="74" t="s">
        <v>266</v>
      </c>
      <c r="T143" s="115" t="s">
        <v>266</v>
      </c>
      <c r="U143" s="121" t="s">
        <v>171</v>
      </c>
      <c r="V143" s="121" t="s">
        <v>326</v>
      </c>
      <c r="W143" s="77"/>
      <c r="X143" s="69" t="s">
        <v>609</v>
      </c>
      <c r="Y143" s="77"/>
      <c r="Z143" s="77"/>
      <c r="AB143" s="77"/>
      <c r="AC143" s="69">
        <v>1</v>
      </c>
      <c r="AD143" s="7"/>
      <c r="AE143" s="70" t="s">
        <v>1247</v>
      </c>
      <c r="AF143" s="149">
        <f>VLOOKUP($J143,context!$K$2:$AC$348,5,FALSE)</f>
        <v>1</v>
      </c>
      <c r="AG143" s="149">
        <f>VLOOKUP($J143,context!$K$2:$AC$348,6,FALSE)</f>
        <v>1</v>
      </c>
      <c r="AH143" s="149">
        <f>VLOOKUP($J143,context!$K$2:$AC$348,7,FALSE)</f>
        <v>1</v>
      </c>
      <c r="AI143" s="149">
        <f>VLOOKUP($J143,context!$K$2:$AC$348,8,FALSE)</f>
        <v>1</v>
      </c>
      <c r="AJ143" s="149">
        <f>VLOOKUP($J143,context!$K$2:$AC$348,9,FALSE)</f>
        <v>1</v>
      </c>
      <c r="AK143" s="149">
        <f>VLOOKUP($J143,context!$K$2:$AC$348,10,FALSE)</f>
        <v>0</v>
      </c>
      <c r="AL143" s="149">
        <f>VLOOKUP($J143,context!$K$2:$AC$348,11,FALSE)</f>
        <v>1</v>
      </c>
      <c r="AM143" s="149">
        <f>VLOOKUP($J143,context!$K$2:$AC$348,12,FALSE)</f>
        <v>0.2</v>
      </c>
      <c r="AN143" s="149">
        <f>VLOOKUP($J143,context!$K$2:$AC$348,13,FALSE)</f>
        <v>0</v>
      </c>
      <c r="AO143" s="149">
        <f>VLOOKUP($J143,context!$K$2:$AC$348,14,FALSE)</f>
        <v>0</v>
      </c>
      <c r="AP143" s="149">
        <f>VLOOKUP($J143,context!$K$2:$AC$348,15,FALSE)</f>
        <v>0</v>
      </c>
      <c r="AQ143" s="149">
        <f>VLOOKUP($J143,context!$K$2:$AC$348,16,FALSE)</f>
        <v>0.6</v>
      </c>
      <c r="AR143" s="149">
        <f t="shared" si="2"/>
        <v>6.8</v>
      </c>
    </row>
    <row r="144" spans="1:46" hidden="1">
      <c r="A144" s="52">
        <v>458</v>
      </c>
      <c r="B144" s="52" t="s">
        <v>13</v>
      </c>
      <c r="C144" s="66" t="s">
        <v>29</v>
      </c>
      <c r="D144" s="52" t="s">
        <v>1159</v>
      </c>
      <c r="E144" s="77" t="s">
        <v>1160</v>
      </c>
      <c r="F144" s="50">
        <v>3</v>
      </c>
      <c r="G144" s="50" t="s">
        <v>1168</v>
      </c>
      <c r="H144" s="77" t="s">
        <v>326</v>
      </c>
      <c r="I144" s="69" t="s">
        <v>326</v>
      </c>
      <c r="J144" s="70" t="s">
        <v>326</v>
      </c>
      <c r="K144" s="69" t="s">
        <v>803</v>
      </c>
      <c r="L144" s="77">
        <v>0</v>
      </c>
      <c r="M144" s="77"/>
      <c r="N144" s="6">
        <v>1</v>
      </c>
      <c r="O144" s="55"/>
      <c r="P144" s="77" t="s">
        <v>263</v>
      </c>
      <c r="Q144" s="67" t="s">
        <v>655</v>
      </c>
      <c r="R144" s="68" t="s">
        <v>266</v>
      </c>
      <c r="S144" s="74" t="s">
        <v>266</v>
      </c>
      <c r="T144" s="115" t="s">
        <v>266</v>
      </c>
      <c r="U144" s="121" t="s">
        <v>171</v>
      </c>
      <c r="V144" s="121" t="s">
        <v>326</v>
      </c>
      <c r="W144" s="77"/>
      <c r="X144" s="69" t="s">
        <v>609</v>
      </c>
      <c r="Y144" s="77"/>
      <c r="Z144" s="77"/>
      <c r="AB144" s="77"/>
      <c r="AC144" s="69">
        <v>1</v>
      </c>
      <c r="AD144" s="7"/>
      <c r="AE144" s="70" t="s">
        <v>1247</v>
      </c>
      <c r="AF144" s="149">
        <f>VLOOKUP($J144,context!$K$2:$AC$348,5,FALSE)</f>
        <v>1</v>
      </c>
      <c r="AG144" s="149">
        <f>VLOOKUP($J144,context!$K$2:$AC$348,6,FALSE)</f>
        <v>1</v>
      </c>
      <c r="AH144" s="149">
        <f>VLOOKUP($J144,context!$K$2:$AC$348,7,FALSE)</f>
        <v>1</v>
      </c>
      <c r="AI144" s="149">
        <f>VLOOKUP($J144,context!$K$2:$AC$348,8,FALSE)</f>
        <v>1</v>
      </c>
      <c r="AJ144" s="149">
        <f>VLOOKUP($J144,context!$K$2:$AC$348,9,FALSE)</f>
        <v>1</v>
      </c>
      <c r="AK144" s="149">
        <f>VLOOKUP($J144,context!$K$2:$AC$348,10,FALSE)</f>
        <v>0</v>
      </c>
      <c r="AL144" s="149">
        <f>VLOOKUP($J144,context!$K$2:$AC$348,11,FALSE)</f>
        <v>1</v>
      </c>
      <c r="AM144" s="149">
        <f>VLOOKUP($J144,context!$K$2:$AC$348,12,FALSE)</f>
        <v>0.2</v>
      </c>
      <c r="AN144" s="149">
        <f>VLOOKUP($J144,context!$K$2:$AC$348,13,FALSE)</f>
        <v>0</v>
      </c>
      <c r="AO144" s="149">
        <f>VLOOKUP($J144,context!$K$2:$AC$348,14,FALSE)</f>
        <v>0</v>
      </c>
      <c r="AP144" s="149">
        <f>VLOOKUP($J144,context!$K$2:$AC$348,15,FALSE)</f>
        <v>0</v>
      </c>
      <c r="AQ144" s="149">
        <f>VLOOKUP($J144,context!$K$2:$AC$348,16,FALSE)</f>
        <v>0.6</v>
      </c>
      <c r="AR144" s="149">
        <f t="shared" si="2"/>
        <v>6.8</v>
      </c>
    </row>
    <row r="145" spans="1:44" hidden="1">
      <c r="A145" s="52">
        <v>648</v>
      </c>
      <c r="B145" s="52" t="s">
        <v>13</v>
      </c>
      <c r="C145" s="117" t="s">
        <v>1902</v>
      </c>
      <c r="E145" s="69" t="s">
        <v>2271</v>
      </c>
      <c r="G145" s="62" t="s">
        <v>1960</v>
      </c>
      <c r="J145" s="70" t="s">
        <v>326</v>
      </c>
      <c r="K145" s="61" t="s">
        <v>1961</v>
      </c>
      <c r="L145" s="77">
        <v>0</v>
      </c>
      <c r="N145" s="6">
        <v>1</v>
      </c>
      <c r="P145" s="77" t="s">
        <v>263</v>
      </c>
      <c r="Q145" s="67" t="s">
        <v>655</v>
      </c>
      <c r="R145" s="68" t="s">
        <v>266</v>
      </c>
      <c r="S145" s="74" t="s">
        <v>266</v>
      </c>
      <c r="T145" s="115" t="s">
        <v>266</v>
      </c>
      <c r="U145" s="121" t="s">
        <v>171</v>
      </c>
      <c r="V145" s="121" t="s">
        <v>326</v>
      </c>
      <c r="W145" s="77"/>
      <c r="X145" s="69" t="s">
        <v>609</v>
      </c>
      <c r="AC145" s="69">
        <v>1</v>
      </c>
      <c r="AE145" s="70" t="s">
        <v>1247</v>
      </c>
      <c r="AF145" s="149">
        <f>VLOOKUP($J145,context!$K$2:$AC$348,5,FALSE)</f>
        <v>1</v>
      </c>
      <c r="AG145" s="149">
        <f>VLOOKUP($J145,context!$K$2:$AC$348,6,FALSE)</f>
        <v>1</v>
      </c>
      <c r="AH145" s="149">
        <f>VLOOKUP($J145,context!$K$2:$AC$348,7,FALSE)</f>
        <v>1</v>
      </c>
      <c r="AI145" s="149">
        <f>VLOOKUP($J145,context!$K$2:$AC$348,8,FALSE)</f>
        <v>1</v>
      </c>
      <c r="AJ145" s="149">
        <f>VLOOKUP($J145,context!$K$2:$AC$348,9,FALSE)</f>
        <v>1</v>
      </c>
      <c r="AK145" s="149">
        <f>VLOOKUP($J145,context!$K$2:$AC$348,10,FALSE)</f>
        <v>0</v>
      </c>
      <c r="AL145" s="149">
        <f>VLOOKUP($J145,context!$K$2:$AC$348,11,FALSE)</f>
        <v>1</v>
      </c>
      <c r="AM145" s="149">
        <f>VLOOKUP($J145,context!$K$2:$AC$348,12,FALSE)</f>
        <v>0.2</v>
      </c>
      <c r="AN145" s="149">
        <f>VLOOKUP($J145,context!$K$2:$AC$348,13,FALSE)</f>
        <v>0</v>
      </c>
      <c r="AO145" s="149">
        <f>VLOOKUP($J145,context!$K$2:$AC$348,14,FALSE)</f>
        <v>0</v>
      </c>
      <c r="AP145" s="149">
        <f>VLOOKUP($J145,context!$K$2:$AC$348,15,FALSE)</f>
        <v>0</v>
      </c>
      <c r="AQ145" s="149">
        <f>VLOOKUP($J145,context!$K$2:$AC$348,16,FALSE)</f>
        <v>0.6</v>
      </c>
      <c r="AR145" s="149">
        <f t="shared" si="2"/>
        <v>6.8</v>
      </c>
    </row>
    <row r="146" spans="1:44" hidden="1">
      <c r="A146" s="52">
        <v>660</v>
      </c>
      <c r="B146" s="52" t="s">
        <v>13</v>
      </c>
      <c r="C146" s="117" t="s">
        <v>1902</v>
      </c>
      <c r="E146" s="69" t="s">
        <v>2271</v>
      </c>
      <c r="G146" s="62" t="s">
        <v>1247</v>
      </c>
      <c r="J146" s="70" t="s">
        <v>326</v>
      </c>
      <c r="K146" s="61" t="s">
        <v>1976</v>
      </c>
      <c r="L146" s="77">
        <v>0</v>
      </c>
      <c r="N146" s="6">
        <v>1</v>
      </c>
      <c r="P146" s="77" t="s">
        <v>263</v>
      </c>
      <c r="Q146" s="67" t="s">
        <v>655</v>
      </c>
      <c r="R146" s="68" t="s">
        <v>266</v>
      </c>
      <c r="S146" s="74" t="s">
        <v>266</v>
      </c>
      <c r="T146" s="115" t="s">
        <v>266</v>
      </c>
      <c r="U146" s="121" t="s">
        <v>171</v>
      </c>
      <c r="V146" s="121" t="s">
        <v>326</v>
      </c>
      <c r="W146" s="77"/>
      <c r="X146" s="69" t="s">
        <v>609</v>
      </c>
      <c r="AC146" s="69">
        <v>1</v>
      </c>
      <c r="AE146" s="70" t="s">
        <v>1247</v>
      </c>
      <c r="AF146" s="149">
        <f>VLOOKUP($J146,context!$K$2:$AC$348,5,FALSE)</f>
        <v>1</v>
      </c>
      <c r="AG146" s="149">
        <f>VLOOKUP($J146,context!$K$2:$AC$348,6,FALSE)</f>
        <v>1</v>
      </c>
      <c r="AH146" s="149">
        <f>VLOOKUP($J146,context!$K$2:$AC$348,7,FALSE)</f>
        <v>1</v>
      </c>
      <c r="AI146" s="149">
        <f>VLOOKUP($J146,context!$K$2:$AC$348,8,FALSE)</f>
        <v>1</v>
      </c>
      <c r="AJ146" s="149">
        <f>VLOOKUP($J146,context!$K$2:$AC$348,9,FALSE)</f>
        <v>1</v>
      </c>
      <c r="AK146" s="149">
        <f>VLOOKUP($J146,context!$K$2:$AC$348,10,FALSE)</f>
        <v>0</v>
      </c>
      <c r="AL146" s="149">
        <f>VLOOKUP($J146,context!$K$2:$AC$348,11,FALSE)</f>
        <v>1</v>
      </c>
      <c r="AM146" s="149">
        <f>VLOOKUP($J146,context!$K$2:$AC$348,12,FALSE)</f>
        <v>0.2</v>
      </c>
      <c r="AN146" s="149">
        <f>VLOOKUP($J146,context!$K$2:$AC$348,13,FALSE)</f>
        <v>0</v>
      </c>
      <c r="AO146" s="149">
        <f>VLOOKUP($J146,context!$K$2:$AC$348,14,FALSE)</f>
        <v>0</v>
      </c>
      <c r="AP146" s="149">
        <f>VLOOKUP($J146,context!$K$2:$AC$348,15,FALSE)</f>
        <v>0</v>
      </c>
      <c r="AQ146" s="149">
        <f>VLOOKUP($J146,context!$K$2:$AC$348,16,FALSE)</f>
        <v>0.6</v>
      </c>
      <c r="AR146" s="149">
        <f t="shared" si="2"/>
        <v>6.8</v>
      </c>
    </row>
    <row r="147" spans="1:44" hidden="1">
      <c r="A147" s="52">
        <v>673</v>
      </c>
      <c r="B147" s="52" t="s">
        <v>13</v>
      </c>
      <c r="C147" s="117" t="s">
        <v>1902</v>
      </c>
      <c r="E147" s="69" t="s">
        <v>2271</v>
      </c>
      <c r="G147" s="62" t="s">
        <v>1996</v>
      </c>
      <c r="J147" s="70" t="s">
        <v>326</v>
      </c>
      <c r="K147" s="61" t="s">
        <v>1997</v>
      </c>
      <c r="L147" s="77">
        <v>0</v>
      </c>
      <c r="N147" s="6">
        <v>1</v>
      </c>
      <c r="P147" s="77" t="s">
        <v>263</v>
      </c>
      <c r="Q147" s="67" t="s">
        <v>655</v>
      </c>
      <c r="R147" s="68" t="s">
        <v>266</v>
      </c>
      <c r="S147" s="74" t="s">
        <v>266</v>
      </c>
      <c r="T147" s="115" t="s">
        <v>266</v>
      </c>
      <c r="U147" s="121" t="s">
        <v>171</v>
      </c>
      <c r="V147" s="121" t="s">
        <v>326</v>
      </c>
      <c r="W147" s="77"/>
      <c r="X147" s="69" t="s">
        <v>609</v>
      </c>
      <c r="AC147" s="69">
        <v>1</v>
      </c>
      <c r="AE147" s="70" t="s">
        <v>1247</v>
      </c>
      <c r="AF147" s="149">
        <f>VLOOKUP($J147,context!$K$2:$AC$348,5,FALSE)</f>
        <v>1</v>
      </c>
      <c r="AG147" s="149">
        <f>VLOOKUP($J147,context!$K$2:$AC$348,6,FALSE)</f>
        <v>1</v>
      </c>
      <c r="AH147" s="149">
        <f>VLOOKUP($J147,context!$K$2:$AC$348,7,FALSE)</f>
        <v>1</v>
      </c>
      <c r="AI147" s="149">
        <f>VLOOKUP($J147,context!$K$2:$AC$348,8,FALSE)</f>
        <v>1</v>
      </c>
      <c r="AJ147" s="149">
        <f>VLOOKUP($J147,context!$K$2:$AC$348,9,FALSE)</f>
        <v>1</v>
      </c>
      <c r="AK147" s="149">
        <f>VLOOKUP($J147,context!$K$2:$AC$348,10,FALSE)</f>
        <v>0</v>
      </c>
      <c r="AL147" s="149">
        <f>VLOOKUP($J147,context!$K$2:$AC$348,11,FALSE)</f>
        <v>1</v>
      </c>
      <c r="AM147" s="149">
        <f>VLOOKUP($J147,context!$K$2:$AC$348,12,FALSE)</f>
        <v>0.2</v>
      </c>
      <c r="AN147" s="149">
        <f>VLOOKUP($J147,context!$K$2:$AC$348,13,FALSE)</f>
        <v>0</v>
      </c>
      <c r="AO147" s="149">
        <f>VLOOKUP($J147,context!$K$2:$AC$348,14,FALSE)</f>
        <v>0</v>
      </c>
      <c r="AP147" s="149">
        <f>VLOOKUP($J147,context!$K$2:$AC$348,15,FALSE)</f>
        <v>0</v>
      </c>
      <c r="AQ147" s="149">
        <f>VLOOKUP($J147,context!$K$2:$AC$348,16,FALSE)</f>
        <v>0.6</v>
      </c>
      <c r="AR147" s="149">
        <f t="shared" si="2"/>
        <v>6.8</v>
      </c>
    </row>
    <row r="148" spans="1:44" hidden="1">
      <c r="A148" s="52">
        <v>807</v>
      </c>
      <c r="B148" s="52" t="s">
        <v>13</v>
      </c>
      <c r="C148" s="117" t="s">
        <v>1902</v>
      </c>
      <c r="E148" s="69" t="s">
        <v>2271</v>
      </c>
      <c r="G148" s="62" t="s">
        <v>2199</v>
      </c>
      <c r="J148" s="70" t="s">
        <v>2393</v>
      </c>
      <c r="K148" s="131" t="s">
        <v>2200</v>
      </c>
      <c r="L148" s="77">
        <v>1</v>
      </c>
      <c r="N148" s="6">
        <v>1</v>
      </c>
      <c r="P148" s="77" t="s">
        <v>263</v>
      </c>
      <c r="Q148" s="67" t="s">
        <v>655</v>
      </c>
      <c r="R148" s="68" t="s">
        <v>266</v>
      </c>
      <c r="S148" s="74" t="s">
        <v>266</v>
      </c>
      <c r="T148" s="115" t="s">
        <v>266</v>
      </c>
      <c r="U148" s="121" t="s">
        <v>171</v>
      </c>
      <c r="V148" s="121" t="s">
        <v>326</v>
      </c>
      <c r="W148" s="77"/>
      <c r="X148" s="69" t="s">
        <v>609</v>
      </c>
      <c r="AC148" s="61">
        <v>1</v>
      </c>
      <c r="AD148" s="66" t="s">
        <v>2588</v>
      </c>
      <c r="AE148" s="70" t="s">
        <v>1247</v>
      </c>
      <c r="AF148" s="149" t="e">
        <f>VLOOKUP($J148,context!$K$2:$AC$348,5,FALSE)</f>
        <v>#N/A</v>
      </c>
      <c r="AG148" s="149" t="e">
        <f>VLOOKUP($J148,context!$K$2:$AC$348,6,FALSE)</f>
        <v>#N/A</v>
      </c>
      <c r="AH148" s="149" t="e">
        <f>VLOOKUP($J148,context!$K$2:$AC$348,7,FALSE)</f>
        <v>#N/A</v>
      </c>
      <c r="AI148" s="149" t="e">
        <f>VLOOKUP($J148,context!$K$2:$AC$348,8,FALSE)</f>
        <v>#N/A</v>
      </c>
      <c r="AJ148" s="149" t="e">
        <f>VLOOKUP($J148,context!$K$2:$AC$348,9,FALSE)</f>
        <v>#N/A</v>
      </c>
      <c r="AK148" s="149" t="e">
        <f>VLOOKUP($J148,context!$K$2:$AC$348,10,FALSE)</f>
        <v>#N/A</v>
      </c>
      <c r="AL148" s="149" t="e">
        <f>VLOOKUP($J148,context!$K$2:$AC$348,11,FALSE)</f>
        <v>#N/A</v>
      </c>
      <c r="AM148" s="149" t="e">
        <f>VLOOKUP($J148,context!$K$2:$AC$348,12,FALSE)</f>
        <v>#N/A</v>
      </c>
      <c r="AN148" s="149" t="e">
        <f>VLOOKUP($J148,context!$K$2:$AC$348,13,FALSE)</f>
        <v>#N/A</v>
      </c>
      <c r="AO148" s="149" t="e">
        <f>VLOOKUP($J148,context!$K$2:$AC$348,14,FALSE)</f>
        <v>#N/A</v>
      </c>
      <c r="AP148" s="149" t="e">
        <f>VLOOKUP($J148,context!$K$2:$AC$348,15,FALSE)</f>
        <v>#N/A</v>
      </c>
      <c r="AQ148" s="149" t="e">
        <f>VLOOKUP($J148,context!$K$2:$AC$348,16,FALSE)</f>
        <v>#N/A</v>
      </c>
      <c r="AR148" s="149" t="e">
        <f t="shared" si="2"/>
        <v>#N/A</v>
      </c>
    </row>
    <row r="149" spans="1:44" hidden="1">
      <c r="A149" s="52">
        <v>317</v>
      </c>
      <c r="B149" s="52" t="s">
        <v>2708</v>
      </c>
      <c r="C149" s="66" t="s">
        <v>905</v>
      </c>
      <c r="D149" s="52"/>
      <c r="E149" s="77" t="s">
        <v>906</v>
      </c>
      <c r="F149" s="50">
        <v>5</v>
      </c>
      <c r="G149" s="50" t="s">
        <v>953</v>
      </c>
      <c r="H149" s="77" t="s">
        <v>936</v>
      </c>
      <c r="I149" s="69" t="s">
        <v>937</v>
      </c>
      <c r="J149" s="70" t="s">
        <v>937</v>
      </c>
      <c r="K149" s="77"/>
      <c r="L149" s="69">
        <v>0</v>
      </c>
      <c r="M149" s="77"/>
      <c r="N149" s="6">
        <v>0.8</v>
      </c>
      <c r="O149" s="55">
        <v>43015</v>
      </c>
      <c r="P149" s="77" t="s">
        <v>688</v>
      </c>
      <c r="Q149" s="67" t="s">
        <v>607</v>
      </c>
      <c r="R149" s="68" t="s">
        <v>87</v>
      </c>
      <c r="S149" s="74" t="s">
        <v>66</v>
      </c>
      <c r="T149" s="115" t="s">
        <v>66</v>
      </c>
      <c r="U149" s="121" t="s">
        <v>171</v>
      </c>
      <c r="V149" s="121" t="s">
        <v>326</v>
      </c>
      <c r="W149" s="69" t="s">
        <v>609</v>
      </c>
      <c r="X149" s="69" t="s">
        <v>609</v>
      </c>
      <c r="Y149" s="77"/>
      <c r="Z149" s="77"/>
      <c r="AB149" s="69" t="s">
        <v>2789</v>
      </c>
      <c r="AC149" s="69">
        <v>1</v>
      </c>
      <c r="AD149" s="7"/>
      <c r="AE149" s="70" t="s">
        <v>1694</v>
      </c>
      <c r="AF149" s="149">
        <f>VLOOKUP($J149,context!$K$2:$AC$348,5,FALSE)</f>
        <v>0</v>
      </c>
      <c r="AG149" s="149">
        <f>VLOOKUP($J149,context!$K$2:$AC$348,6,FALSE)</f>
        <v>0</v>
      </c>
      <c r="AH149" s="149">
        <f>VLOOKUP($J149,context!$K$2:$AC$348,7,FALSE)</f>
        <v>0</v>
      </c>
      <c r="AI149" s="149">
        <f>VLOOKUP($J149,context!$K$2:$AC$348,8,FALSE)</f>
        <v>0.8</v>
      </c>
      <c r="AJ149" s="149">
        <f>VLOOKUP($J149,context!$K$2:$AC$348,9,FALSE)</f>
        <v>0.6</v>
      </c>
      <c r="AK149" s="149">
        <f>VLOOKUP($J149,context!$K$2:$AC$348,10,FALSE)</f>
        <v>0</v>
      </c>
      <c r="AL149" s="149">
        <f>VLOOKUP($J149,context!$K$2:$AC$348,11,FALSE)</f>
        <v>0.4</v>
      </c>
      <c r="AM149" s="149">
        <f>VLOOKUP($J149,context!$K$2:$AC$348,12,FALSE)</f>
        <v>0.2</v>
      </c>
      <c r="AN149" s="149">
        <f>VLOOKUP($J149,context!$K$2:$AC$348,13,FALSE)</f>
        <v>0</v>
      </c>
      <c r="AO149" s="149">
        <f>VLOOKUP($J149,context!$K$2:$AC$348,14,FALSE)</f>
        <v>0</v>
      </c>
      <c r="AP149" s="149">
        <f>VLOOKUP($J149,context!$K$2:$AC$348,15,FALSE)</f>
        <v>0</v>
      </c>
      <c r="AQ149" s="149">
        <f>VLOOKUP($J149,context!$K$2:$AC$348,16,FALSE)</f>
        <v>0</v>
      </c>
      <c r="AR149" s="149">
        <f t="shared" si="2"/>
        <v>1.9999999999999998</v>
      </c>
    </row>
    <row r="150" spans="1:44" hidden="1">
      <c r="A150" s="52">
        <v>559</v>
      </c>
      <c r="B150" s="52" t="s">
        <v>13</v>
      </c>
      <c r="C150" s="114" t="s">
        <v>1732</v>
      </c>
      <c r="E150" s="69" t="s">
        <v>1891</v>
      </c>
      <c r="F150" s="61">
        <v>5</v>
      </c>
      <c r="G150" s="69" t="s">
        <v>1705</v>
      </c>
      <c r="I150" s="69" t="s">
        <v>1705</v>
      </c>
      <c r="J150" s="70" t="s">
        <v>937</v>
      </c>
      <c r="K150" s="69" t="s">
        <v>2790</v>
      </c>
      <c r="L150" s="69">
        <v>0</v>
      </c>
      <c r="M150" s="61" t="s">
        <v>1802</v>
      </c>
      <c r="N150" s="63">
        <v>1</v>
      </c>
      <c r="P150" s="77" t="s">
        <v>688</v>
      </c>
      <c r="Q150" s="67" t="s">
        <v>607</v>
      </c>
      <c r="R150" s="68" t="s">
        <v>87</v>
      </c>
      <c r="S150" s="74" t="s">
        <v>66</v>
      </c>
      <c r="T150" s="115" t="s">
        <v>66</v>
      </c>
      <c r="U150" s="121" t="s">
        <v>171</v>
      </c>
      <c r="V150" s="121" t="s">
        <v>326</v>
      </c>
      <c r="W150" s="69" t="s">
        <v>609</v>
      </c>
      <c r="X150" s="69" t="s">
        <v>609</v>
      </c>
      <c r="AB150" s="69" t="s">
        <v>2789</v>
      </c>
      <c r="AC150" s="69">
        <v>1</v>
      </c>
      <c r="AE150" s="70" t="s">
        <v>1694</v>
      </c>
      <c r="AF150" s="149">
        <f>VLOOKUP($J150,context!$K$2:$AC$348,5,FALSE)</f>
        <v>0</v>
      </c>
      <c r="AG150" s="149">
        <f>VLOOKUP($J150,context!$K$2:$AC$348,6,FALSE)</f>
        <v>0</v>
      </c>
      <c r="AH150" s="149">
        <f>VLOOKUP($J150,context!$K$2:$AC$348,7,FALSE)</f>
        <v>0</v>
      </c>
      <c r="AI150" s="149">
        <f>VLOOKUP($J150,context!$K$2:$AC$348,8,FALSE)</f>
        <v>0.8</v>
      </c>
      <c r="AJ150" s="149">
        <f>VLOOKUP($J150,context!$K$2:$AC$348,9,FALSE)</f>
        <v>0.6</v>
      </c>
      <c r="AK150" s="149">
        <f>VLOOKUP($J150,context!$K$2:$AC$348,10,FALSE)</f>
        <v>0</v>
      </c>
      <c r="AL150" s="149">
        <f>VLOOKUP($J150,context!$K$2:$AC$348,11,FALSE)</f>
        <v>0.4</v>
      </c>
      <c r="AM150" s="149">
        <f>VLOOKUP($J150,context!$K$2:$AC$348,12,FALSE)</f>
        <v>0.2</v>
      </c>
      <c r="AN150" s="149">
        <f>VLOOKUP($J150,context!$K$2:$AC$348,13,FALSE)</f>
        <v>0</v>
      </c>
      <c r="AO150" s="149">
        <f>VLOOKUP($J150,context!$K$2:$AC$348,14,FALSE)</f>
        <v>0</v>
      </c>
      <c r="AP150" s="149">
        <f>VLOOKUP($J150,context!$K$2:$AC$348,15,FALSE)</f>
        <v>0</v>
      </c>
      <c r="AQ150" s="149">
        <f>VLOOKUP($J150,context!$K$2:$AC$348,16,FALSE)</f>
        <v>0</v>
      </c>
      <c r="AR150" s="149">
        <f t="shared" si="2"/>
        <v>1.9999999999999998</v>
      </c>
    </row>
    <row r="151" spans="1:44" hidden="1">
      <c r="A151" s="52">
        <v>316</v>
      </c>
      <c r="B151" s="52" t="s">
        <v>2708</v>
      </c>
      <c r="C151" s="66" t="s">
        <v>905</v>
      </c>
      <c r="D151" s="52"/>
      <c r="E151" s="77" t="s">
        <v>906</v>
      </c>
      <c r="F151" s="50">
        <v>5</v>
      </c>
      <c r="G151" s="50" t="s">
        <v>953</v>
      </c>
      <c r="H151" s="77" t="s">
        <v>956</v>
      </c>
      <c r="I151" s="69" t="s">
        <v>957</v>
      </c>
      <c r="J151" s="70" t="s">
        <v>958</v>
      </c>
      <c r="K151" s="77" t="s">
        <v>803</v>
      </c>
      <c r="L151" s="77">
        <v>0</v>
      </c>
      <c r="M151" s="77"/>
      <c r="N151" s="6">
        <v>1</v>
      </c>
      <c r="O151" s="55">
        <v>43015</v>
      </c>
      <c r="P151" s="77" t="s">
        <v>263</v>
      </c>
      <c r="Q151" s="67" t="s">
        <v>655</v>
      </c>
      <c r="R151" s="68" t="s">
        <v>266</v>
      </c>
      <c r="S151" s="74" t="s">
        <v>266</v>
      </c>
      <c r="T151" s="115" t="s">
        <v>266</v>
      </c>
      <c r="U151" s="121" t="s">
        <v>171</v>
      </c>
      <c r="V151" s="121" t="s">
        <v>326</v>
      </c>
      <c r="W151" s="77"/>
      <c r="X151" s="69" t="s">
        <v>609</v>
      </c>
      <c r="Y151" s="77"/>
      <c r="Z151" s="77"/>
      <c r="AB151" s="77"/>
      <c r="AC151" s="69">
        <v>1</v>
      </c>
      <c r="AD151" s="7"/>
      <c r="AE151" s="70" t="s">
        <v>959</v>
      </c>
      <c r="AF151" s="149">
        <f>VLOOKUP($J151,context!$K$2:$AC$348,5,FALSE)</f>
        <v>0</v>
      </c>
      <c r="AG151" s="149">
        <f>VLOOKUP($J151,context!$K$2:$AC$348,6,FALSE)</f>
        <v>0</v>
      </c>
      <c r="AH151" s="149">
        <f>VLOOKUP($J151,context!$K$2:$AC$348,7,FALSE)</f>
        <v>0</v>
      </c>
      <c r="AI151" s="149">
        <f>VLOOKUP($J151,context!$K$2:$AC$348,8,FALSE)</f>
        <v>1</v>
      </c>
      <c r="AJ151" s="149">
        <f>VLOOKUP($J151,context!$K$2:$AC$348,9,FALSE)</f>
        <v>1</v>
      </c>
      <c r="AK151" s="149">
        <f>VLOOKUP($J151,context!$K$2:$AC$348,10,FALSE)</f>
        <v>0</v>
      </c>
      <c r="AL151" s="149">
        <f>VLOOKUP($J151,context!$K$2:$AC$348,11,FALSE)</f>
        <v>1</v>
      </c>
      <c r="AM151" s="149">
        <f>VLOOKUP($J151,context!$K$2:$AC$348,12,FALSE)</f>
        <v>0.2</v>
      </c>
      <c r="AN151" s="149">
        <f>VLOOKUP($J151,context!$K$2:$AC$348,13,FALSE)</f>
        <v>0</v>
      </c>
      <c r="AO151" s="149">
        <f>VLOOKUP($J151,context!$K$2:$AC$348,14,FALSE)</f>
        <v>0</v>
      </c>
      <c r="AP151" s="149">
        <f>VLOOKUP($J151,context!$K$2:$AC$348,15,FALSE)</f>
        <v>0</v>
      </c>
      <c r="AQ151" s="149">
        <f>VLOOKUP($J151,context!$K$2:$AC$348,16,FALSE)</f>
        <v>0.6</v>
      </c>
      <c r="AR151" s="149">
        <f t="shared" si="2"/>
        <v>3.8000000000000003</v>
      </c>
    </row>
    <row r="152" spans="1:44" hidden="1">
      <c r="A152" s="52">
        <v>665</v>
      </c>
      <c r="B152" s="52" t="s">
        <v>13</v>
      </c>
      <c r="C152" s="117" t="s">
        <v>1902</v>
      </c>
      <c r="E152" s="69" t="s">
        <v>2271</v>
      </c>
      <c r="G152" s="62" t="s">
        <v>959</v>
      </c>
      <c r="J152" s="70" t="s">
        <v>958</v>
      </c>
      <c r="K152" s="131" t="s">
        <v>1985</v>
      </c>
      <c r="L152" s="77">
        <v>1</v>
      </c>
      <c r="N152" s="63">
        <v>1</v>
      </c>
      <c r="P152" s="61" t="s">
        <v>263</v>
      </c>
      <c r="Q152" s="67" t="s">
        <v>655</v>
      </c>
      <c r="R152" s="68" t="s">
        <v>266</v>
      </c>
      <c r="S152" s="74" t="s">
        <v>266</v>
      </c>
      <c r="T152" s="115" t="s">
        <v>266</v>
      </c>
      <c r="U152" s="121" t="s">
        <v>171</v>
      </c>
      <c r="V152" s="121" t="s">
        <v>326</v>
      </c>
      <c r="AC152" s="69">
        <v>1</v>
      </c>
      <c r="AD152" s="66" t="s">
        <v>2588</v>
      </c>
      <c r="AE152" s="70" t="s">
        <v>959</v>
      </c>
      <c r="AF152" s="149">
        <f>VLOOKUP($J152,context!$K$2:$AC$348,5,FALSE)</f>
        <v>0</v>
      </c>
      <c r="AG152" s="149">
        <f>VLOOKUP($J152,context!$K$2:$AC$348,6,FALSE)</f>
        <v>0</v>
      </c>
      <c r="AH152" s="149">
        <f>VLOOKUP($J152,context!$K$2:$AC$348,7,FALSE)</f>
        <v>0</v>
      </c>
      <c r="AI152" s="149">
        <f>VLOOKUP($J152,context!$K$2:$AC$348,8,FALSE)</f>
        <v>1</v>
      </c>
      <c r="AJ152" s="149">
        <f>VLOOKUP($J152,context!$K$2:$AC$348,9,FALSE)</f>
        <v>1</v>
      </c>
      <c r="AK152" s="149">
        <f>VLOOKUP($J152,context!$K$2:$AC$348,10,FALSE)</f>
        <v>0</v>
      </c>
      <c r="AL152" s="149">
        <f>VLOOKUP($J152,context!$K$2:$AC$348,11,FALSE)</f>
        <v>1</v>
      </c>
      <c r="AM152" s="149">
        <f>VLOOKUP($J152,context!$K$2:$AC$348,12,FALSE)</f>
        <v>0.2</v>
      </c>
      <c r="AN152" s="149">
        <f>VLOOKUP($J152,context!$K$2:$AC$348,13,FALSE)</f>
        <v>0</v>
      </c>
      <c r="AO152" s="149">
        <f>VLOOKUP($J152,context!$K$2:$AC$348,14,FALSE)</f>
        <v>0</v>
      </c>
      <c r="AP152" s="149">
        <f>VLOOKUP($J152,context!$K$2:$AC$348,15,FALSE)</f>
        <v>0</v>
      </c>
      <c r="AQ152" s="149">
        <f>VLOOKUP($J152,context!$K$2:$AC$348,16,FALSE)</f>
        <v>0.6</v>
      </c>
      <c r="AR152" s="149">
        <f t="shared" si="2"/>
        <v>3.8000000000000003</v>
      </c>
    </row>
    <row r="153" spans="1:44" hidden="1">
      <c r="A153" s="52">
        <v>676</v>
      </c>
      <c r="B153" s="52" t="s">
        <v>13</v>
      </c>
      <c r="C153" s="117" t="s">
        <v>1902</v>
      </c>
      <c r="E153" s="69" t="s">
        <v>2271</v>
      </c>
      <c r="G153" s="62" t="s">
        <v>2000</v>
      </c>
      <c r="J153" s="70" t="s">
        <v>958</v>
      </c>
      <c r="K153" s="69" t="s">
        <v>2001</v>
      </c>
      <c r="L153" s="77">
        <v>0</v>
      </c>
      <c r="N153" s="63">
        <v>1</v>
      </c>
      <c r="P153" s="61" t="s">
        <v>263</v>
      </c>
      <c r="Q153" s="67" t="s">
        <v>655</v>
      </c>
      <c r="R153" s="68" t="s">
        <v>266</v>
      </c>
      <c r="S153" s="74" t="s">
        <v>266</v>
      </c>
      <c r="T153" s="115" t="s">
        <v>266</v>
      </c>
      <c r="U153" s="121" t="s">
        <v>171</v>
      </c>
      <c r="V153" s="121" t="s">
        <v>326</v>
      </c>
      <c r="AC153" s="69">
        <v>1</v>
      </c>
      <c r="AE153" s="70" t="s">
        <v>959</v>
      </c>
      <c r="AF153" s="149">
        <f>VLOOKUP($J153,context!$K$2:$AC$348,5,FALSE)</f>
        <v>0</v>
      </c>
      <c r="AG153" s="149">
        <f>VLOOKUP($J153,context!$K$2:$AC$348,6,FALSE)</f>
        <v>0</v>
      </c>
      <c r="AH153" s="149">
        <f>VLOOKUP($J153,context!$K$2:$AC$348,7,FALSE)</f>
        <v>0</v>
      </c>
      <c r="AI153" s="149">
        <f>VLOOKUP($J153,context!$K$2:$AC$348,8,FALSE)</f>
        <v>1</v>
      </c>
      <c r="AJ153" s="149">
        <f>VLOOKUP($J153,context!$K$2:$AC$348,9,FALSE)</f>
        <v>1</v>
      </c>
      <c r="AK153" s="149">
        <f>VLOOKUP($J153,context!$K$2:$AC$348,10,FALSE)</f>
        <v>0</v>
      </c>
      <c r="AL153" s="149">
        <f>VLOOKUP($J153,context!$K$2:$AC$348,11,FALSE)</f>
        <v>1</v>
      </c>
      <c r="AM153" s="149">
        <f>VLOOKUP($J153,context!$K$2:$AC$348,12,FALSE)</f>
        <v>0.2</v>
      </c>
      <c r="AN153" s="149">
        <f>VLOOKUP($J153,context!$K$2:$AC$348,13,FALSE)</f>
        <v>0</v>
      </c>
      <c r="AO153" s="149">
        <f>VLOOKUP($J153,context!$K$2:$AC$348,14,FALSE)</f>
        <v>0</v>
      </c>
      <c r="AP153" s="149">
        <f>VLOOKUP($J153,context!$K$2:$AC$348,15,FALSE)</f>
        <v>0</v>
      </c>
      <c r="AQ153" s="149">
        <f>VLOOKUP($J153,context!$K$2:$AC$348,16,FALSE)</f>
        <v>0.6</v>
      </c>
      <c r="AR153" s="149">
        <f t="shared" si="2"/>
        <v>3.8000000000000003</v>
      </c>
    </row>
    <row r="154" spans="1:44" hidden="1">
      <c r="A154" s="122">
        <v>868</v>
      </c>
      <c r="B154" s="52" t="s">
        <v>13</v>
      </c>
      <c r="C154" s="123" t="s">
        <v>2413</v>
      </c>
      <c r="D154" s="123" t="s">
        <v>2547</v>
      </c>
      <c r="E154" s="122" t="s">
        <v>2414</v>
      </c>
      <c r="F154" s="122">
        <v>4</v>
      </c>
      <c r="G154" s="124" t="s">
        <v>958</v>
      </c>
      <c r="H154" s="122"/>
      <c r="I154" s="122"/>
      <c r="J154" s="70" t="s">
        <v>958</v>
      </c>
      <c r="K154" s="122" t="s">
        <v>2548</v>
      </c>
      <c r="L154" s="77">
        <v>0</v>
      </c>
      <c r="M154" s="122"/>
      <c r="N154" s="6">
        <v>1</v>
      </c>
      <c r="O154" s="55">
        <v>43016</v>
      </c>
      <c r="P154" s="77" t="s">
        <v>263</v>
      </c>
      <c r="Q154" s="67" t="s">
        <v>655</v>
      </c>
      <c r="R154" s="68" t="s">
        <v>266</v>
      </c>
      <c r="S154" s="74" t="s">
        <v>266</v>
      </c>
      <c r="T154" s="115" t="s">
        <v>266</v>
      </c>
      <c r="U154" s="121" t="s">
        <v>171</v>
      </c>
      <c r="V154" s="121" t="s">
        <v>326</v>
      </c>
      <c r="W154" s="77"/>
      <c r="X154" s="69" t="s">
        <v>609</v>
      </c>
      <c r="Y154" s="122"/>
      <c r="Z154" s="122"/>
      <c r="AA154" s="122"/>
      <c r="AB154" s="122"/>
      <c r="AC154" s="69">
        <v>1</v>
      </c>
      <c r="AE154" s="70" t="s">
        <v>959</v>
      </c>
      <c r="AF154" s="149">
        <f>VLOOKUP($J154,context!$K$2:$AC$348,5,FALSE)</f>
        <v>0</v>
      </c>
      <c r="AG154" s="149">
        <f>VLOOKUP($J154,context!$K$2:$AC$348,6,FALSE)</f>
        <v>0</v>
      </c>
      <c r="AH154" s="149">
        <f>VLOOKUP($J154,context!$K$2:$AC$348,7,FALSE)</f>
        <v>0</v>
      </c>
      <c r="AI154" s="149">
        <f>VLOOKUP($J154,context!$K$2:$AC$348,8,FALSE)</f>
        <v>1</v>
      </c>
      <c r="AJ154" s="149">
        <f>VLOOKUP($J154,context!$K$2:$AC$348,9,FALSE)</f>
        <v>1</v>
      </c>
      <c r="AK154" s="149">
        <f>VLOOKUP($J154,context!$K$2:$AC$348,10,FALSE)</f>
        <v>0</v>
      </c>
      <c r="AL154" s="149">
        <f>VLOOKUP($J154,context!$K$2:$AC$348,11,FALSE)</f>
        <v>1</v>
      </c>
      <c r="AM154" s="149">
        <f>VLOOKUP($J154,context!$K$2:$AC$348,12,FALSE)</f>
        <v>0.2</v>
      </c>
      <c r="AN154" s="149">
        <f>VLOOKUP($J154,context!$K$2:$AC$348,13,FALSE)</f>
        <v>0</v>
      </c>
      <c r="AO154" s="149">
        <f>VLOOKUP($J154,context!$K$2:$AC$348,14,FALSE)</f>
        <v>0</v>
      </c>
      <c r="AP154" s="149">
        <f>VLOOKUP($J154,context!$K$2:$AC$348,15,FALSE)</f>
        <v>0</v>
      </c>
      <c r="AQ154" s="149">
        <f>VLOOKUP($J154,context!$K$2:$AC$348,16,FALSE)</f>
        <v>0.6</v>
      </c>
      <c r="AR154" s="149">
        <f t="shared" si="2"/>
        <v>3.8000000000000003</v>
      </c>
    </row>
    <row r="155" spans="1:44" hidden="1">
      <c r="A155" s="52">
        <v>622</v>
      </c>
      <c r="B155" s="52" t="s">
        <v>13</v>
      </c>
      <c r="C155" s="117" t="s">
        <v>1902</v>
      </c>
      <c r="E155" s="69" t="s">
        <v>2271</v>
      </c>
      <c r="G155" s="62" t="s">
        <v>1923</v>
      </c>
      <c r="J155" s="70" t="s">
        <v>2288</v>
      </c>
      <c r="K155" s="69" t="s">
        <v>1924</v>
      </c>
      <c r="L155" s="77">
        <v>0</v>
      </c>
      <c r="N155" s="63">
        <v>0.6</v>
      </c>
      <c r="P155" s="61" t="s">
        <v>263</v>
      </c>
      <c r="Q155" s="67" t="s">
        <v>655</v>
      </c>
      <c r="R155" s="68" t="s">
        <v>266</v>
      </c>
      <c r="S155" s="74" t="s">
        <v>266</v>
      </c>
      <c r="T155" s="115" t="s">
        <v>266</v>
      </c>
      <c r="U155" s="121" t="s">
        <v>171</v>
      </c>
      <c r="V155" s="121" t="s">
        <v>390</v>
      </c>
      <c r="AB155" s="69" t="s">
        <v>3015</v>
      </c>
      <c r="AC155" s="69">
        <v>1</v>
      </c>
      <c r="AE155" s="70" t="s">
        <v>959</v>
      </c>
      <c r="AF155" s="149" t="e">
        <f>VLOOKUP($J155,context!$K$2:$AC$348,5,FALSE)</f>
        <v>#N/A</v>
      </c>
      <c r="AG155" s="149" t="e">
        <f>VLOOKUP($J155,context!$K$2:$AC$348,6,FALSE)</f>
        <v>#N/A</v>
      </c>
      <c r="AH155" s="149" t="e">
        <f>VLOOKUP($J155,context!$K$2:$AC$348,7,FALSE)</f>
        <v>#N/A</v>
      </c>
      <c r="AI155" s="149" t="e">
        <f>VLOOKUP($J155,context!$K$2:$AC$348,8,FALSE)</f>
        <v>#N/A</v>
      </c>
      <c r="AJ155" s="149" t="e">
        <f>VLOOKUP($J155,context!$K$2:$AC$348,9,FALSE)</f>
        <v>#N/A</v>
      </c>
      <c r="AK155" s="149" t="e">
        <f>VLOOKUP($J155,context!$K$2:$AC$348,10,FALSE)</f>
        <v>#N/A</v>
      </c>
      <c r="AL155" s="149" t="e">
        <f>VLOOKUP($J155,context!$K$2:$AC$348,11,FALSE)</f>
        <v>#N/A</v>
      </c>
      <c r="AM155" s="149" t="e">
        <f>VLOOKUP($J155,context!$K$2:$AC$348,12,FALSE)</f>
        <v>#N/A</v>
      </c>
      <c r="AN155" s="149" t="e">
        <f>VLOOKUP($J155,context!$K$2:$AC$348,13,FALSE)</f>
        <v>#N/A</v>
      </c>
      <c r="AO155" s="149" t="e">
        <f>VLOOKUP($J155,context!$K$2:$AC$348,14,FALSE)</f>
        <v>#N/A</v>
      </c>
      <c r="AP155" s="149" t="e">
        <f>VLOOKUP($J155,context!$K$2:$AC$348,15,FALSE)</f>
        <v>#N/A</v>
      </c>
      <c r="AQ155" s="149" t="e">
        <f>VLOOKUP($J155,context!$K$2:$AC$348,16,FALSE)</f>
        <v>#N/A</v>
      </c>
      <c r="AR155" s="149" t="e">
        <f t="shared" si="2"/>
        <v>#N/A</v>
      </c>
    </row>
    <row r="156" spans="1:44" hidden="1">
      <c r="A156" s="52">
        <v>677</v>
      </c>
      <c r="B156" s="52" t="s">
        <v>13</v>
      </c>
      <c r="C156" s="117" t="s">
        <v>1902</v>
      </c>
      <c r="E156" s="69" t="s">
        <v>2271</v>
      </c>
      <c r="G156" s="62" t="s">
        <v>2002</v>
      </c>
      <c r="J156" s="70" t="s">
        <v>2318</v>
      </c>
      <c r="K156" s="69" t="s">
        <v>2003</v>
      </c>
      <c r="L156" s="77">
        <v>0</v>
      </c>
      <c r="N156" s="63">
        <v>0.6</v>
      </c>
      <c r="P156" s="61" t="s">
        <v>263</v>
      </c>
      <c r="Q156" s="67" t="s">
        <v>655</v>
      </c>
      <c r="R156" s="68" t="s">
        <v>266</v>
      </c>
      <c r="S156" s="74" t="s">
        <v>266</v>
      </c>
      <c r="T156" s="115" t="s">
        <v>266</v>
      </c>
      <c r="U156" s="121" t="s">
        <v>171</v>
      </c>
      <c r="V156" s="121" t="s">
        <v>326</v>
      </c>
      <c r="AB156" s="69" t="s">
        <v>3015</v>
      </c>
      <c r="AC156" s="69">
        <v>1</v>
      </c>
      <c r="AE156" s="70" t="s">
        <v>959</v>
      </c>
      <c r="AF156" s="149">
        <f>VLOOKUP($J156,context!$K$2:$AC$348,5,FALSE)</f>
        <v>0</v>
      </c>
      <c r="AG156" s="149">
        <f>VLOOKUP($J156,context!$K$2:$AC$348,6,FALSE)</f>
        <v>0</v>
      </c>
      <c r="AH156" s="149">
        <f>VLOOKUP($J156,context!$K$2:$AC$348,7,FALSE)</f>
        <v>0</v>
      </c>
      <c r="AI156" s="149">
        <f>VLOOKUP($J156,context!$K$2:$AC$348,8,FALSE)</f>
        <v>0.5</v>
      </c>
      <c r="AJ156" s="149">
        <f>VLOOKUP($J156,context!$K$2:$AC$348,9,FALSE)</f>
        <v>0</v>
      </c>
      <c r="AK156" s="149">
        <f>VLOOKUP($J156,context!$K$2:$AC$348,10,FALSE)</f>
        <v>1</v>
      </c>
      <c r="AL156" s="149">
        <f>VLOOKUP($J156,context!$K$2:$AC$348,11,FALSE)</f>
        <v>0.2</v>
      </c>
      <c r="AM156" s="149">
        <f>VLOOKUP($J156,context!$K$2:$AC$348,12,FALSE)</f>
        <v>0.2</v>
      </c>
      <c r="AN156" s="149">
        <f>VLOOKUP($J156,context!$K$2:$AC$348,13,FALSE)</f>
        <v>0</v>
      </c>
      <c r="AO156" s="149">
        <f>VLOOKUP($J156,context!$K$2:$AC$348,14,FALSE)</f>
        <v>0</v>
      </c>
      <c r="AP156" s="149">
        <f>VLOOKUP($J156,context!$K$2:$AC$348,15,FALSE)</f>
        <v>0</v>
      </c>
      <c r="AQ156" s="149">
        <f>VLOOKUP($J156,context!$K$2:$AC$348,16,FALSE)</f>
        <v>0.4</v>
      </c>
      <c r="AR156" s="149">
        <f t="shared" si="2"/>
        <v>2.2999999999999998</v>
      </c>
    </row>
    <row r="157" spans="1:44" hidden="1">
      <c r="A157" s="52">
        <v>679</v>
      </c>
      <c r="B157" s="52" t="s">
        <v>13</v>
      </c>
      <c r="C157" s="117" t="s">
        <v>1902</v>
      </c>
      <c r="E157" s="69" t="s">
        <v>2271</v>
      </c>
      <c r="G157" s="130" t="s">
        <v>2004</v>
      </c>
      <c r="J157" s="70" t="s">
        <v>2781</v>
      </c>
      <c r="K157" s="69" t="s">
        <v>2005</v>
      </c>
      <c r="L157" s="69">
        <v>1</v>
      </c>
      <c r="N157" s="63">
        <v>0.6</v>
      </c>
      <c r="P157" s="77" t="s">
        <v>688</v>
      </c>
      <c r="Q157" s="67" t="s">
        <v>608</v>
      </c>
      <c r="R157" s="68" t="s">
        <v>608</v>
      </c>
      <c r="S157" s="74" t="s">
        <v>418</v>
      </c>
      <c r="T157" s="115" t="s">
        <v>418</v>
      </c>
      <c r="U157" s="121" t="s">
        <v>171</v>
      </c>
      <c r="W157" s="77"/>
      <c r="X157" s="69" t="s">
        <v>609</v>
      </c>
      <c r="Y157" s="69" t="s">
        <v>609</v>
      </c>
      <c r="AB157" s="69" t="s">
        <v>3015</v>
      </c>
      <c r="AC157" s="69">
        <v>1</v>
      </c>
      <c r="AE157" s="70" t="s">
        <v>959</v>
      </c>
      <c r="AF157" s="149" t="e">
        <f>VLOOKUP($J157,context!$K$2:$AC$348,5,FALSE)</f>
        <v>#N/A</v>
      </c>
      <c r="AG157" s="149" t="e">
        <f>VLOOKUP($J157,context!$K$2:$AC$348,6,FALSE)</f>
        <v>#N/A</v>
      </c>
      <c r="AH157" s="149" t="e">
        <f>VLOOKUP($J157,context!$K$2:$AC$348,7,FALSE)</f>
        <v>#N/A</v>
      </c>
      <c r="AI157" s="149" t="e">
        <f>VLOOKUP($J157,context!$K$2:$AC$348,8,FALSE)</f>
        <v>#N/A</v>
      </c>
      <c r="AJ157" s="149" t="e">
        <f>VLOOKUP($J157,context!$K$2:$AC$348,9,FALSE)</f>
        <v>#N/A</v>
      </c>
      <c r="AK157" s="149" t="e">
        <f>VLOOKUP($J157,context!$K$2:$AC$348,10,FALSE)</f>
        <v>#N/A</v>
      </c>
      <c r="AL157" s="149" t="e">
        <f>VLOOKUP($J157,context!$K$2:$AC$348,11,FALSE)</f>
        <v>#N/A</v>
      </c>
      <c r="AM157" s="149" t="e">
        <f>VLOOKUP($J157,context!$K$2:$AC$348,12,FALSE)</f>
        <v>#N/A</v>
      </c>
      <c r="AN157" s="149" t="e">
        <f>VLOOKUP($J157,context!$K$2:$AC$348,13,FALSE)</f>
        <v>#N/A</v>
      </c>
      <c r="AO157" s="149" t="e">
        <f>VLOOKUP($J157,context!$K$2:$AC$348,14,FALSE)</f>
        <v>#N/A</v>
      </c>
      <c r="AP157" s="149" t="e">
        <f>VLOOKUP($J157,context!$K$2:$AC$348,15,FALSE)</f>
        <v>#N/A</v>
      </c>
      <c r="AQ157" s="149" t="e">
        <f>VLOOKUP($J157,context!$K$2:$AC$348,16,FALSE)</f>
        <v>#N/A</v>
      </c>
      <c r="AR157" s="149" t="e">
        <f t="shared" si="2"/>
        <v>#N/A</v>
      </c>
    </row>
    <row r="158" spans="1:44" hidden="1">
      <c r="A158" s="52">
        <v>695</v>
      </c>
      <c r="B158" s="52" t="s">
        <v>13</v>
      </c>
      <c r="C158" s="117" t="s">
        <v>1902</v>
      </c>
      <c r="E158" s="69" t="s">
        <v>2271</v>
      </c>
      <c r="G158" s="62" t="s">
        <v>2030</v>
      </c>
      <c r="J158" s="70" t="s">
        <v>2385</v>
      </c>
      <c r="K158" s="69" t="s">
        <v>2031</v>
      </c>
      <c r="L158" s="61">
        <v>0</v>
      </c>
      <c r="N158" s="63">
        <v>0.4</v>
      </c>
      <c r="P158" s="69" t="s">
        <v>65</v>
      </c>
      <c r="Q158" s="67" t="s">
        <v>655</v>
      </c>
      <c r="R158" s="68" t="s">
        <v>266</v>
      </c>
      <c r="S158" s="74" t="s">
        <v>266</v>
      </c>
      <c r="T158" s="115" t="s">
        <v>266</v>
      </c>
      <c r="U158" s="121" t="s">
        <v>171</v>
      </c>
      <c r="V158" s="121" t="s">
        <v>326</v>
      </c>
      <c r="W158" s="69" t="s">
        <v>609</v>
      </c>
      <c r="AC158" s="69">
        <v>1</v>
      </c>
      <c r="AE158" s="70" t="s">
        <v>2787</v>
      </c>
      <c r="AF158" s="149" t="e">
        <f>VLOOKUP($J158,context!$K$2:$AC$348,5,FALSE)</f>
        <v>#N/A</v>
      </c>
      <c r="AG158" s="149" t="e">
        <f>VLOOKUP($J158,context!$K$2:$AC$348,6,FALSE)</f>
        <v>#N/A</v>
      </c>
      <c r="AH158" s="149" t="e">
        <f>VLOOKUP($J158,context!$K$2:$AC$348,7,FALSE)</f>
        <v>#N/A</v>
      </c>
      <c r="AI158" s="149" t="e">
        <f>VLOOKUP($J158,context!$K$2:$AC$348,8,FALSE)</f>
        <v>#N/A</v>
      </c>
      <c r="AJ158" s="149" t="e">
        <f>VLOOKUP($J158,context!$K$2:$AC$348,9,FALSE)</f>
        <v>#N/A</v>
      </c>
      <c r="AK158" s="149" t="e">
        <f>VLOOKUP($J158,context!$K$2:$AC$348,10,FALSE)</f>
        <v>#N/A</v>
      </c>
      <c r="AL158" s="149" t="e">
        <f>VLOOKUP($J158,context!$K$2:$AC$348,11,FALSE)</f>
        <v>#N/A</v>
      </c>
      <c r="AM158" s="149" t="e">
        <f>VLOOKUP($J158,context!$K$2:$AC$348,12,FALSE)</f>
        <v>#N/A</v>
      </c>
      <c r="AN158" s="149" t="e">
        <f>VLOOKUP($J158,context!$K$2:$AC$348,13,FALSE)</f>
        <v>#N/A</v>
      </c>
      <c r="AO158" s="149" t="e">
        <f>VLOOKUP($J158,context!$K$2:$AC$348,14,FALSE)</f>
        <v>#N/A</v>
      </c>
      <c r="AP158" s="149" t="e">
        <f>VLOOKUP($J158,context!$K$2:$AC$348,15,FALSE)</f>
        <v>#N/A</v>
      </c>
      <c r="AQ158" s="149" t="e">
        <f>VLOOKUP($J158,context!$K$2:$AC$348,16,FALSE)</f>
        <v>#N/A</v>
      </c>
      <c r="AR158" s="149" t="e">
        <f t="shared" si="2"/>
        <v>#N/A</v>
      </c>
    </row>
    <row r="159" spans="1:44" hidden="1">
      <c r="A159" s="52">
        <v>485</v>
      </c>
      <c r="B159" s="52" t="s">
        <v>13</v>
      </c>
      <c r="C159" s="66" t="s">
        <v>29</v>
      </c>
      <c r="D159" s="52" t="s">
        <v>1159</v>
      </c>
      <c r="E159" s="77" t="s">
        <v>1160</v>
      </c>
      <c r="F159" s="50">
        <v>3</v>
      </c>
      <c r="G159" s="50" t="s">
        <v>2609</v>
      </c>
      <c r="H159" s="77"/>
      <c r="J159" s="70" t="s">
        <v>2639</v>
      </c>
      <c r="K159" s="77" t="s">
        <v>2624</v>
      </c>
      <c r="L159" s="77">
        <v>0</v>
      </c>
      <c r="M159" s="77"/>
      <c r="N159" s="6">
        <v>1</v>
      </c>
      <c r="O159" s="55"/>
      <c r="P159" s="69" t="s">
        <v>263</v>
      </c>
      <c r="Q159" s="67" t="s">
        <v>655</v>
      </c>
      <c r="R159" s="68" t="s">
        <v>266</v>
      </c>
      <c r="S159" s="74" t="s">
        <v>266</v>
      </c>
      <c r="T159" s="115" t="s">
        <v>266</v>
      </c>
      <c r="U159" s="121" t="s">
        <v>171</v>
      </c>
      <c r="V159" s="121" t="s">
        <v>2624</v>
      </c>
      <c r="W159" s="77"/>
      <c r="X159" s="69"/>
      <c r="Y159" s="77"/>
      <c r="Z159" s="77"/>
      <c r="AB159" s="69" t="s">
        <v>3015</v>
      </c>
      <c r="AC159" s="69">
        <v>1</v>
      </c>
      <c r="AD159" s="7"/>
      <c r="AE159" s="70" t="s">
        <v>959</v>
      </c>
      <c r="AF159" s="149">
        <f>VLOOKUP($J159,context!$K$2:$AC$348,5,FALSE)</f>
        <v>1</v>
      </c>
      <c r="AG159" s="149">
        <f>VLOOKUP($J159,context!$K$2:$AC$348,6,FALSE)</f>
        <v>1</v>
      </c>
      <c r="AH159" s="149">
        <f>VLOOKUP($J159,context!$K$2:$AC$348,7,FALSE)</f>
        <v>1</v>
      </c>
      <c r="AI159" s="149">
        <f>VLOOKUP($J159,context!$K$2:$AC$348,8,FALSE)</f>
        <v>0</v>
      </c>
      <c r="AJ159" s="149">
        <f>VLOOKUP($J159,context!$K$2:$AC$348,9,FALSE)</f>
        <v>0.8</v>
      </c>
      <c r="AK159" s="149">
        <f>VLOOKUP($J159,context!$K$2:$AC$348,10,FALSE)</f>
        <v>0</v>
      </c>
      <c r="AL159" s="149">
        <f>VLOOKUP($J159,context!$K$2:$AC$348,11,FALSE)</f>
        <v>1</v>
      </c>
      <c r="AM159" s="149">
        <f>VLOOKUP($J159,context!$K$2:$AC$348,12,FALSE)</f>
        <v>0.2</v>
      </c>
      <c r="AN159" s="149">
        <f>VLOOKUP($J159,context!$K$2:$AC$348,13,FALSE)</f>
        <v>0</v>
      </c>
      <c r="AO159" s="149">
        <f>VLOOKUP($J159,context!$K$2:$AC$348,14,FALSE)</f>
        <v>0</v>
      </c>
      <c r="AP159" s="149">
        <f>VLOOKUP($J159,context!$K$2:$AC$348,15,FALSE)</f>
        <v>0</v>
      </c>
      <c r="AQ159" s="149">
        <f>VLOOKUP($J159,context!$K$2:$AC$348,16,FALSE)</f>
        <v>0.6</v>
      </c>
      <c r="AR159" s="149">
        <f t="shared" si="2"/>
        <v>5.6</v>
      </c>
    </row>
    <row r="160" spans="1:44" hidden="1">
      <c r="A160" s="52">
        <v>751</v>
      </c>
      <c r="B160" s="52" t="s">
        <v>13</v>
      </c>
      <c r="C160" s="117" t="s">
        <v>1902</v>
      </c>
      <c r="E160" s="69" t="s">
        <v>2271</v>
      </c>
      <c r="G160" s="62" t="s">
        <v>285</v>
      </c>
      <c r="J160" s="70" t="s">
        <v>2384</v>
      </c>
      <c r="K160" s="69" t="s">
        <v>2116</v>
      </c>
      <c r="L160" s="61">
        <v>1</v>
      </c>
      <c r="N160" s="63">
        <v>0.4</v>
      </c>
      <c r="P160" s="61" t="s">
        <v>263</v>
      </c>
      <c r="Q160" s="67" t="s">
        <v>655</v>
      </c>
      <c r="R160" s="68" t="s">
        <v>266</v>
      </c>
      <c r="S160" s="74" t="s">
        <v>266</v>
      </c>
      <c r="T160" s="115" t="s">
        <v>266</v>
      </c>
      <c r="U160" s="121" t="s">
        <v>171</v>
      </c>
      <c r="V160" s="121" t="s">
        <v>326</v>
      </c>
      <c r="W160" s="69" t="s">
        <v>609</v>
      </c>
      <c r="AC160" s="69">
        <v>1</v>
      </c>
      <c r="AE160" s="70" t="s">
        <v>2787</v>
      </c>
      <c r="AF160" s="149" t="e">
        <f>VLOOKUP($J160,context!$K$2:$AC$348,5,FALSE)</f>
        <v>#N/A</v>
      </c>
      <c r="AG160" s="149" t="e">
        <f>VLOOKUP($J160,context!$K$2:$AC$348,6,FALSE)</f>
        <v>#N/A</v>
      </c>
      <c r="AH160" s="149" t="e">
        <f>VLOOKUP($J160,context!$K$2:$AC$348,7,FALSE)</f>
        <v>#N/A</v>
      </c>
      <c r="AI160" s="149" t="e">
        <f>VLOOKUP($J160,context!$K$2:$AC$348,8,FALSE)</f>
        <v>#N/A</v>
      </c>
      <c r="AJ160" s="149" t="e">
        <f>VLOOKUP($J160,context!$K$2:$AC$348,9,FALSE)</f>
        <v>#N/A</v>
      </c>
      <c r="AK160" s="149" t="e">
        <f>VLOOKUP($J160,context!$K$2:$AC$348,10,FALSE)</f>
        <v>#N/A</v>
      </c>
      <c r="AL160" s="149" t="e">
        <f>VLOOKUP($J160,context!$K$2:$AC$348,11,FALSE)</f>
        <v>#N/A</v>
      </c>
      <c r="AM160" s="149" t="e">
        <f>VLOOKUP($J160,context!$K$2:$AC$348,12,FALSE)</f>
        <v>#N/A</v>
      </c>
      <c r="AN160" s="149" t="e">
        <f>VLOOKUP($J160,context!$K$2:$AC$348,13,FALSE)</f>
        <v>#N/A</v>
      </c>
      <c r="AO160" s="149" t="e">
        <f>VLOOKUP($J160,context!$K$2:$AC$348,14,FALSE)</f>
        <v>#N/A</v>
      </c>
      <c r="AP160" s="149" t="e">
        <f>VLOOKUP($J160,context!$K$2:$AC$348,15,FALSE)</f>
        <v>#N/A</v>
      </c>
      <c r="AQ160" s="149" t="e">
        <f>VLOOKUP($J160,context!$K$2:$AC$348,16,FALSE)</f>
        <v>#N/A</v>
      </c>
      <c r="AR160" s="149" t="e">
        <f t="shared" si="2"/>
        <v>#N/A</v>
      </c>
    </row>
    <row r="161" spans="1:44" hidden="1">
      <c r="A161" s="52">
        <v>752</v>
      </c>
      <c r="B161" s="52" t="s">
        <v>13</v>
      </c>
      <c r="C161" s="117" t="s">
        <v>1902</v>
      </c>
      <c r="E161" s="69" t="s">
        <v>2271</v>
      </c>
      <c r="G161" s="62" t="s">
        <v>2117</v>
      </c>
      <c r="J161" s="70" t="s">
        <v>2384</v>
      </c>
      <c r="K161" s="61" t="s">
        <v>2118</v>
      </c>
      <c r="L161" s="61">
        <v>0</v>
      </c>
      <c r="N161" s="63">
        <v>0.4</v>
      </c>
      <c r="P161" s="61" t="s">
        <v>263</v>
      </c>
      <c r="Q161" s="67" t="s">
        <v>655</v>
      </c>
      <c r="R161" s="68" t="s">
        <v>266</v>
      </c>
      <c r="S161" s="74" t="s">
        <v>266</v>
      </c>
      <c r="T161" s="115" t="s">
        <v>266</v>
      </c>
      <c r="U161" s="121" t="s">
        <v>171</v>
      </c>
      <c r="V161" s="121" t="s">
        <v>326</v>
      </c>
      <c r="X161" s="69" t="s">
        <v>609</v>
      </c>
      <c r="AC161" s="69">
        <v>1</v>
      </c>
      <c r="AE161" s="70" t="s">
        <v>2787</v>
      </c>
      <c r="AF161" s="149" t="e">
        <f>VLOOKUP($J161,context!$K$2:$AC$348,5,FALSE)</f>
        <v>#N/A</v>
      </c>
      <c r="AG161" s="149" t="e">
        <f>VLOOKUP($J161,context!$K$2:$AC$348,6,FALSE)</f>
        <v>#N/A</v>
      </c>
      <c r="AH161" s="149" t="e">
        <f>VLOOKUP($J161,context!$K$2:$AC$348,7,FALSE)</f>
        <v>#N/A</v>
      </c>
      <c r="AI161" s="149" t="e">
        <f>VLOOKUP($J161,context!$K$2:$AC$348,8,FALSE)</f>
        <v>#N/A</v>
      </c>
      <c r="AJ161" s="149" t="e">
        <f>VLOOKUP($J161,context!$K$2:$AC$348,9,FALSE)</f>
        <v>#N/A</v>
      </c>
      <c r="AK161" s="149" t="e">
        <f>VLOOKUP($J161,context!$K$2:$AC$348,10,FALSE)</f>
        <v>#N/A</v>
      </c>
      <c r="AL161" s="149" t="e">
        <f>VLOOKUP($J161,context!$K$2:$AC$348,11,FALSE)</f>
        <v>#N/A</v>
      </c>
      <c r="AM161" s="149" t="e">
        <f>VLOOKUP($J161,context!$K$2:$AC$348,12,FALSE)</f>
        <v>#N/A</v>
      </c>
      <c r="AN161" s="149" t="e">
        <f>VLOOKUP($J161,context!$K$2:$AC$348,13,FALSE)</f>
        <v>#N/A</v>
      </c>
      <c r="AO161" s="149" t="e">
        <f>VLOOKUP($J161,context!$K$2:$AC$348,14,FALSE)</f>
        <v>#N/A</v>
      </c>
      <c r="AP161" s="149" t="e">
        <f>VLOOKUP($J161,context!$K$2:$AC$348,15,FALSE)</f>
        <v>#N/A</v>
      </c>
      <c r="AQ161" s="149" t="e">
        <f>VLOOKUP($J161,context!$K$2:$AC$348,16,FALSE)</f>
        <v>#N/A</v>
      </c>
      <c r="AR161" s="149" t="e">
        <f t="shared" si="2"/>
        <v>#N/A</v>
      </c>
    </row>
    <row r="162" spans="1:44" hidden="1">
      <c r="A162" s="52">
        <v>789</v>
      </c>
      <c r="B162" s="52" t="s">
        <v>13</v>
      </c>
      <c r="C162" s="117" t="s">
        <v>1902</v>
      </c>
      <c r="E162" s="69" t="s">
        <v>2271</v>
      </c>
      <c r="G162" s="62" t="s">
        <v>2174</v>
      </c>
      <c r="J162" s="70" t="s">
        <v>2411</v>
      </c>
      <c r="K162" s="69" t="s">
        <v>2175</v>
      </c>
      <c r="L162" s="77">
        <v>1</v>
      </c>
      <c r="N162" s="63">
        <v>0.4</v>
      </c>
      <c r="P162" s="61" t="s">
        <v>263</v>
      </c>
      <c r="Q162" s="67" t="s">
        <v>655</v>
      </c>
      <c r="R162" s="68" t="s">
        <v>266</v>
      </c>
      <c r="S162" s="74" t="s">
        <v>266</v>
      </c>
      <c r="T162" s="115" t="s">
        <v>266</v>
      </c>
      <c r="U162" s="121" t="s">
        <v>171</v>
      </c>
      <c r="V162" s="121" t="s">
        <v>326</v>
      </c>
      <c r="AB162" s="69" t="s">
        <v>3015</v>
      </c>
      <c r="AC162" s="69">
        <v>1</v>
      </c>
      <c r="AE162" s="70" t="s">
        <v>959</v>
      </c>
      <c r="AF162" s="149" t="e">
        <f>VLOOKUP($J162,context!$K$2:$AC$348,5,FALSE)</f>
        <v>#N/A</v>
      </c>
      <c r="AG162" s="149" t="e">
        <f>VLOOKUP($J162,context!$K$2:$AC$348,6,FALSE)</f>
        <v>#N/A</v>
      </c>
      <c r="AH162" s="149" t="e">
        <f>VLOOKUP($J162,context!$K$2:$AC$348,7,FALSE)</f>
        <v>#N/A</v>
      </c>
      <c r="AI162" s="149" t="e">
        <f>VLOOKUP($J162,context!$K$2:$AC$348,8,FALSE)</f>
        <v>#N/A</v>
      </c>
      <c r="AJ162" s="149" t="e">
        <f>VLOOKUP($J162,context!$K$2:$AC$348,9,FALSE)</f>
        <v>#N/A</v>
      </c>
      <c r="AK162" s="149" t="e">
        <f>VLOOKUP($J162,context!$K$2:$AC$348,10,FALSE)</f>
        <v>#N/A</v>
      </c>
      <c r="AL162" s="149" t="e">
        <f>VLOOKUP($J162,context!$K$2:$AC$348,11,FALSE)</f>
        <v>#N/A</v>
      </c>
      <c r="AM162" s="149" t="e">
        <f>VLOOKUP($J162,context!$K$2:$AC$348,12,FALSE)</f>
        <v>#N/A</v>
      </c>
      <c r="AN162" s="149" t="e">
        <f>VLOOKUP($J162,context!$K$2:$AC$348,13,FALSE)</f>
        <v>#N/A</v>
      </c>
      <c r="AO162" s="149" t="e">
        <f>VLOOKUP($J162,context!$K$2:$AC$348,14,FALSE)</f>
        <v>#N/A</v>
      </c>
      <c r="AP162" s="149" t="e">
        <f>VLOOKUP($J162,context!$K$2:$AC$348,15,FALSE)</f>
        <v>#N/A</v>
      </c>
      <c r="AQ162" s="149" t="e">
        <f>VLOOKUP($J162,context!$K$2:$AC$348,16,FALSE)</f>
        <v>#N/A</v>
      </c>
      <c r="AR162" s="149" t="e">
        <f t="shared" si="2"/>
        <v>#N/A</v>
      </c>
    </row>
    <row r="163" spans="1:44" hidden="1">
      <c r="A163" s="52">
        <v>664</v>
      </c>
      <c r="B163" s="52" t="s">
        <v>13</v>
      </c>
      <c r="C163" s="117" t="s">
        <v>1902</v>
      </c>
      <c r="E163" s="69" t="s">
        <v>2271</v>
      </c>
      <c r="G163" s="62" t="s">
        <v>1983</v>
      </c>
      <c r="J163" s="70" t="s">
        <v>2322</v>
      </c>
      <c r="K163" s="69" t="s">
        <v>1984</v>
      </c>
      <c r="L163" s="69">
        <v>1</v>
      </c>
      <c r="N163" s="63">
        <v>0.4</v>
      </c>
      <c r="P163" s="77" t="s">
        <v>688</v>
      </c>
      <c r="Q163" s="67" t="s">
        <v>608</v>
      </c>
      <c r="R163" s="68" t="s">
        <v>222</v>
      </c>
      <c r="S163" s="74" t="s">
        <v>235</v>
      </c>
      <c r="T163" s="115" t="s">
        <v>235</v>
      </c>
      <c r="U163" s="121" t="s">
        <v>171</v>
      </c>
      <c r="V163" s="121" t="s">
        <v>326</v>
      </c>
      <c r="W163" s="77"/>
      <c r="X163" s="69" t="s">
        <v>609</v>
      </c>
      <c r="Y163" s="69" t="s">
        <v>609</v>
      </c>
      <c r="AB163" s="69" t="s">
        <v>3015</v>
      </c>
      <c r="AC163" s="69">
        <v>1</v>
      </c>
      <c r="AE163" s="70" t="s">
        <v>959</v>
      </c>
      <c r="AF163" s="149">
        <f>VLOOKUP($J163,context!$K$2:$AC$348,5,FALSE)</f>
        <v>0</v>
      </c>
      <c r="AG163" s="149">
        <f>VLOOKUP($J163,context!$K$2:$AC$348,6,FALSE)</f>
        <v>0</v>
      </c>
      <c r="AH163" s="149">
        <f>VLOOKUP($J163,context!$K$2:$AC$348,7,FALSE)</f>
        <v>0</v>
      </c>
      <c r="AI163" s="149">
        <f>VLOOKUP($J163,context!$K$2:$AC$348,8,FALSE)</f>
        <v>0.2</v>
      </c>
      <c r="AJ163" s="149">
        <f>VLOOKUP($J163,context!$K$2:$AC$348,9,FALSE)</f>
        <v>0</v>
      </c>
      <c r="AK163" s="149">
        <f>VLOOKUP($J163,context!$K$2:$AC$348,10,FALSE)</f>
        <v>0</v>
      </c>
      <c r="AL163" s="149">
        <f>VLOOKUP($J163,context!$K$2:$AC$348,11,FALSE)</f>
        <v>0.8</v>
      </c>
      <c r="AM163" s="149">
        <f>VLOOKUP($J163,context!$K$2:$AC$348,12,FALSE)</f>
        <v>0.4</v>
      </c>
      <c r="AN163" s="149">
        <f>VLOOKUP($J163,context!$K$2:$AC$348,13,FALSE)</f>
        <v>0</v>
      </c>
      <c r="AO163" s="149">
        <f>VLOOKUP($J163,context!$K$2:$AC$348,14,FALSE)</f>
        <v>0</v>
      </c>
      <c r="AP163" s="149">
        <f>VLOOKUP($J163,context!$K$2:$AC$348,15,FALSE)</f>
        <v>0</v>
      </c>
      <c r="AQ163" s="149">
        <f>VLOOKUP($J163,context!$K$2:$AC$348,16,FALSE)</f>
        <v>0.2</v>
      </c>
      <c r="AR163" s="149">
        <f t="shared" si="2"/>
        <v>1.5999999999999999</v>
      </c>
    </row>
    <row r="164" spans="1:44" hidden="1">
      <c r="A164" s="52">
        <v>320</v>
      </c>
      <c r="B164" s="52" t="s">
        <v>2708</v>
      </c>
      <c r="C164" s="66" t="s">
        <v>905</v>
      </c>
      <c r="D164" s="52"/>
      <c r="E164" s="77" t="s">
        <v>906</v>
      </c>
      <c r="F164" s="50">
        <v>5</v>
      </c>
      <c r="G164" s="50" t="s">
        <v>953</v>
      </c>
      <c r="H164" s="77" t="s">
        <v>960</v>
      </c>
      <c r="I164" s="69" t="s">
        <v>961</v>
      </c>
      <c r="J164" s="70" t="s">
        <v>2322</v>
      </c>
      <c r="K164" s="77"/>
      <c r="L164" s="69">
        <v>0</v>
      </c>
      <c r="M164" s="77"/>
      <c r="N164" s="6">
        <v>1</v>
      </c>
      <c r="O164" s="55">
        <v>43015</v>
      </c>
      <c r="P164" s="77" t="s">
        <v>65</v>
      </c>
      <c r="Q164" s="67" t="s">
        <v>184</v>
      </c>
      <c r="R164" s="68" t="s">
        <v>182</v>
      </c>
      <c r="S164" s="74" t="s">
        <v>66</v>
      </c>
      <c r="T164" s="115" t="s">
        <v>66</v>
      </c>
      <c r="U164" s="121" t="s">
        <v>171</v>
      </c>
      <c r="W164" s="77"/>
      <c r="X164" s="69" t="s">
        <v>609</v>
      </c>
      <c r="Y164" s="77"/>
      <c r="Z164" s="77"/>
      <c r="AB164" s="69" t="s">
        <v>3015</v>
      </c>
      <c r="AC164" s="69">
        <v>1</v>
      </c>
      <c r="AD164" s="7"/>
      <c r="AE164" s="70" t="s">
        <v>959</v>
      </c>
      <c r="AF164" s="149">
        <f>VLOOKUP($J164,context!$K$2:$AC$348,5,FALSE)</f>
        <v>0</v>
      </c>
      <c r="AG164" s="149">
        <f>VLOOKUP($J164,context!$K$2:$AC$348,6,FALSE)</f>
        <v>0</v>
      </c>
      <c r="AH164" s="149">
        <f>VLOOKUP($J164,context!$K$2:$AC$348,7,FALSE)</f>
        <v>0</v>
      </c>
      <c r="AI164" s="149">
        <f>VLOOKUP($J164,context!$K$2:$AC$348,8,FALSE)</f>
        <v>0.2</v>
      </c>
      <c r="AJ164" s="149">
        <f>VLOOKUP($J164,context!$K$2:$AC$348,9,FALSE)</f>
        <v>0</v>
      </c>
      <c r="AK164" s="149">
        <f>VLOOKUP($J164,context!$K$2:$AC$348,10,FALSE)</f>
        <v>0</v>
      </c>
      <c r="AL164" s="149">
        <f>VLOOKUP($J164,context!$K$2:$AC$348,11,FALSE)</f>
        <v>0.8</v>
      </c>
      <c r="AM164" s="149">
        <f>VLOOKUP($J164,context!$K$2:$AC$348,12,FALSE)</f>
        <v>0.4</v>
      </c>
      <c r="AN164" s="149">
        <f>VLOOKUP($J164,context!$K$2:$AC$348,13,FALSE)</f>
        <v>0</v>
      </c>
      <c r="AO164" s="149">
        <f>VLOOKUP($J164,context!$K$2:$AC$348,14,FALSE)</f>
        <v>0</v>
      </c>
      <c r="AP164" s="149">
        <f>VLOOKUP($J164,context!$K$2:$AC$348,15,FALSE)</f>
        <v>0</v>
      </c>
      <c r="AQ164" s="149">
        <f>VLOOKUP($J164,context!$K$2:$AC$348,16,FALSE)</f>
        <v>0.2</v>
      </c>
      <c r="AR164" s="149">
        <f t="shared" si="2"/>
        <v>1.5999999999999999</v>
      </c>
    </row>
    <row r="165" spans="1:44" hidden="1">
      <c r="A165" s="52">
        <v>828</v>
      </c>
      <c r="B165" s="52" t="s">
        <v>13</v>
      </c>
      <c r="C165" s="117" t="s">
        <v>1902</v>
      </c>
      <c r="E165" s="69" t="s">
        <v>2271</v>
      </c>
      <c r="G165" s="62" t="s">
        <v>2231</v>
      </c>
      <c r="J165" s="70" t="s">
        <v>2276</v>
      </c>
      <c r="K165" s="69" t="s">
        <v>2232</v>
      </c>
      <c r="L165" s="77">
        <v>1</v>
      </c>
      <c r="N165" s="63">
        <v>0.4</v>
      </c>
      <c r="P165" s="61" t="s">
        <v>263</v>
      </c>
      <c r="Q165" s="67" t="s">
        <v>655</v>
      </c>
      <c r="R165" s="68" t="s">
        <v>266</v>
      </c>
      <c r="S165" s="74" t="s">
        <v>266</v>
      </c>
      <c r="T165" s="115" t="s">
        <v>266</v>
      </c>
      <c r="U165" s="121" t="s">
        <v>171</v>
      </c>
      <c r="V165" s="121" t="s">
        <v>326</v>
      </c>
      <c r="AB165" s="69" t="s">
        <v>3015</v>
      </c>
      <c r="AC165" s="69">
        <v>1</v>
      </c>
      <c r="AE165" s="70" t="s">
        <v>959</v>
      </c>
      <c r="AF165" s="149" t="e">
        <f>VLOOKUP($J165,context!$K$2:$AC$348,5,FALSE)</f>
        <v>#N/A</v>
      </c>
      <c r="AG165" s="149" t="e">
        <f>VLOOKUP($J165,context!$K$2:$AC$348,6,FALSE)</f>
        <v>#N/A</v>
      </c>
      <c r="AH165" s="149" t="e">
        <f>VLOOKUP($J165,context!$K$2:$AC$348,7,FALSE)</f>
        <v>#N/A</v>
      </c>
      <c r="AI165" s="149" t="e">
        <f>VLOOKUP($J165,context!$K$2:$AC$348,8,FALSE)</f>
        <v>#N/A</v>
      </c>
      <c r="AJ165" s="149" t="e">
        <f>VLOOKUP($J165,context!$K$2:$AC$348,9,FALSE)</f>
        <v>#N/A</v>
      </c>
      <c r="AK165" s="149" t="e">
        <f>VLOOKUP($J165,context!$K$2:$AC$348,10,FALSE)</f>
        <v>#N/A</v>
      </c>
      <c r="AL165" s="149" t="e">
        <f>VLOOKUP($J165,context!$K$2:$AC$348,11,FALSE)</f>
        <v>#N/A</v>
      </c>
      <c r="AM165" s="149" t="e">
        <f>VLOOKUP($J165,context!$K$2:$AC$348,12,FALSE)</f>
        <v>#N/A</v>
      </c>
      <c r="AN165" s="149" t="e">
        <f>VLOOKUP($J165,context!$K$2:$AC$348,13,FALSE)</f>
        <v>#N/A</v>
      </c>
      <c r="AO165" s="149" t="e">
        <f>VLOOKUP($J165,context!$K$2:$AC$348,14,FALSE)</f>
        <v>#N/A</v>
      </c>
      <c r="AP165" s="149" t="e">
        <f>VLOOKUP($J165,context!$K$2:$AC$348,15,FALSE)</f>
        <v>#N/A</v>
      </c>
      <c r="AQ165" s="149" t="e">
        <f>VLOOKUP($J165,context!$K$2:$AC$348,16,FALSE)</f>
        <v>#N/A</v>
      </c>
      <c r="AR165" s="149" t="e">
        <f t="shared" si="2"/>
        <v>#N/A</v>
      </c>
    </row>
    <row r="166" spans="1:44" hidden="1">
      <c r="A166" s="52">
        <v>29</v>
      </c>
      <c r="B166" s="52" t="s">
        <v>13</v>
      </c>
      <c r="C166" s="66" t="s">
        <v>44</v>
      </c>
      <c r="D166" s="52"/>
      <c r="E166" s="77" t="s">
        <v>629</v>
      </c>
      <c r="F166" s="50">
        <v>4</v>
      </c>
      <c r="G166" s="77" t="s">
        <v>653</v>
      </c>
      <c r="H166" s="77"/>
      <c r="I166" s="69" t="s">
        <v>653</v>
      </c>
      <c r="J166" s="156" t="s">
        <v>266</v>
      </c>
      <c r="K166" s="77" t="s">
        <v>654</v>
      </c>
      <c r="L166" s="77"/>
      <c r="M166" s="77"/>
      <c r="N166" s="6">
        <v>1</v>
      </c>
      <c r="O166" s="55"/>
      <c r="P166" s="77" t="s">
        <v>263</v>
      </c>
      <c r="Q166" s="67" t="s">
        <v>655</v>
      </c>
      <c r="R166" s="68" t="s">
        <v>266</v>
      </c>
      <c r="S166" s="74" t="s">
        <v>266</v>
      </c>
      <c r="T166" s="115" t="s">
        <v>266</v>
      </c>
      <c r="U166" s="121" t="s">
        <v>171</v>
      </c>
      <c r="V166" s="121" t="s">
        <v>326</v>
      </c>
      <c r="W166" s="77"/>
      <c r="X166" s="69" t="s">
        <v>609</v>
      </c>
      <c r="Y166" s="77"/>
      <c r="Z166" s="77"/>
      <c r="AB166" s="69" t="s">
        <v>2881</v>
      </c>
      <c r="AC166" s="77">
        <v>0</v>
      </c>
      <c r="AD166" s="7" t="s">
        <v>1225</v>
      </c>
      <c r="AE166" s="70" t="s">
        <v>2776</v>
      </c>
      <c r="AF166" s="149">
        <f>VLOOKUP($J166,context!$K$2:$AC$348,5,FALSE)</f>
        <v>0</v>
      </c>
      <c r="AG166" s="149">
        <f>VLOOKUP($J166,context!$K$2:$AC$348,6,FALSE)</f>
        <v>0</v>
      </c>
      <c r="AH166" s="149">
        <f>VLOOKUP($J166,context!$K$2:$AC$348,7,FALSE)</f>
        <v>0</v>
      </c>
      <c r="AI166" s="149">
        <f>VLOOKUP($J166,context!$K$2:$AC$348,8,FALSE)</f>
        <v>0.6</v>
      </c>
      <c r="AJ166" s="149">
        <f>VLOOKUP($J166,context!$K$2:$AC$348,9,FALSE)</f>
        <v>1</v>
      </c>
      <c r="AK166" s="149">
        <f>VLOOKUP($J166,context!$K$2:$AC$348,10,FALSE)</f>
        <v>1</v>
      </c>
      <c r="AL166" s="149">
        <f>VLOOKUP($J166,context!$K$2:$AC$348,11,FALSE)</f>
        <v>1</v>
      </c>
      <c r="AM166" s="149">
        <f>VLOOKUP($J166,context!$K$2:$AC$348,12,FALSE)</f>
        <v>0.2</v>
      </c>
      <c r="AN166" s="149">
        <f>VLOOKUP($J166,context!$K$2:$AC$348,13,FALSE)</f>
        <v>0</v>
      </c>
      <c r="AO166" s="149">
        <f>VLOOKUP($J166,context!$K$2:$AC$348,14,FALSE)</f>
        <v>0</v>
      </c>
      <c r="AP166" s="149">
        <f>VLOOKUP($J166,context!$K$2:$AC$348,15,FALSE)</f>
        <v>0</v>
      </c>
      <c r="AQ166" s="149">
        <f>VLOOKUP($J166,context!$K$2:$AC$348,16,FALSE)</f>
        <v>0.6</v>
      </c>
      <c r="AR166" s="149">
        <f t="shared" si="2"/>
        <v>4.4000000000000004</v>
      </c>
    </row>
    <row r="167" spans="1:44" hidden="1">
      <c r="A167" s="52">
        <v>220</v>
      </c>
      <c r="B167" s="52" t="s">
        <v>13</v>
      </c>
      <c r="C167" s="115" t="s">
        <v>41</v>
      </c>
      <c r="D167" s="52" t="s">
        <v>812</v>
      </c>
      <c r="E167" s="77" t="s">
        <v>837</v>
      </c>
      <c r="F167" s="50">
        <v>4</v>
      </c>
      <c r="G167" s="50" t="s">
        <v>267</v>
      </c>
      <c r="H167" s="50"/>
      <c r="I167" s="69" t="s">
        <v>267</v>
      </c>
      <c r="J167" s="156" t="s">
        <v>266</v>
      </c>
      <c r="K167" s="77" t="s">
        <v>654</v>
      </c>
      <c r="L167" s="77"/>
      <c r="M167" s="77" t="s">
        <v>815</v>
      </c>
      <c r="N167" s="6">
        <v>1</v>
      </c>
      <c r="O167" s="6"/>
      <c r="P167" s="77" t="s">
        <v>263</v>
      </c>
      <c r="Q167" s="67" t="s">
        <v>655</v>
      </c>
      <c r="R167" s="68" t="s">
        <v>266</v>
      </c>
      <c r="S167" s="74" t="s">
        <v>266</v>
      </c>
      <c r="T167" s="115" t="s">
        <v>266</v>
      </c>
      <c r="U167" s="121" t="s">
        <v>171</v>
      </c>
      <c r="V167" s="121" t="s">
        <v>326</v>
      </c>
      <c r="W167" s="77"/>
      <c r="X167" s="69" t="s">
        <v>609</v>
      </c>
      <c r="Y167" s="77"/>
      <c r="Z167" s="77"/>
      <c r="AB167" s="69" t="s">
        <v>2881</v>
      </c>
      <c r="AC167" s="77">
        <v>0</v>
      </c>
      <c r="AD167" s="7" t="s">
        <v>1225</v>
      </c>
      <c r="AE167" s="70" t="s">
        <v>2776</v>
      </c>
      <c r="AF167" s="149">
        <f>VLOOKUP($J167,context!$K$2:$AC$348,5,FALSE)</f>
        <v>0</v>
      </c>
      <c r="AG167" s="149">
        <f>VLOOKUP($J167,context!$K$2:$AC$348,6,FALSE)</f>
        <v>0</v>
      </c>
      <c r="AH167" s="149">
        <f>VLOOKUP($J167,context!$K$2:$AC$348,7,FALSE)</f>
        <v>0</v>
      </c>
      <c r="AI167" s="149">
        <f>VLOOKUP($J167,context!$K$2:$AC$348,8,FALSE)</f>
        <v>0.6</v>
      </c>
      <c r="AJ167" s="149">
        <f>VLOOKUP($J167,context!$K$2:$AC$348,9,FALSE)</f>
        <v>1</v>
      </c>
      <c r="AK167" s="149">
        <f>VLOOKUP($J167,context!$K$2:$AC$348,10,FALSE)</f>
        <v>1</v>
      </c>
      <c r="AL167" s="149">
        <f>VLOOKUP($J167,context!$K$2:$AC$348,11,FALSE)</f>
        <v>1</v>
      </c>
      <c r="AM167" s="149">
        <f>VLOOKUP($J167,context!$K$2:$AC$348,12,FALSE)</f>
        <v>0.2</v>
      </c>
      <c r="AN167" s="149">
        <f>VLOOKUP($J167,context!$K$2:$AC$348,13,FALSE)</f>
        <v>0</v>
      </c>
      <c r="AO167" s="149">
        <f>VLOOKUP($J167,context!$K$2:$AC$348,14,FALSE)</f>
        <v>0</v>
      </c>
      <c r="AP167" s="149">
        <f>VLOOKUP($J167,context!$K$2:$AC$348,15,FALSE)</f>
        <v>0</v>
      </c>
      <c r="AQ167" s="149">
        <f>VLOOKUP($J167,context!$K$2:$AC$348,16,FALSE)</f>
        <v>0.6</v>
      </c>
      <c r="AR167" s="149">
        <f t="shared" si="2"/>
        <v>4.4000000000000004</v>
      </c>
    </row>
    <row r="168" spans="1:44" hidden="1">
      <c r="A168" s="122">
        <v>869</v>
      </c>
      <c r="B168" s="52" t="s">
        <v>13</v>
      </c>
      <c r="C168" s="123" t="s">
        <v>2413</v>
      </c>
      <c r="D168" s="123" t="s">
        <v>2417</v>
      </c>
      <c r="E168" s="122" t="s">
        <v>2414</v>
      </c>
      <c r="F168" s="122">
        <v>2</v>
      </c>
      <c r="G168" s="124" t="s">
        <v>266</v>
      </c>
      <c r="H168" s="122"/>
      <c r="I168" s="122"/>
      <c r="J168" s="70" t="s">
        <v>266</v>
      </c>
      <c r="K168" s="122" t="s">
        <v>2418</v>
      </c>
      <c r="L168" s="122"/>
      <c r="M168" s="122"/>
      <c r="N168" s="6">
        <v>1</v>
      </c>
      <c r="O168" s="55">
        <v>43016</v>
      </c>
      <c r="P168" s="77" t="s">
        <v>263</v>
      </c>
      <c r="Q168" s="67" t="s">
        <v>655</v>
      </c>
      <c r="R168" s="68" t="s">
        <v>266</v>
      </c>
      <c r="S168" s="74" t="s">
        <v>266</v>
      </c>
      <c r="T168" s="115" t="s">
        <v>266</v>
      </c>
      <c r="U168" s="121" t="s">
        <v>171</v>
      </c>
      <c r="V168" s="121" t="s">
        <v>326</v>
      </c>
      <c r="W168" s="77"/>
      <c r="X168" s="69" t="s">
        <v>609</v>
      </c>
      <c r="Y168" s="122"/>
      <c r="Z168" s="122"/>
      <c r="AA168" s="122"/>
      <c r="AB168" s="69" t="s">
        <v>2881</v>
      </c>
      <c r="AC168" s="122">
        <v>0</v>
      </c>
      <c r="AE168" s="70" t="s">
        <v>269</v>
      </c>
      <c r="AF168" s="149">
        <f>VLOOKUP($J168,context!$K$2:$AC$348,5,FALSE)</f>
        <v>0</v>
      </c>
      <c r="AG168" s="149">
        <f>VLOOKUP($J168,context!$K$2:$AC$348,6,FALSE)</f>
        <v>0</v>
      </c>
      <c r="AH168" s="149">
        <f>VLOOKUP($J168,context!$K$2:$AC$348,7,FALSE)</f>
        <v>0</v>
      </c>
      <c r="AI168" s="149">
        <f>VLOOKUP($J168,context!$K$2:$AC$348,8,FALSE)</f>
        <v>0.6</v>
      </c>
      <c r="AJ168" s="149">
        <f>VLOOKUP($J168,context!$K$2:$AC$348,9,FALSE)</f>
        <v>1</v>
      </c>
      <c r="AK168" s="149">
        <f>VLOOKUP($J168,context!$K$2:$AC$348,10,FALSE)</f>
        <v>1</v>
      </c>
      <c r="AL168" s="149">
        <f>VLOOKUP($J168,context!$K$2:$AC$348,11,FALSE)</f>
        <v>1</v>
      </c>
      <c r="AM168" s="149">
        <f>VLOOKUP($J168,context!$K$2:$AC$348,12,FALSE)</f>
        <v>0.2</v>
      </c>
      <c r="AN168" s="149">
        <f>VLOOKUP($J168,context!$K$2:$AC$348,13,FALSE)</f>
        <v>0</v>
      </c>
      <c r="AO168" s="149">
        <f>VLOOKUP($J168,context!$K$2:$AC$348,14,FALSE)</f>
        <v>0</v>
      </c>
      <c r="AP168" s="149">
        <f>VLOOKUP($J168,context!$K$2:$AC$348,15,FALSE)</f>
        <v>0</v>
      </c>
      <c r="AQ168" s="149">
        <f>VLOOKUP($J168,context!$K$2:$AC$348,16,FALSE)</f>
        <v>0.6</v>
      </c>
      <c r="AR168" s="149">
        <f t="shared" si="2"/>
        <v>4.4000000000000004</v>
      </c>
    </row>
    <row r="169" spans="1:44" hidden="1">
      <c r="A169" s="52">
        <v>71</v>
      </c>
      <c r="B169" s="52" t="s">
        <v>13</v>
      </c>
      <c r="C169" s="66" t="s">
        <v>721</v>
      </c>
      <c r="D169" s="52"/>
      <c r="E169" s="77" t="s">
        <v>722</v>
      </c>
      <c r="F169" s="50">
        <v>3</v>
      </c>
      <c r="G169" s="50" t="s">
        <v>266</v>
      </c>
      <c r="H169" s="77"/>
      <c r="I169" s="69" t="s">
        <v>266</v>
      </c>
      <c r="J169" s="70" t="s">
        <v>266</v>
      </c>
      <c r="K169" s="77" t="s">
        <v>803</v>
      </c>
      <c r="L169" s="69">
        <v>0</v>
      </c>
      <c r="M169" s="77"/>
      <c r="N169" s="6">
        <v>1</v>
      </c>
      <c r="O169" s="55"/>
      <c r="P169" s="77" t="s">
        <v>263</v>
      </c>
      <c r="Q169" s="67" t="s">
        <v>655</v>
      </c>
      <c r="R169" s="68" t="s">
        <v>266</v>
      </c>
      <c r="S169" s="74" t="s">
        <v>266</v>
      </c>
      <c r="T169" s="115" t="s">
        <v>266</v>
      </c>
      <c r="U169" s="121" t="s">
        <v>171</v>
      </c>
      <c r="V169" s="121" t="s">
        <v>326</v>
      </c>
      <c r="W169" s="77"/>
      <c r="X169" s="69" t="s">
        <v>609</v>
      </c>
      <c r="Y169" s="77"/>
      <c r="Z169" s="77"/>
      <c r="AB169" s="77"/>
      <c r="AC169" s="77">
        <v>1</v>
      </c>
      <c r="AD169" s="7"/>
      <c r="AE169" s="70" t="s">
        <v>266</v>
      </c>
      <c r="AF169" s="149">
        <f>VLOOKUP($J169,context!$K$2:$AC$348,5,FALSE)</f>
        <v>0</v>
      </c>
      <c r="AG169" s="149">
        <f>VLOOKUP($J169,context!$K$2:$AC$348,6,FALSE)</f>
        <v>0</v>
      </c>
      <c r="AH169" s="149">
        <f>VLOOKUP($J169,context!$K$2:$AC$348,7,FALSE)</f>
        <v>0</v>
      </c>
      <c r="AI169" s="149">
        <f>VLOOKUP($J169,context!$K$2:$AC$348,8,FALSE)</f>
        <v>0.6</v>
      </c>
      <c r="AJ169" s="149">
        <f>VLOOKUP($J169,context!$K$2:$AC$348,9,FALSE)</f>
        <v>1</v>
      </c>
      <c r="AK169" s="149">
        <f>VLOOKUP($J169,context!$K$2:$AC$348,10,FALSE)</f>
        <v>1</v>
      </c>
      <c r="AL169" s="149">
        <f>VLOOKUP($J169,context!$K$2:$AC$348,11,FALSE)</f>
        <v>1</v>
      </c>
      <c r="AM169" s="149">
        <f>VLOOKUP($J169,context!$K$2:$AC$348,12,FALSE)</f>
        <v>0.2</v>
      </c>
      <c r="AN169" s="149">
        <f>VLOOKUP($J169,context!$K$2:$AC$348,13,FALSE)</f>
        <v>0</v>
      </c>
      <c r="AO169" s="149">
        <f>VLOOKUP($J169,context!$K$2:$AC$348,14,FALSE)</f>
        <v>0</v>
      </c>
      <c r="AP169" s="149">
        <f>VLOOKUP($J169,context!$K$2:$AC$348,15,FALSE)</f>
        <v>0</v>
      </c>
      <c r="AQ169" s="149">
        <f>VLOOKUP($J169,context!$K$2:$AC$348,16,FALSE)</f>
        <v>0.6</v>
      </c>
      <c r="AR169" s="149">
        <f t="shared" si="2"/>
        <v>4.4000000000000004</v>
      </c>
    </row>
    <row r="170" spans="1:44" hidden="1">
      <c r="A170" s="52">
        <v>99</v>
      </c>
      <c r="B170" s="52" t="s">
        <v>13</v>
      </c>
      <c r="C170" s="66" t="s">
        <v>730</v>
      </c>
      <c r="D170" s="52"/>
      <c r="E170" s="77" t="s">
        <v>722</v>
      </c>
      <c r="F170" s="50">
        <v>4</v>
      </c>
      <c r="G170" s="50" t="s">
        <v>266</v>
      </c>
      <c r="H170" s="77"/>
      <c r="I170" s="69" t="s">
        <v>266</v>
      </c>
      <c r="J170" s="70" t="s">
        <v>266</v>
      </c>
      <c r="K170" s="77" t="s">
        <v>856</v>
      </c>
      <c r="L170" s="69">
        <v>0</v>
      </c>
      <c r="M170" s="77"/>
      <c r="N170" s="6">
        <v>1</v>
      </c>
      <c r="O170" s="55">
        <v>43017</v>
      </c>
      <c r="P170" s="77" t="s">
        <v>263</v>
      </c>
      <c r="Q170" s="67" t="s">
        <v>655</v>
      </c>
      <c r="R170" s="68" t="s">
        <v>266</v>
      </c>
      <c r="S170" s="74" t="s">
        <v>266</v>
      </c>
      <c r="T170" s="115" t="s">
        <v>266</v>
      </c>
      <c r="U170" s="121" t="s">
        <v>171</v>
      </c>
      <c r="V170" s="121" t="s">
        <v>326</v>
      </c>
      <c r="W170" s="77"/>
      <c r="X170" s="69" t="s">
        <v>609</v>
      </c>
      <c r="Y170" s="77"/>
      <c r="Z170" s="77"/>
      <c r="AB170" s="77"/>
      <c r="AC170" s="77">
        <v>1</v>
      </c>
      <c r="AD170" s="7"/>
      <c r="AE170" s="70" t="s">
        <v>266</v>
      </c>
      <c r="AF170" s="149">
        <f>VLOOKUP($J170,context!$K$2:$AC$348,5,FALSE)</f>
        <v>0</v>
      </c>
      <c r="AG170" s="149">
        <f>VLOOKUP($J170,context!$K$2:$AC$348,6,FALSE)</f>
        <v>0</v>
      </c>
      <c r="AH170" s="149">
        <f>VLOOKUP($J170,context!$K$2:$AC$348,7,FALSE)</f>
        <v>0</v>
      </c>
      <c r="AI170" s="149">
        <f>VLOOKUP($J170,context!$K$2:$AC$348,8,FALSE)</f>
        <v>0.6</v>
      </c>
      <c r="AJ170" s="149">
        <f>VLOOKUP($J170,context!$K$2:$AC$348,9,FALSE)</f>
        <v>1</v>
      </c>
      <c r="AK170" s="149">
        <f>VLOOKUP($J170,context!$K$2:$AC$348,10,FALSE)</f>
        <v>1</v>
      </c>
      <c r="AL170" s="149">
        <f>VLOOKUP($J170,context!$K$2:$AC$348,11,FALSE)</f>
        <v>1</v>
      </c>
      <c r="AM170" s="149">
        <f>VLOOKUP($J170,context!$K$2:$AC$348,12,FALSE)</f>
        <v>0.2</v>
      </c>
      <c r="AN170" s="149">
        <f>VLOOKUP($J170,context!$K$2:$AC$348,13,FALSE)</f>
        <v>0</v>
      </c>
      <c r="AO170" s="149">
        <f>VLOOKUP($J170,context!$K$2:$AC$348,14,FALSE)</f>
        <v>0</v>
      </c>
      <c r="AP170" s="149">
        <f>VLOOKUP($J170,context!$K$2:$AC$348,15,FALSE)</f>
        <v>0</v>
      </c>
      <c r="AQ170" s="149">
        <f>VLOOKUP($J170,context!$K$2:$AC$348,16,FALSE)</f>
        <v>0.6</v>
      </c>
      <c r="AR170" s="149">
        <f t="shared" si="2"/>
        <v>4.4000000000000004</v>
      </c>
    </row>
    <row r="171" spans="1:44" hidden="1">
      <c r="A171" s="52">
        <v>171</v>
      </c>
      <c r="B171" s="52" t="s">
        <v>13</v>
      </c>
      <c r="C171" s="66" t="s">
        <v>800</v>
      </c>
      <c r="D171" s="52" t="s">
        <v>801</v>
      </c>
      <c r="E171" s="77" t="s">
        <v>802</v>
      </c>
      <c r="F171" s="50">
        <v>4</v>
      </c>
      <c r="G171" s="50" t="s">
        <v>269</v>
      </c>
      <c r="H171" s="77"/>
      <c r="I171" s="69" t="s">
        <v>269</v>
      </c>
      <c r="J171" s="70" t="s">
        <v>266</v>
      </c>
      <c r="K171" s="77" t="s">
        <v>803</v>
      </c>
      <c r="L171" s="69">
        <v>0</v>
      </c>
      <c r="M171" s="77"/>
      <c r="N171" s="6">
        <v>1</v>
      </c>
      <c r="O171" s="55">
        <v>43018</v>
      </c>
      <c r="P171" s="77" t="s">
        <v>263</v>
      </c>
      <c r="Q171" s="67" t="s">
        <v>655</v>
      </c>
      <c r="R171" s="68" t="s">
        <v>266</v>
      </c>
      <c r="S171" s="74" t="s">
        <v>266</v>
      </c>
      <c r="T171" s="115" t="s">
        <v>266</v>
      </c>
      <c r="U171" s="121" t="s">
        <v>171</v>
      </c>
      <c r="V171" s="121" t="s">
        <v>326</v>
      </c>
      <c r="W171" s="77"/>
      <c r="X171" s="69" t="s">
        <v>609</v>
      </c>
      <c r="Y171" s="77"/>
      <c r="Z171" s="77"/>
      <c r="AB171" s="77"/>
      <c r="AC171" s="77">
        <v>1</v>
      </c>
      <c r="AD171" s="7"/>
      <c r="AE171" s="70" t="s">
        <v>266</v>
      </c>
      <c r="AF171" s="149">
        <f>VLOOKUP($J171,context!$K$2:$AC$348,5,FALSE)</f>
        <v>0</v>
      </c>
      <c r="AG171" s="149">
        <f>VLOOKUP($J171,context!$K$2:$AC$348,6,FALSE)</f>
        <v>0</v>
      </c>
      <c r="AH171" s="149">
        <f>VLOOKUP($J171,context!$K$2:$AC$348,7,FALSE)</f>
        <v>0</v>
      </c>
      <c r="AI171" s="149">
        <f>VLOOKUP($J171,context!$K$2:$AC$348,8,FALSE)</f>
        <v>0.6</v>
      </c>
      <c r="AJ171" s="149">
        <f>VLOOKUP($J171,context!$K$2:$AC$348,9,FALSE)</f>
        <v>1</v>
      </c>
      <c r="AK171" s="149">
        <f>VLOOKUP($J171,context!$K$2:$AC$348,10,FALSE)</f>
        <v>1</v>
      </c>
      <c r="AL171" s="149">
        <f>VLOOKUP($J171,context!$K$2:$AC$348,11,FALSE)</f>
        <v>1</v>
      </c>
      <c r="AM171" s="149">
        <f>VLOOKUP($J171,context!$K$2:$AC$348,12,FALSE)</f>
        <v>0.2</v>
      </c>
      <c r="AN171" s="149">
        <f>VLOOKUP($J171,context!$K$2:$AC$348,13,FALSE)</f>
        <v>0</v>
      </c>
      <c r="AO171" s="149">
        <f>VLOOKUP($J171,context!$K$2:$AC$348,14,FALSE)</f>
        <v>0</v>
      </c>
      <c r="AP171" s="149">
        <f>VLOOKUP($J171,context!$K$2:$AC$348,15,FALSE)</f>
        <v>0</v>
      </c>
      <c r="AQ171" s="149">
        <f>VLOOKUP($J171,context!$K$2:$AC$348,16,FALSE)</f>
        <v>0.6</v>
      </c>
      <c r="AR171" s="149">
        <f t="shared" si="2"/>
        <v>4.4000000000000004</v>
      </c>
    </row>
    <row r="172" spans="1:44" hidden="1">
      <c r="A172" s="52">
        <v>203</v>
      </c>
      <c r="B172" s="52" t="s">
        <v>13</v>
      </c>
      <c r="C172" s="115" t="s">
        <v>41</v>
      </c>
      <c r="D172" s="52"/>
      <c r="E172" s="77" t="s">
        <v>817</v>
      </c>
      <c r="F172" s="50">
        <v>2</v>
      </c>
      <c r="G172" s="50" t="s">
        <v>266</v>
      </c>
      <c r="H172" s="77"/>
      <c r="I172" s="69" t="s">
        <v>266</v>
      </c>
      <c r="J172" s="73" t="s">
        <v>266</v>
      </c>
      <c r="K172" s="69" t="s">
        <v>820</v>
      </c>
      <c r="L172" s="69">
        <v>0</v>
      </c>
      <c r="M172" s="77"/>
      <c r="N172" s="6">
        <v>1</v>
      </c>
      <c r="O172" s="55"/>
      <c r="P172" s="77" t="s">
        <v>263</v>
      </c>
      <c r="Q172" s="67" t="s">
        <v>655</v>
      </c>
      <c r="R172" s="68" t="s">
        <v>266</v>
      </c>
      <c r="S172" s="74" t="s">
        <v>266</v>
      </c>
      <c r="T172" s="115" t="s">
        <v>266</v>
      </c>
      <c r="U172" s="121" t="s">
        <v>171</v>
      </c>
      <c r="V172" s="121" t="s">
        <v>326</v>
      </c>
      <c r="W172" s="77"/>
      <c r="X172" s="69" t="s">
        <v>609</v>
      </c>
      <c r="Y172" s="77"/>
      <c r="Z172" s="77"/>
      <c r="AB172" s="77"/>
      <c r="AC172" s="77">
        <v>0</v>
      </c>
      <c r="AE172" s="70" t="s">
        <v>266</v>
      </c>
      <c r="AF172" s="149">
        <f>VLOOKUP($J172,context!$K$2:$AC$348,5,FALSE)</f>
        <v>0</v>
      </c>
      <c r="AG172" s="149">
        <f>VLOOKUP($J172,context!$K$2:$AC$348,6,FALSE)</f>
        <v>0</v>
      </c>
      <c r="AH172" s="149">
        <f>VLOOKUP($J172,context!$K$2:$AC$348,7,FALSE)</f>
        <v>0</v>
      </c>
      <c r="AI172" s="149">
        <f>VLOOKUP($J172,context!$K$2:$AC$348,8,FALSE)</f>
        <v>0.6</v>
      </c>
      <c r="AJ172" s="149">
        <f>VLOOKUP($J172,context!$K$2:$AC$348,9,FALSE)</f>
        <v>1</v>
      </c>
      <c r="AK172" s="149">
        <f>VLOOKUP($J172,context!$K$2:$AC$348,10,FALSE)</f>
        <v>1</v>
      </c>
      <c r="AL172" s="149">
        <f>VLOOKUP($J172,context!$K$2:$AC$348,11,FALSE)</f>
        <v>1</v>
      </c>
      <c r="AM172" s="149">
        <f>VLOOKUP($J172,context!$K$2:$AC$348,12,FALSE)</f>
        <v>0.2</v>
      </c>
      <c r="AN172" s="149">
        <f>VLOOKUP($J172,context!$K$2:$AC$348,13,FALSE)</f>
        <v>0</v>
      </c>
      <c r="AO172" s="149">
        <f>VLOOKUP($J172,context!$K$2:$AC$348,14,FALSE)</f>
        <v>0</v>
      </c>
      <c r="AP172" s="149">
        <f>VLOOKUP($J172,context!$K$2:$AC$348,15,FALSE)</f>
        <v>0</v>
      </c>
      <c r="AQ172" s="149">
        <f>VLOOKUP($J172,context!$K$2:$AC$348,16,FALSE)</f>
        <v>0.6</v>
      </c>
      <c r="AR172" s="149">
        <f t="shared" si="2"/>
        <v>4.4000000000000004</v>
      </c>
    </row>
    <row r="173" spans="1:44" hidden="1">
      <c r="A173" s="52">
        <v>250</v>
      </c>
      <c r="B173" s="52" t="s">
        <v>13</v>
      </c>
      <c r="C173" s="116" t="s">
        <v>851</v>
      </c>
      <c r="D173" s="52" t="s">
        <v>852</v>
      </c>
      <c r="E173" s="118" t="s">
        <v>853</v>
      </c>
      <c r="F173" s="50">
        <v>2</v>
      </c>
      <c r="G173" s="77" t="s">
        <v>266</v>
      </c>
      <c r="H173" s="77"/>
      <c r="I173" s="69" t="s">
        <v>266</v>
      </c>
      <c r="J173" s="74" t="s">
        <v>266</v>
      </c>
      <c r="K173" s="69" t="s">
        <v>856</v>
      </c>
      <c r="L173" s="69">
        <v>0</v>
      </c>
      <c r="M173" s="77" t="s">
        <v>857</v>
      </c>
      <c r="N173" s="6">
        <v>1</v>
      </c>
      <c r="O173" s="55">
        <v>43015</v>
      </c>
      <c r="P173" s="77" t="s">
        <v>263</v>
      </c>
      <c r="Q173" s="67" t="s">
        <v>655</v>
      </c>
      <c r="R173" s="68" t="s">
        <v>266</v>
      </c>
      <c r="S173" s="74" t="s">
        <v>266</v>
      </c>
      <c r="T173" s="115" t="s">
        <v>266</v>
      </c>
      <c r="U173" s="121" t="s">
        <v>171</v>
      </c>
      <c r="V173" s="121" t="s">
        <v>326</v>
      </c>
      <c r="W173" s="77"/>
      <c r="X173" s="69" t="s">
        <v>609</v>
      </c>
      <c r="Y173" s="77"/>
      <c r="Z173" s="77"/>
      <c r="AB173" s="77"/>
      <c r="AC173" s="61">
        <v>1</v>
      </c>
      <c r="AE173" s="70" t="s">
        <v>266</v>
      </c>
      <c r="AF173" s="149">
        <f>VLOOKUP($J173,context!$K$2:$AC$348,5,FALSE)</f>
        <v>0</v>
      </c>
      <c r="AG173" s="149">
        <f>VLOOKUP($J173,context!$K$2:$AC$348,6,FALSE)</f>
        <v>0</v>
      </c>
      <c r="AH173" s="149">
        <f>VLOOKUP($J173,context!$K$2:$AC$348,7,FALSE)</f>
        <v>0</v>
      </c>
      <c r="AI173" s="149">
        <f>VLOOKUP($J173,context!$K$2:$AC$348,8,FALSE)</f>
        <v>0.6</v>
      </c>
      <c r="AJ173" s="149">
        <f>VLOOKUP($J173,context!$K$2:$AC$348,9,FALSE)</f>
        <v>1</v>
      </c>
      <c r="AK173" s="149">
        <f>VLOOKUP($J173,context!$K$2:$AC$348,10,FALSE)</f>
        <v>1</v>
      </c>
      <c r="AL173" s="149">
        <f>VLOOKUP($J173,context!$K$2:$AC$348,11,FALSE)</f>
        <v>1</v>
      </c>
      <c r="AM173" s="149">
        <f>VLOOKUP($J173,context!$K$2:$AC$348,12,FALSE)</f>
        <v>0.2</v>
      </c>
      <c r="AN173" s="149">
        <f>VLOOKUP($J173,context!$K$2:$AC$348,13,FALSE)</f>
        <v>0</v>
      </c>
      <c r="AO173" s="149">
        <f>VLOOKUP($J173,context!$K$2:$AC$348,14,FALSE)</f>
        <v>0</v>
      </c>
      <c r="AP173" s="149">
        <f>VLOOKUP($J173,context!$K$2:$AC$348,15,FALSE)</f>
        <v>0</v>
      </c>
      <c r="AQ173" s="149">
        <f>VLOOKUP($J173,context!$K$2:$AC$348,16,FALSE)</f>
        <v>0.6</v>
      </c>
      <c r="AR173" s="149">
        <f t="shared" si="2"/>
        <v>4.4000000000000004</v>
      </c>
    </row>
    <row r="174" spans="1:44" hidden="1">
      <c r="A174" s="52">
        <v>318</v>
      </c>
      <c r="B174" s="52" t="s">
        <v>2708</v>
      </c>
      <c r="C174" s="66" t="s">
        <v>905</v>
      </c>
      <c r="D174" s="52"/>
      <c r="E174" s="77" t="s">
        <v>906</v>
      </c>
      <c r="F174" s="50">
        <v>5</v>
      </c>
      <c r="G174" s="50" t="s">
        <v>953</v>
      </c>
      <c r="H174" s="77" t="s">
        <v>269</v>
      </c>
      <c r="I174" s="69" t="s">
        <v>266</v>
      </c>
      <c r="J174" s="70" t="s">
        <v>266</v>
      </c>
      <c r="K174" s="77" t="s">
        <v>803</v>
      </c>
      <c r="L174" s="69">
        <v>0</v>
      </c>
      <c r="M174" s="77"/>
      <c r="N174" s="6">
        <v>1</v>
      </c>
      <c r="O174" s="55">
        <v>43015</v>
      </c>
      <c r="P174" s="77" t="s">
        <v>263</v>
      </c>
      <c r="Q174" s="67" t="s">
        <v>655</v>
      </c>
      <c r="R174" s="68" t="s">
        <v>266</v>
      </c>
      <c r="S174" s="74" t="s">
        <v>266</v>
      </c>
      <c r="T174" s="115" t="s">
        <v>266</v>
      </c>
      <c r="U174" s="121" t="s">
        <v>171</v>
      </c>
      <c r="V174" s="121" t="s">
        <v>326</v>
      </c>
      <c r="W174" s="77"/>
      <c r="X174" s="69" t="s">
        <v>609</v>
      </c>
      <c r="Y174" s="77"/>
      <c r="Z174" s="77"/>
      <c r="AB174" s="77"/>
      <c r="AC174" s="69">
        <v>1</v>
      </c>
      <c r="AD174" s="7"/>
      <c r="AE174" s="70" t="s">
        <v>266</v>
      </c>
      <c r="AF174" s="149">
        <f>VLOOKUP($J174,context!$K$2:$AC$348,5,FALSE)</f>
        <v>0</v>
      </c>
      <c r="AG174" s="149">
        <f>VLOOKUP($J174,context!$K$2:$AC$348,6,FALSE)</f>
        <v>0</v>
      </c>
      <c r="AH174" s="149">
        <f>VLOOKUP($J174,context!$K$2:$AC$348,7,FALSE)</f>
        <v>0</v>
      </c>
      <c r="AI174" s="149">
        <f>VLOOKUP($J174,context!$K$2:$AC$348,8,FALSE)</f>
        <v>0.6</v>
      </c>
      <c r="AJ174" s="149">
        <f>VLOOKUP($J174,context!$K$2:$AC$348,9,FALSE)</f>
        <v>1</v>
      </c>
      <c r="AK174" s="149">
        <f>VLOOKUP($J174,context!$K$2:$AC$348,10,FALSE)</f>
        <v>1</v>
      </c>
      <c r="AL174" s="149">
        <f>VLOOKUP($J174,context!$K$2:$AC$348,11,FALSE)</f>
        <v>1</v>
      </c>
      <c r="AM174" s="149">
        <f>VLOOKUP($J174,context!$K$2:$AC$348,12,FALSE)</f>
        <v>0.2</v>
      </c>
      <c r="AN174" s="149">
        <f>VLOOKUP($J174,context!$K$2:$AC$348,13,FALSE)</f>
        <v>0</v>
      </c>
      <c r="AO174" s="149">
        <f>VLOOKUP($J174,context!$K$2:$AC$348,14,FALSE)</f>
        <v>0</v>
      </c>
      <c r="AP174" s="149">
        <f>VLOOKUP($J174,context!$K$2:$AC$348,15,FALSE)</f>
        <v>0</v>
      </c>
      <c r="AQ174" s="149">
        <f>VLOOKUP($J174,context!$K$2:$AC$348,16,FALSE)</f>
        <v>0.6</v>
      </c>
      <c r="AR174" s="149">
        <f t="shared" si="2"/>
        <v>4.4000000000000004</v>
      </c>
    </row>
    <row r="175" spans="1:44">
      <c r="A175" s="52">
        <v>525</v>
      </c>
      <c r="B175" s="52" t="s">
        <v>13</v>
      </c>
      <c r="C175" s="114" t="s">
        <v>1732</v>
      </c>
      <c r="E175" s="69" t="s">
        <v>1778</v>
      </c>
      <c r="F175" s="69" t="s">
        <v>1779</v>
      </c>
      <c r="G175" s="61" t="s">
        <v>266</v>
      </c>
      <c r="I175" s="61" t="s">
        <v>266</v>
      </c>
      <c r="J175" s="70" t="s">
        <v>266</v>
      </c>
      <c r="K175" s="69" t="s">
        <v>1744</v>
      </c>
      <c r="L175" s="69">
        <v>0</v>
      </c>
      <c r="N175" s="63">
        <v>1</v>
      </c>
      <c r="P175" s="61" t="s">
        <v>263</v>
      </c>
      <c r="Q175" s="67" t="s">
        <v>655</v>
      </c>
      <c r="R175" s="68" t="s">
        <v>266</v>
      </c>
      <c r="S175" s="74" t="s">
        <v>266</v>
      </c>
      <c r="T175" s="115" t="s">
        <v>266</v>
      </c>
      <c r="U175" s="121" t="s">
        <v>171</v>
      </c>
      <c r="V175" s="121" t="s">
        <v>326</v>
      </c>
      <c r="AC175" s="77">
        <v>1</v>
      </c>
      <c r="AE175" s="70" t="s">
        <v>266</v>
      </c>
      <c r="AF175" s="149">
        <f>VLOOKUP($J175,context!$K$2:$AC$348,5,FALSE)</f>
        <v>0</v>
      </c>
      <c r="AG175" s="149">
        <f>VLOOKUP($J175,context!$K$2:$AC$348,6,FALSE)</f>
        <v>0</v>
      </c>
      <c r="AH175" s="149">
        <f>VLOOKUP($J175,context!$K$2:$AC$348,7,FALSE)</f>
        <v>0</v>
      </c>
      <c r="AI175" s="149">
        <f>VLOOKUP($J175,context!$K$2:$AC$348,8,FALSE)</f>
        <v>0.6</v>
      </c>
      <c r="AJ175" s="149">
        <f>VLOOKUP($J175,context!$K$2:$AC$348,9,FALSE)</f>
        <v>1</v>
      </c>
      <c r="AK175" s="149">
        <f>VLOOKUP($J175,context!$K$2:$AC$348,10,FALSE)</f>
        <v>1</v>
      </c>
      <c r="AL175" s="149">
        <f>VLOOKUP($J175,context!$K$2:$AC$348,11,FALSE)</f>
        <v>1</v>
      </c>
      <c r="AM175" s="149">
        <f>VLOOKUP($J175,context!$K$2:$AC$348,12,FALSE)</f>
        <v>0.2</v>
      </c>
      <c r="AN175" s="149">
        <f>VLOOKUP($J175,context!$K$2:$AC$348,13,FALSE)</f>
        <v>0</v>
      </c>
      <c r="AO175" s="149">
        <f>VLOOKUP($J175,context!$K$2:$AC$348,14,FALSE)</f>
        <v>0</v>
      </c>
      <c r="AP175" s="149">
        <f>VLOOKUP($J175,context!$K$2:$AC$348,15,FALSE)</f>
        <v>0</v>
      </c>
      <c r="AQ175" s="149">
        <f>VLOOKUP($J175,context!$K$2:$AC$348,16,FALSE)</f>
        <v>0.6</v>
      </c>
      <c r="AR175" s="149">
        <f t="shared" si="2"/>
        <v>4.4000000000000004</v>
      </c>
    </row>
    <row r="176" spans="1:44" hidden="1">
      <c r="A176" s="52">
        <v>605</v>
      </c>
      <c r="B176" s="52" t="s">
        <v>13</v>
      </c>
      <c r="C176" s="114" t="s">
        <v>1732</v>
      </c>
      <c r="E176" s="69" t="s">
        <v>1891</v>
      </c>
      <c r="F176" s="61">
        <v>1</v>
      </c>
      <c r="G176" s="69" t="s">
        <v>269</v>
      </c>
      <c r="I176" s="69" t="s">
        <v>269</v>
      </c>
      <c r="J176" s="70" t="s">
        <v>266</v>
      </c>
      <c r="K176" s="69" t="s">
        <v>1889</v>
      </c>
      <c r="L176" s="69">
        <v>0</v>
      </c>
      <c r="M176" s="61" t="s">
        <v>1890</v>
      </c>
      <c r="N176" s="63">
        <v>1</v>
      </c>
      <c r="P176" s="61" t="s">
        <v>263</v>
      </c>
      <c r="Q176" s="67" t="s">
        <v>655</v>
      </c>
      <c r="R176" s="68" t="s">
        <v>266</v>
      </c>
      <c r="S176" s="74" t="s">
        <v>266</v>
      </c>
      <c r="T176" s="115" t="s">
        <v>266</v>
      </c>
      <c r="U176" s="121" t="s">
        <v>171</v>
      </c>
      <c r="V176" s="121" t="s">
        <v>326</v>
      </c>
      <c r="AC176" s="77">
        <v>1</v>
      </c>
      <c r="AE176" s="70" t="s">
        <v>266</v>
      </c>
      <c r="AF176" s="149">
        <f>VLOOKUP($J176,context!$K$2:$AC$348,5,FALSE)</f>
        <v>0</v>
      </c>
      <c r="AG176" s="149">
        <f>VLOOKUP($J176,context!$K$2:$AC$348,6,FALSE)</f>
        <v>0</v>
      </c>
      <c r="AH176" s="149">
        <f>VLOOKUP($J176,context!$K$2:$AC$348,7,FALSE)</f>
        <v>0</v>
      </c>
      <c r="AI176" s="149">
        <f>VLOOKUP($J176,context!$K$2:$AC$348,8,FALSE)</f>
        <v>0.6</v>
      </c>
      <c r="AJ176" s="149">
        <f>VLOOKUP($J176,context!$K$2:$AC$348,9,FALSE)</f>
        <v>1</v>
      </c>
      <c r="AK176" s="149">
        <f>VLOOKUP($J176,context!$K$2:$AC$348,10,FALSE)</f>
        <v>1</v>
      </c>
      <c r="AL176" s="149">
        <f>VLOOKUP($J176,context!$K$2:$AC$348,11,FALSE)</f>
        <v>1</v>
      </c>
      <c r="AM176" s="149">
        <f>VLOOKUP($J176,context!$K$2:$AC$348,12,FALSE)</f>
        <v>0.2</v>
      </c>
      <c r="AN176" s="149">
        <f>VLOOKUP($J176,context!$K$2:$AC$348,13,FALSE)</f>
        <v>0</v>
      </c>
      <c r="AO176" s="149">
        <f>VLOOKUP($J176,context!$K$2:$AC$348,14,FALSE)</f>
        <v>0</v>
      </c>
      <c r="AP176" s="149">
        <f>VLOOKUP($J176,context!$K$2:$AC$348,15,FALSE)</f>
        <v>0</v>
      </c>
      <c r="AQ176" s="149">
        <f>VLOOKUP($J176,context!$K$2:$AC$348,16,FALSE)</f>
        <v>0.6</v>
      </c>
      <c r="AR176" s="149">
        <f t="shared" si="2"/>
        <v>4.4000000000000004</v>
      </c>
    </row>
    <row r="177" spans="1:44" hidden="1">
      <c r="A177" s="52">
        <v>667</v>
      </c>
      <c r="B177" s="52" t="s">
        <v>13</v>
      </c>
      <c r="C177" s="117" t="s">
        <v>1902</v>
      </c>
      <c r="E177" s="69" t="s">
        <v>2271</v>
      </c>
      <c r="G177" s="62" t="s">
        <v>269</v>
      </c>
      <c r="J177" s="70" t="s">
        <v>266</v>
      </c>
      <c r="K177" s="70" t="s">
        <v>1988</v>
      </c>
      <c r="L177" s="70">
        <v>1</v>
      </c>
      <c r="N177" s="63">
        <v>1</v>
      </c>
      <c r="P177" s="61" t="s">
        <v>263</v>
      </c>
      <c r="Q177" s="67" t="s">
        <v>655</v>
      </c>
      <c r="R177" s="68" t="s">
        <v>266</v>
      </c>
      <c r="S177" s="74" t="s">
        <v>266</v>
      </c>
      <c r="T177" s="115" t="s">
        <v>266</v>
      </c>
      <c r="U177" s="121" t="s">
        <v>171</v>
      </c>
      <c r="V177" s="121" t="s">
        <v>326</v>
      </c>
      <c r="AC177" s="61">
        <v>1</v>
      </c>
      <c r="AD177" s="7" t="s">
        <v>2587</v>
      </c>
      <c r="AE177" s="70" t="s">
        <v>266</v>
      </c>
      <c r="AF177" s="149">
        <f>VLOOKUP($J177,context!$K$2:$AC$348,5,FALSE)</f>
        <v>0</v>
      </c>
      <c r="AG177" s="149">
        <f>VLOOKUP($J177,context!$K$2:$AC$348,6,FALSE)</f>
        <v>0</v>
      </c>
      <c r="AH177" s="149">
        <f>VLOOKUP($J177,context!$K$2:$AC$348,7,FALSE)</f>
        <v>0</v>
      </c>
      <c r="AI177" s="149">
        <f>VLOOKUP($J177,context!$K$2:$AC$348,8,FALSE)</f>
        <v>0.6</v>
      </c>
      <c r="AJ177" s="149">
        <f>VLOOKUP($J177,context!$K$2:$AC$348,9,FALSE)</f>
        <v>1</v>
      </c>
      <c r="AK177" s="149">
        <f>VLOOKUP($J177,context!$K$2:$AC$348,10,FALSE)</f>
        <v>1</v>
      </c>
      <c r="AL177" s="149">
        <f>VLOOKUP($J177,context!$K$2:$AC$348,11,FALSE)</f>
        <v>1</v>
      </c>
      <c r="AM177" s="149">
        <f>VLOOKUP($J177,context!$K$2:$AC$348,12,FALSE)</f>
        <v>0.2</v>
      </c>
      <c r="AN177" s="149">
        <f>VLOOKUP($J177,context!$K$2:$AC$348,13,FALSE)</f>
        <v>0</v>
      </c>
      <c r="AO177" s="149">
        <f>VLOOKUP($J177,context!$K$2:$AC$348,14,FALSE)</f>
        <v>0</v>
      </c>
      <c r="AP177" s="149">
        <f>VLOOKUP($J177,context!$K$2:$AC$348,15,FALSE)</f>
        <v>0</v>
      </c>
      <c r="AQ177" s="149">
        <f>VLOOKUP($J177,context!$K$2:$AC$348,16,FALSE)</f>
        <v>0.6</v>
      </c>
      <c r="AR177" s="149">
        <f t="shared" si="2"/>
        <v>4.4000000000000004</v>
      </c>
    </row>
    <row r="178" spans="1:44" hidden="1">
      <c r="A178" s="52">
        <v>315</v>
      </c>
      <c r="B178" s="52" t="s">
        <v>2708</v>
      </c>
      <c r="C178" s="66" t="s">
        <v>905</v>
      </c>
      <c r="D178" s="52"/>
      <c r="E178" s="77" t="s">
        <v>906</v>
      </c>
      <c r="F178" s="50">
        <v>5</v>
      </c>
      <c r="G178" s="50" t="s">
        <v>953</v>
      </c>
      <c r="H178" s="77" t="s">
        <v>954</v>
      </c>
      <c r="I178" s="69" t="s">
        <v>955</v>
      </c>
      <c r="J178" s="70" t="s">
        <v>955</v>
      </c>
      <c r="K178" s="77" t="s">
        <v>803</v>
      </c>
      <c r="L178" s="77">
        <v>0</v>
      </c>
      <c r="M178" s="77"/>
      <c r="N178" s="6">
        <v>1</v>
      </c>
      <c r="O178" s="55">
        <v>43015</v>
      </c>
      <c r="P178" s="77" t="s">
        <v>263</v>
      </c>
      <c r="Q178" s="67" t="s">
        <v>655</v>
      </c>
      <c r="R178" s="68" t="s">
        <v>266</v>
      </c>
      <c r="S178" s="74" t="s">
        <v>266</v>
      </c>
      <c r="T178" s="115" t="s">
        <v>266</v>
      </c>
      <c r="U178" s="121" t="s">
        <v>171</v>
      </c>
      <c r="V178" s="121" t="s">
        <v>326</v>
      </c>
      <c r="W178" s="77"/>
      <c r="X178" s="69" t="s">
        <v>609</v>
      </c>
      <c r="Y178" s="77"/>
      <c r="Z178" s="77"/>
      <c r="AB178" s="69" t="s">
        <v>1223</v>
      </c>
      <c r="AC178" s="61">
        <v>1</v>
      </c>
      <c r="AD178" s="7"/>
      <c r="AE178" s="70" t="s">
        <v>269</v>
      </c>
      <c r="AF178" s="149">
        <f>VLOOKUP($J178,context!$K$2:$AC$348,5,FALSE)</f>
        <v>0</v>
      </c>
      <c r="AG178" s="149">
        <f>VLOOKUP($J178,context!$K$2:$AC$348,6,FALSE)</f>
        <v>0</v>
      </c>
      <c r="AH178" s="149">
        <f>VLOOKUP($J178,context!$K$2:$AC$348,7,FALSE)</f>
        <v>0</v>
      </c>
      <c r="AI178" s="149">
        <f>VLOOKUP($J178,context!$K$2:$AC$348,8,FALSE)</f>
        <v>0.6</v>
      </c>
      <c r="AJ178" s="149">
        <f>VLOOKUP($J178,context!$K$2:$AC$348,9,FALSE)</f>
        <v>1</v>
      </c>
      <c r="AK178" s="149">
        <f>VLOOKUP($J178,context!$K$2:$AC$348,10,FALSE)</f>
        <v>1</v>
      </c>
      <c r="AL178" s="149">
        <f>VLOOKUP($J178,context!$K$2:$AC$348,11,FALSE)</f>
        <v>1</v>
      </c>
      <c r="AM178" s="149">
        <f>VLOOKUP($J178,context!$K$2:$AC$348,12,FALSE)</f>
        <v>0.2</v>
      </c>
      <c r="AN178" s="149">
        <f>VLOOKUP($J178,context!$K$2:$AC$348,13,FALSE)</f>
        <v>0</v>
      </c>
      <c r="AO178" s="149">
        <f>VLOOKUP($J178,context!$K$2:$AC$348,14,FALSE)</f>
        <v>0</v>
      </c>
      <c r="AP178" s="149">
        <f>VLOOKUP($J178,context!$K$2:$AC$348,15,FALSE)</f>
        <v>0</v>
      </c>
      <c r="AQ178" s="149">
        <f>VLOOKUP($J178,context!$K$2:$AC$348,16,FALSE)</f>
        <v>0.6</v>
      </c>
      <c r="AR178" s="149">
        <f t="shared" si="2"/>
        <v>4.4000000000000004</v>
      </c>
    </row>
    <row r="179" spans="1:44" hidden="1">
      <c r="A179" s="52">
        <v>620</v>
      </c>
      <c r="B179" s="52" t="s">
        <v>13</v>
      </c>
      <c r="C179" s="117" t="s">
        <v>1902</v>
      </c>
      <c r="E179" s="69" t="s">
        <v>2271</v>
      </c>
      <c r="G179" s="62" t="s">
        <v>1920</v>
      </c>
      <c r="J179" s="70" t="s">
        <v>2315</v>
      </c>
      <c r="K179" s="61" t="s">
        <v>1921</v>
      </c>
      <c r="L179" s="77">
        <v>0</v>
      </c>
      <c r="N179" s="63">
        <v>0.8</v>
      </c>
      <c r="P179" s="77" t="s">
        <v>263</v>
      </c>
      <c r="Q179" s="67" t="s">
        <v>655</v>
      </c>
      <c r="R179" s="68" t="s">
        <v>266</v>
      </c>
      <c r="S179" s="74" t="s">
        <v>266</v>
      </c>
      <c r="T179" s="115" t="s">
        <v>266</v>
      </c>
      <c r="U179" s="121" t="s">
        <v>171</v>
      </c>
      <c r="V179" s="121" t="s">
        <v>326</v>
      </c>
      <c r="W179" s="69" t="s">
        <v>609</v>
      </c>
      <c r="X179" s="69" t="s">
        <v>2383</v>
      </c>
      <c r="AC179" s="175">
        <v>1</v>
      </c>
      <c r="AD179" s="66" t="s">
        <v>3059</v>
      </c>
      <c r="AE179" s="70" t="s">
        <v>1247</v>
      </c>
      <c r="AF179" s="149" t="e">
        <f>VLOOKUP($J179,context!$K$2:$AC$348,5,FALSE)</f>
        <v>#N/A</v>
      </c>
      <c r="AG179" s="149" t="e">
        <f>VLOOKUP($J179,context!$K$2:$AC$348,6,FALSE)</f>
        <v>#N/A</v>
      </c>
      <c r="AH179" s="149" t="e">
        <f>VLOOKUP($J179,context!$K$2:$AC$348,7,FALSE)</f>
        <v>#N/A</v>
      </c>
      <c r="AI179" s="149" t="e">
        <f>VLOOKUP($J179,context!$K$2:$AC$348,8,FALSE)</f>
        <v>#N/A</v>
      </c>
      <c r="AJ179" s="149" t="e">
        <f>VLOOKUP($J179,context!$K$2:$AC$348,9,FALSE)</f>
        <v>#N/A</v>
      </c>
      <c r="AK179" s="149" t="e">
        <f>VLOOKUP($J179,context!$K$2:$AC$348,10,FALSE)</f>
        <v>#N/A</v>
      </c>
      <c r="AL179" s="149" t="e">
        <f>VLOOKUP($J179,context!$K$2:$AC$348,11,FALSE)</f>
        <v>#N/A</v>
      </c>
      <c r="AM179" s="149" t="e">
        <f>VLOOKUP($J179,context!$K$2:$AC$348,12,FALSE)</f>
        <v>#N/A</v>
      </c>
      <c r="AN179" s="149" t="e">
        <f>VLOOKUP($J179,context!$K$2:$AC$348,13,FALSE)</f>
        <v>#N/A</v>
      </c>
      <c r="AO179" s="149" t="e">
        <f>VLOOKUP($J179,context!$K$2:$AC$348,14,FALSE)</f>
        <v>#N/A</v>
      </c>
      <c r="AP179" s="149" t="e">
        <f>VLOOKUP($J179,context!$K$2:$AC$348,15,FALSE)</f>
        <v>#N/A</v>
      </c>
      <c r="AQ179" s="149" t="e">
        <f>VLOOKUP($J179,context!$K$2:$AC$348,16,FALSE)</f>
        <v>#N/A</v>
      </c>
      <c r="AR179" s="149" t="e">
        <f t="shared" si="2"/>
        <v>#N/A</v>
      </c>
    </row>
    <row r="180" spans="1:44" hidden="1">
      <c r="A180" s="52">
        <v>407</v>
      </c>
      <c r="B180" s="52" t="s">
        <v>2708</v>
      </c>
      <c r="C180" s="52" t="s">
        <v>905</v>
      </c>
      <c r="D180" s="52"/>
      <c r="E180" s="175" t="s">
        <v>1104</v>
      </c>
      <c r="F180" s="176">
        <v>4</v>
      </c>
      <c r="G180" s="175" t="s">
        <v>1034</v>
      </c>
      <c r="H180" s="77"/>
      <c r="I180" s="69" t="s">
        <v>1034</v>
      </c>
      <c r="J180" s="177" t="s">
        <v>1037</v>
      </c>
      <c r="K180" s="175" t="s">
        <v>1109</v>
      </c>
      <c r="L180" s="175">
        <v>1</v>
      </c>
      <c r="M180" s="175"/>
      <c r="N180" s="52">
        <v>1</v>
      </c>
      <c r="O180" s="55">
        <v>43015</v>
      </c>
      <c r="P180" s="77" t="s">
        <v>263</v>
      </c>
      <c r="Q180" s="67" t="s">
        <v>655</v>
      </c>
      <c r="R180" s="177" t="s">
        <v>266</v>
      </c>
      <c r="S180" s="177" t="s">
        <v>266</v>
      </c>
      <c r="T180" s="52" t="s">
        <v>266</v>
      </c>
      <c r="U180" s="178" t="s">
        <v>171</v>
      </c>
      <c r="V180" s="178" t="s">
        <v>326</v>
      </c>
      <c r="W180" s="175" t="s">
        <v>609</v>
      </c>
      <c r="X180" s="175" t="s">
        <v>609</v>
      </c>
      <c r="Y180" s="175" t="s">
        <v>609</v>
      </c>
      <c r="Z180" s="175"/>
      <c r="AA180" s="175"/>
      <c r="AB180" s="175"/>
      <c r="AC180" s="175">
        <v>1</v>
      </c>
      <c r="AE180" s="177" t="s">
        <v>2591</v>
      </c>
      <c r="AF180" s="179" t="e">
        <f>VLOOKUP($J180,context!$K$2:$AC$348,5,FALSE)</f>
        <v>#N/A</v>
      </c>
      <c r="AG180" s="179" t="e">
        <f>VLOOKUP($J180,context!$K$2:$AC$348,6,FALSE)</f>
        <v>#N/A</v>
      </c>
      <c r="AH180" s="179" t="e">
        <f>VLOOKUP($J180,context!$K$2:$AC$348,7,FALSE)</f>
        <v>#N/A</v>
      </c>
      <c r="AI180" s="179" t="e">
        <f>VLOOKUP($J180,context!$K$2:$AC$348,8,FALSE)</f>
        <v>#N/A</v>
      </c>
      <c r="AJ180" s="179" t="e">
        <f>VLOOKUP($J180,context!$K$2:$AC$348,9,FALSE)</f>
        <v>#N/A</v>
      </c>
      <c r="AK180" s="179" t="e">
        <f>VLOOKUP($J180,context!$K$2:$AC$348,10,FALSE)</f>
        <v>#N/A</v>
      </c>
      <c r="AL180" s="179" t="e">
        <f>VLOOKUP($J180,context!$K$2:$AC$348,11,FALSE)</f>
        <v>#N/A</v>
      </c>
      <c r="AM180" s="179" t="e">
        <f>VLOOKUP($J180,context!$K$2:$AC$348,12,FALSE)</f>
        <v>#N/A</v>
      </c>
      <c r="AN180" s="179" t="e">
        <f>VLOOKUP($J180,context!$K$2:$AC$348,13,FALSE)</f>
        <v>#N/A</v>
      </c>
      <c r="AO180" s="179" t="e">
        <f>VLOOKUP($J180,context!$K$2:$AC$348,14,FALSE)</f>
        <v>#N/A</v>
      </c>
      <c r="AP180" s="179" t="e">
        <f>VLOOKUP($J180,context!$K$2:$AC$348,15,FALSE)</f>
        <v>#N/A</v>
      </c>
      <c r="AQ180" s="179" t="e">
        <f>VLOOKUP($J180,context!$K$2:$AC$348,16,FALSE)</f>
        <v>#N/A</v>
      </c>
      <c r="AR180" s="149" t="e">
        <f t="shared" si="2"/>
        <v>#N/A</v>
      </c>
    </row>
    <row r="181" spans="1:44" hidden="1">
      <c r="A181" s="52">
        <v>730</v>
      </c>
      <c r="B181" s="52" t="s">
        <v>13</v>
      </c>
      <c r="C181" s="117" t="s">
        <v>1902</v>
      </c>
      <c r="E181" s="69" t="s">
        <v>2271</v>
      </c>
      <c r="G181" s="62" t="s">
        <v>2082</v>
      </c>
      <c r="J181" s="70" t="s">
        <v>2317</v>
      </c>
      <c r="K181" s="61" t="s">
        <v>2083</v>
      </c>
      <c r="L181" s="77">
        <v>0</v>
      </c>
      <c r="N181" s="63">
        <v>1</v>
      </c>
      <c r="P181" s="77" t="s">
        <v>263</v>
      </c>
      <c r="Q181" s="67" t="s">
        <v>655</v>
      </c>
      <c r="R181" s="68" t="s">
        <v>266</v>
      </c>
      <c r="S181" s="74" t="s">
        <v>266</v>
      </c>
      <c r="T181" s="115" t="s">
        <v>266</v>
      </c>
      <c r="U181" s="121" t="s">
        <v>171</v>
      </c>
      <c r="V181" s="121" t="s">
        <v>390</v>
      </c>
      <c r="W181" s="69" t="s">
        <v>609</v>
      </c>
      <c r="AC181" s="175">
        <v>1</v>
      </c>
      <c r="AD181" s="66" t="s">
        <v>3059</v>
      </c>
      <c r="AE181" s="70" t="s">
        <v>1247</v>
      </c>
      <c r="AF181" s="149" t="e">
        <f>VLOOKUP($J181,context!$K$2:$AC$348,5,FALSE)</f>
        <v>#N/A</v>
      </c>
      <c r="AG181" s="149" t="e">
        <f>VLOOKUP($J181,context!$K$2:$AC$348,6,FALSE)</f>
        <v>#N/A</v>
      </c>
      <c r="AH181" s="149" t="e">
        <f>VLOOKUP($J181,context!$K$2:$AC$348,7,FALSE)</f>
        <v>#N/A</v>
      </c>
      <c r="AI181" s="149" t="e">
        <f>VLOOKUP($J181,context!$K$2:$AC$348,8,FALSE)</f>
        <v>#N/A</v>
      </c>
      <c r="AJ181" s="149" t="e">
        <f>VLOOKUP($J181,context!$K$2:$AC$348,9,FALSE)</f>
        <v>#N/A</v>
      </c>
      <c r="AK181" s="149" t="e">
        <f>VLOOKUP($J181,context!$K$2:$AC$348,10,FALSE)</f>
        <v>#N/A</v>
      </c>
      <c r="AL181" s="149" t="e">
        <f>VLOOKUP($J181,context!$K$2:$AC$348,11,FALSE)</f>
        <v>#N/A</v>
      </c>
      <c r="AM181" s="149" t="e">
        <f>VLOOKUP($J181,context!$K$2:$AC$348,12,FALSE)</f>
        <v>#N/A</v>
      </c>
      <c r="AN181" s="149" t="e">
        <f>VLOOKUP($J181,context!$K$2:$AC$348,13,FALSE)</f>
        <v>#N/A</v>
      </c>
      <c r="AO181" s="149" t="e">
        <f>VLOOKUP($J181,context!$K$2:$AC$348,14,FALSE)</f>
        <v>#N/A</v>
      </c>
      <c r="AP181" s="149" t="e">
        <f>VLOOKUP($J181,context!$K$2:$AC$348,15,FALSE)</f>
        <v>#N/A</v>
      </c>
      <c r="AQ181" s="149" t="e">
        <f>VLOOKUP($J181,context!$K$2:$AC$348,16,FALSE)</f>
        <v>#N/A</v>
      </c>
      <c r="AR181" s="149" t="e">
        <f t="shared" si="2"/>
        <v>#N/A</v>
      </c>
    </row>
    <row r="182" spans="1:44" s="175" customFormat="1" hidden="1">
      <c r="A182" s="52">
        <v>731</v>
      </c>
      <c r="B182" s="52" t="s">
        <v>13</v>
      </c>
      <c r="C182" s="117" t="s">
        <v>1902</v>
      </c>
      <c r="D182" s="59"/>
      <c r="E182" s="69" t="s">
        <v>2271</v>
      </c>
      <c r="F182" s="61"/>
      <c r="G182" s="62" t="s">
        <v>2084</v>
      </c>
      <c r="H182" s="61"/>
      <c r="I182" s="69"/>
      <c r="J182" s="70" t="s">
        <v>2317</v>
      </c>
      <c r="K182" s="61" t="s">
        <v>2085</v>
      </c>
      <c r="L182" s="77">
        <v>0</v>
      </c>
      <c r="M182" s="61"/>
      <c r="N182" s="63">
        <v>1</v>
      </c>
      <c r="O182" s="64"/>
      <c r="P182" s="77" t="s">
        <v>263</v>
      </c>
      <c r="Q182" s="67" t="s">
        <v>655</v>
      </c>
      <c r="R182" s="68" t="s">
        <v>266</v>
      </c>
      <c r="S182" s="74" t="s">
        <v>266</v>
      </c>
      <c r="T182" s="115" t="s">
        <v>266</v>
      </c>
      <c r="U182" s="121" t="s">
        <v>171</v>
      </c>
      <c r="V182" s="121" t="s">
        <v>390</v>
      </c>
      <c r="W182" s="61"/>
      <c r="X182" s="69" t="s">
        <v>609</v>
      </c>
      <c r="Y182" s="61"/>
      <c r="Z182" s="72"/>
      <c r="AA182" s="7"/>
      <c r="AB182" s="61"/>
      <c r="AC182" s="175">
        <v>1</v>
      </c>
      <c r="AD182" s="66" t="s">
        <v>3059</v>
      </c>
      <c r="AE182" s="70" t="s">
        <v>1247</v>
      </c>
      <c r="AF182" s="149" t="e">
        <f>VLOOKUP($J182,context!$K$2:$AC$348,5,FALSE)</f>
        <v>#N/A</v>
      </c>
      <c r="AG182" s="149" t="e">
        <f>VLOOKUP($J182,context!$K$2:$AC$348,6,FALSE)</f>
        <v>#N/A</v>
      </c>
      <c r="AH182" s="149" t="e">
        <f>VLOOKUP($J182,context!$K$2:$AC$348,7,FALSE)</f>
        <v>#N/A</v>
      </c>
      <c r="AI182" s="149" t="e">
        <f>VLOOKUP($J182,context!$K$2:$AC$348,8,FALSE)</f>
        <v>#N/A</v>
      </c>
      <c r="AJ182" s="149" t="e">
        <f>VLOOKUP($J182,context!$K$2:$AC$348,9,FALSE)</f>
        <v>#N/A</v>
      </c>
      <c r="AK182" s="149" t="e">
        <f>VLOOKUP($J182,context!$K$2:$AC$348,10,FALSE)</f>
        <v>#N/A</v>
      </c>
      <c r="AL182" s="149" t="e">
        <f>VLOOKUP($J182,context!$K$2:$AC$348,11,FALSE)</f>
        <v>#N/A</v>
      </c>
      <c r="AM182" s="149" t="e">
        <f>VLOOKUP($J182,context!$K$2:$AC$348,12,FALSE)</f>
        <v>#N/A</v>
      </c>
      <c r="AN182" s="149" t="e">
        <f>VLOOKUP($J182,context!$K$2:$AC$348,13,FALSE)</f>
        <v>#N/A</v>
      </c>
      <c r="AO182" s="149" t="e">
        <f>VLOOKUP($J182,context!$K$2:$AC$348,14,FALSE)</f>
        <v>#N/A</v>
      </c>
      <c r="AP182" s="149" t="e">
        <f>VLOOKUP($J182,context!$K$2:$AC$348,15,FALSE)</f>
        <v>#N/A</v>
      </c>
      <c r="AQ182" s="149" t="e">
        <f>VLOOKUP($J182,context!$K$2:$AC$348,16,FALSE)</f>
        <v>#N/A</v>
      </c>
      <c r="AR182" s="179" t="e">
        <f t="shared" si="2"/>
        <v>#N/A</v>
      </c>
    </row>
    <row r="183" spans="1:44" hidden="1">
      <c r="A183" s="52">
        <v>623</v>
      </c>
      <c r="B183" s="52" t="s">
        <v>13</v>
      </c>
      <c r="C183" s="117" t="s">
        <v>1902</v>
      </c>
      <c r="E183" s="69" t="s">
        <v>2271</v>
      </c>
      <c r="G183" s="62" t="s">
        <v>1925</v>
      </c>
      <c r="J183" s="70" t="s">
        <v>2390</v>
      </c>
      <c r="K183" s="61" t="s">
        <v>1926</v>
      </c>
      <c r="L183" s="77">
        <v>0</v>
      </c>
      <c r="N183" s="63">
        <v>0.8</v>
      </c>
      <c r="P183" s="77" t="s">
        <v>263</v>
      </c>
      <c r="Q183" s="67" t="s">
        <v>655</v>
      </c>
      <c r="R183" s="68" t="s">
        <v>266</v>
      </c>
      <c r="S183" s="74" t="s">
        <v>266</v>
      </c>
      <c r="T183" s="115" t="s">
        <v>266</v>
      </c>
      <c r="U183" s="121" t="s">
        <v>171</v>
      </c>
      <c r="V183" s="121" t="s">
        <v>390</v>
      </c>
      <c r="W183" s="69" t="s">
        <v>609</v>
      </c>
      <c r="AC183" s="175">
        <v>1</v>
      </c>
      <c r="AD183" s="66" t="s">
        <v>3059</v>
      </c>
      <c r="AE183" s="70" t="s">
        <v>1247</v>
      </c>
      <c r="AF183" s="149" t="e">
        <f>VLOOKUP($J183,context!$K$2:$AC$348,5,FALSE)</f>
        <v>#N/A</v>
      </c>
      <c r="AG183" s="149" t="e">
        <f>VLOOKUP($J183,context!$K$2:$AC$348,6,FALSE)</f>
        <v>#N/A</v>
      </c>
      <c r="AH183" s="149" t="e">
        <f>VLOOKUP($J183,context!$K$2:$AC$348,7,FALSE)</f>
        <v>#N/A</v>
      </c>
      <c r="AI183" s="149" t="e">
        <f>VLOOKUP($J183,context!$K$2:$AC$348,8,FALSE)</f>
        <v>#N/A</v>
      </c>
      <c r="AJ183" s="149" t="e">
        <f>VLOOKUP($J183,context!$K$2:$AC$348,9,FALSE)</f>
        <v>#N/A</v>
      </c>
      <c r="AK183" s="149" t="e">
        <f>VLOOKUP($J183,context!$K$2:$AC$348,10,FALSE)</f>
        <v>#N/A</v>
      </c>
      <c r="AL183" s="149" t="e">
        <f>VLOOKUP($J183,context!$K$2:$AC$348,11,FALSE)</f>
        <v>#N/A</v>
      </c>
      <c r="AM183" s="149" t="e">
        <f>VLOOKUP($J183,context!$K$2:$AC$348,12,FALSE)</f>
        <v>#N/A</v>
      </c>
      <c r="AN183" s="149" t="e">
        <f>VLOOKUP($J183,context!$K$2:$AC$348,13,FALSE)</f>
        <v>#N/A</v>
      </c>
      <c r="AO183" s="149" t="e">
        <f>VLOOKUP($J183,context!$K$2:$AC$348,14,FALSE)</f>
        <v>#N/A</v>
      </c>
      <c r="AP183" s="149" t="e">
        <f>VLOOKUP($J183,context!$K$2:$AC$348,15,FALSE)</f>
        <v>#N/A</v>
      </c>
      <c r="AQ183" s="149" t="e">
        <f>VLOOKUP($J183,context!$K$2:$AC$348,16,FALSE)</f>
        <v>#N/A</v>
      </c>
      <c r="AR183" s="149" t="e">
        <f t="shared" si="2"/>
        <v>#N/A</v>
      </c>
    </row>
    <row r="184" spans="1:44" hidden="1">
      <c r="A184" s="52">
        <v>683</v>
      </c>
      <c r="B184" s="52" t="s">
        <v>13</v>
      </c>
      <c r="C184" s="117" t="s">
        <v>1902</v>
      </c>
      <c r="E184" s="69" t="s">
        <v>2271</v>
      </c>
      <c r="G184" s="62" t="s">
        <v>2009</v>
      </c>
      <c r="J184" s="70" t="s">
        <v>2391</v>
      </c>
      <c r="K184" s="61" t="s">
        <v>2010</v>
      </c>
      <c r="L184" s="77">
        <v>0</v>
      </c>
      <c r="N184" s="63">
        <v>1</v>
      </c>
      <c r="P184" s="77" t="s">
        <v>263</v>
      </c>
      <c r="Q184" s="67" t="s">
        <v>655</v>
      </c>
      <c r="R184" s="68" t="s">
        <v>266</v>
      </c>
      <c r="S184" s="74" t="s">
        <v>266</v>
      </c>
      <c r="T184" s="115" t="s">
        <v>266</v>
      </c>
      <c r="U184" s="121" t="s">
        <v>171</v>
      </c>
      <c r="V184" s="121" t="s">
        <v>390</v>
      </c>
      <c r="W184" s="69" t="s">
        <v>609</v>
      </c>
      <c r="AC184" s="175">
        <v>1</v>
      </c>
      <c r="AD184" s="66" t="s">
        <v>3059</v>
      </c>
      <c r="AE184" s="70" t="s">
        <v>1247</v>
      </c>
      <c r="AF184" s="149" t="e">
        <f>VLOOKUP($J184,context!$K$2:$AC$348,5,FALSE)</f>
        <v>#N/A</v>
      </c>
      <c r="AG184" s="149" t="e">
        <f>VLOOKUP($J184,context!$K$2:$AC$348,6,FALSE)</f>
        <v>#N/A</v>
      </c>
      <c r="AH184" s="149" t="e">
        <f>VLOOKUP($J184,context!$K$2:$AC$348,7,FALSE)</f>
        <v>#N/A</v>
      </c>
      <c r="AI184" s="149" t="e">
        <f>VLOOKUP($J184,context!$K$2:$AC$348,8,FALSE)</f>
        <v>#N/A</v>
      </c>
      <c r="AJ184" s="149" t="e">
        <f>VLOOKUP($J184,context!$K$2:$AC$348,9,FALSE)</f>
        <v>#N/A</v>
      </c>
      <c r="AK184" s="149" t="e">
        <f>VLOOKUP($J184,context!$K$2:$AC$348,10,FALSE)</f>
        <v>#N/A</v>
      </c>
      <c r="AL184" s="149" t="e">
        <f>VLOOKUP($J184,context!$K$2:$AC$348,11,FALSE)</f>
        <v>#N/A</v>
      </c>
      <c r="AM184" s="149" t="e">
        <f>VLOOKUP($J184,context!$K$2:$AC$348,12,FALSE)</f>
        <v>#N/A</v>
      </c>
      <c r="AN184" s="149" t="e">
        <f>VLOOKUP($J184,context!$K$2:$AC$348,13,FALSE)</f>
        <v>#N/A</v>
      </c>
      <c r="AO184" s="149" t="e">
        <f>VLOOKUP($J184,context!$K$2:$AC$348,14,FALSE)</f>
        <v>#N/A</v>
      </c>
      <c r="AP184" s="149" t="e">
        <f>VLOOKUP($J184,context!$K$2:$AC$348,15,FALSE)</f>
        <v>#N/A</v>
      </c>
      <c r="AQ184" s="149" t="e">
        <f>VLOOKUP($J184,context!$K$2:$AC$348,16,FALSE)</f>
        <v>#N/A</v>
      </c>
      <c r="AR184" s="149" t="e">
        <f t="shared" si="2"/>
        <v>#N/A</v>
      </c>
    </row>
    <row r="185" spans="1:44" hidden="1">
      <c r="A185" s="52">
        <v>779</v>
      </c>
      <c r="B185" s="52" t="s">
        <v>13</v>
      </c>
      <c r="C185" s="117" t="s">
        <v>1902</v>
      </c>
      <c r="E185" s="69" t="s">
        <v>2271</v>
      </c>
      <c r="G185" s="62" t="s">
        <v>2156</v>
      </c>
      <c r="J185" s="70" t="s">
        <v>2392</v>
      </c>
      <c r="K185" s="61" t="s">
        <v>2157</v>
      </c>
      <c r="L185" s="77">
        <v>0</v>
      </c>
      <c r="N185" s="63">
        <v>1</v>
      </c>
      <c r="P185" s="77" t="s">
        <v>263</v>
      </c>
      <c r="Q185" s="67" t="s">
        <v>655</v>
      </c>
      <c r="R185" s="68" t="s">
        <v>266</v>
      </c>
      <c r="S185" s="74" t="s">
        <v>266</v>
      </c>
      <c r="T185" s="115" t="s">
        <v>266</v>
      </c>
      <c r="U185" s="121" t="s">
        <v>171</v>
      </c>
      <c r="V185" s="121" t="s">
        <v>390</v>
      </c>
      <c r="W185" s="69" t="s">
        <v>609</v>
      </c>
      <c r="AC185" s="175">
        <v>1</v>
      </c>
      <c r="AD185" s="66" t="s">
        <v>3059</v>
      </c>
      <c r="AE185" s="70" t="s">
        <v>1247</v>
      </c>
      <c r="AF185" s="149" t="e">
        <f>VLOOKUP($J185,context!$K$2:$AC$348,5,FALSE)</f>
        <v>#N/A</v>
      </c>
      <c r="AG185" s="149" t="e">
        <f>VLOOKUP($J185,context!$K$2:$AC$348,6,FALSE)</f>
        <v>#N/A</v>
      </c>
      <c r="AH185" s="149" t="e">
        <f>VLOOKUP($J185,context!$K$2:$AC$348,7,FALSE)</f>
        <v>#N/A</v>
      </c>
      <c r="AI185" s="149" t="e">
        <f>VLOOKUP($J185,context!$K$2:$AC$348,8,FALSE)</f>
        <v>#N/A</v>
      </c>
      <c r="AJ185" s="149" t="e">
        <f>VLOOKUP($J185,context!$K$2:$AC$348,9,FALSE)</f>
        <v>#N/A</v>
      </c>
      <c r="AK185" s="149" t="e">
        <f>VLOOKUP($J185,context!$K$2:$AC$348,10,FALSE)</f>
        <v>#N/A</v>
      </c>
      <c r="AL185" s="149" t="e">
        <f>VLOOKUP($J185,context!$K$2:$AC$348,11,FALSE)</f>
        <v>#N/A</v>
      </c>
      <c r="AM185" s="149" t="e">
        <f>VLOOKUP($J185,context!$K$2:$AC$348,12,FALSE)</f>
        <v>#N/A</v>
      </c>
      <c r="AN185" s="149" t="e">
        <f>VLOOKUP($J185,context!$K$2:$AC$348,13,FALSE)</f>
        <v>#N/A</v>
      </c>
      <c r="AO185" s="149" t="e">
        <f>VLOOKUP($J185,context!$K$2:$AC$348,14,FALSE)</f>
        <v>#N/A</v>
      </c>
      <c r="AP185" s="149" t="e">
        <f>VLOOKUP($J185,context!$K$2:$AC$348,15,FALSE)</f>
        <v>#N/A</v>
      </c>
      <c r="AQ185" s="149" t="e">
        <f>VLOOKUP($J185,context!$K$2:$AC$348,16,FALSE)</f>
        <v>#N/A</v>
      </c>
      <c r="AR185" s="149" t="e">
        <f t="shared" si="2"/>
        <v>#N/A</v>
      </c>
    </row>
    <row r="186" spans="1:44" hidden="1">
      <c r="A186" s="52">
        <v>53</v>
      </c>
      <c r="B186" s="52" t="s">
        <v>13</v>
      </c>
      <c r="C186" s="66" t="s">
        <v>44</v>
      </c>
      <c r="D186" s="52"/>
      <c r="E186" s="77" t="s">
        <v>629</v>
      </c>
      <c r="F186" s="50">
        <v>4</v>
      </c>
      <c r="G186" s="77" t="s">
        <v>695</v>
      </c>
      <c r="H186" s="77"/>
      <c r="I186" s="69" t="s">
        <v>695</v>
      </c>
      <c r="J186" s="70" t="s">
        <v>696</v>
      </c>
      <c r="K186" s="77" t="s">
        <v>697</v>
      </c>
      <c r="L186" s="77">
        <v>0</v>
      </c>
      <c r="M186" s="77"/>
      <c r="N186" s="6">
        <v>1</v>
      </c>
      <c r="O186" s="55"/>
      <c r="P186" s="77" t="s">
        <v>263</v>
      </c>
      <c r="Q186" s="67" t="s">
        <v>655</v>
      </c>
      <c r="R186" s="68" t="s">
        <v>266</v>
      </c>
      <c r="S186" s="74" t="s">
        <v>266</v>
      </c>
      <c r="T186" s="115" t="s">
        <v>266</v>
      </c>
      <c r="U186" s="121" t="s">
        <v>171</v>
      </c>
      <c r="V186" s="121" t="s">
        <v>326</v>
      </c>
      <c r="W186" s="69" t="s">
        <v>609</v>
      </c>
      <c r="X186" s="69" t="s">
        <v>609</v>
      </c>
      <c r="Y186" s="77"/>
      <c r="Z186" s="77"/>
      <c r="AB186" s="69" t="s">
        <v>1223</v>
      </c>
      <c r="AC186" s="175">
        <v>1</v>
      </c>
      <c r="AD186" s="66" t="s">
        <v>3059</v>
      </c>
      <c r="AE186" s="70" t="s">
        <v>1247</v>
      </c>
      <c r="AF186" s="149" t="e">
        <f>VLOOKUP($J186,context!$K$2:$AC$348,5,FALSE)</f>
        <v>#N/A</v>
      </c>
      <c r="AG186" s="149" t="e">
        <f>VLOOKUP($J186,context!$K$2:$AC$348,6,FALSE)</f>
        <v>#N/A</v>
      </c>
      <c r="AH186" s="149" t="e">
        <f>VLOOKUP($J186,context!$K$2:$AC$348,7,FALSE)</f>
        <v>#N/A</v>
      </c>
      <c r="AI186" s="149" t="e">
        <f>VLOOKUP($J186,context!$K$2:$AC$348,8,FALSE)</f>
        <v>#N/A</v>
      </c>
      <c r="AJ186" s="149" t="e">
        <f>VLOOKUP($J186,context!$K$2:$AC$348,9,FALSE)</f>
        <v>#N/A</v>
      </c>
      <c r="AK186" s="149" t="e">
        <f>VLOOKUP($J186,context!$K$2:$AC$348,10,FALSE)</f>
        <v>#N/A</v>
      </c>
      <c r="AL186" s="149" t="e">
        <f>VLOOKUP($J186,context!$K$2:$AC$348,11,FALSE)</f>
        <v>#N/A</v>
      </c>
      <c r="AM186" s="149" t="e">
        <f>VLOOKUP($J186,context!$K$2:$AC$348,12,FALSE)</f>
        <v>#N/A</v>
      </c>
      <c r="AN186" s="149" t="e">
        <f>VLOOKUP($J186,context!$K$2:$AC$348,13,FALSE)</f>
        <v>#N/A</v>
      </c>
      <c r="AO186" s="149" t="e">
        <f>VLOOKUP($J186,context!$K$2:$AC$348,14,FALSE)</f>
        <v>#N/A</v>
      </c>
      <c r="AP186" s="149" t="e">
        <f>VLOOKUP($J186,context!$K$2:$AC$348,15,FALSE)</f>
        <v>#N/A</v>
      </c>
      <c r="AQ186" s="149" t="e">
        <f>VLOOKUP($J186,context!$K$2:$AC$348,16,FALSE)</f>
        <v>#N/A</v>
      </c>
      <c r="AR186" s="149" t="e">
        <f t="shared" si="2"/>
        <v>#N/A</v>
      </c>
    </row>
    <row r="187" spans="1:44" hidden="1">
      <c r="A187" s="52">
        <v>826</v>
      </c>
      <c r="B187" s="52" t="s">
        <v>13</v>
      </c>
      <c r="C187" s="117" t="s">
        <v>1902</v>
      </c>
      <c r="E187" s="69" t="s">
        <v>2271</v>
      </c>
      <c r="G187" s="62" t="s">
        <v>2227</v>
      </c>
      <c r="J187" s="70" t="s">
        <v>2377</v>
      </c>
      <c r="K187" s="61" t="s">
        <v>2228</v>
      </c>
      <c r="L187" s="77">
        <v>0</v>
      </c>
      <c r="N187" s="63">
        <v>0.8</v>
      </c>
      <c r="P187" s="77" t="s">
        <v>263</v>
      </c>
      <c r="Q187" s="67" t="s">
        <v>655</v>
      </c>
      <c r="R187" s="68" t="s">
        <v>266</v>
      </c>
      <c r="S187" s="74" t="s">
        <v>266</v>
      </c>
      <c r="T187" s="115" t="s">
        <v>266</v>
      </c>
      <c r="U187" s="121" t="s">
        <v>171</v>
      </c>
      <c r="V187" s="121" t="s">
        <v>326</v>
      </c>
      <c r="W187" s="69" t="s">
        <v>609</v>
      </c>
      <c r="AC187" s="175">
        <v>1</v>
      </c>
      <c r="AD187" s="66" t="s">
        <v>3059</v>
      </c>
      <c r="AE187" s="70" t="s">
        <v>1247</v>
      </c>
      <c r="AF187" s="149">
        <f>VLOOKUP($J187,context!$K$2:$AC$348,5,FALSE)</f>
        <v>0</v>
      </c>
      <c r="AG187" s="149">
        <f>VLOOKUP($J187,context!$K$2:$AC$348,6,FALSE)</f>
        <v>0</v>
      </c>
      <c r="AH187" s="149">
        <f>VLOOKUP($J187,context!$K$2:$AC$348,7,FALSE)</f>
        <v>0</v>
      </c>
      <c r="AI187" s="149">
        <f>VLOOKUP($J187,context!$K$2:$AC$348,8,FALSE)</f>
        <v>0.2</v>
      </c>
      <c r="AJ187" s="149">
        <f>VLOOKUP($J187,context!$K$2:$AC$348,9,FALSE)</f>
        <v>0.6</v>
      </c>
      <c r="AK187" s="149">
        <f>VLOOKUP($J187,context!$K$2:$AC$348,10,FALSE)</f>
        <v>0</v>
      </c>
      <c r="AL187" s="149">
        <f>VLOOKUP($J187,context!$K$2:$AC$348,11,FALSE)</f>
        <v>1</v>
      </c>
      <c r="AM187" s="149">
        <f>VLOOKUP($J187,context!$K$2:$AC$348,12,FALSE)</f>
        <v>0.8</v>
      </c>
      <c r="AN187" s="149">
        <f>VLOOKUP($J187,context!$K$2:$AC$348,13,FALSE)</f>
        <v>0</v>
      </c>
      <c r="AO187" s="149">
        <f>VLOOKUP($J187,context!$K$2:$AC$348,14,FALSE)</f>
        <v>0</v>
      </c>
      <c r="AP187" s="149">
        <f>VLOOKUP($J187,context!$K$2:$AC$348,15,FALSE)</f>
        <v>0.4</v>
      </c>
      <c r="AQ187" s="149">
        <f>VLOOKUP($J187,context!$K$2:$AC$348,16,FALSE)</f>
        <v>1</v>
      </c>
      <c r="AR187" s="149">
        <f t="shared" si="2"/>
        <v>4</v>
      </c>
    </row>
    <row r="188" spans="1:44" hidden="1">
      <c r="A188" s="52">
        <v>833</v>
      </c>
      <c r="B188" s="52" t="s">
        <v>13</v>
      </c>
      <c r="C188" s="117" t="s">
        <v>1902</v>
      </c>
      <c r="E188" s="69" t="s">
        <v>2271</v>
      </c>
      <c r="G188" s="62" t="s">
        <v>2240</v>
      </c>
      <c r="J188" s="70" t="s">
        <v>2378</v>
      </c>
      <c r="K188" s="69" t="s">
        <v>2241</v>
      </c>
      <c r="L188" s="61">
        <v>0</v>
      </c>
      <c r="N188" s="63">
        <v>0.6</v>
      </c>
      <c r="P188" s="77" t="s">
        <v>263</v>
      </c>
      <c r="Q188" s="67" t="s">
        <v>655</v>
      </c>
      <c r="R188" s="68" t="s">
        <v>266</v>
      </c>
      <c r="S188" s="74" t="s">
        <v>266</v>
      </c>
      <c r="T188" s="115" t="s">
        <v>266</v>
      </c>
      <c r="U188" s="121" t="s">
        <v>171</v>
      </c>
      <c r="V188" s="121" t="s">
        <v>326</v>
      </c>
      <c r="W188" s="69" t="s">
        <v>609</v>
      </c>
      <c r="AC188" s="175">
        <v>1</v>
      </c>
      <c r="AD188" s="66" t="s">
        <v>3059</v>
      </c>
      <c r="AE188" s="70" t="s">
        <v>2787</v>
      </c>
      <c r="AF188" s="149">
        <f>VLOOKUP($J188,context!$K$2:$AC$348,5,FALSE)</f>
        <v>0</v>
      </c>
      <c r="AG188" s="149">
        <f>VLOOKUP($J188,context!$K$2:$AC$348,6,FALSE)</f>
        <v>0</v>
      </c>
      <c r="AH188" s="149">
        <f>VLOOKUP($J188,context!$K$2:$AC$348,7,FALSE)</f>
        <v>0</v>
      </c>
      <c r="AI188" s="149">
        <f>VLOOKUP($J188,context!$K$2:$AC$348,8,FALSE)</f>
        <v>0</v>
      </c>
      <c r="AJ188" s="149">
        <f>VLOOKUP($J188,context!$K$2:$AC$348,9,FALSE)</f>
        <v>0.2</v>
      </c>
      <c r="AK188" s="149">
        <f>VLOOKUP($J188,context!$K$2:$AC$348,10,FALSE)</f>
        <v>1</v>
      </c>
      <c r="AL188" s="149">
        <f>VLOOKUP($J188,context!$K$2:$AC$348,11,FALSE)</f>
        <v>0.2</v>
      </c>
      <c r="AM188" s="149">
        <f>VLOOKUP($J188,context!$K$2:$AC$348,12,FALSE)</f>
        <v>0</v>
      </c>
      <c r="AN188" s="149">
        <f>VLOOKUP($J188,context!$K$2:$AC$348,13,FALSE)</f>
        <v>0</v>
      </c>
      <c r="AO188" s="149">
        <f>VLOOKUP($J188,context!$K$2:$AC$348,14,FALSE)</f>
        <v>0</v>
      </c>
      <c r="AP188" s="149">
        <f>VLOOKUP($J188,context!$K$2:$AC$348,15,FALSE)</f>
        <v>0</v>
      </c>
      <c r="AQ188" s="149">
        <f>VLOOKUP($J188,context!$K$2:$AC$348,16,FALSE)</f>
        <v>0.2</v>
      </c>
      <c r="AR188" s="149">
        <f t="shared" si="2"/>
        <v>1.5999999999999999</v>
      </c>
    </row>
    <row r="189" spans="1:44" hidden="1">
      <c r="A189" s="52">
        <v>834</v>
      </c>
      <c r="B189" s="52" t="s">
        <v>13</v>
      </c>
      <c r="C189" s="117" t="s">
        <v>1902</v>
      </c>
      <c r="E189" s="69" t="s">
        <v>2271</v>
      </c>
      <c r="G189" s="62" t="s">
        <v>2242</v>
      </c>
      <c r="J189" s="70" t="s">
        <v>2378</v>
      </c>
      <c r="K189" s="61" t="s">
        <v>2243</v>
      </c>
      <c r="L189" s="61">
        <v>0</v>
      </c>
      <c r="N189" s="63">
        <v>0.6</v>
      </c>
      <c r="P189" s="77" t="s">
        <v>65</v>
      </c>
      <c r="Q189" s="67" t="s">
        <v>108</v>
      </c>
      <c r="R189" s="68" t="s">
        <v>145</v>
      </c>
      <c r="S189" s="74" t="s">
        <v>66</v>
      </c>
      <c r="T189" s="115" t="s">
        <v>66</v>
      </c>
      <c r="U189" s="121" t="s">
        <v>171</v>
      </c>
      <c r="V189" s="121" t="s">
        <v>326</v>
      </c>
      <c r="AC189" s="175">
        <v>1</v>
      </c>
      <c r="AD189" s="66" t="s">
        <v>3059</v>
      </c>
      <c r="AE189" s="70" t="s">
        <v>2787</v>
      </c>
      <c r="AF189" s="149">
        <f>VLOOKUP($J189,context!$K$2:$AC$348,5,FALSE)</f>
        <v>0</v>
      </c>
      <c r="AG189" s="149">
        <f>VLOOKUP($J189,context!$K$2:$AC$348,6,FALSE)</f>
        <v>0</v>
      </c>
      <c r="AH189" s="149">
        <f>VLOOKUP($J189,context!$K$2:$AC$348,7,FALSE)</f>
        <v>0</v>
      </c>
      <c r="AI189" s="149">
        <f>VLOOKUP($J189,context!$K$2:$AC$348,8,FALSE)</f>
        <v>0</v>
      </c>
      <c r="AJ189" s="149">
        <f>VLOOKUP($J189,context!$K$2:$AC$348,9,FALSE)</f>
        <v>0.2</v>
      </c>
      <c r="AK189" s="149">
        <f>VLOOKUP($J189,context!$K$2:$AC$348,10,FALSE)</f>
        <v>1</v>
      </c>
      <c r="AL189" s="149">
        <f>VLOOKUP($J189,context!$K$2:$AC$348,11,FALSE)</f>
        <v>0.2</v>
      </c>
      <c r="AM189" s="149">
        <f>VLOOKUP($J189,context!$K$2:$AC$348,12,FALSE)</f>
        <v>0</v>
      </c>
      <c r="AN189" s="149">
        <f>VLOOKUP($J189,context!$K$2:$AC$348,13,FALSE)</f>
        <v>0</v>
      </c>
      <c r="AO189" s="149">
        <f>VLOOKUP($J189,context!$K$2:$AC$348,14,FALSE)</f>
        <v>0</v>
      </c>
      <c r="AP189" s="149">
        <f>VLOOKUP($J189,context!$K$2:$AC$348,15,FALSE)</f>
        <v>0</v>
      </c>
      <c r="AQ189" s="149">
        <f>VLOOKUP($J189,context!$K$2:$AC$348,16,FALSE)</f>
        <v>0.2</v>
      </c>
      <c r="AR189" s="149">
        <f t="shared" si="2"/>
        <v>1.5999999999999999</v>
      </c>
    </row>
    <row r="190" spans="1:44" hidden="1">
      <c r="A190" s="122">
        <v>870</v>
      </c>
      <c r="B190" s="52" t="s">
        <v>13</v>
      </c>
      <c r="C190" s="123" t="s">
        <v>2413</v>
      </c>
      <c r="D190" s="123" t="s">
        <v>2529</v>
      </c>
      <c r="E190" s="122" t="s">
        <v>2414</v>
      </c>
      <c r="F190" s="122">
        <v>2</v>
      </c>
      <c r="G190" s="124" t="s">
        <v>1197</v>
      </c>
      <c r="H190" s="122"/>
      <c r="I190" s="122"/>
      <c r="J190" s="70" t="s">
        <v>1197</v>
      </c>
      <c r="K190" s="122" t="s">
        <v>3044</v>
      </c>
      <c r="L190" s="122"/>
      <c r="M190" s="122"/>
      <c r="N190" s="6">
        <v>0.6</v>
      </c>
      <c r="O190" s="126"/>
      <c r="P190" s="77" t="s">
        <v>65</v>
      </c>
      <c r="Q190" s="127" t="s">
        <v>108</v>
      </c>
      <c r="R190" s="68" t="s">
        <v>608</v>
      </c>
      <c r="S190" s="74" t="s">
        <v>66</v>
      </c>
      <c r="T190" s="115" t="s">
        <v>66</v>
      </c>
      <c r="U190" s="121" t="s">
        <v>171</v>
      </c>
      <c r="V190" s="121" t="s">
        <v>167</v>
      </c>
      <c r="W190" s="77"/>
      <c r="X190" s="69" t="s">
        <v>609</v>
      </c>
      <c r="Y190" s="77"/>
      <c r="Z190" s="77"/>
      <c r="AB190" s="69" t="s">
        <v>1224</v>
      </c>
      <c r="AC190" s="77">
        <v>1</v>
      </c>
      <c r="AD190" s="7" t="s">
        <v>2863</v>
      </c>
      <c r="AE190" s="162" t="s">
        <v>168</v>
      </c>
      <c r="AF190" s="149">
        <f>VLOOKUP($J190,context!$K$2:$AC$348,5,FALSE)</f>
        <v>0</v>
      </c>
      <c r="AG190" s="149">
        <f>VLOOKUP($J190,context!$K$2:$AC$348,6,FALSE)</f>
        <v>1</v>
      </c>
      <c r="AH190" s="149">
        <f>VLOOKUP($J190,context!$K$2:$AC$348,7,FALSE)</f>
        <v>1</v>
      </c>
      <c r="AI190" s="149">
        <f>VLOOKUP($J190,context!$K$2:$AC$348,8,FALSE)</f>
        <v>1</v>
      </c>
      <c r="AJ190" s="149">
        <f>VLOOKUP($J190,context!$K$2:$AC$348,9,FALSE)</f>
        <v>1</v>
      </c>
      <c r="AK190" s="149">
        <f>VLOOKUP($J190,context!$K$2:$AC$348,10,FALSE)</f>
        <v>1</v>
      </c>
      <c r="AL190" s="149">
        <f>VLOOKUP($J190,context!$K$2:$AC$348,11,FALSE)</f>
        <v>1</v>
      </c>
      <c r="AM190" s="149">
        <f>VLOOKUP($J190,context!$K$2:$AC$348,12,FALSE)</f>
        <v>1</v>
      </c>
      <c r="AN190" s="149">
        <f>VLOOKUP($J190,context!$K$2:$AC$348,13,FALSE)</f>
        <v>1</v>
      </c>
      <c r="AO190" s="149">
        <f>VLOOKUP($J190,context!$K$2:$AC$348,14,FALSE)</f>
        <v>1</v>
      </c>
      <c r="AP190" s="149">
        <f>VLOOKUP($J190,context!$K$2:$AC$348,15,FALSE)</f>
        <v>0</v>
      </c>
      <c r="AQ190" s="149">
        <f>VLOOKUP($J190,context!$K$2:$AC$348,16,FALSE)</f>
        <v>1</v>
      </c>
      <c r="AR190" s="149">
        <f t="shared" si="2"/>
        <v>10</v>
      </c>
    </row>
    <row r="191" spans="1:44" hidden="1">
      <c r="A191" s="122">
        <v>923</v>
      </c>
      <c r="B191" s="52" t="s">
        <v>13</v>
      </c>
      <c r="C191" s="66" t="s">
        <v>32</v>
      </c>
      <c r="D191" s="52"/>
      <c r="E191" s="77" t="s">
        <v>1190</v>
      </c>
      <c r="F191" s="50">
        <v>3</v>
      </c>
      <c r="G191" s="50" t="s">
        <v>1197</v>
      </c>
      <c r="H191" s="77"/>
      <c r="I191" s="69" t="s">
        <v>1197</v>
      </c>
      <c r="J191" s="70" t="s">
        <v>1197</v>
      </c>
      <c r="K191" s="77"/>
      <c r="L191" s="69">
        <v>0</v>
      </c>
      <c r="M191" s="77"/>
      <c r="N191" s="6">
        <v>0.6</v>
      </c>
      <c r="O191" s="55">
        <v>42328</v>
      </c>
      <c r="P191" s="77" t="s">
        <v>65</v>
      </c>
      <c r="Q191" s="67" t="s">
        <v>608</v>
      </c>
      <c r="R191" s="68" t="s">
        <v>608</v>
      </c>
      <c r="S191" s="74" t="s">
        <v>66</v>
      </c>
      <c r="T191" s="115" t="s">
        <v>66</v>
      </c>
      <c r="U191" s="121" t="s">
        <v>171</v>
      </c>
      <c r="V191" s="121" t="s">
        <v>167</v>
      </c>
      <c r="W191" s="77"/>
      <c r="X191" s="69" t="s">
        <v>609</v>
      </c>
      <c r="Y191" s="77"/>
      <c r="Z191" s="77"/>
      <c r="AB191" s="69" t="s">
        <v>1224</v>
      </c>
      <c r="AC191" s="77">
        <v>0</v>
      </c>
      <c r="AD191" s="7" t="s">
        <v>2863</v>
      </c>
      <c r="AE191" s="131" t="s">
        <v>168</v>
      </c>
      <c r="AF191" s="149">
        <f>VLOOKUP($J191,context!$K$2:$AC$348,5,FALSE)</f>
        <v>0</v>
      </c>
      <c r="AG191" s="149">
        <f>VLOOKUP($J191,context!$K$2:$AC$348,6,FALSE)</f>
        <v>1</v>
      </c>
      <c r="AH191" s="149">
        <f>VLOOKUP($J191,context!$K$2:$AC$348,7,FALSE)</f>
        <v>1</v>
      </c>
      <c r="AI191" s="149">
        <f>VLOOKUP($J191,context!$K$2:$AC$348,8,FALSE)</f>
        <v>1</v>
      </c>
      <c r="AJ191" s="149">
        <f>VLOOKUP($J191,context!$K$2:$AC$348,9,FALSE)</f>
        <v>1</v>
      </c>
      <c r="AK191" s="149">
        <f>VLOOKUP($J191,context!$K$2:$AC$348,10,FALSE)</f>
        <v>1</v>
      </c>
      <c r="AL191" s="149">
        <f>VLOOKUP($J191,context!$K$2:$AC$348,11,FALSE)</f>
        <v>1</v>
      </c>
      <c r="AM191" s="149">
        <f>VLOOKUP($J191,context!$K$2:$AC$348,12,FALSE)</f>
        <v>1</v>
      </c>
      <c r="AN191" s="149">
        <f>VLOOKUP($J191,context!$K$2:$AC$348,13,FALSE)</f>
        <v>1</v>
      </c>
      <c r="AO191" s="149">
        <f>VLOOKUP($J191,context!$K$2:$AC$348,14,FALSE)</f>
        <v>1</v>
      </c>
      <c r="AP191" s="149">
        <f>VLOOKUP($J191,context!$K$2:$AC$348,15,FALSE)</f>
        <v>0</v>
      </c>
      <c r="AQ191" s="149">
        <f>VLOOKUP($J191,context!$K$2:$AC$348,16,FALSE)</f>
        <v>1</v>
      </c>
      <c r="AR191" s="149">
        <f t="shared" si="2"/>
        <v>10</v>
      </c>
    </row>
    <row r="192" spans="1:44" hidden="1">
      <c r="A192" s="52">
        <v>19</v>
      </c>
      <c r="B192" s="52" t="s">
        <v>13</v>
      </c>
      <c r="C192" s="66" t="s">
        <v>44</v>
      </c>
      <c r="D192" s="52"/>
      <c r="E192" s="77" t="s">
        <v>629</v>
      </c>
      <c r="F192" s="50">
        <v>4</v>
      </c>
      <c r="G192" s="77" t="s">
        <v>471</v>
      </c>
      <c r="H192" s="77"/>
      <c r="I192" s="69" t="s">
        <v>471</v>
      </c>
      <c r="J192" s="70" t="s">
        <v>2804</v>
      </c>
      <c r="K192" s="77" t="s">
        <v>635</v>
      </c>
      <c r="L192" s="69">
        <v>0</v>
      </c>
      <c r="M192" s="77"/>
      <c r="N192" s="6">
        <v>0.6</v>
      </c>
      <c r="O192" s="55"/>
      <c r="P192" s="77" t="s">
        <v>65</v>
      </c>
      <c r="Q192" s="67" t="s">
        <v>108</v>
      </c>
      <c r="R192" s="68" t="s">
        <v>145</v>
      </c>
      <c r="S192" s="74" t="s">
        <v>66</v>
      </c>
      <c r="T192" s="115" t="s">
        <v>66</v>
      </c>
      <c r="U192" s="121" t="s">
        <v>171</v>
      </c>
      <c r="V192" s="121" t="s">
        <v>371</v>
      </c>
      <c r="W192" s="69" t="s">
        <v>609</v>
      </c>
      <c r="X192" s="77"/>
      <c r="Y192" s="77"/>
      <c r="Z192" s="77"/>
      <c r="AB192" s="69" t="s">
        <v>1212</v>
      </c>
      <c r="AC192" s="69">
        <v>0</v>
      </c>
      <c r="AD192" s="7" t="s">
        <v>2863</v>
      </c>
      <c r="AE192" s="131" t="s">
        <v>2776</v>
      </c>
      <c r="AF192" s="149">
        <f>VLOOKUP($J192,context!$K$2:$AC$348,5,FALSE)</f>
        <v>0</v>
      </c>
      <c r="AG192" s="149">
        <f>VLOOKUP($J192,context!$K$2:$AC$348,6,FALSE)</f>
        <v>0</v>
      </c>
      <c r="AH192" s="149">
        <f>VLOOKUP($J192,context!$K$2:$AC$348,7,FALSE)</f>
        <v>0</v>
      </c>
      <c r="AI192" s="149">
        <f>VLOOKUP($J192,context!$K$2:$AC$348,8,FALSE)</f>
        <v>0.6</v>
      </c>
      <c r="AJ192" s="149">
        <f>VLOOKUP($J192,context!$K$2:$AC$348,9,FALSE)</f>
        <v>0</v>
      </c>
      <c r="AK192" s="149">
        <f>VLOOKUP($J192,context!$K$2:$AC$348,10,FALSE)</f>
        <v>1</v>
      </c>
      <c r="AL192" s="149">
        <f>VLOOKUP($J192,context!$K$2:$AC$348,11,FALSE)</f>
        <v>0.2</v>
      </c>
      <c r="AM192" s="149">
        <f>VLOOKUP($J192,context!$K$2:$AC$348,12,FALSE)</f>
        <v>0</v>
      </c>
      <c r="AN192" s="149">
        <f>VLOOKUP($J192,context!$K$2:$AC$348,13,FALSE)</f>
        <v>0</v>
      </c>
      <c r="AO192" s="149">
        <f>VLOOKUP($J192,context!$K$2:$AC$348,14,FALSE)</f>
        <v>0</v>
      </c>
      <c r="AP192" s="149">
        <f>VLOOKUP($J192,context!$K$2:$AC$348,15,FALSE)</f>
        <v>0</v>
      </c>
      <c r="AQ192" s="149">
        <f>VLOOKUP($J192,context!$K$2:$AC$348,16,FALSE)</f>
        <v>0</v>
      </c>
      <c r="AR192" s="149">
        <f t="shared" si="2"/>
        <v>1.8</v>
      </c>
    </row>
    <row r="193" spans="1:44" hidden="1">
      <c r="A193" s="52">
        <v>624</v>
      </c>
      <c r="B193" s="52" t="s">
        <v>13</v>
      </c>
      <c r="C193" s="117" t="s">
        <v>1902</v>
      </c>
      <c r="E193" s="69" t="s">
        <v>2271</v>
      </c>
      <c r="G193" s="62" t="s">
        <v>1927</v>
      </c>
      <c r="J193" s="70" t="s">
        <v>2296</v>
      </c>
      <c r="K193" s="69" t="s">
        <v>1928</v>
      </c>
      <c r="L193" s="69">
        <v>0</v>
      </c>
      <c r="N193" s="63">
        <v>0.5</v>
      </c>
      <c r="P193" s="77" t="s">
        <v>65</v>
      </c>
      <c r="Q193" s="67" t="s">
        <v>108</v>
      </c>
      <c r="R193" s="68" t="s">
        <v>145</v>
      </c>
      <c r="S193" s="74" t="s">
        <v>235</v>
      </c>
      <c r="T193" s="115" t="s">
        <v>235</v>
      </c>
      <c r="U193" s="121" t="s">
        <v>171</v>
      </c>
      <c r="V193" s="121" t="s">
        <v>167</v>
      </c>
      <c r="AB193" s="69" t="s">
        <v>2872</v>
      </c>
      <c r="AC193" s="77">
        <v>0</v>
      </c>
      <c r="AD193" s="7" t="s">
        <v>2863</v>
      </c>
      <c r="AE193" s="131" t="s">
        <v>2776</v>
      </c>
      <c r="AF193" s="149">
        <f>VLOOKUP($J193,context!$K$2:$AC$348,5,FALSE)</f>
        <v>0</v>
      </c>
      <c r="AG193" s="149">
        <f>VLOOKUP($J193,context!$K$2:$AC$348,6,FALSE)</f>
        <v>0</v>
      </c>
      <c r="AH193" s="149">
        <f>VLOOKUP($J193,context!$K$2:$AC$348,7,FALSE)</f>
        <v>0</v>
      </c>
      <c r="AI193" s="149">
        <f>VLOOKUP($J193,context!$K$2:$AC$348,8,FALSE)</f>
        <v>0</v>
      </c>
      <c r="AJ193" s="149">
        <f>VLOOKUP($J193,context!$K$2:$AC$348,9,FALSE)</f>
        <v>0</v>
      </c>
      <c r="AK193" s="149">
        <f>VLOOKUP($J193,context!$K$2:$AC$348,10,FALSE)</f>
        <v>0.6</v>
      </c>
      <c r="AL193" s="149">
        <f>VLOOKUP($J193,context!$K$2:$AC$348,11,FALSE)</f>
        <v>0.6</v>
      </c>
      <c r="AM193" s="149">
        <f>VLOOKUP($J193,context!$K$2:$AC$348,12,FALSE)</f>
        <v>0</v>
      </c>
      <c r="AN193" s="149">
        <f>VLOOKUP($J193,context!$K$2:$AC$348,13,FALSE)</f>
        <v>0</v>
      </c>
      <c r="AO193" s="149">
        <f>VLOOKUP($J193,context!$K$2:$AC$348,14,FALSE)</f>
        <v>0.6</v>
      </c>
      <c r="AP193" s="149">
        <f>VLOOKUP($J193,context!$K$2:$AC$348,15,FALSE)</f>
        <v>0</v>
      </c>
      <c r="AQ193" s="149">
        <f>VLOOKUP($J193,context!$K$2:$AC$348,16,FALSE)</f>
        <v>0.4</v>
      </c>
      <c r="AR193" s="149">
        <f t="shared" si="2"/>
        <v>2.1999999999999997</v>
      </c>
    </row>
    <row r="194" spans="1:44" hidden="1">
      <c r="A194" s="52">
        <v>633</v>
      </c>
      <c r="B194" s="52" t="s">
        <v>13</v>
      </c>
      <c r="C194" s="117" t="s">
        <v>1902</v>
      </c>
      <c r="E194" s="69" t="s">
        <v>2271</v>
      </c>
      <c r="G194" s="62" t="s">
        <v>1940</v>
      </c>
      <c r="J194" s="70" t="s">
        <v>2291</v>
      </c>
      <c r="K194" s="61" t="s">
        <v>1941</v>
      </c>
      <c r="L194" s="69">
        <v>0</v>
      </c>
      <c r="N194" s="63">
        <v>0.5</v>
      </c>
      <c r="P194" s="77" t="s">
        <v>65</v>
      </c>
      <c r="Q194" s="67" t="s">
        <v>108</v>
      </c>
      <c r="R194" s="68" t="s">
        <v>145</v>
      </c>
      <c r="S194" s="74" t="s">
        <v>66</v>
      </c>
      <c r="T194" s="115" t="s">
        <v>66</v>
      </c>
      <c r="U194" s="121" t="s">
        <v>171</v>
      </c>
      <c r="V194" s="121" t="s">
        <v>167</v>
      </c>
      <c r="AB194" s="69" t="s">
        <v>1224</v>
      </c>
      <c r="AC194" s="69">
        <v>0</v>
      </c>
      <c r="AD194" s="7" t="s">
        <v>2863</v>
      </c>
      <c r="AE194" s="131" t="s">
        <v>3040</v>
      </c>
      <c r="AF194" s="149" t="e">
        <f>VLOOKUP($J194,context!$K$2:$AC$348,5,FALSE)</f>
        <v>#N/A</v>
      </c>
      <c r="AG194" s="149" t="e">
        <f>VLOOKUP($J194,context!$K$2:$AC$348,6,FALSE)</f>
        <v>#N/A</v>
      </c>
      <c r="AH194" s="149" t="e">
        <f>VLOOKUP($J194,context!$K$2:$AC$348,7,FALSE)</f>
        <v>#N/A</v>
      </c>
      <c r="AI194" s="149" t="e">
        <f>VLOOKUP($J194,context!$K$2:$AC$348,8,FALSE)</f>
        <v>#N/A</v>
      </c>
      <c r="AJ194" s="149" t="e">
        <f>VLOOKUP($J194,context!$K$2:$AC$348,9,FALSE)</f>
        <v>#N/A</v>
      </c>
      <c r="AK194" s="149" t="e">
        <f>VLOOKUP($J194,context!$K$2:$AC$348,10,FALSE)</f>
        <v>#N/A</v>
      </c>
      <c r="AL194" s="149" t="e">
        <f>VLOOKUP($J194,context!$K$2:$AC$348,11,FALSE)</f>
        <v>#N/A</v>
      </c>
      <c r="AM194" s="149" t="e">
        <f>VLOOKUP($J194,context!$K$2:$AC$348,12,FALSE)</f>
        <v>#N/A</v>
      </c>
      <c r="AN194" s="149" t="e">
        <f>VLOOKUP($J194,context!$K$2:$AC$348,13,FALSE)</f>
        <v>#N/A</v>
      </c>
      <c r="AO194" s="149" t="e">
        <f>VLOOKUP($J194,context!$K$2:$AC$348,14,FALSE)</f>
        <v>#N/A</v>
      </c>
      <c r="AP194" s="149" t="e">
        <f>VLOOKUP($J194,context!$K$2:$AC$348,15,FALSE)</f>
        <v>#N/A</v>
      </c>
      <c r="AQ194" s="149" t="e">
        <f>VLOOKUP($J194,context!$K$2:$AC$348,16,FALSE)</f>
        <v>#N/A</v>
      </c>
      <c r="AR194" s="149" t="e">
        <f t="shared" si="2"/>
        <v>#N/A</v>
      </c>
    </row>
    <row r="195" spans="1:44" hidden="1">
      <c r="A195" s="52">
        <v>646</v>
      </c>
      <c r="B195" s="52" t="s">
        <v>13</v>
      </c>
      <c r="C195" s="117" t="s">
        <v>1902</v>
      </c>
      <c r="E195" s="69" t="s">
        <v>2271</v>
      </c>
      <c r="G195" s="62" t="s">
        <v>1956</v>
      </c>
      <c r="J195" s="70" t="s">
        <v>2295</v>
      </c>
      <c r="K195" s="69" t="s">
        <v>1957</v>
      </c>
      <c r="L195" s="69">
        <v>0</v>
      </c>
      <c r="N195" s="63">
        <v>0.6</v>
      </c>
      <c r="P195" s="77" t="s">
        <v>65</v>
      </c>
      <c r="Q195" s="67" t="s">
        <v>108</v>
      </c>
      <c r="R195" s="68" t="s">
        <v>145</v>
      </c>
      <c r="S195" s="74" t="s">
        <v>66</v>
      </c>
      <c r="T195" s="115" t="s">
        <v>66</v>
      </c>
      <c r="U195" s="121" t="s">
        <v>171</v>
      </c>
      <c r="V195" s="121" t="s">
        <v>167</v>
      </c>
      <c r="AB195" s="69" t="s">
        <v>2873</v>
      </c>
      <c r="AC195" s="69">
        <v>0</v>
      </c>
      <c r="AD195" s="7" t="s">
        <v>2863</v>
      </c>
      <c r="AE195" s="131" t="s">
        <v>3037</v>
      </c>
      <c r="AF195" s="149" t="e">
        <f>VLOOKUP($J195,context!$K$2:$AC$348,5,FALSE)</f>
        <v>#N/A</v>
      </c>
      <c r="AG195" s="149" t="e">
        <f>VLOOKUP($J195,context!$K$2:$AC$348,6,FALSE)</f>
        <v>#N/A</v>
      </c>
      <c r="AH195" s="149" t="e">
        <f>VLOOKUP($J195,context!$K$2:$AC$348,7,FALSE)</f>
        <v>#N/A</v>
      </c>
      <c r="AI195" s="149" t="e">
        <f>VLOOKUP($J195,context!$K$2:$AC$348,8,FALSE)</f>
        <v>#N/A</v>
      </c>
      <c r="AJ195" s="149" t="e">
        <f>VLOOKUP($J195,context!$K$2:$AC$348,9,FALSE)</f>
        <v>#N/A</v>
      </c>
      <c r="AK195" s="149" t="e">
        <f>VLOOKUP($J195,context!$K$2:$AC$348,10,FALSE)</f>
        <v>#N/A</v>
      </c>
      <c r="AL195" s="149" t="e">
        <f>VLOOKUP($J195,context!$K$2:$AC$348,11,FALSE)</f>
        <v>#N/A</v>
      </c>
      <c r="AM195" s="149" t="e">
        <f>VLOOKUP($J195,context!$K$2:$AC$348,12,FALSE)</f>
        <v>#N/A</v>
      </c>
      <c r="AN195" s="149" t="e">
        <f>VLOOKUP($J195,context!$K$2:$AC$348,13,FALSE)</f>
        <v>#N/A</v>
      </c>
      <c r="AO195" s="149" t="e">
        <f>VLOOKUP($J195,context!$K$2:$AC$348,14,FALSE)</f>
        <v>#N/A</v>
      </c>
      <c r="AP195" s="149" t="e">
        <f>VLOOKUP($J195,context!$K$2:$AC$348,15,FALSE)</f>
        <v>#N/A</v>
      </c>
      <c r="AQ195" s="149" t="e">
        <f>VLOOKUP($J195,context!$K$2:$AC$348,16,FALSE)</f>
        <v>#N/A</v>
      </c>
      <c r="AR195" s="149" t="e">
        <f t="shared" ref="AR195:AR258" si="3">SUM(AF195:AQ195)</f>
        <v>#N/A</v>
      </c>
    </row>
    <row r="196" spans="1:44" hidden="1">
      <c r="A196" s="52">
        <v>304</v>
      </c>
      <c r="B196" s="52" t="s">
        <v>2708</v>
      </c>
      <c r="C196" s="66" t="s">
        <v>905</v>
      </c>
      <c r="D196" s="52"/>
      <c r="E196" s="77" t="s">
        <v>906</v>
      </c>
      <c r="F196" s="50">
        <v>5</v>
      </c>
      <c r="G196" s="50" t="s">
        <v>929</v>
      </c>
      <c r="H196" s="77" t="s">
        <v>929</v>
      </c>
      <c r="I196" s="69" t="s">
        <v>930</v>
      </c>
      <c r="J196" s="70" t="s">
        <v>2376</v>
      </c>
      <c r="K196" s="77"/>
      <c r="L196" s="69">
        <v>0</v>
      </c>
      <c r="M196" s="77"/>
      <c r="N196" s="6">
        <v>0.8</v>
      </c>
      <c r="O196" s="55">
        <v>43015</v>
      </c>
      <c r="P196" s="77" t="s">
        <v>65</v>
      </c>
      <c r="Q196" s="67" t="s">
        <v>108</v>
      </c>
      <c r="R196" s="68" t="s">
        <v>145</v>
      </c>
      <c r="S196" s="74" t="s">
        <v>66</v>
      </c>
      <c r="T196" s="115" t="s">
        <v>66</v>
      </c>
      <c r="U196" s="121" t="s">
        <v>171</v>
      </c>
      <c r="V196" s="121" t="s">
        <v>167</v>
      </c>
      <c r="W196" s="69" t="s">
        <v>609</v>
      </c>
      <c r="X196" s="77"/>
      <c r="Y196" s="77"/>
      <c r="Z196" s="77"/>
      <c r="AB196" s="69" t="s">
        <v>2913</v>
      </c>
      <c r="AC196" s="69">
        <v>0</v>
      </c>
      <c r="AD196" s="7" t="s">
        <v>2863</v>
      </c>
      <c r="AE196" s="131" t="s">
        <v>2659</v>
      </c>
      <c r="AF196" s="149" t="e">
        <f>VLOOKUP($J196,context!$K$2:$AC$348,5,FALSE)</f>
        <v>#N/A</v>
      </c>
      <c r="AG196" s="149" t="e">
        <f>VLOOKUP($J196,context!$K$2:$AC$348,6,FALSE)</f>
        <v>#N/A</v>
      </c>
      <c r="AH196" s="149" t="e">
        <f>VLOOKUP($J196,context!$K$2:$AC$348,7,FALSE)</f>
        <v>#N/A</v>
      </c>
      <c r="AI196" s="149" t="e">
        <f>VLOOKUP($J196,context!$K$2:$AC$348,8,FALSE)</f>
        <v>#N/A</v>
      </c>
      <c r="AJ196" s="149" t="e">
        <f>VLOOKUP($J196,context!$K$2:$AC$348,9,FALSE)</f>
        <v>#N/A</v>
      </c>
      <c r="AK196" s="149" t="e">
        <f>VLOOKUP($J196,context!$K$2:$AC$348,10,FALSE)</f>
        <v>#N/A</v>
      </c>
      <c r="AL196" s="149" t="e">
        <f>VLOOKUP($J196,context!$K$2:$AC$348,11,FALSE)</f>
        <v>#N/A</v>
      </c>
      <c r="AM196" s="149" t="e">
        <f>VLOOKUP($J196,context!$K$2:$AC$348,12,FALSE)</f>
        <v>#N/A</v>
      </c>
      <c r="AN196" s="149" t="e">
        <f>VLOOKUP($J196,context!$K$2:$AC$348,13,FALSE)</f>
        <v>#N/A</v>
      </c>
      <c r="AO196" s="149" t="e">
        <f>VLOOKUP($J196,context!$K$2:$AC$348,14,FALSE)</f>
        <v>#N/A</v>
      </c>
      <c r="AP196" s="149" t="e">
        <f>VLOOKUP($J196,context!$K$2:$AC$348,15,FALSE)</f>
        <v>#N/A</v>
      </c>
      <c r="AQ196" s="149" t="e">
        <f>VLOOKUP($J196,context!$K$2:$AC$348,16,FALSE)</f>
        <v>#N/A</v>
      </c>
      <c r="AR196" s="149" t="e">
        <f t="shared" si="3"/>
        <v>#N/A</v>
      </c>
    </row>
    <row r="197" spans="1:44" hidden="1">
      <c r="A197" s="122">
        <v>871</v>
      </c>
      <c r="B197" s="52" t="s">
        <v>13</v>
      </c>
      <c r="C197" s="123" t="s">
        <v>2413</v>
      </c>
      <c r="D197" s="123" t="s">
        <v>2430</v>
      </c>
      <c r="E197" s="122" t="s">
        <v>2414</v>
      </c>
      <c r="F197" s="122">
        <v>3</v>
      </c>
      <c r="G197" s="124" t="s">
        <v>2431</v>
      </c>
      <c r="H197" s="122"/>
      <c r="I197" s="122"/>
      <c r="J197" s="125" t="s">
        <v>2578</v>
      </c>
      <c r="K197" s="122" t="s">
        <v>2877</v>
      </c>
      <c r="L197" s="122">
        <v>1</v>
      </c>
      <c r="M197" s="122"/>
      <c r="N197" s="6">
        <v>0.8</v>
      </c>
      <c r="O197" s="126"/>
      <c r="P197" s="77" t="s">
        <v>65</v>
      </c>
      <c r="Q197" s="127" t="s">
        <v>608</v>
      </c>
      <c r="R197" s="68" t="s">
        <v>145</v>
      </c>
      <c r="S197" s="74" t="s">
        <v>66</v>
      </c>
      <c r="T197" s="115" t="s">
        <v>66</v>
      </c>
      <c r="U197" s="121" t="s">
        <v>171</v>
      </c>
      <c r="V197" s="121" t="s">
        <v>167</v>
      </c>
      <c r="W197" s="122"/>
      <c r="X197" s="122"/>
      <c r="Y197" s="122"/>
      <c r="Z197" s="122"/>
      <c r="AA197" s="122"/>
      <c r="AB197" s="122" t="s">
        <v>2593</v>
      </c>
      <c r="AC197" s="122">
        <v>0</v>
      </c>
      <c r="AD197" s="7" t="s">
        <v>2863</v>
      </c>
      <c r="AE197" s="162" t="s">
        <v>2823</v>
      </c>
      <c r="AF197" s="149">
        <f>VLOOKUP($J197,context!$K$2:$AC$348,5,FALSE)</f>
        <v>0</v>
      </c>
      <c r="AG197" s="149">
        <f>VLOOKUP($J197,context!$K$2:$AC$348,6,FALSE)</f>
        <v>0</v>
      </c>
      <c r="AH197" s="149">
        <f>VLOOKUP($J197,context!$K$2:$AC$348,7,FALSE)</f>
        <v>0</v>
      </c>
      <c r="AI197" s="149">
        <f>VLOOKUP($J197,context!$K$2:$AC$348,8,FALSE)</f>
        <v>0.6</v>
      </c>
      <c r="AJ197" s="149">
        <f>VLOOKUP($J197,context!$K$2:$AC$348,9,FALSE)</f>
        <v>0.4</v>
      </c>
      <c r="AK197" s="149">
        <f>VLOOKUP($J197,context!$K$2:$AC$348,10,FALSE)</f>
        <v>0</v>
      </c>
      <c r="AL197" s="149">
        <f>VLOOKUP($J197,context!$K$2:$AC$348,11,FALSE)</f>
        <v>0.4</v>
      </c>
      <c r="AM197" s="149">
        <f>VLOOKUP($J197,context!$K$2:$AC$348,12,FALSE)</f>
        <v>0</v>
      </c>
      <c r="AN197" s="149">
        <f>VLOOKUP($J197,context!$K$2:$AC$348,13,FALSE)</f>
        <v>0.2</v>
      </c>
      <c r="AO197" s="149">
        <f>VLOOKUP($J197,context!$K$2:$AC$348,14,FALSE)</f>
        <v>0.2</v>
      </c>
      <c r="AP197" s="149">
        <f>VLOOKUP($J197,context!$K$2:$AC$348,15,FALSE)</f>
        <v>0</v>
      </c>
      <c r="AQ197" s="149">
        <f>VLOOKUP($J197,context!$K$2:$AC$348,16,FALSE)</f>
        <v>0.2</v>
      </c>
      <c r="AR197" s="149">
        <f t="shared" si="3"/>
        <v>1.9999999999999998</v>
      </c>
    </row>
    <row r="198" spans="1:44" hidden="1">
      <c r="A198" s="52">
        <v>492</v>
      </c>
      <c r="B198" s="52" t="s">
        <v>13</v>
      </c>
      <c r="C198" s="66" t="s">
        <v>29</v>
      </c>
      <c r="D198" s="52" t="s">
        <v>1159</v>
      </c>
      <c r="E198" s="77" t="s">
        <v>1160</v>
      </c>
      <c r="F198" s="50">
        <v>3</v>
      </c>
      <c r="G198" s="50" t="s">
        <v>2616</v>
      </c>
      <c r="H198" s="77"/>
      <c r="J198" s="70" t="s">
        <v>2642</v>
      </c>
      <c r="K198" s="77" t="s">
        <v>2631</v>
      </c>
      <c r="L198" s="77">
        <v>0</v>
      </c>
      <c r="M198" s="77"/>
      <c r="N198" s="6">
        <v>0.6</v>
      </c>
      <c r="O198" s="55"/>
      <c r="P198" s="69" t="s">
        <v>65</v>
      </c>
      <c r="Q198" s="67" t="s">
        <v>108</v>
      </c>
      <c r="R198" s="68" t="s">
        <v>145</v>
      </c>
      <c r="S198" s="74" t="s">
        <v>66</v>
      </c>
      <c r="T198" s="115" t="s">
        <v>66</v>
      </c>
      <c r="U198" s="121" t="s">
        <v>171</v>
      </c>
      <c r="V198" s="121" t="s">
        <v>2631</v>
      </c>
      <c r="W198" s="77"/>
      <c r="X198" s="69"/>
      <c r="Y198" s="77"/>
      <c r="Z198" s="77"/>
      <c r="AB198" s="69" t="s">
        <v>2912</v>
      </c>
      <c r="AC198" s="69">
        <v>-1</v>
      </c>
      <c r="AD198" s="7" t="s">
        <v>2863</v>
      </c>
      <c r="AE198" s="131" t="s">
        <v>2823</v>
      </c>
      <c r="AF198" s="149">
        <f>VLOOKUP($J198,context!$K$2:$AC$348,5,FALSE)</f>
        <v>1</v>
      </c>
      <c r="AG198" s="149">
        <f>VLOOKUP($J198,context!$K$2:$AC$348,6,FALSE)</f>
        <v>1</v>
      </c>
      <c r="AH198" s="149">
        <f>VLOOKUP($J198,context!$K$2:$AC$348,7,FALSE)</f>
        <v>1</v>
      </c>
      <c r="AI198" s="149">
        <f>VLOOKUP($J198,context!$K$2:$AC$348,8,FALSE)</f>
        <v>0</v>
      </c>
      <c r="AJ198" s="149">
        <f>VLOOKUP($J198,context!$K$2:$AC$348,9,FALSE)</f>
        <v>0.2</v>
      </c>
      <c r="AK198" s="149">
        <f>VLOOKUP($J198,context!$K$2:$AC$348,10,FALSE)</f>
        <v>0.2</v>
      </c>
      <c r="AL198" s="149">
        <f>VLOOKUP($J198,context!$K$2:$AC$348,11,FALSE)</f>
        <v>0.2</v>
      </c>
      <c r="AM198" s="149">
        <f>VLOOKUP($J198,context!$K$2:$AC$348,12,FALSE)</f>
        <v>0.4</v>
      </c>
      <c r="AN198" s="149">
        <f>VLOOKUP($J198,context!$K$2:$AC$348,13,FALSE)</f>
        <v>0.4</v>
      </c>
      <c r="AO198" s="149">
        <f>VLOOKUP($J198,context!$K$2:$AC$348,14,FALSE)</f>
        <v>0</v>
      </c>
      <c r="AP198" s="149">
        <f>VLOOKUP($J198,context!$K$2:$AC$348,15,FALSE)</f>
        <v>0</v>
      </c>
      <c r="AQ198" s="149">
        <f>VLOOKUP($J198,context!$K$2:$AC$348,16,FALSE)</f>
        <v>0.6</v>
      </c>
      <c r="AR198" s="149">
        <f t="shared" si="3"/>
        <v>5.0000000000000009</v>
      </c>
    </row>
    <row r="199" spans="1:44" hidden="1">
      <c r="A199" s="52">
        <v>714</v>
      </c>
      <c r="B199" s="52" t="s">
        <v>13</v>
      </c>
      <c r="C199" s="117" t="s">
        <v>1902</v>
      </c>
      <c r="E199" s="69" t="s">
        <v>2271</v>
      </c>
      <c r="G199" s="62" t="s">
        <v>2059</v>
      </c>
      <c r="J199" s="70" t="s">
        <v>2303</v>
      </c>
      <c r="K199" s="69" t="s">
        <v>2336</v>
      </c>
      <c r="L199" s="69">
        <v>1</v>
      </c>
      <c r="N199" s="6">
        <v>0.8</v>
      </c>
      <c r="O199" s="126"/>
      <c r="P199" s="77" t="s">
        <v>65</v>
      </c>
      <c r="Q199" s="127" t="s">
        <v>108</v>
      </c>
      <c r="R199" s="68" t="s">
        <v>145</v>
      </c>
      <c r="S199" s="74" t="s">
        <v>66</v>
      </c>
      <c r="T199" s="115" t="s">
        <v>66</v>
      </c>
      <c r="U199" s="121" t="s">
        <v>171</v>
      </c>
      <c r="V199" s="121" t="s">
        <v>167</v>
      </c>
      <c r="AB199" s="69" t="s">
        <v>2914</v>
      </c>
      <c r="AC199" s="69">
        <v>-1</v>
      </c>
      <c r="AD199" s="7" t="s">
        <v>2863</v>
      </c>
      <c r="AE199" s="131" t="s">
        <v>3032</v>
      </c>
      <c r="AF199" s="149">
        <f>VLOOKUP($J199,context!$K$2:$AC$348,5,FALSE)</f>
        <v>0</v>
      </c>
      <c r="AG199" s="149">
        <f>VLOOKUP($J199,context!$K$2:$AC$348,6,FALSE)</f>
        <v>0</v>
      </c>
      <c r="AH199" s="149">
        <f>VLOOKUP($J199,context!$K$2:$AC$348,7,FALSE)</f>
        <v>0</v>
      </c>
      <c r="AI199" s="149">
        <f>VLOOKUP($J199,context!$K$2:$AC$348,8,FALSE)</f>
        <v>1</v>
      </c>
      <c r="AJ199" s="149">
        <f>VLOOKUP($J199,context!$K$2:$AC$348,9,FALSE)</f>
        <v>0</v>
      </c>
      <c r="AK199" s="149">
        <f>VLOOKUP($J199,context!$K$2:$AC$348,10,FALSE)</f>
        <v>0</v>
      </c>
      <c r="AL199" s="149">
        <f>VLOOKUP($J199,context!$K$2:$AC$348,11,FALSE)</f>
        <v>1</v>
      </c>
      <c r="AM199" s="149">
        <f>VLOOKUP($J199,context!$K$2:$AC$348,12,FALSE)</f>
        <v>0</v>
      </c>
      <c r="AN199" s="149">
        <f>VLOOKUP($J199,context!$K$2:$AC$348,13,FALSE)</f>
        <v>0</v>
      </c>
      <c r="AO199" s="149">
        <f>VLOOKUP($J199,context!$K$2:$AC$348,14,FALSE)</f>
        <v>0</v>
      </c>
      <c r="AP199" s="149">
        <f>VLOOKUP($J199,context!$K$2:$AC$348,15,FALSE)</f>
        <v>0</v>
      </c>
      <c r="AQ199" s="149">
        <f>VLOOKUP($J199,context!$K$2:$AC$348,16,FALSE)</f>
        <v>0</v>
      </c>
      <c r="AR199" s="149">
        <f t="shared" si="3"/>
        <v>2</v>
      </c>
    </row>
    <row r="200" spans="1:44" hidden="1">
      <c r="A200" s="52">
        <v>579</v>
      </c>
      <c r="B200" s="52" t="s">
        <v>13</v>
      </c>
      <c r="C200" s="114" t="s">
        <v>1732</v>
      </c>
      <c r="E200" s="69" t="s">
        <v>1891</v>
      </c>
      <c r="F200" s="61">
        <v>3</v>
      </c>
      <c r="G200" s="69" t="s">
        <v>1720</v>
      </c>
      <c r="I200" s="69" t="s">
        <v>1720</v>
      </c>
      <c r="J200" s="70" t="s">
        <v>1901</v>
      </c>
      <c r="K200" s="69" t="s">
        <v>1839</v>
      </c>
      <c r="L200" s="61">
        <v>1</v>
      </c>
      <c r="M200" s="61" t="s">
        <v>1840</v>
      </c>
      <c r="N200" s="63">
        <v>0.8</v>
      </c>
      <c r="P200" s="77" t="s">
        <v>65</v>
      </c>
      <c r="Q200" s="67" t="s">
        <v>108</v>
      </c>
      <c r="R200" s="68" t="s">
        <v>145</v>
      </c>
      <c r="S200" s="74" t="s">
        <v>66</v>
      </c>
      <c r="T200" s="115" t="s">
        <v>66</v>
      </c>
      <c r="U200" s="121" t="s">
        <v>171</v>
      </c>
      <c r="V200" s="121" t="s">
        <v>167</v>
      </c>
      <c r="AB200" s="69" t="s">
        <v>2915</v>
      </c>
      <c r="AC200" s="69">
        <v>0</v>
      </c>
      <c r="AD200" s="7" t="s">
        <v>2863</v>
      </c>
      <c r="AE200" s="131" t="s">
        <v>2659</v>
      </c>
      <c r="AF200" s="149" t="e">
        <f>VLOOKUP($J200,context!$K$2:$AC$348,5,FALSE)</f>
        <v>#N/A</v>
      </c>
      <c r="AG200" s="149" t="e">
        <f>VLOOKUP($J200,context!$K$2:$AC$348,6,FALSE)</f>
        <v>#N/A</v>
      </c>
      <c r="AH200" s="149" t="e">
        <f>VLOOKUP($J200,context!$K$2:$AC$348,7,FALSE)</f>
        <v>#N/A</v>
      </c>
      <c r="AI200" s="149" t="e">
        <f>VLOOKUP($J200,context!$K$2:$AC$348,8,FALSE)</f>
        <v>#N/A</v>
      </c>
      <c r="AJ200" s="149" t="e">
        <f>VLOOKUP($J200,context!$K$2:$AC$348,9,FALSE)</f>
        <v>#N/A</v>
      </c>
      <c r="AK200" s="149" t="e">
        <f>VLOOKUP($J200,context!$K$2:$AC$348,10,FALSE)</f>
        <v>#N/A</v>
      </c>
      <c r="AL200" s="149" t="e">
        <f>VLOOKUP($J200,context!$K$2:$AC$348,11,FALSE)</f>
        <v>#N/A</v>
      </c>
      <c r="AM200" s="149" t="e">
        <f>VLOOKUP($J200,context!$K$2:$AC$348,12,FALSE)</f>
        <v>#N/A</v>
      </c>
      <c r="AN200" s="149" t="e">
        <f>VLOOKUP($J200,context!$K$2:$AC$348,13,FALSE)</f>
        <v>#N/A</v>
      </c>
      <c r="AO200" s="149" t="e">
        <f>VLOOKUP($J200,context!$K$2:$AC$348,14,FALSE)</f>
        <v>#N/A</v>
      </c>
      <c r="AP200" s="149" t="e">
        <f>VLOOKUP($J200,context!$K$2:$AC$348,15,FALSE)</f>
        <v>#N/A</v>
      </c>
      <c r="AQ200" s="149" t="e">
        <f>VLOOKUP($J200,context!$K$2:$AC$348,16,FALSE)</f>
        <v>#N/A</v>
      </c>
      <c r="AR200" s="149" t="e">
        <f t="shared" si="3"/>
        <v>#N/A</v>
      </c>
    </row>
    <row r="201" spans="1:44" hidden="1">
      <c r="A201" s="52">
        <v>616</v>
      </c>
      <c r="B201" s="52" t="s">
        <v>13</v>
      </c>
      <c r="C201" s="117" t="s">
        <v>1902</v>
      </c>
      <c r="E201" s="69" t="s">
        <v>2271</v>
      </c>
      <c r="G201" s="70" t="s">
        <v>1915</v>
      </c>
      <c r="J201" s="70" t="s">
        <v>2313</v>
      </c>
      <c r="K201" s="69" t="s">
        <v>1916</v>
      </c>
      <c r="L201" s="61">
        <v>1</v>
      </c>
      <c r="N201" s="63">
        <v>0.4</v>
      </c>
      <c r="P201" s="77" t="s">
        <v>65</v>
      </c>
      <c r="Q201" s="67" t="s">
        <v>108</v>
      </c>
      <c r="R201" s="68" t="s">
        <v>145</v>
      </c>
      <c r="S201" s="74" t="s">
        <v>66</v>
      </c>
      <c r="T201" s="115" t="s">
        <v>66</v>
      </c>
      <c r="U201" s="121" t="s">
        <v>171</v>
      </c>
      <c r="V201" s="121" t="s">
        <v>167</v>
      </c>
      <c r="AB201" s="69" t="s">
        <v>2921</v>
      </c>
      <c r="AC201" s="69">
        <v>-1</v>
      </c>
      <c r="AD201" s="7" t="s">
        <v>2863</v>
      </c>
      <c r="AE201" s="131" t="s">
        <v>3031</v>
      </c>
      <c r="AF201" s="149">
        <f>VLOOKUP($J201,context!$K$2:$AC$348,5,FALSE)</f>
        <v>0</v>
      </c>
      <c r="AG201" s="149">
        <f>VLOOKUP($J201,context!$K$2:$AC$348,6,FALSE)</f>
        <v>0</v>
      </c>
      <c r="AH201" s="149">
        <f>VLOOKUP($J201,context!$K$2:$AC$348,7,FALSE)</f>
        <v>0</v>
      </c>
      <c r="AI201" s="149">
        <f>VLOOKUP($J201,context!$K$2:$AC$348,8,FALSE)</f>
        <v>0</v>
      </c>
      <c r="AJ201" s="149">
        <f>VLOOKUP($J201,context!$K$2:$AC$348,9,FALSE)</f>
        <v>0.6</v>
      </c>
      <c r="AK201" s="149">
        <f>VLOOKUP($J201,context!$K$2:$AC$348,10,FALSE)</f>
        <v>1</v>
      </c>
      <c r="AL201" s="149">
        <f>VLOOKUP($J201,context!$K$2:$AC$348,11,FALSE)</f>
        <v>0.2</v>
      </c>
      <c r="AM201" s="149">
        <f>VLOOKUP($J201,context!$K$2:$AC$348,12,FALSE)</f>
        <v>0</v>
      </c>
      <c r="AN201" s="149">
        <f>VLOOKUP($J201,context!$K$2:$AC$348,13,FALSE)</f>
        <v>0</v>
      </c>
      <c r="AO201" s="149">
        <f>VLOOKUP($J201,context!$K$2:$AC$348,14,FALSE)</f>
        <v>0</v>
      </c>
      <c r="AP201" s="149">
        <f>VLOOKUP($J201,context!$K$2:$AC$348,15,FALSE)</f>
        <v>0</v>
      </c>
      <c r="AQ201" s="149">
        <f>VLOOKUP($J201,context!$K$2:$AC$348,16,FALSE)</f>
        <v>0.2</v>
      </c>
      <c r="AR201" s="149">
        <f t="shared" si="3"/>
        <v>2</v>
      </c>
    </row>
    <row r="202" spans="1:44" hidden="1">
      <c r="A202" s="52">
        <v>734</v>
      </c>
      <c r="B202" s="52" t="s">
        <v>13</v>
      </c>
      <c r="C202" s="117" t="s">
        <v>1902</v>
      </c>
      <c r="E202" s="69" t="s">
        <v>2271</v>
      </c>
      <c r="G202" s="62" t="s">
        <v>2090</v>
      </c>
      <c r="J202" s="70" t="s">
        <v>2381</v>
      </c>
      <c r="K202" s="69" t="s">
        <v>2091</v>
      </c>
      <c r="L202" s="61">
        <v>1</v>
      </c>
      <c r="N202" s="63">
        <v>0.4</v>
      </c>
      <c r="P202" s="69" t="s">
        <v>65</v>
      </c>
      <c r="Q202" s="67" t="s">
        <v>108</v>
      </c>
      <c r="R202" s="68" t="s">
        <v>145</v>
      </c>
      <c r="S202" s="74" t="s">
        <v>66</v>
      </c>
      <c r="T202" s="115" t="s">
        <v>66</v>
      </c>
      <c r="U202" s="121" t="s">
        <v>171</v>
      </c>
      <c r="V202" s="121" t="s">
        <v>167</v>
      </c>
      <c r="AB202" s="69" t="s">
        <v>2921</v>
      </c>
      <c r="AC202" s="69">
        <v>-1</v>
      </c>
      <c r="AD202" s="7" t="s">
        <v>2863</v>
      </c>
      <c r="AE202" s="131" t="s">
        <v>3031</v>
      </c>
      <c r="AF202" s="149">
        <f>VLOOKUP($J202,context!$K$2:$AC$348,5,FALSE)</f>
        <v>0</v>
      </c>
      <c r="AG202" s="149">
        <f>VLOOKUP($J202,context!$K$2:$AC$348,6,FALSE)</f>
        <v>0</v>
      </c>
      <c r="AH202" s="149">
        <f>VLOOKUP($J202,context!$K$2:$AC$348,7,FALSE)</f>
        <v>0</v>
      </c>
      <c r="AI202" s="149">
        <f>VLOOKUP($J202,context!$K$2:$AC$348,8,FALSE)</f>
        <v>0</v>
      </c>
      <c r="AJ202" s="149">
        <f>VLOOKUP($J202,context!$K$2:$AC$348,9,FALSE)</f>
        <v>0.6</v>
      </c>
      <c r="AK202" s="149">
        <f>VLOOKUP($J202,context!$K$2:$AC$348,10,FALSE)</f>
        <v>1</v>
      </c>
      <c r="AL202" s="149">
        <f>VLOOKUP($J202,context!$K$2:$AC$348,11,FALSE)</f>
        <v>0.4</v>
      </c>
      <c r="AM202" s="149">
        <f>VLOOKUP($J202,context!$K$2:$AC$348,12,FALSE)</f>
        <v>0</v>
      </c>
      <c r="AN202" s="149">
        <f>VLOOKUP($J202,context!$K$2:$AC$348,13,FALSE)</f>
        <v>0.2</v>
      </c>
      <c r="AO202" s="149">
        <f>VLOOKUP($J202,context!$K$2:$AC$348,14,FALSE)</f>
        <v>0</v>
      </c>
      <c r="AP202" s="149">
        <f>VLOOKUP($J202,context!$K$2:$AC$348,15,FALSE)</f>
        <v>0</v>
      </c>
      <c r="AQ202" s="149">
        <f>VLOOKUP($J202,context!$K$2:$AC$348,16,FALSE)</f>
        <v>0.2</v>
      </c>
      <c r="AR202" s="149">
        <f t="shared" si="3"/>
        <v>2.4000000000000004</v>
      </c>
    </row>
    <row r="203" spans="1:44" hidden="1">
      <c r="A203" s="52">
        <v>747</v>
      </c>
      <c r="B203" s="52" t="s">
        <v>13</v>
      </c>
      <c r="C203" s="117" t="s">
        <v>1902</v>
      </c>
      <c r="E203" s="69" t="s">
        <v>2271</v>
      </c>
      <c r="G203" s="62" t="s">
        <v>2110</v>
      </c>
      <c r="J203" s="70" t="s">
        <v>2306</v>
      </c>
      <c r="K203" s="69" t="s">
        <v>2111</v>
      </c>
      <c r="L203" s="61">
        <v>1</v>
      </c>
      <c r="N203" s="63">
        <v>0.8</v>
      </c>
      <c r="P203" s="77" t="s">
        <v>65</v>
      </c>
      <c r="Q203" s="67" t="s">
        <v>108</v>
      </c>
      <c r="R203" s="68" t="s">
        <v>145</v>
      </c>
      <c r="S203" s="74" t="s">
        <v>66</v>
      </c>
      <c r="T203" s="115" t="s">
        <v>66</v>
      </c>
      <c r="U203" s="121" t="s">
        <v>171</v>
      </c>
      <c r="V203" s="121" t="s">
        <v>167</v>
      </c>
      <c r="AB203" s="69" t="s">
        <v>2919</v>
      </c>
      <c r="AC203" s="69">
        <v>0</v>
      </c>
      <c r="AD203" s="7" t="s">
        <v>2863</v>
      </c>
      <c r="AE203" s="131" t="s">
        <v>3032</v>
      </c>
      <c r="AF203" s="149">
        <f>VLOOKUP($J203,context!$K$2:$AC$348,5,FALSE)</f>
        <v>0</v>
      </c>
      <c r="AG203" s="149">
        <f>VLOOKUP($J203,context!$K$2:$AC$348,6,FALSE)</f>
        <v>0</v>
      </c>
      <c r="AH203" s="149">
        <f>VLOOKUP($J203,context!$K$2:$AC$348,7,FALSE)</f>
        <v>0</v>
      </c>
      <c r="AI203" s="149">
        <f>VLOOKUP($J203,context!$K$2:$AC$348,8,FALSE)</f>
        <v>0.8</v>
      </c>
      <c r="AJ203" s="149">
        <f>VLOOKUP($J203,context!$K$2:$AC$348,9,FALSE)</f>
        <v>0</v>
      </c>
      <c r="AK203" s="149">
        <f>VLOOKUP($J203,context!$K$2:$AC$348,10,FALSE)</f>
        <v>0</v>
      </c>
      <c r="AL203" s="149">
        <f>VLOOKUP($J203,context!$K$2:$AC$348,11,FALSE)</f>
        <v>1</v>
      </c>
      <c r="AM203" s="149">
        <f>VLOOKUP($J203,context!$K$2:$AC$348,12,FALSE)</f>
        <v>0.2</v>
      </c>
      <c r="AN203" s="149">
        <f>VLOOKUP($J203,context!$K$2:$AC$348,13,FALSE)</f>
        <v>0.8</v>
      </c>
      <c r="AO203" s="149">
        <f>VLOOKUP($J203,context!$K$2:$AC$348,14,FALSE)</f>
        <v>0.2</v>
      </c>
      <c r="AP203" s="149">
        <f>VLOOKUP($J203,context!$K$2:$AC$348,15,FALSE)</f>
        <v>0</v>
      </c>
      <c r="AQ203" s="149">
        <f>VLOOKUP($J203,context!$K$2:$AC$348,16,FALSE)</f>
        <v>0.2</v>
      </c>
      <c r="AR203" s="149">
        <f t="shared" si="3"/>
        <v>3.2</v>
      </c>
    </row>
    <row r="204" spans="1:44" hidden="1">
      <c r="A204" s="52">
        <v>672</v>
      </c>
      <c r="B204" s="52" t="s">
        <v>13</v>
      </c>
      <c r="C204" s="117" t="s">
        <v>1902</v>
      </c>
      <c r="E204" s="69" t="s">
        <v>2271</v>
      </c>
      <c r="G204" s="62" t="s">
        <v>1994</v>
      </c>
      <c r="J204" s="70" t="s">
        <v>2331</v>
      </c>
      <c r="K204" s="69" t="s">
        <v>1995</v>
      </c>
      <c r="L204" s="61">
        <v>1</v>
      </c>
      <c r="N204" s="63">
        <v>0.4</v>
      </c>
      <c r="P204" s="77" t="s">
        <v>65</v>
      </c>
      <c r="Q204" s="67" t="s">
        <v>108</v>
      </c>
      <c r="R204" s="68" t="s">
        <v>145</v>
      </c>
      <c r="S204" s="74" t="s">
        <v>66</v>
      </c>
      <c r="T204" s="115" t="s">
        <v>66</v>
      </c>
      <c r="U204" s="121" t="s">
        <v>171</v>
      </c>
      <c r="V204" s="121" t="s">
        <v>167</v>
      </c>
      <c r="AB204" s="69" t="s">
        <v>2886</v>
      </c>
      <c r="AC204" s="69">
        <v>-1</v>
      </c>
      <c r="AD204" s="7" t="s">
        <v>2863</v>
      </c>
      <c r="AE204" s="131" t="s">
        <v>2776</v>
      </c>
      <c r="AF204" s="149">
        <f>VLOOKUP($J204,context!$K$2:$AC$348,5,FALSE)</f>
        <v>0</v>
      </c>
      <c r="AG204" s="149">
        <f>VLOOKUP($J204,context!$K$2:$AC$348,6,FALSE)</f>
        <v>0</v>
      </c>
      <c r="AH204" s="149">
        <f>VLOOKUP($J204,context!$K$2:$AC$348,7,FALSE)</f>
        <v>0</v>
      </c>
      <c r="AI204" s="149">
        <f>VLOOKUP($J204,context!$K$2:$AC$348,8,FALSE)</f>
        <v>0.8</v>
      </c>
      <c r="AJ204" s="149">
        <f>VLOOKUP($J204,context!$K$2:$AC$348,9,FALSE)</f>
        <v>0</v>
      </c>
      <c r="AK204" s="149">
        <f>VLOOKUP($J204,context!$K$2:$AC$348,10,FALSE)</f>
        <v>0</v>
      </c>
      <c r="AL204" s="149">
        <f>VLOOKUP($J204,context!$K$2:$AC$348,11,FALSE)</f>
        <v>1</v>
      </c>
      <c r="AM204" s="149">
        <f>VLOOKUP($J204,context!$K$2:$AC$348,12,FALSE)</f>
        <v>0</v>
      </c>
      <c r="AN204" s="149">
        <f>VLOOKUP($J204,context!$K$2:$AC$348,13,FALSE)</f>
        <v>0.6</v>
      </c>
      <c r="AO204" s="149">
        <f>VLOOKUP($J204,context!$K$2:$AC$348,14,FALSE)</f>
        <v>0.4</v>
      </c>
      <c r="AP204" s="149">
        <f>VLOOKUP($J204,context!$K$2:$AC$348,15,FALSE)</f>
        <v>0</v>
      </c>
      <c r="AQ204" s="149">
        <f>VLOOKUP($J204,context!$K$2:$AC$348,16,FALSE)</f>
        <v>0.2</v>
      </c>
      <c r="AR204" s="149">
        <f t="shared" si="3"/>
        <v>3</v>
      </c>
    </row>
    <row r="205" spans="1:44" hidden="1">
      <c r="A205" s="52">
        <v>815</v>
      </c>
      <c r="B205" s="52" t="s">
        <v>13</v>
      </c>
      <c r="C205" s="117" t="s">
        <v>1902</v>
      </c>
      <c r="E205" s="69" t="s">
        <v>2271</v>
      </c>
      <c r="G205" s="62" t="s">
        <v>2210</v>
      </c>
      <c r="J205" s="70" t="s">
        <v>2329</v>
      </c>
      <c r="K205" s="61" t="s">
        <v>2211</v>
      </c>
      <c r="L205" s="69">
        <v>0</v>
      </c>
      <c r="N205" s="63">
        <v>0.5</v>
      </c>
      <c r="P205" s="77" t="s">
        <v>65</v>
      </c>
      <c r="Q205" s="67" t="s">
        <v>108</v>
      </c>
      <c r="R205" s="68" t="s">
        <v>145</v>
      </c>
      <c r="S205" s="74" t="s">
        <v>66</v>
      </c>
      <c r="T205" s="115" t="s">
        <v>66</v>
      </c>
      <c r="U205" s="121" t="s">
        <v>171</v>
      </c>
      <c r="V205" s="121" t="s">
        <v>167</v>
      </c>
      <c r="AB205" s="69" t="s">
        <v>2920</v>
      </c>
      <c r="AC205" s="69">
        <v>0</v>
      </c>
      <c r="AD205" s="7" t="s">
        <v>2863</v>
      </c>
      <c r="AE205" s="131" t="s">
        <v>2776</v>
      </c>
      <c r="AF205" s="149">
        <f>VLOOKUP($J205,context!$K$2:$AC$348,5,FALSE)</f>
        <v>0</v>
      </c>
      <c r="AG205" s="149">
        <f>VLOOKUP($J205,context!$K$2:$AC$348,6,FALSE)</f>
        <v>0</v>
      </c>
      <c r="AH205" s="149">
        <f>VLOOKUP($J205,context!$K$2:$AC$348,7,FALSE)</f>
        <v>0</v>
      </c>
      <c r="AI205" s="149">
        <f>VLOOKUP($J205,context!$K$2:$AC$348,8,FALSE)</f>
        <v>0</v>
      </c>
      <c r="AJ205" s="149">
        <f>VLOOKUP($J205,context!$K$2:$AC$348,9,FALSE)</f>
        <v>0.6</v>
      </c>
      <c r="AK205" s="149">
        <f>VLOOKUP($J205,context!$K$2:$AC$348,10,FALSE)</f>
        <v>0</v>
      </c>
      <c r="AL205" s="149">
        <f>VLOOKUP($J205,context!$K$2:$AC$348,11,FALSE)</f>
        <v>0.6</v>
      </c>
      <c r="AM205" s="149">
        <f>VLOOKUP($J205,context!$K$2:$AC$348,12,FALSE)</f>
        <v>0</v>
      </c>
      <c r="AN205" s="149">
        <f>VLOOKUP($J205,context!$K$2:$AC$348,13,FALSE)</f>
        <v>0.2</v>
      </c>
      <c r="AO205" s="149">
        <f>VLOOKUP($J205,context!$K$2:$AC$348,14,FALSE)</f>
        <v>0</v>
      </c>
      <c r="AP205" s="149">
        <f>VLOOKUP($J205,context!$K$2:$AC$348,15,FALSE)</f>
        <v>0</v>
      </c>
      <c r="AQ205" s="149">
        <f>VLOOKUP($J205,context!$K$2:$AC$348,16,FALSE)</f>
        <v>0.4</v>
      </c>
      <c r="AR205" s="149">
        <f t="shared" si="3"/>
        <v>1.7999999999999998</v>
      </c>
    </row>
    <row r="206" spans="1:44" hidden="1">
      <c r="A206" s="52">
        <v>587</v>
      </c>
      <c r="B206" s="52" t="s">
        <v>13</v>
      </c>
      <c r="C206" s="114" t="s">
        <v>1732</v>
      </c>
      <c r="E206" s="69" t="s">
        <v>1891</v>
      </c>
      <c r="F206" s="61">
        <v>2</v>
      </c>
      <c r="G206" s="69" t="s">
        <v>1712</v>
      </c>
      <c r="I206" s="69" t="s">
        <v>1712</v>
      </c>
      <c r="J206" s="70" t="s">
        <v>2337</v>
      </c>
      <c r="K206" s="69" t="s">
        <v>1749</v>
      </c>
      <c r="L206" s="69">
        <v>1</v>
      </c>
      <c r="M206" s="61" t="s">
        <v>1855</v>
      </c>
      <c r="N206" s="63">
        <v>1</v>
      </c>
      <c r="P206" s="77" t="s">
        <v>65</v>
      </c>
      <c r="Q206" s="67" t="s">
        <v>108</v>
      </c>
      <c r="R206" s="68" t="s">
        <v>145</v>
      </c>
      <c r="S206" s="74" t="s">
        <v>66</v>
      </c>
      <c r="T206" s="115" t="s">
        <v>66</v>
      </c>
      <c r="U206" s="121" t="s">
        <v>171</v>
      </c>
      <c r="V206" s="121" t="s">
        <v>167</v>
      </c>
      <c r="AB206" s="69" t="s">
        <v>2922</v>
      </c>
      <c r="AC206" s="69">
        <v>0</v>
      </c>
      <c r="AD206" s="7" t="s">
        <v>2863</v>
      </c>
      <c r="AE206" s="131" t="s">
        <v>3032</v>
      </c>
      <c r="AF206" s="149">
        <f>VLOOKUP($J206,context!$K$2:$AC$348,5,FALSE)</f>
        <v>0</v>
      </c>
      <c r="AG206" s="149">
        <f>VLOOKUP($J206,context!$K$2:$AC$348,6,FALSE)</f>
        <v>0</v>
      </c>
      <c r="AH206" s="149">
        <f>VLOOKUP($J206,context!$K$2:$AC$348,7,FALSE)</f>
        <v>0</v>
      </c>
      <c r="AI206" s="149">
        <f>VLOOKUP($J206,context!$K$2:$AC$348,8,FALSE)</f>
        <v>0</v>
      </c>
      <c r="AJ206" s="149">
        <f>VLOOKUP($J206,context!$K$2:$AC$348,9,FALSE)</f>
        <v>0.8</v>
      </c>
      <c r="AK206" s="149">
        <f>VLOOKUP($J206,context!$K$2:$AC$348,10,FALSE)</f>
        <v>0</v>
      </c>
      <c r="AL206" s="149">
        <f>VLOOKUP($J206,context!$K$2:$AC$348,11,FALSE)</f>
        <v>0.6</v>
      </c>
      <c r="AM206" s="149">
        <f>VLOOKUP($J206,context!$K$2:$AC$348,12,FALSE)</f>
        <v>0.4</v>
      </c>
      <c r="AN206" s="149">
        <f>VLOOKUP($J206,context!$K$2:$AC$348,13,FALSE)</f>
        <v>0.6</v>
      </c>
      <c r="AO206" s="149">
        <f>VLOOKUP($J206,context!$K$2:$AC$348,14,FALSE)</f>
        <v>0</v>
      </c>
      <c r="AP206" s="149">
        <f>VLOOKUP($J206,context!$K$2:$AC$348,15,FALSE)</f>
        <v>0</v>
      </c>
      <c r="AQ206" s="149">
        <f>VLOOKUP($J206,context!$K$2:$AC$348,16,FALSE)</f>
        <v>0.4</v>
      </c>
      <c r="AR206" s="149">
        <f t="shared" si="3"/>
        <v>2.8</v>
      </c>
    </row>
    <row r="207" spans="1:44" hidden="1">
      <c r="A207" s="52">
        <v>558</v>
      </c>
      <c r="B207" s="52" t="s">
        <v>13</v>
      </c>
      <c r="C207" s="114" t="s">
        <v>1732</v>
      </c>
      <c r="E207" s="69" t="s">
        <v>1891</v>
      </c>
      <c r="F207" s="61">
        <v>5</v>
      </c>
      <c r="G207" s="69" t="s">
        <v>1697</v>
      </c>
      <c r="I207" s="69" t="s">
        <v>1697</v>
      </c>
      <c r="J207" s="70" t="s">
        <v>2342</v>
      </c>
      <c r="K207" s="69" t="s">
        <v>1799</v>
      </c>
      <c r="L207" s="61">
        <v>0</v>
      </c>
      <c r="M207" s="61" t="s">
        <v>1800</v>
      </c>
      <c r="N207" s="63">
        <v>0.6</v>
      </c>
      <c r="P207" s="77" t="s">
        <v>65</v>
      </c>
      <c r="Q207" s="67" t="s">
        <v>608</v>
      </c>
      <c r="R207" s="68" t="s">
        <v>145</v>
      </c>
      <c r="S207" s="74" t="s">
        <v>66</v>
      </c>
      <c r="T207" s="115" t="s">
        <v>66</v>
      </c>
      <c r="U207" s="121" t="s">
        <v>171</v>
      </c>
      <c r="V207" s="121" t="s">
        <v>167</v>
      </c>
      <c r="AB207" s="69" t="s">
        <v>2872</v>
      </c>
      <c r="AC207" s="61">
        <v>0</v>
      </c>
      <c r="AD207" s="66" t="s">
        <v>3030</v>
      </c>
      <c r="AE207" s="131" t="s">
        <v>2776</v>
      </c>
      <c r="AF207" s="149">
        <f>VLOOKUP($J207,context!$K$2:$AC$348,5,FALSE)</f>
        <v>0</v>
      </c>
      <c r="AG207" s="149">
        <f>VLOOKUP($J207,context!$K$2:$AC$348,6,FALSE)</f>
        <v>0</v>
      </c>
      <c r="AH207" s="149">
        <f>VLOOKUP($J207,context!$K$2:$AC$348,7,FALSE)</f>
        <v>0</v>
      </c>
      <c r="AI207" s="149">
        <f>VLOOKUP($J207,context!$K$2:$AC$348,8,FALSE)</f>
        <v>0.2</v>
      </c>
      <c r="AJ207" s="149">
        <f>VLOOKUP($J207,context!$K$2:$AC$348,9,FALSE)</f>
        <v>0.2</v>
      </c>
      <c r="AK207" s="149">
        <f>VLOOKUP($J207,context!$K$2:$AC$348,10,FALSE)</f>
        <v>0.6</v>
      </c>
      <c r="AL207" s="149">
        <f>VLOOKUP($J207,context!$K$2:$AC$348,11,FALSE)</f>
        <v>0</v>
      </c>
      <c r="AM207" s="149">
        <f>VLOOKUP($J207,context!$K$2:$AC$348,12,FALSE)</f>
        <v>0</v>
      </c>
      <c r="AN207" s="149">
        <f>VLOOKUP($J207,context!$K$2:$AC$348,13,FALSE)</f>
        <v>0</v>
      </c>
      <c r="AO207" s="149">
        <f>VLOOKUP($J207,context!$K$2:$AC$348,14,FALSE)</f>
        <v>0.4</v>
      </c>
      <c r="AP207" s="149">
        <f>VLOOKUP($J207,context!$K$2:$AC$348,15,FALSE)</f>
        <v>0</v>
      </c>
      <c r="AQ207" s="149">
        <f>VLOOKUP($J207,context!$K$2:$AC$348,16,FALSE)</f>
        <v>0.2</v>
      </c>
      <c r="AR207" s="149">
        <f t="shared" si="3"/>
        <v>1.5999999999999999</v>
      </c>
    </row>
    <row r="208" spans="1:44" hidden="1">
      <c r="A208" s="52">
        <v>682</v>
      </c>
      <c r="B208" s="52" t="s">
        <v>13</v>
      </c>
      <c r="C208" s="117" t="s">
        <v>1902</v>
      </c>
      <c r="E208" s="69" t="s">
        <v>2271</v>
      </c>
      <c r="G208" s="62" t="s">
        <v>1697</v>
      </c>
      <c r="J208" s="70" t="s">
        <v>2342</v>
      </c>
      <c r="K208" s="61" t="s">
        <v>2008</v>
      </c>
      <c r="L208" s="61">
        <v>0</v>
      </c>
      <c r="N208" s="63">
        <v>0.5</v>
      </c>
      <c r="P208" s="77" t="s">
        <v>65</v>
      </c>
      <c r="Q208" s="67" t="s">
        <v>608</v>
      </c>
      <c r="R208" s="68" t="s">
        <v>145</v>
      </c>
      <c r="S208" s="74" t="s">
        <v>66</v>
      </c>
      <c r="T208" s="115" t="s">
        <v>66</v>
      </c>
      <c r="U208" s="121" t="s">
        <v>171</v>
      </c>
      <c r="V208" s="121" t="s">
        <v>167</v>
      </c>
      <c r="AB208" s="69" t="s">
        <v>2872</v>
      </c>
      <c r="AC208" s="61">
        <v>0</v>
      </c>
      <c r="AD208" s="66" t="s">
        <v>3030</v>
      </c>
      <c r="AE208" s="131" t="s">
        <v>2776</v>
      </c>
      <c r="AF208" s="149">
        <f>VLOOKUP($J208,context!$K$2:$AC$348,5,FALSE)</f>
        <v>0</v>
      </c>
      <c r="AG208" s="149">
        <f>VLOOKUP($J208,context!$K$2:$AC$348,6,FALSE)</f>
        <v>0</v>
      </c>
      <c r="AH208" s="149">
        <f>VLOOKUP($J208,context!$K$2:$AC$348,7,FALSE)</f>
        <v>0</v>
      </c>
      <c r="AI208" s="149">
        <f>VLOOKUP($J208,context!$K$2:$AC$348,8,FALSE)</f>
        <v>0.2</v>
      </c>
      <c r="AJ208" s="149">
        <f>VLOOKUP($J208,context!$K$2:$AC$348,9,FALSE)</f>
        <v>0.2</v>
      </c>
      <c r="AK208" s="149">
        <f>VLOOKUP($J208,context!$K$2:$AC$348,10,FALSE)</f>
        <v>0.6</v>
      </c>
      <c r="AL208" s="149">
        <f>VLOOKUP($J208,context!$K$2:$AC$348,11,FALSE)</f>
        <v>0</v>
      </c>
      <c r="AM208" s="149">
        <f>VLOOKUP($J208,context!$K$2:$AC$348,12,FALSE)</f>
        <v>0</v>
      </c>
      <c r="AN208" s="149">
        <f>VLOOKUP($J208,context!$K$2:$AC$348,13,FALSE)</f>
        <v>0</v>
      </c>
      <c r="AO208" s="149">
        <f>VLOOKUP($J208,context!$K$2:$AC$348,14,FALSE)</f>
        <v>0.4</v>
      </c>
      <c r="AP208" s="149">
        <f>VLOOKUP($J208,context!$K$2:$AC$348,15,FALSE)</f>
        <v>0</v>
      </c>
      <c r="AQ208" s="149">
        <f>VLOOKUP($J208,context!$K$2:$AC$348,16,FALSE)</f>
        <v>0.2</v>
      </c>
      <c r="AR208" s="149">
        <f t="shared" si="3"/>
        <v>1.5999999999999999</v>
      </c>
    </row>
    <row r="209" spans="1:44" hidden="1">
      <c r="A209" s="52">
        <v>710</v>
      </c>
      <c r="B209" s="52" t="s">
        <v>13</v>
      </c>
      <c r="C209" s="117" t="s">
        <v>1902</v>
      </c>
      <c r="E209" s="69" t="s">
        <v>2271</v>
      </c>
      <c r="G209" s="62" t="s">
        <v>2051</v>
      </c>
      <c r="J209" s="70" t="s">
        <v>2342</v>
      </c>
      <c r="K209" s="61" t="s">
        <v>2052</v>
      </c>
      <c r="L209" s="61">
        <v>0</v>
      </c>
      <c r="N209" s="63">
        <v>0.5</v>
      </c>
      <c r="P209" s="77" t="s">
        <v>65</v>
      </c>
      <c r="Q209" s="67" t="s">
        <v>608</v>
      </c>
      <c r="R209" s="68" t="s">
        <v>145</v>
      </c>
      <c r="S209" s="74" t="s">
        <v>66</v>
      </c>
      <c r="T209" s="115" t="s">
        <v>66</v>
      </c>
      <c r="U209" s="121" t="s">
        <v>171</v>
      </c>
      <c r="V209" s="121" t="s">
        <v>167</v>
      </c>
      <c r="AB209" s="69" t="s">
        <v>2872</v>
      </c>
      <c r="AC209" s="61">
        <v>0</v>
      </c>
      <c r="AD209" s="66" t="s">
        <v>3030</v>
      </c>
      <c r="AE209" s="131" t="s">
        <v>2776</v>
      </c>
      <c r="AF209" s="149">
        <f>VLOOKUP($J209,context!$K$2:$AC$348,5,FALSE)</f>
        <v>0</v>
      </c>
      <c r="AG209" s="149">
        <f>VLOOKUP($J209,context!$K$2:$AC$348,6,FALSE)</f>
        <v>0</v>
      </c>
      <c r="AH209" s="149">
        <f>VLOOKUP($J209,context!$K$2:$AC$348,7,FALSE)</f>
        <v>0</v>
      </c>
      <c r="AI209" s="149">
        <f>VLOOKUP($J209,context!$K$2:$AC$348,8,FALSE)</f>
        <v>0.2</v>
      </c>
      <c r="AJ209" s="149">
        <f>VLOOKUP($J209,context!$K$2:$AC$348,9,FALSE)</f>
        <v>0.2</v>
      </c>
      <c r="AK209" s="149">
        <f>VLOOKUP($J209,context!$K$2:$AC$348,10,FALSE)</f>
        <v>0.6</v>
      </c>
      <c r="AL209" s="149">
        <f>VLOOKUP($J209,context!$K$2:$AC$348,11,FALSE)</f>
        <v>0</v>
      </c>
      <c r="AM209" s="149">
        <f>VLOOKUP($J209,context!$K$2:$AC$348,12,FALSE)</f>
        <v>0</v>
      </c>
      <c r="AN209" s="149">
        <f>VLOOKUP($J209,context!$K$2:$AC$348,13,FALSE)</f>
        <v>0</v>
      </c>
      <c r="AO209" s="149">
        <f>VLOOKUP($J209,context!$K$2:$AC$348,14,FALSE)</f>
        <v>0.4</v>
      </c>
      <c r="AP209" s="149">
        <f>VLOOKUP($J209,context!$K$2:$AC$348,15,FALSE)</f>
        <v>0</v>
      </c>
      <c r="AQ209" s="149">
        <f>VLOOKUP($J209,context!$K$2:$AC$348,16,FALSE)</f>
        <v>0.2</v>
      </c>
      <c r="AR209" s="149">
        <f t="shared" si="3"/>
        <v>1.5999999999999999</v>
      </c>
    </row>
    <row r="210" spans="1:44" hidden="1">
      <c r="A210" s="52">
        <v>722</v>
      </c>
      <c r="B210" s="52" t="s">
        <v>13</v>
      </c>
      <c r="C210" s="117" t="s">
        <v>1902</v>
      </c>
      <c r="E210" s="69" t="s">
        <v>2271</v>
      </c>
      <c r="G210" s="62" t="s">
        <v>2068</v>
      </c>
      <c r="J210" s="70" t="s">
        <v>2342</v>
      </c>
      <c r="K210" s="61" t="s">
        <v>2069</v>
      </c>
      <c r="L210" s="61">
        <v>0</v>
      </c>
      <c r="N210" s="63">
        <v>0.4</v>
      </c>
      <c r="P210" s="77" t="s">
        <v>65</v>
      </c>
      <c r="Q210" s="67" t="s">
        <v>608</v>
      </c>
      <c r="R210" s="68" t="s">
        <v>145</v>
      </c>
      <c r="S210" s="74" t="s">
        <v>66</v>
      </c>
      <c r="T210" s="115" t="s">
        <v>66</v>
      </c>
      <c r="U210" s="121" t="s">
        <v>171</v>
      </c>
      <c r="V210" s="121" t="s">
        <v>167</v>
      </c>
      <c r="AB210" s="69" t="s">
        <v>2872</v>
      </c>
      <c r="AC210" s="61">
        <v>0</v>
      </c>
      <c r="AD210" s="66" t="s">
        <v>3030</v>
      </c>
      <c r="AE210" s="131" t="s">
        <v>2776</v>
      </c>
      <c r="AF210" s="149">
        <f>VLOOKUP($J210,context!$K$2:$AC$348,5,FALSE)</f>
        <v>0</v>
      </c>
      <c r="AG210" s="149">
        <f>VLOOKUP($J210,context!$K$2:$AC$348,6,FALSE)</f>
        <v>0</v>
      </c>
      <c r="AH210" s="149">
        <f>VLOOKUP($J210,context!$K$2:$AC$348,7,FALSE)</f>
        <v>0</v>
      </c>
      <c r="AI210" s="149">
        <f>VLOOKUP($J210,context!$K$2:$AC$348,8,FALSE)</f>
        <v>0.2</v>
      </c>
      <c r="AJ210" s="149">
        <f>VLOOKUP($J210,context!$K$2:$AC$348,9,FALSE)</f>
        <v>0.2</v>
      </c>
      <c r="AK210" s="149">
        <f>VLOOKUP($J210,context!$K$2:$AC$348,10,FALSE)</f>
        <v>0.6</v>
      </c>
      <c r="AL210" s="149">
        <f>VLOOKUP($J210,context!$K$2:$AC$348,11,FALSE)</f>
        <v>0</v>
      </c>
      <c r="AM210" s="149">
        <f>VLOOKUP($J210,context!$K$2:$AC$348,12,FALSE)</f>
        <v>0</v>
      </c>
      <c r="AN210" s="149">
        <f>VLOOKUP($J210,context!$K$2:$AC$348,13,FALSE)</f>
        <v>0</v>
      </c>
      <c r="AO210" s="149">
        <f>VLOOKUP($J210,context!$K$2:$AC$348,14,FALSE)</f>
        <v>0.4</v>
      </c>
      <c r="AP210" s="149">
        <f>VLOOKUP($J210,context!$K$2:$AC$348,15,FALSE)</f>
        <v>0</v>
      </c>
      <c r="AQ210" s="149">
        <f>VLOOKUP($J210,context!$K$2:$AC$348,16,FALSE)</f>
        <v>0.2</v>
      </c>
      <c r="AR210" s="149">
        <f t="shared" si="3"/>
        <v>1.5999999999999999</v>
      </c>
    </row>
    <row r="211" spans="1:44" hidden="1">
      <c r="A211" s="52">
        <v>744</v>
      </c>
      <c r="B211" s="52" t="s">
        <v>13</v>
      </c>
      <c r="C211" s="117" t="s">
        <v>1902</v>
      </c>
      <c r="E211" s="69" t="s">
        <v>2271</v>
      </c>
      <c r="G211" s="62" t="s">
        <v>2104</v>
      </c>
      <c r="J211" s="70" t="s">
        <v>2342</v>
      </c>
      <c r="K211" s="61" t="s">
        <v>2105</v>
      </c>
      <c r="L211" s="61">
        <v>0</v>
      </c>
      <c r="N211" s="63">
        <v>0.4</v>
      </c>
      <c r="P211" s="77" t="s">
        <v>65</v>
      </c>
      <c r="Q211" s="67" t="s">
        <v>608</v>
      </c>
      <c r="R211" s="68" t="s">
        <v>145</v>
      </c>
      <c r="S211" s="74" t="s">
        <v>66</v>
      </c>
      <c r="T211" s="115" t="s">
        <v>66</v>
      </c>
      <c r="U211" s="121" t="s">
        <v>171</v>
      </c>
      <c r="V211" s="121" t="s">
        <v>167</v>
      </c>
      <c r="AB211" s="69" t="s">
        <v>2872</v>
      </c>
      <c r="AC211" s="61">
        <v>0</v>
      </c>
      <c r="AD211" s="66" t="s">
        <v>3030</v>
      </c>
      <c r="AE211" s="131" t="s">
        <v>2776</v>
      </c>
      <c r="AF211" s="149">
        <f>VLOOKUP($J211,context!$K$2:$AC$348,5,FALSE)</f>
        <v>0</v>
      </c>
      <c r="AG211" s="149">
        <f>VLOOKUP($J211,context!$K$2:$AC$348,6,FALSE)</f>
        <v>0</v>
      </c>
      <c r="AH211" s="149">
        <f>VLOOKUP($J211,context!$K$2:$AC$348,7,FALSE)</f>
        <v>0</v>
      </c>
      <c r="AI211" s="149">
        <f>VLOOKUP($J211,context!$K$2:$AC$348,8,FALSE)</f>
        <v>0.2</v>
      </c>
      <c r="AJ211" s="149">
        <f>VLOOKUP($J211,context!$K$2:$AC$348,9,FALSE)</f>
        <v>0.2</v>
      </c>
      <c r="AK211" s="149">
        <f>VLOOKUP($J211,context!$K$2:$AC$348,10,FALSE)</f>
        <v>0.6</v>
      </c>
      <c r="AL211" s="149">
        <f>VLOOKUP($J211,context!$K$2:$AC$348,11,FALSE)</f>
        <v>0</v>
      </c>
      <c r="AM211" s="149">
        <f>VLOOKUP($J211,context!$K$2:$AC$348,12,FALSE)</f>
        <v>0</v>
      </c>
      <c r="AN211" s="149">
        <f>VLOOKUP($J211,context!$K$2:$AC$348,13,FALSE)</f>
        <v>0</v>
      </c>
      <c r="AO211" s="149">
        <f>VLOOKUP($J211,context!$K$2:$AC$348,14,FALSE)</f>
        <v>0.4</v>
      </c>
      <c r="AP211" s="149">
        <f>VLOOKUP($J211,context!$K$2:$AC$348,15,FALSE)</f>
        <v>0</v>
      </c>
      <c r="AQ211" s="149">
        <f>VLOOKUP($J211,context!$K$2:$AC$348,16,FALSE)</f>
        <v>0.2</v>
      </c>
      <c r="AR211" s="149">
        <f t="shared" si="3"/>
        <v>1.5999999999999999</v>
      </c>
    </row>
    <row r="212" spans="1:44" hidden="1">
      <c r="A212" s="122">
        <v>872</v>
      </c>
      <c r="B212" s="52" t="s">
        <v>13</v>
      </c>
      <c r="C212" s="123" t="s">
        <v>2413</v>
      </c>
      <c r="D212" s="123" t="s">
        <v>2549</v>
      </c>
      <c r="E212" s="122" t="s">
        <v>2414</v>
      </c>
      <c r="F212" s="122">
        <v>4</v>
      </c>
      <c r="G212" s="124" t="s">
        <v>2550</v>
      </c>
      <c r="H212" s="122"/>
      <c r="I212" s="122"/>
      <c r="J212" s="70" t="s">
        <v>2342</v>
      </c>
      <c r="K212" s="122" t="s">
        <v>2551</v>
      </c>
      <c r="L212" s="61">
        <v>0</v>
      </c>
      <c r="M212" s="122"/>
      <c r="N212" s="123">
        <v>0.5</v>
      </c>
      <c r="O212" s="126"/>
      <c r="P212" s="122" t="s">
        <v>65</v>
      </c>
      <c r="Q212" s="127" t="s">
        <v>608</v>
      </c>
      <c r="R212" s="68" t="s">
        <v>145</v>
      </c>
      <c r="S212" s="74" t="s">
        <v>66</v>
      </c>
      <c r="T212" s="115" t="s">
        <v>66</v>
      </c>
      <c r="U212" s="121" t="s">
        <v>171</v>
      </c>
      <c r="V212" s="121" t="s">
        <v>167</v>
      </c>
      <c r="W212" s="122"/>
      <c r="X212" s="122"/>
      <c r="Y212" s="122"/>
      <c r="Z212" s="122"/>
      <c r="AA212" s="122"/>
      <c r="AB212" s="69" t="s">
        <v>2875</v>
      </c>
      <c r="AC212" s="61">
        <v>0</v>
      </c>
      <c r="AD212" s="66" t="s">
        <v>3030</v>
      </c>
      <c r="AE212" s="131" t="s">
        <v>2776</v>
      </c>
      <c r="AF212" s="149">
        <f>VLOOKUP($J212,context!$K$2:$AC$348,5,FALSE)</f>
        <v>0</v>
      </c>
      <c r="AG212" s="149">
        <f>VLOOKUP($J212,context!$K$2:$AC$348,6,FALSE)</f>
        <v>0</v>
      </c>
      <c r="AH212" s="149">
        <f>VLOOKUP($J212,context!$K$2:$AC$348,7,FALSE)</f>
        <v>0</v>
      </c>
      <c r="AI212" s="149">
        <f>VLOOKUP($J212,context!$K$2:$AC$348,8,FALSE)</f>
        <v>0.2</v>
      </c>
      <c r="AJ212" s="149">
        <f>VLOOKUP($J212,context!$K$2:$AC$348,9,FALSE)</f>
        <v>0.2</v>
      </c>
      <c r="AK212" s="149">
        <f>VLOOKUP($J212,context!$K$2:$AC$348,10,FALSE)</f>
        <v>0.6</v>
      </c>
      <c r="AL212" s="149">
        <f>VLOOKUP($J212,context!$K$2:$AC$348,11,FALSE)</f>
        <v>0</v>
      </c>
      <c r="AM212" s="149">
        <f>VLOOKUP($J212,context!$K$2:$AC$348,12,FALSE)</f>
        <v>0</v>
      </c>
      <c r="AN212" s="149">
        <f>VLOOKUP($J212,context!$K$2:$AC$348,13,FALSE)</f>
        <v>0</v>
      </c>
      <c r="AO212" s="149">
        <f>VLOOKUP($J212,context!$K$2:$AC$348,14,FALSE)</f>
        <v>0.4</v>
      </c>
      <c r="AP212" s="149">
        <f>VLOOKUP($J212,context!$K$2:$AC$348,15,FALSE)</f>
        <v>0</v>
      </c>
      <c r="AQ212" s="149">
        <f>VLOOKUP($J212,context!$K$2:$AC$348,16,FALSE)</f>
        <v>0.2</v>
      </c>
      <c r="AR212" s="149">
        <f t="shared" si="3"/>
        <v>1.5999999999999999</v>
      </c>
    </row>
    <row r="213" spans="1:44" hidden="1">
      <c r="A213" s="52">
        <v>459</v>
      </c>
      <c r="B213" s="52" t="s">
        <v>13</v>
      </c>
      <c r="C213" s="66" t="s">
        <v>29</v>
      </c>
      <c r="D213" s="52" t="s">
        <v>1159</v>
      </c>
      <c r="E213" s="77" t="s">
        <v>1160</v>
      </c>
      <c r="F213" s="50">
        <v>3</v>
      </c>
      <c r="G213" s="50" t="s">
        <v>1169</v>
      </c>
      <c r="H213" s="77" t="s">
        <v>273</v>
      </c>
      <c r="I213" s="69" t="s">
        <v>273</v>
      </c>
      <c r="J213" s="70" t="s">
        <v>273</v>
      </c>
      <c r="K213" s="77"/>
      <c r="L213" s="69">
        <v>0</v>
      </c>
      <c r="M213" s="77"/>
      <c r="N213" s="6">
        <v>1</v>
      </c>
      <c r="O213" s="55"/>
      <c r="P213" s="77" t="s">
        <v>65</v>
      </c>
      <c r="Q213" s="67" t="s">
        <v>608</v>
      </c>
      <c r="R213" s="68" t="s">
        <v>608</v>
      </c>
      <c r="S213" s="74" t="s">
        <v>66</v>
      </c>
      <c r="T213" s="115" t="s">
        <v>66</v>
      </c>
      <c r="U213" s="121" t="s">
        <v>171</v>
      </c>
      <c r="V213" s="121" t="s">
        <v>273</v>
      </c>
      <c r="W213" s="77"/>
      <c r="X213" s="69" t="s">
        <v>609</v>
      </c>
      <c r="Y213" s="77"/>
      <c r="Z213" s="77"/>
      <c r="AB213" s="69" t="s">
        <v>1227</v>
      </c>
      <c r="AC213" s="69">
        <v>-1</v>
      </c>
      <c r="AD213" s="7" t="s">
        <v>2863</v>
      </c>
      <c r="AE213" s="131" t="s">
        <v>2823</v>
      </c>
      <c r="AF213" s="149">
        <f>VLOOKUP($J213,context!$K$2:$AC$348,5,FALSE)</f>
        <v>0</v>
      </c>
      <c r="AG213" s="149">
        <f>VLOOKUP($J213,context!$K$2:$AC$348,6,FALSE)</f>
        <v>0</v>
      </c>
      <c r="AH213" s="149">
        <f>VLOOKUP($J213,context!$K$2:$AC$348,7,FALSE)</f>
        <v>0</v>
      </c>
      <c r="AI213" s="149">
        <f>VLOOKUP($J213,context!$K$2:$AC$348,8,FALSE)</f>
        <v>0.6</v>
      </c>
      <c r="AJ213" s="149">
        <f>VLOOKUP($J213,context!$K$2:$AC$348,9,FALSE)</f>
        <v>0.4</v>
      </c>
      <c r="AK213" s="149">
        <f>VLOOKUP($J213,context!$K$2:$AC$348,10,FALSE)</f>
        <v>1</v>
      </c>
      <c r="AL213" s="149">
        <f>VLOOKUP($J213,context!$K$2:$AC$348,11,FALSE)</f>
        <v>0.6</v>
      </c>
      <c r="AM213" s="149">
        <f>VLOOKUP($J213,context!$K$2:$AC$348,12,FALSE)</f>
        <v>0</v>
      </c>
      <c r="AN213" s="149">
        <f>VLOOKUP($J213,context!$K$2:$AC$348,13,FALSE)</f>
        <v>0</v>
      </c>
      <c r="AO213" s="149">
        <f>VLOOKUP($J213,context!$K$2:$AC$348,14,FALSE)</f>
        <v>0</v>
      </c>
      <c r="AP213" s="149">
        <f>VLOOKUP($J213,context!$K$2:$AC$348,15,FALSE)</f>
        <v>0</v>
      </c>
      <c r="AQ213" s="149">
        <f>VLOOKUP($J213,context!$K$2:$AC$348,16,FALSE)</f>
        <v>0</v>
      </c>
      <c r="AR213" s="149">
        <f t="shared" si="3"/>
        <v>2.6</v>
      </c>
    </row>
    <row r="214" spans="1:44" hidden="1">
      <c r="A214" s="52">
        <v>639</v>
      </c>
      <c r="B214" s="52" t="s">
        <v>13</v>
      </c>
      <c r="C214" s="117" t="s">
        <v>1902</v>
      </c>
      <c r="E214" s="69" t="s">
        <v>2271</v>
      </c>
      <c r="G214" s="62" t="s">
        <v>1950</v>
      </c>
      <c r="J214" s="70" t="s">
        <v>273</v>
      </c>
      <c r="K214" s="69" t="s">
        <v>1951</v>
      </c>
      <c r="L214" s="61">
        <v>1</v>
      </c>
      <c r="N214" s="63">
        <v>0.8</v>
      </c>
      <c r="P214" s="77" t="s">
        <v>65</v>
      </c>
      <c r="Q214" s="67" t="s">
        <v>608</v>
      </c>
      <c r="R214" s="68" t="s">
        <v>608</v>
      </c>
      <c r="S214" s="74" t="s">
        <v>66</v>
      </c>
      <c r="T214" s="115" t="s">
        <v>66</v>
      </c>
      <c r="U214" s="121" t="s">
        <v>171</v>
      </c>
      <c r="V214" s="121" t="s">
        <v>273</v>
      </c>
      <c r="AB214" s="69" t="s">
        <v>1227</v>
      </c>
      <c r="AC214" s="69">
        <v>-1</v>
      </c>
      <c r="AD214" s="7" t="s">
        <v>2863</v>
      </c>
      <c r="AE214" s="131" t="s">
        <v>2823</v>
      </c>
      <c r="AF214" s="149">
        <f>VLOOKUP($J214,context!$K$2:$AC$348,5,FALSE)</f>
        <v>0</v>
      </c>
      <c r="AG214" s="149">
        <f>VLOOKUP($J214,context!$K$2:$AC$348,6,FALSE)</f>
        <v>0</v>
      </c>
      <c r="AH214" s="149">
        <f>VLOOKUP($J214,context!$K$2:$AC$348,7,FALSE)</f>
        <v>0</v>
      </c>
      <c r="AI214" s="149">
        <f>VLOOKUP($J214,context!$K$2:$AC$348,8,FALSE)</f>
        <v>0.6</v>
      </c>
      <c r="AJ214" s="149">
        <f>VLOOKUP($J214,context!$K$2:$AC$348,9,FALSE)</f>
        <v>0.4</v>
      </c>
      <c r="AK214" s="149">
        <f>VLOOKUP($J214,context!$K$2:$AC$348,10,FALSE)</f>
        <v>1</v>
      </c>
      <c r="AL214" s="149">
        <f>VLOOKUP($J214,context!$K$2:$AC$348,11,FALSE)</f>
        <v>0.6</v>
      </c>
      <c r="AM214" s="149">
        <f>VLOOKUP($J214,context!$K$2:$AC$348,12,FALSE)</f>
        <v>0</v>
      </c>
      <c r="AN214" s="149">
        <f>VLOOKUP($J214,context!$K$2:$AC$348,13,FALSE)</f>
        <v>0</v>
      </c>
      <c r="AO214" s="149">
        <f>VLOOKUP($J214,context!$K$2:$AC$348,14,FALSE)</f>
        <v>0</v>
      </c>
      <c r="AP214" s="149">
        <f>VLOOKUP($J214,context!$K$2:$AC$348,15,FALSE)</f>
        <v>0</v>
      </c>
      <c r="AQ214" s="149">
        <f>VLOOKUP($J214,context!$K$2:$AC$348,16,FALSE)</f>
        <v>0</v>
      </c>
      <c r="AR214" s="149">
        <f t="shared" si="3"/>
        <v>2.6</v>
      </c>
    </row>
    <row r="215" spans="1:44" hidden="1">
      <c r="A215" s="52">
        <v>681</v>
      </c>
      <c r="B215" s="52" t="s">
        <v>13</v>
      </c>
      <c r="C215" s="117" t="s">
        <v>1902</v>
      </c>
      <c r="E215" s="69" t="s">
        <v>2271</v>
      </c>
      <c r="G215" s="62" t="s">
        <v>2006</v>
      </c>
      <c r="J215" s="70" t="s">
        <v>664</v>
      </c>
      <c r="K215" s="69" t="s">
        <v>2007</v>
      </c>
      <c r="N215" s="63">
        <v>0.6</v>
      </c>
      <c r="P215" s="77" t="s">
        <v>65</v>
      </c>
      <c r="Q215" s="67" t="s">
        <v>608</v>
      </c>
      <c r="R215" s="68" t="s">
        <v>145</v>
      </c>
      <c r="S215" s="74" t="s">
        <v>66</v>
      </c>
      <c r="T215" s="115" t="s">
        <v>66</v>
      </c>
      <c r="U215" s="121" t="s">
        <v>171</v>
      </c>
      <c r="V215" s="121" t="s">
        <v>442</v>
      </c>
      <c r="W215" s="77"/>
      <c r="X215" s="69" t="s">
        <v>609</v>
      </c>
      <c r="Y215" s="69" t="s">
        <v>609</v>
      </c>
      <c r="AB215" s="69" t="s">
        <v>2923</v>
      </c>
      <c r="AC215" s="69">
        <v>0</v>
      </c>
      <c r="AD215" s="7" t="s">
        <v>2863</v>
      </c>
      <c r="AE215" s="131" t="s">
        <v>301</v>
      </c>
      <c r="AF215" s="149">
        <f>VLOOKUP($J215,context!$K$2:$AC$348,5,FALSE)</f>
        <v>0</v>
      </c>
      <c r="AG215" s="149">
        <f>VLOOKUP($J215,context!$K$2:$AC$348,6,FALSE)</f>
        <v>0</v>
      </c>
      <c r="AH215" s="149">
        <f>VLOOKUP($J215,context!$K$2:$AC$348,7,FALSE)</f>
        <v>0</v>
      </c>
      <c r="AI215" s="149">
        <f>VLOOKUP($J215,context!$K$2:$AC$348,8,FALSE)</f>
        <v>0.2</v>
      </c>
      <c r="AJ215" s="149">
        <f>VLOOKUP($J215,context!$K$2:$AC$348,9,FALSE)</f>
        <v>0</v>
      </c>
      <c r="AK215" s="149">
        <f>VLOOKUP($J215,context!$K$2:$AC$348,10,FALSE)</f>
        <v>0</v>
      </c>
      <c r="AL215" s="149">
        <f>VLOOKUP($J215,context!$K$2:$AC$348,11,FALSE)</f>
        <v>0.2</v>
      </c>
      <c r="AM215" s="149">
        <f>VLOOKUP($J215,context!$K$2:$AC$348,12,FALSE)</f>
        <v>0</v>
      </c>
      <c r="AN215" s="149">
        <f>VLOOKUP($J215,context!$K$2:$AC$348,13,FALSE)</f>
        <v>0.6</v>
      </c>
      <c r="AO215" s="149">
        <f>VLOOKUP($J215,context!$K$2:$AC$348,14,FALSE)</f>
        <v>0.6</v>
      </c>
      <c r="AP215" s="149">
        <f>VLOOKUP($J215,context!$K$2:$AC$348,15,FALSE)</f>
        <v>0</v>
      </c>
      <c r="AQ215" s="149">
        <f>VLOOKUP($J215,context!$K$2:$AC$348,16,FALSE)</f>
        <v>0.2</v>
      </c>
      <c r="AR215" s="149">
        <f t="shared" si="3"/>
        <v>1.8</v>
      </c>
    </row>
    <row r="216" spans="1:44" hidden="1">
      <c r="A216" s="122">
        <v>924</v>
      </c>
      <c r="B216" s="52" t="s">
        <v>13</v>
      </c>
      <c r="C216" s="66" t="s">
        <v>32</v>
      </c>
      <c r="D216" s="52"/>
      <c r="E216" s="77" t="s">
        <v>1190</v>
      </c>
      <c r="F216" s="50">
        <v>3</v>
      </c>
      <c r="G216" s="50" t="s">
        <v>663</v>
      </c>
      <c r="H216" s="77"/>
      <c r="I216" s="69" t="s">
        <v>664</v>
      </c>
      <c r="J216" s="70" t="s">
        <v>664</v>
      </c>
      <c r="K216" s="61" t="s">
        <v>2007</v>
      </c>
      <c r="M216" s="77"/>
      <c r="N216" s="6">
        <v>0.6</v>
      </c>
      <c r="O216" s="55">
        <v>42328</v>
      </c>
      <c r="P216" s="77" t="s">
        <v>65</v>
      </c>
      <c r="Q216" s="67" t="s">
        <v>608</v>
      </c>
      <c r="R216" s="68" t="s">
        <v>145</v>
      </c>
      <c r="S216" s="74" t="s">
        <v>66</v>
      </c>
      <c r="T216" s="115" t="s">
        <v>66</v>
      </c>
      <c r="U216" s="121" t="s">
        <v>171</v>
      </c>
      <c r="V216" s="121" t="s">
        <v>442</v>
      </c>
      <c r="W216" s="77"/>
      <c r="X216" s="69" t="s">
        <v>609</v>
      </c>
      <c r="Y216" s="69" t="s">
        <v>609</v>
      </c>
      <c r="Z216" s="77"/>
      <c r="AB216" s="69" t="s">
        <v>2923</v>
      </c>
      <c r="AC216" s="69">
        <v>0</v>
      </c>
      <c r="AD216" s="7" t="s">
        <v>2863</v>
      </c>
      <c r="AE216" s="131" t="s">
        <v>301</v>
      </c>
      <c r="AF216" s="149">
        <f>VLOOKUP($J216,context!$K$2:$AC$348,5,FALSE)</f>
        <v>0</v>
      </c>
      <c r="AG216" s="149">
        <f>VLOOKUP($J216,context!$K$2:$AC$348,6,FALSE)</f>
        <v>0</v>
      </c>
      <c r="AH216" s="149">
        <f>VLOOKUP($J216,context!$K$2:$AC$348,7,FALSE)</f>
        <v>0</v>
      </c>
      <c r="AI216" s="149">
        <f>VLOOKUP($J216,context!$K$2:$AC$348,8,FALSE)</f>
        <v>0.2</v>
      </c>
      <c r="AJ216" s="149">
        <f>VLOOKUP($J216,context!$K$2:$AC$348,9,FALSE)</f>
        <v>0</v>
      </c>
      <c r="AK216" s="149">
        <f>VLOOKUP($J216,context!$K$2:$AC$348,10,FALSE)</f>
        <v>0</v>
      </c>
      <c r="AL216" s="149">
        <f>VLOOKUP($J216,context!$K$2:$AC$348,11,FALSE)</f>
        <v>0.2</v>
      </c>
      <c r="AM216" s="149">
        <f>VLOOKUP($J216,context!$K$2:$AC$348,12,FALSE)</f>
        <v>0</v>
      </c>
      <c r="AN216" s="149">
        <f>VLOOKUP($J216,context!$K$2:$AC$348,13,FALSE)</f>
        <v>0.6</v>
      </c>
      <c r="AO216" s="149">
        <f>VLOOKUP($J216,context!$K$2:$AC$348,14,FALSE)</f>
        <v>0.6</v>
      </c>
      <c r="AP216" s="149">
        <f>VLOOKUP($J216,context!$K$2:$AC$348,15,FALSE)</f>
        <v>0</v>
      </c>
      <c r="AQ216" s="149">
        <f>VLOOKUP($J216,context!$K$2:$AC$348,16,FALSE)</f>
        <v>0.2</v>
      </c>
      <c r="AR216" s="149">
        <f t="shared" si="3"/>
        <v>1.8</v>
      </c>
    </row>
    <row r="217" spans="1:44" hidden="1">
      <c r="A217" s="52">
        <v>34</v>
      </c>
      <c r="B217" s="52" t="s">
        <v>13</v>
      </c>
      <c r="C217" s="66" t="s">
        <v>44</v>
      </c>
      <c r="D217" s="52"/>
      <c r="E217" s="77" t="s">
        <v>629</v>
      </c>
      <c r="F217" s="50">
        <v>4</v>
      </c>
      <c r="G217" s="77" t="s">
        <v>663</v>
      </c>
      <c r="H217" s="77"/>
      <c r="I217" s="69" t="s">
        <v>663</v>
      </c>
      <c r="J217" s="70" t="s">
        <v>2379</v>
      </c>
      <c r="K217" s="77" t="s">
        <v>665</v>
      </c>
      <c r="L217" s="77"/>
      <c r="M217" s="77"/>
      <c r="N217" s="6">
        <v>0.6</v>
      </c>
      <c r="O217" s="55"/>
      <c r="P217" s="77" t="s">
        <v>65</v>
      </c>
      <c r="Q217" s="67" t="s">
        <v>608</v>
      </c>
      <c r="R217" s="68" t="s">
        <v>145</v>
      </c>
      <c r="S217" s="74" t="s">
        <v>66</v>
      </c>
      <c r="T217" s="115" t="s">
        <v>66</v>
      </c>
      <c r="U217" s="121" t="s">
        <v>171</v>
      </c>
      <c r="V217" s="121" t="s">
        <v>442</v>
      </c>
      <c r="W217" s="77"/>
      <c r="X217" s="69" t="s">
        <v>609</v>
      </c>
      <c r="Y217" s="69" t="s">
        <v>609</v>
      </c>
      <c r="Z217" s="77"/>
      <c r="AB217" s="69" t="s">
        <v>2924</v>
      </c>
      <c r="AC217" s="69">
        <v>-1</v>
      </c>
      <c r="AD217" s="7" t="s">
        <v>2863</v>
      </c>
      <c r="AE217" s="131" t="s">
        <v>2823</v>
      </c>
      <c r="AF217" s="149">
        <f>VLOOKUP($J217,context!$K$2:$AC$348,5,FALSE)</f>
        <v>0</v>
      </c>
      <c r="AG217" s="149">
        <f>VLOOKUP($J217,context!$K$2:$AC$348,6,FALSE)</f>
        <v>0</v>
      </c>
      <c r="AH217" s="149">
        <f>VLOOKUP($J217,context!$K$2:$AC$348,7,FALSE)</f>
        <v>0</v>
      </c>
      <c r="AI217" s="149">
        <f>VLOOKUP($J217,context!$K$2:$AC$348,8,FALSE)</f>
        <v>0</v>
      </c>
      <c r="AJ217" s="149">
        <f>VLOOKUP($J217,context!$K$2:$AC$348,9,FALSE)</f>
        <v>0</v>
      </c>
      <c r="AK217" s="149">
        <f>VLOOKUP($J217,context!$K$2:$AC$348,10,FALSE)</f>
        <v>0</v>
      </c>
      <c r="AL217" s="149">
        <f>VLOOKUP($J217,context!$K$2:$AC$348,11,FALSE)</f>
        <v>0.2</v>
      </c>
      <c r="AM217" s="149">
        <f>VLOOKUP($J217,context!$K$2:$AC$348,12,FALSE)</f>
        <v>0.2</v>
      </c>
      <c r="AN217" s="149">
        <f>VLOOKUP($J217,context!$K$2:$AC$348,13,FALSE)</f>
        <v>0.6</v>
      </c>
      <c r="AO217" s="149">
        <f>VLOOKUP($J217,context!$K$2:$AC$348,14,FALSE)</f>
        <v>0.2</v>
      </c>
      <c r="AP217" s="149">
        <f>VLOOKUP($J217,context!$K$2:$AC$348,15,FALSE)</f>
        <v>0</v>
      </c>
      <c r="AQ217" s="149">
        <f>VLOOKUP($J217,context!$K$2:$AC$348,16,FALSE)</f>
        <v>0.8</v>
      </c>
      <c r="AR217" s="149">
        <f t="shared" si="3"/>
        <v>2</v>
      </c>
    </row>
    <row r="218" spans="1:44" hidden="1">
      <c r="A218" s="52">
        <v>172</v>
      </c>
      <c r="B218" s="52" t="s">
        <v>13</v>
      </c>
      <c r="C218" s="66" t="s">
        <v>800</v>
      </c>
      <c r="D218" s="52" t="s">
        <v>801</v>
      </c>
      <c r="E218" s="77" t="s">
        <v>802</v>
      </c>
      <c r="F218" s="50">
        <v>4</v>
      </c>
      <c r="G218" s="50" t="s">
        <v>366</v>
      </c>
      <c r="H218" s="77"/>
      <c r="I218" s="69" t="s">
        <v>366</v>
      </c>
      <c r="J218" s="70" t="s">
        <v>808</v>
      </c>
      <c r="K218" s="77" t="s">
        <v>803</v>
      </c>
      <c r="L218" s="77">
        <v>0</v>
      </c>
      <c r="M218" s="77"/>
      <c r="N218" s="6">
        <v>0.6</v>
      </c>
      <c r="O218" s="55">
        <v>43018</v>
      </c>
      <c r="P218" s="77" t="s">
        <v>688</v>
      </c>
      <c r="Q218" s="67" t="s">
        <v>608</v>
      </c>
      <c r="R218" s="68" t="s">
        <v>608</v>
      </c>
      <c r="S218" s="74" t="s">
        <v>66</v>
      </c>
      <c r="T218" s="115" t="s">
        <v>66</v>
      </c>
      <c r="U218" s="121" t="s">
        <v>171</v>
      </c>
      <c r="V218" s="121" t="s">
        <v>167</v>
      </c>
      <c r="W218" s="77"/>
      <c r="X218" s="77"/>
      <c r="Y218" s="69" t="s">
        <v>609</v>
      </c>
      <c r="Z218" s="77"/>
      <c r="AB218" s="56" t="s">
        <v>1217</v>
      </c>
      <c r="AC218" s="69">
        <v>0</v>
      </c>
      <c r="AD218" s="7" t="s">
        <v>2863</v>
      </c>
      <c r="AE218" s="131" t="s">
        <v>2776</v>
      </c>
      <c r="AF218" s="149">
        <f>VLOOKUP($J218,context!$K$2:$AC$348,5,FALSE)</f>
        <v>0</v>
      </c>
      <c r="AG218" s="149">
        <f>VLOOKUP($J218,context!$K$2:$AC$348,6,FALSE)</f>
        <v>0</v>
      </c>
      <c r="AH218" s="149">
        <f>VLOOKUP($J218,context!$K$2:$AC$348,7,FALSE)</f>
        <v>0</v>
      </c>
      <c r="AI218" s="149">
        <f>VLOOKUP($J218,context!$K$2:$AC$348,8,FALSE)</f>
        <v>0.6</v>
      </c>
      <c r="AJ218" s="149">
        <f>VLOOKUP($J218,context!$K$2:$AC$348,9,FALSE)</f>
        <v>0.6</v>
      </c>
      <c r="AK218" s="149">
        <f>VLOOKUP($J218,context!$K$2:$AC$348,10,FALSE)</f>
        <v>0</v>
      </c>
      <c r="AL218" s="149">
        <f>VLOOKUP($J218,context!$K$2:$AC$348,11,FALSE)</f>
        <v>0.8</v>
      </c>
      <c r="AM218" s="149">
        <f>VLOOKUP($J218,context!$K$2:$AC$348,12,FALSE)</f>
        <v>0.2</v>
      </c>
      <c r="AN218" s="149">
        <f>VLOOKUP($J218,context!$K$2:$AC$348,13,FALSE)</f>
        <v>0</v>
      </c>
      <c r="AO218" s="149">
        <f>VLOOKUP($J218,context!$K$2:$AC$348,14,FALSE)</f>
        <v>0.2</v>
      </c>
      <c r="AP218" s="149">
        <f>VLOOKUP($J218,context!$K$2:$AC$348,15,FALSE)</f>
        <v>0</v>
      </c>
      <c r="AQ218" s="149">
        <f>VLOOKUP($J218,context!$K$2:$AC$348,16,FALSE)</f>
        <v>0.4</v>
      </c>
      <c r="AR218" s="149">
        <f t="shared" si="3"/>
        <v>2.8000000000000003</v>
      </c>
    </row>
    <row r="219" spans="1:44" hidden="1">
      <c r="A219" s="52">
        <v>684</v>
      </c>
      <c r="B219" s="52" t="s">
        <v>13</v>
      </c>
      <c r="C219" s="117" t="s">
        <v>1902</v>
      </c>
      <c r="E219" s="69" t="s">
        <v>2271</v>
      </c>
      <c r="G219" s="62" t="s">
        <v>366</v>
      </c>
      <c r="J219" s="70" t="s">
        <v>808</v>
      </c>
      <c r="K219" s="61" t="s">
        <v>2011</v>
      </c>
      <c r="L219" s="61">
        <v>0</v>
      </c>
      <c r="N219" s="6">
        <v>0.6</v>
      </c>
      <c r="O219" s="55">
        <v>43019</v>
      </c>
      <c r="P219" s="77" t="s">
        <v>688</v>
      </c>
      <c r="Q219" s="67" t="s">
        <v>608</v>
      </c>
      <c r="R219" s="68" t="s">
        <v>608</v>
      </c>
      <c r="S219" s="74" t="s">
        <v>66</v>
      </c>
      <c r="T219" s="115" t="s">
        <v>66</v>
      </c>
      <c r="U219" s="121" t="s">
        <v>171</v>
      </c>
      <c r="V219" s="121" t="s">
        <v>167</v>
      </c>
      <c r="W219" s="77"/>
      <c r="X219" s="77"/>
      <c r="Y219" s="69" t="s">
        <v>609</v>
      </c>
      <c r="AB219" s="56" t="s">
        <v>1217</v>
      </c>
      <c r="AC219" s="69">
        <v>0</v>
      </c>
      <c r="AD219" s="7" t="s">
        <v>2863</v>
      </c>
      <c r="AE219" s="131" t="s">
        <v>2776</v>
      </c>
      <c r="AF219" s="149">
        <f>VLOOKUP($J219,context!$K$2:$AC$348,5,FALSE)</f>
        <v>0</v>
      </c>
      <c r="AG219" s="149">
        <f>VLOOKUP($J219,context!$K$2:$AC$348,6,FALSE)</f>
        <v>0</v>
      </c>
      <c r="AH219" s="149">
        <f>VLOOKUP($J219,context!$K$2:$AC$348,7,FALSE)</f>
        <v>0</v>
      </c>
      <c r="AI219" s="149">
        <f>VLOOKUP($J219,context!$K$2:$AC$348,8,FALSE)</f>
        <v>0.6</v>
      </c>
      <c r="AJ219" s="149">
        <f>VLOOKUP($J219,context!$K$2:$AC$348,9,FALSE)</f>
        <v>0.6</v>
      </c>
      <c r="AK219" s="149">
        <f>VLOOKUP($J219,context!$K$2:$AC$348,10,FALSE)</f>
        <v>0</v>
      </c>
      <c r="AL219" s="149">
        <f>VLOOKUP($J219,context!$K$2:$AC$348,11,FALSE)</f>
        <v>0.8</v>
      </c>
      <c r="AM219" s="149">
        <f>VLOOKUP($J219,context!$K$2:$AC$348,12,FALSE)</f>
        <v>0.2</v>
      </c>
      <c r="AN219" s="149">
        <f>VLOOKUP($J219,context!$K$2:$AC$348,13,FALSE)</f>
        <v>0</v>
      </c>
      <c r="AO219" s="149">
        <f>VLOOKUP($J219,context!$K$2:$AC$348,14,FALSE)</f>
        <v>0.2</v>
      </c>
      <c r="AP219" s="149">
        <f>VLOOKUP($J219,context!$K$2:$AC$348,15,FALSE)</f>
        <v>0</v>
      </c>
      <c r="AQ219" s="149">
        <f>VLOOKUP($J219,context!$K$2:$AC$348,16,FALSE)</f>
        <v>0.4</v>
      </c>
      <c r="AR219" s="149">
        <f t="shared" si="3"/>
        <v>2.8000000000000003</v>
      </c>
    </row>
    <row r="220" spans="1:44" hidden="1">
      <c r="A220" s="52">
        <v>30</v>
      </c>
      <c r="B220" s="52" t="s">
        <v>13</v>
      </c>
      <c r="C220" s="66" t="s">
        <v>44</v>
      </c>
      <c r="D220" s="52"/>
      <c r="E220" s="77" t="s">
        <v>629</v>
      </c>
      <c r="F220" s="50">
        <v>4</v>
      </c>
      <c r="G220" s="77" t="s">
        <v>316</v>
      </c>
      <c r="H220" s="77"/>
      <c r="I220" s="69" t="s">
        <v>316</v>
      </c>
      <c r="J220" s="70" t="s">
        <v>656</v>
      </c>
      <c r="K220" s="77" t="s">
        <v>657</v>
      </c>
      <c r="L220" s="77"/>
      <c r="M220" s="77"/>
      <c r="N220" s="6">
        <v>0.8</v>
      </c>
      <c r="O220" s="55"/>
      <c r="P220" s="77" t="s">
        <v>65</v>
      </c>
      <c r="Q220" s="67" t="s">
        <v>612</v>
      </c>
      <c r="R220" s="68" t="s">
        <v>71</v>
      </c>
      <c r="S220" s="74" t="s">
        <v>66</v>
      </c>
      <c r="T220" s="115" t="s">
        <v>66</v>
      </c>
      <c r="U220" s="121" t="s">
        <v>238</v>
      </c>
      <c r="V220" s="121" t="s">
        <v>72</v>
      </c>
      <c r="W220" s="69" t="s">
        <v>609</v>
      </c>
      <c r="X220" s="69" t="s">
        <v>609</v>
      </c>
      <c r="Y220" s="69" t="s">
        <v>609</v>
      </c>
      <c r="Z220" s="77"/>
      <c r="AA220" s="7" t="s">
        <v>658</v>
      </c>
      <c r="AB220" s="69" t="s">
        <v>1228</v>
      </c>
      <c r="AC220" s="69">
        <v>0</v>
      </c>
      <c r="AD220" s="7"/>
      <c r="AE220" s="70" t="s">
        <v>959</v>
      </c>
      <c r="AF220" s="149">
        <f>VLOOKUP($J220,context!$K$2:$AC$348,5,FALSE)</f>
        <v>0</v>
      </c>
      <c r="AG220" s="149">
        <f>VLOOKUP($J220,context!$K$2:$AC$348,6,FALSE)</f>
        <v>0</v>
      </c>
      <c r="AH220" s="149">
        <f>VLOOKUP($J220,context!$K$2:$AC$348,7,FALSE)</f>
        <v>0</v>
      </c>
      <c r="AI220" s="149">
        <f>VLOOKUP($J220,context!$K$2:$AC$348,8,FALSE)</f>
        <v>0.6</v>
      </c>
      <c r="AJ220" s="149">
        <f>VLOOKUP($J220,context!$K$2:$AC$348,9,FALSE)</f>
        <v>0.2</v>
      </c>
      <c r="AK220" s="149">
        <f>VLOOKUP($J220,context!$K$2:$AC$348,10,FALSE)</f>
        <v>0</v>
      </c>
      <c r="AL220" s="149">
        <f>VLOOKUP($J220,context!$K$2:$AC$348,11,FALSE)</f>
        <v>1</v>
      </c>
      <c r="AM220" s="149">
        <f>VLOOKUP($J220,context!$K$2:$AC$348,12,FALSE)</f>
        <v>0.2</v>
      </c>
      <c r="AN220" s="149">
        <f>VLOOKUP($J220,context!$K$2:$AC$348,13,FALSE)</f>
        <v>0.4</v>
      </c>
      <c r="AO220" s="149">
        <f>VLOOKUP($J220,context!$K$2:$AC$348,14,FALSE)</f>
        <v>0</v>
      </c>
      <c r="AP220" s="149">
        <f>VLOOKUP($J220,context!$K$2:$AC$348,15,FALSE)</f>
        <v>0</v>
      </c>
      <c r="AQ220" s="149">
        <f>VLOOKUP($J220,context!$K$2:$AC$348,16,FALSE)</f>
        <v>0.2</v>
      </c>
      <c r="AR220" s="149">
        <f t="shared" si="3"/>
        <v>2.6</v>
      </c>
    </row>
    <row r="221" spans="1:44" hidden="1">
      <c r="A221" s="52">
        <v>173</v>
      </c>
      <c r="B221" s="52" t="s">
        <v>13</v>
      </c>
      <c r="C221" s="66" t="s">
        <v>800</v>
      </c>
      <c r="D221" s="52" t="s">
        <v>801</v>
      </c>
      <c r="E221" s="77" t="s">
        <v>802</v>
      </c>
      <c r="F221" s="50">
        <v>4</v>
      </c>
      <c r="G221" s="50" t="s">
        <v>318</v>
      </c>
      <c r="H221" s="77"/>
      <c r="I221" s="69" t="s">
        <v>318</v>
      </c>
      <c r="J221" s="70" t="s">
        <v>656</v>
      </c>
      <c r="K221" s="77" t="s">
        <v>803</v>
      </c>
      <c r="L221" s="77"/>
      <c r="M221" s="77"/>
      <c r="N221" s="6">
        <v>0.8</v>
      </c>
      <c r="O221" s="55">
        <v>43018</v>
      </c>
      <c r="P221" s="77" t="s">
        <v>65</v>
      </c>
      <c r="Q221" s="67" t="s">
        <v>612</v>
      </c>
      <c r="R221" s="68" t="s">
        <v>71</v>
      </c>
      <c r="S221" s="74" t="s">
        <v>66</v>
      </c>
      <c r="T221" s="115" t="s">
        <v>66</v>
      </c>
      <c r="U221" s="121" t="s">
        <v>238</v>
      </c>
      <c r="V221" s="121" t="s">
        <v>72</v>
      </c>
      <c r="W221" s="69" t="s">
        <v>609</v>
      </c>
      <c r="X221" s="69" t="s">
        <v>609</v>
      </c>
      <c r="Y221" s="69" t="s">
        <v>609</v>
      </c>
      <c r="Z221" s="77"/>
      <c r="AB221" s="69" t="s">
        <v>1228</v>
      </c>
      <c r="AC221" s="69">
        <v>0</v>
      </c>
      <c r="AD221" s="7"/>
      <c r="AE221" s="70" t="s">
        <v>959</v>
      </c>
      <c r="AF221" s="149">
        <f>VLOOKUP($J221,context!$K$2:$AC$348,5,FALSE)</f>
        <v>0</v>
      </c>
      <c r="AG221" s="149">
        <f>VLOOKUP($J221,context!$K$2:$AC$348,6,FALSE)</f>
        <v>0</v>
      </c>
      <c r="AH221" s="149">
        <f>VLOOKUP($J221,context!$K$2:$AC$348,7,FALSE)</f>
        <v>0</v>
      </c>
      <c r="AI221" s="149">
        <f>VLOOKUP($J221,context!$K$2:$AC$348,8,FALSE)</f>
        <v>0.6</v>
      </c>
      <c r="AJ221" s="149">
        <f>VLOOKUP($J221,context!$K$2:$AC$348,9,FALSE)</f>
        <v>0.2</v>
      </c>
      <c r="AK221" s="149">
        <f>VLOOKUP($J221,context!$K$2:$AC$348,10,FALSE)</f>
        <v>0</v>
      </c>
      <c r="AL221" s="149">
        <f>VLOOKUP($J221,context!$K$2:$AC$348,11,FALSE)</f>
        <v>1</v>
      </c>
      <c r="AM221" s="149">
        <f>VLOOKUP($J221,context!$K$2:$AC$348,12,FALSE)</f>
        <v>0.2</v>
      </c>
      <c r="AN221" s="149">
        <f>VLOOKUP($J221,context!$K$2:$AC$348,13,FALSE)</f>
        <v>0.4</v>
      </c>
      <c r="AO221" s="149">
        <f>VLOOKUP($J221,context!$K$2:$AC$348,14,FALSE)</f>
        <v>0</v>
      </c>
      <c r="AP221" s="149">
        <f>VLOOKUP($J221,context!$K$2:$AC$348,15,FALSE)</f>
        <v>0</v>
      </c>
      <c r="AQ221" s="149">
        <f>VLOOKUP($J221,context!$K$2:$AC$348,16,FALSE)</f>
        <v>0.2</v>
      </c>
      <c r="AR221" s="149">
        <f t="shared" si="3"/>
        <v>2.6</v>
      </c>
    </row>
    <row r="222" spans="1:44" hidden="1">
      <c r="A222" s="52">
        <v>231</v>
      </c>
      <c r="B222" s="52" t="s">
        <v>13</v>
      </c>
      <c r="C222" s="115" t="s">
        <v>41</v>
      </c>
      <c r="D222" s="52" t="s">
        <v>812</v>
      </c>
      <c r="E222" s="77" t="s">
        <v>842</v>
      </c>
      <c r="F222" s="50">
        <v>4</v>
      </c>
      <c r="G222" s="50" t="s">
        <v>315</v>
      </c>
      <c r="H222" s="50"/>
      <c r="I222" s="69" t="s">
        <v>315</v>
      </c>
      <c r="J222" s="70" t="s">
        <v>656</v>
      </c>
      <c r="K222" s="77" t="s">
        <v>657</v>
      </c>
      <c r="L222" s="77"/>
      <c r="M222" s="77" t="s">
        <v>815</v>
      </c>
      <c r="N222" s="6">
        <v>0.8</v>
      </c>
      <c r="O222" s="6"/>
      <c r="P222" s="77" t="s">
        <v>65</v>
      </c>
      <c r="Q222" s="67" t="s">
        <v>612</v>
      </c>
      <c r="R222" s="68" t="s">
        <v>71</v>
      </c>
      <c r="S222" s="74" t="s">
        <v>66</v>
      </c>
      <c r="T222" s="115" t="s">
        <v>66</v>
      </c>
      <c r="U222" s="121" t="s">
        <v>238</v>
      </c>
      <c r="V222" s="121" t="s">
        <v>72</v>
      </c>
      <c r="W222" s="69" t="s">
        <v>609</v>
      </c>
      <c r="X222" s="69" t="s">
        <v>609</v>
      </c>
      <c r="Y222" s="69" t="s">
        <v>609</v>
      </c>
      <c r="Z222" s="77"/>
      <c r="AB222" s="69" t="s">
        <v>1228</v>
      </c>
      <c r="AC222" s="69">
        <v>0</v>
      </c>
      <c r="AD222" s="7"/>
      <c r="AE222" s="70" t="s">
        <v>959</v>
      </c>
      <c r="AF222" s="149">
        <f>VLOOKUP($J222,context!$K$2:$AC$348,5,FALSE)</f>
        <v>0</v>
      </c>
      <c r="AG222" s="149">
        <f>VLOOKUP($J222,context!$K$2:$AC$348,6,FALSE)</f>
        <v>0</v>
      </c>
      <c r="AH222" s="149">
        <f>VLOOKUP($J222,context!$K$2:$AC$348,7,FALSE)</f>
        <v>0</v>
      </c>
      <c r="AI222" s="149">
        <f>VLOOKUP($J222,context!$K$2:$AC$348,8,FALSE)</f>
        <v>0.6</v>
      </c>
      <c r="AJ222" s="149">
        <f>VLOOKUP($J222,context!$K$2:$AC$348,9,FALSE)</f>
        <v>0.2</v>
      </c>
      <c r="AK222" s="149">
        <f>VLOOKUP($J222,context!$K$2:$AC$348,10,FALSE)</f>
        <v>0</v>
      </c>
      <c r="AL222" s="149">
        <f>VLOOKUP($J222,context!$K$2:$AC$348,11,FALSE)</f>
        <v>1</v>
      </c>
      <c r="AM222" s="149">
        <f>VLOOKUP($J222,context!$K$2:$AC$348,12,FALSE)</f>
        <v>0.2</v>
      </c>
      <c r="AN222" s="149">
        <f>VLOOKUP($J222,context!$K$2:$AC$348,13,FALSE)</f>
        <v>0.4</v>
      </c>
      <c r="AO222" s="149">
        <f>VLOOKUP($J222,context!$K$2:$AC$348,14,FALSE)</f>
        <v>0</v>
      </c>
      <c r="AP222" s="149">
        <f>VLOOKUP($J222,context!$K$2:$AC$348,15,FALSE)</f>
        <v>0</v>
      </c>
      <c r="AQ222" s="149">
        <f>VLOOKUP($J222,context!$K$2:$AC$348,16,FALSE)</f>
        <v>0.2</v>
      </c>
      <c r="AR222" s="149">
        <f t="shared" si="3"/>
        <v>2.6</v>
      </c>
    </row>
    <row r="223" spans="1:44" hidden="1">
      <c r="A223" s="122">
        <v>925</v>
      </c>
      <c r="B223" s="52" t="s">
        <v>13</v>
      </c>
      <c r="C223" s="66" t="s">
        <v>32</v>
      </c>
      <c r="D223" s="52"/>
      <c r="E223" s="77" t="s">
        <v>1190</v>
      </c>
      <c r="F223" s="50">
        <v>3</v>
      </c>
      <c r="G223" s="50" t="s">
        <v>316</v>
      </c>
      <c r="H223" s="77"/>
      <c r="I223" s="69" t="s">
        <v>316</v>
      </c>
      <c r="J223" s="70" t="s">
        <v>656</v>
      </c>
      <c r="K223" s="77"/>
      <c r="L223" s="69">
        <v>0</v>
      </c>
      <c r="M223" s="77"/>
      <c r="N223" s="6">
        <v>0.8</v>
      </c>
      <c r="O223" s="55">
        <v>42328</v>
      </c>
      <c r="P223" s="77" t="s">
        <v>65</v>
      </c>
      <c r="Q223" s="67" t="s">
        <v>612</v>
      </c>
      <c r="R223" s="68" t="s">
        <v>71</v>
      </c>
      <c r="S223" s="74" t="s">
        <v>66</v>
      </c>
      <c r="T223" s="115" t="s">
        <v>66</v>
      </c>
      <c r="U223" s="121" t="s">
        <v>238</v>
      </c>
      <c r="V223" s="121" t="s">
        <v>72</v>
      </c>
      <c r="W223" s="69" t="s">
        <v>609</v>
      </c>
      <c r="X223" s="69" t="s">
        <v>609</v>
      </c>
      <c r="Y223" s="69" t="s">
        <v>609</v>
      </c>
      <c r="Z223" s="77"/>
      <c r="AB223" s="69" t="s">
        <v>1228</v>
      </c>
      <c r="AC223" s="69">
        <v>0</v>
      </c>
      <c r="AD223" s="7"/>
      <c r="AE223" s="70" t="s">
        <v>959</v>
      </c>
      <c r="AF223" s="149">
        <f>VLOOKUP($J223,context!$K$2:$AC$348,5,FALSE)</f>
        <v>0</v>
      </c>
      <c r="AG223" s="149">
        <f>VLOOKUP($J223,context!$K$2:$AC$348,6,FALSE)</f>
        <v>0</v>
      </c>
      <c r="AH223" s="149">
        <f>VLOOKUP($J223,context!$K$2:$AC$348,7,FALSE)</f>
        <v>0</v>
      </c>
      <c r="AI223" s="149">
        <f>VLOOKUP($J223,context!$K$2:$AC$348,8,FALSE)</f>
        <v>0.6</v>
      </c>
      <c r="AJ223" s="149">
        <f>VLOOKUP($J223,context!$K$2:$AC$348,9,FALSE)</f>
        <v>0.2</v>
      </c>
      <c r="AK223" s="149">
        <f>VLOOKUP($J223,context!$K$2:$AC$348,10,FALSE)</f>
        <v>0</v>
      </c>
      <c r="AL223" s="149">
        <f>VLOOKUP($J223,context!$K$2:$AC$348,11,FALSE)</f>
        <v>1</v>
      </c>
      <c r="AM223" s="149">
        <f>VLOOKUP($J223,context!$K$2:$AC$348,12,FALSE)</f>
        <v>0.2</v>
      </c>
      <c r="AN223" s="149">
        <f>VLOOKUP($J223,context!$K$2:$AC$348,13,FALSE)</f>
        <v>0.4</v>
      </c>
      <c r="AO223" s="149">
        <f>VLOOKUP($J223,context!$K$2:$AC$348,14,FALSE)</f>
        <v>0</v>
      </c>
      <c r="AP223" s="149">
        <f>VLOOKUP($J223,context!$K$2:$AC$348,15,FALSE)</f>
        <v>0</v>
      </c>
      <c r="AQ223" s="149">
        <f>VLOOKUP($J223,context!$K$2:$AC$348,16,FALSE)</f>
        <v>0.2</v>
      </c>
      <c r="AR223" s="149">
        <f t="shared" si="3"/>
        <v>2.6</v>
      </c>
    </row>
    <row r="224" spans="1:44" hidden="1">
      <c r="A224" s="52">
        <v>35</v>
      </c>
      <c r="B224" s="52" t="s">
        <v>13</v>
      </c>
      <c r="C224" s="66" t="s">
        <v>44</v>
      </c>
      <c r="D224" s="52"/>
      <c r="E224" s="77" t="s">
        <v>629</v>
      </c>
      <c r="F224" s="50">
        <v>4</v>
      </c>
      <c r="G224" s="77" t="s">
        <v>205</v>
      </c>
      <c r="H224" s="77"/>
      <c r="I224" s="69" t="s">
        <v>205</v>
      </c>
      <c r="J224" s="70" t="s">
        <v>666</v>
      </c>
      <c r="K224" s="77" t="s">
        <v>667</v>
      </c>
      <c r="L224" s="77"/>
      <c r="M224" s="77"/>
      <c r="N224" s="6">
        <v>0.8</v>
      </c>
      <c r="O224" s="55"/>
      <c r="P224" s="77" t="s">
        <v>65</v>
      </c>
      <c r="Q224" s="67" t="s">
        <v>612</v>
      </c>
      <c r="R224" s="68" t="s">
        <v>71</v>
      </c>
      <c r="S224" s="74" t="s">
        <v>66</v>
      </c>
      <c r="T224" s="115" t="s">
        <v>66</v>
      </c>
      <c r="U224" s="121" t="s">
        <v>238</v>
      </c>
      <c r="V224" s="121" t="s">
        <v>72</v>
      </c>
      <c r="W224" s="69" t="s">
        <v>609</v>
      </c>
      <c r="X224" s="69" t="s">
        <v>609</v>
      </c>
      <c r="Y224" s="69" t="s">
        <v>609</v>
      </c>
      <c r="Z224" s="77"/>
      <c r="AB224" s="69" t="s">
        <v>1228</v>
      </c>
      <c r="AC224" s="69">
        <v>0</v>
      </c>
      <c r="AD224" s="7"/>
      <c r="AE224" s="70" t="s">
        <v>959</v>
      </c>
      <c r="AF224" s="149">
        <f>VLOOKUP($J224,context!$K$2:$AC$348,5,FALSE)</f>
        <v>0</v>
      </c>
      <c r="AG224" s="149">
        <f>VLOOKUP($J224,context!$K$2:$AC$348,6,FALSE)</f>
        <v>0</v>
      </c>
      <c r="AH224" s="149">
        <f>VLOOKUP($J224,context!$K$2:$AC$348,7,FALSE)</f>
        <v>0</v>
      </c>
      <c r="AI224" s="149">
        <f>VLOOKUP($J224,context!$K$2:$AC$348,8,FALSE)</f>
        <v>0.6</v>
      </c>
      <c r="AJ224" s="149">
        <f>VLOOKUP($J224,context!$K$2:$AC$348,9,FALSE)</f>
        <v>0.2</v>
      </c>
      <c r="AK224" s="149">
        <f>VLOOKUP($J224,context!$K$2:$AC$348,10,FALSE)</f>
        <v>0</v>
      </c>
      <c r="AL224" s="149">
        <f>VLOOKUP($J224,context!$K$2:$AC$348,11,FALSE)</f>
        <v>1</v>
      </c>
      <c r="AM224" s="149">
        <f>VLOOKUP($J224,context!$K$2:$AC$348,12,FALSE)</f>
        <v>0.2</v>
      </c>
      <c r="AN224" s="149">
        <f>VLOOKUP($J224,context!$K$2:$AC$348,13,FALSE)</f>
        <v>0.2</v>
      </c>
      <c r="AO224" s="149">
        <f>VLOOKUP($J224,context!$K$2:$AC$348,14,FALSE)</f>
        <v>0</v>
      </c>
      <c r="AP224" s="149">
        <f>VLOOKUP($J224,context!$K$2:$AC$348,15,FALSE)</f>
        <v>0</v>
      </c>
      <c r="AQ224" s="149">
        <f>VLOOKUP($J224,context!$K$2:$AC$348,16,FALSE)</f>
        <v>0.2</v>
      </c>
      <c r="AR224" s="149">
        <f t="shared" si="3"/>
        <v>2.4000000000000004</v>
      </c>
    </row>
    <row r="225" spans="1:46" hidden="1">
      <c r="A225" s="52">
        <v>174</v>
      </c>
      <c r="B225" s="52" t="s">
        <v>13</v>
      </c>
      <c r="C225" s="66" t="s">
        <v>800</v>
      </c>
      <c r="D225" s="52" t="s">
        <v>801</v>
      </c>
      <c r="E225" s="77" t="s">
        <v>802</v>
      </c>
      <c r="F225" s="50">
        <v>4</v>
      </c>
      <c r="G225" s="50" t="s">
        <v>208</v>
      </c>
      <c r="H225" s="77"/>
      <c r="I225" s="69" t="s">
        <v>208</v>
      </c>
      <c r="J225" s="70" t="s">
        <v>666</v>
      </c>
      <c r="K225" s="77" t="s">
        <v>803</v>
      </c>
      <c r="L225" s="77"/>
      <c r="M225" s="77"/>
      <c r="N225" s="6">
        <v>0.8</v>
      </c>
      <c r="O225" s="55">
        <v>43018</v>
      </c>
      <c r="P225" s="77" t="s">
        <v>65</v>
      </c>
      <c r="Q225" s="67" t="s">
        <v>612</v>
      </c>
      <c r="R225" s="68" t="s">
        <v>71</v>
      </c>
      <c r="S225" s="74" t="s">
        <v>66</v>
      </c>
      <c r="T225" s="115" t="s">
        <v>66</v>
      </c>
      <c r="U225" s="121" t="s">
        <v>238</v>
      </c>
      <c r="V225" s="121" t="s">
        <v>72</v>
      </c>
      <c r="W225" s="69" t="s">
        <v>609</v>
      </c>
      <c r="X225" s="69" t="s">
        <v>609</v>
      </c>
      <c r="Y225" s="69" t="s">
        <v>609</v>
      </c>
      <c r="Z225" s="77"/>
      <c r="AB225" s="69" t="s">
        <v>1228</v>
      </c>
      <c r="AC225" s="69">
        <v>0</v>
      </c>
      <c r="AD225" s="7"/>
      <c r="AE225" s="70" t="s">
        <v>959</v>
      </c>
      <c r="AF225" s="149">
        <f>VLOOKUP($J225,context!$K$2:$AC$348,5,FALSE)</f>
        <v>0</v>
      </c>
      <c r="AG225" s="149">
        <f>VLOOKUP($J225,context!$K$2:$AC$348,6,FALSE)</f>
        <v>0</v>
      </c>
      <c r="AH225" s="149">
        <f>VLOOKUP($J225,context!$K$2:$AC$348,7,FALSE)</f>
        <v>0</v>
      </c>
      <c r="AI225" s="149">
        <f>VLOOKUP($J225,context!$K$2:$AC$348,8,FALSE)</f>
        <v>0.6</v>
      </c>
      <c r="AJ225" s="149">
        <f>VLOOKUP($J225,context!$K$2:$AC$348,9,FALSE)</f>
        <v>0.2</v>
      </c>
      <c r="AK225" s="149">
        <f>VLOOKUP($J225,context!$K$2:$AC$348,10,FALSE)</f>
        <v>0</v>
      </c>
      <c r="AL225" s="149">
        <f>VLOOKUP($J225,context!$K$2:$AC$348,11,FALSE)</f>
        <v>1</v>
      </c>
      <c r="AM225" s="149">
        <f>VLOOKUP($J225,context!$K$2:$AC$348,12,FALSE)</f>
        <v>0.2</v>
      </c>
      <c r="AN225" s="149">
        <f>VLOOKUP($J225,context!$K$2:$AC$348,13,FALSE)</f>
        <v>0.2</v>
      </c>
      <c r="AO225" s="149">
        <f>VLOOKUP($J225,context!$K$2:$AC$348,14,FALSE)</f>
        <v>0</v>
      </c>
      <c r="AP225" s="149">
        <f>VLOOKUP($J225,context!$K$2:$AC$348,15,FALSE)</f>
        <v>0</v>
      </c>
      <c r="AQ225" s="149">
        <f>VLOOKUP($J225,context!$K$2:$AC$348,16,FALSE)</f>
        <v>0.2</v>
      </c>
      <c r="AR225" s="149">
        <f t="shared" si="3"/>
        <v>2.4000000000000004</v>
      </c>
    </row>
    <row r="226" spans="1:46" hidden="1">
      <c r="A226" s="52">
        <v>234</v>
      </c>
      <c r="B226" s="52" t="s">
        <v>13</v>
      </c>
      <c r="C226" s="115" t="s">
        <v>41</v>
      </c>
      <c r="D226" s="52" t="s">
        <v>812</v>
      </c>
      <c r="E226" s="77" t="s">
        <v>842</v>
      </c>
      <c r="F226" s="50">
        <v>4</v>
      </c>
      <c r="G226" s="50" t="s">
        <v>204</v>
      </c>
      <c r="H226" s="50"/>
      <c r="I226" s="69" t="s">
        <v>204</v>
      </c>
      <c r="J226" s="70" t="s">
        <v>666</v>
      </c>
      <c r="K226" s="77" t="s">
        <v>667</v>
      </c>
      <c r="L226" s="77"/>
      <c r="M226" s="77" t="s">
        <v>815</v>
      </c>
      <c r="N226" s="6">
        <v>0.8</v>
      </c>
      <c r="O226" s="6"/>
      <c r="P226" s="77" t="s">
        <v>65</v>
      </c>
      <c r="Q226" s="67" t="s">
        <v>612</v>
      </c>
      <c r="R226" s="68" t="s">
        <v>71</v>
      </c>
      <c r="S226" s="74" t="s">
        <v>66</v>
      </c>
      <c r="T226" s="115" t="s">
        <v>66</v>
      </c>
      <c r="U226" s="121" t="s">
        <v>238</v>
      </c>
      <c r="V226" s="121" t="s">
        <v>72</v>
      </c>
      <c r="W226" s="69" t="s">
        <v>609</v>
      </c>
      <c r="X226" s="69" t="s">
        <v>609</v>
      </c>
      <c r="Y226" s="69" t="s">
        <v>609</v>
      </c>
      <c r="Z226" s="77"/>
      <c r="AB226" s="69" t="s">
        <v>1228</v>
      </c>
      <c r="AC226" s="69">
        <v>0</v>
      </c>
      <c r="AD226" s="7"/>
      <c r="AE226" s="70" t="s">
        <v>959</v>
      </c>
      <c r="AF226" s="149">
        <f>VLOOKUP($J226,context!$K$2:$AC$348,5,FALSE)</f>
        <v>0</v>
      </c>
      <c r="AG226" s="149">
        <f>VLOOKUP($J226,context!$K$2:$AC$348,6,FALSE)</f>
        <v>0</v>
      </c>
      <c r="AH226" s="149">
        <f>VLOOKUP($J226,context!$K$2:$AC$348,7,FALSE)</f>
        <v>0</v>
      </c>
      <c r="AI226" s="149">
        <f>VLOOKUP($J226,context!$K$2:$AC$348,8,FALSE)</f>
        <v>0.6</v>
      </c>
      <c r="AJ226" s="149">
        <f>VLOOKUP($J226,context!$K$2:$AC$348,9,FALSE)</f>
        <v>0.2</v>
      </c>
      <c r="AK226" s="149">
        <f>VLOOKUP($J226,context!$K$2:$AC$348,10,FALSE)</f>
        <v>0</v>
      </c>
      <c r="AL226" s="149">
        <f>VLOOKUP($J226,context!$K$2:$AC$348,11,FALSE)</f>
        <v>1</v>
      </c>
      <c r="AM226" s="149">
        <f>VLOOKUP($J226,context!$K$2:$AC$348,12,FALSE)</f>
        <v>0.2</v>
      </c>
      <c r="AN226" s="149">
        <f>VLOOKUP($J226,context!$K$2:$AC$348,13,FALSE)</f>
        <v>0.2</v>
      </c>
      <c r="AO226" s="149">
        <f>VLOOKUP($J226,context!$K$2:$AC$348,14,FALSE)</f>
        <v>0</v>
      </c>
      <c r="AP226" s="149">
        <f>VLOOKUP($J226,context!$K$2:$AC$348,15,FALSE)</f>
        <v>0</v>
      </c>
      <c r="AQ226" s="149">
        <f>VLOOKUP($J226,context!$K$2:$AC$348,16,FALSE)</f>
        <v>0.2</v>
      </c>
      <c r="AR226" s="149">
        <f t="shared" si="3"/>
        <v>2.4000000000000004</v>
      </c>
    </row>
    <row r="227" spans="1:46" hidden="1">
      <c r="A227" s="52">
        <v>489</v>
      </c>
      <c r="B227" s="52" t="s">
        <v>13</v>
      </c>
      <c r="C227" s="66" t="s">
        <v>29</v>
      </c>
      <c r="D227" s="52" t="s">
        <v>1159</v>
      </c>
      <c r="E227" s="77" t="s">
        <v>1160</v>
      </c>
      <c r="F227" s="50">
        <v>3</v>
      </c>
      <c r="G227" s="50" t="s">
        <v>2613</v>
      </c>
      <c r="H227" s="77"/>
      <c r="J227" s="70" t="s">
        <v>666</v>
      </c>
      <c r="K227" s="77" t="s">
        <v>2628</v>
      </c>
      <c r="L227" s="77"/>
      <c r="M227" s="77"/>
      <c r="N227" s="6">
        <v>0.8</v>
      </c>
      <c r="O227" s="55"/>
      <c r="P227" s="69" t="s">
        <v>65</v>
      </c>
      <c r="Q227" s="67" t="s">
        <v>612</v>
      </c>
      <c r="R227" s="68" t="s">
        <v>97</v>
      </c>
      <c r="S227" s="74" t="s">
        <v>66</v>
      </c>
      <c r="T227" s="115" t="s">
        <v>66</v>
      </c>
      <c r="U227" s="121" t="s">
        <v>98</v>
      </c>
      <c r="V227" s="121" t="s">
        <v>2628</v>
      </c>
      <c r="W227" s="77"/>
      <c r="X227" s="69"/>
      <c r="Y227" s="77"/>
      <c r="Z227" s="77"/>
      <c r="AB227" s="77"/>
      <c r="AC227" s="69">
        <v>1</v>
      </c>
      <c r="AD227" s="7" t="s">
        <v>3017</v>
      </c>
      <c r="AE227" s="70" t="s">
        <v>959</v>
      </c>
      <c r="AF227" s="149">
        <f>VLOOKUP($J227,context!$K$2:$AC$348,5,FALSE)</f>
        <v>0</v>
      </c>
      <c r="AG227" s="149">
        <f>VLOOKUP($J227,context!$K$2:$AC$348,6,FALSE)</f>
        <v>0</v>
      </c>
      <c r="AH227" s="149">
        <f>VLOOKUP($J227,context!$K$2:$AC$348,7,FALSE)</f>
        <v>0</v>
      </c>
      <c r="AI227" s="149">
        <f>VLOOKUP($J227,context!$K$2:$AC$348,8,FALSE)</f>
        <v>0.6</v>
      </c>
      <c r="AJ227" s="149">
        <f>VLOOKUP($J227,context!$K$2:$AC$348,9,FALSE)</f>
        <v>0.2</v>
      </c>
      <c r="AK227" s="149">
        <f>VLOOKUP($J227,context!$K$2:$AC$348,10,FALSE)</f>
        <v>0</v>
      </c>
      <c r="AL227" s="149">
        <f>VLOOKUP($J227,context!$K$2:$AC$348,11,FALSE)</f>
        <v>1</v>
      </c>
      <c r="AM227" s="149">
        <f>VLOOKUP($J227,context!$K$2:$AC$348,12,FALSE)</f>
        <v>0.2</v>
      </c>
      <c r="AN227" s="149">
        <f>VLOOKUP($J227,context!$K$2:$AC$348,13,FALSE)</f>
        <v>0.2</v>
      </c>
      <c r="AO227" s="149">
        <f>VLOOKUP($J227,context!$K$2:$AC$348,14,FALSE)</f>
        <v>0</v>
      </c>
      <c r="AP227" s="149">
        <f>VLOOKUP($J227,context!$K$2:$AC$348,15,FALSE)</f>
        <v>0</v>
      </c>
      <c r="AQ227" s="149">
        <f>VLOOKUP($J227,context!$K$2:$AC$348,16,FALSE)</f>
        <v>0.2</v>
      </c>
      <c r="AR227" s="149">
        <f t="shared" si="3"/>
        <v>2.4000000000000004</v>
      </c>
    </row>
    <row r="228" spans="1:46" hidden="1">
      <c r="A228" s="122">
        <v>926</v>
      </c>
      <c r="B228" s="52" t="s">
        <v>13</v>
      </c>
      <c r="C228" s="66" t="s">
        <v>32</v>
      </c>
      <c r="D228" s="52"/>
      <c r="E228" s="77" t="s">
        <v>1190</v>
      </c>
      <c r="F228" s="50">
        <v>3</v>
      </c>
      <c r="G228" s="50" t="s">
        <v>1198</v>
      </c>
      <c r="H228" s="77"/>
      <c r="I228" s="69" t="s">
        <v>1198</v>
      </c>
      <c r="J228" s="70" t="s">
        <v>666</v>
      </c>
      <c r="K228" s="77"/>
      <c r="L228" s="69">
        <v>0</v>
      </c>
      <c r="M228" s="77"/>
      <c r="N228" s="6">
        <v>0.8</v>
      </c>
      <c r="O228" s="55">
        <v>42328</v>
      </c>
      <c r="P228" s="77" t="s">
        <v>65</v>
      </c>
      <c r="Q228" s="67" t="s">
        <v>612</v>
      </c>
      <c r="R228" s="68" t="s">
        <v>71</v>
      </c>
      <c r="S228" s="74" t="s">
        <v>66</v>
      </c>
      <c r="T228" s="115" t="s">
        <v>66</v>
      </c>
      <c r="U228" s="121" t="s">
        <v>238</v>
      </c>
      <c r="V228" s="121" t="s">
        <v>72</v>
      </c>
      <c r="W228" s="69" t="s">
        <v>609</v>
      </c>
      <c r="X228" s="69" t="s">
        <v>609</v>
      </c>
      <c r="Y228" s="69" t="s">
        <v>609</v>
      </c>
      <c r="Z228" s="77"/>
      <c r="AB228" s="69" t="s">
        <v>1228</v>
      </c>
      <c r="AC228" s="69">
        <v>0</v>
      </c>
      <c r="AD228" s="7"/>
      <c r="AE228" s="70" t="s">
        <v>959</v>
      </c>
      <c r="AF228" s="149">
        <f>VLOOKUP($J228,context!$K$2:$AC$348,5,FALSE)</f>
        <v>0</v>
      </c>
      <c r="AG228" s="149">
        <f>VLOOKUP($J228,context!$K$2:$AC$348,6,FALSE)</f>
        <v>0</v>
      </c>
      <c r="AH228" s="149">
        <f>VLOOKUP($J228,context!$K$2:$AC$348,7,FALSE)</f>
        <v>0</v>
      </c>
      <c r="AI228" s="149">
        <f>VLOOKUP($J228,context!$K$2:$AC$348,8,FALSE)</f>
        <v>0.6</v>
      </c>
      <c r="AJ228" s="149">
        <f>VLOOKUP($J228,context!$K$2:$AC$348,9,FALSE)</f>
        <v>0.2</v>
      </c>
      <c r="AK228" s="149">
        <f>VLOOKUP($J228,context!$K$2:$AC$348,10,FALSE)</f>
        <v>0</v>
      </c>
      <c r="AL228" s="149">
        <f>VLOOKUP($J228,context!$K$2:$AC$348,11,FALSE)</f>
        <v>1</v>
      </c>
      <c r="AM228" s="149">
        <f>VLOOKUP($J228,context!$K$2:$AC$348,12,FALSE)</f>
        <v>0.2</v>
      </c>
      <c r="AN228" s="149">
        <f>VLOOKUP($J228,context!$K$2:$AC$348,13,FALSE)</f>
        <v>0.2</v>
      </c>
      <c r="AO228" s="149">
        <f>VLOOKUP($J228,context!$K$2:$AC$348,14,FALSE)</f>
        <v>0</v>
      </c>
      <c r="AP228" s="149">
        <f>VLOOKUP($J228,context!$K$2:$AC$348,15,FALSE)</f>
        <v>0</v>
      </c>
      <c r="AQ228" s="149">
        <f>VLOOKUP($J228,context!$K$2:$AC$348,16,FALSE)</f>
        <v>0.2</v>
      </c>
      <c r="AR228" s="149">
        <f t="shared" si="3"/>
        <v>2.4000000000000004</v>
      </c>
    </row>
    <row r="229" spans="1:46" hidden="1">
      <c r="A229" s="52">
        <v>843</v>
      </c>
      <c r="B229" s="52" t="s">
        <v>13</v>
      </c>
      <c r="C229" s="117" t="s">
        <v>1902</v>
      </c>
      <c r="E229" s="69" t="s">
        <v>2271</v>
      </c>
      <c r="G229" s="62" t="s">
        <v>2259</v>
      </c>
      <c r="J229" s="70" t="s">
        <v>2364</v>
      </c>
      <c r="K229" s="61" t="s">
        <v>2260</v>
      </c>
      <c r="N229" s="63">
        <v>0.8</v>
      </c>
      <c r="P229" s="77" t="s">
        <v>65</v>
      </c>
      <c r="Q229" s="67" t="s">
        <v>612</v>
      </c>
      <c r="R229" s="68" t="s">
        <v>71</v>
      </c>
      <c r="S229" s="74" t="s">
        <v>66</v>
      </c>
      <c r="T229" s="115" t="s">
        <v>66</v>
      </c>
      <c r="U229" s="121" t="s">
        <v>238</v>
      </c>
      <c r="V229" s="121" t="s">
        <v>72</v>
      </c>
      <c r="W229" s="69" t="s">
        <v>609</v>
      </c>
      <c r="X229" s="69" t="s">
        <v>609</v>
      </c>
      <c r="Y229" s="69" t="s">
        <v>609</v>
      </c>
      <c r="AE229" s="70" t="s">
        <v>959</v>
      </c>
      <c r="AF229" s="149">
        <f>VLOOKUP($J229,context!$K$2:$AC$348,5,FALSE)</f>
        <v>0</v>
      </c>
      <c r="AG229" s="149">
        <f>VLOOKUP($J229,context!$K$2:$AC$348,6,FALSE)</f>
        <v>0</v>
      </c>
      <c r="AH229" s="149">
        <f>VLOOKUP($J229,context!$K$2:$AC$348,7,FALSE)</f>
        <v>0</v>
      </c>
      <c r="AI229" s="149">
        <f>VLOOKUP($J229,context!$K$2:$AC$348,8,FALSE)</f>
        <v>0.6</v>
      </c>
      <c r="AJ229" s="149">
        <f>VLOOKUP($J229,context!$K$2:$AC$348,9,FALSE)</f>
        <v>0.2</v>
      </c>
      <c r="AK229" s="149">
        <f>VLOOKUP($J229,context!$K$2:$AC$348,10,FALSE)</f>
        <v>0</v>
      </c>
      <c r="AL229" s="149">
        <f>VLOOKUP($J229,context!$K$2:$AC$348,11,FALSE)</f>
        <v>1</v>
      </c>
      <c r="AM229" s="149">
        <f>VLOOKUP($J229,context!$K$2:$AC$348,12,FALSE)</f>
        <v>0.2</v>
      </c>
      <c r="AN229" s="149">
        <f>VLOOKUP($J229,context!$K$2:$AC$348,13,FALSE)</f>
        <v>0.2</v>
      </c>
      <c r="AO229" s="149">
        <f>VLOOKUP($J229,context!$K$2:$AC$348,14,FALSE)</f>
        <v>0</v>
      </c>
      <c r="AP229" s="149">
        <f>VLOOKUP($J229,context!$K$2:$AC$348,15,FALSE)</f>
        <v>0</v>
      </c>
      <c r="AQ229" s="149">
        <f>VLOOKUP($J229,context!$K$2:$AC$348,16,FALSE)</f>
        <v>0.2</v>
      </c>
      <c r="AR229" s="149">
        <f t="shared" si="3"/>
        <v>2.4000000000000004</v>
      </c>
    </row>
    <row r="230" spans="1:46" hidden="1">
      <c r="A230" s="52">
        <v>787</v>
      </c>
      <c r="B230" s="52" t="s">
        <v>13</v>
      </c>
      <c r="C230" s="117" t="s">
        <v>1902</v>
      </c>
      <c r="E230" s="69" t="s">
        <v>2271</v>
      </c>
      <c r="G230" s="62" t="s">
        <v>2170</v>
      </c>
      <c r="J230" s="70" t="s">
        <v>2282</v>
      </c>
      <c r="K230" s="61" t="s">
        <v>2171</v>
      </c>
      <c r="N230" s="63">
        <v>0.8</v>
      </c>
      <c r="P230" s="77" t="s">
        <v>65</v>
      </c>
      <c r="Q230" s="67" t="s">
        <v>612</v>
      </c>
      <c r="R230" s="68" t="s">
        <v>71</v>
      </c>
      <c r="S230" s="74" t="s">
        <v>66</v>
      </c>
      <c r="T230" s="115" t="s">
        <v>66</v>
      </c>
      <c r="U230" s="121" t="s">
        <v>238</v>
      </c>
      <c r="V230" s="121" t="s">
        <v>72</v>
      </c>
      <c r="W230" s="69" t="s">
        <v>609</v>
      </c>
      <c r="X230" s="69" t="s">
        <v>609</v>
      </c>
      <c r="Y230" s="69" t="s">
        <v>609</v>
      </c>
      <c r="AB230" s="56" t="s">
        <v>1217</v>
      </c>
      <c r="AC230" s="69">
        <v>0</v>
      </c>
      <c r="AD230" s="7" t="s">
        <v>2863</v>
      </c>
      <c r="AE230" s="131" t="s">
        <v>444</v>
      </c>
      <c r="AF230" s="149">
        <f>VLOOKUP($J230,context!$K$2:$AC$348,5,FALSE)</f>
        <v>0</v>
      </c>
      <c r="AG230" s="149">
        <f>VLOOKUP($J230,context!$K$2:$AC$348,6,FALSE)</f>
        <v>0</v>
      </c>
      <c r="AH230" s="149">
        <f>VLOOKUP($J230,context!$K$2:$AC$348,7,FALSE)</f>
        <v>0</v>
      </c>
      <c r="AI230" s="149">
        <f>VLOOKUP($J230,context!$K$2:$AC$348,8,FALSE)</f>
        <v>0.6</v>
      </c>
      <c r="AJ230" s="149">
        <f>VLOOKUP($J230,context!$K$2:$AC$348,9,FALSE)</f>
        <v>0.2</v>
      </c>
      <c r="AK230" s="149">
        <f>VLOOKUP($J230,context!$K$2:$AC$348,10,FALSE)</f>
        <v>0</v>
      </c>
      <c r="AL230" s="149">
        <f>VLOOKUP($J230,context!$K$2:$AC$348,11,FALSE)</f>
        <v>1</v>
      </c>
      <c r="AM230" s="149">
        <f>VLOOKUP($J230,context!$K$2:$AC$348,12,FALSE)</f>
        <v>0.2</v>
      </c>
      <c r="AN230" s="149">
        <f>VLOOKUP($J230,context!$K$2:$AC$348,13,FALSE)</f>
        <v>0.2</v>
      </c>
      <c r="AO230" s="149">
        <f>VLOOKUP($J230,context!$K$2:$AC$348,14,FALSE)</f>
        <v>0</v>
      </c>
      <c r="AP230" s="149">
        <f>VLOOKUP($J230,context!$K$2:$AC$348,15,FALSE)</f>
        <v>0</v>
      </c>
      <c r="AQ230" s="149">
        <f>VLOOKUP($J230,context!$K$2:$AC$348,16,FALSE)</f>
        <v>0.2</v>
      </c>
      <c r="AR230" s="149">
        <f t="shared" si="3"/>
        <v>2.4000000000000004</v>
      </c>
    </row>
    <row r="231" spans="1:46" hidden="1">
      <c r="A231" s="52">
        <v>100</v>
      </c>
      <c r="B231" s="52" t="s">
        <v>13</v>
      </c>
      <c r="C231" s="66" t="s">
        <v>730</v>
      </c>
      <c r="D231" s="52"/>
      <c r="E231" s="77" t="s">
        <v>722</v>
      </c>
      <c r="F231" s="50">
        <v>4</v>
      </c>
      <c r="G231" s="50" t="s">
        <v>362</v>
      </c>
      <c r="H231" s="77"/>
      <c r="I231" s="69" t="s">
        <v>362</v>
      </c>
      <c r="J231" s="70" t="s">
        <v>362</v>
      </c>
      <c r="K231" s="77"/>
      <c r="L231" s="69">
        <v>0</v>
      </c>
      <c r="M231" s="77"/>
      <c r="N231" s="6">
        <v>1</v>
      </c>
      <c r="O231" s="55">
        <v>43017</v>
      </c>
      <c r="P231" s="77" t="s">
        <v>65</v>
      </c>
      <c r="Q231" s="67" t="s">
        <v>108</v>
      </c>
      <c r="R231" s="68" t="s">
        <v>362</v>
      </c>
      <c r="S231" s="74" t="s">
        <v>66</v>
      </c>
      <c r="T231" s="115" t="s">
        <v>66</v>
      </c>
      <c r="U231" s="121" t="s">
        <v>171</v>
      </c>
      <c r="V231" s="121" t="s">
        <v>167</v>
      </c>
      <c r="W231" s="69" t="s">
        <v>609</v>
      </c>
      <c r="X231" s="77"/>
      <c r="Y231" s="77"/>
      <c r="Z231" s="77"/>
      <c r="AB231" s="69" t="s">
        <v>2876</v>
      </c>
      <c r="AC231" s="69">
        <v>0</v>
      </c>
      <c r="AD231" s="7" t="s">
        <v>2863</v>
      </c>
      <c r="AE231" s="183" t="s">
        <v>372</v>
      </c>
      <c r="AF231" s="149">
        <f>VLOOKUP($J231,context!$K$2:$AC$348,5,FALSE)</f>
        <v>0</v>
      </c>
      <c r="AG231" s="149">
        <f>VLOOKUP($J231,context!$K$2:$AC$348,6,FALSE)</f>
        <v>0</v>
      </c>
      <c r="AH231" s="149">
        <f>VLOOKUP($J231,context!$K$2:$AC$348,7,FALSE)</f>
        <v>0</v>
      </c>
      <c r="AI231" s="149">
        <f>VLOOKUP($J231,context!$K$2:$AC$348,8,FALSE)</f>
        <v>1</v>
      </c>
      <c r="AJ231" s="149">
        <f>VLOOKUP($J231,context!$K$2:$AC$348,9,FALSE)</f>
        <v>0.8</v>
      </c>
      <c r="AK231" s="149">
        <f>VLOOKUP($J231,context!$K$2:$AC$348,10,FALSE)</f>
        <v>0</v>
      </c>
      <c r="AL231" s="149">
        <f>VLOOKUP($J231,context!$K$2:$AC$348,11,FALSE)</f>
        <v>1</v>
      </c>
      <c r="AM231" s="149">
        <f>VLOOKUP($J231,context!$K$2:$AC$348,12,FALSE)</f>
        <v>0.4</v>
      </c>
      <c r="AN231" s="149">
        <f>VLOOKUP($J231,context!$K$2:$AC$348,13,FALSE)</f>
        <v>0.6</v>
      </c>
      <c r="AO231" s="149">
        <f>VLOOKUP($J231,context!$K$2:$AC$348,14,FALSE)</f>
        <v>0</v>
      </c>
      <c r="AP231" s="149">
        <f>VLOOKUP($J231,context!$K$2:$AC$348,15,FALSE)</f>
        <v>0</v>
      </c>
      <c r="AQ231" s="149">
        <f>VLOOKUP($J231,context!$K$2:$AC$348,16,FALSE)</f>
        <v>0.2</v>
      </c>
      <c r="AR231" s="149">
        <f t="shared" si="3"/>
        <v>4</v>
      </c>
    </row>
    <row r="232" spans="1:46" hidden="1">
      <c r="A232" s="52">
        <v>490</v>
      </c>
      <c r="B232" s="52" t="s">
        <v>13</v>
      </c>
      <c r="C232" s="66" t="s">
        <v>29</v>
      </c>
      <c r="D232" s="52" t="s">
        <v>1159</v>
      </c>
      <c r="E232" s="77" t="s">
        <v>1160</v>
      </c>
      <c r="F232" s="50">
        <v>3</v>
      </c>
      <c r="G232" s="50" t="s">
        <v>2614</v>
      </c>
      <c r="H232" s="77"/>
      <c r="J232" s="69" t="s">
        <v>362</v>
      </c>
      <c r="K232" s="77" t="s">
        <v>2629</v>
      </c>
      <c r="L232" s="77">
        <v>0</v>
      </c>
      <c r="M232" s="77"/>
      <c r="N232" s="6">
        <v>1</v>
      </c>
      <c r="O232" s="55"/>
      <c r="P232" s="69" t="s">
        <v>65</v>
      </c>
      <c r="Q232" s="67" t="s">
        <v>108</v>
      </c>
      <c r="R232" s="68" t="s">
        <v>362</v>
      </c>
      <c r="S232" s="74" t="s">
        <v>66</v>
      </c>
      <c r="T232" s="115" t="s">
        <v>66</v>
      </c>
      <c r="U232" s="121" t="s">
        <v>171</v>
      </c>
      <c r="V232" s="121" t="s">
        <v>2629</v>
      </c>
      <c r="W232" s="69" t="s">
        <v>609</v>
      </c>
      <c r="X232" s="69"/>
      <c r="Y232" s="77"/>
      <c r="Z232" s="77"/>
      <c r="AB232" s="69" t="s">
        <v>2876</v>
      </c>
      <c r="AC232" s="69">
        <v>0</v>
      </c>
      <c r="AD232" s="7" t="s">
        <v>2863</v>
      </c>
      <c r="AE232" s="183" t="s">
        <v>372</v>
      </c>
      <c r="AF232" s="149">
        <f>VLOOKUP($J232,context!$K$2:$AC$348,5,FALSE)</f>
        <v>0</v>
      </c>
      <c r="AG232" s="149">
        <f>VLOOKUP($J232,context!$K$2:$AC$348,6,FALSE)</f>
        <v>0</v>
      </c>
      <c r="AH232" s="149">
        <f>VLOOKUP($J232,context!$K$2:$AC$348,7,FALSE)</f>
        <v>0</v>
      </c>
      <c r="AI232" s="149">
        <f>VLOOKUP($J232,context!$K$2:$AC$348,8,FALSE)</f>
        <v>1</v>
      </c>
      <c r="AJ232" s="149">
        <f>VLOOKUP($J232,context!$K$2:$AC$348,9,FALSE)</f>
        <v>0.8</v>
      </c>
      <c r="AK232" s="149">
        <f>VLOOKUP($J232,context!$K$2:$AC$348,10,FALSE)</f>
        <v>0</v>
      </c>
      <c r="AL232" s="149">
        <f>VLOOKUP($J232,context!$K$2:$AC$348,11,FALSE)</f>
        <v>1</v>
      </c>
      <c r="AM232" s="149">
        <f>VLOOKUP($J232,context!$K$2:$AC$348,12,FALSE)</f>
        <v>0.4</v>
      </c>
      <c r="AN232" s="149">
        <f>VLOOKUP($J232,context!$K$2:$AC$348,13,FALSE)</f>
        <v>0.6</v>
      </c>
      <c r="AO232" s="149">
        <f>VLOOKUP($J232,context!$K$2:$AC$348,14,FALSE)</f>
        <v>0</v>
      </c>
      <c r="AP232" s="149">
        <f>VLOOKUP($J232,context!$K$2:$AC$348,15,FALSE)</f>
        <v>0</v>
      </c>
      <c r="AQ232" s="149">
        <f>VLOOKUP($J232,context!$K$2:$AC$348,16,FALSE)</f>
        <v>0.2</v>
      </c>
      <c r="AR232" s="149">
        <f t="shared" si="3"/>
        <v>4</v>
      </c>
    </row>
    <row r="233" spans="1:46">
      <c r="A233" s="52">
        <v>541</v>
      </c>
      <c r="B233" s="52" t="s">
        <v>2708</v>
      </c>
      <c r="C233" s="66" t="s">
        <v>1760</v>
      </c>
      <c r="E233" s="69" t="s">
        <v>1778</v>
      </c>
      <c r="F233" s="69" t="s">
        <v>1779</v>
      </c>
      <c r="G233" s="61" t="s">
        <v>362</v>
      </c>
      <c r="I233" s="61" t="s">
        <v>362</v>
      </c>
      <c r="J233" s="70" t="s">
        <v>362</v>
      </c>
      <c r="K233" s="69" t="s">
        <v>1764</v>
      </c>
      <c r="L233" s="69">
        <v>1</v>
      </c>
      <c r="N233" s="63">
        <v>1</v>
      </c>
      <c r="P233" s="77" t="s">
        <v>65</v>
      </c>
      <c r="Q233" s="67" t="s">
        <v>108</v>
      </c>
      <c r="R233" s="68" t="s">
        <v>362</v>
      </c>
      <c r="S233" s="74" t="s">
        <v>66</v>
      </c>
      <c r="T233" s="115" t="s">
        <v>66</v>
      </c>
      <c r="U233" s="121" t="s">
        <v>171</v>
      </c>
      <c r="V233" s="121" t="s">
        <v>167</v>
      </c>
      <c r="W233" s="69" t="s">
        <v>609</v>
      </c>
      <c r="AB233" s="69" t="s">
        <v>2876</v>
      </c>
      <c r="AC233" s="69">
        <v>0</v>
      </c>
      <c r="AD233" s="7" t="s">
        <v>2863</v>
      </c>
      <c r="AE233" s="183" t="s">
        <v>372</v>
      </c>
      <c r="AF233" s="149">
        <f>VLOOKUP($J233,context!$K$2:$AC$348,5,FALSE)</f>
        <v>0</v>
      </c>
      <c r="AG233" s="149">
        <f>VLOOKUP($J233,context!$K$2:$AC$348,6,FALSE)</f>
        <v>0</v>
      </c>
      <c r="AH233" s="149">
        <f>VLOOKUP($J233,context!$K$2:$AC$348,7,FALSE)</f>
        <v>0</v>
      </c>
      <c r="AI233" s="149">
        <f>VLOOKUP($J233,context!$K$2:$AC$348,8,FALSE)</f>
        <v>1</v>
      </c>
      <c r="AJ233" s="149">
        <f>VLOOKUP($J233,context!$K$2:$AC$348,9,FALSE)</f>
        <v>0.8</v>
      </c>
      <c r="AK233" s="149">
        <f>VLOOKUP($J233,context!$K$2:$AC$348,10,FALSE)</f>
        <v>0</v>
      </c>
      <c r="AL233" s="149">
        <f>VLOOKUP($J233,context!$K$2:$AC$348,11,FALSE)</f>
        <v>1</v>
      </c>
      <c r="AM233" s="149">
        <f>VLOOKUP($J233,context!$K$2:$AC$348,12,FALSE)</f>
        <v>0.4</v>
      </c>
      <c r="AN233" s="149">
        <f>VLOOKUP($J233,context!$K$2:$AC$348,13,FALSE)</f>
        <v>0.6</v>
      </c>
      <c r="AO233" s="149">
        <f>VLOOKUP($J233,context!$K$2:$AC$348,14,FALSE)</f>
        <v>0</v>
      </c>
      <c r="AP233" s="149">
        <f>VLOOKUP($J233,context!$K$2:$AC$348,15,FALSE)</f>
        <v>0</v>
      </c>
      <c r="AQ233" s="149">
        <f>VLOOKUP($J233,context!$K$2:$AC$348,16,FALSE)</f>
        <v>0.2</v>
      </c>
      <c r="AR233" s="149">
        <f t="shared" si="3"/>
        <v>4</v>
      </c>
    </row>
    <row r="234" spans="1:46" hidden="1">
      <c r="A234" s="52">
        <v>686</v>
      </c>
      <c r="B234" s="52" t="s">
        <v>13</v>
      </c>
      <c r="C234" s="117" t="s">
        <v>1902</v>
      </c>
      <c r="E234" s="69" t="s">
        <v>2271</v>
      </c>
      <c r="G234" s="62" t="s">
        <v>2014</v>
      </c>
      <c r="J234" s="70" t="s">
        <v>2014</v>
      </c>
      <c r="K234" s="61" t="s">
        <v>2015</v>
      </c>
      <c r="N234" s="63">
        <v>0.5</v>
      </c>
      <c r="P234" s="77" t="s">
        <v>65</v>
      </c>
      <c r="Q234" s="67" t="s">
        <v>108</v>
      </c>
      <c r="R234" s="68" t="s">
        <v>145</v>
      </c>
      <c r="S234" s="74" t="s">
        <v>66</v>
      </c>
      <c r="T234" s="115" t="s">
        <v>66</v>
      </c>
      <c r="U234" s="121" t="s">
        <v>171</v>
      </c>
      <c r="V234" s="121" t="s">
        <v>167</v>
      </c>
      <c r="AB234" s="69" t="s">
        <v>2925</v>
      </c>
      <c r="AC234" s="69">
        <v>-1</v>
      </c>
      <c r="AD234" s="7" t="s">
        <v>2863</v>
      </c>
      <c r="AE234" s="131" t="s">
        <v>2776</v>
      </c>
      <c r="AF234" s="149">
        <f>VLOOKUP($J234,context!$K$2:$AC$348,5,FALSE)</f>
        <v>1</v>
      </c>
      <c r="AG234" s="149">
        <f>VLOOKUP($J234,context!$K$2:$AC$348,6,FALSE)</f>
        <v>1</v>
      </c>
      <c r="AH234" s="149">
        <f>VLOOKUP($J234,context!$K$2:$AC$348,7,FALSE)</f>
        <v>0</v>
      </c>
      <c r="AI234" s="149">
        <f>VLOOKUP($J234,context!$K$2:$AC$348,8,FALSE)</f>
        <v>0.8</v>
      </c>
      <c r="AJ234" s="149">
        <f>VLOOKUP($J234,context!$K$2:$AC$348,9,FALSE)</f>
        <v>0.2</v>
      </c>
      <c r="AK234" s="149">
        <f>VLOOKUP($J234,context!$K$2:$AC$348,10,FALSE)</f>
        <v>0</v>
      </c>
      <c r="AL234" s="149">
        <f>VLOOKUP($J234,context!$K$2:$AC$348,11,FALSE)</f>
        <v>0.6</v>
      </c>
      <c r="AM234" s="149">
        <f>VLOOKUP($J234,context!$K$2:$AC$348,12,FALSE)</f>
        <v>0.4</v>
      </c>
      <c r="AN234" s="149">
        <f>VLOOKUP($J234,context!$K$2:$AC$348,13,FALSE)</f>
        <v>0.2</v>
      </c>
      <c r="AO234" s="149">
        <f>VLOOKUP($J234,context!$K$2:$AC$348,14,FALSE)</f>
        <v>0.6</v>
      </c>
      <c r="AP234" s="149">
        <f>VLOOKUP($J234,context!$K$2:$AC$348,15,FALSE)</f>
        <v>0</v>
      </c>
      <c r="AQ234" s="149">
        <f>VLOOKUP($J234,context!$K$2:$AC$348,16,FALSE)</f>
        <v>0</v>
      </c>
      <c r="AR234" s="149">
        <f t="shared" si="3"/>
        <v>4.8</v>
      </c>
    </row>
    <row r="235" spans="1:46" hidden="1">
      <c r="A235" s="52">
        <v>691</v>
      </c>
      <c r="B235" s="52" t="s">
        <v>13</v>
      </c>
      <c r="C235" s="117" t="s">
        <v>1902</v>
      </c>
      <c r="E235" s="69" t="s">
        <v>2271</v>
      </c>
      <c r="F235" s="61">
        <v>1</v>
      </c>
      <c r="G235" s="62" t="s">
        <v>2024</v>
      </c>
      <c r="J235" s="62" t="s">
        <v>2024</v>
      </c>
      <c r="K235" s="61" t="s">
        <v>2025</v>
      </c>
      <c r="N235" s="63">
        <v>0</v>
      </c>
      <c r="P235" s="69" t="s">
        <v>688</v>
      </c>
      <c r="Q235" s="67" t="s">
        <v>248</v>
      </c>
      <c r="R235" s="68" t="s">
        <v>248</v>
      </c>
      <c r="S235" s="74" t="s">
        <v>66</v>
      </c>
      <c r="T235" s="115" t="s">
        <v>145</v>
      </c>
      <c r="U235" s="121" t="s">
        <v>171</v>
      </c>
      <c r="V235" s="121" t="s">
        <v>167</v>
      </c>
      <c r="AB235" s="69" t="s">
        <v>2958</v>
      </c>
      <c r="AC235" s="69">
        <v>-1</v>
      </c>
      <c r="AE235" s="70" t="s">
        <v>2823</v>
      </c>
      <c r="AF235" s="149" t="e">
        <f>VLOOKUP($J235,context!$K$2:$AC$348,5,FALSE)</f>
        <v>#N/A</v>
      </c>
      <c r="AG235" s="149" t="e">
        <f>VLOOKUP($J235,context!$K$2:$AC$348,6,FALSE)</f>
        <v>#N/A</v>
      </c>
      <c r="AH235" s="149" t="e">
        <f>VLOOKUP($J235,context!$K$2:$AC$348,7,FALSE)</f>
        <v>#N/A</v>
      </c>
      <c r="AI235" s="149" t="e">
        <f>VLOOKUP($J235,context!$K$2:$AC$348,8,FALSE)</f>
        <v>#N/A</v>
      </c>
      <c r="AJ235" s="149" t="e">
        <f>VLOOKUP($J235,context!$K$2:$AC$348,9,FALSE)</f>
        <v>#N/A</v>
      </c>
      <c r="AK235" s="149" t="e">
        <f>VLOOKUP($J235,context!$K$2:$AC$348,10,FALSE)</f>
        <v>#N/A</v>
      </c>
      <c r="AL235" s="149" t="e">
        <f>VLOOKUP($J235,context!$K$2:$AC$348,11,FALSE)</f>
        <v>#N/A</v>
      </c>
      <c r="AM235" s="149" t="e">
        <f>VLOOKUP($J235,context!$K$2:$AC$348,12,FALSE)</f>
        <v>#N/A</v>
      </c>
      <c r="AN235" s="149" t="e">
        <f>VLOOKUP($J235,context!$K$2:$AC$348,13,FALSE)</f>
        <v>#N/A</v>
      </c>
      <c r="AO235" s="149" t="e">
        <f>VLOOKUP($J235,context!$K$2:$AC$348,14,FALSE)</f>
        <v>#N/A</v>
      </c>
      <c r="AP235" s="149" t="e">
        <f>VLOOKUP($J235,context!$K$2:$AC$348,15,FALSE)</f>
        <v>#N/A</v>
      </c>
      <c r="AQ235" s="149" t="e">
        <f>VLOOKUP($J235,context!$K$2:$AC$348,16,FALSE)</f>
        <v>#N/A</v>
      </c>
      <c r="AR235" s="149" t="e">
        <f t="shared" si="3"/>
        <v>#N/A</v>
      </c>
    </row>
    <row r="236" spans="1:46" hidden="1">
      <c r="A236" s="52">
        <v>692</v>
      </c>
      <c r="B236" s="52" t="s">
        <v>13</v>
      </c>
      <c r="C236" s="117" t="s">
        <v>1902</v>
      </c>
      <c r="E236" s="69" t="s">
        <v>2271</v>
      </c>
      <c r="G236" s="62" t="s">
        <v>2026</v>
      </c>
      <c r="J236" s="62" t="s">
        <v>2026</v>
      </c>
      <c r="K236" s="61" t="s">
        <v>2027</v>
      </c>
      <c r="N236" s="63">
        <v>0</v>
      </c>
      <c r="P236" s="69" t="s">
        <v>688</v>
      </c>
      <c r="Q236" s="67" t="s">
        <v>608</v>
      </c>
      <c r="R236" s="68" t="s">
        <v>145</v>
      </c>
      <c r="S236" s="74" t="s">
        <v>235</v>
      </c>
      <c r="T236" s="115" t="s">
        <v>235</v>
      </c>
      <c r="U236" s="121" t="s">
        <v>171</v>
      </c>
      <c r="V236" s="121" t="s">
        <v>167</v>
      </c>
      <c r="AB236" s="69" t="s">
        <v>2958</v>
      </c>
      <c r="AC236" s="69">
        <v>-1</v>
      </c>
      <c r="AE236" s="70" t="s">
        <v>2823</v>
      </c>
      <c r="AF236" s="149" t="e">
        <f>VLOOKUP($J236,context!$K$2:$AC$348,5,FALSE)</f>
        <v>#N/A</v>
      </c>
      <c r="AG236" s="149" t="e">
        <f>VLOOKUP($J236,context!$K$2:$AC$348,6,FALSE)</f>
        <v>#N/A</v>
      </c>
      <c r="AH236" s="149" t="e">
        <f>VLOOKUP($J236,context!$K$2:$AC$348,7,FALSE)</f>
        <v>#N/A</v>
      </c>
      <c r="AI236" s="149" t="e">
        <f>VLOOKUP($J236,context!$K$2:$AC$348,8,FALSE)</f>
        <v>#N/A</v>
      </c>
      <c r="AJ236" s="149" t="e">
        <f>VLOOKUP($J236,context!$K$2:$AC$348,9,FALSE)</f>
        <v>#N/A</v>
      </c>
      <c r="AK236" s="149" t="e">
        <f>VLOOKUP($J236,context!$K$2:$AC$348,10,FALSE)</f>
        <v>#N/A</v>
      </c>
      <c r="AL236" s="149" t="e">
        <f>VLOOKUP($J236,context!$K$2:$AC$348,11,FALSE)</f>
        <v>#N/A</v>
      </c>
      <c r="AM236" s="149" t="e">
        <f>VLOOKUP($J236,context!$K$2:$AC$348,12,FALSE)</f>
        <v>#N/A</v>
      </c>
      <c r="AN236" s="149" t="e">
        <f>VLOOKUP($J236,context!$K$2:$AC$348,13,FALSE)</f>
        <v>#N/A</v>
      </c>
      <c r="AO236" s="149" t="e">
        <f>VLOOKUP($J236,context!$K$2:$AC$348,14,FALSE)</f>
        <v>#N/A</v>
      </c>
      <c r="AP236" s="149" t="e">
        <f>VLOOKUP($J236,context!$K$2:$AC$348,15,FALSE)</f>
        <v>#N/A</v>
      </c>
      <c r="AQ236" s="149" t="e">
        <f>VLOOKUP($J236,context!$K$2:$AC$348,16,FALSE)</f>
        <v>#N/A</v>
      </c>
      <c r="AR236" s="149" t="e">
        <f t="shared" si="3"/>
        <v>#N/A</v>
      </c>
    </row>
    <row r="237" spans="1:46" hidden="1">
      <c r="A237" s="52">
        <v>337</v>
      </c>
      <c r="B237" s="52" t="s">
        <v>2708</v>
      </c>
      <c r="C237" s="66" t="s">
        <v>905</v>
      </c>
      <c r="D237" s="52"/>
      <c r="E237" s="77" t="s">
        <v>906</v>
      </c>
      <c r="F237" s="50">
        <v>5</v>
      </c>
      <c r="G237" s="50" t="s">
        <v>1003</v>
      </c>
      <c r="H237" s="77" t="s">
        <v>1004</v>
      </c>
      <c r="I237" s="69" t="s">
        <v>1004</v>
      </c>
      <c r="J237" s="70" t="s">
        <v>1004</v>
      </c>
      <c r="K237" s="69" t="s">
        <v>2926</v>
      </c>
      <c r="L237" s="69"/>
      <c r="M237" s="77"/>
      <c r="N237" s="6">
        <v>0.6</v>
      </c>
      <c r="O237" s="55">
        <v>43015</v>
      </c>
      <c r="P237" s="77" t="s">
        <v>65</v>
      </c>
      <c r="Q237" s="67" t="s">
        <v>108</v>
      </c>
      <c r="R237" s="68" t="s">
        <v>289</v>
      </c>
      <c r="S237" s="74" t="s">
        <v>66</v>
      </c>
      <c r="T237" s="115" t="s">
        <v>66</v>
      </c>
      <c r="U237" s="121" t="s">
        <v>171</v>
      </c>
      <c r="V237" s="121" t="s">
        <v>297</v>
      </c>
      <c r="W237" s="69" t="s">
        <v>609</v>
      </c>
      <c r="X237" s="69" t="s">
        <v>609</v>
      </c>
      <c r="Y237" s="77"/>
      <c r="Z237" s="77"/>
      <c r="AB237" s="69" t="s">
        <v>2927</v>
      </c>
      <c r="AC237" s="69">
        <v>0</v>
      </c>
      <c r="AD237" s="7" t="s">
        <v>2866</v>
      </c>
      <c r="AE237" s="131" t="s">
        <v>3009</v>
      </c>
      <c r="AF237" s="149">
        <f>VLOOKUP($J237,context!$K$2:$AC$348,5,FALSE)</f>
        <v>0</v>
      </c>
      <c r="AG237" s="149">
        <f>VLOOKUP($J237,context!$K$2:$AC$348,6,FALSE)</f>
        <v>0</v>
      </c>
      <c r="AH237" s="149">
        <f>VLOOKUP($J237,context!$K$2:$AC$348,7,FALSE)</f>
        <v>0</v>
      </c>
      <c r="AI237" s="149">
        <f>VLOOKUP($J237,context!$K$2:$AC$348,8,FALSE)</f>
        <v>0.6</v>
      </c>
      <c r="AJ237" s="149">
        <f>VLOOKUP($J237,context!$K$2:$AC$348,9,FALSE)</f>
        <v>0.2</v>
      </c>
      <c r="AK237" s="149">
        <f>VLOOKUP($J237,context!$K$2:$AC$348,10,FALSE)</f>
        <v>0</v>
      </c>
      <c r="AL237" s="149">
        <f>VLOOKUP($J237,context!$K$2:$AC$348,11,FALSE)</f>
        <v>0.6</v>
      </c>
      <c r="AM237" s="149">
        <f>VLOOKUP($J237,context!$K$2:$AC$348,12,FALSE)</f>
        <v>0.4</v>
      </c>
      <c r="AN237" s="149">
        <f>VLOOKUP($J237,context!$K$2:$AC$348,13,FALSE)</f>
        <v>0.8</v>
      </c>
      <c r="AO237" s="149">
        <f>VLOOKUP($J237,context!$K$2:$AC$348,14,FALSE)</f>
        <v>0.6</v>
      </c>
      <c r="AP237" s="149">
        <f>VLOOKUP($J237,context!$K$2:$AC$348,15,FALSE)</f>
        <v>0</v>
      </c>
      <c r="AQ237" s="149">
        <f>VLOOKUP($J237,context!$K$2:$AC$348,16,FALSE)</f>
        <v>0.4</v>
      </c>
      <c r="AR237" s="149">
        <f t="shared" si="3"/>
        <v>3.5999999999999996</v>
      </c>
      <c r="AS237" s="149">
        <f>MAX(AF237:AQ237)</f>
        <v>0.8</v>
      </c>
      <c r="AT237" s="149">
        <f>MIN(AF237:AQ237)</f>
        <v>0</v>
      </c>
    </row>
    <row r="238" spans="1:46" hidden="1">
      <c r="A238" s="52">
        <v>175</v>
      </c>
      <c r="B238" s="52" t="s">
        <v>13</v>
      </c>
      <c r="C238" s="66" t="s">
        <v>800</v>
      </c>
      <c r="D238" s="52" t="s">
        <v>801</v>
      </c>
      <c r="E238" s="77" t="s">
        <v>802</v>
      </c>
      <c r="F238" s="50">
        <v>4</v>
      </c>
      <c r="G238" s="50" t="s">
        <v>333</v>
      </c>
      <c r="H238" s="77"/>
      <c r="I238" s="69" t="s">
        <v>333</v>
      </c>
      <c r="J238" s="70" t="s">
        <v>333</v>
      </c>
      <c r="K238" s="77" t="s">
        <v>803</v>
      </c>
      <c r="L238" s="77">
        <v>0</v>
      </c>
      <c r="M238" s="77"/>
      <c r="N238" s="6">
        <v>0.5</v>
      </c>
      <c r="O238" s="55">
        <v>43018</v>
      </c>
      <c r="P238" s="77" t="s">
        <v>189</v>
      </c>
      <c r="Q238" s="67" t="s">
        <v>717</v>
      </c>
      <c r="R238" s="68" t="s">
        <v>210</v>
      </c>
      <c r="S238" s="74" t="s">
        <v>879</v>
      </c>
      <c r="T238" s="115" t="s">
        <v>210</v>
      </c>
      <c r="U238" s="121" t="s">
        <v>171</v>
      </c>
      <c r="V238" s="121" t="s">
        <v>167</v>
      </c>
      <c r="W238" s="77"/>
      <c r="X238" s="69" t="s">
        <v>609</v>
      </c>
      <c r="Y238" s="77"/>
      <c r="Z238" s="77"/>
      <c r="AB238" s="69" t="s">
        <v>2792</v>
      </c>
      <c r="AC238" s="69">
        <v>0</v>
      </c>
      <c r="AD238" s="7" t="s">
        <v>2777</v>
      </c>
      <c r="AE238" s="70" t="s">
        <v>737</v>
      </c>
      <c r="AF238" s="149">
        <f>VLOOKUP($J238,context!$K$2:$AC$348,5,FALSE)</f>
        <v>0</v>
      </c>
      <c r="AG238" s="149">
        <f>VLOOKUP($J238,context!$K$2:$AC$348,6,FALSE)</f>
        <v>0</v>
      </c>
      <c r="AH238" s="149">
        <f>VLOOKUP($J238,context!$K$2:$AC$348,7,FALSE)</f>
        <v>0</v>
      </c>
      <c r="AI238" s="149">
        <f>VLOOKUP($J238,context!$K$2:$AC$348,8,FALSE)</f>
        <v>1</v>
      </c>
      <c r="AJ238" s="149">
        <f>VLOOKUP($J238,context!$K$2:$AC$348,9,FALSE)</f>
        <v>1</v>
      </c>
      <c r="AK238" s="149">
        <f>VLOOKUP($J238,context!$K$2:$AC$348,10,FALSE)</f>
        <v>0</v>
      </c>
      <c r="AL238" s="149">
        <f>VLOOKUP($J238,context!$K$2:$AC$348,11,FALSE)</f>
        <v>1</v>
      </c>
      <c r="AM238" s="149">
        <f>VLOOKUP($J238,context!$K$2:$AC$348,12,FALSE)</f>
        <v>0.8</v>
      </c>
      <c r="AN238" s="149">
        <f>VLOOKUP($J238,context!$K$2:$AC$348,13,FALSE)</f>
        <v>0</v>
      </c>
      <c r="AO238" s="149">
        <f>VLOOKUP($J238,context!$K$2:$AC$348,14,FALSE)</f>
        <v>0.5</v>
      </c>
      <c r="AP238" s="149">
        <f>VLOOKUP($J238,context!$K$2:$AC$348,15,FALSE)</f>
        <v>0</v>
      </c>
      <c r="AQ238" s="149">
        <f>VLOOKUP($J238,context!$K$2:$AC$348,16,FALSE)</f>
        <v>0.6</v>
      </c>
      <c r="AR238" s="149">
        <f t="shared" si="3"/>
        <v>4.8999999999999995</v>
      </c>
      <c r="AS238" s="149">
        <f>MAX(AF238:AQ238)</f>
        <v>1</v>
      </c>
      <c r="AT238" s="149">
        <f>MIN(AF238:AQ238)</f>
        <v>0</v>
      </c>
    </row>
    <row r="239" spans="1:46" hidden="1">
      <c r="A239" s="52">
        <v>693</v>
      </c>
      <c r="B239" s="52" t="s">
        <v>13</v>
      </c>
      <c r="C239" s="117" t="s">
        <v>1902</v>
      </c>
      <c r="E239" s="69" t="s">
        <v>2271</v>
      </c>
      <c r="G239" s="62" t="s">
        <v>333</v>
      </c>
      <c r="J239" s="70" t="s">
        <v>333</v>
      </c>
      <c r="K239" s="69" t="s">
        <v>2028</v>
      </c>
      <c r="L239" s="77">
        <v>0</v>
      </c>
      <c r="N239" s="63">
        <v>0.5</v>
      </c>
      <c r="P239" s="77" t="s">
        <v>189</v>
      </c>
      <c r="Q239" s="67" t="s">
        <v>717</v>
      </c>
      <c r="R239" s="68" t="s">
        <v>210</v>
      </c>
      <c r="S239" s="74" t="s">
        <v>879</v>
      </c>
      <c r="T239" s="115" t="s">
        <v>210</v>
      </c>
      <c r="U239" s="121" t="s">
        <v>171</v>
      </c>
      <c r="V239" s="121" t="s">
        <v>167</v>
      </c>
      <c r="AB239" s="69" t="s">
        <v>2792</v>
      </c>
      <c r="AC239" s="69">
        <v>0</v>
      </c>
      <c r="AD239" s="7" t="s">
        <v>2777</v>
      </c>
      <c r="AE239" s="70" t="s">
        <v>737</v>
      </c>
      <c r="AF239" s="149">
        <f>VLOOKUP($J239,context!$K$2:$AC$348,5,FALSE)</f>
        <v>0</v>
      </c>
      <c r="AG239" s="149">
        <f>VLOOKUP($J239,context!$K$2:$AC$348,6,FALSE)</f>
        <v>0</v>
      </c>
      <c r="AH239" s="149">
        <f>VLOOKUP($J239,context!$K$2:$AC$348,7,FALSE)</f>
        <v>0</v>
      </c>
      <c r="AI239" s="149">
        <f>VLOOKUP($J239,context!$K$2:$AC$348,8,FALSE)</f>
        <v>1</v>
      </c>
      <c r="AJ239" s="149">
        <f>VLOOKUP($J239,context!$K$2:$AC$348,9,FALSE)</f>
        <v>1</v>
      </c>
      <c r="AK239" s="149">
        <f>VLOOKUP($J239,context!$K$2:$AC$348,10,FALSE)</f>
        <v>0</v>
      </c>
      <c r="AL239" s="149">
        <f>VLOOKUP($J239,context!$K$2:$AC$348,11,FALSE)</f>
        <v>1</v>
      </c>
      <c r="AM239" s="149">
        <f>VLOOKUP($J239,context!$K$2:$AC$348,12,FALSE)</f>
        <v>0.8</v>
      </c>
      <c r="AN239" s="149">
        <f>VLOOKUP($J239,context!$K$2:$AC$348,13,FALSE)</f>
        <v>0</v>
      </c>
      <c r="AO239" s="149">
        <f>VLOOKUP($J239,context!$K$2:$AC$348,14,FALSE)</f>
        <v>0.5</v>
      </c>
      <c r="AP239" s="149">
        <f>VLOOKUP($J239,context!$K$2:$AC$348,15,FALSE)</f>
        <v>0</v>
      </c>
      <c r="AQ239" s="149">
        <f>VLOOKUP($J239,context!$K$2:$AC$348,16,FALSE)</f>
        <v>0.6</v>
      </c>
      <c r="AR239" s="149">
        <f t="shared" si="3"/>
        <v>4.8999999999999995</v>
      </c>
    </row>
    <row r="240" spans="1:46" hidden="1">
      <c r="A240" s="52">
        <v>491</v>
      </c>
      <c r="B240" s="52" t="s">
        <v>13</v>
      </c>
      <c r="C240" s="66" t="s">
        <v>29</v>
      </c>
      <c r="D240" s="52" t="s">
        <v>1159</v>
      </c>
      <c r="E240" s="77" t="s">
        <v>1160</v>
      </c>
      <c r="F240" s="50">
        <v>3</v>
      </c>
      <c r="G240" s="50" t="s">
        <v>2615</v>
      </c>
      <c r="H240" s="77"/>
      <c r="J240" s="77" t="s">
        <v>2630</v>
      </c>
      <c r="K240" s="77" t="s">
        <v>2630</v>
      </c>
      <c r="L240" s="77">
        <v>0</v>
      </c>
      <c r="M240" s="77"/>
      <c r="N240" s="6">
        <v>0.6</v>
      </c>
      <c r="O240" s="55"/>
      <c r="P240" s="69" t="s">
        <v>189</v>
      </c>
      <c r="Q240" s="67" t="s">
        <v>717</v>
      </c>
      <c r="R240" s="68" t="s">
        <v>210</v>
      </c>
      <c r="S240" s="74" t="s">
        <v>210</v>
      </c>
      <c r="T240" s="115" t="s">
        <v>210</v>
      </c>
      <c r="U240" s="121" t="s">
        <v>171</v>
      </c>
      <c r="V240" s="121" t="s">
        <v>2630</v>
      </c>
      <c r="W240" s="77"/>
      <c r="X240" s="69"/>
      <c r="Y240" s="77"/>
      <c r="Z240" s="77"/>
      <c r="AB240" s="69" t="s">
        <v>2792</v>
      </c>
      <c r="AC240" s="69">
        <v>0</v>
      </c>
      <c r="AD240" s="7" t="s">
        <v>2777</v>
      </c>
      <c r="AE240" s="70" t="s">
        <v>737</v>
      </c>
      <c r="AF240" s="149">
        <f>VLOOKUP($J240,context!$K$2:$AC$348,5,FALSE)</f>
        <v>0</v>
      </c>
      <c r="AG240" s="149">
        <f>VLOOKUP($J240,context!$K$2:$AC$348,6,FALSE)</f>
        <v>0</v>
      </c>
      <c r="AH240" s="149">
        <f>VLOOKUP($J240,context!$K$2:$AC$348,7,FALSE)</f>
        <v>0</v>
      </c>
      <c r="AI240" s="149">
        <f>VLOOKUP($J240,context!$K$2:$AC$348,8,FALSE)</f>
        <v>1</v>
      </c>
      <c r="AJ240" s="149">
        <f>VLOOKUP($J240,context!$K$2:$AC$348,9,FALSE)</f>
        <v>1</v>
      </c>
      <c r="AK240" s="149">
        <f>VLOOKUP($J240,context!$K$2:$AC$348,10,FALSE)</f>
        <v>0</v>
      </c>
      <c r="AL240" s="149">
        <f>VLOOKUP($J240,context!$K$2:$AC$348,11,FALSE)</f>
        <v>1</v>
      </c>
      <c r="AM240" s="149">
        <f>VLOOKUP($J240,context!$K$2:$AC$348,12,FALSE)</f>
        <v>0.8</v>
      </c>
      <c r="AN240" s="149">
        <f>VLOOKUP($J240,context!$K$2:$AC$348,13,FALSE)</f>
        <v>0</v>
      </c>
      <c r="AO240" s="149">
        <f>VLOOKUP($J240,context!$K$2:$AC$348,14,FALSE)</f>
        <v>0.5</v>
      </c>
      <c r="AP240" s="149">
        <f>VLOOKUP($J240,context!$K$2:$AC$348,15,FALSE)</f>
        <v>0</v>
      </c>
      <c r="AQ240" s="149">
        <f>VLOOKUP($J240,context!$K$2:$AC$348,16,FALSE)</f>
        <v>0.6</v>
      </c>
      <c r="AR240" s="149">
        <f t="shared" si="3"/>
        <v>4.8999999999999995</v>
      </c>
    </row>
    <row r="241" spans="1:46" hidden="1">
      <c r="A241" s="52">
        <v>432</v>
      </c>
      <c r="B241" s="52" t="s">
        <v>13</v>
      </c>
      <c r="C241" s="66" t="s">
        <v>1116</v>
      </c>
      <c r="D241" s="52" t="s">
        <v>1117</v>
      </c>
      <c r="E241" s="77" t="s">
        <v>49</v>
      </c>
      <c r="F241" s="50">
        <v>3</v>
      </c>
      <c r="G241" s="50" t="s">
        <v>1131</v>
      </c>
      <c r="H241" s="77">
        <v>19</v>
      </c>
      <c r="I241" s="50" t="s">
        <v>1131</v>
      </c>
      <c r="J241" s="71" t="s">
        <v>1131</v>
      </c>
      <c r="K241" s="77" t="s">
        <v>1132</v>
      </c>
      <c r="L241" s="77">
        <v>0</v>
      </c>
      <c r="M241" s="77"/>
      <c r="N241" s="6">
        <v>1</v>
      </c>
      <c r="O241" s="55"/>
      <c r="P241" s="77" t="s">
        <v>189</v>
      </c>
      <c r="Q241" s="67" t="s">
        <v>717</v>
      </c>
      <c r="R241" s="68" t="s">
        <v>210</v>
      </c>
      <c r="S241" s="74" t="s">
        <v>879</v>
      </c>
      <c r="T241" s="115" t="s">
        <v>210</v>
      </c>
      <c r="U241" s="121" t="s">
        <v>171</v>
      </c>
      <c r="V241" s="121" t="s">
        <v>167</v>
      </c>
      <c r="W241" s="77"/>
      <c r="X241" s="69" t="s">
        <v>609</v>
      </c>
      <c r="Y241" s="77"/>
      <c r="Z241" s="77"/>
      <c r="AB241" s="69" t="s">
        <v>2792</v>
      </c>
      <c r="AC241" s="69">
        <v>0</v>
      </c>
      <c r="AD241" s="7" t="s">
        <v>2777</v>
      </c>
      <c r="AE241" s="70" t="s">
        <v>737</v>
      </c>
      <c r="AF241" s="149">
        <f>VLOOKUP($J241,context!$K$2:$AC$348,5,FALSE)</f>
        <v>0</v>
      </c>
      <c r="AG241" s="149">
        <f>VLOOKUP($J241,context!$K$2:$AC$348,6,FALSE)</f>
        <v>0</v>
      </c>
      <c r="AH241" s="149">
        <f>VLOOKUP($J241,context!$K$2:$AC$348,7,FALSE)</f>
        <v>0</v>
      </c>
      <c r="AI241" s="149">
        <f>VLOOKUP($J241,context!$K$2:$AC$348,8,FALSE)</f>
        <v>1</v>
      </c>
      <c r="AJ241" s="149">
        <f>VLOOKUP($J241,context!$K$2:$AC$348,9,FALSE)</f>
        <v>1</v>
      </c>
      <c r="AK241" s="149">
        <f>VLOOKUP($J241,context!$K$2:$AC$348,10,FALSE)</f>
        <v>0</v>
      </c>
      <c r="AL241" s="149">
        <f>VLOOKUP($J241,context!$K$2:$AC$348,11,FALSE)</f>
        <v>1</v>
      </c>
      <c r="AM241" s="149">
        <f>VLOOKUP($J241,context!$K$2:$AC$348,12,FALSE)</f>
        <v>0.8</v>
      </c>
      <c r="AN241" s="149">
        <f>VLOOKUP($J241,context!$K$2:$AC$348,13,FALSE)</f>
        <v>0</v>
      </c>
      <c r="AO241" s="149">
        <f>VLOOKUP($J241,context!$K$2:$AC$348,14,FALSE)</f>
        <v>0.5</v>
      </c>
      <c r="AP241" s="149">
        <f>VLOOKUP($J241,context!$K$2:$AC$348,15,FALSE)</f>
        <v>0</v>
      </c>
      <c r="AQ241" s="149">
        <f>VLOOKUP($J241,context!$K$2:$AC$348,16,FALSE)</f>
        <v>0.6</v>
      </c>
      <c r="AR241" s="149">
        <f t="shared" si="3"/>
        <v>4.8999999999999995</v>
      </c>
    </row>
    <row r="242" spans="1:46" hidden="1">
      <c r="A242" s="52">
        <v>483</v>
      </c>
      <c r="B242" s="52" t="s">
        <v>13</v>
      </c>
      <c r="C242" s="66" t="s">
        <v>29</v>
      </c>
      <c r="D242" s="52" t="s">
        <v>1159</v>
      </c>
      <c r="E242" s="77" t="s">
        <v>1160</v>
      </c>
      <c r="F242" s="50">
        <v>3</v>
      </c>
      <c r="G242" s="50" t="s">
        <v>2607</v>
      </c>
      <c r="H242" s="77"/>
      <c r="J242" s="70" t="s">
        <v>1131</v>
      </c>
      <c r="K242" s="69" t="s">
        <v>2645</v>
      </c>
      <c r="L242" s="77">
        <v>0</v>
      </c>
      <c r="M242" s="77"/>
      <c r="N242" s="6">
        <v>0.6</v>
      </c>
      <c r="O242" s="55"/>
      <c r="P242" s="77" t="s">
        <v>189</v>
      </c>
      <c r="Q242" s="67" t="s">
        <v>717</v>
      </c>
      <c r="R242" s="68" t="s">
        <v>210</v>
      </c>
      <c r="S242" s="74" t="s">
        <v>210</v>
      </c>
      <c r="T242" s="115" t="s">
        <v>210</v>
      </c>
      <c r="U242" s="121" t="s">
        <v>171</v>
      </c>
      <c r="V242" s="121" t="s">
        <v>2645</v>
      </c>
      <c r="W242" s="77"/>
      <c r="X242" s="69"/>
      <c r="Y242" s="77"/>
      <c r="Z242" s="77"/>
      <c r="AB242" s="69" t="s">
        <v>2792</v>
      </c>
      <c r="AC242" s="69">
        <v>0</v>
      </c>
      <c r="AD242" s="7" t="s">
        <v>2777</v>
      </c>
      <c r="AE242" s="70" t="s">
        <v>737</v>
      </c>
      <c r="AF242" s="149">
        <f>VLOOKUP($J242,context!$K$2:$AC$348,5,FALSE)</f>
        <v>0</v>
      </c>
      <c r="AG242" s="149">
        <f>VLOOKUP($J242,context!$K$2:$AC$348,6,FALSE)</f>
        <v>0</v>
      </c>
      <c r="AH242" s="149">
        <f>VLOOKUP($J242,context!$K$2:$AC$348,7,FALSE)</f>
        <v>0</v>
      </c>
      <c r="AI242" s="149">
        <f>VLOOKUP($J242,context!$K$2:$AC$348,8,FALSE)</f>
        <v>1</v>
      </c>
      <c r="AJ242" s="149">
        <f>VLOOKUP($J242,context!$K$2:$AC$348,9,FALSE)</f>
        <v>1</v>
      </c>
      <c r="AK242" s="149">
        <f>VLOOKUP($J242,context!$K$2:$AC$348,10,FALSE)</f>
        <v>0</v>
      </c>
      <c r="AL242" s="149">
        <f>VLOOKUP($J242,context!$K$2:$AC$348,11,FALSE)</f>
        <v>1</v>
      </c>
      <c r="AM242" s="149">
        <f>VLOOKUP($J242,context!$K$2:$AC$348,12,FALSE)</f>
        <v>0.8</v>
      </c>
      <c r="AN242" s="149">
        <f>VLOOKUP($J242,context!$K$2:$AC$348,13,FALSE)</f>
        <v>0</v>
      </c>
      <c r="AO242" s="149">
        <f>VLOOKUP($J242,context!$K$2:$AC$348,14,FALSE)</f>
        <v>0.5</v>
      </c>
      <c r="AP242" s="149">
        <f>VLOOKUP($J242,context!$K$2:$AC$348,15,FALSE)</f>
        <v>0</v>
      </c>
      <c r="AQ242" s="149">
        <f>VLOOKUP($J242,context!$K$2:$AC$348,16,FALSE)</f>
        <v>0.6</v>
      </c>
      <c r="AR242" s="149">
        <f t="shared" si="3"/>
        <v>4.8999999999999995</v>
      </c>
    </row>
    <row r="243" spans="1:46" hidden="1">
      <c r="A243" s="52">
        <v>696</v>
      </c>
      <c r="B243" s="52" t="s">
        <v>13</v>
      </c>
      <c r="C243" s="117" t="s">
        <v>1902</v>
      </c>
      <c r="E243" s="69" t="s">
        <v>2271</v>
      </c>
      <c r="G243" s="62" t="s">
        <v>2032</v>
      </c>
      <c r="J243" s="70" t="s">
        <v>2374</v>
      </c>
      <c r="K243" s="61" t="s">
        <v>2033</v>
      </c>
      <c r="L243" s="77">
        <v>0</v>
      </c>
      <c r="N243" s="63">
        <v>0.5</v>
      </c>
      <c r="P243" s="77" t="s">
        <v>189</v>
      </c>
      <c r="Q243" s="67" t="s">
        <v>717</v>
      </c>
      <c r="R243" s="68" t="s">
        <v>210</v>
      </c>
      <c r="S243" s="74" t="s">
        <v>879</v>
      </c>
      <c r="T243" s="115" t="s">
        <v>210</v>
      </c>
      <c r="U243" s="121" t="s">
        <v>171</v>
      </c>
      <c r="V243" s="121" t="s">
        <v>167</v>
      </c>
      <c r="AB243" s="69" t="s">
        <v>2792</v>
      </c>
      <c r="AC243" s="69">
        <v>0</v>
      </c>
      <c r="AD243" s="7" t="s">
        <v>2777</v>
      </c>
      <c r="AE243" s="70" t="s">
        <v>737</v>
      </c>
      <c r="AF243" s="149">
        <f>VLOOKUP($J243,context!$K$2:$AC$348,5,FALSE)</f>
        <v>0</v>
      </c>
      <c r="AG243" s="149">
        <f>VLOOKUP($J243,context!$K$2:$AC$348,6,FALSE)</f>
        <v>0</v>
      </c>
      <c r="AH243" s="149">
        <f>VLOOKUP($J243,context!$K$2:$AC$348,7,FALSE)</f>
        <v>0</v>
      </c>
      <c r="AI243" s="149">
        <f>VLOOKUP($J243,context!$K$2:$AC$348,8,FALSE)</f>
        <v>1</v>
      </c>
      <c r="AJ243" s="149">
        <f>VLOOKUP($J243,context!$K$2:$AC$348,9,FALSE)</f>
        <v>1</v>
      </c>
      <c r="AK243" s="149">
        <f>VLOOKUP($J243,context!$K$2:$AC$348,10,FALSE)</f>
        <v>0</v>
      </c>
      <c r="AL243" s="149">
        <f>VLOOKUP($J243,context!$K$2:$AC$348,11,FALSE)</f>
        <v>1</v>
      </c>
      <c r="AM243" s="149">
        <f>VLOOKUP($J243,context!$K$2:$AC$348,12,FALSE)</f>
        <v>0.8</v>
      </c>
      <c r="AN243" s="149">
        <f>VLOOKUP($J243,context!$K$2:$AC$348,13,FALSE)</f>
        <v>0</v>
      </c>
      <c r="AO243" s="149">
        <f>VLOOKUP($J243,context!$K$2:$AC$348,14,FALSE)</f>
        <v>0.5</v>
      </c>
      <c r="AP243" s="149">
        <f>VLOOKUP($J243,context!$K$2:$AC$348,15,FALSE)</f>
        <v>0</v>
      </c>
      <c r="AQ243" s="149">
        <f>VLOOKUP($J243,context!$K$2:$AC$348,16,FALSE)</f>
        <v>0.6</v>
      </c>
      <c r="AR243" s="149">
        <f t="shared" si="3"/>
        <v>4.8999999999999995</v>
      </c>
    </row>
    <row r="244" spans="1:46" hidden="1">
      <c r="A244" s="52">
        <v>138</v>
      </c>
      <c r="B244" s="52" t="s">
        <v>13</v>
      </c>
      <c r="C244" s="66" t="s">
        <v>38</v>
      </c>
      <c r="D244" s="52"/>
      <c r="E244" s="77" t="s">
        <v>744</v>
      </c>
      <c r="F244" s="50">
        <v>4</v>
      </c>
      <c r="G244" s="50" t="s">
        <v>327</v>
      </c>
      <c r="H244" s="77"/>
      <c r="I244" s="69" t="s">
        <v>763</v>
      </c>
      <c r="J244" s="70" t="s">
        <v>763</v>
      </c>
      <c r="K244" s="77" t="s">
        <v>764</v>
      </c>
      <c r="L244" s="77"/>
      <c r="M244" s="77"/>
      <c r="N244" s="6">
        <v>1</v>
      </c>
      <c r="O244" s="55">
        <v>42328</v>
      </c>
      <c r="P244" s="77" t="s">
        <v>688</v>
      </c>
      <c r="Q244" s="67" t="s">
        <v>608</v>
      </c>
      <c r="R244" s="68" t="s">
        <v>608</v>
      </c>
      <c r="S244" s="74" t="s">
        <v>235</v>
      </c>
      <c r="T244" s="115" t="s">
        <v>235</v>
      </c>
      <c r="U244" s="121" t="s">
        <v>171</v>
      </c>
      <c r="V244" s="121" t="s">
        <v>167</v>
      </c>
      <c r="W244" s="77"/>
      <c r="X244" s="69" t="s">
        <v>609</v>
      </c>
      <c r="Y244" s="69" t="s">
        <v>609</v>
      </c>
      <c r="Z244" s="77"/>
      <c r="AB244" s="56" t="s">
        <v>1217</v>
      </c>
      <c r="AC244" s="69">
        <v>-1</v>
      </c>
      <c r="AD244" s="7"/>
      <c r="AE244" s="70" t="s">
        <v>2823</v>
      </c>
      <c r="AF244" s="149">
        <f>VLOOKUP($J244,context!$K$2:$AC$348,5,FALSE)</f>
        <v>0</v>
      </c>
      <c r="AG244" s="149">
        <f>VLOOKUP($J244,context!$K$2:$AC$348,6,FALSE)</f>
        <v>0</v>
      </c>
      <c r="AH244" s="149">
        <f>VLOOKUP($J244,context!$K$2:$AC$348,7,FALSE)</f>
        <v>1</v>
      </c>
      <c r="AI244" s="149">
        <f>VLOOKUP($J244,context!$K$2:$AC$348,8,FALSE)</f>
        <v>1</v>
      </c>
      <c r="AJ244" s="149">
        <f>VLOOKUP($J244,context!$K$2:$AC$348,9,FALSE)</f>
        <v>1</v>
      </c>
      <c r="AK244" s="149">
        <f>VLOOKUP($J244,context!$K$2:$AC$348,10,FALSE)</f>
        <v>1</v>
      </c>
      <c r="AL244" s="149">
        <f>VLOOKUP($J244,context!$K$2:$AC$348,11,FALSE)</f>
        <v>1</v>
      </c>
      <c r="AM244" s="149">
        <f>VLOOKUP($J244,context!$K$2:$AC$348,12,FALSE)</f>
        <v>1</v>
      </c>
      <c r="AN244" s="149">
        <f>VLOOKUP($J244,context!$K$2:$AC$348,13,FALSE)</f>
        <v>1</v>
      </c>
      <c r="AO244" s="149">
        <f>VLOOKUP($J244,context!$K$2:$AC$348,14,FALSE)</f>
        <v>1</v>
      </c>
      <c r="AP244" s="149">
        <f>VLOOKUP($J244,context!$K$2:$AC$348,15,FALSE)</f>
        <v>0</v>
      </c>
      <c r="AQ244" s="149">
        <f>VLOOKUP($J244,context!$K$2:$AC$348,16,FALSE)</f>
        <v>1</v>
      </c>
      <c r="AR244" s="149">
        <f t="shared" si="3"/>
        <v>9</v>
      </c>
    </row>
    <row r="245" spans="1:46" hidden="1">
      <c r="A245" s="52">
        <v>182</v>
      </c>
      <c r="B245" s="52" t="s">
        <v>13</v>
      </c>
      <c r="C245" s="66" t="s">
        <v>800</v>
      </c>
      <c r="D245" s="52" t="s">
        <v>801</v>
      </c>
      <c r="E245" s="77" t="s">
        <v>802</v>
      </c>
      <c r="F245" s="50">
        <v>4</v>
      </c>
      <c r="G245" s="50" t="s">
        <v>198</v>
      </c>
      <c r="H245" s="77"/>
      <c r="I245" s="69" t="s">
        <v>198</v>
      </c>
      <c r="J245" s="70" t="s">
        <v>439</v>
      </c>
      <c r="K245" s="77" t="s">
        <v>803</v>
      </c>
      <c r="L245" s="69">
        <v>0</v>
      </c>
      <c r="M245" s="77"/>
      <c r="N245" s="6">
        <v>0.6</v>
      </c>
      <c r="O245" s="55">
        <v>43018</v>
      </c>
      <c r="P245" s="77" t="s">
        <v>189</v>
      </c>
      <c r="Q245" s="67" t="s">
        <v>717</v>
      </c>
      <c r="R245" s="68" t="s">
        <v>190</v>
      </c>
      <c r="S245" s="74" t="s">
        <v>866</v>
      </c>
      <c r="T245" s="115" t="s">
        <v>195</v>
      </c>
      <c r="U245" s="121" t="s">
        <v>171</v>
      </c>
      <c r="V245" s="121" t="s">
        <v>867</v>
      </c>
      <c r="W245" s="77"/>
      <c r="X245" s="69" t="s">
        <v>609</v>
      </c>
      <c r="Y245" s="77"/>
      <c r="Z245" s="77"/>
      <c r="AB245" s="77"/>
      <c r="AC245" s="69">
        <v>1</v>
      </c>
      <c r="AD245" s="7" t="s">
        <v>810</v>
      </c>
      <c r="AE245" s="70" t="s">
        <v>811</v>
      </c>
      <c r="AF245" s="149">
        <f>VLOOKUP($J245,context!$K$2:$AC$348,5,FALSE)</f>
        <v>0</v>
      </c>
      <c r="AG245" s="149">
        <f>VLOOKUP($J245,context!$K$2:$AC$348,6,FALSE)</f>
        <v>0</v>
      </c>
      <c r="AH245" s="149">
        <f>VLOOKUP($J245,context!$K$2:$AC$348,7,FALSE)</f>
        <v>0</v>
      </c>
      <c r="AI245" s="149">
        <f>VLOOKUP($J245,context!$K$2:$AC$348,8,FALSE)</f>
        <v>0</v>
      </c>
      <c r="AJ245" s="149">
        <f>VLOOKUP($J245,context!$K$2:$AC$348,9,FALSE)</f>
        <v>0</v>
      </c>
      <c r="AK245" s="149">
        <f>VLOOKUP($J245,context!$K$2:$AC$348,10,FALSE)</f>
        <v>0.2</v>
      </c>
      <c r="AL245" s="149">
        <f>VLOOKUP($J245,context!$K$2:$AC$348,11,FALSE)</f>
        <v>0.2</v>
      </c>
      <c r="AM245" s="149">
        <f>VLOOKUP($J245,context!$K$2:$AC$348,12,FALSE)</f>
        <v>0.2</v>
      </c>
      <c r="AN245" s="149">
        <f>VLOOKUP($J245,context!$K$2:$AC$348,13,FALSE)</f>
        <v>0.2</v>
      </c>
      <c r="AO245" s="149">
        <f>VLOOKUP($J245,context!$K$2:$AC$348,14,FALSE)</f>
        <v>0.2</v>
      </c>
      <c r="AP245" s="149">
        <f>VLOOKUP($J245,context!$K$2:$AC$348,15,FALSE)</f>
        <v>0</v>
      </c>
      <c r="AQ245" s="149">
        <f>VLOOKUP($J245,context!$K$2:$AC$348,16,FALSE)</f>
        <v>0</v>
      </c>
      <c r="AR245" s="149">
        <f t="shared" si="3"/>
        <v>1</v>
      </c>
    </row>
    <row r="246" spans="1:46" hidden="1">
      <c r="A246" s="122">
        <v>885</v>
      </c>
      <c r="B246" s="52" t="s">
        <v>13</v>
      </c>
      <c r="C246" s="123" t="s">
        <v>2413</v>
      </c>
      <c r="D246" s="123" t="s">
        <v>2480</v>
      </c>
      <c r="E246" s="122" t="s">
        <v>2414</v>
      </c>
      <c r="F246" s="122">
        <v>4</v>
      </c>
      <c r="G246" s="124" t="s">
        <v>1199</v>
      </c>
      <c r="H246" s="122"/>
      <c r="I246" s="122"/>
      <c r="J246" s="125" t="s">
        <v>439</v>
      </c>
      <c r="K246" s="122" t="s">
        <v>2481</v>
      </c>
      <c r="L246" s="69">
        <v>0</v>
      </c>
      <c r="M246" s="122"/>
      <c r="N246" s="6">
        <v>0.6</v>
      </c>
      <c r="O246" s="126"/>
      <c r="P246" s="122" t="s">
        <v>189</v>
      </c>
      <c r="Q246" s="127" t="s">
        <v>717</v>
      </c>
      <c r="R246" s="68" t="s">
        <v>190</v>
      </c>
      <c r="S246" s="74" t="s">
        <v>866</v>
      </c>
      <c r="T246" s="115" t="s">
        <v>195</v>
      </c>
      <c r="U246" s="121" t="s">
        <v>171</v>
      </c>
      <c r="V246" s="121" t="s">
        <v>867</v>
      </c>
      <c r="W246" s="122"/>
      <c r="X246" s="122" t="s">
        <v>609</v>
      </c>
      <c r="Y246" s="122"/>
      <c r="Z246" s="122"/>
      <c r="AA246" s="122"/>
      <c r="AB246" s="122"/>
      <c r="AC246" s="69">
        <v>1</v>
      </c>
      <c r="AD246" s="66" t="s">
        <v>810</v>
      </c>
      <c r="AE246" s="125" t="s">
        <v>811</v>
      </c>
      <c r="AF246" s="149">
        <f>VLOOKUP($J246,context!$K$2:$AC$348,5,FALSE)</f>
        <v>0</v>
      </c>
      <c r="AG246" s="149">
        <f>VLOOKUP($J246,context!$K$2:$AC$348,6,FALSE)</f>
        <v>0</v>
      </c>
      <c r="AH246" s="149">
        <f>VLOOKUP($J246,context!$K$2:$AC$348,7,FALSE)</f>
        <v>0</v>
      </c>
      <c r="AI246" s="149">
        <f>VLOOKUP($J246,context!$K$2:$AC$348,8,FALSE)</f>
        <v>0</v>
      </c>
      <c r="AJ246" s="149">
        <f>VLOOKUP($J246,context!$K$2:$AC$348,9,FALSE)</f>
        <v>0</v>
      </c>
      <c r="AK246" s="149">
        <f>VLOOKUP($J246,context!$K$2:$AC$348,10,FALSE)</f>
        <v>0.2</v>
      </c>
      <c r="AL246" s="149">
        <f>VLOOKUP($J246,context!$K$2:$AC$348,11,FALSE)</f>
        <v>0.2</v>
      </c>
      <c r="AM246" s="149">
        <f>VLOOKUP($J246,context!$K$2:$AC$348,12,FALSE)</f>
        <v>0.2</v>
      </c>
      <c r="AN246" s="149">
        <f>VLOOKUP($J246,context!$K$2:$AC$348,13,FALSE)</f>
        <v>0.2</v>
      </c>
      <c r="AO246" s="149">
        <f>VLOOKUP($J246,context!$K$2:$AC$348,14,FALSE)</f>
        <v>0.2</v>
      </c>
      <c r="AP246" s="149">
        <f>VLOOKUP($J246,context!$K$2:$AC$348,15,FALSE)</f>
        <v>0</v>
      </c>
      <c r="AQ246" s="149">
        <f>VLOOKUP($J246,context!$K$2:$AC$348,16,FALSE)</f>
        <v>0</v>
      </c>
      <c r="AR246" s="149">
        <f t="shared" si="3"/>
        <v>1</v>
      </c>
      <c r="AS246" s="149">
        <f>MAX(AF246:AQ246)</f>
        <v>0.2</v>
      </c>
      <c r="AT246" s="149">
        <f>MIN(AF246:AQ246)</f>
        <v>0</v>
      </c>
    </row>
    <row r="247" spans="1:46" hidden="1">
      <c r="A247" s="122">
        <v>935</v>
      </c>
      <c r="B247" s="52" t="s">
        <v>13</v>
      </c>
      <c r="C247" s="66" t="s">
        <v>32</v>
      </c>
      <c r="D247" s="52"/>
      <c r="E247" s="77" t="s">
        <v>1190</v>
      </c>
      <c r="F247" s="50">
        <v>3</v>
      </c>
      <c r="G247" s="50" t="s">
        <v>439</v>
      </c>
      <c r="H247" s="77"/>
      <c r="I247" s="69" t="s">
        <v>1199</v>
      </c>
      <c r="J247" s="70" t="s">
        <v>439</v>
      </c>
      <c r="K247" s="77"/>
      <c r="L247" s="69">
        <v>0</v>
      </c>
      <c r="M247" s="77"/>
      <c r="N247" s="6">
        <v>0.6</v>
      </c>
      <c r="O247" s="55">
        <v>42328</v>
      </c>
      <c r="P247" s="77" t="s">
        <v>189</v>
      </c>
      <c r="Q247" s="67" t="s">
        <v>717</v>
      </c>
      <c r="R247" s="68" t="s">
        <v>190</v>
      </c>
      <c r="S247" s="74" t="s">
        <v>866</v>
      </c>
      <c r="T247" s="115" t="s">
        <v>195</v>
      </c>
      <c r="U247" s="121" t="s">
        <v>171</v>
      </c>
      <c r="V247" s="121" t="s">
        <v>867</v>
      </c>
      <c r="W247" s="77"/>
      <c r="X247" s="69" t="s">
        <v>609</v>
      </c>
      <c r="Y247" s="77"/>
      <c r="Z247" s="77"/>
      <c r="AA247" s="7" t="s">
        <v>190</v>
      </c>
      <c r="AB247" s="77"/>
      <c r="AC247" s="69">
        <v>1</v>
      </c>
      <c r="AD247" s="7" t="s">
        <v>810</v>
      </c>
      <c r="AE247" s="70" t="s">
        <v>811</v>
      </c>
      <c r="AF247" s="149">
        <f>VLOOKUP($J247,context!$K$2:$AC$348,5,FALSE)</f>
        <v>0</v>
      </c>
      <c r="AG247" s="149">
        <f>VLOOKUP($J247,context!$K$2:$AC$348,6,FALSE)</f>
        <v>0</v>
      </c>
      <c r="AH247" s="149">
        <f>VLOOKUP($J247,context!$K$2:$AC$348,7,FALSE)</f>
        <v>0</v>
      </c>
      <c r="AI247" s="149">
        <f>VLOOKUP($J247,context!$K$2:$AC$348,8,FALSE)</f>
        <v>0</v>
      </c>
      <c r="AJ247" s="149">
        <f>VLOOKUP($J247,context!$K$2:$AC$348,9,FALSE)</f>
        <v>0</v>
      </c>
      <c r="AK247" s="149">
        <f>VLOOKUP($J247,context!$K$2:$AC$348,10,FALSE)</f>
        <v>0.2</v>
      </c>
      <c r="AL247" s="149">
        <f>VLOOKUP($J247,context!$K$2:$AC$348,11,FALSE)</f>
        <v>0.2</v>
      </c>
      <c r="AM247" s="149">
        <f>VLOOKUP($J247,context!$K$2:$AC$348,12,FALSE)</f>
        <v>0.2</v>
      </c>
      <c r="AN247" s="149">
        <f>VLOOKUP($J247,context!$K$2:$AC$348,13,FALSE)</f>
        <v>0.2</v>
      </c>
      <c r="AO247" s="149">
        <f>VLOOKUP($J247,context!$K$2:$AC$348,14,FALSE)</f>
        <v>0.2</v>
      </c>
      <c r="AP247" s="149">
        <f>VLOOKUP($J247,context!$K$2:$AC$348,15,FALSE)</f>
        <v>0</v>
      </c>
      <c r="AQ247" s="149">
        <f>VLOOKUP($J247,context!$K$2:$AC$348,16,FALSE)</f>
        <v>0</v>
      </c>
      <c r="AR247" s="149">
        <f t="shared" si="3"/>
        <v>1</v>
      </c>
    </row>
    <row r="248" spans="1:46" hidden="1">
      <c r="A248" s="52">
        <v>694</v>
      </c>
      <c r="B248" s="52" t="s">
        <v>13</v>
      </c>
      <c r="C248" s="117" t="s">
        <v>1902</v>
      </c>
      <c r="E248" s="69" t="s">
        <v>2271</v>
      </c>
      <c r="G248" s="62" t="s">
        <v>439</v>
      </c>
      <c r="J248" s="70" t="s">
        <v>439</v>
      </c>
      <c r="K248" s="61" t="s">
        <v>2029</v>
      </c>
      <c r="L248" s="69">
        <v>0</v>
      </c>
      <c r="N248" s="63">
        <v>1</v>
      </c>
      <c r="P248" s="77" t="s">
        <v>189</v>
      </c>
      <c r="Q248" s="67" t="s">
        <v>717</v>
      </c>
      <c r="R248" s="68" t="s">
        <v>190</v>
      </c>
      <c r="S248" s="74" t="s">
        <v>866</v>
      </c>
      <c r="T248" s="115" t="s">
        <v>195</v>
      </c>
      <c r="U248" s="121" t="s">
        <v>171</v>
      </c>
      <c r="V248" s="121" t="s">
        <v>335</v>
      </c>
      <c r="W248" s="77"/>
      <c r="X248" s="69" t="s">
        <v>609</v>
      </c>
      <c r="AC248" s="69">
        <v>1</v>
      </c>
      <c r="AE248" s="70" t="s">
        <v>811</v>
      </c>
      <c r="AF248" s="149">
        <f>VLOOKUP($J248,context!$K$2:$AC$348,5,FALSE)</f>
        <v>0</v>
      </c>
      <c r="AG248" s="149">
        <f>VLOOKUP($J248,context!$K$2:$AC$348,6,FALSE)</f>
        <v>0</v>
      </c>
      <c r="AH248" s="149">
        <f>VLOOKUP($J248,context!$K$2:$AC$348,7,FALSE)</f>
        <v>0</v>
      </c>
      <c r="AI248" s="149">
        <f>VLOOKUP($J248,context!$K$2:$AC$348,8,FALSE)</f>
        <v>0</v>
      </c>
      <c r="AJ248" s="149">
        <f>VLOOKUP($J248,context!$K$2:$AC$348,9,FALSE)</f>
        <v>0</v>
      </c>
      <c r="AK248" s="149">
        <f>VLOOKUP($J248,context!$K$2:$AC$348,10,FALSE)</f>
        <v>0.2</v>
      </c>
      <c r="AL248" s="149">
        <f>VLOOKUP($J248,context!$K$2:$AC$348,11,FALSE)</f>
        <v>0.2</v>
      </c>
      <c r="AM248" s="149">
        <f>VLOOKUP($J248,context!$K$2:$AC$348,12,FALSE)</f>
        <v>0.2</v>
      </c>
      <c r="AN248" s="149">
        <f>VLOOKUP($J248,context!$K$2:$AC$348,13,FALSE)</f>
        <v>0.2</v>
      </c>
      <c r="AO248" s="149">
        <f>VLOOKUP($J248,context!$K$2:$AC$348,14,FALSE)</f>
        <v>0.2</v>
      </c>
      <c r="AP248" s="149">
        <f>VLOOKUP($J248,context!$K$2:$AC$348,15,FALSE)</f>
        <v>0</v>
      </c>
      <c r="AQ248" s="149">
        <f>VLOOKUP($J248,context!$K$2:$AC$348,16,FALSE)</f>
        <v>0</v>
      </c>
      <c r="AR248" s="149">
        <f t="shared" si="3"/>
        <v>1</v>
      </c>
    </row>
    <row r="249" spans="1:46" hidden="1">
      <c r="A249" s="52">
        <v>37</v>
      </c>
      <c r="B249" s="52" t="s">
        <v>13</v>
      </c>
      <c r="C249" s="66" t="s">
        <v>44</v>
      </c>
      <c r="D249" s="52"/>
      <c r="E249" s="77" t="s">
        <v>629</v>
      </c>
      <c r="F249" s="50">
        <v>4</v>
      </c>
      <c r="G249" s="77" t="s">
        <v>668</v>
      </c>
      <c r="H249" s="77"/>
      <c r="I249" s="69" t="s">
        <v>668</v>
      </c>
      <c r="J249" s="70" t="s">
        <v>668</v>
      </c>
      <c r="K249" s="77" t="s">
        <v>669</v>
      </c>
      <c r="L249" s="77"/>
      <c r="M249" s="77"/>
      <c r="N249" s="6">
        <v>0.6</v>
      </c>
      <c r="O249" s="55"/>
      <c r="P249" s="77" t="s">
        <v>65</v>
      </c>
      <c r="Q249" s="67" t="s">
        <v>108</v>
      </c>
      <c r="R249" s="68" t="s">
        <v>145</v>
      </c>
      <c r="S249" s="74" t="s">
        <v>66</v>
      </c>
      <c r="T249" s="115" t="s">
        <v>66</v>
      </c>
      <c r="U249" s="121" t="s">
        <v>171</v>
      </c>
      <c r="V249" s="121" t="s">
        <v>167</v>
      </c>
      <c r="W249" s="69" t="s">
        <v>609</v>
      </c>
      <c r="X249" s="77"/>
      <c r="Y249" s="77"/>
      <c r="AA249" s="7" t="s">
        <v>670</v>
      </c>
      <c r="AB249" s="69" t="s">
        <v>2928</v>
      </c>
      <c r="AC249" s="77">
        <v>-1</v>
      </c>
      <c r="AD249" s="7" t="s">
        <v>2863</v>
      </c>
      <c r="AE249" s="131" t="s">
        <v>3039</v>
      </c>
      <c r="AF249" s="149">
        <f>VLOOKUP($J249,context!$K$2:$AC$348,5,FALSE)</f>
        <v>1</v>
      </c>
      <c r="AG249" s="149">
        <f>VLOOKUP($J249,context!$K$2:$AC$348,6,FALSE)</f>
        <v>0</v>
      </c>
      <c r="AH249" s="149">
        <f>VLOOKUP($J249,context!$K$2:$AC$348,7,FALSE)</f>
        <v>0</v>
      </c>
      <c r="AI249" s="149">
        <f>VLOOKUP($J249,context!$K$2:$AC$348,8,FALSE)</f>
        <v>0</v>
      </c>
      <c r="AJ249" s="149">
        <f>VLOOKUP($J249,context!$K$2:$AC$348,9,FALSE)</f>
        <v>0</v>
      </c>
      <c r="AK249" s="149">
        <f>VLOOKUP($J249,context!$K$2:$AC$348,10,FALSE)</f>
        <v>0.4</v>
      </c>
      <c r="AL249" s="149">
        <f>VLOOKUP($J249,context!$K$2:$AC$348,11,FALSE)</f>
        <v>0.6</v>
      </c>
      <c r="AM249" s="149">
        <f>VLOOKUP($J249,context!$K$2:$AC$348,12,FALSE)</f>
        <v>0</v>
      </c>
      <c r="AN249" s="149">
        <f>VLOOKUP($J249,context!$K$2:$AC$348,13,FALSE)</f>
        <v>0</v>
      </c>
      <c r="AO249" s="149">
        <f>VLOOKUP($J249,context!$K$2:$AC$348,14,FALSE)</f>
        <v>0</v>
      </c>
      <c r="AP249" s="149">
        <f>VLOOKUP($J249,context!$K$2:$AC$348,15,FALSE)</f>
        <v>0</v>
      </c>
      <c r="AQ249" s="149">
        <f>VLOOKUP($J249,context!$K$2:$AC$348,16,FALSE)</f>
        <v>0.8</v>
      </c>
      <c r="AR249" s="149">
        <f t="shared" si="3"/>
        <v>2.8</v>
      </c>
    </row>
    <row r="250" spans="1:46" hidden="1">
      <c r="A250" s="52">
        <v>460</v>
      </c>
      <c r="B250" s="52" t="s">
        <v>13</v>
      </c>
      <c r="C250" s="66" t="s">
        <v>29</v>
      </c>
      <c r="D250" s="52" t="s">
        <v>1159</v>
      </c>
      <c r="E250" s="77" t="s">
        <v>1160</v>
      </c>
      <c r="F250" s="50">
        <v>3</v>
      </c>
      <c r="G250" s="50" t="s">
        <v>1170</v>
      </c>
      <c r="H250" s="77" t="s">
        <v>167</v>
      </c>
      <c r="I250" s="69" t="s">
        <v>167</v>
      </c>
      <c r="J250" s="70" t="s">
        <v>167</v>
      </c>
      <c r="K250" s="77"/>
      <c r="L250" s="69">
        <v>0</v>
      </c>
      <c r="M250" s="77"/>
      <c r="N250" s="6">
        <v>1</v>
      </c>
      <c r="O250" s="55"/>
      <c r="P250" s="77" t="s">
        <v>688</v>
      </c>
      <c r="Q250" s="67" t="s">
        <v>608</v>
      </c>
      <c r="R250" s="68" t="s">
        <v>608</v>
      </c>
      <c r="S250" s="74" t="s">
        <v>66</v>
      </c>
      <c r="T250" s="115" t="s">
        <v>145</v>
      </c>
      <c r="U250" s="121" t="s">
        <v>171</v>
      </c>
      <c r="V250" s="121" t="s">
        <v>167</v>
      </c>
      <c r="W250" s="77"/>
      <c r="X250" s="69" t="s">
        <v>609</v>
      </c>
      <c r="Y250" s="77"/>
      <c r="Z250" s="77"/>
      <c r="AB250" s="69" t="s">
        <v>1234</v>
      </c>
      <c r="AC250" s="69">
        <v>0</v>
      </c>
      <c r="AD250" s="7" t="s">
        <v>2863</v>
      </c>
      <c r="AE250" s="131" t="s">
        <v>168</v>
      </c>
      <c r="AF250" s="149">
        <f>VLOOKUP($J250,context!$K$2:$AC$348,5,FALSE)</f>
        <v>0</v>
      </c>
      <c r="AG250" s="149">
        <f>VLOOKUP($J250,context!$K$2:$AC$348,6,FALSE)</f>
        <v>0</v>
      </c>
      <c r="AH250" s="149">
        <f>VLOOKUP($J250,context!$K$2:$AC$348,7,FALSE)</f>
        <v>0</v>
      </c>
      <c r="AI250" s="149">
        <f>VLOOKUP($J250,context!$K$2:$AC$348,8,FALSE)</f>
        <v>1</v>
      </c>
      <c r="AJ250" s="149">
        <f>VLOOKUP($J250,context!$K$2:$AC$348,9,FALSE)</f>
        <v>1</v>
      </c>
      <c r="AK250" s="149">
        <f>VLOOKUP($J250,context!$K$2:$AC$348,10,FALSE)</f>
        <v>0</v>
      </c>
      <c r="AL250" s="149">
        <f>VLOOKUP($J250,context!$K$2:$AC$348,11,FALSE)</f>
        <v>1</v>
      </c>
      <c r="AM250" s="149">
        <f>VLOOKUP($J250,context!$K$2:$AC$348,12,FALSE)</f>
        <v>0.5</v>
      </c>
      <c r="AN250" s="149">
        <f>VLOOKUP($J250,context!$K$2:$AC$348,13,FALSE)</f>
        <v>0</v>
      </c>
      <c r="AO250" s="149">
        <f>VLOOKUP($J250,context!$K$2:$AC$348,14,FALSE)</f>
        <v>1</v>
      </c>
      <c r="AP250" s="149">
        <f>VLOOKUP($J250,context!$K$2:$AC$348,15,FALSE)</f>
        <v>0</v>
      </c>
      <c r="AQ250" s="149">
        <f>VLOOKUP($J250,context!$K$2:$AC$348,16,FALSE)</f>
        <v>1</v>
      </c>
      <c r="AR250" s="149">
        <f t="shared" si="3"/>
        <v>5.5</v>
      </c>
    </row>
    <row r="251" spans="1:46" hidden="1">
      <c r="A251" s="52">
        <v>344</v>
      </c>
      <c r="B251" s="52" t="s">
        <v>2708</v>
      </c>
      <c r="C251" s="66" t="s">
        <v>905</v>
      </c>
      <c r="D251" s="52"/>
      <c r="E251" s="77" t="s">
        <v>906</v>
      </c>
      <c r="F251" s="50">
        <v>5</v>
      </c>
      <c r="G251" s="50" t="s">
        <v>1014</v>
      </c>
      <c r="H251" s="77" t="s">
        <v>1018</v>
      </c>
      <c r="I251" s="69" t="s">
        <v>1019</v>
      </c>
      <c r="J251" s="70" t="s">
        <v>1019</v>
      </c>
      <c r="K251" s="77"/>
      <c r="L251" s="69">
        <v>0</v>
      </c>
      <c r="M251" s="77"/>
      <c r="N251" s="6">
        <v>0.8</v>
      </c>
      <c r="O251" s="55">
        <v>43015</v>
      </c>
      <c r="P251" s="77" t="s">
        <v>65</v>
      </c>
      <c r="Q251" s="67" t="s">
        <v>108</v>
      </c>
      <c r="R251" s="68" t="s">
        <v>608</v>
      </c>
      <c r="S251" s="74" t="s">
        <v>66</v>
      </c>
      <c r="T251" s="115" t="s">
        <v>66</v>
      </c>
      <c r="U251" s="121" t="s">
        <v>368</v>
      </c>
      <c r="V251" s="121" t="s">
        <v>167</v>
      </c>
      <c r="W251" s="77" t="s">
        <v>609</v>
      </c>
      <c r="X251" s="77"/>
      <c r="Y251" s="77"/>
      <c r="Z251" s="77"/>
      <c r="AB251" s="69" t="s">
        <v>2929</v>
      </c>
      <c r="AC251" s="69">
        <v>0</v>
      </c>
      <c r="AD251" s="7" t="s">
        <v>2863</v>
      </c>
      <c r="AE251" s="131" t="s">
        <v>3033</v>
      </c>
      <c r="AF251" s="149">
        <f>VLOOKUP($J251,context!$K$2:$AC$348,5,FALSE)</f>
        <v>0</v>
      </c>
      <c r="AG251" s="149">
        <f>VLOOKUP($J251,context!$K$2:$AC$348,6,FALSE)</f>
        <v>0</v>
      </c>
      <c r="AH251" s="149">
        <f>VLOOKUP($J251,context!$K$2:$AC$348,7,FALSE)</f>
        <v>0</v>
      </c>
      <c r="AI251" s="149">
        <f>VLOOKUP($J251,context!$K$2:$AC$348,8,FALSE)</f>
        <v>0.2</v>
      </c>
      <c r="AJ251" s="149">
        <f>VLOOKUP($J251,context!$K$2:$AC$348,9,FALSE)</f>
        <v>0.4</v>
      </c>
      <c r="AK251" s="149">
        <f>VLOOKUP($J251,context!$K$2:$AC$348,10,FALSE)</f>
        <v>0</v>
      </c>
      <c r="AL251" s="149">
        <f>VLOOKUP($J251,context!$K$2:$AC$348,11,FALSE)</f>
        <v>1</v>
      </c>
      <c r="AM251" s="149">
        <f>VLOOKUP($J251,context!$K$2:$AC$348,12,FALSE)</f>
        <v>0.8</v>
      </c>
      <c r="AN251" s="149">
        <f>VLOOKUP($J251,context!$K$2:$AC$348,13,FALSE)</f>
        <v>0.6</v>
      </c>
      <c r="AO251" s="149">
        <f>VLOOKUP($J251,context!$K$2:$AC$348,14,FALSE)</f>
        <v>0.2</v>
      </c>
      <c r="AP251" s="149">
        <f>VLOOKUP($J251,context!$K$2:$AC$348,15,FALSE)</f>
        <v>0</v>
      </c>
      <c r="AQ251" s="149">
        <f>VLOOKUP($J251,context!$K$2:$AC$348,16,FALSE)</f>
        <v>0.4</v>
      </c>
      <c r="AR251" s="149">
        <f t="shared" si="3"/>
        <v>3.6000000000000005</v>
      </c>
    </row>
    <row r="252" spans="1:46" hidden="1">
      <c r="A252" s="52">
        <v>38</v>
      </c>
      <c r="B252" s="52" t="s">
        <v>13</v>
      </c>
      <c r="C252" s="66" t="s">
        <v>44</v>
      </c>
      <c r="D252" s="52"/>
      <c r="E252" s="77" t="s">
        <v>629</v>
      </c>
      <c r="F252" s="50">
        <v>4</v>
      </c>
      <c r="G252" s="77" t="s">
        <v>671</v>
      </c>
      <c r="H252" s="77"/>
      <c r="I252" s="69" t="s">
        <v>671</v>
      </c>
      <c r="J252" s="70" t="s">
        <v>671</v>
      </c>
      <c r="K252" s="77" t="s">
        <v>672</v>
      </c>
      <c r="L252" s="77"/>
      <c r="M252" s="77"/>
      <c r="N252" s="6">
        <v>0.5</v>
      </c>
      <c r="O252" s="55"/>
      <c r="P252" s="77" t="s">
        <v>65</v>
      </c>
      <c r="Q252" s="67" t="s">
        <v>608</v>
      </c>
      <c r="R252" s="68" t="s">
        <v>248</v>
      </c>
      <c r="S252" s="74" t="s">
        <v>66</v>
      </c>
      <c r="T252" s="115" t="s">
        <v>66</v>
      </c>
      <c r="U252" s="121" t="s">
        <v>171</v>
      </c>
      <c r="V252" s="121" t="s">
        <v>167</v>
      </c>
      <c r="W252" s="77"/>
      <c r="X252" s="77"/>
      <c r="Y252" s="77"/>
      <c r="Z252" s="72" t="s">
        <v>673</v>
      </c>
      <c r="AB252" s="69" t="s">
        <v>2930</v>
      </c>
      <c r="AC252" s="69">
        <v>0</v>
      </c>
      <c r="AD252" s="7" t="s">
        <v>2863</v>
      </c>
      <c r="AE252" s="131" t="s">
        <v>3052</v>
      </c>
      <c r="AF252" s="149">
        <f>VLOOKUP($J252,context!$K$2:$AC$348,5,FALSE)</f>
        <v>0</v>
      </c>
      <c r="AG252" s="149">
        <f>VLOOKUP($J252,context!$K$2:$AC$348,6,FALSE)</f>
        <v>0</v>
      </c>
      <c r="AH252" s="149">
        <f>VLOOKUP($J252,context!$K$2:$AC$348,7,FALSE)</f>
        <v>0</v>
      </c>
      <c r="AI252" s="149">
        <f>VLOOKUP($J252,context!$K$2:$AC$348,8,FALSE)</f>
        <v>0</v>
      </c>
      <c r="AJ252" s="149">
        <f>VLOOKUP($J252,context!$K$2:$AC$348,9,FALSE)</f>
        <v>0.4</v>
      </c>
      <c r="AK252" s="149">
        <f>VLOOKUP($J252,context!$K$2:$AC$348,10,FALSE)</f>
        <v>0</v>
      </c>
      <c r="AL252" s="149">
        <f>VLOOKUP($J252,context!$K$2:$AC$348,11,FALSE)</f>
        <v>0.4</v>
      </c>
      <c r="AM252" s="149">
        <f>VLOOKUP($J252,context!$K$2:$AC$348,12,FALSE)</f>
        <v>1</v>
      </c>
      <c r="AN252" s="149">
        <f>VLOOKUP($J252,context!$K$2:$AC$348,13,FALSE)</f>
        <v>0</v>
      </c>
      <c r="AO252" s="149">
        <f>VLOOKUP($J252,context!$K$2:$AC$348,14,FALSE)</f>
        <v>0</v>
      </c>
      <c r="AP252" s="149">
        <f>VLOOKUP($J252,context!$K$2:$AC$348,15,FALSE)</f>
        <v>0</v>
      </c>
      <c r="AQ252" s="149">
        <f>VLOOKUP($J252,context!$K$2:$AC$348,16,FALSE)</f>
        <v>0</v>
      </c>
      <c r="AR252" s="149">
        <f t="shared" si="3"/>
        <v>1.8</v>
      </c>
    </row>
    <row r="253" spans="1:46" hidden="1">
      <c r="A253" s="52">
        <v>39</v>
      </c>
      <c r="B253" s="52" t="s">
        <v>13</v>
      </c>
      <c r="C253" s="66" t="s">
        <v>44</v>
      </c>
      <c r="D253" s="52"/>
      <c r="E253" s="77" t="s">
        <v>629</v>
      </c>
      <c r="F253" s="50">
        <v>4</v>
      </c>
      <c r="G253" s="77" t="s">
        <v>674</v>
      </c>
      <c r="H253" s="77"/>
      <c r="I253" s="69" t="s">
        <v>674</v>
      </c>
      <c r="J253" s="70" t="s">
        <v>674</v>
      </c>
      <c r="K253" s="77" t="s">
        <v>631</v>
      </c>
      <c r="L253" s="77"/>
      <c r="M253" s="77"/>
      <c r="N253" s="6">
        <v>0.6</v>
      </c>
      <c r="O253" s="55"/>
      <c r="P253" s="77" t="s">
        <v>65</v>
      </c>
      <c r="Q253" s="67" t="s">
        <v>608</v>
      </c>
      <c r="R253" s="68" t="s">
        <v>145</v>
      </c>
      <c r="S253" s="74" t="s">
        <v>425</v>
      </c>
      <c r="T253" s="115" t="s">
        <v>425</v>
      </c>
      <c r="U253" s="121" t="s">
        <v>171</v>
      </c>
      <c r="V253" s="121" t="s">
        <v>167</v>
      </c>
      <c r="W253" s="69" t="s">
        <v>609</v>
      </c>
      <c r="X253" s="77"/>
      <c r="Y253" s="77"/>
      <c r="Z253" s="69" t="s">
        <v>673</v>
      </c>
      <c r="AA253" s="7" t="s">
        <v>670</v>
      </c>
      <c r="AB253" s="69" t="s">
        <v>2928</v>
      </c>
      <c r="AC253" s="77">
        <v>-1</v>
      </c>
      <c r="AD253" s="7" t="s">
        <v>2863</v>
      </c>
      <c r="AE253" s="70" t="s">
        <v>2823</v>
      </c>
      <c r="AF253" s="149">
        <f>VLOOKUP($J253,context!$K$2:$AC$348,5,FALSE)</f>
        <v>1</v>
      </c>
      <c r="AG253" s="149">
        <f>VLOOKUP($J253,context!$K$2:$AC$348,6,FALSE)</f>
        <v>0</v>
      </c>
      <c r="AH253" s="149">
        <f>VLOOKUP($J253,context!$K$2:$AC$348,7,FALSE)</f>
        <v>0</v>
      </c>
      <c r="AI253" s="149">
        <f>VLOOKUP($J253,context!$K$2:$AC$348,8,FALSE)</f>
        <v>0</v>
      </c>
      <c r="AJ253" s="149">
        <f>VLOOKUP($J253,context!$K$2:$AC$348,9,FALSE)</f>
        <v>0</v>
      </c>
      <c r="AK253" s="149">
        <f>VLOOKUP($J253,context!$K$2:$AC$348,10,FALSE)</f>
        <v>0</v>
      </c>
      <c r="AL253" s="149">
        <f>VLOOKUP($J253,context!$K$2:$AC$348,11,FALSE)</f>
        <v>0</v>
      </c>
      <c r="AM253" s="149">
        <f>VLOOKUP($J253,context!$K$2:$AC$348,12,FALSE)</f>
        <v>0</v>
      </c>
      <c r="AN253" s="149">
        <f>VLOOKUP($J253,context!$K$2:$AC$348,13,FALSE)</f>
        <v>0</v>
      </c>
      <c r="AO253" s="149">
        <f>VLOOKUP($J253,context!$K$2:$AC$348,14,FALSE)</f>
        <v>0</v>
      </c>
      <c r="AP253" s="149">
        <f>VLOOKUP($J253,context!$K$2:$AC$348,15,FALSE)</f>
        <v>0</v>
      </c>
      <c r="AQ253" s="149">
        <f>VLOOKUP($J253,context!$K$2:$AC$348,16,FALSE)</f>
        <v>1</v>
      </c>
      <c r="AR253" s="149">
        <f t="shared" si="3"/>
        <v>2</v>
      </c>
    </row>
    <row r="254" spans="1:46" hidden="1">
      <c r="A254" s="52">
        <v>493</v>
      </c>
      <c r="B254" s="52" t="s">
        <v>13</v>
      </c>
      <c r="C254" s="66" t="s">
        <v>29</v>
      </c>
      <c r="D254" s="52" t="s">
        <v>1159</v>
      </c>
      <c r="E254" s="77" t="s">
        <v>1160</v>
      </c>
      <c r="F254" s="50">
        <v>3</v>
      </c>
      <c r="G254" s="50" t="s">
        <v>2617</v>
      </c>
      <c r="H254" s="77"/>
      <c r="J254" s="70" t="s">
        <v>674</v>
      </c>
      <c r="K254" s="77" t="s">
        <v>674</v>
      </c>
      <c r="L254" s="77"/>
      <c r="M254" s="77"/>
      <c r="N254" s="6">
        <v>0.6</v>
      </c>
      <c r="O254" s="55"/>
      <c r="P254" s="69" t="s">
        <v>65</v>
      </c>
      <c r="Q254" s="67" t="s">
        <v>108</v>
      </c>
      <c r="R254" s="68" t="s">
        <v>145</v>
      </c>
      <c r="S254" s="74" t="s">
        <v>66</v>
      </c>
      <c r="T254" s="115" t="s">
        <v>66</v>
      </c>
      <c r="U254" s="121" t="s">
        <v>171</v>
      </c>
      <c r="V254" s="121" t="s">
        <v>674</v>
      </c>
      <c r="W254" s="77"/>
      <c r="X254" s="69"/>
      <c r="Y254" s="77"/>
      <c r="Z254" s="77"/>
      <c r="AB254" s="77" t="s">
        <v>2928</v>
      </c>
      <c r="AC254" s="77">
        <v>-1</v>
      </c>
      <c r="AD254" s="7" t="s">
        <v>2863</v>
      </c>
      <c r="AE254" s="131" t="s">
        <v>3040</v>
      </c>
      <c r="AF254" s="149">
        <f>VLOOKUP($J254,context!$K$2:$AC$348,5,FALSE)</f>
        <v>1</v>
      </c>
      <c r="AG254" s="149">
        <f>VLOOKUP($J254,context!$K$2:$AC$348,6,FALSE)</f>
        <v>0</v>
      </c>
      <c r="AH254" s="149">
        <f>VLOOKUP($J254,context!$K$2:$AC$348,7,FALSE)</f>
        <v>0</v>
      </c>
      <c r="AI254" s="149">
        <f>VLOOKUP($J254,context!$K$2:$AC$348,8,FALSE)</f>
        <v>0</v>
      </c>
      <c r="AJ254" s="149">
        <f>VLOOKUP($J254,context!$K$2:$AC$348,9,FALSE)</f>
        <v>0</v>
      </c>
      <c r="AK254" s="149">
        <f>VLOOKUP($J254,context!$K$2:$AC$348,10,FALSE)</f>
        <v>0</v>
      </c>
      <c r="AL254" s="149">
        <f>VLOOKUP($J254,context!$K$2:$AC$348,11,FALSE)</f>
        <v>0</v>
      </c>
      <c r="AM254" s="149">
        <f>VLOOKUP($J254,context!$K$2:$AC$348,12,FALSE)</f>
        <v>0</v>
      </c>
      <c r="AN254" s="149">
        <f>VLOOKUP($J254,context!$K$2:$AC$348,13,FALSE)</f>
        <v>0</v>
      </c>
      <c r="AO254" s="149">
        <f>VLOOKUP($J254,context!$K$2:$AC$348,14,FALSE)</f>
        <v>0</v>
      </c>
      <c r="AP254" s="149">
        <f>VLOOKUP($J254,context!$K$2:$AC$348,15,FALSE)</f>
        <v>0</v>
      </c>
      <c r="AQ254" s="149">
        <f>VLOOKUP($J254,context!$K$2:$AC$348,16,FALSE)</f>
        <v>1</v>
      </c>
      <c r="AR254" s="149">
        <f t="shared" si="3"/>
        <v>2</v>
      </c>
    </row>
    <row r="255" spans="1:46" hidden="1">
      <c r="A255" s="52">
        <v>697</v>
      </c>
      <c r="B255" s="52" t="s">
        <v>13</v>
      </c>
      <c r="C255" s="117" t="s">
        <v>1902</v>
      </c>
      <c r="E255" s="69" t="s">
        <v>2271</v>
      </c>
      <c r="G255" s="62" t="s">
        <v>2034</v>
      </c>
      <c r="J255" s="70" t="s">
        <v>2034</v>
      </c>
      <c r="K255" s="61" t="s">
        <v>2035</v>
      </c>
      <c r="N255" s="63">
        <v>0.5</v>
      </c>
      <c r="P255" s="77" t="s">
        <v>65</v>
      </c>
      <c r="Q255" s="67" t="s">
        <v>608</v>
      </c>
      <c r="R255" s="68" t="s">
        <v>145</v>
      </c>
      <c r="S255" s="74" t="s">
        <v>66</v>
      </c>
      <c r="T255" s="115" t="s">
        <v>66</v>
      </c>
      <c r="U255" s="121" t="s">
        <v>171</v>
      </c>
      <c r="V255" s="121" t="s">
        <v>167</v>
      </c>
      <c r="W255" s="69" t="s">
        <v>609</v>
      </c>
      <c r="AB255" s="61" t="s">
        <v>2928</v>
      </c>
      <c r="AC255" s="77">
        <v>-1</v>
      </c>
      <c r="AD255" s="7" t="s">
        <v>2863</v>
      </c>
      <c r="AE255" s="131" t="s">
        <v>3040</v>
      </c>
      <c r="AF255" s="149">
        <f>VLOOKUP($J255,context!$K$2:$AC$348,5,FALSE)</f>
        <v>1</v>
      </c>
      <c r="AG255" s="149">
        <f>VLOOKUP($J255,context!$K$2:$AC$348,6,FALSE)</f>
        <v>0</v>
      </c>
      <c r="AH255" s="149">
        <f>VLOOKUP($J255,context!$K$2:$AC$348,7,FALSE)</f>
        <v>0</v>
      </c>
      <c r="AI255" s="149">
        <f>VLOOKUP($J255,context!$K$2:$AC$348,8,FALSE)</f>
        <v>0</v>
      </c>
      <c r="AJ255" s="149">
        <f>VLOOKUP($J255,context!$K$2:$AC$348,9,FALSE)</f>
        <v>0</v>
      </c>
      <c r="AK255" s="149">
        <f>VLOOKUP($J255,context!$K$2:$AC$348,10,FALSE)</f>
        <v>0</v>
      </c>
      <c r="AL255" s="149">
        <f>VLOOKUP($J255,context!$K$2:$AC$348,11,FALSE)</f>
        <v>0.6</v>
      </c>
      <c r="AM255" s="149">
        <f>VLOOKUP($J255,context!$K$2:$AC$348,12,FALSE)</f>
        <v>0</v>
      </c>
      <c r="AN255" s="149">
        <f>VLOOKUP($J255,context!$K$2:$AC$348,13,FALSE)</f>
        <v>0</v>
      </c>
      <c r="AO255" s="149">
        <f>VLOOKUP($J255,context!$K$2:$AC$348,14,FALSE)</f>
        <v>0</v>
      </c>
      <c r="AP255" s="149">
        <f>VLOOKUP($J255,context!$K$2:$AC$348,15,FALSE)</f>
        <v>0</v>
      </c>
      <c r="AQ255" s="149">
        <f>VLOOKUP($J255,context!$K$2:$AC$348,16,FALSE)</f>
        <v>1</v>
      </c>
      <c r="AR255" s="149">
        <f t="shared" si="3"/>
        <v>2.6</v>
      </c>
    </row>
    <row r="256" spans="1:46" hidden="1">
      <c r="A256" s="52">
        <v>698</v>
      </c>
      <c r="B256" s="52" t="s">
        <v>13</v>
      </c>
      <c r="C256" s="117" t="s">
        <v>1902</v>
      </c>
      <c r="E256" s="69" t="s">
        <v>2271</v>
      </c>
      <c r="G256" s="62" t="s">
        <v>2036</v>
      </c>
      <c r="J256" s="70" t="s">
        <v>2034</v>
      </c>
      <c r="K256" s="61" t="s">
        <v>2037</v>
      </c>
      <c r="N256" s="63">
        <v>0.5</v>
      </c>
      <c r="P256" s="77" t="s">
        <v>65</v>
      </c>
      <c r="Q256" s="67" t="s">
        <v>608</v>
      </c>
      <c r="R256" s="68" t="s">
        <v>145</v>
      </c>
      <c r="S256" s="74" t="s">
        <v>66</v>
      </c>
      <c r="T256" s="115" t="s">
        <v>66</v>
      </c>
      <c r="U256" s="121" t="s">
        <v>171</v>
      </c>
      <c r="V256" s="121" t="s">
        <v>167</v>
      </c>
      <c r="X256" s="69" t="s">
        <v>609</v>
      </c>
      <c r="AB256" s="61" t="s">
        <v>2928</v>
      </c>
      <c r="AC256" s="77">
        <v>-1</v>
      </c>
      <c r="AD256" s="7" t="s">
        <v>2863</v>
      </c>
      <c r="AE256" s="131" t="s">
        <v>3040</v>
      </c>
      <c r="AF256" s="149">
        <f>VLOOKUP($J256,context!$K$2:$AC$348,5,FALSE)</f>
        <v>1</v>
      </c>
      <c r="AG256" s="149">
        <f>VLOOKUP($J256,context!$K$2:$AC$348,6,FALSE)</f>
        <v>0</v>
      </c>
      <c r="AH256" s="149">
        <f>VLOOKUP($J256,context!$K$2:$AC$348,7,FALSE)</f>
        <v>0</v>
      </c>
      <c r="AI256" s="149">
        <f>VLOOKUP($J256,context!$K$2:$AC$348,8,FALSE)</f>
        <v>0</v>
      </c>
      <c r="AJ256" s="149">
        <f>VLOOKUP($J256,context!$K$2:$AC$348,9,FALSE)</f>
        <v>0</v>
      </c>
      <c r="AK256" s="149">
        <f>VLOOKUP($J256,context!$K$2:$AC$348,10,FALSE)</f>
        <v>0</v>
      </c>
      <c r="AL256" s="149">
        <f>VLOOKUP($J256,context!$K$2:$AC$348,11,FALSE)</f>
        <v>0.6</v>
      </c>
      <c r="AM256" s="149">
        <f>VLOOKUP($J256,context!$K$2:$AC$348,12,FALSE)</f>
        <v>0</v>
      </c>
      <c r="AN256" s="149">
        <f>VLOOKUP($J256,context!$K$2:$AC$348,13,FALSE)</f>
        <v>0</v>
      </c>
      <c r="AO256" s="149">
        <f>VLOOKUP($J256,context!$K$2:$AC$348,14,FALSE)</f>
        <v>0</v>
      </c>
      <c r="AP256" s="149">
        <f>VLOOKUP($J256,context!$K$2:$AC$348,15,FALSE)</f>
        <v>0</v>
      </c>
      <c r="AQ256" s="149">
        <f>VLOOKUP($J256,context!$K$2:$AC$348,16,FALSE)</f>
        <v>1</v>
      </c>
      <c r="AR256" s="149">
        <f t="shared" si="3"/>
        <v>2.6</v>
      </c>
    </row>
    <row r="257" spans="1:46" hidden="1">
      <c r="A257" s="52">
        <v>846</v>
      </c>
      <c r="B257" s="52" t="s">
        <v>13</v>
      </c>
      <c r="C257" s="117" t="s">
        <v>1902</v>
      </c>
      <c r="E257" s="69" t="s">
        <v>2271</v>
      </c>
      <c r="G257" s="62" t="s">
        <v>2264</v>
      </c>
      <c r="J257" s="70" t="s">
        <v>2327</v>
      </c>
      <c r="K257" s="61" t="s">
        <v>2265</v>
      </c>
      <c r="N257" s="63">
        <v>0.5</v>
      </c>
      <c r="P257" s="77" t="s">
        <v>65</v>
      </c>
      <c r="Q257" s="67" t="s">
        <v>608</v>
      </c>
      <c r="R257" s="68" t="s">
        <v>145</v>
      </c>
      <c r="S257" s="74" t="s">
        <v>66</v>
      </c>
      <c r="T257" s="115" t="s">
        <v>66</v>
      </c>
      <c r="U257" s="121" t="s">
        <v>171</v>
      </c>
      <c r="V257" s="121" t="s">
        <v>167</v>
      </c>
      <c r="AB257" s="61" t="s">
        <v>2928</v>
      </c>
      <c r="AC257" s="77">
        <v>-1</v>
      </c>
      <c r="AD257" s="7" t="s">
        <v>2863</v>
      </c>
      <c r="AE257" s="131" t="s">
        <v>3040</v>
      </c>
      <c r="AF257" s="149">
        <f>VLOOKUP($J257,context!$K$2:$AC$348,5,FALSE)</f>
        <v>1</v>
      </c>
      <c r="AG257" s="149">
        <f>VLOOKUP($J257,context!$K$2:$AC$348,6,FALSE)</f>
        <v>0</v>
      </c>
      <c r="AH257" s="149">
        <f>VLOOKUP($J257,context!$K$2:$AC$348,7,FALSE)</f>
        <v>0</v>
      </c>
      <c r="AI257" s="149">
        <f>VLOOKUP($J257,context!$K$2:$AC$348,8,FALSE)</f>
        <v>0</v>
      </c>
      <c r="AJ257" s="149">
        <f>VLOOKUP($J257,context!$K$2:$AC$348,9,FALSE)</f>
        <v>0</v>
      </c>
      <c r="AK257" s="149">
        <f>VLOOKUP($J257,context!$K$2:$AC$348,10,FALSE)</f>
        <v>0</v>
      </c>
      <c r="AL257" s="149">
        <f>VLOOKUP($J257,context!$K$2:$AC$348,11,FALSE)</f>
        <v>0.8</v>
      </c>
      <c r="AM257" s="149">
        <f>VLOOKUP($J257,context!$K$2:$AC$348,12,FALSE)</f>
        <v>0</v>
      </c>
      <c r="AN257" s="149">
        <f>VLOOKUP($J257,context!$K$2:$AC$348,13,FALSE)</f>
        <v>0</v>
      </c>
      <c r="AO257" s="149">
        <f>VLOOKUP($J257,context!$K$2:$AC$348,14,FALSE)</f>
        <v>0</v>
      </c>
      <c r="AP257" s="149">
        <f>VLOOKUP($J257,context!$K$2:$AC$348,15,FALSE)</f>
        <v>0</v>
      </c>
      <c r="AQ257" s="149">
        <f>VLOOKUP($J257,context!$K$2:$AC$348,16,FALSE)</f>
        <v>1</v>
      </c>
      <c r="AR257" s="149">
        <f t="shared" si="3"/>
        <v>2.8</v>
      </c>
    </row>
    <row r="258" spans="1:46" hidden="1">
      <c r="A258" s="52">
        <v>176</v>
      </c>
      <c r="B258" s="52" t="s">
        <v>13</v>
      </c>
      <c r="C258" s="66" t="s">
        <v>800</v>
      </c>
      <c r="D258" s="52" t="s">
        <v>801</v>
      </c>
      <c r="E258" s="77" t="s">
        <v>802</v>
      </c>
      <c r="F258" s="50">
        <v>4</v>
      </c>
      <c r="G258" s="50" t="s">
        <v>573</v>
      </c>
      <c r="H258" s="77"/>
      <c r="I258" s="69" t="s">
        <v>573</v>
      </c>
      <c r="J258" s="70" t="s">
        <v>573</v>
      </c>
      <c r="K258" s="77" t="s">
        <v>803</v>
      </c>
      <c r="L258" s="77">
        <v>0</v>
      </c>
      <c r="M258" s="77"/>
      <c r="N258" s="6">
        <v>0.6</v>
      </c>
      <c r="O258" s="55">
        <v>43018</v>
      </c>
      <c r="P258" s="77" t="s">
        <v>189</v>
      </c>
      <c r="Q258" s="67" t="s">
        <v>717</v>
      </c>
      <c r="R258" s="68" t="s">
        <v>210</v>
      </c>
      <c r="S258" s="74" t="s">
        <v>210</v>
      </c>
      <c r="T258" s="115" t="s">
        <v>210</v>
      </c>
      <c r="U258" s="121" t="s">
        <v>171</v>
      </c>
      <c r="V258" s="121" t="s">
        <v>167</v>
      </c>
      <c r="W258" s="77"/>
      <c r="X258" s="69" t="s">
        <v>609</v>
      </c>
      <c r="Y258" s="77"/>
      <c r="Z258" s="77"/>
      <c r="AB258" s="77"/>
      <c r="AC258" s="69">
        <v>1</v>
      </c>
      <c r="AD258" s="7"/>
      <c r="AE258" s="70" t="s">
        <v>737</v>
      </c>
      <c r="AF258" s="149">
        <f>VLOOKUP($J258,context!$K$2:$AC$348,5,FALSE)</f>
        <v>0</v>
      </c>
      <c r="AG258" s="149">
        <f>VLOOKUP($J258,context!$K$2:$AC$348,6,FALSE)</f>
        <v>0</v>
      </c>
      <c r="AH258" s="149">
        <f>VLOOKUP($J258,context!$K$2:$AC$348,7,FALSE)</f>
        <v>0</v>
      </c>
      <c r="AI258" s="149">
        <f>VLOOKUP($J258,context!$K$2:$AC$348,8,FALSE)</f>
        <v>0.8</v>
      </c>
      <c r="AJ258" s="149">
        <f>VLOOKUP($J258,context!$K$2:$AC$348,9,FALSE)</f>
        <v>1</v>
      </c>
      <c r="AK258" s="149">
        <f>VLOOKUP($J258,context!$K$2:$AC$348,10,FALSE)</f>
        <v>0</v>
      </c>
      <c r="AL258" s="149">
        <f>VLOOKUP($J258,context!$K$2:$AC$348,11,FALSE)</f>
        <v>1</v>
      </c>
      <c r="AM258" s="149">
        <f>VLOOKUP($J258,context!$K$2:$AC$348,12,FALSE)</f>
        <v>0.8</v>
      </c>
      <c r="AN258" s="149">
        <f>VLOOKUP($J258,context!$K$2:$AC$348,13,FALSE)</f>
        <v>0</v>
      </c>
      <c r="AO258" s="149">
        <f>VLOOKUP($J258,context!$K$2:$AC$348,14,FALSE)</f>
        <v>0.5</v>
      </c>
      <c r="AP258" s="149">
        <f>VLOOKUP($J258,context!$K$2:$AC$348,15,FALSE)</f>
        <v>0</v>
      </c>
      <c r="AQ258" s="149">
        <f>VLOOKUP($J258,context!$K$2:$AC$348,16,FALSE)</f>
        <v>0.6</v>
      </c>
      <c r="AR258" s="149">
        <f t="shared" si="3"/>
        <v>4.6999999999999993</v>
      </c>
    </row>
    <row r="259" spans="1:46" s="175" customFormat="1" hidden="1">
      <c r="A259" s="52">
        <v>427</v>
      </c>
      <c r="B259" s="52" t="s">
        <v>13</v>
      </c>
      <c r="C259" s="66" t="s">
        <v>1116</v>
      </c>
      <c r="D259" s="52" t="s">
        <v>1117</v>
      </c>
      <c r="E259" s="77" t="s">
        <v>49</v>
      </c>
      <c r="F259" s="50">
        <v>3</v>
      </c>
      <c r="G259" s="50" t="s">
        <v>1120</v>
      </c>
      <c r="H259" s="77">
        <v>24</v>
      </c>
      <c r="I259" s="50" t="s">
        <v>1120</v>
      </c>
      <c r="J259" s="71" t="s">
        <v>1121</v>
      </c>
      <c r="K259" s="69" t="s">
        <v>1122</v>
      </c>
      <c r="L259" s="77">
        <v>0</v>
      </c>
      <c r="M259" s="77"/>
      <c r="N259" s="6">
        <v>0.8</v>
      </c>
      <c r="O259" s="55"/>
      <c r="P259" s="77" t="s">
        <v>189</v>
      </c>
      <c r="Q259" s="67" t="s">
        <v>717</v>
      </c>
      <c r="R259" s="68" t="s">
        <v>608</v>
      </c>
      <c r="S259" s="74" t="s">
        <v>418</v>
      </c>
      <c r="T259" s="115" t="s">
        <v>418</v>
      </c>
      <c r="U259" s="121" t="s">
        <v>171</v>
      </c>
      <c r="V259" s="121" t="s">
        <v>167</v>
      </c>
      <c r="W259" s="77"/>
      <c r="X259" s="69" t="s">
        <v>609</v>
      </c>
      <c r="Y259" s="77"/>
      <c r="Z259" s="77"/>
      <c r="AA259" s="7"/>
      <c r="AB259" s="77"/>
      <c r="AC259" s="69">
        <v>1</v>
      </c>
      <c r="AD259" s="7"/>
      <c r="AE259" s="70" t="s">
        <v>737</v>
      </c>
      <c r="AF259" s="149">
        <f>VLOOKUP($J259,context!$K$2:$AC$348,5,FALSE)</f>
        <v>0</v>
      </c>
      <c r="AG259" s="149">
        <f>VLOOKUP($J259,context!$K$2:$AC$348,6,FALSE)</f>
        <v>0</v>
      </c>
      <c r="AH259" s="149">
        <f>VLOOKUP($J259,context!$K$2:$AC$348,7,FALSE)</f>
        <v>0</v>
      </c>
      <c r="AI259" s="149">
        <f>VLOOKUP($J259,context!$K$2:$AC$348,8,FALSE)</f>
        <v>0.2</v>
      </c>
      <c r="AJ259" s="149">
        <f>VLOOKUP($J259,context!$K$2:$AC$348,9,FALSE)</f>
        <v>0.8</v>
      </c>
      <c r="AK259" s="149">
        <f>VLOOKUP($J259,context!$K$2:$AC$348,10,FALSE)</f>
        <v>0</v>
      </c>
      <c r="AL259" s="149">
        <f>VLOOKUP($J259,context!$K$2:$AC$348,11,FALSE)</f>
        <v>0.8</v>
      </c>
      <c r="AM259" s="149">
        <f>VLOOKUP($J259,context!$K$2:$AC$348,12,FALSE)</f>
        <v>0.8</v>
      </c>
      <c r="AN259" s="149">
        <f>VLOOKUP($J259,context!$K$2:$AC$348,13,FALSE)</f>
        <v>0</v>
      </c>
      <c r="AO259" s="149">
        <f>VLOOKUP($J259,context!$K$2:$AC$348,14,FALSE)</f>
        <v>0.8</v>
      </c>
      <c r="AP259" s="149">
        <f>VLOOKUP($J259,context!$K$2:$AC$348,15,FALSE)</f>
        <v>0</v>
      </c>
      <c r="AQ259" s="149">
        <f>VLOOKUP($J259,context!$K$2:$AC$348,16,FALSE)</f>
        <v>0.2</v>
      </c>
      <c r="AR259" s="179">
        <f t="shared" ref="AR259:AR322" si="4">SUM(AF259:AQ259)</f>
        <v>3.6000000000000005</v>
      </c>
    </row>
    <row r="260" spans="1:46" hidden="1">
      <c r="A260" s="52">
        <v>342</v>
      </c>
      <c r="B260" s="52" t="s">
        <v>2708</v>
      </c>
      <c r="C260" s="66" t="s">
        <v>905</v>
      </c>
      <c r="D260" s="52"/>
      <c r="E260" s="77" t="s">
        <v>906</v>
      </c>
      <c r="F260" s="50">
        <v>5</v>
      </c>
      <c r="G260" s="50" t="s">
        <v>1014</v>
      </c>
      <c r="H260" s="77" t="s">
        <v>1015</v>
      </c>
      <c r="I260" s="69" t="s">
        <v>1015</v>
      </c>
      <c r="J260" s="70" t="s">
        <v>1015</v>
      </c>
      <c r="K260" s="77"/>
      <c r="L260" s="69">
        <v>0</v>
      </c>
      <c r="M260" s="77"/>
      <c r="N260" s="6">
        <v>0.6</v>
      </c>
      <c r="O260" s="55">
        <v>43015</v>
      </c>
      <c r="P260" s="77" t="s">
        <v>65</v>
      </c>
      <c r="Q260" s="67" t="s">
        <v>108</v>
      </c>
      <c r="R260" s="68" t="s">
        <v>289</v>
      </c>
      <c r="S260" s="74" t="s">
        <v>66</v>
      </c>
      <c r="T260" s="115" t="s">
        <v>66</v>
      </c>
      <c r="U260" s="121" t="s">
        <v>173</v>
      </c>
      <c r="V260" s="121" t="s">
        <v>100</v>
      </c>
      <c r="W260" s="69" t="s">
        <v>609</v>
      </c>
      <c r="X260" s="69" t="s">
        <v>609</v>
      </c>
      <c r="Y260" s="77"/>
      <c r="Z260" s="77"/>
      <c r="AB260" s="69" t="s">
        <v>2931</v>
      </c>
      <c r="AC260" s="69">
        <v>0</v>
      </c>
      <c r="AD260" s="66" t="s">
        <v>2866</v>
      </c>
      <c r="AE260" s="131" t="s">
        <v>2046</v>
      </c>
      <c r="AF260" s="149">
        <f>VLOOKUP($J260,context!$K$2:$AC$348,5,FALSE)</f>
        <v>1</v>
      </c>
      <c r="AG260" s="149">
        <f>VLOOKUP($J260,context!$K$2:$AC$348,6,FALSE)</f>
        <v>1</v>
      </c>
      <c r="AH260" s="149">
        <f>VLOOKUP($J260,context!$K$2:$AC$348,7,FALSE)</f>
        <v>1</v>
      </c>
      <c r="AI260" s="149">
        <f>VLOOKUP($J260,context!$K$2:$AC$348,8,FALSE)</f>
        <v>0.6</v>
      </c>
      <c r="AJ260" s="149">
        <f>VLOOKUP($J260,context!$K$2:$AC$348,9,FALSE)</f>
        <v>0</v>
      </c>
      <c r="AK260" s="149">
        <f>VLOOKUP($J260,context!$K$2:$AC$348,10,FALSE)</f>
        <v>0.2</v>
      </c>
      <c r="AL260" s="149">
        <f>VLOOKUP($J260,context!$K$2:$AC$348,11,FALSE)</f>
        <v>1</v>
      </c>
      <c r="AM260" s="149">
        <f>VLOOKUP($J260,context!$K$2:$AC$348,12,FALSE)</f>
        <v>0.4</v>
      </c>
      <c r="AN260" s="149">
        <f>VLOOKUP($J260,context!$K$2:$AC$348,13,FALSE)</f>
        <v>1</v>
      </c>
      <c r="AO260" s="149">
        <f>VLOOKUP($J260,context!$K$2:$AC$348,14,FALSE)</f>
        <v>0.4</v>
      </c>
      <c r="AP260" s="149">
        <f>VLOOKUP($J260,context!$K$2:$AC$348,15,FALSE)</f>
        <v>0</v>
      </c>
      <c r="AQ260" s="149">
        <f>VLOOKUP($J260,context!$K$2:$AC$348,16,FALSE)</f>
        <v>1</v>
      </c>
      <c r="AR260" s="149">
        <f t="shared" si="4"/>
        <v>7.6000000000000014</v>
      </c>
    </row>
    <row r="261" spans="1:46" hidden="1">
      <c r="A261" s="52">
        <v>343</v>
      </c>
      <c r="B261" s="52" t="s">
        <v>2708</v>
      </c>
      <c r="C261" s="66" t="s">
        <v>905</v>
      </c>
      <c r="D261" s="52"/>
      <c r="E261" s="77" t="s">
        <v>906</v>
      </c>
      <c r="F261" s="50">
        <v>5</v>
      </c>
      <c r="G261" s="50" t="s">
        <v>1014</v>
      </c>
      <c r="H261" s="77" t="s">
        <v>1016</v>
      </c>
      <c r="I261" s="69" t="s">
        <v>1017</v>
      </c>
      <c r="J261" s="70" t="s">
        <v>1017</v>
      </c>
      <c r="K261" s="77"/>
      <c r="L261" s="69">
        <v>0</v>
      </c>
      <c r="M261" s="77"/>
      <c r="N261" s="6">
        <v>0.6</v>
      </c>
      <c r="O261" s="55">
        <v>43015</v>
      </c>
      <c r="P261" s="77" t="s">
        <v>65</v>
      </c>
      <c r="Q261" s="67" t="s">
        <v>108</v>
      </c>
      <c r="R261" s="68" t="s">
        <v>608</v>
      </c>
      <c r="S261" s="74" t="s">
        <v>66</v>
      </c>
      <c r="T261" s="115" t="s">
        <v>66</v>
      </c>
      <c r="U261" s="121" t="s">
        <v>97</v>
      </c>
      <c r="V261" s="121" t="s">
        <v>100</v>
      </c>
      <c r="W261" s="69"/>
      <c r="X261" s="69" t="s">
        <v>609</v>
      </c>
      <c r="Y261" s="69" t="s">
        <v>609</v>
      </c>
      <c r="Z261" s="77"/>
      <c r="AB261" s="69" t="s">
        <v>2931</v>
      </c>
      <c r="AC261" s="69">
        <v>0</v>
      </c>
      <c r="AD261" s="66" t="s">
        <v>2866</v>
      </c>
      <c r="AE261" s="131" t="s">
        <v>2046</v>
      </c>
      <c r="AF261" s="149">
        <f>VLOOKUP($J261,context!$K$2:$AC$348,5,FALSE)</f>
        <v>1</v>
      </c>
      <c r="AG261" s="149">
        <f>VLOOKUP($J261,context!$K$2:$AC$348,6,FALSE)</f>
        <v>1</v>
      </c>
      <c r="AH261" s="149">
        <f>VLOOKUP($J261,context!$K$2:$AC$348,7,FALSE)</f>
        <v>0</v>
      </c>
      <c r="AI261" s="149">
        <f>VLOOKUP($J261,context!$K$2:$AC$348,8,FALSE)</f>
        <v>0.6</v>
      </c>
      <c r="AJ261" s="149">
        <f>VLOOKUP($J261,context!$K$2:$AC$348,9,FALSE)</f>
        <v>0</v>
      </c>
      <c r="AK261" s="149">
        <f>VLOOKUP($J261,context!$K$2:$AC$348,10,FALSE)</f>
        <v>0.2</v>
      </c>
      <c r="AL261" s="149">
        <f>VLOOKUP($J261,context!$K$2:$AC$348,11,FALSE)</f>
        <v>1</v>
      </c>
      <c r="AM261" s="149">
        <f>VLOOKUP($J261,context!$K$2:$AC$348,12,FALSE)</f>
        <v>0.4</v>
      </c>
      <c r="AN261" s="149">
        <f>VLOOKUP($J261,context!$K$2:$AC$348,13,FALSE)</f>
        <v>1</v>
      </c>
      <c r="AO261" s="149">
        <f>VLOOKUP($J261,context!$K$2:$AC$348,14,FALSE)</f>
        <v>0.2</v>
      </c>
      <c r="AP261" s="149">
        <f>VLOOKUP($J261,context!$K$2:$AC$348,15,FALSE)</f>
        <v>0</v>
      </c>
      <c r="AQ261" s="149">
        <f>VLOOKUP($J261,context!$K$2:$AC$348,16,FALSE)</f>
        <v>0.8</v>
      </c>
      <c r="AR261" s="149">
        <f t="shared" si="4"/>
        <v>6.2</v>
      </c>
    </row>
    <row r="262" spans="1:46" hidden="1">
      <c r="A262" s="52">
        <v>40</v>
      </c>
      <c r="B262" s="52" t="s">
        <v>13</v>
      </c>
      <c r="C262" s="66" t="s">
        <v>44</v>
      </c>
      <c r="D262" s="52"/>
      <c r="E262" s="77" t="s">
        <v>629</v>
      </c>
      <c r="F262" s="50">
        <v>4</v>
      </c>
      <c r="G262" s="77" t="s">
        <v>675</v>
      </c>
      <c r="H262" s="77"/>
      <c r="I262" s="69" t="s">
        <v>675</v>
      </c>
      <c r="J262" s="70" t="s">
        <v>675</v>
      </c>
      <c r="K262" s="77" t="s">
        <v>676</v>
      </c>
      <c r="L262" s="77"/>
      <c r="M262" s="77"/>
      <c r="N262" s="6">
        <v>0.6</v>
      </c>
      <c r="O262" s="55"/>
      <c r="P262" s="77" t="s">
        <v>65</v>
      </c>
      <c r="Q262" s="67" t="s">
        <v>608</v>
      </c>
      <c r="R262" s="68" t="s">
        <v>248</v>
      </c>
      <c r="S262" s="74" t="s">
        <v>66</v>
      </c>
      <c r="T262" s="115" t="s">
        <v>66</v>
      </c>
      <c r="U262" s="121" t="s">
        <v>368</v>
      </c>
      <c r="V262" s="121" t="s">
        <v>273</v>
      </c>
      <c r="W262" s="69" t="s">
        <v>609</v>
      </c>
      <c r="X262" s="77"/>
      <c r="Y262" s="77"/>
      <c r="AB262" s="69" t="s">
        <v>2970</v>
      </c>
      <c r="AC262" s="69">
        <v>0</v>
      </c>
      <c r="AD262" s="7" t="s">
        <v>2777</v>
      </c>
      <c r="AE262" s="70" t="s">
        <v>2823</v>
      </c>
      <c r="AF262" s="149">
        <f>VLOOKUP($J262,context!$K$2:$AC$348,5,FALSE)</f>
        <v>0</v>
      </c>
      <c r="AG262" s="149">
        <f>VLOOKUP($J262,context!$K$2:$AC$348,6,FALSE)</f>
        <v>0</v>
      </c>
      <c r="AH262" s="149">
        <f>VLOOKUP($J262,context!$K$2:$AC$348,7,FALSE)</f>
        <v>0</v>
      </c>
      <c r="AI262" s="149">
        <f>VLOOKUP($J262,context!$K$2:$AC$348,8,FALSE)</f>
        <v>0.6</v>
      </c>
      <c r="AJ262" s="149">
        <f>VLOOKUP($J262,context!$K$2:$AC$348,9,FALSE)</f>
        <v>0.2</v>
      </c>
      <c r="AK262" s="149">
        <f>VLOOKUP($J262,context!$K$2:$AC$348,10,FALSE)</f>
        <v>0</v>
      </c>
      <c r="AL262" s="149">
        <f>VLOOKUP($J262,context!$K$2:$AC$348,11,FALSE)</f>
        <v>0.8</v>
      </c>
      <c r="AM262" s="149">
        <f>VLOOKUP($J262,context!$K$2:$AC$348,12,FALSE)</f>
        <v>0.2</v>
      </c>
      <c r="AN262" s="149">
        <f>VLOOKUP($J262,context!$K$2:$AC$348,13,FALSE)</f>
        <v>0.4</v>
      </c>
      <c r="AO262" s="149">
        <f>VLOOKUP($J262,context!$K$2:$AC$348,14,FALSE)</f>
        <v>0.2</v>
      </c>
      <c r="AP262" s="149">
        <f>VLOOKUP($J262,context!$K$2:$AC$348,15,FALSE)</f>
        <v>0</v>
      </c>
      <c r="AQ262" s="149">
        <f>VLOOKUP($J262,context!$K$2:$AC$348,16,FALSE)</f>
        <v>0.4</v>
      </c>
      <c r="AR262" s="149">
        <f t="shared" si="4"/>
        <v>2.8000000000000003</v>
      </c>
      <c r="AS262" s="149">
        <f>MAX(AF262:AQ262)</f>
        <v>0.8</v>
      </c>
      <c r="AT262" s="149">
        <f>MIN(AF262:AQ262)</f>
        <v>0</v>
      </c>
    </row>
    <row r="263" spans="1:46" hidden="1">
      <c r="A263" s="52">
        <v>355</v>
      </c>
      <c r="B263" s="52" t="s">
        <v>2708</v>
      </c>
      <c r="C263" s="66" t="s">
        <v>905</v>
      </c>
      <c r="D263" s="52"/>
      <c r="E263" s="77" t="s">
        <v>906</v>
      </c>
      <c r="F263" s="50">
        <v>5</v>
      </c>
      <c r="G263" s="50" t="s">
        <v>889</v>
      </c>
      <c r="H263" s="77" t="s">
        <v>1038</v>
      </c>
      <c r="I263" s="69" t="s">
        <v>1039</v>
      </c>
      <c r="J263" s="70" t="s">
        <v>210</v>
      </c>
      <c r="K263" s="77"/>
      <c r="L263" s="69">
        <v>0</v>
      </c>
      <c r="M263" s="77"/>
      <c r="N263" s="63">
        <v>1</v>
      </c>
      <c r="O263" s="55">
        <v>43015</v>
      </c>
      <c r="P263" s="77" t="s">
        <v>189</v>
      </c>
      <c r="Q263" s="67" t="s">
        <v>717</v>
      </c>
      <c r="R263" s="68" t="s">
        <v>210</v>
      </c>
      <c r="S263" s="74" t="s">
        <v>210</v>
      </c>
      <c r="T263" s="115" t="s">
        <v>210</v>
      </c>
      <c r="U263" s="121" t="s">
        <v>171</v>
      </c>
      <c r="V263" s="121" t="s">
        <v>167</v>
      </c>
      <c r="W263" s="77"/>
      <c r="X263" s="69" t="s">
        <v>609</v>
      </c>
      <c r="Y263" s="77"/>
      <c r="Z263" s="77"/>
      <c r="AB263" s="77"/>
      <c r="AC263" s="69">
        <v>1</v>
      </c>
      <c r="AD263" s="7"/>
      <c r="AE263" s="70" t="s">
        <v>737</v>
      </c>
      <c r="AF263" s="149">
        <f>VLOOKUP($J263,context!$K$2:$AC$348,5,FALSE)</f>
        <v>0</v>
      </c>
      <c r="AG263" s="149">
        <f>VLOOKUP($J263,context!$K$2:$AC$348,6,FALSE)</f>
        <v>0</v>
      </c>
      <c r="AH263" s="149">
        <f>VLOOKUP($J263,context!$K$2:$AC$348,7,FALSE)</f>
        <v>0</v>
      </c>
      <c r="AI263" s="149">
        <f>VLOOKUP($J263,context!$K$2:$AC$348,8,FALSE)</f>
        <v>0.8</v>
      </c>
      <c r="AJ263" s="149">
        <f>VLOOKUP($J263,context!$K$2:$AC$348,9,FALSE)</f>
        <v>1</v>
      </c>
      <c r="AK263" s="149">
        <f>VLOOKUP($J263,context!$K$2:$AC$348,10,FALSE)</f>
        <v>0</v>
      </c>
      <c r="AL263" s="149">
        <f>VLOOKUP($J263,context!$K$2:$AC$348,11,FALSE)</f>
        <v>1</v>
      </c>
      <c r="AM263" s="149">
        <f>VLOOKUP($J263,context!$K$2:$AC$348,12,FALSE)</f>
        <v>0.8</v>
      </c>
      <c r="AN263" s="149">
        <f>VLOOKUP($J263,context!$K$2:$AC$348,13,FALSE)</f>
        <v>0</v>
      </c>
      <c r="AO263" s="149">
        <f>VLOOKUP($J263,context!$K$2:$AC$348,14,FALSE)</f>
        <v>1</v>
      </c>
      <c r="AP263" s="149">
        <f>VLOOKUP($J263,context!$K$2:$AC$348,15,FALSE)</f>
        <v>0</v>
      </c>
      <c r="AQ263" s="149">
        <f>VLOOKUP($J263,context!$K$2:$AC$348,16,FALSE)</f>
        <v>0.6</v>
      </c>
      <c r="AR263" s="149">
        <f t="shared" si="4"/>
        <v>5.1999999999999993</v>
      </c>
    </row>
    <row r="264" spans="1:46" hidden="1">
      <c r="A264" s="52">
        <v>73</v>
      </c>
      <c r="B264" s="52" t="s">
        <v>13</v>
      </c>
      <c r="C264" s="66" t="s">
        <v>721</v>
      </c>
      <c r="D264" s="52"/>
      <c r="E264" s="77" t="s">
        <v>722</v>
      </c>
      <c r="F264" s="50">
        <v>3</v>
      </c>
      <c r="G264" s="50" t="s">
        <v>210</v>
      </c>
      <c r="H264" s="77"/>
      <c r="I264" s="69" t="s">
        <v>210</v>
      </c>
      <c r="J264" s="70" t="s">
        <v>210</v>
      </c>
      <c r="K264" s="77"/>
      <c r="L264" s="77">
        <v>0</v>
      </c>
      <c r="M264" s="77"/>
      <c r="N264" s="6">
        <v>1</v>
      </c>
      <c r="O264" s="55"/>
      <c r="P264" s="77" t="s">
        <v>189</v>
      </c>
      <c r="Q264" s="67" t="s">
        <v>717</v>
      </c>
      <c r="R264" s="68" t="s">
        <v>210</v>
      </c>
      <c r="S264" s="74" t="s">
        <v>210</v>
      </c>
      <c r="T264" s="115" t="s">
        <v>210</v>
      </c>
      <c r="U264" s="121" t="s">
        <v>171</v>
      </c>
      <c r="V264" s="121" t="s">
        <v>167</v>
      </c>
      <c r="W264" s="77"/>
      <c r="X264" s="69" t="s">
        <v>609</v>
      </c>
      <c r="Y264" s="77"/>
      <c r="Z264" s="77"/>
      <c r="AB264" s="77"/>
      <c r="AC264" s="69">
        <v>1</v>
      </c>
      <c r="AD264" s="7"/>
      <c r="AE264" s="70" t="s">
        <v>737</v>
      </c>
      <c r="AF264" s="149">
        <f>VLOOKUP($J264,context!$K$2:$AC$348,5,FALSE)</f>
        <v>0</v>
      </c>
      <c r="AG264" s="149">
        <f>VLOOKUP($J264,context!$K$2:$AC$348,6,FALSE)</f>
        <v>0</v>
      </c>
      <c r="AH264" s="149">
        <f>VLOOKUP($J264,context!$K$2:$AC$348,7,FALSE)</f>
        <v>0</v>
      </c>
      <c r="AI264" s="149">
        <f>VLOOKUP($J264,context!$K$2:$AC$348,8,FALSE)</f>
        <v>0.8</v>
      </c>
      <c r="AJ264" s="149">
        <f>VLOOKUP($J264,context!$K$2:$AC$348,9,FALSE)</f>
        <v>1</v>
      </c>
      <c r="AK264" s="149">
        <f>VLOOKUP($J264,context!$K$2:$AC$348,10,FALSE)</f>
        <v>0</v>
      </c>
      <c r="AL264" s="149">
        <f>VLOOKUP($J264,context!$K$2:$AC$348,11,FALSE)</f>
        <v>1</v>
      </c>
      <c r="AM264" s="149">
        <f>VLOOKUP($J264,context!$K$2:$AC$348,12,FALSE)</f>
        <v>0.8</v>
      </c>
      <c r="AN264" s="149">
        <f>VLOOKUP($J264,context!$K$2:$AC$348,13,FALSE)</f>
        <v>0</v>
      </c>
      <c r="AO264" s="149">
        <f>VLOOKUP($J264,context!$K$2:$AC$348,14,FALSE)</f>
        <v>1</v>
      </c>
      <c r="AP264" s="149">
        <f>VLOOKUP($J264,context!$K$2:$AC$348,15,FALSE)</f>
        <v>0</v>
      </c>
      <c r="AQ264" s="149">
        <f>VLOOKUP($J264,context!$K$2:$AC$348,16,FALSE)</f>
        <v>0.6</v>
      </c>
      <c r="AR264" s="149">
        <f t="shared" si="4"/>
        <v>5.1999999999999993</v>
      </c>
    </row>
    <row r="265" spans="1:46" hidden="1">
      <c r="A265" s="52">
        <v>102</v>
      </c>
      <c r="B265" s="52" t="s">
        <v>13</v>
      </c>
      <c r="C265" s="66" t="s">
        <v>730</v>
      </c>
      <c r="D265" s="52"/>
      <c r="E265" s="77" t="s">
        <v>722</v>
      </c>
      <c r="F265" s="50">
        <v>4</v>
      </c>
      <c r="G265" s="50" t="s">
        <v>210</v>
      </c>
      <c r="H265" s="77"/>
      <c r="I265" s="69" t="s">
        <v>210</v>
      </c>
      <c r="J265" s="70" t="s">
        <v>210</v>
      </c>
      <c r="K265" s="77"/>
      <c r="L265" s="77">
        <v>0</v>
      </c>
      <c r="M265" s="77"/>
      <c r="N265" s="6">
        <v>1</v>
      </c>
      <c r="O265" s="55">
        <v>43017</v>
      </c>
      <c r="P265" s="77" t="s">
        <v>189</v>
      </c>
      <c r="Q265" s="67" t="s">
        <v>717</v>
      </c>
      <c r="R265" s="68" t="s">
        <v>210</v>
      </c>
      <c r="S265" s="74" t="s">
        <v>210</v>
      </c>
      <c r="T265" s="115" t="s">
        <v>210</v>
      </c>
      <c r="U265" s="121" t="s">
        <v>171</v>
      </c>
      <c r="V265" s="121" t="s">
        <v>167</v>
      </c>
      <c r="W265" s="77"/>
      <c r="X265" s="69" t="s">
        <v>609</v>
      </c>
      <c r="Y265" s="77"/>
      <c r="Z265" s="77"/>
      <c r="AB265" s="77"/>
      <c r="AC265" s="69">
        <v>1</v>
      </c>
      <c r="AD265" s="7"/>
      <c r="AE265" s="70" t="s">
        <v>737</v>
      </c>
      <c r="AF265" s="149">
        <f>VLOOKUP($J265,context!$K$2:$AC$348,5,FALSE)</f>
        <v>0</v>
      </c>
      <c r="AG265" s="149">
        <f>VLOOKUP($J265,context!$K$2:$AC$348,6,FALSE)</f>
        <v>0</v>
      </c>
      <c r="AH265" s="149">
        <f>VLOOKUP($J265,context!$K$2:$AC$348,7,FALSE)</f>
        <v>0</v>
      </c>
      <c r="AI265" s="149">
        <f>VLOOKUP($J265,context!$K$2:$AC$348,8,FALSE)</f>
        <v>0.8</v>
      </c>
      <c r="AJ265" s="149">
        <f>VLOOKUP($J265,context!$K$2:$AC$348,9,FALSE)</f>
        <v>1</v>
      </c>
      <c r="AK265" s="149">
        <f>VLOOKUP($J265,context!$K$2:$AC$348,10,FALSE)</f>
        <v>0</v>
      </c>
      <c r="AL265" s="149">
        <f>VLOOKUP($J265,context!$K$2:$AC$348,11,FALSE)</f>
        <v>1</v>
      </c>
      <c r="AM265" s="149">
        <f>VLOOKUP($J265,context!$K$2:$AC$348,12,FALSE)</f>
        <v>0.8</v>
      </c>
      <c r="AN265" s="149">
        <f>VLOOKUP($J265,context!$K$2:$AC$348,13,FALSE)</f>
        <v>0</v>
      </c>
      <c r="AO265" s="149">
        <f>VLOOKUP($J265,context!$K$2:$AC$348,14,FALSE)</f>
        <v>1</v>
      </c>
      <c r="AP265" s="149">
        <f>VLOOKUP($J265,context!$K$2:$AC$348,15,FALSE)</f>
        <v>0</v>
      </c>
      <c r="AQ265" s="149">
        <f>VLOOKUP($J265,context!$K$2:$AC$348,16,FALSE)</f>
        <v>0.6</v>
      </c>
      <c r="AR265" s="149">
        <f t="shared" si="4"/>
        <v>5.1999999999999993</v>
      </c>
    </row>
    <row r="266" spans="1:46" hidden="1">
      <c r="A266" s="52">
        <v>205</v>
      </c>
      <c r="B266" s="52" t="s">
        <v>13</v>
      </c>
      <c r="C266" s="115" t="s">
        <v>41</v>
      </c>
      <c r="D266" s="52"/>
      <c r="E266" s="77" t="s">
        <v>817</v>
      </c>
      <c r="F266" s="50">
        <v>2</v>
      </c>
      <c r="G266" s="50" t="s">
        <v>210</v>
      </c>
      <c r="H266" s="77"/>
      <c r="I266" s="69" t="s">
        <v>210</v>
      </c>
      <c r="J266" s="73" t="s">
        <v>210</v>
      </c>
      <c r="K266" s="77" t="s">
        <v>822</v>
      </c>
      <c r="L266" s="77">
        <v>0</v>
      </c>
      <c r="M266" s="77"/>
      <c r="N266" s="63">
        <v>1</v>
      </c>
      <c r="O266" s="55"/>
      <c r="P266" s="77" t="s">
        <v>189</v>
      </c>
      <c r="Q266" s="67" t="s">
        <v>717</v>
      </c>
      <c r="R266" s="68" t="s">
        <v>210</v>
      </c>
      <c r="S266" s="74" t="s">
        <v>210</v>
      </c>
      <c r="T266" s="115" t="s">
        <v>210</v>
      </c>
      <c r="U266" s="121" t="s">
        <v>171</v>
      </c>
      <c r="V266" s="121" t="s">
        <v>167</v>
      </c>
      <c r="W266" s="77"/>
      <c r="X266" s="69" t="s">
        <v>609</v>
      </c>
      <c r="Y266" s="77"/>
      <c r="Z266" s="77"/>
      <c r="AB266" s="77"/>
      <c r="AC266" s="69">
        <v>1</v>
      </c>
      <c r="AD266" s="7"/>
      <c r="AE266" s="70" t="s">
        <v>737</v>
      </c>
      <c r="AF266" s="149">
        <f>VLOOKUP($J266,context!$K$2:$AC$348,5,FALSE)</f>
        <v>0</v>
      </c>
      <c r="AG266" s="149">
        <f>VLOOKUP($J266,context!$K$2:$AC$348,6,FALSE)</f>
        <v>0</v>
      </c>
      <c r="AH266" s="149">
        <f>VLOOKUP($J266,context!$K$2:$AC$348,7,FALSE)</f>
        <v>0</v>
      </c>
      <c r="AI266" s="149">
        <f>VLOOKUP($J266,context!$K$2:$AC$348,8,FALSE)</f>
        <v>0.8</v>
      </c>
      <c r="AJ266" s="149">
        <f>VLOOKUP($J266,context!$K$2:$AC$348,9,FALSE)</f>
        <v>1</v>
      </c>
      <c r="AK266" s="149">
        <f>VLOOKUP($J266,context!$K$2:$AC$348,10,FALSE)</f>
        <v>0</v>
      </c>
      <c r="AL266" s="149">
        <f>VLOOKUP($J266,context!$K$2:$AC$348,11,FALSE)</f>
        <v>1</v>
      </c>
      <c r="AM266" s="149">
        <f>VLOOKUP($J266,context!$K$2:$AC$348,12,FALSE)</f>
        <v>0.8</v>
      </c>
      <c r="AN266" s="149">
        <f>VLOOKUP($J266,context!$K$2:$AC$348,13,FALSE)</f>
        <v>0</v>
      </c>
      <c r="AO266" s="149">
        <f>VLOOKUP($J266,context!$K$2:$AC$348,14,FALSE)</f>
        <v>1</v>
      </c>
      <c r="AP266" s="149">
        <f>VLOOKUP($J266,context!$K$2:$AC$348,15,FALSE)</f>
        <v>0</v>
      </c>
      <c r="AQ266" s="149">
        <f>VLOOKUP($J266,context!$K$2:$AC$348,16,FALSE)</f>
        <v>0.6</v>
      </c>
      <c r="AR266" s="149">
        <f t="shared" si="4"/>
        <v>5.1999999999999993</v>
      </c>
    </row>
    <row r="267" spans="1:46" hidden="1">
      <c r="A267" s="52">
        <v>252</v>
      </c>
      <c r="B267" s="52" t="s">
        <v>13</v>
      </c>
      <c r="C267" s="116" t="s">
        <v>851</v>
      </c>
      <c r="D267" s="52" t="s">
        <v>852</v>
      </c>
      <c r="E267" s="118" t="s">
        <v>853</v>
      </c>
      <c r="F267" s="50">
        <v>2</v>
      </c>
      <c r="G267" s="77" t="s">
        <v>210</v>
      </c>
      <c r="H267" s="77"/>
      <c r="I267" s="69" t="s">
        <v>210</v>
      </c>
      <c r="J267" s="74" t="s">
        <v>210</v>
      </c>
      <c r="K267" s="69" t="s">
        <v>861</v>
      </c>
      <c r="L267" s="77">
        <v>1</v>
      </c>
      <c r="M267" s="77" t="s">
        <v>862</v>
      </c>
      <c r="N267" s="63">
        <v>1</v>
      </c>
      <c r="O267" s="55">
        <v>43015</v>
      </c>
      <c r="P267" s="77" t="s">
        <v>189</v>
      </c>
      <c r="Q267" s="67" t="s">
        <v>717</v>
      </c>
      <c r="R267" s="68" t="s">
        <v>210</v>
      </c>
      <c r="S267" s="74" t="s">
        <v>210</v>
      </c>
      <c r="T267" s="115" t="s">
        <v>210</v>
      </c>
      <c r="U267" s="121" t="s">
        <v>171</v>
      </c>
      <c r="V267" s="121" t="s">
        <v>167</v>
      </c>
      <c r="W267" s="77"/>
      <c r="X267" s="69" t="s">
        <v>609</v>
      </c>
      <c r="Y267" s="77"/>
      <c r="Z267" s="77"/>
      <c r="AB267" s="77"/>
      <c r="AC267" s="69">
        <v>1</v>
      </c>
      <c r="AD267" s="7"/>
      <c r="AE267" s="70" t="s">
        <v>737</v>
      </c>
      <c r="AF267" s="149">
        <f>VLOOKUP($J267,context!$K$2:$AC$348,5,FALSE)</f>
        <v>0</v>
      </c>
      <c r="AG267" s="149">
        <f>VLOOKUP($J267,context!$K$2:$AC$348,6,FALSE)</f>
        <v>0</v>
      </c>
      <c r="AH267" s="149">
        <f>VLOOKUP($J267,context!$K$2:$AC$348,7,FALSE)</f>
        <v>0</v>
      </c>
      <c r="AI267" s="149">
        <f>VLOOKUP($J267,context!$K$2:$AC$348,8,FALSE)</f>
        <v>0.8</v>
      </c>
      <c r="AJ267" s="149">
        <f>VLOOKUP($J267,context!$K$2:$AC$348,9,FALSE)</f>
        <v>1</v>
      </c>
      <c r="AK267" s="149">
        <f>VLOOKUP($J267,context!$K$2:$AC$348,10,FALSE)</f>
        <v>0</v>
      </c>
      <c r="AL267" s="149">
        <f>VLOOKUP($J267,context!$K$2:$AC$348,11,FALSE)</f>
        <v>1</v>
      </c>
      <c r="AM267" s="149">
        <f>VLOOKUP($J267,context!$K$2:$AC$348,12,FALSE)</f>
        <v>0.8</v>
      </c>
      <c r="AN267" s="149">
        <f>VLOOKUP($J267,context!$K$2:$AC$348,13,FALSE)</f>
        <v>0</v>
      </c>
      <c r="AO267" s="149">
        <f>VLOOKUP($J267,context!$K$2:$AC$348,14,FALSE)</f>
        <v>1</v>
      </c>
      <c r="AP267" s="149">
        <f>VLOOKUP($J267,context!$K$2:$AC$348,15,FALSE)</f>
        <v>0</v>
      </c>
      <c r="AQ267" s="149">
        <f>VLOOKUP($J267,context!$K$2:$AC$348,16,FALSE)</f>
        <v>0.6</v>
      </c>
      <c r="AR267" s="149">
        <f t="shared" si="4"/>
        <v>5.1999999999999993</v>
      </c>
    </row>
    <row r="268" spans="1:46" hidden="1">
      <c r="A268" s="52">
        <v>444</v>
      </c>
      <c r="B268" s="52" t="s">
        <v>13</v>
      </c>
      <c r="C268" s="66" t="s">
        <v>1116</v>
      </c>
      <c r="D268" s="52" t="s">
        <v>1152</v>
      </c>
      <c r="E268" s="77" t="s">
        <v>16</v>
      </c>
      <c r="F268" s="50">
        <v>2</v>
      </c>
      <c r="G268" s="50" t="s">
        <v>210</v>
      </c>
      <c r="H268" s="77"/>
      <c r="I268" s="69" t="s">
        <v>210</v>
      </c>
      <c r="J268" s="70" t="s">
        <v>210</v>
      </c>
      <c r="K268" s="77" t="s">
        <v>1155</v>
      </c>
      <c r="L268" s="77">
        <v>0</v>
      </c>
      <c r="M268" s="77"/>
      <c r="N268" s="6">
        <v>1</v>
      </c>
      <c r="O268" s="55"/>
      <c r="P268" s="77" t="s">
        <v>189</v>
      </c>
      <c r="Q268" s="67" t="s">
        <v>717</v>
      </c>
      <c r="R268" s="68" t="s">
        <v>210</v>
      </c>
      <c r="S268" s="74" t="s">
        <v>879</v>
      </c>
      <c r="T268" s="115" t="s">
        <v>210</v>
      </c>
      <c r="U268" s="121" t="s">
        <v>171</v>
      </c>
      <c r="V268" s="121" t="s">
        <v>167</v>
      </c>
      <c r="W268" s="77"/>
      <c r="X268" s="69" t="s">
        <v>609</v>
      </c>
      <c r="Y268" s="77"/>
      <c r="Z268" s="77"/>
      <c r="AB268" s="77"/>
      <c r="AC268" s="69">
        <v>1</v>
      </c>
      <c r="AD268" s="7"/>
      <c r="AE268" s="70" t="s">
        <v>737</v>
      </c>
      <c r="AF268" s="149">
        <f>VLOOKUP($J268,context!$K$2:$AC$348,5,FALSE)</f>
        <v>0</v>
      </c>
      <c r="AG268" s="149">
        <f>VLOOKUP($J268,context!$K$2:$AC$348,6,FALSE)</f>
        <v>0</v>
      </c>
      <c r="AH268" s="149">
        <f>VLOOKUP($J268,context!$K$2:$AC$348,7,FALSE)</f>
        <v>0</v>
      </c>
      <c r="AI268" s="149">
        <f>VLOOKUP($J268,context!$K$2:$AC$348,8,FALSE)</f>
        <v>0.8</v>
      </c>
      <c r="AJ268" s="149">
        <f>VLOOKUP($J268,context!$K$2:$AC$348,9,FALSE)</f>
        <v>1</v>
      </c>
      <c r="AK268" s="149">
        <f>VLOOKUP($J268,context!$K$2:$AC$348,10,FALSE)</f>
        <v>0</v>
      </c>
      <c r="AL268" s="149">
        <f>VLOOKUP($J268,context!$K$2:$AC$348,11,FALSE)</f>
        <v>1</v>
      </c>
      <c r="AM268" s="149">
        <f>VLOOKUP($J268,context!$K$2:$AC$348,12,FALSE)</f>
        <v>0.8</v>
      </c>
      <c r="AN268" s="149">
        <f>VLOOKUP($J268,context!$K$2:$AC$348,13,FALSE)</f>
        <v>0</v>
      </c>
      <c r="AO268" s="149">
        <f>VLOOKUP($J268,context!$K$2:$AC$348,14,FALSE)</f>
        <v>1</v>
      </c>
      <c r="AP268" s="149">
        <f>VLOOKUP($J268,context!$K$2:$AC$348,15,FALSE)</f>
        <v>0</v>
      </c>
      <c r="AQ268" s="149">
        <f>VLOOKUP($J268,context!$K$2:$AC$348,16,FALSE)</f>
        <v>0.6</v>
      </c>
      <c r="AR268" s="149">
        <f t="shared" si="4"/>
        <v>5.1999999999999993</v>
      </c>
    </row>
    <row r="269" spans="1:46">
      <c r="A269" s="52">
        <v>527</v>
      </c>
      <c r="B269" s="52" t="s">
        <v>13</v>
      </c>
      <c r="C269" s="114" t="s">
        <v>1732</v>
      </c>
      <c r="E269" s="69" t="s">
        <v>1778</v>
      </c>
      <c r="F269" s="69" t="s">
        <v>1779</v>
      </c>
      <c r="G269" s="61" t="s">
        <v>210</v>
      </c>
      <c r="I269" s="61" t="s">
        <v>210</v>
      </c>
      <c r="J269" s="70" t="s">
        <v>210</v>
      </c>
      <c r="K269" s="69" t="s">
        <v>1746</v>
      </c>
      <c r="L269" s="77">
        <v>0</v>
      </c>
      <c r="N269" s="63">
        <v>1</v>
      </c>
      <c r="P269" s="77" t="s">
        <v>189</v>
      </c>
      <c r="Q269" s="67" t="s">
        <v>717</v>
      </c>
      <c r="R269" s="68" t="s">
        <v>210</v>
      </c>
      <c r="S269" s="74" t="s">
        <v>879</v>
      </c>
      <c r="T269" s="115" t="s">
        <v>210</v>
      </c>
      <c r="U269" s="121" t="s">
        <v>171</v>
      </c>
      <c r="V269" s="121" t="s">
        <v>167</v>
      </c>
      <c r="X269" s="69" t="s">
        <v>609</v>
      </c>
      <c r="Y269" s="77"/>
      <c r="Z269" s="77"/>
      <c r="AB269" s="77"/>
      <c r="AC269" s="69">
        <v>1</v>
      </c>
      <c r="AD269" s="7"/>
      <c r="AE269" s="70" t="s">
        <v>737</v>
      </c>
      <c r="AF269" s="149">
        <f>VLOOKUP($J269,context!$K$2:$AC$348,5,FALSE)</f>
        <v>0</v>
      </c>
      <c r="AG269" s="149">
        <f>VLOOKUP($J269,context!$K$2:$AC$348,6,FALSE)</f>
        <v>0</v>
      </c>
      <c r="AH269" s="149">
        <f>VLOOKUP($J269,context!$K$2:$AC$348,7,FALSE)</f>
        <v>0</v>
      </c>
      <c r="AI269" s="149">
        <f>VLOOKUP($J269,context!$K$2:$AC$348,8,FALSE)</f>
        <v>0.8</v>
      </c>
      <c r="AJ269" s="149">
        <f>VLOOKUP($J269,context!$K$2:$AC$348,9,FALSE)</f>
        <v>1</v>
      </c>
      <c r="AK269" s="149">
        <f>VLOOKUP($J269,context!$K$2:$AC$348,10,FALSE)</f>
        <v>0</v>
      </c>
      <c r="AL269" s="149">
        <f>VLOOKUP($J269,context!$K$2:$AC$348,11,FALSE)</f>
        <v>1</v>
      </c>
      <c r="AM269" s="149">
        <f>VLOOKUP($J269,context!$K$2:$AC$348,12,FALSE)</f>
        <v>0.8</v>
      </c>
      <c r="AN269" s="149">
        <f>VLOOKUP($J269,context!$K$2:$AC$348,13,FALSE)</f>
        <v>0</v>
      </c>
      <c r="AO269" s="149">
        <f>VLOOKUP($J269,context!$K$2:$AC$348,14,FALSE)</f>
        <v>1</v>
      </c>
      <c r="AP269" s="149">
        <f>VLOOKUP($J269,context!$K$2:$AC$348,15,FALSE)</f>
        <v>0</v>
      </c>
      <c r="AQ269" s="149">
        <f>VLOOKUP($J269,context!$K$2:$AC$348,16,FALSE)</f>
        <v>0.6</v>
      </c>
      <c r="AR269" s="149">
        <f t="shared" si="4"/>
        <v>5.1999999999999993</v>
      </c>
    </row>
    <row r="270" spans="1:46" hidden="1">
      <c r="A270" s="52">
        <v>593</v>
      </c>
      <c r="B270" s="52" t="s">
        <v>13</v>
      </c>
      <c r="C270" s="114" t="s">
        <v>1732</v>
      </c>
      <c r="E270" s="69" t="s">
        <v>1891</v>
      </c>
      <c r="F270" s="61">
        <v>1</v>
      </c>
      <c r="G270" s="69" t="s">
        <v>737</v>
      </c>
      <c r="I270" s="69" t="s">
        <v>737</v>
      </c>
      <c r="J270" s="62" t="s">
        <v>210</v>
      </c>
      <c r="K270" s="61" t="s">
        <v>1866</v>
      </c>
      <c r="L270" s="77">
        <v>0</v>
      </c>
      <c r="M270" s="61" t="s">
        <v>1867</v>
      </c>
      <c r="N270" s="63">
        <v>1</v>
      </c>
      <c r="P270" s="61" t="s">
        <v>189</v>
      </c>
      <c r="Q270" s="67" t="s">
        <v>608</v>
      </c>
      <c r="R270" s="68" t="s">
        <v>210</v>
      </c>
      <c r="S270" s="74" t="s">
        <v>210</v>
      </c>
      <c r="T270" s="115" t="s">
        <v>210</v>
      </c>
      <c r="U270" s="121" t="s">
        <v>171</v>
      </c>
      <c r="V270" s="121" t="s">
        <v>167</v>
      </c>
      <c r="X270" s="69" t="s">
        <v>609</v>
      </c>
      <c r="Y270" s="77"/>
      <c r="Z270" s="77"/>
      <c r="AB270" s="77"/>
      <c r="AC270" s="69">
        <v>1</v>
      </c>
      <c r="AD270" s="7"/>
      <c r="AE270" s="70" t="s">
        <v>737</v>
      </c>
      <c r="AF270" s="149">
        <f>VLOOKUP($J270,context!$K$2:$AC$348,5,FALSE)</f>
        <v>0</v>
      </c>
      <c r="AG270" s="149">
        <f>VLOOKUP($J270,context!$K$2:$AC$348,6,FALSE)</f>
        <v>0</v>
      </c>
      <c r="AH270" s="149">
        <f>VLOOKUP($J270,context!$K$2:$AC$348,7,FALSE)</f>
        <v>0</v>
      </c>
      <c r="AI270" s="149">
        <f>VLOOKUP($J270,context!$K$2:$AC$348,8,FALSE)</f>
        <v>0.8</v>
      </c>
      <c r="AJ270" s="149">
        <f>VLOOKUP($J270,context!$K$2:$AC$348,9,FALSE)</f>
        <v>1</v>
      </c>
      <c r="AK270" s="149">
        <f>VLOOKUP($J270,context!$K$2:$AC$348,10,FALSE)</f>
        <v>0</v>
      </c>
      <c r="AL270" s="149">
        <f>VLOOKUP($J270,context!$K$2:$AC$348,11,FALSE)</f>
        <v>1</v>
      </c>
      <c r="AM270" s="149">
        <f>VLOOKUP($J270,context!$K$2:$AC$348,12,FALSE)</f>
        <v>0.8</v>
      </c>
      <c r="AN270" s="149">
        <f>VLOOKUP($J270,context!$K$2:$AC$348,13,FALSE)</f>
        <v>0</v>
      </c>
      <c r="AO270" s="149">
        <f>VLOOKUP($J270,context!$K$2:$AC$348,14,FALSE)</f>
        <v>1</v>
      </c>
      <c r="AP270" s="149">
        <f>VLOOKUP($J270,context!$K$2:$AC$348,15,FALSE)</f>
        <v>0</v>
      </c>
      <c r="AQ270" s="149">
        <f>VLOOKUP($J270,context!$K$2:$AC$348,16,FALSE)</f>
        <v>0.6</v>
      </c>
      <c r="AR270" s="149">
        <f t="shared" si="4"/>
        <v>5.1999999999999993</v>
      </c>
    </row>
    <row r="271" spans="1:46" hidden="1">
      <c r="A271" s="52">
        <v>700</v>
      </c>
      <c r="B271" s="52" t="s">
        <v>13</v>
      </c>
      <c r="C271" s="117" t="s">
        <v>1902</v>
      </c>
      <c r="E271" s="69" t="s">
        <v>2271</v>
      </c>
      <c r="G271" s="62" t="s">
        <v>737</v>
      </c>
      <c r="J271" s="70" t="s">
        <v>210</v>
      </c>
      <c r="K271" s="61" t="s">
        <v>1866</v>
      </c>
      <c r="L271" s="77">
        <v>0</v>
      </c>
      <c r="N271" s="63">
        <v>1</v>
      </c>
      <c r="P271" s="77" t="s">
        <v>189</v>
      </c>
      <c r="Q271" s="67" t="s">
        <v>608</v>
      </c>
      <c r="R271" s="68" t="s">
        <v>608</v>
      </c>
      <c r="S271" s="74" t="s">
        <v>210</v>
      </c>
      <c r="T271" s="115" t="s">
        <v>210</v>
      </c>
      <c r="U271" s="121" t="s">
        <v>171</v>
      </c>
      <c r="V271" s="121" t="s">
        <v>167</v>
      </c>
      <c r="AB271" s="77"/>
      <c r="AC271" s="69">
        <v>2</v>
      </c>
      <c r="AE271" s="70" t="s">
        <v>737</v>
      </c>
      <c r="AF271" s="149">
        <f>VLOOKUP($J271,context!$K$2:$AC$348,5,FALSE)</f>
        <v>0</v>
      </c>
      <c r="AG271" s="149">
        <f>VLOOKUP($J271,context!$K$2:$AC$348,6,FALSE)</f>
        <v>0</v>
      </c>
      <c r="AH271" s="149">
        <f>VLOOKUP($J271,context!$K$2:$AC$348,7,FALSE)</f>
        <v>0</v>
      </c>
      <c r="AI271" s="149">
        <f>VLOOKUP($J271,context!$K$2:$AC$348,8,FALSE)</f>
        <v>0.8</v>
      </c>
      <c r="AJ271" s="149">
        <f>VLOOKUP($J271,context!$K$2:$AC$348,9,FALSE)</f>
        <v>1</v>
      </c>
      <c r="AK271" s="149">
        <f>VLOOKUP($J271,context!$K$2:$AC$348,10,FALSE)</f>
        <v>0</v>
      </c>
      <c r="AL271" s="149">
        <f>VLOOKUP($J271,context!$K$2:$AC$348,11,FALSE)</f>
        <v>1</v>
      </c>
      <c r="AM271" s="149">
        <f>VLOOKUP($J271,context!$K$2:$AC$348,12,FALSE)</f>
        <v>0.8</v>
      </c>
      <c r="AN271" s="149">
        <f>VLOOKUP($J271,context!$K$2:$AC$348,13,FALSE)</f>
        <v>0</v>
      </c>
      <c r="AO271" s="149">
        <f>VLOOKUP($J271,context!$K$2:$AC$348,14,FALSE)</f>
        <v>1</v>
      </c>
      <c r="AP271" s="149">
        <f>VLOOKUP($J271,context!$K$2:$AC$348,15,FALSE)</f>
        <v>0</v>
      </c>
      <c r="AQ271" s="149">
        <f>VLOOKUP($J271,context!$K$2:$AC$348,16,FALSE)</f>
        <v>0.6</v>
      </c>
      <c r="AR271" s="149">
        <f t="shared" si="4"/>
        <v>5.1999999999999993</v>
      </c>
    </row>
    <row r="272" spans="1:46" hidden="1">
      <c r="A272" s="122">
        <v>873</v>
      </c>
      <c r="B272" s="52" t="s">
        <v>13</v>
      </c>
      <c r="C272" s="123" t="s">
        <v>2413</v>
      </c>
      <c r="D272" s="123" t="s">
        <v>2426</v>
      </c>
      <c r="E272" s="122" t="s">
        <v>2414</v>
      </c>
      <c r="F272" s="122">
        <v>2</v>
      </c>
      <c r="G272" s="124" t="s">
        <v>210</v>
      </c>
      <c r="H272" s="122"/>
      <c r="I272" s="122"/>
      <c r="J272" s="70" t="s">
        <v>210</v>
      </c>
      <c r="K272" s="122" t="s">
        <v>2427</v>
      </c>
      <c r="L272" s="77">
        <v>0</v>
      </c>
      <c r="M272" s="122"/>
      <c r="N272" s="6">
        <v>1</v>
      </c>
      <c r="O272" s="55"/>
      <c r="P272" s="77" t="s">
        <v>189</v>
      </c>
      <c r="Q272" s="67" t="s">
        <v>717</v>
      </c>
      <c r="R272" s="68" t="s">
        <v>210</v>
      </c>
      <c r="S272" s="74" t="s">
        <v>879</v>
      </c>
      <c r="T272" s="115" t="s">
        <v>210</v>
      </c>
      <c r="U272" s="121" t="s">
        <v>171</v>
      </c>
      <c r="V272" s="121" t="s">
        <v>167</v>
      </c>
      <c r="W272" s="77"/>
      <c r="X272" s="69" t="s">
        <v>609</v>
      </c>
      <c r="Y272" s="77"/>
      <c r="Z272" s="77"/>
      <c r="AB272" s="77"/>
      <c r="AC272" s="69">
        <v>2</v>
      </c>
      <c r="AD272" s="7"/>
      <c r="AE272" s="70" t="s">
        <v>737</v>
      </c>
      <c r="AF272" s="149">
        <f>VLOOKUP($J272,context!$K$2:$AC$348,5,FALSE)</f>
        <v>0</v>
      </c>
      <c r="AG272" s="149">
        <f>VLOOKUP($J272,context!$K$2:$AC$348,6,FALSE)</f>
        <v>0</v>
      </c>
      <c r="AH272" s="149">
        <f>VLOOKUP($J272,context!$K$2:$AC$348,7,FALSE)</f>
        <v>0</v>
      </c>
      <c r="AI272" s="149">
        <f>VLOOKUP($J272,context!$K$2:$AC$348,8,FALSE)</f>
        <v>0.8</v>
      </c>
      <c r="AJ272" s="149">
        <f>VLOOKUP($J272,context!$K$2:$AC$348,9,FALSE)</f>
        <v>1</v>
      </c>
      <c r="AK272" s="149">
        <f>VLOOKUP($J272,context!$K$2:$AC$348,10,FALSE)</f>
        <v>0</v>
      </c>
      <c r="AL272" s="149">
        <f>VLOOKUP($J272,context!$K$2:$AC$348,11,FALSE)</f>
        <v>1</v>
      </c>
      <c r="AM272" s="149">
        <f>VLOOKUP($J272,context!$K$2:$AC$348,12,FALSE)</f>
        <v>0.8</v>
      </c>
      <c r="AN272" s="149">
        <f>VLOOKUP($J272,context!$K$2:$AC$348,13,FALSE)</f>
        <v>0</v>
      </c>
      <c r="AO272" s="149">
        <f>VLOOKUP($J272,context!$K$2:$AC$348,14,FALSE)</f>
        <v>1</v>
      </c>
      <c r="AP272" s="149">
        <f>VLOOKUP($J272,context!$K$2:$AC$348,15,FALSE)</f>
        <v>0</v>
      </c>
      <c r="AQ272" s="149">
        <f>VLOOKUP($J272,context!$K$2:$AC$348,16,FALSE)</f>
        <v>0.6</v>
      </c>
      <c r="AR272" s="149">
        <f t="shared" si="4"/>
        <v>5.1999999999999993</v>
      </c>
    </row>
    <row r="273" spans="1:46" hidden="1">
      <c r="A273" s="52">
        <v>463</v>
      </c>
      <c r="B273" s="52" t="s">
        <v>13</v>
      </c>
      <c r="C273" s="66" t="s">
        <v>29</v>
      </c>
      <c r="D273" s="52" t="s">
        <v>1159</v>
      </c>
      <c r="E273" s="77" t="s">
        <v>1160</v>
      </c>
      <c r="F273" s="50">
        <v>3</v>
      </c>
      <c r="G273" s="50" t="s">
        <v>1172</v>
      </c>
      <c r="H273" s="77" t="s">
        <v>468</v>
      </c>
      <c r="I273" s="69" t="s">
        <v>468</v>
      </c>
      <c r="J273" s="70" t="s">
        <v>468</v>
      </c>
      <c r="K273" s="77"/>
      <c r="L273" s="77">
        <v>0</v>
      </c>
      <c r="M273" s="77"/>
      <c r="N273" s="6">
        <v>0.5</v>
      </c>
      <c r="O273" s="55"/>
      <c r="P273" s="77" t="s">
        <v>65</v>
      </c>
      <c r="Q273" s="67" t="s">
        <v>608</v>
      </c>
      <c r="R273" s="68" t="s">
        <v>248</v>
      </c>
      <c r="S273" s="74" t="s">
        <v>66</v>
      </c>
      <c r="T273" s="115" t="s">
        <v>66</v>
      </c>
      <c r="U273" s="121" t="s">
        <v>171</v>
      </c>
      <c r="V273" s="121" t="s">
        <v>468</v>
      </c>
      <c r="W273" s="77"/>
      <c r="X273" s="69" t="s">
        <v>609</v>
      </c>
      <c r="Y273" s="69" t="s">
        <v>609</v>
      </c>
      <c r="AB273" s="69" t="s">
        <v>2933</v>
      </c>
      <c r="AC273" s="69">
        <v>-1</v>
      </c>
      <c r="AD273" s="7" t="s">
        <v>2863</v>
      </c>
      <c r="AE273" s="131" t="s">
        <v>2776</v>
      </c>
      <c r="AF273" s="149">
        <f>VLOOKUP($J273,context!$K$2:$AC$348,5,FALSE)</f>
        <v>0</v>
      </c>
      <c r="AG273" s="149">
        <f>VLOOKUP($J273,context!$K$2:$AC$348,6,FALSE)</f>
        <v>0</v>
      </c>
      <c r="AH273" s="149">
        <f>VLOOKUP($J273,context!$K$2:$AC$348,7,FALSE)</f>
        <v>0</v>
      </c>
      <c r="AI273" s="149">
        <f>VLOOKUP($J273,context!$K$2:$AC$348,8,FALSE)</f>
        <v>0</v>
      </c>
      <c r="AJ273" s="149">
        <f>VLOOKUP($J273,context!$K$2:$AC$348,9,FALSE)</f>
        <v>0.2</v>
      </c>
      <c r="AK273" s="149">
        <f>VLOOKUP($J273,context!$K$2:$AC$348,10,FALSE)</f>
        <v>0</v>
      </c>
      <c r="AL273" s="149">
        <f>VLOOKUP($J273,context!$K$2:$AC$348,11,FALSE)</f>
        <v>0.2</v>
      </c>
      <c r="AM273" s="149">
        <f>VLOOKUP($J273,context!$K$2:$AC$348,12,FALSE)</f>
        <v>0.4</v>
      </c>
      <c r="AN273" s="149">
        <f>VLOOKUP($J273,context!$K$2:$AC$348,13,FALSE)</f>
        <v>0.6</v>
      </c>
      <c r="AO273" s="149">
        <f>VLOOKUP($J273,context!$K$2:$AC$348,14,FALSE)</f>
        <v>1</v>
      </c>
      <c r="AP273" s="149">
        <f>VLOOKUP($J273,context!$K$2:$AC$348,15,FALSE)</f>
        <v>0</v>
      </c>
      <c r="AQ273" s="149">
        <f>VLOOKUP($J273,context!$K$2:$AC$348,16,FALSE)</f>
        <v>0.2</v>
      </c>
      <c r="AR273" s="149">
        <f t="shared" si="4"/>
        <v>2.6</v>
      </c>
    </row>
    <row r="274" spans="1:46" hidden="1">
      <c r="A274" s="52">
        <v>6</v>
      </c>
      <c r="B274" s="52" t="s">
        <v>13</v>
      </c>
      <c r="C274" s="66" t="s">
        <v>21</v>
      </c>
      <c r="D274" s="52"/>
      <c r="E274" s="50" t="s">
        <v>605</v>
      </c>
      <c r="F274" s="50">
        <v>3</v>
      </c>
      <c r="G274" s="50" t="s">
        <v>234</v>
      </c>
      <c r="H274" s="77"/>
      <c r="I274" s="69" t="s">
        <v>238</v>
      </c>
      <c r="J274" s="70" t="s">
        <v>238</v>
      </c>
      <c r="K274" s="77" t="s">
        <v>617</v>
      </c>
      <c r="L274" s="77"/>
      <c r="M274" s="77"/>
      <c r="N274" s="6">
        <v>0.8</v>
      </c>
      <c r="O274" s="55"/>
      <c r="P274" s="77" t="s">
        <v>65</v>
      </c>
      <c r="Q274" s="67" t="s">
        <v>608</v>
      </c>
      <c r="R274" s="68" t="s">
        <v>608</v>
      </c>
      <c r="S274" s="74" t="s">
        <v>66</v>
      </c>
      <c r="T274" s="115" t="s">
        <v>66</v>
      </c>
      <c r="U274" s="121" t="s">
        <v>238</v>
      </c>
      <c r="V274" s="121" t="s">
        <v>72</v>
      </c>
      <c r="W274" s="77"/>
      <c r="X274" s="69" t="s">
        <v>609</v>
      </c>
      <c r="Y274" s="77"/>
      <c r="Z274" s="77"/>
      <c r="AB274" s="69" t="s">
        <v>2887</v>
      </c>
      <c r="AC274" s="77">
        <v>0</v>
      </c>
      <c r="AD274" s="66" t="s">
        <v>2866</v>
      </c>
      <c r="AE274" s="131" t="s">
        <v>72</v>
      </c>
      <c r="AF274" s="149">
        <f>VLOOKUP($J274,context!$K$2:$AC$348,5,FALSE)</f>
        <v>0</v>
      </c>
      <c r="AG274" s="149">
        <f>VLOOKUP($J274,context!$K$2:$AC$348,6,FALSE)</f>
        <v>0</v>
      </c>
      <c r="AH274" s="149">
        <f>VLOOKUP($J274,context!$K$2:$AC$348,7,FALSE)</f>
        <v>0</v>
      </c>
      <c r="AI274" s="149">
        <f>VLOOKUP($J274,context!$K$2:$AC$348,8,FALSE)</f>
        <v>1</v>
      </c>
      <c r="AJ274" s="149">
        <f>VLOOKUP($J274,context!$K$2:$AC$348,9,FALSE)</f>
        <v>0.2</v>
      </c>
      <c r="AK274" s="149">
        <f>VLOOKUP($J274,context!$K$2:$AC$348,10,FALSE)</f>
        <v>0</v>
      </c>
      <c r="AL274" s="149">
        <f>VLOOKUP($J274,context!$K$2:$AC$348,11,FALSE)</f>
        <v>0.2</v>
      </c>
      <c r="AM274" s="149">
        <f>VLOOKUP($J274,context!$K$2:$AC$348,12,FALSE)</f>
        <v>0.4</v>
      </c>
      <c r="AN274" s="149">
        <f>VLOOKUP($J274,context!$K$2:$AC$348,13,FALSE)</f>
        <v>0.2</v>
      </c>
      <c r="AO274" s="149">
        <f>VLOOKUP($J274,context!$K$2:$AC$348,14,FALSE)</f>
        <v>0</v>
      </c>
      <c r="AP274" s="149">
        <f>VLOOKUP($J274,context!$K$2:$AC$348,15,FALSE)</f>
        <v>0</v>
      </c>
      <c r="AQ274" s="149">
        <f>VLOOKUP($J274,context!$K$2:$AC$348,16,FALSE)</f>
        <v>0.2</v>
      </c>
      <c r="AR274" s="149">
        <f t="shared" si="4"/>
        <v>2.1999999999999997</v>
      </c>
    </row>
    <row r="275" spans="1:46" hidden="1">
      <c r="A275" s="52">
        <v>703</v>
      </c>
      <c r="B275" s="52" t="s">
        <v>13</v>
      </c>
      <c r="C275" s="117" t="s">
        <v>1902</v>
      </c>
      <c r="E275" s="69" t="s">
        <v>2271</v>
      </c>
      <c r="G275" s="62" t="s">
        <v>2042</v>
      </c>
      <c r="J275" s="70" t="s">
        <v>2042</v>
      </c>
      <c r="K275" s="61" t="s">
        <v>2043</v>
      </c>
      <c r="N275" s="63">
        <v>0.4</v>
      </c>
      <c r="P275" s="77" t="s">
        <v>65</v>
      </c>
      <c r="Q275" s="67" t="s">
        <v>608</v>
      </c>
      <c r="R275" s="68" t="s">
        <v>608</v>
      </c>
      <c r="S275" s="74" t="s">
        <v>66</v>
      </c>
      <c r="T275" s="115" t="s">
        <v>66</v>
      </c>
      <c r="U275" s="121" t="s">
        <v>171</v>
      </c>
      <c r="V275" s="121" t="s">
        <v>390</v>
      </c>
      <c r="AB275" s="69" t="s">
        <v>2971</v>
      </c>
      <c r="AC275" s="69">
        <v>-1</v>
      </c>
      <c r="AE275" s="70" t="s">
        <v>2823</v>
      </c>
      <c r="AF275" s="149">
        <f>VLOOKUP($J275,context!$K$2:$AC$348,5,FALSE)</f>
        <v>0</v>
      </c>
      <c r="AG275" s="149">
        <f>VLOOKUP($J275,context!$K$2:$AC$348,6,FALSE)</f>
        <v>0</v>
      </c>
      <c r="AH275" s="149">
        <f>VLOOKUP($J275,context!$K$2:$AC$348,7,FALSE)</f>
        <v>0</v>
      </c>
      <c r="AI275" s="149">
        <f>VLOOKUP($J275,context!$K$2:$AC$348,8,FALSE)</f>
        <v>0.6</v>
      </c>
      <c r="AJ275" s="149">
        <f>VLOOKUP($J275,context!$K$2:$AC$348,9,FALSE)</f>
        <v>0.4</v>
      </c>
      <c r="AK275" s="149">
        <f>VLOOKUP($J275,context!$K$2:$AC$348,10,FALSE)</f>
        <v>0</v>
      </c>
      <c r="AL275" s="149">
        <f>VLOOKUP($J275,context!$K$2:$AC$348,11,FALSE)</f>
        <v>0.2</v>
      </c>
      <c r="AM275" s="149">
        <f>VLOOKUP($J275,context!$K$2:$AC$348,12,FALSE)</f>
        <v>0.2</v>
      </c>
      <c r="AN275" s="149">
        <f>VLOOKUP($J275,context!$K$2:$AC$348,13,FALSE)</f>
        <v>0.6</v>
      </c>
      <c r="AO275" s="149">
        <f>VLOOKUP($J275,context!$K$2:$AC$348,14,FALSE)</f>
        <v>0.2</v>
      </c>
      <c r="AP275" s="149">
        <f>VLOOKUP($J275,context!$K$2:$AC$348,15,FALSE)</f>
        <v>0</v>
      </c>
      <c r="AQ275" s="149">
        <f>VLOOKUP($J275,context!$K$2:$AC$348,16,FALSE)</f>
        <v>0.2</v>
      </c>
      <c r="AR275" s="149">
        <f t="shared" si="4"/>
        <v>2.4000000000000004</v>
      </c>
      <c r="AS275" s="149">
        <f>MAX(AF275:AQ275)</f>
        <v>0.6</v>
      </c>
      <c r="AT275" s="149">
        <f>MIN(AF275:AQ275)</f>
        <v>0</v>
      </c>
    </row>
    <row r="276" spans="1:46" hidden="1">
      <c r="A276" s="122">
        <v>927</v>
      </c>
      <c r="B276" s="52" t="s">
        <v>13</v>
      </c>
      <c r="C276" s="66" t="s">
        <v>32</v>
      </c>
      <c r="D276" s="52"/>
      <c r="E276" s="77" t="s">
        <v>1190</v>
      </c>
      <c r="F276" s="50">
        <v>3</v>
      </c>
      <c r="G276" s="50" t="s">
        <v>1201</v>
      </c>
      <c r="H276" s="77"/>
      <c r="I276" s="69" t="s">
        <v>1201</v>
      </c>
      <c r="J276" s="70" t="s">
        <v>1201</v>
      </c>
      <c r="K276" s="77"/>
      <c r="L276" s="77">
        <v>0</v>
      </c>
      <c r="M276" s="77"/>
      <c r="N276" s="6">
        <v>0.6</v>
      </c>
      <c r="O276" s="55">
        <v>42328</v>
      </c>
      <c r="P276" s="77" t="s">
        <v>65</v>
      </c>
      <c r="Q276" s="67" t="s">
        <v>608</v>
      </c>
      <c r="R276" s="68" t="s">
        <v>608</v>
      </c>
      <c r="S276" s="74" t="s">
        <v>66</v>
      </c>
      <c r="T276" s="115" t="s">
        <v>66</v>
      </c>
      <c r="U276" s="121" t="s">
        <v>171</v>
      </c>
      <c r="V276" s="121" t="s">
        <v>442</v>
      </c>
      <c r="W276" s="77"/>
      <c r="X276" s="69" t="s">
        <v>609</v>
      </c>
      <c r="Y276" s="69" t="s">
        <v>609</v>
      </c>
      <c r="Z276" s="77"/>
      <c r="AB276" s="69" t="s">
        <v>2932</v>
      </c>
      <c r="AC276" s="69">
        <v>0</v>
      </c>
      <c r="AD276" s="7" t="s">
        <v>2863</v>
      </c>
      <c r="AE276" s="131" t="s">
        <v>301</v>
      </c>
      <c r="AF276" s="149">
        <f>VLOOKUP($J276,context!$K$2:$AC$348,5,FALSE)</f>
        <v>0</v>
      </c>
      <c r="AG276" s="149">
        <f>VLOOKUP($J276,context!$K$2:$AC$348,6,FALSE)</f>
        <v>0</v>
      </c>
      <c r="AH276" s="149">
        <f>VLOOKUP($J276,context!$K$2:$AC$348,7,FALSE)</f>
        <v>0</v>
      </c>
      <c r="AI276" s="149">
        <f>VLOOKUP($J276,context!$K$2:$AC$348,8,FALSE)</f>
        <v>0</v>
      </c>
      <c r="AJ276" s="149">
        <f>VLOOKUP($J276,context!$K$2:$AC$348,9,FALSE)</f>
        <v>0</v>
      </c>
      <c r="AK276" s="149">
        <f>VLOOKUP($J276,context!$K$2:$AC$348,10,FALSE)</f>
        <v>0</v>
      </c>
      <c r="AL276" s="149">
        <f>VLOOKUP($J276,context!$K$2:$AC$348,11,FALSE)</f>
        <v>0.2</v>
      </c>
      <c r="AM276" s="149">
        <f>VLOOKUP($J276,context!$K$2:$AC$348,12,FALSE)</f>
        <v>0</v>
      </c>
      <c r="AN276" s="149">
        <f>VLOOKUP($J276,context!$K$2:$AC$348,13,FALSE)</f>
        <v>0.6</v>
      </c>
      <c r="AO276" s="149">
        <f>VLOOKUP($J276,context!$K$2:$AC$348,14,FALSE)</f>
        <v>0.8</v>
      </c>
      <c r="AP276" s="149">
        <f>VLOOKUP($J276,context!$K$2:$AC$348,15,FALSE)</f>
        <v>0</v>
      </c>
      <c r="AQ276" s="149">
        <f>VLOOKUP($J276,context!$K$2:$AC$348,16,FALSE)</f>
        <v>0.2</v>
      </c>
      <c r="AR276" s="149">
        <f t="shared" si="4"/>
        <v>1.8</v>
      </c>
    </row>
    <row r="277" spans="1:46" hidden="1">
      <c r="A277" s="52">
        <v>382</v>
      </c>
      <c r="B277" s="52" t="s">
        <v>2708</v>
      </c>
      <c r="C277" s="66" t="s">
        <v>905</v>
      </c>
      <c r="D277" s="52"/>
      <c r="E277" s="77" t="s">
        <v>906</v>
      </c>
      <c r="F277" s="50">
        <v>5</v>
      </c>
      <c r="G277" s="50" t="s">
        <v>1088</v>
      </c>
      <c r="H277" s="77" t="s">
        <v>1091</v>
      </c>
      <c r="I277" s="69" t="s">
        <v>1092</v>
      </c>
      <c r="J277" s="70" t="s">
        <v>1093</v>
      </c>
      <c r="K277" s="77"/>
      <c r="L277" s="77">
        <v>0</v>
      </c>
      <c r="M277" s="77"/>
      <c r="N277" s="6">
        <v>0.6</v>
      </c>
      <c r="O277" s="55">
        <v>43015</v>
      </c>
      <c r="P277" s="77" t="s">
        <v>65</v>
      </c>
      <c r="Q277" s="67" t="s">
        <v>608</v>
      </c>
      <c r="R277" s="68" t="s">
        <v>145</v>
      </c>
      <c r="S277" s="74" t="s">
        <v>66</v>
      </c>
      <c r="T277" s="115" t="s">
        <v>66</v>
      </c>
      <c r="U277" s="121" t="s">
        <v>171</v>
      </c>
      <c r="V277" s="121" t="s">
        <v>442</v>
      </c>
      <c r="W277" s="77"/>
      <c r="X277" s="77"/>
      <c r="Y277" s="69" t="s">
        <v>609</v>
      </c>
      <c r="Z277" s="77"/>
      <c r="AB277" s="69" t="s">
        <v>2932</v>
      </c>
      <c r="AC277" s="69">
        <v>-1</v>
      </c>
      <c r="AD277" s="7" t="s">
        <v>2863</v>
      </c>
      <c r="AE277" s="131" t="s">
        <v>301</v>
      </c>
      <c r="AF277" s="149">
        <f>VLOOKUP($J277,context!$K$2:$AC$348,5,FALSE)</f>
        <v>0</v>
      </c>
      <c r="AG277" s="149">
        <f>VLOOKUP($J277,context!$K$2:$AC$348,6,FALSE)</f>
        <v>0</v>
      </c>
      <c r="AH277" s="149">
        <f>VLOOKUP($J277,context!$K$2:$AC$348,7,FALSE)</f>
        <v>0</v>
      </c>
      <c r="AI277" s="149">
        <f>VLOOKUP($J277,context!$K$2:$AC$348,8,FALSE)</f>
        <v>0</v>
      </c>
      <c r="AJ277" s="149">
        <f>VLOOKUP($J277,context!$K$2:$AC$348,9,FALSE)</f>
        <v>0</v>
      </c>
      <c r="AK277" s="149">
        <f>VLOOKUP($J277,context!$K$2:$AC$348,10,FALSE)</f>
        <v>0</v>
      </c>
      <c r="AL277" s="149">
        <f>VLOOKUP($J277,context!$K$2:$AC$348,11,FALSE)</f>
        <v>0.2</v>
      </c>
      <c r="AM277" s="149">
        <f>VLOOKUP($J277,context!$K$2:$AC$348,12,FALSE)</f>
        <v>0</v>
      </c>
      <c r="AN277" s="149">
        <f>VLOOKUP($J277,context!$K$2:$AC$348,13,FALSE)</f>
        <v>0.4</v>
      </c>
      <c r="AO277" s="149">
        <f>VLOOKUP($J277,context!$K$2:$AC$348,14,FALSE)</f>
        <v>0.8</v>
      </c>
      <c r="AP277" s="149">
        <f>VLOOKUP($J277,context!$K$2:$AC$348,15,FALSE)</f>
        <v>0</v>
      </c>
      <c r="AQ277" s="149">
        <f>VLOOKUP($J277,context!$K$2:$AC$348,16,FALSE)</f>
        <v>0.2</v>
      </c>
      <c r="AR277" s="149">
        <f t="shared" si="4"/>
        <v>1.6</v>
      </c>
    </row>
    <row r="278" spans="1:46" hidden="1">
      <c r="A278" s="52">
        <v>705</v>
      </c>
      <c r="B278" s="52" t="s">
        <v>13</v>
      </c>
      <c r="C278" s="117" t="s">
        <v>1902</v>
      </c>
      <c r="E278" s="69" t="s">
        <v>2271</v>
      </c>
      <c r="G278" s="62" t="s">
        <v>2046</v>
      </c>
      <c r="J278" s="70" t="s">
        <v>2046</v>
      </c>
      <c r="K278" s="69" t="s">
        <v>2333</v>
      </c>
      <c r="L278" s="69"/>
      <c r="N278" s="63">
        <v>0.8</v>
      </c>
      <c r="P278" s="69" t="s">
        <v>65</v>
      </c>
      <c r="Q278" s="67" t="s">
        <v>108</v>
      </c>
      <c r="R278" s="68" t="s">
        <v>145</v>
      </c>
      <c r="S278" s="74" t="s">
        <v>66</v>
      </c>
      <c r="T278" s="115" t="s">
        <v>66</v>
      </c>
      <c r="U278" s="121" t="s">
        <v>171</v>
      </c>
      <c r="V278" s="121" t="s">
        <v>167</v>
      </c>
      <c r="AB278" s="69" t="s">
        <v>2812</v>
      </c>
      <c r="AC278" s="61">
        <v>1</v>
      </c>
      <c r="AD278" s="7" t="s">
        <v>2863</v>
      </c>
      <c r="AE278" s="131" t="s">
        <v>2046</v>
      </c>
      <c r="AF278" s="149" t="e">
        <f>VLOOKUP($J278,context!$K$2:$AC$348,5,FALSE)</f>
        <v>#N/A</v>
      </c>
      <c r="AG278" s="149" t="e">
        <f>VLOOKUP($J278,context!$K$2:$AC$348,6,FALSE)</f>
        <v>#N/A</v>
      </c>
      <c r="AH278" s="149" t="e">
        <f>VLOOKUP($J278,context!$K$2:$AC$348,7,FALSE)</f>
        <v>#N/A</v>
      </c>
      <c r="AI278" s="149" t="e">
        <f>VLOOKUP($J278,context!$K$2:$AC$348,8,FALSE)</f>
        <v>#N/A</v>
      </c>
      <c r="AJ278" s="149" t="e">
        <f>VLOOKUP($J278,context!$K$2:$AC$348,9,FALSE)</f>
        <v>#N/A</v>
      </c>
      <c r="AK278" s="149" t="e">
        <f>VLOOKUP($J278,context!$K$2:$AC$348,10,FALSE)</f>
        <v>#N/A</v>
      </c>
      <c r="AL278" s="149" t="e">
        <f>VLOOKUP($J278,context!$K$2:$AC$348,11,FALSE)</f>
        <v>#N/A</v>
      </c>
      <c r="AM278" s="149" t="e">
        <f>VLOOKUP($J278,context!$K$2:$AC$348,12,FALSE)</f>
        <v>#N/A</v>
      </c>
      <c r="AN278" s="149" t="e">
        <f>VLOOKUP($J278,context!$K$2:$AC$348,13,FALSE)</f>
        <v>#N/A</v>
      </c>
      <c r="AO278" s="149" t="e">
        <f>VLOOKUP($J278,context!$K$2:$AC$348,14,FALSE)</f>
        <v>#N/A</v>
      </c>
      <c r="AP278" s="149" t="e">
        <f>VLOOKUP($J278,context!$K$2:$AC$348,15,FALSE)</f>
        <v>#N/A</v>
      </c>
      <c r="AQ278" s="149" t="e">
        <f>VLOOKUP($J278,context!$K$2:$AC$348,16,FALSE)</f>
        <v>#N/A</v>
      </c>
      <c r="AR278" s="149" t="e">
        <f t="shared" si="4"/>
        <v>#N/A</v>
      </c>
    </row>
    <row r="279" spans="1:46" hidden="1">
      <c r="A279" s="122">
        <v>953</v>
      </c>
      <c r="B279" s="52" t="s">
        <v>13</v>
      </c>
      <c r="C279" s="66" t="s">
        <v>2709</v>
      </c>
      <c r="E279" s="69" t="s">
        <v>2740</v>
      </c>
      <c r="G279" s="60" t="s">
        <v>2716</v>
      </c>
      <c r="J279" s="70" t="s">
        <v>2737</v>
      </c>
      <c r="K279" s="61" t="s">
        <v>2727</v>
      </c>
      <c r="N279" s="63">
        <v>0.8</v>
      </c>
      <c r="P279" s="69" t="s">
        <v>65</v>
      </c>
      <c r="Q279" s="67" t="s">
        <v>108</v>
      </c>
      <c r="R279" s="68" t="s">
        <v>168</v>
      </c>
      <c r="S279" s="74" t="s">
        <v>66</v>
      </c>
      <c r="T279" s="115" t="s">
        <v>66</v>
      </c>
      <c r="W279" s="69" t="s">
        <v>609</v>
      </c>
      <c r="Y279" s="69" t="s">
        <v>609</v>
      </c>
      <c r="AB279" s="69" t="s">
        <v>2934</v>
      </c>
      <c r="AC279" s="69">
        <v>-1</v>
      </c>
      <c r="AD279" s="7" t="s">
        <v>2863</v>
      </c>
      <c r="AE279" s="131" t="s">
        <v>2776</v>
      </c>
      <c r="AF279" s="149" t="str">
        <f>VLOOKUP($J279,context!$K$2:$AC$348,5,FALSE)</f>
        <v>x</v>
      </c>
      <c r="AG279" s="149">
        <f>VLOOKUP($J279,context!$K$2:$AC$348,6,FALSE)</f>
        <v>0</v>
      </c>
      <c r="AH279" s="149">
        <f>VLOOKUP($J279,context!$K$2:$AC$348,7,FALSE)</f>
        <v>0</v>
      </c>
      <c r="AI279" s="149">
        <f>VLOOKUP($J279,context!$K$2:$AC$348,8,FALSE)</f>
        <v>0</v>
      </c>
      <c r="AJ279" s="149">
        <f>VLOOKUP($J279,context!$K$2:$AC$348,9,FALSE)</f>
        <v>0.2</v>
      </c>
      <c r="AK279" s="149">
        <f>VLOOKUP($J279,context!$K$2:$AC$348,10,FALSE)</f>
        <v>0</v>
      </c>
      <c r="AL279" s="149">
        <f>VLOOKUP($J279,context!$K$2:$AC$348,11,FALSE)</f>
        <v>0</v>
      </c>
      <c r="AM279" s="149">
        <f>VLOOKUP($J279,context!$K$2:$AC$348,12,FALSE)</f>
        <v>0.6</v>
      </c>
      <c r="AN279" s="149">
        <f>VLOOKUP($J279,context!$K$2:$AC$348,13,FALSE)</f>
        <v>0.6</v>
      </c>
      <c r="AO279" s="149">
        <f>VLOOKUP($J279,context!$K$2:$AC$348,14,FALSE)</f>
        <v>0</v>
      </c>
      <c r="AP279" s="149">
        <f>VLOOKUP($J279,context!$K$2:$AC$348,15,FALSE)</f>
        <v>0</v>
      </c>
      <c r="AQ279" s="149">
        <f>VLOOKUP($J279,context!$K$2:$AC$348,16,FALSE)</f>
        <v>1</v>
      </c>
      <c r="AR279" s="149">
        <f t="shared" si="4"/>
        <v>2.4</v>
      </c>
    </row>
    <row r="280" spans="1:46" hidden="1">
      <c r="A280" s="52">
        <v>600</v>
      </c>
      <c r="B280" s="52" t="s">
        <v>13</v>
      </c>
      <c r="C280" s="114" t="s">
        <v>1732</v>
      </c>
      <c r="E280" s="69" t="s">
        <v>1891</v>
      </c>
      <c r="F280" s="61">
        <v>1</v>
      </c>
      <c r="G280" s="69" t="s">
        <v>1702</v>
      </c>
      <c r="I280" s="69" t="s">
        <v>1702</v>
      </c>
      <c r="J280" s="70" t="s">
        <v>1702</v>
      </c>
      <c r="K280" s="69" t="s">
        <v>1879</v>
      </c>
      <c r="M280" s="61" t="s">
        <v>1880</v>
      </c>
      <c r="N280" s="63">
        <v>1</v>
      </c>
      <c r="P280" s="61" t="s">
        <v>688</v>
      </c>
      <c r="Q280" s="67" t="s">
        <v>608</v>
      </c>
      <c r="R280" s="68" t="s">
        <v>608</v>
      </c>
      <c r="S280" s="74" t="s">
        <v>418</v>
      </c>
      <c r="T280" s="115" t="s">
        <v>418</v>
      </c>
      <c r="U280" s="121" t="s">
        <v>171</v>
      </c>
      <c r="V280" s="121" t="s">
        <v>167</v>
      </c>
      <c r="AB280" s="69" t="s">
        <v>2935</v>
      </c>
      <c r="AC280" s="69">
        <v>0</v>
      </c>
      <c r="AD280" s="7" t="s">
        <v>2863</v>
      </c>
      <c r="AE280" s="131" t="s">
        <v>2776</v>
      </c>
      <c r="AF280" s="149">
        <f>VLOOKUP($J280,context!$K$2:$AC$348,5,FALSE)</f>
        <v>0</v>
      </c>
      <c r="AG280" s="149">
        <f>VLOOKUP($J280,context!$K$2:$AC$348,6,FALSE)</f>
        <v>0</v>
      </c>
      <c r="AH280" s="149">
        <f>VLOOKUP($J280,context!$K$2:$AC$348,7,FALSE)</f>
        <v>0</v>
      </c>
      <c r="AI280" s="149">
        <f>VLOOKUP($J280,context!$K$2:$AC$348,8,FALSE)</f>
        <v>0.5</v>
      </c>
      <c r="AJ280" s="149">
        <f>VLOOKUP($J280,context!$K$2:$AC$348,9,FALSE)</f>
        <v>0.8</v>
      </c>
      <c r="AK280" s="149">
        <f>VLOOKUP($J280,context!$K$2:$AC$348,10,FALSE)</f>
        <v>0</v>
      </c>
      <c r="AL280" s="149">
        <f>VLOOKUP($J280,context!$K$2:$AC$348,11,FALSE)</f>
        <v>0.8</v>
      </c>
      <c r="AM280" s="149">
        <f>VLOOKUP($J280,context!$K$2:$AC$348,12,FALSE)</f>
        <v>0.8</v>
      </c>
      <c r="AN280" s="149">
        <f>VLOOKUP($J280,context!$K$2:$AC$348,13,FALSE)</f>
        <v>0</v>
      </c>
      <c r="AO280" s="149">
        <f>VLOOKUP($J280,context!$K$2:$AC$348,14,FALSE)</f>
        <v>1</v>
      </c>
      <c r="AP280" s="149">
        <f>VLOOKUP($J280,context!$K$2:$AC$348,15,FALSE)</f>
        <v>0</v>
      </c>
      <c r="AQ280" s="149">
        <f>VLOOKUP($J280,context!$K$2:$AC$348,16,FALSE)</f>
        <v>0.4</v>
      </c>
      <c r="AR280" s="149">
        <f t="shared" si="4"/>
        <v>4.3000000000000007</v>
      </c>
    </row>
    <row r="281" spans="1:46" hidden="1">
      <c r="A281" s="52">
        <v>103</v>
      </c>
      <c r="B281" s="52" t="s">
        <v>13</v>
      </c>
      <c r="C281" s="66" t="s">
        <v>730</v>
      </c>
      <c r="D281" s="52"/>
      <c r="E281" s="77" t="s">
        <v>722</v>
      </c>
      <c r="F281" s="50">
        <v>4</v>
      </c>
      <c r="G281" s="50" t="s">
        <v>299</v>
      </c>
      <c r="H281" s="77"/>
      <c r="I281" s="69" t="s">
        <v>299</v>
      </c>
      <c r="J281" s="70" t="s">
        <v>299</v>
      </c>
      <c r="K281" s="77"/>
      <c r="L281" s="77">
        <v>0</v>
      </c>
      <c r="M281" s="77"/>
      <c r="N281" s="6">
        <v>0.6</v>
      </c>
      <c r="O281" s="55">
        <v>43017</v>
      </c>
      <c r="P281" s="77" t="s">
        <v>65</v>
      </c>
      <c r="Q281" s="67" t="s">
        <v>108</v>
      </c>
      <c r="R281" s="68" t="s">
        <v>299</v>
      </c>
      <c r="S281" s="74" t="s">
        <v>66</v>
      </c>
      <c r="T281" s="115" t="s">
        <v>66</v>
      </c>
      <c r="U281" s="121" t="s">
        <v>140</v>
      </c>
      <c r="V281" s="121" t="s">
        <v>167</v>
      </c>
      <c r="W281" s="77"/>
      <c r="X281" s="69"/>
      <c r="Y281" s="69" t="s">
        <v>609</v>
      </c>
      <c r="Z281" s="77"/>
      <c r="AB281" s="69" t="s">
        <v>2995</v>
      </c>
      <c r="AC281" s="77">
        <v>0</v>
      </c>
      <c r="AD281" s="7" t="s">
        <v>2996</v>
      </c>
      <c r="AE281" s="129" t="s">
        <v>2974</v>
      </c>
      <c r="AF281" s="149">
        <f>VLOOKUP($J281,context!$K$2:$AC$348,5,FALSE)</f>
        <v>0</v>
      </c>
      <c r="AG281" s="149">
        <f>VLOOKUP($J281,context!$K$2:$AC$348,6,FALSE)</f>
        <v>0</v>
      </c>
      <c r="AH281" s="149">
        <f>VLOOKUP($J281,context!$K$2:$AC$348,7,FALSE)</f>
        <v>0</v>
      </c>
      <c r="AI281" s="149">
        <f>VLOOKUP($J281,context!$K$2:$AC$348,8,FALSE)</f>
        <v>0</v>
      </c>
      <c r="AJ281" s="149">
        <f>VLOOKUP($J281,context!$K$2:$AC$348,9,FALSE)</f>
        <v>0.4</v>
      </c>
      <c r="AK281" s="149">
        <f>VLOOKUP($J281,context!$K$2:$AC$348,10,FALSE)</f>
        <v>0</v>
      </c>
      <c r="AL281" s="149">
        <f>VLOOKUP($J281,context!$K$2:$AC$348,11,FALSE)</f>
        <v>1</v>
      </c>
      <c r="AM281" s="149">
        <f>VLOOKUP($J281,context!$K$2:$AC$348,12,FALSE)</f>
        <v>0.8</v>
      </c>
      <c r="AN281" s="149">
        <f>VLOOKUP($J281,context!$K$2:$AC$348,13,FALSE)</f>
        <v>0.2</v>
      </c>
      <c r="AO281" s="149">
        <f>VLOOKUP($J281,context!$K$2:$AC$348,14,FALSE)</f>
        <v>0</v>
      </c>
      <c r="AP281" s="149">
        <f>VLOOKUP($J281,context!$K$2:$AC$348,15,FALSE)</f>
        <v>0</v>
      </c>
      <c r="AQ281" s="149">
        <f>VLOOKUP($J281,context!$K$2:$AC$348,16,FALSE)</f>
        <v>1</v>
      </c>
      <c r="AR281" s="149">
        <f t="shared" si="4"/>
        <v>3.4000000000000004</v>
      </c>
    </row>
    <row r="282" spans="1:46">
      <c r="A282" s="52">
        <v>528</v>
      </c>
      <c r="B282" s="52" t="s">
        <v>13</v>
      </c>
      <c r="C282" s="114" t="s">
        <v>1732</v>
      </c>
      <c r="E282" s="69" t="s">
        <v>1778</v>
      </c>
      <c r="F282" s="69" t="s">
        <v>1779</v>
      </c>
      <c r="G282" s="61" t="s">
        <v>299</v>
      </c>
      <c r="I282" s="61" t="s">
        <v>299</v>
      </c>
      <c r="J282" s="70" t="s">
        <v>299</v>
      </c>
      <c r="K282" s="69" t="s">
        <v>1747</v>
      </c>
      <c r="L282" s="77">
        <v>1</v>
      </c>
      <c r="N282" s="63">
        <v>0.8</v>
      </c>
      <c r="P282" s="77" t="s">
        <v>65</v>
      </c>
      <c r="Q282" s="67" t="s">
        <v>108</v>
      </c>
      <c r="R282" s="68" t="s">
        <v>299</v>
      </c>
      <c r="S282" s="74" t="s">
        <v>66</v>
      </c>
      <c r="T282" s="115" t="s">
        <v>66</v>
      </c>
      <c r="U282" s="121" t="s">
        <v>140</v>
      </c>
      <c r="V282" s="121" t="s">
        <v>167</v>
      </c>
      <c r="Y282" s="69" t="s">
        <v>609</v>
      </c>
      <c r="AB282" s="69" t="s">
        <v>2995</v>
      </c>
      <c r="AC282" s="77">
        <v>0</v>
      </c>
      <c r="AD282" s="7" t="s">
        <v>2996</v>
      </c>
      <c r="AE282" s="129" t="s">
        <v>2974</v>
      </c>
      <c r="AF282" s="149">
        <f>VLOOKUP($J282,context!$K$2:$AC$348,5,FALSE)</f>
        <v>0</v>
      </c>
      <c r="AG282" s="149">
        <f>VLOOKUP($J282,context!$K$2:$AC$348,6,FALSE)</f>
        <v>0</v>
      </c>
      <c r="AH282" s="149">
        <f>VLOOKUP($J282,context!$K$2:$AC$348,7,FALSE)</f>
        <v>0</v>
      </c>
      <c r="AI282" s="149">
        <f>VLOOKUP($J282,context!$K$2:$AC$348,8,FALSE)</f>
        <v>0</v>
      </c>
      <c r="AJ282" s="149">
        <f>VLOOKUP($J282,context!$K$2:$AC$348,9,FALSE)</f>
        <v>0.4</v>
      </c>
      <c r="AK282" s="149">
        <f>VLOOKUP($J282,context!$K$2:$AC$348,10,FALSE)</f>
        <v>0</v>
      </c>
      <c r="AL282" s="149">
        <f>VLOOKUP($J282,context!$K$2:$AC$348,11,FALSE)</f>
        <v>1</v>
      </c>
      <c r="AM282" s="149">
        <f>VLOOKUP($J282,context!$K$2:$AC$348,12,FALSE)</f>
        <v>0.8</v>
      </c>
      <c r="AN282" s="149">
        <f>VLOOKUP($J282,context!$K$2:$AC$348,13,FALSE)</f>
        <v>0.2</v>
      </c>
      <c r="AO282" s="149">
        <f>VLOOKUP($J282,context!$K$2:$AC$348,14,FALSE)</f>
        <v>0</v>
      </c>
      <c r="AP282" s="149">
        <f>VLOOKUP($J282,context!$K$2:$AC$348,15,FALSE)</f>
        <v>0</v>
      </c>
      <c r="AQ282" s="149">
        <f>VLOOKUP($J282,context!$K$2:$AC$348,16,FALSE)</f>
        <v>1</v>
      </c>
      <c r="AR282" s="149">
        <f t="shared" si="4"/>
        <v>3.4000000000000004</v>
      </c>
    </row>
    <row r="283" spans="1:46" hidden="1">
      <c r="A283" s="52">
        <v>634</v>
      </c>
      <c r="B283" s="52" t="s">
        <v>13</v>
      </c>
      <c r="C283" s="117" t="s">
        <v>1902</v>
      </c>
      <c r="E283" s="69" t="s">
        <v>2271</v>
      </c>
      <c r="G283" s="62" t="s">
        <v>1942</v>
      </c>
      <c r="J283" s="70" t="s">
        <v>2316</v>
      </c>
      <c r="K283" s="61" t="s">
        <v>1943</v>
      </c>
      <c r="L283" s="77">
        <v>0</v>
      </c>
      <c r="N283" s="63">
        <v>0.6</v>
      </c>
      <c r="P283" s="77" t="s">
        <v>65</v>
      </c>
      <c r="Q283" s="67" t="s">
        <v>108</v>
      </c>
      <c r="R283" s="68" t="s">
        <v>145</v>
      </c>
      <c r="S283" s="74" t="s">
        <v>66</v>
      </c>
      <c r="T283" s="115" t="s">
        <v>66</v>
      </c>
      <c r="U283" s="121" t="s">
        <v>140</v>
      </c>
      <c r="V283" s="121" t="s">
        <v>167</v>
      </c>
      <c r="Y283" s="69" t="s">
        <v>609</v>
      </c>
      <c r="AB283" s="69" t="s">
        <v>2995</v>
      </c>
      <c r="AC283" s="77">
        <v>0</v>
      </c>
      <c r="AD283" s="7" t="s">
        <v>2996</v>
      </c>
      <c r="AE283" s="129" t="s">
        <v>2974</v>
      </c>
      <c r="AF283" s="149">
        <f>VLOOKUP($J283,context!$K$2:$AC$348,5,FALSE)</f>
        <v>1</v>
      </c>
      <c r="AG283" s="149">
        <f>VLOOKUP($J283,context!$K$2:$AC$348,6,FALSE)</f>
        <v>0</v>
      </c>
      <c r="AH283" s="149">
        <f>VLOOKUP($J283,context!$K$2:$AC$348,7,FALSE)</f>
        <v>0</v>
      </c>
      <c r="AI283" s="149">
        <f>VLOOKUP($J283,context!$K$2:$AC$348,8,FALSE)</f>
        <v>0</v>
      </c>
      <c r="AJ283" s="149">
        <f>VLOOKUP($J283,context!$K$2:$AC$348,9,FALSE)</f>
        <v>0</v>
      </c>
      <c r="AK283" s="149">
        <f>VLOOKUP($J283,context!$K$2:$AC$348,10,FALSE)</f>
        <v>0</v>
      </c>
      <c r="AL283" s="149">
        <f>VLOOKUP($J283,context!$K$2:$AC$348,11,FALSE)</f>
        <v>0.8</v>
      </c>
      <c r="AM283" s="149">
        <f>VLOOKUP($J283,context!$K$2:$AC$348,12,FALSE)</f>
        <v>0</v>
      </c>
      <c r="AN283" s="149">
        <f>VLOOKUP($J283,context!$K$2:$AC$348,13,FALSE)</f>
        <v>0</v>
      </c>
      <c r="AO283" s="149">
        <f>VLOOKUP($J283,context!$K$2:$AC$348,14,FALSE)</f>
        <v>0</v>
      </c>
      <c r="AP283" s="149">
        <f>VLOOKUP($J283,context!$K$2:$AC$348,15,FALSE)</f>
        <v>0</v>
      </c>
      <c r="AQ283" s="149">
        <f>VLOOKUP($J283,context!$K$2:$AC$348,16,FALSE)</f>
        <v>0.8</v>
      </c>
      <c r="AR283" s="149">
        <f t="shared" si="4"/>
        <v>2.6</v>
      </c>
    </row>
    <row r="284" spans="1:46" hidden="1">
      <c r="A284" s="52">
        <v>635</v>
      </c>
      <c r="B284" s="52" t="s">
        <v>13</v>
      </c>
      <c r="C284" s="117" t="s">
        <v>1902</v>
      </c>
      <c r="E284" s="69" t="s">
        <v>2271</v>
      </c>
      <c r="G284" s="62" t="s">
        <v>1944</v>
      </c>
      <c r="J284" s="70" t="s">
        <v>2316</v>
      </c>
      <c r="K284" s="61" t="s">
        <v>1945</v>
      </c>
      <c r="L284" s="77">
        <v>0</v>
      </c>
      <c r="N284" s="63">
        <v>0.6</v>
      </c>
      <c r="P284" s="77" t="s">
        <v>65</v>
      </c>
      <c r="Q284" s="67" t="s">
        <v>108</v>
      </c>
      <c r="R284" s="68" t="s">
        <v>145</v>
      </c>
      <c r="S284" s="74" t="s">
        <v>66</v>
      </c>
      <c r="T284" s="115" t="s">
        <v>66</v>
      </c>
      <c r="U284" s="121" t="s">
        <v>140</v>
      </c>
      <c r="V284" s="121" t="s">
        <v>167</v>
      </c>
      <c r="Y284" s="69" t="s">
        <v>609</v>
      </c>
      <c r="AB284" s="69" t="s">
        <v>2995</v>
      </c>
      <c r="AC284" s="77">
        <v>0</v>
      </c>
      <c r="AD284" s="7" t="s">
        <v>2996</v>
      </c>
      <c r="AE284" s="129" t="s">
        <v>2974</v>
      </c>
      <c r="AF284" s="149">
        <f>VLOOKUP($J284,context!$K$2:$AC$348,5,FALSE)</f>
        <v>1</v>
      </c>
      <c r="AG284" s="149">
        <f>VLOOKUP($J284,context!$K$2:$AC$348,6,FALSE)</f>
        <v>0</v>
      </c>
      <c r="AH284" s="149">
        <f>VLOOKUP($J284,context!$K$2:$AC$348,7,FALSE)</f>
        <v>0</v>
      </c>
      <c r="AI284" s="149">
        <f>VLOOKUP($J284,context!$K$2:$AC$348,8,FALSE)</f>
        <v>0</v>
      </c>
      <c r="AJ284" s="149">
        <f>VLOOKUP($J284,context!$K$2:$AC$348,9,FALSE)</f>
        <v>0</v>
      </c>
      <c r="AK284" s="149">
        <f>VLOOKUP($J284,context!$K$2:$AC$348,10,FALSE)</f>
        <v>0</v>
      </c>
      <c r="AL284" s="149">
        <f>VLOOKUP($J284,context!$K$2:$AC$348,11,FALSE)</f>
        <v>0.8</v>
      </c>
      <c r="AM284" s="149">
        <f>VLOOKUP($J284,context!$K$2:$AC$348,12,FALSE)</f>
        <v>0</v>
      </c>
      <c r="AN284" s="149">
        <f>VLOOKUP($J284,context!$K$2:$AC$348,13,FALSE)</f>
        <v>0</v>
      </c>
      <c r="AO284" s="149">
        <f>VLOOKUP($J284,context!$K$2:$AC$348,14,FALSE)</f>
        <v>0</v>
      </c>
      <c r="AP284" s="149">
        <f>VLOOKUP($J284,context!$K$2:$AC$348,15,FALSE)</f>
        <v>0</v>
      </c>
      <c r="AQ284" s="149">
        <f>VLOOKUP($J284,context!$K$2:$AC$348,16,FALSE)</f>
        <v>0.8</v>
      </c>
      <c r="AR284" s="149">
        <f t="shared" si="4"/>
        <v>2.6</v>
      </c>
    </row>
    <row r="285" spans="1:46" hidden="1">
      <c r="A285" s="52">
        <v>661</v>
      </c>
      <c r="B285" s="52" t="s">
        <v>13</v>
      </c>
      <c r="C285" s="117" t="s">
        <v>1902</v>
      </c>
      <c r="E285" s="69" t="s">
        <v>2271</v>
      </c>
      <c r="G285" s="62" t="s">
        <v>1977</v>
      </c>
      <c r="J285" s="70" t="s">
        <v>2297</v>
      </c>
      <c r="K285" s="61" t="s">
        <v>1978</v>
      </c>
      <c r="L285" s="77">
        <v>0</v>
      </c>
      <c r="N285" s="63">
        <v>0.8</v>
      </c>
      <c r="P285" s="77" t="s">
        <v>65</v>
      </c>
      <c r="Q285" s="67" t="s">
        <v>108</v>
      </c>
      <c r="R285" s="68" t="s">
        <v>145</v>
      </c>
      <c r="S285" s="74" t="s">
        <v>66</v>
      </c>
      <c r="T285" s="115" t="s">
        <v>66</v>
      </c>
      <c r="U285" s="121" t="s">
        <v>171</v>
      </c>
      <c r="V285" s="121" t="s">
        <v>167</v>
      </c>
      <c r="Y285" s="69" t="s">
        <v>609</v>
      </c>
      <c r="AB285" s="69" t="s">
        <v>2995</v>
      </c>
      <c r="AC285" s="77">
        <v>0</v>
      </c>
      <c r="AD285" s="7" t="s">
        <v>2996</v>
      </c>
      <c r="AE285" s="129" t="s">
        <v>2974</v>
      </c>
      <c r="AF285" s="149">
        <f>VLOOKUP($J285,context!$K$2:$AC$348,5,FALSE)</f>
        <v>0</v>
      </c>
      <c r="AG285" s="149">
        <f>VLOOKUP($J285,context!$K$2:$AC$348,6,FALSE)</f>
        <v>0</v>
      </c>
      <c r="AH285" s="149">
        <f>VLOOKUP($J285,context!$K$2:$AC$348,7,FALSE)</f>
        <v>0</v>
      </c>
      <c r="AI285" s="149">
        <f>VLOOKUP($J285,context!$K$2:$AC$348,8,FALSE)</f>
        <v>0</v>
      </c>
      <c r="AJ285" s="149">
        <f>VLOOKUP($J285,context!$K$2:$AC$348,9,FALSE)</f>
        <v>0.4</v>
      </c>
      <c r="AK285" s="149">
        <f>VLOOKUP($J285,context!$K$2:$AC$348,10,FALSE)</f>
        <v>0</v>
      </c>
      <c r="AL285" s="149">
        <f>VLOOKUP($J285,context!$K$2:$AC$348,11,FALSE)</f>
        <v>1</v>
      </c>
      <c r="AM285" s="149">
        <f>VLOOKUP($J285,context!$K$2:$AC$348,12,FALSE)</f>
        <v>0.2</v>
      </c>
      <c r="AN285" s="149">
        <f>VLOOKUP($J285,context!$K$2:$AC$348,13,FALSE)</f>
        <v>0.2</v>
      </c>
      <c r="AO285" s="149">
        <f>VLOOKUP($J285,context!$K$2:$AC$348,14,FALSE)</f>
        <v>0</v>
      </c>
      <c r="AP285" s="149">
        <f>VLOOKUP($J285,context!$K$2:$AC$348,15,FALSE)</f>
        <v>0</v>
      </c>
      <c r="AQ285" s="149">
        <f>VLOOKUP($J285,context!$K$2:$AC$348,16,FALSE)</f>
        <v>0.6</v>
      </c>
      <c r="AR285" s="149">
        <f t="shared" si="4"/>
        <v>2.4</v>
      </c>
    </row>
    <row r="286" spans="1:46" hidden="1">
      <c r="A286" s="52">
        <v>808</v>
      </c>
      <c r="B286" s="52" t="s">
        <v>13</v>
      </c>
      <c r="C286" s="117" t="s">
        <v>1902</v>
      </c>
      <c r="E286" s="69" t="s">
        <v>2271</v>
      </c>
      <c r="G286" s="62" t="s">
        <v>2201</v>
      </c>
      <c r="J286" s="70" t="s">
        <v>2323</v>
      </c>
      <c r="K286" s="61" t="s">
        <v>2202</v>
      </c>
      <c r="L286" s="77">
        <v>0</v>
      </c>
      <c r="N286" s="63">
        <v>0.8</v>
      </c>
      <c r="P286" s="77" t="s">
        <v>65</v>
      </c>
      <c r="Q286" s="67" t="s">
        <v>108</v>
      </c>
      <c r="R286" s="68" t="s">
        <v>145</v>
      </c>
      <c r="S286" s="74" t="s">
        <v>66</v>
      </c>
      <c r="T286" s="115" t="s">
        <v>66</v>
      </c>
      <c r="U286" s="121" t="s">
        <v>171</v>
      </c>
      <c r="V286" s="121" t="s">
        <v>167</v>
      </c>
      <c r="Y286" s="69" t="s">
        <v>609</v>
      </c>
      <c r="AB286" s="69" t="s">
        <v>2995</v>
      </c>
      <c r="AC286" s="77">
        <v>0</v>
      </c>
      <c r="AD286" s="7" t="s">
        <v>2996</v>
      </c>
      <c r="AE286" s="129" t="s">
        <v>2974</v>
      </c>
      <c r="AF286" s="149">
        <f>VLOOKUP($J286,context!$K$2:$AC$348,5,FALSE)</f>
        <v>0</v>
      </c>
      <c r="AG286" s="149">
        <f>VLOOKUP($J286,context!$K$2:$AC$348,6,FALSE)</f>
        <v>0</v>
      </c>
      <c r="AH286" s="149">
        <f>VLOOKUP($J286,context!$K$2:$AC$348,7,FALSE)</f>
        <v>0</v>
      </c>
      <c r="AI286" s="149">
        <f>VLOOKUP($J286,context!$K$2:$AC$348,8,FALSE)</f>
        <v>0.4</v>
      </c>
      <c r="AJ286" s="149">
        <f>VLOOKUP($J286,context!$K$2:$AC$348,9,FALSE)</f>
        <v>0</v>
      </c>
      <c r="AK286" s="149">
        <f>VLOOKUP($J286,context!$K$2:$AC$348,10,FALSE)</f>
        <v>0.6</v>
      </c>
      <c r="AL286" s="149">
        <f>VLOOKUP($J286,context!$K$2:$AC$348,11,FALSE)</f>
        <v>0.8</v>
      </c>
      <c r="AM286" s="149">
        <f>VLOOKUP($J286,context!$K$2:$AC$348,12,FALSE)</f>
        <v>0.2</v>
      </c>
      <c r="AN286" s="149">
        <f>VLOOKUP($J286,context!$K$2:$AC$348,13,FALSE)</f>
        <v>0.6</v>
      </c>
      <c r="AO286" s="149">
        <f>VLOOKUP($J286,context!$K$2:$AC$348,14,FALSE)</f>
        <v>0</v>
      </c>
      <c r="AP286" s="149">
        <f>VLOOKUP($J286,context!$K$2:$AC$348,15,FALSE)</f>
        <v>0</v>
      </c>
      <c r="AQ286" s="149">
        <f>VLOOKUP($J286,context!$K$2:$AC$348,16,FALSE)</f>
        <v>1</v>
      </c>
      <c r="AR286" s="149">
        <f t="shared" si="4"/>
        <v>3.6</v>
      </c>
    </row>
    <row r="287" spans="1:46" hidden="1">
      <c r="A287" s="52">
        <v>462</v>
      </c>
      <c r="B287" s="52" t="s">
        <v>13</v>
      </c>
      <c r="C287" s="66" t="s">
        <v>29</v>
      </c>
      <c r="D287" s="52" t="s">
        <v>1159</v>
      </c>
      <c r="E287" s="77" t="s">
        <v>1160</v>
      </c>
      <c r="F287" s="50">
        <v>3</v>
      </c>
      <c r="G287" s="50" t="s">
        <v>1171</v>
      </c>
      <c r="H287" s="77" t="s">
        <v>442</v>
      </c>
      <c r="I287" s="69" t="s">
        <v>442</v>
      </c>
      <c r="J287" s="70" t="s">
        <v>442</v>
      </c>
      <c r="K287" s="77"/>
      <c r="L287" s="77">
        <v>0</v>
      </c>
      <c r="M287" s="77"/>
      <c r="N287" s="6">
        <v>1</v>
      </c>
      <c r="O287" s="55"/>
      <c r="P287" s="77" t="s">
        <v>65</v>
      </c>
      <c r="Q287" s="67" t="s">
        <v>608</v>
      </c>
      <c r="R287" s="68" t="s">
        <v>608</v>
      </c>
      <c r="S287" s="74" t="s">
        <v>66</v>
      </c>
      <c r="T287" s="115" t="s">
        <v>66</v>
      </c>
      <c r="U287" s="121" t="s">
        <v>171</v>
      </c>
      <c r="V287" s="121" t="s">
        <v>442</v>
      </c>
      <c r="W287" s="77"/>
      <c r="X287" s="69"/>
      <c r="Y287" s="69" t="s">
        <v>609</v>
      </c>
      <c r="Z287" s="77"/>
      <c r="AA287" s="7" t="s">
        <v>299</v>
      </c>
      <c r="AB287" s="69" t="s">
        <v>2936</v>
      </c>
      <c r="AC287" s="69">
        <v>0</v>
      </c>
      <c r="AD287" s="7" t="s">
        <v>2863</v>
      </c>
      <c r="AE287" s="131" t="s">
        <v>301</v>
      </c>
      <c r="AF287" s="149">
        <f>VLOOKUP($J287,context!$K$2:$AC$348,5,FALSE)</f>
        <v>0</v>
      </c>
      <c r="AG287" s="149">
        <f>VLOOKUP($J287,context!$K$2:$AC$348,6,FALSE)</f>
        <v>0</v>
      </c>
      <c r="AH287" s="149">
        <f>VLOOKUP($J287,context!$K$2:$AC$348,7,FALSE)</f>
        <v>0</v>
      </c>
      <c r="AI287" s="149">
        <f>VLOOKUP($J287,context!$K$2:$AC$348,8,FALSE)</f>
        <v>0</v>
      </c>
      <c r="AJ287" s="149">
        <f>VLOOKUP($J287,context!$K$2:$AC$348,9,FALSE)</f>
        <v>0.2</v>
      </c>
      <c r="AK287" s="149">
        <f>VLOOKUP($J287,context!$K$2:$AC$348,10,FALSE)</f>
        <v>0</v>
      </c>
      <c r="AL287" s="149">
        <f>VLOOKUP($J287,context!$K$2:$AC$348,11,FALSE)</f>
        <v>0.8</v>
      </c>
      <c r="AM287" s="149">
        <f>VLOOKUP($J287,context!$K$2:$AC$348,12,FALSE)</f>
        <v>0.2</v>
      </c>
      <c r="AN287" s="149">
        <f>VLOOKUP($J287,context!$K$2:$AC$348,13,FALSE)</f>
        <v>0.8</v>
      </c>
      <c r="AO287" s="149">
        <f>VLOOKUP($J287,context!$K$2:$AC$348,14,FALSE)</f>
        <v>0.6</v>
      </c>
      <c r="AP287" s="149">
        <f>VLOOKUP($J287,context!$K$2:$AC$348,15,FALSE)</f>
        <v>0</v>
      </c>
      <c r="AQ287" s="149">
        <f>VLOOKUP($J287,context!$K$2:$AC$348,16,FALSE)</f>
        <v>0</v>
      </c>
      <c r="AR287" s="149">
        <f t="shared" si="4"/>
        <v>2.6</v>
      </c>
    </row>
    <row r="288" spans="1:46" hidden="1">
      <c r="A288" s="52">
        <v>139</v>
      </c>
      <c r="B288" s="52" t="s">
        <v>13</v>
      </c>
      <c r="C288" s="66" t="s">
        <v>38</v>
      </c>
      <c r="D288" s="52"/>
      <c r="E288" s="77" t="s">
        <v>744</v>
      </c>
      <c r="F288" s="50">
        <v>4</v>
      </c>
      <c r="G288" s="50" t="s">
        <v>331</v>
      </c>
      <c r="H288" s="77"/>
      <c r="I288" s="69" t="s">
        <v>765</v>
      </c>
      <c r="J288" s="70" t="s">
        <v>765</v>
      </c>
      <c r="K288" s="69" t="s">
        <v>2888</v>
      </c>
      <c r="L288" s="69"/>
      <c r="M288" s="77" t="s">
        <v>767</v>
      </c>
      <c r="N288" s="6">
        <v>0.8</v>
      </c>
      <c r="O288" s="55">
        <v>42328</v>
      </c>
      <c r="P288" s="77" t="s">
        <v>65</v>
      </c>
      <c r="Q288" s="67" t="s">
        <v>608</v>
      </c>
      <c r="R288" s="68" t="s">
        <v>608</v>
      </c>
      <c r="T288" s="115" t="s">
        <v>145</v>
      </c>
      <c r="U288" s="121" t="s">
        <v>368</v>
      </c>
      <c r="V288" s="121" t="s">
        <v>167</v>
      </c>
      <c r="W288" s="77"/>
      <c r="X288" s="69"/>
      <c r="Y288" s="69" t="s">
        <v>609</v>
      </c>
      <c r="Z288" s="77"/>
      <c r="AB288" s="69" t="s">
        <v>2889</v>
      </c>
      <c r="AC288" s="77">
        <v>0</v>
      </c>
      <c r="AD288" s="7" t="s">
        <v>2863</v>
      </c>
      <c r="AE288" s="131" t="s">
        <v>2823</v>
      </c>
      <c r="AF288" s="149">
        <f>VLOOKUP($J288,context!$K$2:$AC$348,5,FALSE)</f>
        <v>0</v>
      </c>
      <c r="AG288" s="149">
        <f>VLOOKUP($J288,context!$K$2:$AC$348,6,FALSE)</f>
        <v>0</v>
      </c>
      <c r="AH288" s="149">
        <f>VLOOKUP($J288,context!$K$2:$AC$348,7,FALSE)</f>
        <v>0</v>
      </c>
      <c r="AI288" s="149">
        <f>VLOOKUP($J288,context!$K$2:$AC$348,8,FALSE)</f>
        <v>0.4</v>
      </c>
      <c r="AJ288" s="149">
        <f>VLOOKUP($J288,context!$K$2:$AC$348,9,FALSE)</f>
        <v>0.6</v>
      </c>
      <c r="AK288" s="149">
        <f>VLOOKUP($J288,context!$K$2:$AC$348,10,FALSE)</f>
        <v>0</v>
      </c>
      <c r="AL288" s="149">
        <f>VLOOKUP($J288,context!$K$2:$AC$348,11,FALSE)</f>
        <v>0.8</v>
      </c>
      <c r="AM288" s="149">
        <f>VLOOKUP($J288,context!$K$2:$AC$348,12,FALSE)</f>
        <v>0.4</v>
      </c>
      <c r="AN288" s="149">
        <f>VLOOKUP($J288,context!$K$2:$AC$348,13,FALSE)</f>
        <v>0.6</v>
      </c>
      <c r="AO288" s="149">
        <f>VLOOKUP($J288,context!$K$2:$AC$348,14,FALSE)</f>
        <v>1</v>
      </c>
      <c r="AP288" s="149">
        <f>VLOOKUP($J288,context!$K$2:$AC$348,15,FALSE)</f>
        <v>0</v>
      </c>
      <c r="AQ288" s="149">
        <f>VLOOKUP($J288,context!$K$2:$AC$348,16,FALSE)</f>
        <v>0.4</v>
      </c>
      <c r="AR288" s="149">
        <f t="shared" si="4"/>
        <v>4.2</v>
      </c>
    </row>
    <row r="289" spans="1:44" hidden="1">
      <c r="A289" s="52">
        <v>177</v>
      </c>
      <c r="B289" s="52" t="s">
        <v>13</v>
      </c>
      <c r="C289" s="66" t="s">
        <v>800</v>
      </c>
      <c r="D289" s="52" t="s">
        <v>801</v>
      </c>
      <c r="E289" s="77" t="s">
        <v>802</v>
      </c>
      <c r="F289" s="50">
        <v>4</v>
      </c>
      <c r="G289" s="50" t="s">
        <v>287</v>
      </c>
      <c r="H289" s="77"/>
      <c r="I289" s="69" t="s">
        <v>287</v>
      </c>
      <c r="J289" s="70" t="s">
        <v>809</v>
      </c>
      <c r="K289" s="69" t="s">
        <v>803</v>
      </c>
      <c r="L289" s="69"/>
      <c r="M289" s="77"/>
      <c r="N289" s="6">
        <v>0.6</v>
      </c>
      <c r="O289" s="55">
        <v>43018</v>
      </c>
      <c r="P289" s="77" t="s">
        <v>688</v>
      </c>
      <c r="Q289" s="67" t="s">
        <v>608</v>
      </c>
      <c r="R289" s="68" t="s">
        <v>608</v>
      </c>
      <c r="U289" s="121" t="s">
        <v>171</v>
      </c>
      <c r="V289" s="121" t="s">
        <v>468</v>
      </c>
      <c r="W289" s="77"/>
      <c r="X289" s="69" t="s">
        <v>609</v>
      </c>
      <c r="Y289" s="77"/>
      <c r="Z289" s="77"/>
      <c r="AB289" s="69" t="s">
        <v>1235</v>
      </c>
      <c r="AC289" s="69">
        <v>0</v>
      </c>
      <c r="AD289" s="7" t="s">
        <v>2858</v>
      </c>
      <c r="AE289" s="70" t="s">
        <v>2806</v>
      </c>
      <c r="AF289" s="149">
        <f>VLOOKUP($J289,context!$K$2:$AC$348,5,FALSE)</f>
        <v>0</v>
      </c>
      <c r="AG289" s="149">
        <f>VLOOKUP($J289,context!$K$2:$AC$348,6,FALSE)</f>
        <v>0</v>
      </c>
      <c r="AH289" s="149">
        <f>VLOOKUP($J289,context!$K$2:$AC$348,7,FALSE)</f>
        <v>0</v>
      </c>
      <c r="AI289" s="149">
        <f>VLOOKUP($J289,context!$K$2:$AC$348,8,FALSE)</f>
        <v>0.6</v>
      </c>
      <c r="AJ289" s="149">
        <f>VLOOKUP($J289,context!$K$2:$AC$348,9,FALSE)</f>
        <v>0</v>
      </c>
      <c r="AK289" s="149">
        <f>VLOOKUP($J289,context!$K$2:$AC$348,10,FALSE)</f>
        <v>0</v>
      </c>
      <c r="AL289" s="149">
        <f>VLOOKUP($J289,context!$K$2:$AC$348,11,FALSE)</f>
        <v>0.4</v>
      </c>
      <c r="AM289" s="149">
        <f>VLOOKUP($J289,context!$K$2:$AC$348,12,FALSE)</f>
        <v>0.2</v>
      </c>
      <c r="AN289" s="149">
        <f>VLOOKUP($J289,context!$K$2:$AC$348,13,FALSE)</f>
        <v>0.8</v>
      </c>
      <c r="AO289" s="149">
        <f>VLOOKUP($J289,context!$K$2:$AC$348,14,FALSE)</f>
        <v>1</v>
      </c>
      <c r="AP289" s="149">
        <f>VLOOKUP($J289,context!$K$2:$AC$348,15,FALSE)</f>
        <v>0</v>
      </c>
      <c r="AQ289" s="149">
        <f>VLOOKUP($J289,context!$K$2:$AC$348,16,FALSE)</f>
        <v>0.4</v>
      </c>
      <c r="AR289" s="149">
        <f t="shared" si="4"/>
        <v>3.4</v>
      </c>
    </row>
    <row r="290" spans="1:44" hidden="1">
      <c r="A290" s="122">
        <v>928</v>
      </c>
      <c r="B290" s="52" t="s">
        <v>13</v>
      </c>
      <c r="C290" s="66" t="s">
        <v>32</v>
      </c>
      <c r="D290" s="52"/>
      <c r="E290" s="77" t="s">
        <v>1190</v>
      </c>
      <c r="F290" s="50">
        <v>3</v>
      </c>
      <c r="G290" s="50" t="s">
        <v>287</v>
      </c>
      <c r="H290" s="77"/>
      <c r="I290" s="69" t="s">
        <v>809</v>
      </c>
      <c r="J290" s="70" t="s">
        <v>809</v>
      </c>
      <c r="K290" s="77"/>
      <c r="L290" s="77">
        <v>0</v>
      </c>
      <c r="M290" s="77"/>
      <c r="N290" s="6">
        <v>0.6</v>
      </c>
      <c r="O290" s="55">
        <v>42328</v>
      </c>
      <c r="P290" s="77" t="s">
        <v>688</v>
      </c>
      <c r="Q290" s="67" t="s">
        <v>608</v>
      </c>
      <c r="R290" s="68" t="s">
        <v>608</v>
      </c>
      <c r="U290" s="121" t="s">
        <v>171</v>
      </c>
      <c r="V290" s="121" t="s">
        <v>468</v>
      </c>
      <c r="W290" s="77"/>
      <c r="X290" s="69" t="s">
        <v>609</v>
      </c>
      <c r="Y290" s="77"/>
      <c r="Z290" s="77"/>
      <c r="AB290" s="69" t="s">
        <v>1235</v>
      </c>
      <c r="AC290" s="69">
        <v>0</v>
      </c>
      <c r="AD290" s="7" t="s">
        <v>2858</v>
      </c>
      <c r="AE290" s="70" t="s">
        <v>2806</v>
      </c>
      <c r="AF290" s="149">
        <f>VLOOKUP($J290,context!$K$2:$AC$348,5,FALSE)</f>
        <v>0</v>
      </c>
      <c r="AG290" s="149">
        <f>VLOOKUP($J290,context!$K$2:$AC$348,6,FALSE)</f>
        <v>0</v>
      </c>
      <c r="AH290" s="149">
        <f>VLOOKUP($J290,context!$K$2:$AC$348,7,FALSE)</f>
        <v>0</v>
      </c>
      <c r="AI290" s="149">
        <f>VLOOKUP($J290,context!$K$2:$AC$348,8,FALSE)</f>
        <v>0.6</v>
      </c>
      <c r="AJ290" s="149">
        <f>VLOOKUP($J290,context!$K$2:$AC$348,9,FALSE)</f>
        <v>0</v>
      </c>
      <c r="AK290" s="149">
        <f>VLOOKUP($J290,context!$K$2:$AC$348,10,FALSE)</f>
        <v>0</v>
      </c>
      <c r="AL290" s="149">
        <f>VLOOKUP($J290,context!$K$2:$AC$348,11,FALSE)</f>
        <v>0.4</v>
      </c>
      <c r="AM290" s="149">
        <f>VLOOKUP($J290,context!$K$2:$AC$348,12,FALSE)</f>
        <v>0.2</v>
      </c>
      <c r="AN290" s="149">
        <f>VLOOKUP($J290,context!$K$2:$AC$348,13,FALSE)</f>
        <v>0.8</v>
      </c>
      <c r="AO290" s="149">
        <f>VLOOKUP($J290,context!$K$2:$AC$348,14,FALSE)</f>
        <v>1</v>
      </c>
      <c r="AP290" s="149">
        <f>VLOOKUP($J290,context!$K$2:$AC$348,15,FALSE)</f>
        <v>0</v>
      </c>
      <c r="AQ290" s="149">
        <f>VLOOKUP($J290,context!$K$2:$AC$348,16,FALSE)</f>
        <v>0.4</v>
      </c>
      <c r="AR290" s="149">
        <f t="shared" si="4"/>
        <v>3.4</v>
      </c>
    </row>
    <row r="291" spans="1:44" hidden="1">
      <c r="A291" s="52">
        <v>31</v>
      </c>
      <c r="B291" s="52" t="s">
        <v>13</v>
      </c>
      <c r="C291" s="66" t="s">
        <v>44</v>
      </c>
      <c r="D291" s="52"/>
      <c r="E291" s="77" t="s">
        <v>629</v>
      </c>
      <c r="F291" s="50">
        <v>4</v>
      </c>
      <c r="G291" s="77" t="s">
        <v>414</v>
      </c>
      <c r="H291" s="77"/>
      <c r="I291" s="69" t="s">
        <v>414</v>
      </c>
      <c r="J291" s="70" t="s">
        <v>659</v>
      </c>
      <c r="K291" s="77" t="s">
        <v>660</v>
      </c>
      <c r="L291" s="77">
        <v>0</v>
      </c>
      <c r="M291" s="77"/>
      <c r="N291" s="6">
        <v>0.6</v>
      </c>
      <c r="O291" s="55"/>
      <c r="P291" s="77" t="s">
        <v>65</v>
      </c>
      <c r="Q291" s="67" t="s">
        <v>608</v>
      </c>
      <c r="R291" s="68" t="s">
        <v>145</v>
      </c>
      <c r="S291" s="74" t="s">
        <v>66</v>
      </c>
      <c r="T291" s="115" t="s">
        <v>66</v>
      </c>
      <c r="U291" s="121" t="s">
        <v>171</v>
      </c>
      <c r="V291" s="121" t="s">
        <v>167</v>
      </c>
      <c r="W291" s="69" t="s">
        <v>609</v>
      </c>
      <c r="X291" s="69"/>
      <c r="Y291" s="77"/>
      <c r="Z291" s="77"/>
      <c r="AA291" s="7" t="s">
        <v>658</v>
      </c>
      <c r="AB291" s="69" t="s">
        <v>2991</v>
      </c>
      <c r="AC291" s="77">
        <v>-1</v>
      </c>
      <c r="AD291" s="7" t="s">
        <v>2777</v>
      </c>
      <c r="AE291" s="70" t="s">
        <v>2823</v>
      </c>
      <c r="AF291" s="149">
        <f>VLOOKUP($J291,context!$K$2:$AC$348,5,FALSE)</f>
        <v>1</v>
      </c>
      <c r="AG291" s="149">
        <f>VLOOKUP($J291,context!$K$2:$AC$348,6,FALSE)</f>
        <v>0</v>
      </c>
      <c r="AH291" s="149">
        <f>VLOOKUP($J291,context!$K$2:$AC$348,7,FALSE)</f>
        <v>0</v>
      </c>
      <c r="AI291" s="149">
        <f>VLOOKUP($J291,context!$K$2:$AC$348,8,FALSE)</f>
        <v>0.2</v>
      </c>
      <c r="AJ291" s="149">
        <f>VLOOKUP($J291,context!$K$2:$AC$348,9,FALSE)</f>
        <v>0.2</v>
      </c>
      <c r="AK291" s="149">
        <f>VLOOKUP($J291,context!$K$2:$AC$348,10,FALSE)</f>
        <v>0.2</v>
      </c>
      <c r="AL291" s="149">
        <f>VLOOKUP($J291,context!$K$2:$AC$348,11,FALSE)</f>
        <v>0.2</v>
      </c>
      <c r="AM291" s="149">
        <f>VLOOKUP($J291,context!$K$2:$AC$348,12,FALSE)</f>
        <v>0.2</v>
      </c>
      <c r="AN291" s="149">
        <f>VLOOKUP($J291,context!$K$2:$AC$348,13,FALSE)</f>
        <v>0.2</v>
      </c>
      <c r="AO291" s="149">
        <f>VLOOKUP($J291,context!$K$2:$AC$348,14,FALSE)</f>
        <v>0.2</v>
      </c>
      <c r="AP291" s="149">
        <f>VLOOKUP($J291,context!$K$2:$AC$348,15,FALSE)</f>
        <v>0</v>
      </c>
      <c r="AQ291" s="149">
        <f>VLOOKUP($J291,context!$K$2:$AC$348,16,FALSE)</f>
        <v>0.2</v>
      </c>
      <c r="AR291" s="149">
        <f t="shared" si="4"/>
        <v>2.6</v>
      </c>
    </row>
    <row r="292" spans="1:44" hidden="1">
      <c r="A292" s="52">
        <v>215</v>
      </c>
      <c r="B292" s="52" t="s">
        <v>13</v>
      </c>
      <c r="C292" s="115" t="s">
        <v>41</v>
      </c>
      <c r="D292" s="52" t="s">
        <v>812</v>
      </c>
      <c r="E292" s="77" t="s">
        <v>836</v>
      </c>
      <c r="F292" s="50">
        <v>4</v>
      </c>
      <c r="G292" s="50" t="s">
        <v>413</v>
      </c>
      <c r="H292" s="50"/>
      <c r="I292" s="69" t="s">
        <v>413</v>
      </c>
      <c r="J292" s="47" t="s">
        <v>659</v>
      </c>
      <c r="K292" s="77" t="s">
        <v>660</v>
      </c>
      <c r="L292" s="77">
        <v>0</v>
      </c>
      <c r="M292" s="77" t="s">
        <v>815</v>
      </c>
      <c r="N292" s="6">
        <v>0.6</v>
      </c>
      <c r="O292" s="6"/>
      <c r="P292" s="77" t="s">
        <v>65</v>
      </c>
      <c r="Q292" s="67" t="s">
        <v>608</v>
      </c>
      <c r="R292" s="68" t="s">
        <v>145</v>
      </c>
      <c r="S292" s="74" t="s">
        <v>66</v>
      </c>
      <c r="T292" s="115" t="s">
        <v>66</v>
      </c>
      <c r="U292" s="121" t="s">
        <v>171</v>
      </c>
      <c r="V292" s="121" t="s">
        <v>167</v>
      </c>
      <c r="W292" s="69" t="s">
        <v>609</v>
      </c>
      <c r="X292" s="77"/>
      <c r="Y292" s="77"/>
      <c r="Z292" s="77"/>
      <c r="AB292" s="69" t="s">
        <v>2991</v>
      </c>
      <c r="AC292" s="77">
        <v>-1</v>
      </c>
      <c r="AD292" s="7" t="s">
        <v>2777</v>
      </c>
      <c r="AE292" s="70" t="s">
        <v>2823</v>
      </c>
      <c r="AF292" s="149">
        <f>VLOOKUP($J292,context!$K$2:$AC$348,5,FALSE)</f>
        <v>1</v>
      </c>
      <c r="AG292" s="149">
        <f>VLOOKUP($J292,context!$K$2:$AC$348,6,FALSE)</f>
        <v>0</v>
      </c>
      <c r="AH292" s="149">
        <f>VLOOKUP($J292,context!$K$2:$AC$348,7,FALSE)</f>
        <v>0</v>
      </c>
      <c r="AI292" s="149">
        <f>VLOOKUP($J292,context!$K$2:$AC$348,8,FALSE)</f>
        <v>0.2</v>
      </c>
      <c r="AJ292" s="149">
        <f>VLOOKUP($J292,context!$K$2:$AC$348,9,FALSE)</f>
        <v>0.2</v>
      </c>
      <c r="AK292" s="149">
        <f>VLOOKUP($J292,context!$K$2:$AC$348,10,FALSE)</f>
        <v>0.2</v>
      </c>
      <c r="AL292" s="149">
        <f>VLOOKUP($J292,context!$K$2:$AC$348,11,FALSE)</f>
        <v>0.2</v>
      </c>
      <c r="AM292" s="149">
        <f>VLOOKUP($J292,context!$K$2:$AC$348,12,FALSE)</f>
        <v>0.2</v>
      </c>
      <c r="AN292" s="149">
        <f>VLOOKUP($J292,context!$K$2:$AC$348,13,FALSE)</f>
        <v>0.2</v>
      </c>
      <c r="AO292" s="149">
        <f>VLOOKUP($J292,context!$K$2:$AC$348,14,FALSE)</f>
        <v>0.2</v>
      </c>
      <c r="AP292" s="149">
        <f>VLOOKUP($J292,context!$K$2:$AC$348,15,FALSE)</f>
        <v>0</v>
      </c>
      <c r="AQ292" s="149">
        <f>VLOOKUP($J292,context!$K$2:$AC$348,16,FALSE)</f>
        <v>0.2</v>
      </c>
      <c r="AR292" s="149">
        <f t="shared" si="4"/>
        <v>2.6</v>
      </c>
    </row>
    <row r="293" spans="1:44" hidden="1">
      <c r="A293" s="52">
        <v>43</v>
      </c>
      <c r="B293" s="52" t="s">
        <v>13</v>
      </c>
      <c r="C293" s="66" t="s">
        <v>44</v>
      </c>
      <c r="D293" s="52"/>
      <c r="E293" s="77" t="s">
        <v>629</v>
      </c>
      <c r="F293" s="50">
        <v>4</v>
      </c>
      <c r="G293" s="77" t="s">
        <v>531</v>
      </c>
      <c r="H293" s="77"/>
      <c r="I293" s="69" t="s">
        <v>531</v>
      </c>
      <c r="J293" s="70" t="s">
        <v>680</v>
      </c>
      <c r="K293" s="77" t="s">
        <v>681</v>
      </c>
      <c r="L293" s="77">
        <v>0</v>
      </c>
      <c r="M293" s="77"/>
      <c r="N293" s="6">
        <v>0.6</v>
      </c>
      <c r="O293" s="55"/>
      <c r="P293" s="77" t="s">
        <v>65</v>
      </c>
      <c r="Q293" s="67" t="s">
        <v>608</v>
      </c>
      <c r="R293" s="68" t="s">
        <v>145</v>
      </c>
      <c r="S293" s="74" t="s">
        <v>66</v>
      </c>
      <c r="T293" s="115" t="s">
        <v>66</v>
      </c>
      <c r="U293" s="121" t="s">
        <v>171</v>
      </c>
      <c r="V293" s="121" t="s">
        <v>167</v>
      </c>
      <c r="W293" s="69" t="s">
        <v>609</v>
      </c>
      <c r="X293" s="77"/>
      <c r="Y293" s="77"/>
      <c r="Z293" s="77"/>
      <c r="AB293" s="69" t="s">
        <v>2991</v>
      </c>
      <c r="AC293" s="77">
        <v>-1</v>
      </c>
      <c r="AD293" s="7" t="s">
        <v>2777</v>
      </c>
      <c r="AE293" s="70" t="s">
        <v>2823</v>
      </c>
      <c r="AF293" s="149">
        <f>VLOOKUP($J293,context!$K$2:$AC$348,5,FALSE)</f>
        <v>1</v>
      </c>
      <c r="AG293" s="149">
        <f>VLOOKUP($J293,context!$K$2:$AC$348,6,FALSE)</f>
        <v>0</v>
      </c>
      <c r="AH293" s="149">
        <f>VLOOKUP($J293,context!$K$2:$AC$348,7,FALSE)</f>
        <v>0</v>
      </c>
      <c r="AI293" s="149">
        <f>VLOOKUP($J293,context!$K$2:$AC$348,8,FALSE)</f>
        <v>0.2</v>
      </c>
      <c r="AJ293" s="149">
        <f>VLOOKUP($J293,context!$K$2:$AC$348,9,FALSE)</f>
        <v>0.2</v>
      </c>
      <c r="AK293" s="149">
        <f>VLOOKUP($J293,context!$K$2:$AC$348,10,FALSE)</f>
        <v>0.2</v>
      </c>
      <c r="AL293" s="149">
        <f>VLOOKUP($J293,context!$K$2:$AC$348,11,FALSE)</f>
        <v>0.2</v>
      </c>
      <c r="AM293" s="149">
        <f>VLOOKUP($J293,context!$K$2:$AC$348,12,FALSE)</f>
        <v>0.2</v>
      </c>
      <c r="AN293" s="149">
        <f>VLOOKUP($J293,context!$K$2:$AC$348,13,FALSE)</f>
        <v>0.2</v>
      </c>
      <c r="AO293" s="149">
        <f>VLOOKUP($J293,context!$K$2:$AC$348,14,FALSE)</f>
        <v>0.2</v>
      </c>
      <c r="AP293" s="149">
        <f>VLOOKUP($J293,context!$K$2:$AC$348,15,FALSE)</f>
        <v>0</v>
      </c>
      <c r="AQ293" s="149">
        <f>VLOOKUP($J293,context!$K$2:$AC$348,16,FALSE)</f>
        <v>0.2</v>
      </c>
      <c r="AR293" s="149">
        <f t="shared" si="4"/>
        <v>2.6</v>
      </c>
    </row>
    <row r="294" spans="1:44" hidden="1">
      <c r="A294" s="52">
        <v>216</v>
      </c>
      <c r="B294" s="52" t="s">
        <v>13</v>
      </c>
      <c r="C294" s="115" t="s">
        <v>41</v>
      </c>
      <c r="D294" s="52" t="s">
        <v>812</v>
      </c>
      <c r="E294" s="77" t="s">
        <v>836</v>
      </c>
      <c r="F294" s="50">
        <v>4</v>
      </c>
      <c r="G294" s="50" t="s">
        <v>530</v>
      </c>
      <c r="H294" s="50"/>
      <c r="I294" s="69" t="s">
        <v>530</v>
      </c>
      <c r="J294" s="47" t="s">
        <v>680</v>
      </c>
      <c r="K294" s="70" t="s">
        <v>681</v>
      </c>
      <c r="L294" s="77">
        <v>0</v>
      </c>
      <c r="M294" s="77" t="s">
        <v>815</v>
      </c>
      <c r="N294" s="6">
        <v>0.6</v>
      </c>
      <c r="O294" s="6"/>
      <c r="P294" s="77" t="s">
        <v>65</v>
      </c>
      <c r="Q294" s="67" t="s">
        <v>608</v>
      </c>
      <c r="R294" s="68" t="s">
        <v>145</v>
      </c>
      <c r="S294" s="74" t="s">
        <v>66</v>
      </c>
      <c r="T294" s="115" t="s">
        <v>66</v>
      </c>
      <c r="U294" s="121" t="s">
        <v>171</v>
      </c>
      <c r="V294" s="121" t="s">
        <v>167</v>
      </c>
      <c r="W294" s="69" t="s">
        <v>609</v>
      </c>
      <c r="X294" s="77"/>
      <c r="Y294" s="77"/>
      <c r="Z294" s="77"/>
      <c r="AB294" s="69" t="s">
        <v>2991</v>
      </c>
      <c r="AC294" s="77">
        <v>-1</v>
      </c>
      <c r="AD294" s="7" t="s">
        <v>2777</v>
      </c>
      <c r="AE294" s="70" t="s">
        <v>2823</v>
      </c>
      <c r="AF294" s="149">
        <f>VLOOKUP($J294,context!$K$2:$AC$348,5,FALSE)</f>
        <v>1</v>
      </c>
      <c r="AG294" s="149">
        <f>VLOOKUP($J294,context!$K$2:$AC$348,6,FALSE)</f>
        <v>0</v>
      </c>
      <c r="AH294" s="149">
        <f>VLOOKUP($J294,context!$K$2:$AC$348,7,FALSE)</f>
        <v>0</v>
      </c>
      <c r="AI294" s="149">
        <f>VLOOKUP($J294,context!$K$2:$AC$348,8,FALSE)</f>
        <v>0.2</v>
      </c>
      <c r="AJ294" s="149">
        <f>VLOOKUP($J294,context!$K$2:$AC$348,9,FALSE)</f>
        <v>0.2</v>
      </c>
      <c r="AK294" s="149">
        <f>VLOOKUP($J294,context!$K$2:$AC$348,10,FALSE)</f>
        <v>0.2</v>
      </c>
      <c r="AL294" s="149">
        <f>VLOOKUP($J294,context!$K$2:$AC$348,11,FALSE)</f>
        <v>0.2</v>
      </c>
      <c r="AM294" s="149">
        <f>VLOOKUP($J294,context!$K$2:$AC$348,12,FALSE)</f>
        <v>0.2</v>
      </c>
      <c r="AN294" s="149">
        <f>VLOOKUP($J294,context!$K$2:$AC$348,13,FALSE)</f>
        <v>0.2</v>
      </c>
      <c r="AO294" s="149">
        <f>VLOOKUP($J294,context!$K$2:$AC$348,14,FALSE)</f>
        <v>0.2</v>
      </c>
      <c r="AP294" s="149">
        <f>VLOOKUP($J294,context!$K$2:$AC$348,15,FALSE)</f>
        <v>0</v>
      </c>
      <c r="AQ294" s="149">
        <f>VLOOKUP($J294,context!$K$2:$AC$348,16,FALSE)</f>
        <v>0.2</v>
      </c>
      <c r="AR294" s="149">
        <f t="shared" si="4"/>
        <v>2.6</v>
      </c>
    </row>
    <row r="295" spans="1:44" hidden="1">
      <c r="A295" s="52">
        <v>50</v>
      </c>
      <c r="B295" s="52" t="s">
        <v>13</v>
      </c>
      <c r="C295" s="66" t="s">
        <v>44</v>
      </c>
      <c r="D295" s="52"/>
      <c r="E295" s="77" t="s">
        <v>629</v>
      </c>
      <c r="F295" s="50">
        <v>4</v>
      </c>
      <c r="G295" s="77" t="s">
        <v>473</v>
      </c>
      <c r="H295" s="77"/>
      <c r="I295" s="69" t="s">
        <v>473</v>
      </c>
      <c r="J295" s="47" t="s">
        <v>690</v>
      </c>
      <c r="K295" s="77" t="s">
        <v>691</v>
      </c>
      <c r="L295" s="77">
        <v>0</v>
      </c>
      <c r="M295" s="77"/>
      <c r="N295" s="6">
        <v>0.6</v>
      </c>
      <c r="O295" s="55"/>
      <c r="P295" s="77" t="s">
        <v>65</v>
      </c>
      <c r="Q295" s="67" t="s">
        <v>108</v>
      </c>
      <c r="R295" s="68" t="s">
        <v>145</v>
      </c>
      <c r="S295" s="74" t="s">
        <v>66</v>
      </c>
      <c r="T295" s="115" t="s">
        <v>66</v>
      </c>
      <c r="U295" s="121" t="s">
        <v>171</v>
      </c>
      <c r="V295" s="121" t="s">
        <v>473</v>
      </c>
      <c r="W295" s="69" t="s">
        <v>609</v>
      </c>
      <c r="X295" s="69" t="s">
        <v>609</v>
      </c>
      <c r="Y295" s="77"/>
      <c r="Z295" s="77"/>
      <c r="AB295" s="69" t="s">
        <v>3022</v>
      </c>
      <c r="AC295" s="61">
        <v>1</v>
      </c>
      <c r="AD295" s="7" t="s">
        <v>2863</v>
      </c>
      <c r="AE295" s="131" t="s">
        <v>2776</v>
      </c>
      <c r="AF295" s="149">
        <f>VLOOKUP($J295,context!$K$2:$AC$348,5,FALSE)</f>
        <v>0</v>
      </c>
      <c r="AG295" s="149">
        <f>VLOOKUP($J295,context!$K$2:$AC$348,6,FALSE)</f>
        <v>0</v>
      </c>
      <c r="AH295" s="149">
        <f>VLOOKUP($J295,context!$K$2:$AC$348,7,FALSE)</f>
        <v>0</v>
      </c>
      <c r="AI295" s="149">
        <f>VLOOKUP($J295,context!$K$2:$AC$348,8,FALSE)</f>
        <v>0</v>
      </c>
      <c r="AJ295" s="149">
        <f>VLOOKUP($J295,context!$K$2:$AC$348,9,FALSE)</f>
        <v>0</v>
      </c>
      <c r="AK295" s="149">
        <f>VLOOKUP($J295,context!$K$2:$AC$348,10,FALSE)</f>
        <v>0</v>
      </c>
      <c r="AL295" s="149">
        <f>VLOOKUP($J295,context!$K$2:$AC$348,11,FALSE)</f>
        <v>0.2</v>
      </c>
      <c r="AM295" s="149">
        <f>VLOOKUP($J295,context!$K$2:$AC$348,12,FALSE)</f>
        <v>0</v>
      </c>
      <c r="AN295" s="149">
        <f>VLOOKUP($J295,context!$K$2:$AC$348,13,FALSE)</f>
        <v>0</v>
      </c>
      <c r="AO295" s="149">
        <f>VLOOKUP($J295,context!$K$2:$AC$348,14,FALSE)</f>
        <v>0</v>
      </c>
      <c r="AP295" s="149">
        <f>VLOOKUP($J295,context!$K$2:$AC$348,15,FALSE)</f>
        <v>0</v>
      </c>
      <c r="AQ295" s="149">
        <f>VLOOKUP($J295,context!$K$2:$AC$348,16,FALSE)</f>
        <v>0.8</v>
      </c>
      <c r="AR295" s="149">
        <f t="shared" si="4"/>
        <v>1</v>
      </c>
    </row>
    <row r="296" spans="1:44" hidden="1">
      <c r="A296" s="52">
        <v>151</v>
      </c>
      <c r="B296" s="52" t="s">
        <v>13</v>
      </c>
      <c r="C296" s="66" t="s">
        <v>38</v>
      </c>
      <c r="D296" s="52"/>
      <c r="E296" s="77" t="s">
        <v>744</v>
      </c>
      <c r="F296" s="50">
        <v>4</v>
      </c>
      <c r="G296" s="50" t="s">
        <v>472</v>
      </c>
      <c r="H296" s="77"/>
      <c r="I296" s="69" t="s">
        <v>473</v>
      </c>
      <c r="J296" s="47" t="s">
        <v>690</v>
      </c>
      <c r="K296" s="70" t="s">
        <v>777</v>
      </c>
      <c r="L296" s="77">
        <v>0</v>
      </c>
      <c r="M296" s="77"/>
      <c r="N296" s="6">
        <v>0.6</v>
      </c>
      <c r="O296" s="55">
        <v>42328</v>
      </c>
      <c r="P296" s="77" t="s">
        <v>65</v>
      </c>
      <c r="Q296" s="67" t="s">
        <v>108</v>
      </c>
      <c r="R296" s="68" t="s">
        <v>145</v>
      </c>
      <c r="S296" s="74" t="s">
        <v>66</v>
      </c>
      <c r="T296" s="115" t="s">
        <v>66</v>
      </c>
      <c r="U296" s="121" t="s">
        <v>171</v>
      </c>
      <c r="V296" s="121" t="s">
        <v>473</v>
      </c>
      <c r="W296" s="69" t="s">
        <v>609</v>
      </c>
      <c r="X296" s="69" t="s">
        <v>609</v>
      </c>
      <c r="Y296" s="77"/>
      <c r="Z296" s="77"/>
      <c r="AB296" s="69" t="s">
        <v>3022</v>
      </c>
      <c r="AC296" s="61">
        <v>1</v>
      </c>
      <c r="AD296" s="7" t="s">
        <v>2863</v>
      </c>
      <c r="AE296" s="131" t="s">
        <v>2776</v>
      </c>
      <c r="AF296" s="149">
        <f>VLOOKUP($J296,context!$K$2:$AC$348,5,FALSE)</f>
        <v>0</v>
      </c>
      <c r="AG296" s="149">
        <f>VLOOKUP($J296,context!$K$2:$AC$348,6,FALSE)</f>
        <v>0</v>
      </c>
      <c r="AH296" s="149">
        <f>VLOOKUP($J296,context!$K$2:$AC$348,7,FALSE)</f>
        <v>0</v>
      </c>
      <c r="AI296" s="149">
        <f>VLOOKUP($J296,context!$K$2:$AC$348,8,FALSE)</f>
        <v>0</v>
      </c>
      <c r="AJ296" s="149">
        <f>VLOOKUP($J296,context!$K$2:$AC$348,9,FALSE)</f>
        <v>0</v>
      </c>
      <c r="AK296" s="149">
        <f>VLOOKUP($J296,context!$K$2:$AC$348,10,FALSE)</f>
        <v>0</v>
      </c>
      <c r="AL296" s="149">
        <f>VLOOKUP($J296,context!$K$2:$AC$348,11,FALSE)</f>
        <v>0.2</v>
      </c>
      <c r="AM296" s="149">
        <f>VLOOKUP($J296,context!$K$2:$AC$348,12,FALSE)</f>
        <v>0</v>
      </c>
      <c r="AN296" s="149">
        <f>VLOOKUP($J296,context!$K$2:$AC$348,13,FALSE)</f>
        <v>0</v>
      </c>
      <c r="AO296" s="149">
        <f>VLOOKUP($J296,context!$K$2:$AC$348,14,FALSE)</f>
        <v>0</v>
      </c>
      <c r="AP296" s="149">
        <f>VLOOKUP($J296,context!$K$2:$AC$348,15,FALSE)</f>
        <v>0</v>
      </c>
      <c r="AQ296" s="149">
        <f>VLOOKUP($J296,context!$K$2:$AC$348,16,FALSE)</f>
        <v>0.8</v>
      </c>
      <c r="AR296" s="149">
        <f t="shared" si="4"/>
        <v>1</v>
      </c>
    </row>
    <row r="297" spans="1:44" hidden="1">
      <c r="A297" s="52">
        <v>186</v>
      </c>
      <c r="B297" s="52" t="s">
        <v>13</v>
      </c>
      <c r="C297" s="66" t="s">
        <v>800</v>
      </c>
      <c r="D297" s="52" t="s">
        <v>801</v>
      </c>
      <c r="E297" s="77" t="s">
        <v>802</v>
      </c>
      <c r="F297" s="50">
        <v>4</v>
      </c>
      <c r="G297" s="50" t="s">
        <v>472</v>
      </c>
      <c r="H297" s="77"/>
      <c r="I297" s="69" t="s">
        <v>472</v>
      </c>
      <c r="J297" s="47" t="s">
        <v>690</v>
      </c>
      <c r="K297" s="77" t="s">
        <v>803</v>
      </c>
      <c r="L297" s="77">
        <v>0</v>
      </c>
      <c r="M297" s="77"/>
      <c r="N297" s="6">
        <v>0.6</v>
      </c>
      <c r="O297" s="55">
        <v>43018</v>
      </c>
      <c r="P297" s="77" t="s">
        <v>65</v>
      </c>
      <c r="Q297" s="67" t="s">
        <v>108</v>
      </c>
      <c r="R297" s="68" t="s">
        <v>145</v>
      </c>
      <c r="S297" s="74" t="s">
        <v>66</v>
      </c>
      <c r="T297" s="115" t="s">
        <v>66</v>
      </c>
      <c r="U297" s="121" t="s">
        <v>171</v>
      </c>
      <c r="V297" s="121" t="s">
        <v>473</v>
      </c>
      <c r="W297" s="69" t="s">
        <v>609</v>
      </c>
      <c r="X297" s="69" t="s">
        <v>609</v>
      </c>
      <c r="Y297" s="77"/>
      <c r="Z297" s="77"/>
      <c r="AB297" s="69" t="s">
        <v>3022</v>
      </c>
      <c r="AC297" s="61">
        <v>1</v>
      </c>
      <c r="AD297" s="7" t="s">
        <v>2863</v>
      </c>
      <c r="AE297" s="131" t="s">
        <v>2776</v>
      </c>
      <c r="AF297" s="149">
        <f>VLOOKUP($J297,context!$K$2:$AC$348,5,FALSE)</f>
        <v>0</v>
      </c>
      <c r="AG297" s="149">
        <f>VLOOKUP($J297,context!$K$2:$AC$348,6,FALSE)</f>
        <v>0</v>
      </c>
      <c r="AH297" s="149">
        <f>VLOOKUP($J297,context!$K$2:$AC$348,7,FALSE)</f>
        <v>0</v>
      </c>
      <c r="AI297" s="149">
        <f>VLOOKUP($J297,context!$K$2:$AC$348,8,FALSE)</f>
        <v>0</v>
      </c>
      <c r="AJ297" s="149">
        <f>VLOOKUP($J297,context!$K$2:$AC$348,9,FALSE)</f>
        <v>0</v>
      </c>
      <c r="AK297" s="149">
        <f>VLOOKUP($J297,context!$K$2:$AC$348,10,FALSE)</f>
        <v>0</v>
      </c>
      <c r="AL297" s="149">
        <f>VLOOKUP($J297,context!$K$2:$AC$348,11,FALSE)</f>
        <v>0.2</v>
      </c>
      <c r="AM297" s="149">
        <f>VLOOKUP($J297,context!$K$2:$AC$348,12,FALSE)</f>
        <v>0</v>
      </c>
      <c r="AN297" s="149">
        <f>VLOOKUP($J297,context!$K$2:$AC$348,13,FALSE)</f>
        <v>0</v>
      </c>
      <c r="AO297" s="149">
        <f>VLOOKUP($J297,context!$K$2:$AC$348,14,FALSE)</f>
        <v>0</v>
      </c>
      <c r="AP297" s="149">
        <f>VLOOKUP($J297,context!$K$2:$AC$348,15,FALSE)</f>
        <v>0</v>
      </c>
      <c r="AQ297" s="149">
        <f>VLOOKUP($J297,context!$K$2:$AC$348,16,FALSE)</f>
        <v>0.8</v>
      </c>
      <c r="AR297" s="149">
        <f t="shared" si="4"/>
        <v>1</v>
      </c>
    </row>
    <row r="298" spans="1:44" hidden="1">
      <c r="A298" s="52">
        <v>217</v>
      </c>
      <c r="B298" s="52" t="s">
        <v>13</v>
      </c>
      <c r="C298" s="115" t="s">
        <v>41</v>
      </c>
      <c r="D298" s="52" t="s">
        <v>812</v>
      </c>
      <c r="E298" s="77" t="s">
        <v>836</v>
      </c>
      <c r="F298" s="50">
        <v>4</v>
      </c>
      <c r="G298" s="50" t="s">
        <v>472</v>
      </c>
      <c r="H298" s="50"/>
      <c r="I298" s="69" t="s">
        <v>472</v>
      </c>
      <c r="J298" s="47" t="s">
        <v>690</v>
      </c>
      <c r="K298" s="77" t="s">
        <v>691</v>
      </c>
      <c r="L298" s="77">
        <v>0</v>
      </c>
      <c r="M298" s="77" t="s">
        <v>815</v>
      </c>
      <c r="N298" s="6">
        <v>0.6</v>
      </c>
      <c r="O298" s="6"/>
      <c r="P298" s="77" t="s">
        <v>65</v>
      </c>
      <c r="Q298" s="67" t="s">
        <v>608</v>
      </c>
      <c r="R298" s="68" t="s">
        <v>145</v>
      </c>
      <c r="S298" s="74" t="s">
        <v>66</v>
      </c>
      <c r="T298" s="115" t="s">
        <v>66</v>
      </c>
      <c r="U298" s="121" t="s">
        <v>171</v>
      </c>
      <c r="V298" s="121" t="s">
        <v>473</v>
      </c>
      <c r="W298" s="69" t="s">
        <v>609</v>
      </c>
      <c r="X298" s="69" t="s">
        <v>609</v>
      </c>
      <c r="Y298" s="77"/>
      <c r="Z298" s="77"/>
      <c r="AB298" s="69" t="s">
        <v>3022</v>
      </c>
      <c r="AC298" s="61">
        <v>1</v>
      </c>
      <c r="AD298" s="7" t="s">
        <v>2863</v>
      </c>
      <c r="AE298" s="131" t="s">
        <v>2776</v>
      </c>
      <c r="AF298" s="149">
        <f>VLOOKUP($J298,context!$K$2:$AC$348,5,FALSE)</f>
        <v>0</v>
      </c>
      <c r="AG298" s="149">
        <f>VLOOKUP($J298,context!$K$2:$AC$348,6,FALSE)</f>
        <v>0</v>
      </c>
      <c r="AH298" s="149">
        <f>VLOOKUP($J298,context!$K$2:$AC$348,7,FALSE)</f>
        <v>0</v>
      </c>
      <c r="AI298" s="149">
        <f>VLOOKUP($J298,context!$K$2:$AC$348,8,FALSE)</f>
        <v>0</v>
      </c>
      <c r="AJ298" s="149">
        <f>VLOOKUP($J298,context!$K$2:$AC$348,9,FALSE)</f>
        <v>0</v>
      </c>
      <c r="AK298" s="149">
        <f>VLOOKUP($J298,context!$K$2:$AC$348,10,FALSE)</f>
        <v>0</v>
      </c>
      <c r="AL298" s="149">
        <f>VLOOKUP($J298,context!$K$2:$AC$348,11,FALSE)</f>
        <v>0.2</v>
      </c>
      <c r="AM298" s="149">
        <f>VLOOKUP($J298,context!$K$2:$AC$348,12,FALSE)</f>
        <v>0</v>
      </c>
      <c r="AN298" s="149">
        <f>VLOOKUP($J298,context!$K$2:$AC$348,13,FALSE)</f>
        <v>0</v>
      </c>
      <c r="AO298" s="149">
        <f>VLOOKUP($J298,context!$K$2:$AC$348,14,FALSE)</f>
        <v>0</v>
      </c>
      <c r="AP298" s="149">
        <f>VLOOKUP($J298,context!$K$2:$AC$348,15,FALSE)</f>
        <v>0</v>
      </c>
      <c r="AQ298" s="149">
        <f>VLOOKUP($J298,context!$K$2:$AC$348,16,FALSE)</f>
        <v>0.8</v>
      </c>
      <c r="AR298" s="149">
        <f t="shared" si="4"/>
        <v>1</v>
      </c>
    </row>
    <row r="299" spans="1:44" hidden="1">
      <c r="A299" s="52">
        <v>472</v>
      </c>
      <c r="B299" s="52" t="s">
        <v>13</v>
      </c>
      <c r="C299" s="66" t="s">
        <v>29</v>
      </c>
      <c r="D299" s="52" t="s">
        <v>1159</v>
      </c>
      <c r="E299" s="77" t="s">
        <v>1160</v>
      </c>
      <c r="F299" s="50">
        <v>3</v>
      </c>
      <c r="G299" s="50" t="s">
        <v>1180</v>
      </c>
      <c r="H299" s="77" t="s">
        <v>473</v>
      </c>
      <c r="I299" s="69" t="s">
        <v>473</v>
      </c>
      <c r="J299" s="47" t="s">
        <v>690</v>
      </c>
      <c r="K299" s="77"/>
      <c r="L299" s="77">
        <v>0</v>
      </c>
      <c r="M299" s="77"/>
      <c r="N299" s="6">
        <v>0.6</v>
      </c>
      <c r="O299" s="55"/>
      <c r="P299" s="77" t="s">
        <v>65</v>
      </c>
      <c r="Q299" s="67" t="s">
        <v>608</v>
      </c>
      <c r="R299" s="68" t="s">
        <v>145</v>
      </c>
      <c r="S299" s="74" t="s">
        <v>66</v>
      </c>
      <c r="T299" s="115" t="s">
        <v>66</v>
      </c>
      <c r="U299" s="121" t="s">
        <v>171</v>
      </c>
      <c r="V299" s="121" t="s">
        <v>473</v>
      </c>
      <c r="W299" s="69" t="s">
        <v>609</v>
      </c>
      <c r="X299" s="69" t="s">
        <v>609</v>
      </c>
      <c r="Y299" s="77"/>
      <c r="Z299" s="77"/>
      <c r="AB299" s="69" t="s">
        <v>3022</v>
      </c>
      <c r="AC299" s="61">
        <v>1</v>
      </c>
      <c r="AD299" s="7" t="s">
        <v>2863</v>
      </c>
      <c r="AE299" s="131" t="s">
        <v>2776</v>
      </c>
      <c r="AF299" s="149">
        <f>VLOOKUP($J299,context!$K$2:$AC$348,5,FALSE)</f>
        <v>0</v>
      </c>
      <c r="AG299" s="149">
        <f>VLOOKUP($J299,context!$K$2:$AC$348,6,FALSE)</f>
        <v>0</v>
      </c>
      <c r="AH299" s="149">
        <f>VLOOKUP($J299,context!$K$2:$AC$348,7,FALSE)</f>
        <v>0</v>
      </c>
      <c r="AI299" s="149">
        <f>VLOOKUP($J299,context!$K$2:$AC$348,8,FALSE)</f>
        <v>0</v>
      </c>
      <c r="AJ299" s="149">
        <f>VLOOKUP($J299,context!$K$2:$AC$348,9,FALSE)</f>
        <v>0</v>
      </c>
      <c r="AK299" s="149">
        <f>VLOOKUP($J299,context!$K$2:$AC$348,10,FALSE)</f>
        <v>0</v>
      </c>
      <c r="AL299" s="149">
        <f>VLOOKUP($J299,context!$K$2:$AC$348,11,FALSE)</f>
        <v>0.2</v>
      </c>
      <c r="AM299" s="149">
        <f>VLOOKUP($J299,context!$K$2:$AC$348,12,FALSE)</f>
        <v>0</v>
      </c>
      <c r="AN299" s="149">
        <f>VLOOKUP($J299,context!$K$2:$AC$348,13,FALSE)</f>
        <v>0</v>
      </c>
      <c r="AO299" s="149">
        <f>VLOOKUP($J299,context!$K$2:$AC$348,14,FALSE)</f>
        <v>0</v>
      </c>
      <c r="AP299" s="149">
        <f>VLOOKUP($J299,context!$K$2:$AC$348,15,FALSE)</f>
        <v>0</v>
      </c>
      <c r="AQ299" s="149">
        <f>VLOOKUP($J299,context!$K$2:$AC$348,16,FALSE)</f>
        <v>0.8</v>
      </c>
      <c r="AR299" s="149">
        <f t="shared" si="4"/>
        <v>1</v>
      </c>
    </row>
    <row r="300" spans="1:44" hidden="1">
      <c r="A300" s="52">
        <v>574</v>
      </c>
      <c r="B300" s="52" t="s">
        <v>13</v>
      </c>
      <c r="C300" s="114" t="s">
        <v>1732</v>
      </c>
      <c r="E300" s="69" t="s">
        <v>1891</v>
      </c>
      <c r="F300" s="61">
        <v>2</v>
      </c>
      <c r="G300" s="69" t="s">
        <v>472</v>
      </c>
      <c r="I300" s="69" t="s">
        <v>472</v>
      </c>
      <c r="J300" s="47" t="s">
        <v>690</v>
      </c>
      <c r="K300" s="61" t="s">
        <v>1830</v>
      </c>
      <c r="L300" s="77">
        <v>0</v>
      </c>
      <c r="M300" s="61" t="s">
        <v>1831</v>
      </c>
      <c r="N300" s="63">
        <v>0.6</v>
      </c>
      <c r="P300" s="61" t="s">
        <v>65</v>
      </c>
      <c r="R300" s="68" t="s">
        <v>145</v>
      </c>
      <c r="S300" s="74" t="s">
        <v>66</v>
      </c>
      <c r="T300" s="115" t="s">
        <v>66</v>
      </c>
      <c r="U300" s="121" t="s">
        <v>171</v>
      </c>
      <c r="V300" s="121" t="s">
        <v>473</v>
      </c>
      <c r="AB300" s="69" t="s">
        <v>3022</v>
      </c>
      <c r="AC300" s="61">
        <v>1</v>
      </c>
      <c r="AD300" s="7" t="s">
        <v>2863</v>
      </c>
      <c r="AE300" s="131" t="s">
        <v>2776</v>
      </c>
      <c r="AF300" s="149">
        <f>VLOOKUP($J300,context!$K$2:$AC$348,5,FALSE)</f>
        <v>0</v>
      </c>
      <c r="AG300" s="149">
        <f>VLOOKUP($J300,context!$K$2:$AC$348,6,FALSE)</f>
        <v>0</v>
      </c>
      <c r="AH300" s="149">
        <f>VLOOKUP($J300,context!$K$2:$AC$348,7,FALSE)</f>
        <v>0</v>
      </c>
      <c r="AI300" s="149">
        <f>VLOOKUP($J300,context!$K$2:$AC$348,8,FALSE)</f>
        <v>0</v>
      </c>
      <c r="AJ300" s="149">
        <f>VLOOKUP($J300,context!$K$2:$AC$348,9,FALSE)</f>
        <v>0</v>
      </c>
      <c r="AK300" s="149">
        <f>VLOOKUP($J300,context!$K$2:$AC$348,10,FALSE)</f>
        <v>0</v>
      </c>
      <c r="AL300" s="149">
        <f>VLOOKUP($J300,context!$K$2:$AC$348,11,FALSE)</f>
        <v>0.2</v>
      </c>
      <c r="AM300" s="149">
        <f>VLOOKUP($J300,context!$K$2:$AC$348,12,FALSE)</f>
        <v>0</v>
      </c>
      <c r="AN300" s="149">
        <f>VLOOKUP($J300,context!$K$2:$AC$348,13,FALSE)</f>
        <v>0</v>
      </c>
      <c r="AO300" s="149">
        <f>VLOOKUP($J300,context!$K$2:$AC$348,14,FALSE)</f>
        <v>0</v>
      </c>
      <c r="AP300" s="149">
        <f>VLOOKUP($J300,context!$K$2:$AC$348,15,FALSE)</f>
        <v>0</v>
      </c>
      <c r="AQ300" s="149">
        <f>VLOOKUP($J300,context!$K$2:$AC$348,16,FALSE)</f>
        <v>0.8</v>
      </c>
      <c r="AR300" s="149">
        <f t="shared" si="4"/>
        <v>1</v>
      </c>
    </row>
    <row r="301" spans="1:44" hidden="1">
      <c r="A301" s="52">
        <v>757</v>
      </c>
      <c r="B301" s="52" t="s">
        <v>13</v>
      </c>
      <c r="C301" s="117" t="s">
        <v>1902</v>
      </c>
      <c r="E301" s="69" t="s">
        <v>2271</v>
      </c>
      <c r="G301" s="62" t="s">
        <v>472</v>
      </c>
      <c r="J301" s="47" t="s">
        <v>690</v>
      </c>
      <c r="K301" s="61" t="s">
        <v>2125</v>
      </c>
      <c r="L301" s="77">
        <v>0</v>
      </c>
      <c r="N301" s="63">
        <v>0.8</v>
      </c>
      <c r="P301" s="69" t="s">
        <v>65</v>
      </c>
      <c r="S301" s="74" t="s">
        <v>66</v>
      </c>
      <c r="T301" s="115" t="s">
        <v>66</v>
      </c>
      <c r="U301" s="121" t="s">
        <v>171</v>
      </c>
      <c r="V301" s="121" t="s">
        <v>473</v>
      </c>
      <c r="AB301" s="69" t="s">
        <v>3022</v>
      </c>
      <c r="AC301" s="61">
        <v>1</v>
      </c>
      <c r="AD301" s="7" t="s">
        <v>2863</v>
      </c>
      <c r="AE301" s="131" t="s">
        <v>2776</v>
      </c>
      <c r="AF301" s="149">
        <f>VLOOKUP($J301,context!$K$2:$AC$348,5,FALSE)</f>
        <v>0</v>
      </c>
      <c r="AG301" s="149">
        <f>VLOOKUP($J301,context!$K$2:$AC$348,6,FALSE)</f>
        <v>0</v>
      </c>
      <c r="AH301" s="149">
        <f>VLOOKUP($J301,context!$K$2:$AC$348,7,FALSE)</f>
        <v>0</v>
      </c>
      <c r="AI301" s="149">
        <f>VLOOKUP($J301,context!$K$2:$AC$348,8,FALSE)</f>
        <v>0</v>
      </c>
      <c r="AJ301" s="149">
        <f>VLOOKUP($J301,context!$K$2:$AC$348,9,FALSE)</f>
        <v>0</v>
      </c>
      <c r="AK301" s="149">
        <f>VLOOKUP($J301,context!$K$2:$AC$348,10,FALSE)</f>
        <v>0</v>
      </c>
      <c r="AL301" s="149">
        <f>VLOOKUP($J301,context!$K$2:$AC$348,11,FALSE)</f>
        <v>0.2</v>
      </c>
      <c r="AM301" s="149">
        <f>VLOOKUP($J301,context!$K$2:$AC$348,12,FALSE)</f>
        <v>0</v>
      </c>
      <c r="AN301" s="149">
        <f>VLOOKUP($J301,context!$K$2:$AC$348,13,FALSE)</f>
        <v>0</v>
      </c>
      <c r="AO301" s="149">
        <f>VLOOKUP($J301,context!$K$2:$AC$348,14,FALSE)</f>
        <v>0</v>
      </c>
      <c r="AP301" s="149">
        <f>VLOOKUP($J301,context!$K$2:$AC$348,15,FALSE)</f>
        <v>0</v>
      </c>
      <c r="AQ301" s="149">
        <f>VLOOKUP($J301,context!$K$2:$AC$348,16,FALSE)</f>
        <v>0.8</v>
      </c>
      <c r="AR301" s="149">
        <f t="shared" si="4"/>
        <v>1</v>
      </c>
    </row>
    <row r="302" spans="1:44" hidden="1">
      <c r="A302" s="52">
        <v>760</v>
      </c>
      <c r="B302" s="52" t="s">
        <v>13</v>
      </c>
      <c r="C302" s="117" t="s">
        <v>1902</v>
      </c>
      <c r="E302" s="69" t="s">
        <v>2271</v>
      </c>
      <c r="G302" s="62" t="s">
        <v>2130</v>
      </c>
      <c r="J302" s="47" t="s">
        <v>690</v>
      </c>
      <c r="K302" s="61" t="s">
        <v>2131</v>
      </c>
      <c r="L302" s="77">
        <v>0</v>
      </c>
      <c r="N302" s="63">
        <v>0.8</v>
      </c>
      <c r="P302" s="69" t="s">
        <v>65</v>
      </c>
      <c r="S302" s="74" t="s">
        <v>66</v>
      </c>
      <c r="T302" s="115" t="s">
        <v>66</v>
      </c>
      <c r="U302" s="121" t="s">
        <v>171</v>
      </c>
      <c r="V302" s="121" t="s">
        <v>473</v>
      </c>
      <c r="AB302" s="69" t="s">
        <v>3022</v>
      </c>
      <c r="AC302" s="61">
        <v>1</v>
      </c>
      <c r="AD302" s="7" t="s">
        <v>2863</v>
      </c>
      <c r="AE302" s="131" t="s">
        <v>2776</v>
      </c>
      <c r="AF302" s="149">
        <f>VLOOKUP($J302,context!$K$2:$AC$348,5,FALSE)</f>
        <v>0</v>
      </c>
      <c r="AG302" s="149">
        <f>VLOOKUP($J302,context!$K$2:$AC$348,6,FALSE)</f>
        <v>0</v>
      </c>
      <c r="AH302" s="149">
        <f>VLOOKUP($J302,context!$K$2:$AC$348,7,FALSE)</f>
        <v>0</v>
      </c>
      <c r="AI302" s="149">
        <f>VLOOKUP($J302,context!$K$2:$AC$348,8,FALSE)</f>
        <v>0</v>
      </c>
      <c r="AJ302" s="149">
        <f>VLOOKUP($J302,context!$K$2:$AC$348,9,FALSE)</f>
        <v>0</v>
      </c>
      <c r="AK302" s="149">
        <f>VLOOKUP($J302,context!$K$2:$AC$348,10,FALSE)</f>
        <v>0</v>
      </c>
      <c r="AL302" s="149">
        <f>VLOOKUP($J302,context!$K$2:$AC$348,11,FALSE)</f>
        <v>0.2</v>
      </c>
      <c r="AM302" s="149">
        <f>VLOOKUP($J302,context!$K$2:$AC$348,12,FALSE)</f>
        <v>0</v>
      </c>
      <c r="AN302" s="149">
        <f>VLOOKUP($J302,context!$K$2:$AC$348,13,FALSE)</f>
        <v>0</v>
      </c>
      <c r="AO302" s="149">
        <f>VLOOKUP($J302,context!$K$2:$AC$348,14,FALSE)</f>
        <v>0</v>
      </c>
      <c r="AP302" s="149">
        <f>VLOOKUP($J302,context!$K$2:$AC$348,15,FALSE)</f>
        <v>0</v>
      </c>
      <c r="AQ302" s="149">
        <f>VLOOKUP($J302,context!$K$2:$AC$348,16,FALSE)</f>
        <v>0.8</v>
      </c>
      <c r="AR302" s="149">
        <f t="shared" si="4"/>
        <v>1</v>
      </c>
    </row>
    <row r="303" spans="1:44" hidden="1">
      <c r="A303" s="122">
        <v>874</v>
      </c>
      <c r="B303" s="52" t="s">
        <v>13</v>
      </c>
      <c r="C303" s="123" t="s">
        <v>2413</v>
      </c>
      <c r="D303" s="123" t="s">
        <v>2442</v>
      </c>
      <c r="E303" s="122" t="s">
        <v>2414</v>
      </c>
      <c r="F303" s="122">
        <v>3</v>
      </c>
      <c r="G303" s="124" t="s">
        <v>473</v>
      </c>
      <c r="H303" s="122"/>
      <c r="I303" s="122"/>
      <c r="J303" s="47" t="s">
        <v>690</v>
      </c>
      <c r="K303" s="122" t="s">
        <v>2443</v>
      </c>
      <c r="L303" s="77">
        <v>0</v>
      </c>
      <c r="M303" s="122"/>
      <c r="N303" s="123">
        <v>0.8</v>
      </c>
      <c r="O303" s="126"/>
      <c r="P303" s="122" t="s">
        <v>65</v>
      </c>
      <c r="Q303" s="127"/>
      <c r="R303" s="125"/>
      <c r="S303" s="125"/>
      <c r="T303" s="123"/>
      <c r="U303" s="127"/>
      <c r="V303" s="127"/>
      <c r="W303" s="122"/>
      <c r="X303" s="122"/>
      <c r="Y303" s="122"/>
      <c r="Z303" s="122"/>
      <c r="AA303" s="122"/>
      <c r="AB303" s="69" t="s">
        <v>3022</v>
      </c>
      <c r="AC303" s="61">
        <v>1</v>
      </c>
      <c r="AD303" s="7" t="s">
        <v>2863</v>
      </c>
      <c r="AE303" s="131" t="s">
        <v>2776</v>
      </c>
      <c r="AF303" s="149">
        <f>VLOOKUP($J303,context!$K$2:$AC$348,5,FALSE)</f>
        <v>0</v>
      </c>
      <c r="AG303" s="149">
        <f>VLOOKUP($J303,context!$K$2:$AC$348,6,FALSE)</f>
        <v>0</v>
      </c>
      <c r="AH303" s="149">
        <f>VLOOKUP($J303,context!$K$2:$AC$348,7,FALSE)</f>
        <v>0</v>
      </c>
      <c r="AI303" s="149">
        <f>VLOOKUP($J303,context!$K$2:$AC$348,8,FALSE)</f>
        <v>0</v>
      </c>
      <c r="AJ303" s="149">
        <f>VLOOKUP($J303,context!$K$2:$AC$348,9,FALSE)</f>
        <v>0</v>
      </c>
      <c r="AK303" s="149">
        <f>VLOOKUP($J303,context!$K$2:$AC$348,10,FALSE)</f>
        <v>0</v>
      </c>
      <c r="AL303" s="149">
        <f>VLOOKUP($J303,context!$K$2:$AC$348,11,FALSE)</f>
        <v>0.2</v>
      </c>
      <c r="AM303" s="149">
        <f>VLOOKUP($J303,context!$K$2:$AC$348,12,FALSE)</f>
        <v>0</v>
      </c>
      <c r="AN303" s="149">
        <f>VLOOKUP($J303,context!$K$2:$AC$348,13,FALSE)</f>
        <v>0</v>
      </c>
      <c r="AO303" s="149">
        <f>VLOOKUP($J303,context!$K$2:$AC$348,14,FALSE)</f>
        <v>0</v>
      </c>
      <c r="AP303" s="149">
        <f>VLOOKUP($J303,context!$K$2:$AC$348,15,FALSE)</f>
        <v>0</v>
      </c>
      <c r="AQ303" s="149">
        <f>VLOOKUP($J303,context!$K$2:$AC$348,16,FALSE)</f>
        <v>0.8</v>
      </c>
      <c r="AR303" s="149">
        <f t="shared" si="4"/>
        <v>1</v>
      </c>
    </row>
    <row r="304" spans="1:44" hidden="1">
      <c r="A304" s="122">
        <v>929</v>
      </c>
      <c r="B304" s="52" t="s">
        <v>13</v>
      </c>
      <c r="C304" s="66" t="s">
        <v>32</v>
      </c>
      <c r="D304" s="52"/>
      <c r="E304" s="77" t="s">
        <v>1190</v>
      </c>
      <c r="F304" s="50">
        <v>3</v>
      </c>
      <c r="G304" s="50" t="s">
        <v>472</v>
      </c>
      <c r="H304" s="77"/>
      <c r="I304" s="69" t="s">
        <v>473</v>
      </c>
      <c r="J304" s="47" t="s">
        <v>690</v>
      </c>
      <c r="K304" s="77"/>
      <c r="L304" s="77">
        <v>0</v>
      </c>
      <c r="M304" s="77"/>
      <c r="N304" s="6">
        <v>0.6</v>
      </c>
      <c r="O304" s="55">
        <v>42328</v>
      </c>
      <c r="P304" s="77" t="s">
        <v>65</v>
      </c>
      <c r="Q304" s="67" t="s">
        <v>108</v>
      </c>
      <c r="R304" s="68" t="s">
        <v>145</v>
      </c>
      <c r="S304" s="74" t="s">
        <v>66</v>
      </c>
      <c r="T304" s="115" t="s">
        <v>66</v>
      </c>
      <c r="U304" s="121" t="s">
        <v>171</v>
      </c>
      <c r="V304" s="121" t="s">
        <v>473</v>
      </c>
      <c r="W304" s="69" t="s">
        <v>609</v>
      </c>
      <c r="X304" s="69" t="s">
        <v>609</v>
      </c>
      <c r="Y304" s="77"/>
      <c r="Z304" s="77"/>
      <c r="AB304" s="69" t="s">
        <v>3022</v>
      </c>
      <c r="AC304" s="61">
        <v>1</v>
      </c>
      <c r="AD304" s="7" t="s">
        <v>2863</v>
      </c>
      <c r="AE304" s="131" t="s">
        <v>2776</v>
      </c>
      <c r="AF304" s="149">
        <f>VLOOKUP($J304,context!$K$2:$AC$348,5,FALSE)</f>
        <v>0</v>
      </c>
      <c r="AG304" s="149">
        <f>VLOOKUP($J304,context!$K$2:$AC$348,6,FALSE)</f>
        <v>0</v>
      </c>
      <c r="AH304" s="149">
        <f>VLOOKUP($J304,context!$K$2:$AC$348,7,FALSE)</f>
        <v>0</v>
      </c>
      <c r="AI304" s="149">
        <f>VLOOKUP($J304,context!$K$2:$AC$348,8,FALSE)</f>
        <v>0</v>
      </c>
      <c r="AJ304" s="149">
        <f>VLOOKUP($J304,context!$K$2:$AC$348,9,FALSE)</f>
        <v>0</v>
      </c>
      <c r="AK304" s="149">
        <f>VLOOKUP($J304,context!$K$2:$AC$348,10,FALSE)</f>
        <v>0</v>
      </c>
      <c r="AL304" s="149">
        <f>VLOOKUP($J304,context!$K$2:$AC$348,11,FALSE)</f>
        <v>0.2</v>
      </c>
      <c r="AM304" s="149">
        <f>VLOOKUP($J304,context!$K$2:$AC$348,12,FALSE)</f>
        <v>0</v>
      </c>
      <c r="AN304" s="149">
        <f>VLOOKUP($J304,context!$K$2:$AC$348,13,FALSE)</f>
        <v>0</v>
      </c>
      <c r="AO304" s="149">
        <f>VLOOKUP($J304,context!$K$2:$AC$348,14,FALSE)</f>
        <v>0</v>
      </c>
      <c r="AP304" s="149">
        <f>VLOOKUP($J304,context!$K$2:$AC$348,15,FALSE)</f>
        <v>0</v>
      </c>
      <c r="AQ304" s="149">
        <f>VLOOKUP($J304,context!$K$2:$AC$348,16,FALSE)</f>
        <v>0.8</v>
      </c>
      <c r="AR304" s="149">
        <f t="shared" si="4"/>
        <v>1</v>
      </c>
    </row>
    <row r="305" spans="1:46" hidden="1">
      <c r="A305" s="52">
        <v>758</v>
      </c>
      <c r="B305" s="52" t="s">
        <v>13</v>
      </c>
      <c r="C305" s="117" t="s">
        <v>1902</v>
      </c>
      <c r="E305" s="69" t="s">
        <v>2271</v>
      </c>
      <c r="G305" s="62" t="s">
        <v>2126</v>
      </c>
      <c r="J305" s="70" t="s">
        <v>2286</v>
      </c>
      <c r="K305" s="61" t="s">
        <v>2127</v>
      </c>
      <c r="L305" s="77">
        <v>0</v>
      </c>
      <c r="N305" s="63">
        <v>0.6</v>
      </c>
      <c r="P305" s="69" t="s">
        <v>65</v>
      </c>
      <c r="S305" s="74" t="s">
        <v>66</v>
      </c>
      <c r="T305" s="115" t="s">
        <v>66</v>
      </c>
      <c r="U305" s="121" t="s">
        <v>171</v>
      </c>
      <c r="V305" s="121" t="s">
        <v>167</v>
      </c>
      <c r="AB305" s="69" t="s">
        <v>3022</v>
      </c>
      <c r="AC305" s="61">
        <v>1</v>
      </c>
      <c r="AD305" s="7" t="s">
        <v>2863</v>
      </c>
      <c r="AE305" s="131" t="s">
        <v>2776</v>
      </c>
      <c r="AF305" s="149">
        <f>VLOOKUP($J305,context!$K$2:$AC$348,5,FALSE)</f>
        <v>1</v>
      </c>
      <c r="AG305" s="149">
        <f>VLOOKUP($J305,context!$K$2:$AC$348,6,FALSE)</f>
        <v>0</v>
      </c>
      <c r="AH305" s="149">
        <f>VLOOKUP($J305,context!$K$2:$AC$348,7,FALSE)</f>
        <v>0</v>
      </c>
      <c r="AI305" s="149">
        <f>VLOOKUP($J305,context!$K$2:$AC$348,8,FALSE)</f>
        <v>0.2</v>
      </c>
      <c r="AJ305" s="149">
        <f>VLOOKUP($J305,context!$K$2:$AC$348,9,FALSE)</f>
        <v>0.2</v>
      </c>
      <c r="AK305" s="149">
        <f>VLOOKUP($J305,context!$K$2:$AC$348,10,FALSE)</f>
        <v>0.2</v>
      </c>
      <c r="AL305" s="149">
        <f>VLOOKUP($J305,context!$K$2:$AC$348,11,FALSE)</f>
        <v>0.2</v>
      </c>
      <c r="AM305" s="149">
        <f>VLOOKUP($J305,context!$K$2:$AC$348,12,FALSE)</f>
        <v>0.2</v>
      </c>
      <c r="AN305" s="149">
        <f>VLOOKUP($J305,context!$K$2:$AC$348,13,FALSE)</f>
        <v>0.2</v>
      </c>
      <c r="AO305" s="149">
        <f>VLOOKUP($J305,context!$K$2:$AC$348,14,FALSE)</f>
        <v>0.2</v>
      </c>
      <c r="AP305" s="149">
        <f>VLOOKUP($J305,context!$K$2:$AC$348,15,FALSE)</f>
        <v>0</v>
      </c>
      <c r="AQ305" s="149">
        <f>VLOOKUP($J305,context!$K$2:$AC$348,16,FALSE)</f>
        <v>0.2</v>
      </c>
      <c r="AR305" s="149">
        <f t="shared" si="4"/>
        <v>2.6</v>
      </c>
    </row>
    <row r="306" spans="1:46" hidden="1">
      <c r="A306" s="52">
        <v>759</v>
      </c>
      <c r="B306" s="52" t="s">
        <v>13</v>
      </c>
      <c r="C306" s="117" t="s">
        <v>1902</v>
      </c>
      <c r="E306" s="69" t="s">
        <v>2271</v>
      </c>
      <c r="G306" s="62" t="s">
        <v>2128</v>
      </c>
      <c r="J306" s="70" t="s">
        <v>2286</v>
      </c>
      <c r="K306" s="61" t="s">
        <v>2129</v>
      </c>
      <c r="L306" s="77">
        <v>0</v>
      </c>
      <c r="N306" s="63">
        <v>0.6</v>
      </c>
      <c r="P306" s="69" t="s">
        <v>65</v>
      </c>
      <c r="S306" s="74" t="s">
        <v>66</v>
      </c>
      <c r="T306" s="115" t="s">
        <v>66</v>
      </c>
      <c r="U306" s="121" t="s">
        <v>171</v>
      </c>
      <c r="V306" s="121" t="s">
        <v>167</v>
      </c>
      <c r="AB306" s="69" t="s">
        <v>3022</v>
      </c>
      <c r="AC306" s="61">
        <v>1</v>
      </c>
      <c r="AD306" s="7" t="s">
        <v>2863</v>
      </c>
      <c r="AE306" s="131" t="s">
        <v>2776</v>
      </c>
      <c r="AF306" s="149">
        <f>VLOOKUP($J306,context!$K$2:$AC$348,5,FALSE)</f>
        <v>1</v>
      </c>
      <c r="AG306" s="149">
        <f>VLOOKUP($J306,context!$K$2:$AC$348,6,FALSE)</f>
        <v>0</v>
      </c>
      <c r="AH306" s="149">
        <f>VLOOKUP($J306,context!$K$2:$AC$348,7,FALSE)</f>
        <v>0</v>
      </c>
      <c r="AI306" s="149">
        <f>VLOOKUP($J306,context!$K$2:$AC$348,8,FALSE)</f>
        <v>0.2</v>
      </c>
      <c r="AJ306" s="149">
        <f>VLOOKUP($J306,context!$K$2:$AC$348,9,FALSE)</f>
        <v>0.2</v>
      </c>
      <c r="AK306" s="149">
        <f>VLOOKUP($J306,context!$K$2:$AC$348,10,FALSE)</f>
        <v>0.2</v>
      </c>
      <c r="AL306" s="149">
        <f>VLOOKUP($J306,context!$K$2:$AC$348,11,FALSE)</f>
        <v>0.2</v>
      </c>
      <c r="AM306" s="149">
        <f>VLOOKUP($J306,context!$K$2:$AC$348,12,FALSE)</f>
        <v>0.2</v>
      </c>
      <c r="AN306" s="149">
        <f>VLOOKUP($J306,context!$K$2:$AC$348,13,FALSE)</f>
        <v>0.2</v>
      </c>
      <c r="AO306" s="149">
        <f>VLOOKUP($J306,context!$K$2:$AC$348,14,FALSE)</f>
        <v>0.2</v>
      </c>
      <c r="AP306" s="149">
        <f>VLOOKUP($J306,context!$K$2:$AC$348,15,FALSE)</f>
        <v>0</v>
      </c>
      <c r="AQ306" s="149">
        <f>VLOOKUP($J306,context!$K$2:$AC$348,16,FALSE)</f>
        <v>0.2</v>
      </c>
      <c r="AR306" s="149">
        <f t="shared" si="4"/>
        <v>2.6</v>
      </c>
    </row>
    <row r="307" spans="1:46" hidden="1">
      <c r="A307" s="52">
        <v>51</v>
      </c>
      <c r="B307" s="52" t="s">
        <v>13</v>
      </c>
      <c r="C307" s="66" t="s">
        <v>44</v>
      </c>
      <c r="D307" s="52"/>
      <c r="E307" s="77" t="s">
        <v>629</v>
      </c>
      <c r="F307" s="50">
        <v>4</v>
      </c>
      <c r="G307" s="77" t="s">
        <v>529</v>
      </c>
      <c r="H307" s="77"/>
      <c r="I307" s="69" t="s">
        <v>529</v>
      </c>
      <c r="J307" s="70" t="s">
        <v>692</v>
      </c>
      <c r="K307" s="77" t="s">
        <v>693</v>
      </c>
      <c r="L307" s="77">
        <v>0</v>
      </c>
      <c r="M307" s="77"/>
      <c r="N307" s="6">
        <v>0.6</v>
      </c>
      <c r="O307" s="55"/>
      <c r="P307" s="77" t="s">
        <v>65</v>
      </c>
      <c r="Q307" s="67" t="s">
        <v>608</v>
      </c>
      <c r="R307" s="68" t="s">
        <v>608</v>
      </c>
      <c r="S307" s="74" t="s">
        <v>66</v>
      </c>
      <c r="T307" s="115" t="s">
        <v>66</v>
      </c>
      <c r="U307" s="121" t="s">
        <v>171</v>
      </c>
      <c r="V307" s="121" t="s">
        <v>167</v>
      </c>
      <c r="W307" s="69" t="s">
        <v>609</v>
      </c>
      <c r="X307" s="77"/>
      <c r="Y307" s="69" t="s">
        <v>609</v>
      </c>
      <c r="Z307" s="77"/>
      <c r="AB307" s="69" t="s">
        <v>2991</v>
      </c>
      <c r="AC307" s="77">
        <v>-1</v>
      </c>
      <c r="AD307" s="7" t="s">
        <v>2777</v>
      </c>
      <c r="AE307" s="70" t="s">
        <v>2823</v>
      </c>
      <c r="AF307" s="149">
        <f>VLOOKUP($J307,context!$K$2:$AC$348,5,FALSE)</f>
        <v>1</v>
      </c>
      <c r="AG307" s="149">
        <f>VLOOKUP($J307,context!$K$2:$AC$348,6,FALSE)</f>
        <v>0</v>
      </c>
      <c r="AH307" s="149">
        <f>VLOOKUP($J307,context!$K$2:$AC$348,7,FALSE)</f>
        <v>0</v>
      </c>
      <c r="AI307" s="149">
        <f>VLOOKUP($J307,context!$K$2:$AC$348,8,FALSE)</f>
        <v>0.2</v>
      </c>
      <c r="AJ307" s="149">
        <f>VLOOKUP($J307,context!$K$2:$AC$348,9,FALSE)</f>
        <v>0.2</v>
      </c>
      <c r="AK307" s="149">
        <f>VLOOKUP($J307,context!$K$2:$AC$348,10,FALSE)</f>
        <v>0.2</v>
      </c>
      <c r="AL307" s="149">
        <f>VLOOKUP($J307,context!$K$2:$AC$348,11,FALSE)</f>
        <v>0.2</v>
      </c>
      <c r="AM307" s="149">
        <f>VLOOKUP($J307,context!$K$2:$AC$348,12,FALSE)</f>
        <v>0.2</v>
      </c>
      <c r="AN307" s="149">
        <f>VLOOKUP($J307,context!$K$2:$AC$348,13,FALSE)</f>
        <v>0.2</v>
      </c>
      <c r="AO307" s="149">
        <f>VLOOKUP($J307,context!$K$2:$AC$348,14,FALSE)</f>
        <v>0.2</v>
      </c>
      <c r="AP307" s="149">
        <f>VLOOKUP($J307,context!$K$2:$AC$348,15,FALSE)</f>
        <v>0</v>
      </c>
      <c r="AQ307" s="149">
        <f>VLOOKUP($J307,context!$K$2:$AC$348,16,FALSE)</f>
        <v>0.2</v>
      </c>
      <c r="AR307" s="149">
        <f t="shared" si="4"/>
        <v>2.6</v>
      </c>
    </row>
    <row r="308" spans="1:46" hidden="1">
      <c r="A308" s="52">
        <v>218</v>
      </c>
      <c r="B308" s="52" t="s">
        <v>13</v>
      </c>
      <c r="C308" s="115" t="s">
        <v>41</v>
      </c>
      <c r="D308" s="52" t="s">
        <v>812</v>
      </c>
      <c r="E308" s="77" t="s">
        <v>836</v>
      </c>
      <c r="F308" s="50">
        <v>4</v>
      </c>
      <c r="G308" s="50" t="s">
        <v>528</v>
      </c>
      <c r="H308" s="50"/>
      <c r="I308" s="69" t="s">
        <v>528</v>
      </c>
      <c r="J308" s="47" t="s">
        <v>692</v>
      </c>
      <c r="K308" s="77" t="s">
        <v>693</v>
      </c>
      <c r="L308" s="77">
        <v>0</v>
      </c>
      <c r="M308" s="77" t="s">
        <v>815</v>
      </c>
      <c r="N308" s="6">
        <v>0.6</v>
      </c>
      <c r="O308" s="6"/>
      <c r="P308" s="77" t="s">
        <v>65</v>
      </c>
      <c r="Q308" s="67" t="s">
        <v>608</v>
      </c>
      <c r="R308" s="68" t="s">
        <v>608</v>
      </c>
      <c r="S308" s="74" t="s">
        <v>66</v>
      </c>
      <c r="T308" s="115" t="s">
        <v>66</v>
      </c>
      <c r="U308" s="121" t="s">
        <v>171</v>
      </c>
      <c r="V308" s="121" t="s">
        <v>167</v>
      </c>
      <c r="W308" s="69" t="s">
        <v>609</v>
      </c>
      <c r="X308" s="77"/>
      <c r="Y308" s="69" t="s">
        <v>609</v>
      </c>
      <c r="Z308" s="77"/>
      <c r="AB308" s="69" t="s">
        <v>2991</v>
      </c>
      <c r="AC308" s="77">
        <v>-1</v>
      </c>
      <c r="AD308" s="7" t="s">
        <v>2777</v>
      </c>
      <c r="AE308" s="70" t="s">
        <v>2823</v>
      </c>
      <c r="AF308" s="149">
        <f>VLOOKUP($J308,context!$K$2:$AC$348,5,FALSE)</f>
        <v>1</v>
      </c>
      <c r="AG308" s="149">
        <f>VLOOKUP($J308,context!$K$2:$AC$348,6,FALSE)</f>
        <v>0</v>
      </c>
      <c r="AH308" s="149">
        <f>VLOOKUP($J308,context!$K$2:$AC$348,7,FALSE)</f>
        <v>0</v>
      </c>
      <c r="AI308" s="149">
        <f>VLOOKUP($J308,context!$K$2:$AC$348,8,FALSE)</f>
        <v>0.2</v>
      </c>
      <c r="AJ308" s="149">
        <f>VLOOKUP($J308,context!$K$2:$AC$348,9,FALSE)</f>
        <v>0.2</v>
      </c>
      <c r="AK308" s="149">
        <f>VLOOKUP($J308,context!$K$2:$AC$348,10,FALSE)</f>
        <v>0.2</v>
      </c>
      <c r="AL308" s="149">
        <f>VLOOKUP($J308,context!$K$2:$AC$348,11,FALSE)</f>
        <v>0.2</v>
      </c>
      <c r="AM308" s="149">
        <f>VLOOKUP($J308,context!$K$2:$AC$348,12,FALSE)</f>
        <v>0.2</v>
      </c>
      <c r="AN308" s="149">
        <f>VLOOKUP($J308,context!$K$2:$AC$348,13,FALSE)</f>
        <v>0.2</v>
      </c>
      <c r="AO308" s="149">
        <f>VLOOKUP($J308,context!$K$2:$AC$348,14,FALSE)</f>
        <v>0.2</v>
      </c>
      <c r="AP308" s="149">
        <f>VLOOKUP($J308,context!$K$2:$AC$348,15,FALSE)</f>
        <v>0</v>
      </c>
      <c r="AQ308" s="149">
        <f>VLOOKUP($J308,context!$K$2:$AC$348,16,FALSE)</f>
        <v>0.2</v>
      </c>
      <c r="AR308" s="149">
        <f t="shared" si="4"/>
        <v>2.6</v>
      </c>
    </row>
    <row r="309" spans="1:46" hidden="1">
      <c r="A309" s="52">
        <v>706</v>
      </c>
      <c r="B309" s="52" t="s">
        <v>13</v>
      </c>
      <c r="C309" s="117" t="s">
        <v>1902</v>
      </c>
      <c r="E309" s="69" t="s">
        <v>2271</v>
      </c>
      <c r="F309" s="61">
        <v>1</v>
      </c>
      <c r="G309" s="62" t="s">
        <v>2047</v>
      </c>
      <c r="J309" s="70" t="s">
        <v>2354</v>
      </c>
      <c r="K309" s="61" t="s">
        <v>2048</v>
      </c>
      <c r="N309" s="63">
        <v>1</v>
      </c>
      <c r="P309" s="69" t="s">
        <v>688</v>
      </c>
      <c r="Q309" s="67" t="s">
        <v>608</v>
      </c>
      <c r="R309" s="68" t="s">
        <v>608</v>
      </c>
      <c r="T309" s="115" t="s">
        <v>145</v>
      </c>
      <c r="U309" s="121" t="s">
        <v>171</v>
      </c>
      <c r="V309" s="121" t="s">
        <v>167</v>
      </c>
      <c r="AB309" s="69" t="s">
        <v>2958</v>
      </c>
      <c r="AC309" s="69">
        <v>-1</v>
      </c>
      <c r="AD309" s="7"/>
      <c r="AE309" s="70" t="s">
        <v>2823</v>
      </c>
      <c r="AF309" s="149">
        <f>VLOOKUP($J309,context!$K$2:$AC$348,5,FALSE)</f>
        <v>0</v>
      </c>
      <c r="AG309" s="149">
        <f>VLOOKUP($J309,context!$K$2:$AC$348,6,FALSE)</f>
        <v>0</v>
      </c>
      <c r="AH309" s="149">
        <f>VLOOKUP($J309,context!$K$2:$AC$348,7,FALSE)</f>
        <v>0</v>
      </c>
      <c r="AI309" s="149">
        <f>VLOOKUP($J309,context!$K$2:$AC$348,8,FALSE)</f>
        <v>0</v>
      </c>
      <c r="AJ309" s="149">
        <f>VLOOKUP($J309,context!$K$2:$AC$348,9,FALSE)</f>
        <v>0</v>
      </c>
      <c r="AK309" s="149">
        <f>VLOOKUP($J309,context!$K$2:$AC$348,10,FALSE)</f>
        <v>0</v>
      </c>
      <c r="AL309" s="149">
        <f>VLOOKUP($J309,context!$K$2:$AC$348,11,FALSE)</f>
        <v>0</v>
      </c>
      <c r="AM309" s="149">
        <f>VLOOKUP($J309,context!$K$2:$AC$348,12,FALSE)</f>
        <v>0</v>
      </c>
      <c r="AN309" s="149">
        <f>VLOOKUP($J309,context!$K$2:$AC$348,13,FALSE)</f>
        <v>0</v>
      </c>
      <c r="AO309" s="149">
        <f>VLOOKUP($J309,context!$K$2:$AC$348,14,FALSE)</f>
        <v>0</v>
      </c>
      <c r="AP309" s="149">
        <f>VLOOKUP($J309,context!$K$2:$AC$348,15,FALSE)</f>
        <v>0</v>
      </c>
      <c r="AQ309" s="149">
        <f>VLOOKUP($J309,context!$K$2:$AC$348,16,FALSE)</f>
        <v>0</v>
      </c>
      <c r="AR309" s="149">
        <f t="shared" si="4"/>
        <v>0</v>
      </c>
      <c r="AS309" s="149">
        <f>MAX(AF309:AQ309)</f>
        <v>0</v>
      </c>
      <c r="AT309" s="149">
        <f>MIN(AF309:AQ309)</f>
        <v>0</v>
      </c>
    </row>
    <row r="310" spans="1:46" hidden="1">
      <c r="A310" s="52">
        <v>42</v>
      </c>
      <c r="B310" s="52" t="s">
        <v>13</v>
      </c>
      <c r="C310" s="66" t="s">
        <v>44</v>
      </c>
      <c r="D310" s="52"/>
      <c r="E310" s="77" t="s">
        <v>629</v>
      </c>
      <c r="F310" s="50">
        <v>4</v>
      </c>
      <c r="G310" s="77" t="s">
        <v>377</v>
      </c>
      <c r="H310" s="77"/>
      <c r="I310" s="69" t="s">
        <v>377</v>
      </c>
      <c r="J310" s="70" t="s">
        <v>402</v>
      </c>
      <c r="K310" s="69" t="s">
        <v>679</v>
      </c>
      <c r="L310" s="69">
        <v>0</v>
      </c>
      <c r="M310" s="77"/>
      <c r="N310" s="6">
        <v>1</v>
      </c>
      <c r="O310" s="55"/>
      <c r="P310" s="77" t="s">
        <v>65</v>
      </c>
      <c r="Q310" s="67" t="s">
        <v>608</v>
      </c>
      <c r="R310" s="68" t="s">
        <v>145</v>
      </c>
      <c r="S310" s="74" t="s">
        <v>66</v>
      </c>
      <c r="T310" s="115" t="s">
        <v>66</v>
      </c>
      <c r="U310" s="121" t="s">
        <v>171</v>
      </c>
      <c r="V310" s="121" t="s">
        <v>402</v>
      </c>
      <c r="W310" s="77"/>
      <c r="X310" s="69" t="s">
        <v>609</v>
      </c>
      <c r="Y310" s="77"/>
      <c r="Z310" s="77"/>
      <c r="AB310" s="69"/>
      <c r="AC310" s="77"/>
      <c r="AD310" s="7"/>
      <c r="AE310" s="70" t="s">
        <v>89</v>
      </c>
      <c r="AF310" s="149">
        <f>VLOOKUP($J310,context!$K$2:$AC$348,5,FALSE)</f>
        <v>0</v>
      </c>
      <c r="AG310" s="149">
        <f>VLOOKUP($J310,context!$K$2:$AC$348,6,FALSE)</f>
        <v>0</v>
      </c>
      <c r="AH310" s="149">
        <f>VLOOKUP($J310,context!$K$2:$AC$348,7,FALSE)</f>
        <v>0</v>
      </c>
      <c r="AI310" s="149">
        <f>VLOOKUP($J310,context!$K$2:$AC$348,8,FALSE)</f>
        <v>1</v>
      </c>
      <c r="AJ310" s="149">
        <f>VLOOKUP($J310,context!$K$2:$AC$348,9,FALSE)</f>
        <v>0.2</v>
      </c>
      <c r="AK310" s="149">
        <f>VLOOKUP($J310,context!$K$2:$AC$348,10,FALSE)</f>
        <v>0</v>
      </c>
      <c r="AL310" s="149">
        <f>VLOOKUP($J310,context!$K$2:$AC$348,11,FALSE)</f>
        <v>0.2</v>
      </c>
      <c r="AM310" s="149">
        <f>VLOOKUP($J310,context!$K$2:$AC$348,12,FALSE)</f>
        <v>0.2</v>
      </c>
      <c r="AN310" s="149">
        <f>VLOOKUP($J310,context!$K$2:$AC$348,13,FALSE)</f>
        <v>0.2</v>
      </c>
      <c r="AO310" s="149">
        <f>VLOOKUP($J310,context!$K$2:$AC$348,14,FALSE)</f>
        <v>0.2</v>
      </c>
      <c r="AP310" s="149">
        <f>VLOOKUP($J310,context!$K$2:$AC$348,15,FALSE)</f>
        <v>0</v>
      </c>
      <c r="AQ310" s="149">
        <f>VLOOKUP($J310,context!$K$2:$AC$348,16,FALSE)</f>
        <v>0</v>
      </c>
      <c r="AR310" s="149">
        <f t="shared" si="4"/>
        <v>1.9999999999999998</v>
      </c>
    </row>
    <row r="311" spans="1:46" hidden="1">
      <c r="A311" s="52">
        <v>236</v>
      </c>
      <c r="B311" s="52" t="s">
        <v>13</v>
      </c>
      <c r="C311" s="115" t="s">
        <v>41</v>
      </c>
      <c r="D311" s="52" t="s">
        <v>812</v>
      </c>
      <c r="E311" s="77" t="s">
        <v>842</v>
      </c>
      <c r="F311" s="50">
        <v>4</v>
      </c>
      <c r="G311" s="50" t="s">
        <v>376</v>
      </c>
      <c r="H311" s="50"/>
      <c r="I311" s="69" t="s">
        <v>376</v>
      </c>
      <c r="J311" s="70" t="s">
        <v>402</v>
      </c>
      <c r="K311" s="77" t="s">
        <v>843</v>
      </c>
      <c r="L311" s="69">
        <v>0</v>
      </c>
      <c r="M311" s="77" t="s">
        <v>815</v>
      </c>
      <c r="N311" s="6">
        <v>1</v>
      </c>
      <c r="O311" s="6"/>
      <c r="P311" s="77" t="s">
        <v>65</v>
      </c>
      <c r="Q311" s="67" t="s">
        <v>608</v>
      </c>
      <c r="R311" s="68" t="s">
        <v>145</v>
      </c>
      <c r="S311" s="74" t="s">
        <v>66</v>
      </c>
      <c r="T311" s="115" t="s">
        <v>66</v>
      </c>
      <c r="U311" s="121" t="s">
        <v>171</v>
      </c>
      <c r="V311" s="121" t="s">
        <v>402</v>
      </c>
      <c r="W311" s="77"/>
      <c r="X311" s="69" t="s">
        <v>609</v>
      </c>
      <c r="Y311" s="77"/>
      <c r="Z311" s="77"/>
      <c r="AB311" s="69"/>
      <c r="AC311" s="77"/>
      <c r="AD311" s="7"/>
      <c r="AE311" s="70" t="s">
        <v>89</v>
      </c>
      <c r="AF311" s="149">
        <f>VLOOKUP($J311,context!$K$2:$AC$348,5,FALSE)</f>
        <v>0</v>
      </c>
      <c r="AG311" s="149">
        <f>VLOOKUP($J311,context!$K$2:$AC$348,6,FALSE)</f>
        <v>0</v>
      </c>
      <c r="AH311" s="149">
        <f>VLOOKUP($J311,context!$K$2:$AC$348,7,FALSE)</f>
        <v>0</v>
      </c>
      <c r="AI311" s="149">
        <f>VLOOKUP($J311,context!$K$2:$AC$348,8,FALSE)</f>
        <v>1</v>
      </c>
      <c r="AJ311" s="149">
        <f>VLOOKUP($J311,context!$K$2:$AC$348,9,FALSE)</f>
        <v>0.2</v>
      </c>
      <c r="AK311" s="149">
        <f>VLOOKUP($J311,context!$K$2:$AC$348,10,FALSE)</f>
        <v>0</v>
      </c>
      <c r="AL311" s="149">
        <f>VLOOKUP($J311,context!$K$2:$AC$348,11,FALSE)</f>
        <v>0.2</v>
      </c>
      <c r="AM311" s="149">
        <f>VLOOKUP($J311,context!$K$2:$AC$348,12,FALSE)</f>
        <v>0.2</v>
      </c>
      <c r="AN311" s="149">
        <f>VLOOKUP($J311,context!$K$2:$AC$348,13,FALSE)</f>
        <v>0.2</v>
      </c>
      <c r="AO311" s="149">
        <f>VLOOKUP($J311,context!$K$2:$AC$348,14,FALSE)</f>
        <v>0.2</v>
      </c>
      <c r="AP311" s="149">
        <f>VLOOKUP($J311,context!$K$2:$AC$348,15,FALSE)</f>
        <v>0</v>
      </c>
      <c r="AQ311" s="149">
        <f>VLOOKUP($J311,context!$K$2:$AC$348,16,FALSE)</f>
        <v>0</v>
      </c>
      <c r="AR311" s="149">
        <f t="shared" si="4"/>
        <v>1.9999999999999998</v>
      </c>
    </row>
    <row r="312" spans="1:46" hidden="1">
      <c r="A312" s="52">
        <v>464</v>
      </c>
      <c r="B312" s="52" t="s">
        <v>13</v>
      </c>
      <c r="C312" s="66" t="s">
        <v>29</v>
      </c>
      <c r="D312" s="52" t="s">
        <v>1159</v>
      </c>
      <c r="E312" s="77" t="s">
        <v>1160</v>
      </c>
      <c r="F312" s="50">
        <v>3</v>
      </c>
      <c r="G312" s="50" t="s">
        <v>1173</v>
      </c>
      <c r="H312" s="77" t="s">
        <v>402</v>
      </c>
      <c r="I312" s="69" t="s">
        <v>402</v>
      </c>
      <c r="J312" s="70" t="s">
        <v>402</v>
      </c>
      <c r="K312" s="77"/>
      <c r="L312" s="69">
        <v>0</v>
      </c>
      <c r="M312" s="77"/>
      <c r="N312" s="6">
        <v>1</v>
      </c>
      <c r="O312" s="55"/>
      <c r="P312" s="77" t="s">
        <v>65</v>
      </c>
      <c r="Q312" s="67" t="s">
        <v>608</v>
      </c>
      <c r="R312" s="68" t="s">
        <v>145</v>
      </c>
      <c r="S312" s="74" t="s">
        <v>66</v>
      </c>
      <c r="T312" s="115" t="s">
        <v>66</v>
      </c>
      <c r="U312" s="121" t="s">
        <v>171</v>
      </c>
      <c r="V312" s="121" t="s">
        <v>402</v>
      </c>
      <c r="W312" s="77"/>
      <c r="X312" s="69" t="s">
        <v>609</v>
      </c>
      <c r="Y312" s="77"/>
      <c r="Z312" s="77"/>
      <c r="AB312" s="69"/>
      <c r="AC312" s="77"/>
      <c r="AD312" s="7"/>
      <c r="AE312" s="70" t="s">
        <v>89</v>
      </c>
      <c r="AF312" s="149">
        <f>VLOOKUP($J312,context!$K$2:$AC$348,5,FALSE)</f>
        <v>0</v>
      </c>
      <c r="AG312" s="149">
        <f>VLOOKUP($J312,context!$K$2:$AC$348,6,FALSE)</f>
        <v>0</v>
      </c>
      <c r="AH312" s="149">
        <f>VLOOKUP($J312,context!$K$2:$AC$348,7,FALSE)</f>
        <v>0</v>
      </c>
      <c r="AI312" s="149">
        <f>VLOOKUP($J312,context!$K$2:$AC$348,8,FALSE)</f>
        <v>1</v>
      </c>
      <c r="AJ312" s="149">
        <f>VLOOKUP($J312,context!$K$2:$AC$348,9,FALSE)</f>
        <v>0.2</v>
      </c>
      <c r="AK312" s="149">
        <f>VLOOKUP($J312,context!$K$2:$AC$348,10,FALSE)</f>
        <v>0</v>
      </c>
      <c r="AL312" s="149">
        <f>VLOOKUP($J312,context!$K$2:$AC$348,11,FALSE)</f>
        <v>0.2</v>
      </c>
      <c r="AM312" s="149">
        <f>VLOOKUP($J312,context!$K$2:$AC$348,12,FALSE)</f>
        <v>0.2</v>
      </c>
      <c r="AN312" s="149">
        <f>VLOOKUP($J312,context!$K$2:$AC$348,13,FALSE)</f>
        <v>0.2</v>
      </c>
      <c r="AO312" s="149">
        <f>VLOOKUP($J312,context!$K$2:$AC$348,14,FALSE)</f>
        <v>0.2</v>
      </c>
      <c r="AP312" s="149">
        <f>VLOOKUP($J312,context!$K$2:$AC$348,15,FALSE)</f>
        <v>0</v>
      </c>
      <c r="AQ312" s="149">
        <f>VLOOKUP($J312,context!$K$2:$AC$348,16,FALSE)</f>
        <v>0</v>
      </c>
      <c r="AR312" s="149">
        <f t="shared" si="4"/>
        <v>1.9999999999999998</v>
      </c>
    </row>
    <row r="313" spans="1:46" hidden="1">
      <c r="A313" s="52">
        <v>553</v>
      </c>
      <c r="B313" s="52" t="s">
        <v>13</v>
      </c>
      <c r="C313" s="114" t="s">
        <v>1732</v>
      </c>
      <c r="E313" s="69" t="s">
        <v>1891</v>
      </c>
      <c r="F313" s="61">
        <v>3</v>
      </c>
      <c r="G313" s="69" t="s">
        <v>1691</v>
      </c>
      <c r="I313" s="69" t="s">
        <v>1691</v>
      </c>
      <c r="J313" s="70" t="s">
        <v>402</v>
      </c>
      <c r="K313" s="61" t="s">
        <v>1789</v>
      </c>
      <c r="L313" s="69">
        <v>0</v>
      </c>
      <c r="M313" s="61" t="s">
        <v>1790</v>
      </c>
      <c r="N313" s="63">
        <v>1</v>
      </c>
      <c r="P313" s="77" t="s">
        <v>65</v>
      </c>
      <c r="Q313" s="67" t="s">
        <v>608</v>
      </c>
      <c r="R313" s="68" t="s">
        <v>145</v>
      </c>
      <c r="S313" s="74" t="s">
        <v>66</v>
      </c>
      <c r="T313" s="115" t="s">
        <v>66</v>
      </c>
      <c r="U313" s="121" t="s">
        <v>171</v>
      </c>
      <c r="V313" s="121" t="s">
        <v>402</v>
      </c>
      <c r="X313" s="69" t="s">
        <v>609</v>
      </c>
      <c r="AE313" s="70" t="s">
        <v>89</v>
      </c>
      <c r="AF313" s="149">
        <f>VLOOKUP($J313,context!$K$2:$AC$348,5,FALSE)</f>
        <v>0</v>
      </c>
      <c r="AG313" s="149">
        <f>VLOOKUP($J313,context!$K$2:$AC$348,6,FALSE)</f>
        <v>0</v>
      </c>
      <c r="AH313" s="149">
        <f>VLOOKUP($J313,context!$K$2:$AC$348,7,FALSE)</f>
        <v>0</v>
      </c>
      <c r="AI313" s="149">
        <f>VLOOKUP($J313,context!$K$2:$AC$348,8,FALSE)</f>
        <v>1</v>
      </c>
      <c r="AJ313" s="149">
        <f>VLOOKUP($J313,context!$K$2:$AC$348,9,FALSE)</f>
        <v>0.2</v>
      </c>
      <c r="AK313" s="149">
        <f>VLOOKUP($J313,context!$K$2:$AC$348,10,FALSE)</f>
        <v>0</v>
      </c>
      <c r="AL313" s="149">
        <f>VLOOKUP($J313,context!$K$2:$AC$348,11,FALSE)</f>
        <v>0.2</v>
      </c>
      <c r="AM313" s="149">
        <f>VLOOKUP($J313,context!$K$2:$AC$348,12,FALSE)</f>
        <v>0.2</v>
      </c>
      <c r="AN313" s="149">
        <f>VLOOKUP($J313,context!$K$2:$AC$348,13,FALSE)</f>
        <v>0.2</v>
      </c>
      <c r="AO313" s="149">
        <f>VLOOKUP($J313,context!$K$2:$AC$348,14,FALSE)</f>
        <v>0.2</v>
      </c>
      <c r="AP313" s="149">
        <f>VLOOKUP($J313,context!$K$2:$AC$348,15,FALSE)</f>
        <v>0</v>
      </c>
      <c r="AQ313" s="149">
        <f>VLOOKUP($J313,context!$K$2:$AC$348,16,FALSE)</f>
        <v>0</v>
      </c>
      <c r="AR313" s="149">
        <f t="shared" si="4"/>
        <v>1.9999999999999998</v>
      </c>
    </row>
    <row r="314" spans="1:46" hidden="1">
      <c r="A314" s="52">
        <v>708</v>
      </c>
      <c r="B314" s="52" t="s">
        <v>13</v>
      </c>
      <c r="C314" s="117" t="s">
        <v>1902</v>
      </c>
      <c r="E314" s="69" t="s">
        <v>2271</v>
      </c>
      <c r="G314" s="62" t="s">
        <v>1691</v>
      </c>
      <c r="J314" s="70" t="s">
        <v>402</v>
      </c>
      <c r="K314" s="69" t="s">
        <v>2334</v>
      </c>
      <c r="L314" s="69">
        <v>1</v>
      </c>
      <c r="N314" s="63">
        <v>1</v>
      </c>
      <c r="P314" s="77" t="s">
        <v>65</v>
      </c>
      <c r="Q314" s="67" t="s">
        <v>608</v>
      </c>
      <c r="R314" s="68" t="s">
        <v>145</v>
      </c>
      <c r="S314" s="74" t="s">
        <v>66</v>
      </c>
      <c r="T314" s="115" t="s">
        <v>66</v>
      </c>
      <c r="U314" s="121" t="s">
        <v>171</v>
      </c>
      <c r="V314" s="121" t="s">
        <v>402</v>
      </c>
      <c r="X314" s="69" t="s">
        <v>609</v>
      </c>
      <c r="AE314" s="70" t="s">
        <v>89</v>
      </c>
      <c r="AF314" s="149">
        <f>VLOOKUP($J314,context!$K$2:$AC$348,5,FALSE)</f>
        <v>0</v>
      </c>
      <c r="AG314" s="149">
        <f>VLOOKUP($J314,context!$K$2:$AC$348,6,FALSE)</f>
        <v>0</v>
      </c>
      <c r="AH314" s="149">
        <f>VLOOKUP($J314,context!$K$2:$AC$348,7,FALSE)</f>
        <v>0</v>
      </c>
      <c r="AI314" s="149">
        <f>VLOOKUP($J314,context!$K$2:$AC$348,8,FALSE)</f>
        <v>1</v>
      </c>
      <c r="AJ314" s="149">
        <f>VLOOKUP($J314,context!$K$2:$AC$348,9,FALSE)</f>
        <v>0.2</v>
      </c>
      <c r="AK314" s="149">
        <f>VLOOKUP($J314,context!$K$2:$AC$348,10,FALSE)</f>
        <v>0</v>
      </c>
      <c r="AL314" s="149">
        <f>VLOOKUP($J314,context!$K$2:$AC$348,11,FALSE)</f>
        <v>0.2</v>
      </c>
      <c r="AM314" s="149">
        <f>VLOOKUP($J314,context!$K$2:$AC$348,12,FALSE)</f>
        <v>0.2</v>
      </c>
      <c r="AN314" s="149">
        <f>VLOOKUP($J314,context!$K$2:$AC$348,13,FALSE)</f>
        <v>0.2</v>
      </c>
      <c r="AO314" s="149">
        <f>VLOOKUP($J314,context!$K$2:$AC$348,14,FALSE)</f>
        <v>0.2</v>
      </c>
      <c r="AP314" s="149">
        <f>VLOOKUP($J314,context!$K$2:$AC$348,15,FALSE)</f>
        <v>0</v>
      </c>
      <c r="AQ314" s="149">
        <f>VLOOKUP($J314,context!$K$2:$AC$348,16,FALSE)</f>
        <v>0</v>
      </c>
      <c r="AR314" s="149">
        <f t="shared" si="4"/>
        <v>1.9999999999999998</v>
      </c>
    </row>
    <row r="315" spans="1:46" hidden="1">
      <c r="A315" s="122">
        <v>875</v>
      </c>
      <c r="B315" s="52" t="s">
        <v>13</v>
      </c>
      <c r="C315" s="123" t="s">
        <v>2413</v>
      </c>
      <c r="D315" s="123" t="s">
        <v>2489</v>
      </c>
      <c r="E315" s="122" t="s">
        <v>2414</v>
      </c>
      <c r="F315" s="122">
        <v>4</v>
      </c>
      <c r="G315" s="124" t="s">
        <v>89</v>
      </c>
      <c r="H315" s="122"/>
      <c r="I315" s="122"/>
      <c r="J315" s="70" t="s">
        <v>402</v>
      </c>
      <c r="K315" s="122" t="s">
        <v>2490</v>
      </c>
      <c r="L315" s="69">
        <v>0</v>
      </c>
      <c r="M315" s="122"/>
      <c r="N315" s="123">
        <v>1</v>
      </c>
      <c r="O315" s="126"/>
      <c r="P315" s="122" t="s">
        <v>65</v>
      </c>
      <c r="Q315" s="127"/>
      <c r="R315" s="125"/>
      <c r="S315" s="125"/>
      <c r="T315" s="123"/>
      <c r="U315" s="127"/>
      <c r="V315" s="127"/>
      <c r="W315" s="122"/>
      <c r="X315" s="122"/>
      <c r="Y315" s="122"/>
      <c r="Z315" s="122"/>
      <c r="AA315" s="122"/>
      <c r="AB315" s="122"/>
      <c r="AC315" s="122"/>
      <c r="AE315" s="70" t="s">
        <v>89</v>
      </c>
      <c r="AF315" s="149">
        <f>VLOOKUP($J315,context!$K$2:$AC$348,5,FALSE)</f>
        <v>0</v>
      </c>
      <c r="AG315" s="149">
        <f>VLOOKUP($J315,context!$K$2:$AC$348,6,FALSE)</f>
        <v>0</v>
      </c>
      <c r="AH315" s="149">
        <f>VLOOKUP($J315,context!$K$2:$AC$348,7,FALSE)</f>
        <v>0</v>
      </c>
      <c r="AI315" s="149">
        <f>VLOOKUP($J315,context!$K$2:$AC$348,8,FALSE)</f>
        <v>1</v>
      </c>
      <c r="AJ315" s="149">
        <f>VLOOKUP($J315,context!$K$2:$AC$348,9,FALSE)</f>
        <v>0.2</v>
      </c>
      <c r="AK315" s="149">
        <f>VLOOKUP($J315,context!$K$2:$AC$348,10,FALSE)</f>
        <v>0</v>
      </c>
      <c r="AL315" s="149">
        <f>VLOOKUP($J315,context!$K$2:$AC$348,11,FALSE)</f>
        <v>0.2</v>
      </c>
      <c r="AM315" s="149">
        <f>VLOOKUP($J315,context!$K$2:$AC$348,12,FALSE)</f>
        <v>0.2</v>
      </c>
      <c r="AN315" s="149">
        <f>VLOOKUP($J315,context!$K$2:$AC$348,13,FALSE)</f>
        <v>0.2</v>
      </c>
      <c r="AO315" s="149">
        <f>VLOOKUP($J315,context!$K$2:$AC$348,14,FALSE)</f>
        <v>0.2</v>
      </c>
      <c r="AP315" s="149">
        <f>VLOOKUP($J315,context!$K$2:$AC$348,15,FALSE)</f>
        <v>0</v>
      </c>
      <c r="AQ315" s="149">
        <f>VLOOKUP($J315,context!$K$2:$AC$348,16,FALSE)</f>
        <v>0</v>
      </c>
      <c r="AR315" s="149">
        <f t="shared" si="4"/>
        <v>1.9999999999999998</v>
      </c>
    </row>
    <row r="316" spans="1:46" hidden="1">
      <c r="A316" s="52">
        <v>346</v>
      </c>
      <c r="B316" s="52" t="s">
        <v>2708</v>
      </c>
      <c r="C316" s="66" t="s">
        <v>905</v>
      </c>
      <c r="D316" s="52"/>
      <c r="E316" s="77" t="s">
        <v>906</v>
      </c>
      <c r="F316" s="50">
        <v>5</v>
      </c>
      <c r="G316" s="50" t="s">
        <v>1024</v>
      </c>
      <c r="H316" s="77" t="s">
        <v>1025</v>
      </c>
      <c r="I316" s="69" t="s">
        <v>1026</v>
      </c>
      <c r="J316" s="70" t="s">
        <v>87</v>
      </c>
      <c r="K316" s="77"/>
      <c r="L316" s="69">
        <v>0</v>
      </c>
      <c r="M316" s="77"/>
      <c r="N316" s="6">
        <v>1</v>
      </c>
      <c r="O316" s="55">
        <v>43015</v>
      </c>
      <c r="P316" s="77" t="s">
        <v>65</v>
      </c>
      <c r="Q316" s="67" t="s">
        <v>607</v>
      </c>
      <c r="R316" s="68" t="s">
        <v>87</v>
      </c>
      <c r="S316" s="74" t="s">
        <v>66</v>
      </c>
      <c r="T316" s="115" t="s">
        <v>66</v>
      </c>
      <c r="U316" s="121" t="s">
        <v>95</v>
      </c>
      <c r="V316" s="121" t="s">
        <v>87</v>
      </c>
      <c r="W316" s="77"/>
      <c r="X316" s="69" t="s">
        <v>609</v>
      </c>
      <c r="Y316" s="77"/>
      <c r="Z316" s="77"/>
      <c r="AB316" s="69" t="s">
        <v>1232</v>
      </c>
      <c r="AC316" s="69">
        <v>0</v>
      </c>
      <c r="AD316" s="160" t="s">
        <v>2785</v>
      </c>
      <c r="AE316" s="70" t="s">
        <v>2989</v>
      </c>
      <c r="AF316" s="149">
        <f>VLOOKUP($J316,context!$K$2:$AC$348,5,FALSE)</f>
        <v>0</v>
      </c>
      <c r="AG316" s="149">
        <f>VLOOKUP($J316,context!$K$2:$AC$348,6,FALSE)</f>
        <v>0</v>
      </c>
      <c r="AH316" s="149">
        <f>VLOOKUP($J316,context!$K$2:$AC$348,7,FALSE)</f>
        <v>0</v>
      </c>
      <c r="AI316" s="149">
        <f>VLOOKUP($J316,context!$K$2:$AC$348,8,FALSE)</f>
        <v>1</v>
      </c>
      <c r="AJ316" s="149">
        <f>VLOOKUP($J316,context!$K$2:$AC$348,9,FALSE)</f>
        <v>0.4</v>
      </c>
      <c r="AK316" s="149">
        <f>VLOOKUP($J316,context!$K$2:$AC$348,10,FALSE)</f>
        <v>0</v>
      </c>
      <c r="AL316" s="149">
        <f>VLOOKUP($J316,context!$K$2:$AC$348,11,FALSE)</f>
        <v>0.2</v>
      </c>
      <c r="AM316" s="149">
        <f>VLOOKUP($J316,context!$K$2:$AC$348,12,FALSE)</f>
        <v>0.2</v>
      </c>
      <c r="AN316" s="149">
        <f>VLOOKUP($J316,context!$K$2:$AC$348,13,FALSE)</f>
        <v>0.4</v>
      </c>
      <c r="AO316" s="149">
        <f>VLOOKUP($J316,context!$K$2:$AC$348,14,FALSE)</f>
        <v>0.2</v>
      </c>
      <c r="AP316" s="149">
        <f>VLOOKUP($J316,context!$K$2:$AC$348,15,FALSE)</f>
        <v>0</v>
      </c>
      <c r="AQ316" s="149">
        <f>VLOOKUP($J316,context!$K$2:$AC$348,16,FALSE)</f>
        <v>0</v>
      </c>
      <c r="AR316" s="149">
        <f t="shared" si="4"/>
        <v>2.4</v>
      </c>
    </row>
    <row r="317" spans="1:46" hidden="1">
      <c r="A317" s="52">
        <v>404</v>
      </c>
      <c r="B317" s="52" t="s">
        <v>2708</v>
      </c>
      <c r="C317" s="52" t="s">
        <v>905</v>
      </c>
      <c r="D317" s="52"/>
      <c r="E317" s="175" t="s">
        <v>1104</v>
      </c>
      <c r="F317" s="176">
        <v>4</v>
      </c>
      <c r="G317" s="175" t="s">
        <v>1024</v>
      </c>
      <c r="H317" s="77"/>
      <c r="I317" s="69" t="s">
        <v>1024</v>
      </c>
      <c r="J317" s="177" t="s">
        <v>87</v>
      </c>
      <c r="K317" s="175" t="s">
        <v>1025</v>
      </c>
      <c r="L317" s="175">
        <v>0</v>
      </c>
      <c r="M317" s="175"/>
      <c r="N317" s="52">
        <v>1</v>
      </c>
      <c r="O317" s="55">
        <v>43015</v>
      </c>
      <c r="P317" s="77" t="s">
        <v>65</v>
      </c>
      <c r="Q317" s="67" t="s">
        <v>607</v>
      </c>
      <c r="R317" s="177" t="s">
        <v>87</v>
      </c>
      <c r="S317" s="177" t="s">
        <v>66</v>
      </c>
      <c r="T317" s="52" t="s">
        <v>66</v>
      </c>
      <c r="U317" s="178" t="s">
        <v>95</v>
      </c>
      <c r="V317" s="178" t="s">
        <v>87</v>
      </c>
      <c r="W317" s="175"/>
      <c r="X317" s="175" t="s">
        <v>609</v>
      </c>
      <c r="Y317" s="175"/>
      <c r="Z317" s="175"/>
      <c r="AA317" s="175"/>
      <c r="AB317" s="175" t="s">
        <v>1232</v>
      </c>
      <c r="AC317" s="175">
        <v>0</v>
      </c>
      <c r="AD317" s="181" t="s">
        <v>2785</v>
      </c>
      <c r="AE317" s="177" t="s">
        <v>2989</v>
      </c>
      <c r="AF317" s="179">
        <f>VLOOKUP($J317,context!$K$2:$AC$348,5,FALSE)</f>
        <v>0</v>
      </c>
      <c r="AG317" s="179">
        <f>VLOOKUP($J317,context!$K$2:$AC$348,6,FALSE)</f>
        <v>0</v>
      </c>
      <c r="AH317" s="179">
        <f>VLOOKUP($J317,context!$K$2:$AC$348,7,FALSE)</f>
        <v>0</v>
      </c>
      <c r="AI317" s="179">
        <f>VLOOKUP($J317,context!$K$2:$AC$348,8,FALSE)</f>
        <v>1</v>
      </c>
      <c r="AJ317" s="179">
        <f>VLOOKUP($J317,context!$K$2:$AC$348,9,FALSE)</f>
        <v>0.4</v>
      </c>
      <c r="AK317" s="179">
        <f>VLOOKUP($J317,context!$K$2:$AC$348,10,FALSE)</f>
        <v>0</v>
      </c>
      <c r="AL317" s="179">
        <f>VLOOKUP($J317,context!$K$2:$AC$348,11,FALSE)</f>
        <v>0.2</v>
      </c>
      <c r="AM317" s="179">
        <f>VLOOKUP($J317,context!$K$2:$AC$348,12,FALSE)</f>
        <v>0.2</v>
      </c>
      <c r="AN317" s="179">
        <f>VLOOKUP($J317,context!$K$2:$AC$348,13,FALSE)</f>
        <v>0.4</v>
      </c>
      <c r="AO317" s="179">
        <f>VLOOKUP($J317,context!$K$2:$AC$348,14,FALSE)</f>
        <v>0.2</v>
      </c>
      <c r="AP317" s="179">
        <f>VLOOKUP($J317,context!$K$2:$AC$348,15,FALSE)</f>
        <v>0</v>
      </c>
      <c r="AQ317" s="179">
        <f>VLOOKUP($J317,context!$K$2:$AC$348,16,FALSE)</f>
        <v>0</v>
      </c>
      <c r="AR317" s="149">
        <f t="shared" si="4"/>
        <v>2.4</v>
      </c>
    </row>
    <row r="318" spans="1:46" hidden="1">
      <c r="A318" s="52">
        <v>41</v>
      </c>
      <c r="B318" s="52" t="s">
        <v>13</v>
      </c>
      <c r="C318" s="66" t="s">
        <v>44</v>
      </c>
      <c r="D318" s="52"/>
      <c r="E318" s="77" t="s">
        <v>629</v>
      </c>
      <c r="F318" s="50">
        <v>4</v>
      </c>
      <c r="G318" s="77" t="s">
        <v>87</v>
      </c>
      <c r="H318" s="77"/>
      <c r="I318" s="69" t="s">
        <v>87</v>
      </c>
      <c r="J318" s="70" t="s">
        <v>87</v>
      </c>
      <c r="K318" s="69" t="s">
        <v>677</v>
      </c>
      <c r="L318" s="69">
        <v>0</v>
      </c>
      <c r="M318" s="77"/>
      <c r="N318" s="6">
        <v>1</v>
      </c>
      <c r="O318" s="55"/>
      <c r="P318" s="77" t="s">
        <v>65</v>
      </c>
      <c r="Q318" s="67" t="s">
        <v>607</v>
      </c>
      <c r="R318" s="68" t="s">
        <v>87</v>
      </c>
      <c r="S318" s="74" t="s">
        <v>66</v>
      </c>
      <c r="T318" s="115" t="s">
        <v>66</v>
      </c>
      <c r="U318" s="121" t="s">
        <v>95</v>
      </c>
      <c r="V318" s="121" t="s">
        <v>87</v>
      </c>
      <c r="W318" s="77"/>
      <c r="X318" s="69" t="s">
        <v>609</v>
      </c>
      <c r="Y318" s="77"/>
      <c r="Z318" s="77"/>
      <c r="AA318" s="7" t="s">
        <v>678</v>
      </c>
      <c r="AB318" s="69" t="s">
        <v>1232</v>
      </c>
      <c r="AC318" s="69">
        <v>1</v>
      </c>
      <c r="AD318" s="160" t="s">
        <v>2785</v>
      </c>
      <c r="AE318" s="70" t="s">
        <v>2989</v>
      </c>
      <c r="AF318" s="149">
        <f>VLOOKUP($J318,context!$K$2:$AC$348,5,FALSE)</f>
        <v>0</v>
      </c>
      <c r="AG318" s="149">
        <f>VLOOKUP($J318,context!$K$2:$AC$348,6,FALSE)</f>
        <v>0</v>
      </c>
      <c r="AH318" s="149">
        <f>VLOOKUP($J318,context!$K$2:$AC$348,7,FALSE)</f>
        <v>0</v>
      </c>
      <c r="AI318" s="149">
        <f>VLOOKUP($J318,context!$K$2:$AC$348,8,FALSE)</f>
        <v>1</v>
      </c>
      <c r="AJ318" s="149">
        <f>VLOOKUP($J318,context!$K$2:$AC$348,9,FALSE)</f>
        <v>0.4</v>
      </c>
      <c r="AK318" s="149">
        <f>VLOOKUP($J318,context!$K$2:$AC$348,10,FALSE)</f>
        <v>0</v>
      </c>
      <c r="AL318" s="149">
        <f>VLOOKUP($J318,context!$K$2:$AC$348,11,FALSE)</f>
        <v>0.2</v>
      </c>
      <c r="AM318" s="149">
        <f>VLOOKUP($J318,context!$K$2:$AC$348,12,FALSE)</f>
        <v>0.2</v>
      </c>
      <c r="AN318" s="149">
        <f>VLOOKUP($J318,context!$K$2:$AC$348,13,FALSE)</f>
        <v>0.4</v>
      </c>
      <c r="AO318" s="149">
        <f>VLOOKUP($J318,context!$K$2:$AC$348,14,FALSE)</f>
        <v>0.2</v>
      </c>
      <c r="AP318" s="149">
        <f>VLOOKUP($J318,context!$K$2:$AC$348,15,FALSE)</f>
        <v>0</v>
      </c>
      <c r="AQ318" s="149">
        <f>VLOOKUP($J318,context!$K$2:$AC$348,16,FALSE)</f>
        <v>0</v>
      </c>
      <c r="AR318" s="149">
        <f t="shared" si="4"/>
        <v>2.4</v>
      </c>
    </row>
    <row r="319" spans="1:46" hidden="1">
      <c r="A319" s="52">
        <v>76</v>
      </c>
      <c r="B319" s="52" t="s">
        <v>13</v>
      </c>
      <c r="C319" s="66" t="s">
        <v>721</v>
      </c>
      <c r="D319" s="52"/>
      <c r="E319" s="77" t="s">
        <v>722</v>
      </c>
      <c r="F319" s="50">
        <v>3</v>
      </c>
      <c r="G319" s="50" t="s">
        <v>88</v>
      </c>
      <c r="H319" s="77"/>
      <c r="I319" s="69" t="s">
        <v>88</v>
      </c>
      <c r="J319" s="70" t="s">
        <v>87</v>
      </c>
      <c r="K319" s="77"/>
      <c r="L319" s="69">
        <v>0</v>
      </c>
      <c r="M319" s="77"/>
      <c r="N319" s="6">
        <v>1</v>
      </c>
      <c r="O319" s="55"/>
      <c r="P319" s="77" t="s">
        <v>65</v>
      </c>
      <c r="Q319" s="67" t="s">
        <v>607</v>
      </c>
      <c r="R319" s="68" t="s">
        <v>87</v>
      </c>
      <c r="S319" s="74" t="s">
        <v>66</v>
      </c>
      <c r="T319" s="115" t="s">
        <v>66</v>
      </c>
      <c r="U319" s="121" t="s">
        <v>95</v>
      </c>
      <c r="V319" s="121" t="s">
        <v>87</v>
      </c>
      <c r="W319" s="77"/>
      <c r="X319" s="69" t="s">
        <v>609</v>
      </c>
      <c r="Y319" s="77"/>
      <c r="Z319" s="77"/>
      <c r="AB319" s="69"/>
      <c r="AC319" s="77">
        <v>1</v>
      </c>
      <c r="AD319" s="160" t="s">
        <v>2785</v>
      </c>
      <c r="AE319" s="70" t="s">
        <v>94</v>
      </c>
      <c r="AF319" s="149">
        <f>VLOOKUP($J319,context!$K$2:$AC$348,5,FALSE)</f>
        <v>0</v>
      </c>
      <c r="AG319" s="149">
        <f>VLOOKUP($J319,context!$K$2:$AC$348,6,FALSE)</f>
        <v>0</v>
      </c>
      <c r="AH319" s="149">
        <f>VLOOKUP($J319,context!$K$2:$AC$348,7,FALSE)</f>
        <v>0</v>
      </c>
      <c r="AI319" s="149">
        <f>VLOOKUP($J319,context!$K$2:$AC$348,8,FALSE)</f>
        <v>1</v>
      </c>
      <c r="AJ319" s="149">
        <f>VLOOKUP($J319,context!$K$2:$AC$348,9,FALSE)</f>
        <v>0.4</v>
      </c>
      <c r="AK319" s="149">
        <f>VLOOKUP($J319,context!$K$2:$AC$348,10,FALSE)</f>
        <v>0</v>
      </c>
      <c r="AL319" s="149">
        <f>VLOOKUP($J319,context!$K$2:$AC$348,11,FALSE)</f>
        <v>0.2</v>
      </c>
      <c r="AM319" s="149">
        <f>VLOOKUP($J319,context!$K$2:$AC$348,12,FALSE)</f>
        <v>0.2</v>
      </c>
      <c r="AN319" s="149">
        <f>VLOOKUP($J319,context!$K$2:$AC$348,13,FALSE)</f>
        <v>0.4</v>
      </c>
      <c r="AO319" s="149">
        <f>VLOOKUP($J319,context!$K$2:$AC$348,14,FALSE)</f>
        <v>0.2</v>
      </c>
      <c r="AP319" s="149">
        <f>VLOOKUP($J319,context!$K$2:$AC$348,15,FALSE)</f>
        <v>0</v>
      </c>
      <c r="AQ319" s="149">
        <f>VLOOKUP($J319,context!$K$2:$AC$348,16,FALSE)</f>
        <v>0</v>
      </c>
      <c r="AR319" s="149">
        <f t="shared" si="4"/>
        <v>2.4</v>
      </c>
    </row>
    <row r="320" spans="1:46" hidden="1">
      <c r="A320" s="52">
        <v>87</v>
      </c>
      <c r="B320" s="52" t="s">
        <v>13</v>
      </c>
      <c r="C320" s="66" t="s">
        <v>727</v>
      </c>
      <c r="D320" s="52"/>
      <c r="E320" s="77" t="s">
        <v>728</v>
      </c>
      <c r="F320" s="50">
        <v>2.5</v>
      </c>
      <c r="G320" s="50" t="s">
        <v>607</v>
      </c>
      <c r="H320" s="77"/>
      <c r="I320" s="50" t="s">
        <v>607</v>
      </c>
      <c r="J320" s="70" t="s">
        <v>87</v>
      </c>
      <c r="K320" s="77"/>
      <c r="L320" s="69">
        <v>0</v>
      </c>
      <c r="M320" s="77"/>
      <c r="N320" s="6">
        <v>1</v>
      </c>
      <c r="O320" s="55">
        <v>41549</v>
      </c>
      <c r="P320" s="77" t="s">
        <v>65</v>
      </c>
      <c r="Q320" s="67" t="s">
        <v>607</v>
      </c>
      <c r="R320" s="68" t="s">
        <v>87</v>
      </c>
      <c r="S320" s="74" t="s">
        <v>66</v>
      </c>
      <c r="T320" s="115" t="s">
        <v>66</v>
      </c>
      <c r="U320" s="121" t="s">
        <v>95</v>
      </c>
      <c r="V320" s="121" t="s">
        <v>87</v>
      </c>
      <c r="W320" s="77"/>
      <c r="X320" s="69" t="s">
        <v>609</v>
      </c>
      <c r="Y320" s="77"/>
      <c r="Z320" s="77"/>
      <c r="AB320" s="69"/>
      <c r="AC320" s="77">
        <v>1</v>
      </c>
      <c r="AD320" s="160" t="s">
        <v>2785</v>
      </c>
      <c r="AE320" s="70" t="s">
        <v>94</v>
      </c>
      <c r="AF320" s="149">
        <f>VLOOKUP($J320,context!$K$2:$AC$348,5,FALSE)</f>
        <v>0</v>
      </c>
      <c r="AG320" s="149">
        <f>VLOOKUP($J320,context!$K$2:$AC$348,6,FALSE)</f>
        <v>0</v>
      </c>
      <c r="AH320" s="149">
        <f>VLOOKUP($J320,context!$K$2:$AC$348,7,FALSE)</f>
        <v>0</v>
      </c>
      <c r="AI320" s="149">
        <f>VLOOKUP($J320,context!$K$2:$AC$348,8,FALSE)</f>
        <v>1</v>
      </c>
      <c r="AJ320" s="149">
        <f>VLOOKUP($J320,context!$K$2:$AC$348,9,FALSE)</f>
        <v>0.4</v>
      </c>
      <c r="AK320" s="149">
        <f>VLOOKUP($J320,context!$K$2:$AC$348,10,FALSE)</f>
        <v>0</v>
      </c>
      <c r="AL320" s="149">
        <f>VLOOKUP($J320,context!$K$2:$AC$348,11,FALSE)</f>
        <v>0.2</v>
      </c>
      <c r="AM320" s="149">
        <f>VLOOKUP($J320,context!$K$2:$AC$348,12,FALSE)</f>
        <v>0.2</v>
      </c>
      <c r="AN320" s="149">
        <f>VLOOKUP($J320,context!$K$2:$AC$348,13,FALSE)</f>
        <v>0.4</v>
      </c>
      <c r="AO320" s="149">
        <f>VLOOKUP($J320,context!$K$2:$AC$348,14,FALSE)</f>
        <v>0.2</v>
      </c>
      <c r="AP320" s="149">
        <f>VLOOKUP($J320,context!$K$2:$AC$348,15,FALSE)</f>
        <v>0</v>
      </c>
      <c r="AQ320" s="149">
        <f>VLOOKUP($J320,context!$K$2:$AC$348,16,FALSE)</f>
        <v>0</v>
      </c>
      <c r="AR320" s="149">
        <f t="shared" si="4"/>
        <v>2.4</v>
      </c>
    </row>
    <row r="321" spans="1:44" hidden="1">
      <c r="A321" s="52">
        <v>104</v>
      </c>
      <c r="B321" s="52" t="s">
        <v>13</v>
      </c>
      <c r="C321" s="66" t="s">
        <v>730</v>
      </c>
      <c r="D321" s="52"/>
      <c r="E321" s="77" t="s">
        <v>722</v>
      </c>
      <c r="F321" s="50">
        <v>4</v>
      </c>
      <c r="G321" s="50" t="s">
        <v>87</v>
      </c>
      <c r="H321" s="77"/>
      <c r="I321" s="69" t="s">
        <v>87</v>
      </c>
      <c r="J321" s="70" t="s">
        <v>87</v>
      </c>
      <c r="K321" s="77"/>
      <c r="L321" s="69">
        <v>0</v>
      </c>
      <c r="M321" s="77"/>
      <c r="N321" s="6">
        <v>1</v>
      </c>
      <c r="O321" s="55">
        <v>43017</v>
      </c>
      <c r="P321" s="77" t="s">
        <v>65</v>
      </c>
      <c r="Q321" s="67" t="s">
        <v>607</v>
      </c>
      <c r="R321" s="68" t="s">
        <v>87</v>
      </c>
      <c r="S321" s="74" t="s">
        <v>66</v>
      </c>
      <c r="T321" s="115" t="s">
        <v>66</v>
      </c>
      <c r="U321" s="121" t="s">
        <v>95</v>
      </c>
      <c r="V321" s="121" t="s">
        <v>87</v>
      </c>
      <c r="W321" s="77"/>
      <c r="X321" s="69" t="s">
        <v>609</v>
      </c>
      <c r="Y321" s="77"/>
      <c r="Z321" s="77"/>
      <c r="AB321" s="69" t="s">
        <v>1232</v>
      </c>
      <c r="AC321" s="77">
        <v>1</v>
      </c>
      <c r="AD321" s="160" t="s">
        <v>2785</v>
      </c>
      <c r="AE321" s="70" t="s">
        <v>2989</v>
      </c>
      <c r="AF321" s="149">
        <f>VLOOKUP($J321,context!$K$2:$AC$348,5,FALSE)</f>
        <v>0</v>
      </c>
      <c r="AG321" s="149">
        <f>VLOOKUP($J321,context!$K$2:$AC$348,6,FALSE)</f>
        <v>0</v>
      </c>
      <c r="AH321" s="149">
        <f>VLOOKUP($J321,context!$K$2:$AC$348,7,FALSE)</f>
        <v>0</v>
      </c>
      <c r="AI321" s="149">
        <f>VLOOKUP($J321,context!$K$2:$AC$348,8,FALSE)</f>
        <v>1</v>
      </c>
      <c r="AJ321" s="149">
        <f>VLOOKUP($J321,context!$K$2:$AC$348,9,FALSE)</f>
        <v>0.4</v>
      </c>
      <c r="AK321" s="149">
        <f>VLOOKUP($J321,context!$K$2:$AC$348,10,FALSE)</f>
        <v>0</v>
      </c>
      <c r="AL321" s="149">
        <f>VLOOKUP($J321,context!$K$2:$AC$348,11,FALSE)</f>
        <v>0.2</v>
      </c>
      <c r="AM321" s="149">
        <f>VLOOKUP($J321,context!$K$2:$AC$348,12,FALSE)</f>
        <v>0.2</v>
      </c>
      <c r="AN321" s="149">
        <f>VLOOKUP($J321,context!$K$2:$AC$348,13,FALSE)</f>
        <v>0.4</v>
      </c>
      <c r="AO321" s="149">
        <f>VLOOKUP($J321,context!$K$2:$AC$348,14,FALSE)</f>
        <v>0.2</v>
      </c>
      <c r="AP321" s="149">
        <f>VLOOKUP($J321,context!$K$2:$AC$348,15,FALSE)</f>
        <v>0</v>
      </c>
      <c r="AQ321" s="149">
        <f>VLOOKUP($J321,context!$K$2:$AC$348,16,FALSE)</f>
        <v>0</v>
      </c>
      <c r="AR321" s="149">
        <f t="shared" si="4"/>
        <v>2.4</v>
      </c>
    </row>
    <row r="322" spans="1:44" hidden="1">
      <c r="A322" s="52">
        <v>105</v>
      </c>
      <c r="B322" s="52" t="s">
        <v>13</v>
      </c>
      <c r="C322" s="66" t="s">
        <v>730</v>
      </c>
      <c r="D322" s="52"/>
      <c r="E322" s="77" t="s">
        <v>722</v>
      </c>
      <c r="F322" s="50">
        <v>4</v>
      </c>
      <c r="G322" s="50" t="s">
        <v>396</v>
      </c>
      <c r="H322" s="77"/>
      <c r="I322" s="69" t="s">
        <v>396</v>
      </c>
      <c r="J322" s="70" t="s">
        <v>87</v>
      </c>
      <c r="K322" s="69" t="s">
        <v>2344</v>
      </c>
      <c r="L322" s="69">
        <v>0</v>
      </c>
      <c r="M322" s="77"/>
      <c r="N322" s="6">
        <v>1</v>
      </c>
      <c r="O322" s="55">
        <v>43017</v>
      </c>
      <c r="P322" s="77" t="s">
        <v>65</v>
      </c>
      <c r="Q322" s="67" t="s">
        <v>608</v>
      </c>
      <c r="R322" s="68" t="s">
        <v>396</v>
      </c>
      <c r="S322" s="74" t="s">
        <v>66</v>
      </c>
      <c r="T322" s="115" t="s">
        <v>66</v>
      </c>
      <c r="U322" s="121" t="s">
        <v>171</v>
      </c>
      <c r="V322" s="121" t="s">
        <v>87</v>
      </c>
      <c r="W322" s="77"/>
      <c r="X322" s="69" t="s">
        <v>609</v>
      </c>
      <c r="Y322" s="77"/>
      <c r="Z322" s="77"/>
      <c r="AB322" s="69" t="s">
        <v>1232</v>
      </c>
      <c r="AC322" s="77">
        <v>1</v>
      </c>
      <c r="AD322" s="160" t="s">
        <v>2785</v>
      </c>
      <c r="AE322" s="70" t="s">
        <v>2989</v>
      </c>
      <c r="AF322" s="149">
        <f>VLOOKUP($J322,context!$K$2:$AC$348,5,FALSE)</f>
        <v>0</v>
      </c>
      <c r="AG322" s="149">
        <f>VLOOKUP($J322,context!$K$2:$AC$348,6,FALSE)</f>
        <v>0</v>
      </c>
      <c r="AH322" s="149">
        <f>VLOOKUP($J322,context!$K$2:$AC$348,7,FALSE)</f>
        <v>0</v>
      </c>
      <c r="AI322" s="149">
        <f>VLOOKUP($J322,context!$K$2:$AC$348,8,FALSE)</f>
        <v>1</v>
      </c>
      <c r="AJ322" s="149">
        <f>VLOOKUP($J322,context!$K$2:$AC$348,9,FALSE)</f>
        <v>0.4</v>
      </c>
      <c r="AK322" s="149">
        <f>VLOOKUP($J322,context!$K$2:$AC$348,10,FALSE)</f>
        <v>0</v>
      </c>
      <c r="AL322" s="149">
        <f>VLOOKUP($J322,context!$K$2:$AC$348,11,FALSE)</f>
        <v>0.2</v>
      </c>
      <c r="AM322" s="149">
        <f>VLOOKUP($J322,context!$K$2:$AC$348,12,FALSE)</f>
        <v>0.2</v>
      </c>
      <c r="AN322" s="149">
        <f>VLOOKUP($J322,context!$K$2:$AC$348,13,FALSE)</f>
        <v>0.4</v>
      </c>
      <c r="AO322" s="149">
        <f>VLOOKUP($J322,context!$K$2:$AC$348,14,FALSE)</f>
        <v>0.2</v>
      </c>
      <c r="AP322" s="149">
        <f>VLOOKUP($J322,context!$K$2:$AC$348,15,FALSE)</f>
        <v>0</v>
      </c>
      <c r="AQ322" s="149">
        <f>VLOOKUP($J322,context!$K$2:$AC$348,16,FALSE)</f>
        <v>0</v>
      </c>
      <c r="AR322" s="149">
        <f t="shared" si="4"/>
        <v>2.4</v>
      </c>
    </row>
    <row r="323" spans="1:44" hidden="1">
      <c r="A323" s="52">
        <v>141</v>
      </c>
      <c r="B323" s="52" t="s">
        <v>13</v>
      </c>
      <c r="C323" s="66" t="s">
        <v>38</v>
      </c>
      <c r="D323" s="52"/>
      <c r="E323" s="77" t="s">
        <v>744</v>
      </c>
      <c r="F323" s="50">
        <v>4</v>
      </c>
      <c r="G323" s="50" t="s">
        <v>94</v>
      </c>
      <c r="H323" s="77"/>
      <c r="I323" s="69" t="s">
        <v>87</v>
      </c>
      <c r="J323" s="70" t="s">
        <v>87</v>
      </c>
      <c r="K323" s="77" t="s">
        <v>768</v>
      </c>
      <c r="L323" s="69">
        <v>0</v>
      </c>
      <c r="M323" s="77"/>
      <c r="N323" s="6">
        <v>1</v>
      </c>
      <c r="O323" s="55">
        <v>42328</v>
      </c>
      <c r="P323" s="77" t="s">
        <v>65</v>
      </c>
      <c r="Q323" s="67" t="s">
        <v>607</v>
      </c>
      <c r="R323" s="68" t="s">
        <v>87</v>
      </c>
      <c r="S323" s="74" t="s">
        <v>66</v>
      </c>
      <c r="T323" s="115" t="s">
        <v>66</v>
      </c>
      <c r="U323" s="121" t="s">
        <v>95</v>
      </c>
      <c r="V323" s="121" t="s">
        <v>87</v>
      </c>
      <c r="W323" s="77"/>
      <c r="X323" s="69" t="s">
        <v>609</v>
      </c>
      <c r="Y323" s="77"/>
      <c r="Z323" s="77"/>
      <c r="AB323" s="69" t="s">
        <v>1232</v>
      </c>
      <c r="AC323" s="77">
        <v>1</v>
      </c>
      <c r="AD323" s="160" t="s">
        <v>2785</v>
      </c>
      <c r="AE323" s="70" t="s">
        <v>2989</v>
      </c>
      <c r="AF323" s="149">
        <f>VLOOKUP($J323,context!$K$2:$AC$348,5,FALSE)</f>
        <v>0</v>
      </c>
      <c r="AG323" s="149">
        <f>VLOOKUP($J323,context!$K$2:$AC$348,6,FALSE)</f>
        <v>0</v>
      </c>
      <c r="AH323" s="149">
        <f>VLOOKUP($J323,context!$K$2:$AC$348,7,FALSE)</f>
        <v>0</v>
      </c>
      <c r="AI323" s="149">
        <f>VLOOKUP($J323,context!$K$2:$AC$348,8,FALSE)</f>
        <v>1</v>
      </c>
      <c r="AJ323" s="149">
        <f>VLOOKUP($J323,context!$K$2:$AC$348,9,FALSE)</f>
        <v>0.4</v>
      </c>
      <c r="AK323" s="149">
        <f>VLOOKUP($J323,context!$K$2:$AC$348,10,FALSE)</f>
        <v>0</v>
      </c>
      <c r="AL323" s="149">
        <f>VLOOKUP($J323,context!$K$2:$AC$348,11,FALSE)</f>
        <v>0.2</v>
      </c>
      <c r="AM323" s="149">
        <f>VLOOKUP($J323,context!$K$2:$AC$348,12,FALSE)</f>
        <v>0.2</v>
      </c>
      <c r="AN323" s="149">
        <f>VLOOKUP($J323,context!$K$2:$AC$348,13,FALSE)</f>
        <v>0.4</v>
      </c>
      <c r="AO323" s="149">
        <f>VLOOKUP($J323,context!$K$2:$AC$348,14,FALSE)</f>
        <v>0.2</v>
      </c>
      <c r="AP323" s="149">
        <f>VLOOKUP($J323,context!$K$2:$AC$348,15,FALSE)</f>
        <v>0</v>
      </c>
      <c r="AQ323" s="149">
        <f>VLOOKUP($J323,context!$K$2:$AC$348,16,FALSE)</f>
        <v>0</v>
      </c>
      <c r="AR323" s="149">
        <f t="shared" ref="AR323:AR386" si="5">SUM(AF323:AQ323)</f>
        <v>2.4</v>
      </c>
    </row>
    <row r="324" spans="1:44" hidden="1">
      <c r="A324" s="52">
        <v>164</v>
      </c>
      <c r="B324" s="52" t="s">
        <v>13</v>
      </c>
      <c r="C324" s="66" t="s">
        <v>800</v>
      </c>
      <c r="D324" s="52" t="s">
        <v>801</v>
      </c>
      <c r="E324" s="77" t="s">
        <v>802</v>
      </c>
      <c r="F324" s="50">
        <v>4</v>
      </c>
      <c r="G324" s="50" t="s">
        <v>93</v>
      </c>
      <c r="H324" s="77"/>
      <c r="I324" s="69" t="s">
        <v>93</v>
      </c>
      <c r="J324" s="70" t="s">
        <v>87</v>
      </c>
      <c r="K324" s="77" t="s">
        <v>803</v>
      </c>
      <c r="L324" s="69">
        <v>0</v>
      </c>
      <c r="M324" s="77"/>
      <c r="N324" s="6">
        <v>1</v>
      </c>
      <c r="O324" s="55">
        <v>43018</v>
      </c>
      <c r="P324" s="77" t="s">
        <v>65</v>
      </c>
      <c r="Q324" s="67" t="s">
        <v>607</v>
      </c>
      <c r="R324" s="68" t="s">
        <v>87</v>
      </c>
      <c r="S324" s="74" t="s">
        <v>66</v>
      </c>
      <c r="T324" s="115" t="s">
        <v>66</v>
      </c>
      <c r="U324" s="121" t="s">
        <v>95</v>
      </c>
      <c r="V324" s="121" t="s">
        <v>87</v>
      </c>
      <c r="W324" s="77"/>
      <c r="X324" s="69" t="s">
        <v>609</v>
      </c>
      <c r="Y324" s="77"/>
      <c r="Z324" s="77"/>
      <c r="AB324" s="69" t="s">
        <v>1232</v>
      </c>
      <c r="AC324" s="77">
        <v>1</v>
      </c>
      <c r="AD324" s="160" t="s">
        <v>2785</v>
      </c>
      <c r="AE324" s="70" t="s">
        <v>2989</v>
      </c>
      <c r="AF324" s="149">
        <f>VLOOKUP($J324,context!$K$2:$AC$348,5,FALSE)</f>
        <v>0</v>
      </c>
      <c r="AG324" s="149">
        <f>VLOOKUP($J324,context!$K$2:$AC$348,6,FALSE)</f>
        <v>0</v>
      </c>
      <c r="AH324" s="149">
        <f>VLOOKUP($J324,context!$K$2:$AC$348,7,FALSE)</f>
        <v>0</v>
      </c>
      <c r="AI324" s="149">
        <f>VLOOKUP($J324,context!$K$2:$AC$348,8,FALSE)</f>
        <v>1</v>
      </c>
      <c r="AJ324" s="149">
        <f>VLOOKUP($J324,context!$K$2:$AC$348,9,FALSE)</f>
        <v>0.4</v>
      </c>
      <c r="AK324" s="149">
        <f>VLOOKUP($J324,context!$K$2:$AC$348,10,FALSE)</f>
        <v>0</v>
      </c>
      <c r="AL324" s="149">
        <f>VLOOKUP($J324,context!$K$2:$AC$348,11,FALSE)</f>
        <v>0.2</v>
      </c>
      <c r="AM324" s="149">
        <f>VLOOKUP($J324,context!$K$2:$AC$348,12,FALSE)</f>
        <v>0.2</v>
      </c>
      <c r="AN324" s="149">
        <f>VLOOKUP($J324,context!$K$2:$AC$348,13,FALSE)</f>
        <v>0.4</v>
      </c>
      <c r="AO324" s="149">
        <f>VLOOKUP($J324,context!$K$2:$AC$348,14,FALSE)</f>
        <v>0.2</v>
      </c>
      <c r="AP324" s="149">
        <f>VLOOKUP($J324,context!$K$2:$AC$348,15,FALSE)</f>
        <v>0</v>
      </c>
      <c r="AQ324" s="149">
        <f>VLOOKUP($J324,context!$K$2:$AC$348,16,FALSE)</f>
        <v>0</v>
      </c>
      <c r="AR324" s="149">
        <f t="shared" si="5"/>
        <v>2.4</v>
      </c>
    </row>
    <row r="325" spans="1:44" s="175" customFormat="1" hidden="1">
      <c r="A325" s="52">
        <v>235</v>
      </c>
      <c r="B325" s="52" t="s">
        <v>13</v>
      </c>
      <c r="C325" s="115" t="s">
        <v>41</v>
      </c>
      <c r="D325" s="52" t="s">
        <v>812</v>
      </c>
      <c r="E325" s="77" t="s">
        <v>842</v>
      </c>
      <c r="F325" s="50">
        <v>4</v>
      </c>
      <c r="G325" s="50" t="s">
        <v>90</v>
      </c>
      <c r="H325" s="50"/>
      <c r="I325" s="69" t="s">
        <v>90</v>
      </c>
      <c r="J325" s="70" t="s">
        <v>87</v>
      </c>
      <c r="K325" s="77" t="s">
        <v>677</v>
      </c>
      <c r="L325" s="69">
        <v>0</v>
      </c>
      <c r="M325" s="77" t="s">
        <v>815</v>
      </c>
      <c r="N325" s="6">
        <v>1</v>
      </c>
      <c r="O325" s="6"/>
      <c r="P325" s="77" t="s">
        <v>65</v>
      </c>
      <c r="Q325" s="67" t="s">
        <v>607</v>
      </c>
      <c r="R325" s="68" t="s">
        <v>87</v>
      </c>
      <c r="S325" s="74" t="s">
        <v>66</v>
      </c>
      <c r="T325" s="115" t="s">
        <v>66</v>
      </c>
      <c r="U325" s="121" t="s">
        <v>95</v>
      </c>
      <c r="V325" s="121" t="s">
        <v>87</v>
      </c>
      <c r="W325" s="77"/>
      <c r="X325" s="69" t="s">
        <v>609</v>
      </c>
      <c r="Y325" s="77"/>
      <c r="Z325" s="77"/>
      <c r="AA325" s="7"/>
      <c r="AB325" s="69"/>
      <c r="AC325" s="69">
        <v>1</v>
      </c>
      <c r="AD325" s="160" t="s">
        <v>2785</v>
      </c>
      <c r="AE325" s="70" t="s">
        <v>2989</v>
      </c>
      <c r="AF325" s="149">
        <f>VLOOKUP($J325,context!$K$2:$AC$348,5,FALSE)</f>
        <v>0</v>
      </c>
      <c r="AG325" s="149">
        <f>VLOOKUP($J325,context!$K$2:$AC$348,6,FALSE)</f>
        <v>0</v>
      </c>
      <c r="AH325" s="149">
        <f>VLOOKUP($J325,context!$K$2:$AC$348,7,FALSE)</f>
        <v>0</v>
      </c>
      <c r="AI325" s="149">
        <f>VLOOKUP($J325,context!$K$2:$AC$348,8,FALSE)</f>
        <v>1</v>
      </c>
      <c r="AJ325" s="149">
        <f>VLOOKUP($J325,context!$K$2:$AC$348,9,FALSE)</f>
        <v>0.4</v>
      </c>
      <c r="AK325" s="149">
        <f>VLOOKUP($J325,context!$K$2:$AC$348,10,FALSE)</f>
        <v>0</v>
      </c>
      <c r="AL325" s="149">
        <f>VLOOKUP($J325,context!$K$2:$AC$348,11,FALSE)</f>
        <v>0.2</v>
      </c>
      <c r="AM325" s="149">
        <f>VLOOKUP($J325,context!$K$2:$AC$348,12,FALSE)</f>
        <v>0.2</v>
      </c>
      <c r="AN325" s="149">
        <f>VLOOKUP($J325,context!$K$2:$AC$348,13,FALSE)</f>
        <v>0.4</v>
      </c>
      <c r="AO325" s="149">
        <f>VLOOKUP($J325,context!$K$2:$AC$348,14,FALSE)</f>
        <v>0.2</v>
      </c>
      <c r="AP325" s="149">
        <f>VLOOKUP($J325,context!$K$2:$AC$348,15,FALSE)</f>
        <v>0</v>
      </c>
      <c r="AQ325" s="149">
        <f>VLOOKUP($J325,context!$K$2:$AC$348,16,FALSE)</f>
        <v>0</v>
      </c>
      <c r="AR325" s="179">
        <f t="shared" si="5"/>
        <v>2.4</v>
      </c>
    </row>
    <row r="326" spans="1:44" hidden="1">
      <c r="A326" s="52">
        <v>465</v>
      </c>
      <c r="B326" s="52" t="s">
        <v>13</v>
      </c>
      <c r="C326" s="66" t="s">
        <v>29</v>
      </c>
      <c r="D326" s="52" t="s">
        <v>1159</v>
      </c>
      <c r="E326" s="77" t="s">
        <v>1160</v>
      </c>
      <c r="F326" s="50">
        <v>3</v>
      </c>
      <c r="G326" s="50" t="s">
        <v>1174</v>
      </c>
      <c r="H326" s="77" t="s">
        <v>89</v>
      </c>
      <c r="I326" s="69" t="s">
        <v>89</v>
      </c>
      <c r="J326" s="70" t="s">
        <v>87</v>
      </c>
      <c r="K326" s="77"/>
      <c r="L326" s="69">
        <v>0</v>
      </c>
      <c r="M326" s="77"/>
      <c r="N326" s="6">
        <v>1</v>
      </c>
      <c r="O326" s="55"/>
      <c r="P326" s="77" t="s">
        <v>65</v>
      </c>
      <c r="Q326" s="67" t="s">
        <v>607</v>
      </c>
      <c r="R326" s="68" t="s">
        <v>87</v>
      </c>
      <c r="S326" s="74" t="s">
        <v>66</v>
      </c>
      <c r="T326" s="115" t="s">
        <v>66</v>
      </c>
      <c r="U326" s="121" t="s">
        <v>171</v>
      </c>
      <c r="V326" s="121" t="s">
        <v>87</v>
      </c>
      <c r="W326" s="77"/>
      <c r="X326" s="69" t="s">
        <v>609</v>
      </c>
      <c r="Y326" s="77"/>
      <c r="Z326" s="77"/>
      <c r="AB326" s="69" t="s">
        <v>1231</v>
      </c>
      <c r="AC326" s="77">
        <v>0</v>
      </c>
      <c r="AD326" s="160" t="s">
        <v>2785</v>
      </c>
      <c r="AE326" s="70" t="s">
        <v>94</v>
      </c>
      <c r="AF326" s="149">
        <f>VLOOKUP($J326,context!$K$2:$AC$348,5,FALSE)</f>
        <v>0</v>
      </c>
      <c r="AG326" s="149">
        <f>VLOOKUP($J326,context!$K$2:$AC$348,6,FALSE)</f>
        <v>0</v>
      </c>
      <c r="AH326" s="149">
        <f>VLOOKUP($J326,context!$K$2:$AC$348,7,FALSE)</f>
        <v>0</v>
      </c>
      <c r="AI326" s="149">
        <f>VLOOKUP($J326,context!$K$2:$AC$348,8,FALSE)</f>
        <v>1</v>
      </c>
      <c r="AJ326" s="149">
        <f>VLOOKUP($J326,context!$K$2:$AC$348,9,FALSE)</f>
        <v>0.4</v>
      </c>
      <c r="AK326" s="149">
        <f>VLOOKUP($J326,context!$K$2:$AC$348,10,FALSE)</f>
        <v>0</v>
      </c>
      <c r="AL326" s="149">
        <f>VLOOKUP($J326,context!$K$2:$AC$348,11,FALSE)</f>
        <v>0.2</v>
      </c>
      <c r="AM326" s="149">
        <f>VLOOKUP($J326,context!$K$2:$AC$348,12,FALSE)</f>
        <v>0.2</v>
      </c>
      <c r="AN326" s="149">
        <f>VLOOKUP($J326,context!$K$2:$AC$348,13,FALSE)</f>
        <v>0.4</v>
      </c>
      <c r="AO326" s="149">
        <f>VLOOKUP($J326,context!$K$2:$AC$348,14,FALSE)</f>
        <v>0.2</v>
      </c>
      <c r="AP326" s="149">
        <f>VLOOKUP($J326,context!$K$2:$AC$348,15,FALSE)</f>
        <v>0</v>
      </c>
      <c r="AQ326" s="149">
        <f>VLOOKUP($J326,context!$K$2:$AC$348,16,FALSE)</f>
        <v>0</v>
      </c>
      <c r="AR326" s="149">
        <f t="shared" si="5"/>
        <v>2.4</v>
      </c>
    </row>
    <row r="327" spans="1:44">
      <c r="A327" s="52">
        <v>529</v>
      </c>
      <c r="B327" s="52" t="s">
        <v>13</v>
      </c>
      <c r="C327" s="114" t="s">
        <v>1732</v>
      </c>
      <c r="E327" s="69" t="s">
        <v>1778</v>
      </c>
      <c r="F327" s="69" t="s">
        <v>1779</v>
      </c>
      <c r="G327" s="61" t="s">
        <v>87</v>
      </c>
      <c r="I327" s="61" t="s">
        <v>87</v>
      </c>
      <c r="J327" s="70" t="s">
        <v>87</v>
      </c>
      <c r="K327" s="69" t="s">
        <v>1748</v>
      </c>
      <c r="L327" s="69">
        <v>0</v>
      </c>
      <c r="N327" s="63">
        <v>1</v>
      </c>
      <c r="P327" s="77" t="s">
        <v>65</v>
      </c>
      <c r="Q327" s="67" t="s">
        <v>607</v>
      </c>
      <c r="R327" s="68" t="s">
        <v>87</v>
      </c>
      <c r="S327" s="74" t="s">
        <v>66</v>
      </c>
      <c r="T327" s="115" t="s">
        <v>66</v>
      </c>
      <c r="U327" s="121" t="s">
        <v>95</v>
      </c>
      <c r="V327" s="121" t="s">
        <v>87</v>
      </c>
      <c r="W327" s="77"/>
      <c r="X327" s="69" t="s">
        <v>609</v>
      </c>
      <c r="AD327" s="160" t="s">
        <v>2785</v>
      </c>
      <c r="AE327" s="70" t="s">
        <v>94</v>
      </c>
      <c r="AF327" s="149">
        <f>VLOOKUP($J327,context!$K$2:$AC$348,5,FALSE)</f>
        <v>0</v>
      </c>
      <c r="AG327" s="149">
        <f>VLOOKUP($J327,context!$K$2:$AC$348,6,FALSE)</f>
        <v>0</v>
      </c>
      <c r="AH327" s="149">
        <f>VLOOKUP($J327,context!$K$2:$AC$348,7,FALSE)</f>
        <v>0</v>
      </c>
      <c r="AI327" s="149">
        <f>VLOOKUP($J327,context!$K$2:$AC$348,8,FALSE)</f>
        <v>1</v>
      </c>
      <c r="AJ327" s="149">
        <f>VLOOKUP($J327,context!$K$2:$AC$348,9,FALSE)</f>
        <v>0.4</v>
      </c>
      <c r="AK327" s="149">
        <f>VLOOKUP($J327,context!$K$2:$AC$348,10,FALSE)</f>
        <v>0</v>
      </c>
      <c r="AL327" s="149">
        <f>VLOOKUP($J327,context!$K$2:$AC$348,11,FALSE)</f>
        <v>0.2</v>
      </c>
      <c r="AM327" s="149">
        <f>VLOOKUP($J327,context!$K$2:$AC$348,12,FALSE)</f>
        <v>0.2</v>
      </c>
      <c r="AN327" s="149">
        <f>VLOOKUP($J327,context!$K$2:$AC$348,13,FALSE)</f>
        <v>0.4</v>
      </c>
      <c r="AO327" s="149">
        <f>VLOOKUP($J327,context!$K$2:$AC$348,14,FALSE)</f>
        <v>0.2</v>
      </c>
      <c r="AP327" s="149">
        <f>VLOOKUP($J327,context!$K$2:$AC$348,15,FALSE)</f>
        <v>0</v>
      </c>
      <c r="AQ327" s="149">
        <f>VLOOKUP($J327,context!$K$2:$AC$348,16,FALSE)</f>
        <v>0</v>
      </c>
      <c r="AR327" s="149">
        <f t="shared" si="5"/>
        <v>2.4</v>
      </c>
    </row>
    <row r="328" spans="1:44" hidden="1">
      <c r="A328" s="52">
        <v>555</v>
      </c>
      <c r="B328" s="52" t="s">
        <v>13</v>
      </c>
      <c r="C328" s="114" t="s">
        <v>1732</v>
      </c>
      <c r="E328" s="69" t="s">
        <v>1891</v>
      </c>
      <c r="F328" s="61">
        <v>5</v>
      </c>
      <c r="G328" s="69" t="s">
        <v>1694</v>
      </c>
      <c r="I328" s="69" t="s">
        <v>1694</v>
      </c>
      <c r="J328" s="70" t="s">
        <v>87</v>
      </c>
      <c r="K328" s="61" t="s">
        <v>1793</v>
      </c>
      <c r="L328" s="69">
        <v>0</v>
      </c>
      <c r="M328" s="61" t="s">
        <v>1794</v>
      </c>
      <c r="N328" s="63">
        <v>1</v>
      </c>
      <c r="P328" s="77" t="s">
        <v>65</v>
      </c>
      <c r="Q328" s="67" t="s">
        <v>607</v>
      </c>
      <c r="R328" s="68" t="s">
        <v>87</v>
      </c>
      <c r="S328" s="74" t="s">
        <v>66</v>
      </c>
      <c r="T328" s="115" t="s">
        <v>66</v>
      </c>
      <c r="U328" s="121" t="s">
        <v>95</v>
      </c>
      <c r="V328" s="121" t="s">
        <v>87</v>
      </c>
      <c r="W328" s="77"/>
      <c r="X328" s="69" t="s">
        <v>609</v>
      </c>
      <c r="AD328" s="160" t="s">
        <v>2785</v>
      </c>
      <c r="AE328" s="70" t="s">
        <v>94</v>
      </c>
      <c r="AF328" s="149">
        <f>VLOOKUP($J328,context!$K$2:$AC$348,5,FALSE)</f>
        <v>0</v>
      </c>
      <c r="AG328" s="149">
        <f>VLOOKUP($J328,context!$K$2:$AC$348,6,FALSE)</f>
        <v>0</v>
      </c>
      <c r="AH328" s="149">
        <f>VLOOKUP($J328,context!$K$2:$AC$348,7,FALSE)</f>
        <v>0</v>
      </c>
      <c r="AI328" s="149">
        <f>VLOOKUP($J328,context!$K$2:$AC$348,8,FALSE)</f>
        <v>1</v>
      </c>
      <c r="AJ328" s="149">
        <f>VLOOKUP($J328,context!$K$2:$AC$348,9,FALSE)</f>
        <v>0.4</v>
      </c>
      <c r="AK328" s="149">
        <f>VLOOKUP($J328,context!$K$2:$AC$348,10,FALSE)</f>
        <v>0</v>
      </c>
      <c r="AL328" s="149">
        <f>VLOOKUP($J328,context!$K$2:$AC$348,11,FALSE)</f>
        <v>0.2</v>
      </c>
      <c r="AM328" s="149">
        <f>VLOOKUP($J328,context!$K$2:$AC$348,12,FALSE)</f>
        <v>0.2</v>
      </c>
      <c r="AN328" s="149">
        <f>VLOOKUP($J328,context!$K$2:$AC$348,13,FALSE)</f>
        <v>0.4</v>
      </c>
      <c r="AO328" s="149">
        <f>VLOOKUP($J328,context!$K$2:$AC$348,14,FALSE)</f>
        <v>0.2</v>
      </c>
      <c r="AP328" s="149">
        <f>VLOOKUP($J328,context!$K$2:$AC$348,15,FALSE)</f>
        <v>0</v>
      </c>
      <c r="AQ328" s="149">
        <f>VLOOKUP($J328,context!$K$2:$AC$348,16,FALSE)</f>
        <v>0</v>
      </c>
      <c r="AR328" s="149">
        <f t="shared" si="5"/>
        <v>2.4</v>
      </c>
    </row>
    <row r="329" spans="1:44" hidden="1">
      <c r="A329" s="52">
        <v>709</v>
      </c>
      <c r="B329" s="52" t="s">
        <v>13</v>
      </c>
      <c r="C329" s="117" t="s">
        <v>1902</v>
      </c>
      <c r="E329" s="69" t="s">
        <v>2271</v>
      </c>
      <c r="G329" s="62" t="s">
        <v>1694</v>
      </c>
      <c r="J329" s="70" t="s">
        <v>87</v>
      </c>
      <c r="K329" s="69" t="s">
        <v>2335</v>
      </c>
      <c r="L329" s="69">
        <v>1</v>
      </c>
      <c r="N329" s="63">
        <v>1</v>
      </c>
      <c r="P329" s="77" t="s">
        <v>65</v>
      </c>
      <c r="Q329" s="67" t="s">
        <v>607</v>
      </c>
      <c r="R329" s="68" t="s">
        <v>87</v>
      </c>
      <c r="S329" s="74" t="s">
        <v>66</v>
      </c>
      <c r="T329" s="115" t="s">
        <v>66</v>
      </c>
      <c r="U329" s="121" t="s">
        <v>95</v>
      </c>
      <c r="V329" s="121" t="s">
        <v>87</v>
      </c>
      <c r="W329" s="77"/>
      <c r="X329" s="69" t="s">
        <v>609</v>
      </c>
      <c r="AD329" s="160" t="s">
        <v>2785</v>
      </c>
      <c r="AE329" s="70" t="s">
        <v>94</v>
      </c>
      <c r="AF329" s="149">
        <f>VLOOKUP($J329,context!$K$2:$AC$348,5,FALSE)</f>
        <v>0</v>
      </c>
      <c r="AG329" s="149">
        <f>VLOOKUP($J329,context!$K$2:$AC$348,6,FALSE)</f>
        <v>0</v>
      </c>
      <c r="AH329" s="149">
        <f>VLOOKUP($J329,context!$K$2:$AC$348,7,FALSE)</f>
        <v>0</v>
      </c>
      <c r="AI329" s="149">
        <f>VLOOKUP($J329,context!$K$2:$AC$348,8,FALSE)</f>
        <v>1</v>
      </c>
      <c r="AJ329" s="149">
        <f>VLOOKUP($J329,context!$K$2:$AC$348,9,FALSE)</f>
        <v>0.4</v>
      </c>
      <c r="AK329" s="149">
        <f>VLOOKUP($J329,context!$K$2:$AC$348,10,FALSE)</f>
        <v>0</v>
      </c>
      <c r="AL329" s="149">
        <f>VLOOKUP($J329,context!$K$2:$AC$348,11,FALSE)</f>
        <v>0.2</v>
      </c>
      <c r="AM329" s="149">
        <f>VLOOKUP($J329,context!$K$2:$AC$348,12,FALSE)</f>
        <v>0.2</v>
      </c>
      <c r="AN329" s="149">
        <f>VLOOKUP($J329,context!$K$2:$AC$348,13,FALSE)</f>
        <v>0.4</v>
      </c>
      <c r="AO329" s="149">
        <f>VLOOKUP($J329,context!$K$2:$AC$348,14,FALSE)</f>
        <v>0.2</v>
      </c>
      <c r="AP329" s="149">
        <f>VLOOKUP($J329,context!$K$2:$AC$348,15,FALSE)</f>
        <v>0</v>
      </c>
      <c r="AQ329" s="149">
        <f>VLOOKUP($J329,context!$K$2:$AC$348,16,FALSE)</f>
        <v>0</v>
      </c>
      <c r="AR329" s="149">
        <f t="shared" si="5"/>
        <v>2.4</v>
      </c>
    </row>
    <row r="330" spans="1:44" hidden="1">
      <c r="A330" s="122">
        <v>876</v>
      </c>
      <c r="B330" s="52" t="s">
        <v>13</v>
      </c>
      <c r="C330" s="123" t="s">
        <v>2413</v>
      </c>
      <c r="D330" s="123" t="s">
        <v>2504</v>
      </c>
      <c r="E330" s="122" t="s">
        <v>2414</v>
      </c>
      <c r="F330" s="122">
        <v>4</v>
      </c>
      <c r="G330" s="124" t="s">
        <v>2505</v>
      </c>
      <c r="H330" s="122"/>
      <c r="I330" s="122"/>
      <c r="J330" s="70" t="s">
        <v>87</v>
      </c>
      <c r="K330" s="122" t="s">
        <v>2506</v>
      </c>
      <c r="L330" s="69">
        <v>0</v>
      </c>
      <c r="M330" s="122"/>
      <c r="N330" s="6">
        <v>1</v>
      </c>
      <c r="O330" s="55">
        <v>42329</v>
      </c>
      <c r="P330" s="77" t="s">
        <v>65</v>
      </c>
      <c r="Q330" s="67" t="s">
        <v>607</v>
      </c>
      <c r="R330" s="68" t="s">
        <v>87</v>
      </c>
      <c r="S330" s="74" t="s">
        <v>66</v>
      </c>
      <c r="T330" s="115" t="s">
        <v>66</v>
      </c>
      <c r="U330" s="121" t="s">
        <v>95</v>
      </c>
      <c r="V330" s="121" t="s">
        <v>87</v>
      </c>
      <c r="W330" s="77"/>
      <c r="X330" s="69" t="s">
        <v>609</v>
      </c>
      <c r="Y330" s="77"/>
      <c r="Z330" s="122"/>
      <c r="AA330" s="122"/>
      <c r="AB330" s="122"/>
      <c r="AC330" s="122"/>
      <c r="AD330" s="160" t="s">
        <v>2785</v>
      </c>
      <c r="AE330" s="70" t="s">
        <v>94</v>
      </c>
      <c r="AF330" s="149">
        <f>VLOOKUP($J330,context!$K$2:$AC$348,5,FALSE)</f>
        <v>0</v>
      </c>
      <c r="AG330" s="149">
        <f>VLOOKUP($J330,context!$K$2:$AC$348,6,FALSE)</f>
        <v>0</v>
      </c>
      <c r="AH330" s="149">
        <f>VLOOKUP($J330,context!$K$2:$AC$348,7,FALSE)</f>
        <v>0</v>
      </c>
      <c r="AI330" s="149">
        <f>VLOOKUP($J330,context!$K$2:$AC$348,8,FALSE)</f>
        <v>1</v>
      </c>
      <c r="AJ330" s="149">
        <f>VLOOKUP($J330,context!$K$2:$AC$348,9,FALSE)</f>
        <v>0.4</v>
      </c>
      <c r="AK330" s="149">
        <f>VLOOKUP($J330,context!$K$2:$AC$348,10,FALSE)</f>
        <v>0</v>
      </c>
      <c r="AL330" s="149">
        <f>VLOOKUP($J330,context!$K$2:$AC$348,11,FALSE)</f>
        <v>0.2</v>
      </c>
      <c r="AM330" s="149">
        <f>VLOOKUP($J330,context!$K$2:$AC$348,12,FALSE)</f>
        <v>0.2</v>
      </c>
      <c r="AN330" s="149">
        <f>VLOOKUP($J330,context!$K$2:$AC$348,13,FALSE)</f>
        <v>0.4</v>
      </c>
      <c r="AO330" s="149">
        <f>VLOOKUP($J330,context!$K$2:$AC$348,14,FALSE)</f>
        <v>0.2</v>
      </c>
      <c r="AP330" s="149">
        <f>VLOOKUP($J330,context!$K$2:$AC$348,15,FALSE)</f>
        <v>0</v>
      </c>
      <c r="AQ330" s="149">
        <f>VLOOKUP($J330,context!$K$2:$AC$348,16,FALSE)</f>
        <v>0</v>
      </c>
      <c r="AR330" s="149">
        <f t="shared" si="5"/>
        <v>2.4</v>
      </c>
    </row>
    <row r="331" spans="1:44" hidden="1">
      <c r="A331" s="122">
        <v>930</v>
      </c>
      <c r="B331" s="52" t="s">
        <v>13</v>
      </c>
      <c r="C331" s="66" t="s">
        <v>32</v>
      </c>
      <c r="D331" s="52"/>
      <c r="E331" s="77" t="s">
        <v>1190</v>
      </c>
      <c r="F331" s="50">
        <v>3</v>
      </c>
      <c r="G331" s="50" t="s">
        <v>94</v>
      </c>
      <c r="H331" s="77"/>
      <c r="I331" s="69" t="s">
        <v>87</v>
      </c>
      <c r="J331" s="70" t="s">
        <v>87</v>
      </c>
      <c r="K331" s="77"/>
      <c r="L331" s="69">
        <v>0</v>
      </c>
      <c r="M331" s="77"/>
      <c r="N331" s="6">
        <v>1</v>
      </c>
      <c r="O331" s="55">
        <v>42328</v>
      </c>
      <c r="P331" s="77" t="s">
        <v>65</v>
      </c>
      <c r="Q331" s="67" t="s">
        <v>607</v>
      </c>
      <c r="R331" s="68" t="s">
        <v>87</v>
      </c>
      <c r="S331" s="74" t="s">
        <v>66</v>
      </c>
      <c r="T331" s="115" t="s">
        <v>66</v>
      </c>
      <c r="U331" s="121" t="s">
        <v>95</v>
      </c>
      <c r="V331" s="121" t="s">
        <v>87</v>
      </c>
      <c r="W331" s="77"/>
      <c r="X331" s="69" t="s">
        <v>609</v>
      </c>
      <c r="Y331" s="77"/>
      <c r="Z331" s="77"/>
      <c r="AB331" s="69" t="s">
        <v>1232</v>
      </c>
      <c r="AC331" s="69">
        <v>0</v>
      </c>
      <c r="AD331" s="160" t="s">
        <v>2785</v>
      </c>
      <c r="AE331" s="70" t="s">
        <v>94</v>
      </c>
      <c r="AF331" s="149">
        <f>VLOOKUP($J331,context!$K$2:$AC$348,5,FALSE)</f>
        <v>0</v>
      </c>
      <c r="AG331" s="149">
        <f>VLOOKUP($J331,context!$K$2:$AC$348,6,FALSE)</f>
        <v>0</v>
      </c>
      <c r="AH331" s="149">
        <f>VLOOKUP($J331,context!$K$2:$AC$348,7,FALSE)</f>
        <v>0</v>
      </c>
      <c r="AI331" s="149">
        <f>VLOOKUP($J331,context!$K$2:$AC$348,8,FALSE)</f>
        <v>1</v>
      </c>
      <c r="AJ331" s="149">
        <f>VLOOKUP($J331,context!$K$2:$AC$348,9,FALSE)</f>
        <v>0.4</v>
      </c>
      <c r="AK331" s="149">
        <f>VLOOKUP($J331,context!$K$2:$AC$348,10,FALSE)</f>
        <v>0</v>
      </c>
      <c r="AL331" s="149">
        <f>VLOOKUP($J331,context!$K$2:$AC$348,11,FALSE)</f>
        <v>0.2</v>
      </c>
      <c r="AM331" s="149">
        <f>VLOOKUP($J331,context!$K$2:$AC$348,12,FALSE)</f>
        <v>0.2</v>
      </c>
      <c r="AN331" s="149">
        <f>VLOOKUP($J331,context!$K$2:$AC$348,13,FALSE)</f>
        <v>0.4</v>
      </c>
      <c r="AO331" s="149">
        <f>VLOOKUP($J331,context!$K$2:$AC$348,14,FALSE)</f>
        <v>0.2</v>
      </c>
      <c r="AP331" s="149">
        <f>VLOOKUP($J331,context!$K$2:$AC$348,15,FALSE)</f>
        <v>0</v>
      </c>
      <c r="AQ331" s="149">
        <f>VLOOKUP($J331,context!$K$2:$AC$348,16,FALSE)</f>
        <v>0</v>
      </c>
      <c r="AR331" s="149">
        <f t="shared" si="5"/>
        <v>2.4</v>
      </c>
    </row>
    <row r="332" spans="1:44" hidden="1">
      <c r="A332" s="52">
        <v>554</v>
      </c>
      <c r="B332" s="52" t="s">
        <v>13</v>
      </c>
      <c r="C332" s="114" t="s">
        <v>1732</v>
      </c>
      <c r="E332" s="69" t="s">
        <v>1891</v>
      </c>
      <c r="F332" s="61">
        <v>4</v>
      </c>
      <c r="G332" s="69" t="s">
        <v>1696</v>
      </c>
      <c r="I332" s="69" t="s">
        <v>1696</v>
      </c>
      <c r="J332" s="70" t="s">
        <v>2343</v>
      </c>
      <c r="K332" s="61" t="s">
        <v>1791</v>
      </c>
      <c r="L332" s="69">
        <v>0</v>
      </c>
      <c r="M332" s="61" t="s">
        <v>1792</v>
      </c>
      <c r="N332" s="63">
        <v>0.8</v>
      </c>
      <c r="P332" s="77" t="s">
        <v>65</v>
      </c>
      <c r="Q332" s="67" t="s">
        <v>608</v>
      </c>
      <c r="R332" s="68" t="s">
        <v>87</v>
      </c>
      <c r="S332" s="74" t="s">
        <v>66</v>
      </c>
      <c r="T332" s="115" t="s">
        <v>66</v>
      </c>
      <c r="U332" s="121" t="s">
        <v>95</v>
      </c>
      <c r="V332" s="121" t="s">
        <v>87</v>
      </c>
      <c r="AB332" s="69" t="s">
        <v>2583</v>
      </c>
      <c r="AC332" s="61">
        <v>-1</v>
      </c>
      <c r="AD332" s="160" t="s">
        <v>2785</v>
      </c>
      <c r="AE332" s="70" t="s">
        <v>94</v>
      </c>
      <c r="AF332" s="149">
        <f>VLOOKUP($J332,context!$K$2:$AC$348,5,FALSE)</f>
        <v>0</v>
      </c>
      <c r="AG332" s="149">
        <f>VLOOKUP($J332,context!$K$2:$AC$348,6,FALSE)</f>
        <v>0</v>
      </c>
      <c r="AH332" s="149">
        <f>VLOOKUP($J332,context!$K$2:$AC$348,7,FALSE)</f>
        <v>0</v>
      </c>
      <c r="AI332" s="149">
        <f>VLOOKUP($J332,context!$K$2:$AC$348,8,FALSE)</f>
        <v>1</v>
      </c>
      <c r="AJ332" s="149">
        <f>VLOOKUP($J332,context!$K$2:$AC$348,9,FALSE)</f>
        <v>0.4</v>
      </c>
      <c r="AK332" s="149">
        <f>VLOOKUP($J332,context!$K$2:$AC$348,10,FALSE)</f>
        <v>0.8</v>
      </c>
      <c r="AL332" s="149">
        <f>VLOOKUP($J332,context!$K$2:$AC$348,11,FALSE)</f>
        <v>0.2</v>
      </c>
      <c r="AM332" s="149">
        <f>VLOOKUP($J332,context!$K$2:$AC$348,12,FALSE)</f>
        <v>0.2</v>
      </c>
      <c r="AN332" s="149">
        <f>VLOOKUP($J332,context!$K$2:$AC$348,13,FALSE)</f>
        <v>0.4</v>
      </c>
      <c r="AO332" s="149">
        <f>VLOOKUP($J332,context!$K$2:$AC$348,14,FALSE)</f>
        <v>0.4</v>
      </c>
      <c r="AP332" s="149">
        <f>VLOOKUP($J332,context!$K$2:$AC$348,15,FALSE)</f>
        <v>0</v>
      </c>
      <c r="AQ332" s="149">
        <f>VLOOKUP($J332,context!$K$2:$AC$348,16,FALSE)</f>
        <v>0</v>
      </c>
      <c r="AR332" s="149">
        <f t="shared" si="5"/>
        <v>3.4000000000000004</v>
      </c>
    </row>
    <row r="333" spans="1:44" hidden="1">
      <c r="A333" s="52">
        <v>383</v>
      </c>
      <c r="B333" s="52" t="s">
        <v>2708</v>
      </c>
      <c r="C333" s="66" t="s">
        <v>905</v>
      </c>
      <c r="D333" s="52"/>
      <c r="E333" s="77" t="s">
        <v>906</v>
      </c>
      <c r="F333" s="50">
        <v>5</v>
      </c>
      <c r="G333" s="50" t="s">
        <v>1094</v>
      </c>
      <c r="H333" s="77" t="s">
        <v>1095</v>
      </c>
      <c r="I333" s="69" t="s">
        <v>1096</v>
      </c>
      <c r="J333" s="70" t="s">
        <v>2347</v>
      </c>
      <c r="K333" s="77"/>
      <c r="L333" s="69">
        <v>0</v>
      </c>
      <c r="M333" s="77"/>
      <c r="N333" s="6">
        <v>1</v>
      </c>
      <c r="O333" s="55">
        <v>43015</v>
      </c>
      <c r="P333" s="77" t="s">
        <v>65</v>
      </c>
      <c r="Q333" s="67" t="s">
        <v>108</v>
      </c>
      <c r="R333" s="68" t="s">
        <v>145</v>
      </c>
      <c r="S333" s="74" t="s">
        <v>66</v>
      </c>
      <c r="T333" s="115" t="s">
        <v>66</v>
      </c>
      <c r="U333" s="121" t="s">
        <v>171</v>
      </c>
      <c r="V333" s="121" t="s">
        <v>402</v>
      </c>
      <c r="W333" s="77"/>
      <c r="X333" s="69" t="s">
        <v>609</v>
      </c>
      <c r="Y333" s="69" t="s">
        <v>609</v>
      </c>
      <c r="Z333" s="77"/>
      <c r="AB333" s="77"/>
      <c r="AC333" s="77"/>
      <c r="AD333" s="7"/>
      <c r="AE333" s="70" t="s">
        <v>89</v>
      </c>
      <c r="AF333" s="149">
        <f>VLOOKUP($J333,context!$K$2:$AC$348,5,FALSE)</f>
        <v>0</v>
      </c>
      <c r="AG333" s="149">
        <f>VLOOKUP($J333,context!$K$2:$AC$348,6,FALSE)</f>
        <v>0</v>
      </c>
      <c r="AH333" s="149">
        <f>VLOOKUP($J333,context!$K$2:$AC$348,7,FALSE)</f>
        <v>0</v>
      </c>
      <c r="AI333" s="149">
        <f>VLOOKUP($J333,context!$K$2:$AC$348,8,FALSE)</f>
        <v>1</v>
      </c>
      <c r="AJ333" s="149">
        <f>VLOOKUP($J333,context!$K$2:$AC$348,9,FALSE)</f>
        <v>0</v>
      </c>
      <c r="AK333" s="149">
        <f>VLOOKUP($J333,context!$K$2:$AC$348,10,FALSE)</f>
        <v>0</v>
      </c>
      <c r="AL333" s="149">
        <f>VLOOKUP($J333,context!$K$2:$AC$348,11,FALSE)</f>
        <v>0</v>
      </c>
      <c r="AM333" s="149">
        <f>VLOOKUP($J333,context!$K$2:$AC$348,12,FALSE)</f>
        <v>0</v>
      </c>
      <c r="AN333" s="149">
        <f>VLOOKUP($J333,context!$K$2:$AC$348,13,FALSE)</f>
        <v>0.4</v>
      </c>
      <c r="AO333" s="149">
        <f>VLOOKUP($J333,context!$K$2:$AC$348,14,FALSE)</f>
        <v>0.2</v>
      </c>
      <c r="AP333" s="149">
        <f>VLOOKUP($J333,context!$K$2:$AC$348,15,FALSE)</f>
        <v>0</v>
      </c>
      <c r="AQ333" s="149">
        <f>VLOOKUP($J333,context!$K$2:$AC$348,16,FALSE)</f>
        <v>0</v>
      </c>
      <c r="AR333" s="149">
        <f t="shared" si="5"/>
        <v>1.5999999999999999</v>
      </c>
    </row>
    <row r="334" spans="1:44" hidden="1">
      <c r="A334" s="52">
        <v>711</v>
      </c>
      <c r="B334" s="52" t="s">
        <v>13</v>
      </c>
      <c r="C334" s="117" t="s">
        <v>1902</v>
      </c>
      <c r="E334" s="69" t="s">
        <v>2271</v>
      </c>
      <c r="G334" s="62" t="s">
        <v>2053</v>
      </c>
      <c r="J334" s="62" t="s">
        <v>2053</v>
      </c>
      <c r="K334" s="69" t="s">
        <v>2054</v>
      </c>
      <c r="L334" s="69">
        <v>0</v>
      </c>
      <c r="N334" s="6">
        <v>0</v>
      </c>
      <c r="O334" s="55">
        <v>43014</v>
      </c>
      <c r="P334" s="77" t="s">
        <v>65</v>
      </c>
      <c r="Q334" s="67" t="s">
        <v>108</v>
      </c>
      <c r="R334" s="68" t="s">
        <v>145</v>
      </c>
      <c r="S334" s="74" t="s">
        <v>66</v>
      </c>
      <c r="T334" s="115" t="s">
        <v>66</v>
      </c>
      <c r="U334" s="121" t="s">
        <v>171</v>
      </c>
      <c r="V334" s="121" t="s">
        <v>402</v>
      </c>
      <c r="W334" s="77"/>
      <c r="X334" s="69" t="s">
        <v>609</v>
      </c>
      <c r="Y334" s="69" t="s">
        <v>609</v>
      </c>
      <c r="AE334" s="70" t="s">
        <v>89</v>
      </c>
      <c r="AF334" s="149">
        <f>VLOOKUP($J334,context!$K$2:$AC$348,5,FALSE)</f>
        <v>0</v>
      </c>
      <c r="AG334" s="149">
        <f>VLOOKUP($J334,context!$K$2:$AC$348,6,FALSE)</f>
        <v>0</v>
      </c>
      <c r="AH334" s="149">
        <f>VLOOKUP($J334,context!$K$2:$AC$348,7,FALSE)</f>
        <v>0</v>
      </c>
      <c r="AI334" s="149">
        <f>VLOOKUP($J334,context!$K$2:$AC$348,8,FALSE)</f>
        <v>1</v>
      </c>
      <c r="AJ334" s="149">
        <f>VLOOKUP($J334,context!$K$2:$AC$348,9,FALSE)</f>
        <v>0</v>
      </c>
      <c r="AK334" s="149">
        <f>VLOOKUP($J334,context!$K$2:$AC$348,10,FALSE)</f>
        <v>0</v>
      </c>
      <c r="AL334" s="149">
        <f>VLOOKUP($J334,context!$K$2:$AC$348,11,FALSE)</f>
        <v>0</v>
      </c>
      <c r="AM334" s="149">
        <f>VLOOKUP($J334,context!$K$2:$AC$348,12,FALSE)</f>
        <v>0</v>
      </c>
      <c r="AN334" s="149">
        <f>VLOOKUP($J334,context!$K$2:$AC$348,13,FALSE)</f>
        <v>0.4</v>
      </c>
      <c r="AO334" s="149">
        <f>VLOOKUP($J334,context!$K$2:$AC$348,14,FALSE)</f>
        <v>0.2</v>
      </c>
      <c r="AP334" s="149">
        <f>VLOOKUP($J334,context!$K$2:$AC$348,15,FALSE)</f>
        <v>0</v>
      </c>
      <c r="AQ334" s="149">
        <f>VLOOKUP($J334,context!$K$2:$AC$348,16,FALSE)</f>
        <v>0</v>
      </c>
      <c r="AR334" s="149">
        <f t="shared" si="5"/>
        <v>1.5999999999999999</v>
      </c>
    </row>
    <row r="335" spans="1:44" hidden="1">
      <c r="A335" s="52">
        <v>713</v>
      </c>
      <c r="B335" s="52" t="s">
        <v>13</v>
      </c>
      <c r="C335" s="117" t="s">
        <v>1902</v>
      </c>
      <c r="E335" s="69" t="s">
        <v>2271</v>
      </c>
      <c r="G335" s="62" t="s">
        <v>2057</v>
      </c>
      <c r="J335" s="62" t="s">
        <v>2057</v>
      </c>
      <c r="K335" s="69" t="s">
        <v>2058</v>
      </c>
      <c r="L335" s="69">
        <v>0</v>
      </c>
      <c r="N335" s="63">
        <v>0.8</v>
      </c>
      <c r="P335" s="77" t="s">
        <v>65</v>
      </c>
      <c r="Q335" s="67" t="s">
        <v>608</v>
      </c>
      <c r="R335" s="68" t="s">
        <v>145</v>
      </c>
      <c r="S335" s="74" t="s">
        <v>66</v>
      </c>
      <c r="T335" s="115" t="s">
        <v>66</v>
      </c>
      <c r="U335" s="121" t="s">
        <v>171</v>
      </c>
      <c r="V335" s="121" t="s">
        <v>402</v>
      </c>
      <c r="AE335" s="70" t="s">
        <v>89</v>
      </c>
      <c r="AF335" s="149">
        <f>VLOOKUP($J335,context!$K$2:$AC$348,5,FALSE)</f>
        <v>0</v>
      </c>
      <c r="AG335" s="149">
        <f>VLOOKUP($J335,context!$K$2:$AC$348,6,FALSE)</f>
        <v>0</v>
      </c>
      <c r="AH335" s="149">
        <f>VLOOKUP($J335,context!$K$2:$AC$348,7,FALSE)</f>
        <v>0</v>
      </c>
      <c r="AI335" s="149">
        <f>VLOOKUP($J335,context!$K$2:$AC$348,8,FALSE)</f>
        <v>1</v>
      </c>
      <c r="AJ335" s="149">
        <f>VLOOKUP($J335,context!$K$2:$AC$348,9,FALSE)</f>
        <v>0.2</v>
      </c>
      <c r="AK335" s="149">
        <f>VLOOKUP($J335,context!$K$2:$AC$348,10,FALSE)</f>
        <v>0</v>
      </c>
      <c r="AL335" s="149">
        <f>VLOOKUP($J335,context!$K$2:$AC$348,11,FALSE)</f>
        <v>0.2</v>
      </c>
      <c r="AM335" s="149">
        <f>VLOOKUP($J335,context!$K$2:$AC$348,12,FALSE)</f>
        <v>0</v>
      </c>
      <c r="AN335" s="149">
        <f>VLOOKUP($J335,context!$K$2:$AC$348,13,FALSE)</f>
        <v>0.2</v>
      </c>
      <c r="AO335" s="149">
        <f>VLOOKUP($J335,context!$K$2:$AC$348,14,FALSE)</f>
        <v>0.2</v>
      </c>
      <c r="AP335" s="149">
        <f>VLOOKUP($J335,context!$K$2:$AC$348,15,FALSE)</f>
        <v>0</v>
      </c>
      <c r="AQ335" s="149">
        <f>VLOOKUP($J335,context!$K$2:$AC$348,16,FALSE)</f>
        <v>0</v>
      </c>
      <c r="AR335" s="149">
        <f t="shared" si="5"/>
        <v>1.7999999999999998</v>
      </c>
    </row>
    <row r="336" spans="1:44" hidden="1">
      <c r="A336" s="52">
        <v>347</v>
      </c>
      <c r="B336" s="52" t="s">
        <v>2708</v>
      </c>
      <c r="C336" s="66" t="s">
        <v>905</v>
      </c>
      <c r="D336" s="52"/>
      <c r="E336" s="77" t="s">
        <v>906</v>
      </c>
      <c r="F336" s="50">
        <v>5</v>
      </c>
      <c r="G336" s="50" t="s">
        <v>769</v>
      </c>
      <c r="H336" s="77" t="s">
        <v>769</v>
      </c>
      <c r="I336" s="69" t="s">
        <v>769</v>
      </c>
      <c r="J336" s="70" t="s">
        <v>769</v>
      </c>
      <c r="K336" s="77"/>
      <c r="L336" s="77">
        <v>0</v>
      </c>
      <c r="M336" s="77"/>
      <c r="N336" s="6">
        <v>0.6</v>
      </c>
      <c r="O336" s="55">
        <v>43015</v>
      </c>
      <c r="P336" s="77" t="s">
        <v>65</v>
      </c>
      <c r="Q336" s="67" t="s">
        <v>108</v>
      </c>
      <c r="R336" s="68" t="s">
        <v>176</v>
      </c>
      <c r="S336" s="74" t="s">
        <v>66</v>
      </c>
      <c r="T336" s="115" t="s">
        <v>66</v>
      </c>
      <c r="U336" s="121" t="s">
        <v>171</v>
      </c>
      <c r="V336" s="121" t="s">
        <v>297</v>
      </c>
      <c r="W336" s="69" t="s">
        <v>609</v>
      </c>
      <c r="X336" s="77"/>
      <c r="Y336" s="77"/>
      <c r="Z336" s="77"/>
      <c r="AB336" s="69" t="s">
        <v>3053</v>
      </c>
      <c r="AC336" s="77"/>
      <c r="AD336" s="7" t="s">
        <v>2807</v>
      </c>
      <c r="AE336" s="70" t="s">
        <v>2993</v>
      </c>
      <c r="AF336" s="149">
        <f>VLOOKUP($J336,context!$K$2:$AC$348,5,FALSE)</f>
        <v>0</v>
      </c>
      <c r="AG336" s="149">
        <f>VLOOKUP($J336,context!$K$2:$AC$348,6,FALSE)</f>
        <v>0</v>
      </c>
      <c r="AH336" s="149">
        <f>VLOOKUP($J336,context!$K$2:$AC$348,7,FALSE)</f>
        <v>0</v>
      </c>
      <c r="AI336" s="149">
        <f>VLOOKUP($J336,context!$K$2:$AC$348,8,FALSE)</f>
        <v>0.6</v>
      </c>
      <c r="AJ336" s="149">
        <f>VLOOKUP($J336,context!$K$2:$AC$348,9,FALSE)</f>
        <v>0</v>
      </c>
      <c r="AK336" s="149">
        <f>VLOOKUP($J336,context!$K$2:$AC$348,10,FALSE)</f>
        <v>0</v>
      </c>
      <c r="AL336" s="149">
        <f>VLOOKUP($J336,context!$K$2:$AC$348,11,FALSE)</f>
        <v>0.2</v>
      </c>
      <c r="AM336" s="149">
        <f>VLOOKUP($J336,context!$K$2:$AC$348,12,FALSE)</f>
        <v>0.4</v>
      </c>
      <c r="AN336" s="149">
        <f>VLOOKUP($J336,context!$K$2:$AC$348,13,FALSE)</f>
        <v>0.2</v>
      </c>
      <c r="AO336" s="149">
        <f>VLOOKUP($J336,context!$K$2:$AC$348,14,FALSE)</f>
        <v>0</v>
      </c>
      <c r="AP336" s="149">
        <f>VLOOKUP($J336,context!$K$2:$AC$348,15,FALSE)</f>
        <v>0</v>
      </c>
      <c r="AQ336" s="149">
        <f>VLOOKUP($J336,context!$K$2:$AC$348,16,FALSE)</f>
        <v>0.2</v>
      </c>
      <c r="AR336" s="149">
        <f t="shared" si="5"/>
        <v>1.6</v>
      </c>
    </row>
    <row r="337" spans="1:44" hidden="1">
      <c r="A337" s="52">
        <v>405</v>
      </c>
      <c r="B337" s="52" t="s">
        <v>2708</v>
      </c>
      <c r="C337" s="52" t="s">
        <v>905</v>
      </c>
      <c r="D337" s="52"/>
      <c r="E337" s="175" t="s">
        <v>1104</v>
      </c>
      <c r="F337" s="176">
        <v>4</v>
      </c>
      <c r="G337" s="175" t="s">
        <v>1027</v>
      </c>
      <c r="H337" s="77"/>
      <c r="I337" s="69" t="s">
        <v>1027</v>
      </c>
      <c r="J337" s="177" t="s">
        <v>769</v>
      </c>
      <c r="K337" s="175"/>
      <c r="L337" s="175">
        <v>0</v>
      </c>
      <c r="M337" s="175"/>
      <c r="N337" s="52">
        <v>0.6</v>
      </c>
      <c r="O337" s="55">
        <v>43015</v>
      </c>
      <c r="P337" s="77" t="s">
        <v>65</v>
      </c>
      <c r="Q337" s="67" t="s">
        <v>108</v>
      </c>
      <c r="R337" s="177" t="s">
        <v>176</v>
      </c>
      <c r="S337" s="177" t="s">
        <v>66</v>
      </c>
      <c r="T337" s="52" t="s">
        <v>66</v>
      </c>
      <c r="U337" s="178" t="s">
        <v>171</v>
      </c>
      <c r="V337" s="178" t="s">
        <v>297</v>
      </c>
      <c r="W337" s="175" t="s">
        <v>609</v>
      </c>
      <c r="X337" s="175"/>
      <c r="Y337" s="175"/>
      <c r="Z337" s="175"/>
      <c r="AA337" s="175"/>
      <c r="AB337" s="69" t="s">
        <v>3053</v>
      </c>
      <c r="AC337" s="175"/>
      <c r="AD337" s="175" t="s">
        <v>2807</v>
      </c>
      <c r="AE337" s="177" t="s">
        <v>2993</v>
      </c>
      <c r="AF337" s="179">
        <f>VLOOKUP($J337,context!$K$2:$AC$348,5,FALSE)</f>
        <v>0</v>
      </c>
      <c r="AG337" s="179">
        <f>VLOOKUP($J337,context!$K$2:$AC$348,6,FALSE)</f>
        <v>0</v>
      </c>
      <c r="AH337" s="179">
        <f>VLOOKUP($J337,context!$K$2:$AC$348,7,FALSE)</f>
        <v>0</v>
      </c>
      <c r="AI337" s="179">
        <f>VLOOKUP($J337,context!$K$2:$AC$348,8,FALSE)</f>
        <v>0.6</v>
      </c>
      <c r="AJ337" s="179">
        <f>VLOOKUP($J337,context!$K$2:$AC$348,9,FALSE)</f>
        <v>0</v>
      </c>
      <c r="AK337" s="179">
        <f>VLOOKUP($J337,context!$K$2:$AC$348,10,FALSE)</f>
        <v>0</v>
      </c>
      <c r="AL337" s="179">
        <f>VLOOKUP($J337,context!$K$2:$AC$348,11,FALSE)</f>
        <v>0.2</v>
      </c>
      <c r="AM337" s="179">
        <f>VLOOKUP($J337,context!$K$2:$AC$348,12,FALSE)</f>
        <v>0.4</v>
      </c>
      <c r="AN337" s="179">
        <f>VLOOKUP($J337,context!$K$2:$AC$348,13,FALSE)</f>
        <v>0.2</v>
      </c>
      <c r="AO337" s="179">
        <f>VLOOKUP($J337,context!$K$2:$AC$348,14,FALSE)</f>
        <v>0</v>
      </c>
      <c r="AP337" s="179">
        <f>VLOOKUP($J337,context!$K$2:$AC$348,15,FALSE)</f>
        <v>0</v>
      </c>
      <c r="AQ337" s="179">
        <f>VLOOKUP($J337,context!$K$2:$AC$348,16,FALSE)</f>
        <v>0.2</v>
      </c>
      <c r="AR337" s="149">
        <f t="shared" si="5"/>
        <v>1.6</v>
      </c>
    </row>
    <row r="338" spans="1:44" s="175" customFormat="1" hidden="1">
      <c r="A338" s="52">
        <v>142</v>
      </c>
      <c r="B338" s="52" t="s">
        <v>13</v>
      </c>
      <c r="C338" s="66" t="s">
        <v>38</v>
      </c>
      <c r="D338" s="52"/>
      <c r="E338" s="77" t="s">
        <v>744</v>
      </c>
      <c r="F338" s="50">
        <v>4</v>
      </c>
      <c r="G338" s="50" t="s">
        <v>411</v>
      </c>
      <c r="H338" s="77"/>
      <c r="I338" s="69" t="s">
        <v>769</v>
      </c>
      <c r="J338" s="70" t="s">
        <v>769</v>
      </c>
      <c r="K338" s="77" t="s">
        <v>770</v>
      </c>
      <c r="L338" s="77">
        <v>0</v>
      </c>
      <c r="M338" s="77" t="s">
        <v>771</v>
      </c>
      <c r="N338" s="6">
        <v>0.6</v>
      </c>
      <c r="O338" s="55">
        <v>42328</v>
      </c>
      <c r="P338" s="77" t="s">
        <v>65</v>
      </c>
      <c r="Q338" s="67" t="s">
        <v>108</v>
      </c>
      <c r="R338" s="68" t="s">
        <v>176</v>
      </c>
      <c r="S338" s="74" t="s">
        <v>66</v>
      </c>
      <c r="T338" s="115" t="s">
        <v>66</v>
      </c>
      <c r="U338" s="121" t="s">
        <v>171</v>
      </c>
      <c r="V338" s="121" t="s">
        <v>297</v>
      </c>
      <c r="W338" s="69" t="s">
        <v>609</v>
      </c>
      <c r="X338" s="69"/>
      <c r="Y338" s="77"/>
      <c r="Z338" s="77"/>
      <c r="AA338" s="7"/>
      <c r="AB338" s="69" t="s">
        <v>3053</v>
      </c>
      <c r="AC338" s="77"/>
      <c r="AD338" s="7" t="s">
        <v>2807</v>
      </c>
      <c r="AE338" s="70" t="s">
        <v>2993</v>
      </c>
      <c r="AF338" s="149">
        <f>VLOOKUP($J338,context!$K$2:$AC$348,5,FALSE)</f>
        <v>0</v>
      </c>
      <c r="AG338" s="149">
        <f>VLOOKUP($J338,context!$K$2:$AC$348,6,FALSE)</f>
        <v>0</v>
      </c>
      <c r="AH338" s="149">
        <f>VLOOKUP($J338,context!$K$2:$AC$348,7,FALSE)</f>
        <v>0</v>
      </c>
      <c r="AI338" s="149">
        <f>VLOOKUP($J338,context!$K$2:$AC$348,8,FALSE)</f>
        <v>0.6</v>
      </c>
      <c r="AJ338" s="149">
        <f>VLOOKUP($J338,context!$K$2:$AC$348,9,FALSE)</f>
        <v>0</v>
      </c>
      <c r="AK338" s="149">
        <f>VLOOKUP($J338,context!$K$2:$AC$348,10,FALSE)</f>
        <v>0</v>
      </c>
      <c r="AL338" s="149">
        <f>VLOOKUP($J338,context!$K$2:$AC$348,11,FALSE)</f>
        <v>0.2</v>
      </c>
      <c r="AM338" s="149">
        <f>VLOOKUP($J338,context!$K$2:$AC$348,12,FALSE)</f>
        <v>0.4</v>
      </c>
      <c r="AN338" s="149">
        <f>VLOOKUP($J338,context!$K$2:$AC$348,13,FALSE)</f>
        <v>0.2</v>
      </c>
      <c r="AO338" s="149">
        <f>VLOOKUP($J338,context!$K$2:$AC$348,14,FALSE)</f>
        <v>0</v>
      </c>
      <c r="AP338" s="149">
        <f>VLOOKUP($J338,context!$K$2:$AC$348,15,FALSE)</f>
        <v>0</v>
      </c>
      <c r="AQ338" s="149">
        <f>VLOOKUP($J338,context!$K$2:$AC$348,16,FALSE)</f>
        <v>0.2</v>
      </c>
      <c r="AR338" s="179">
        <f t="shared" si="5"/>
        <v>1.6</v>
      </c>
    </row>
    <row r="339" spans="1:44" hidden="1">
      <c r="A339" s="52">
        <v>572</v>
      </c>
      <c r="B339" s="52" t="s">
        <v>13</v>
      </c>
      <c r="C339" s="114" t="s">
        <v>1732</v>
      </c>
      <c r="E339" s="69" t="s">
        <v>1891</v>
      </c>
      <c r="F339" s="61">
        <v>2</v>
      </c>
      <c r="G339" s="69" t="s">
        <v>411</v>
      </c>
      <c r="I339" s="69" t="s">
        <v>411</v>
      </c>
      <c r="J339" s="70" t="s">
        <v>769</v>
      </c>
      <c r="K339" s="69" t="s">
        <v>1826</v>
      </c>
      <c r="L339" s="77">
        <v>1</v>
      </c>
      <c r="M339" s="61" t="s">
        <v>1827</v>
      </c>
      <c r="N339" s="63">
        <v>0.6</v>
      </c>
      <c r="P339" s="77" t="s">
        <v>65</v>
      </c>
      <c r="Q339" s="67" t="s">
        <v>108</v>
      </c>
      <c r="R339" s="68" t="s">
        <v>176</v>
      </c>
      <c r="S339" s="74" t="s">
        <v>66</v>
      </c>
      <c r="T339" s="115" t="s">
        <v>66</v>
      </c>
      <c r="U339" s="121" t="s">
        <v>171</v>
      </c>
      <c r="V339" s="121" t="s">
        <v>297</v>
      </c>
      <c r="W339" s="69" t="s">
        <v>609</v>
      </c>
      <c r="AB339" s="69" t="s">
        <v>3053</v>
      </c>
      <c r="AD339" s="66" t="s">
        <v>2807</v>
      </c>
      <c r="AE339" s="70" t="s">
        <v>2993</v>
      </c>
      <c r="AF339" s="149">
        <f>VLOOKUP($J339,context!$K$2:$AC$348,5,FALSE)</f>
        <v>0</v>
      </c>
      <c r="AG339" s="149">
        <f>VLOOKUP($J339,context!$K$2:$AC$348,6,FALSE)</f>
        <v>0</v>
      </c>
      <c r="AH339" s="149">
        <f>VLOOKUP($J339,context!$K$2:$AC$348,7,FALSE)</f>
        <v>0</v>
      </c>
      <c r="AI339" s="149">
        <f>VLOOKUP($J339,context!$K$2:$AC$348,8,FALSE)</f>
        <v>0.6</v>
      </c>
      <c r="AJ339" s="149">
        <f>VLOOKUP($J339,context!$K$2:$AC$348,9,FALSE)</f>
        <v>0</v>
      </c>
      <c r="AK339" s="149">
        <f>VLOOKUP($J339,context!$K$2:$AC$348,10,FALSE)</f>
        <v>0</v>
      </c>
      <c r="AL339" s="149">
        <f>VLOOKUP($J339,context!$K$2:$AC$348,11,FALSE)</f>
        <v>0.2</v>
      </c>
      <c r="AM339" s="149">
        <f>VLOOKUP($J339,context!$K$2:$AC$348,12,FALSE)</f>
        <v>0.4</v>
      </c>
      <c r="AN339" s="149">
        <f>VLOOKUP($J339,context!$K$2:$AC$348,13,FALSE)</f>
        <v>0.2</v>
      </c>
      <c r="AO339" s="149">
        <f>VLOOKUP($J339,context!$K$2:$AC$348,14,FALSE)</f>
        <v>0</v>
      </c>
      <c r="AP339" s="149">
        <f>VLOOKUP($J339,context!$K$2:$AC$348,15,FALSE)</f>
        <v>0</v>
      </c>
      <c r="AQ339" s="149">
        <f>VLOOKUP($J339,context!$K$2:$AC$348,16,FALSE)</f>
        <v>0.2</v>
      </c>
      <c r="AR339" s="149">
        <f t="shared" si="5"/>
        <v>1.6</v>
      </c>
    </row>
    <row r="340" spans="1:44" hidden="1">
      <c r="A340" s="122">
        <v>877</v>
      </c>
      <c r="B340" s="52" t="s">
        <v>13</v>
      </c>
      <c r="C340" s="123" t="s">
        <v>2413</v>
      </c>
      <c r="D340" s="123" t="s">
        <v>2510</v>
      </c>
      <c r="E340" s="122" t="s">
        <v>2414</v>
      </c>
      <c r="F340" s="122">
        <v>4</v>
      </c>
      <c r="G340" s="124" t="s">
        <v>2511</v>
      </c>
      <c r="H340" s="122"/>
      <c r="I340" s="122"/>
      <c r="J340" s="125" t="s">
        <v>2511</v>
      </c>
      <c r="K340" s="122" t="s">
        <v>2512</v>
      </c>
      <c r="L340" s="122"/>
      <c r="M340" s="122"/>
      <c r="N340" s="123">
        <v>0</v>
      </c>
      <c r="O340" s="126"/>
      <c r="P340" s="122" t="s">
        <v>65</v>
      </c>
      <c r="Q340" s="127"/>
      <c r="R340" s="125" t="s">
        <v>145</v>
      </c>
      <c r="S340" s="74" t="s">
        <v>66</v>
      </c>
      <c r="T340" s="115" t="s">
        <v>66</v>
      </c>
      <c r="U340" s="121" t="s">
        <v>171</v>
      </c>
      <c r="V340" s="121" t="s">
        <v>297</v>
      </c>
      <c r="W340" s="69" t="s">
        <v>609</v>
      </c>
      <c r="X340" s="122"/>
      <c r="Y340" s="122"/>
      <c r="Z340" s="122"/>
      <c r="AA340" s="122"/>
      <c r="AB340" s="122"/>
      <c r="AC340" s="122"/>
      <c r="AD340" s="66" t="s">
        <v>2805</v>
      </c>
      <c r="AE340" s="162" t="s">
        <v>2823</v>
      </c>
      <c r="AF340" s="149">
        <f>VLOOKUP($J340,context!$K$2:$AC$348,5,FALSE)</f>
        <v>1</v>
      </c>
      <c r="AG340" s="149">
        <f>VLOOKUP($J340,context!$K$2:$AC$348,6,FALSE)</f>
        <v>1</v>
      </c>
      <c r="AH340" s="149">
        <f>VLOOKUP($J340,context!$K$2:$AC$348,7,FALSE)</f>
        <v>0</v>
      </c>
      <c r="AI340" s="149">
        <f>VLOOKUP($J340,context!$K$2:$AC$348,8,FALSE)</f>
        <v>0</v>
      </c>
      <c r="AJ340" s="149">
        <f>VLOOKUP($J340,context!$K$2:$AC$348,9,FALSE)</f>
        <v>0</v>
      </c>
      <c r="AK340" s="149">
        <f>VLOOKUP($J340,context!$K$2:$AC$348,10,FALSE)</f>
        <v>0</v>
      </c>
      <c r="AL340" s="149">
        <f>VLOOKUP($J340,context!$K$2:$AC$348,11,FALSE)</f>
        <v>0</v>
      </c>
      <c r="AM340" s="149">
        <f>VLOOKUP($J340,context!$K$2:$AC$348,12,FALSE)</f>
        <v>0</v>
      </c>
      <c r="AN340" s="149">
        <f>VLOOKUP($J340,context!$K$2:$AC$348,13,FALSE)</f>
        <v>0</v>
      </c>
      <c r="AO340" s="149">
        <f>VLOOKUP($J340,context!$K$2:$AC$348,14,FALSE)</f>
        <v>0</v>
      </c>
      <c r="AP340" s="149">
        <f>VLOOKUP($J340,context!$K$2:$AC$348,15,FALSE)</f>
        <v>0</v>
      </c>
      <c r="AQ340" s="149">
        <f>VLOOKUP($J340,context!$K$2:$AC$348,16,FALSE)</f>
        <v>0.6</v>
      </c>
      <c r="AR340" s="149">
        <f t="shared" si="5"/>
        <v>2.6</v>
      </c>
    </row>
    <row r="341" spans="1:44" hidden="1">
      <c r="A341" s="122">
        <v>878</v>
      </c>
      <c r="B341" s="52" t="s">
        <v>13</v>
      </c>
      <c r="C341" s="123" t="s">
        <v>2413</v>
      </c>
      <c r="D341" s="123" t="s">
        <v>2460</v>
      </c>
      <c r="E341" s="122" t="s">
        <v>2414</v>
      </c>
      <c r="F341" s="122">
        <v>3</v>
      </c>
      <c r="G341" s="124" t="s">
        <v>2461</v>
      </c>
      <c r="H341" s="122"/>
      <c r="I341" s="122"/>
      <c r="J341" s="125" t="s">
        <v>2461</v>
      </c>
      <c r="K341" s="122" t="s">
        <v>2462</v>
      </c>
      <c r="L341" s="122"/>
      <c r="M341" s="122"/>
      <c r="N341" s="123">
        <v>0.2</v>
      </c>
      <c r="O341" s="126"/>
      <c r="P341" s="122" t="s">
        <v>65</v>
      </c>
      <c r="Q341" s="127"/>
      <c r="R341" s="125" t="s">
        <v>145</v>
      </c>
      <c r="S341" s="74" t="s">
        <v>66</v>
      </c>
      <c r="T341" s="115" t="s">
        <v>66</v>
      </c>
      <c r="U341" s="121" t="s">
        <v>171</v>
      </c>
      <c r="V341" s="127"/>
      <c r="W341" s="122"/>
      <c r="X341" s="122"/>
      <c r="Y341" s="122"/>
      <c r="Z341" s="122"/>
      <c r="AA341" s="122"/>
      <c r="AB341" s="122"/>
      <c r="AC341" s="122"/>
      <c r="AD341" s="66" t="s">
        <v>2805</v>
      </c>
      <c r="AE341" s="162" t="s">
        <v>3043</v>
      </c>
      <c r="AF341" s="149">
        <f>VLOOKUP($J341,context!$K$2:$AC$348,5,FALSE)</f>
        <v>1</v>
      </c>
      <c r="AG341" s="149">
        <f>VLOOKUP($J341,context!$K$2:$AC$348,6,FALSE)</f>
        <v>1</v>
      </c>
      <c r="AH341" s="149">
        <f>VLOOKUP($J341,context!$K$2:$AC$348,7,FALSE)</f>
        <v>0</v>
      </c>
      <c r="AI341" s="149">
        <f>VLOOKUP($J341,context!$K$2:$AC$348,8,FALSE)</f>
        <v>0</v>
      </c>
      <c r="AJ341" s="149">
        <f>VLOOKUP($J341,context!$K$2:$AC$348,9,FALSE)</f>
        <v>0</v>
      </c>
      <c r="AK341" s="149">
        <f>VLOOKUP($J341,context!$K$2:$AC$348,10,FALSE)</f>
        <v>0</v>
      </c>
      <c r="AL341" s="149">
        <f>VLOOKUP($J341,context!$K$2:$AC$348,11,FALSE)</f>
        <v>0</v>
      </c>
      <c r="AM341" s="149">
        <f>VLOOKUP($J341,context!$K$2:$AC$348,12,FALSE)</f>
        <v>0</v>
      </c>
      <c r="AN341" s="149">
        <f>VLOOKUP($J341,context!$K$2:$AC$348,13,FALSE)</f>
        <v>0</v>
      </c>
      <c r="AO341" s="149">
        <f>VLOOKUP($J341,context!$K$2:$AC$348,14,FALSE)</f>
        <v>0</v>
      </c>
      <c r="AP341" s="149">
        <f>VLOOKUP($J341,context!$K$2:$AC$348,15,FALSE)</f>
        <v>0</v>
      </c>
      <c r="AQ341" s="149">
        <f>VLOOKUP($J341,context!$K$2:$AC$348,16,FALSE)</f>
        <v>0.8</v>
      </c>
      <c r="AR341" s="149">
        <f t="shared" si="5"/>
        <v>2.8</v>
      </c>
    </row>
    <row r="342" spans="1:44" hidden="1">
      <c r="A342" s="52">
        <v>494</v>
      </c>
      <c r="B342" s="52" t="s">
        <v>13</v>
      </c>
      <c r="C342" s="66" t="s">
        <v>29</v>
      </c>
      <c r="D342" s="52" t="s">
        <v>1159</v>
      </c>
      <c r="E342" s="77" t="s">
        <v>1160</v>
      </c>
      <c r="F342" s="50">
        <v>3</v>
      </c>
      <c r="G342" s="50" t="s">
        <v>2618</v>
      </c>
      <c r="H342" s="77"/>
      <c r="J342" s="70" t="s">
        <v>2643</v>
      </c>
      <c r="K342" s="77" t="s">
        <v>2632</v>
      </c>
      <c r="L342" s="77"/>
      <c r="M342" s="77"/>
      <c r="N342" s="6">
        <v>0.6</v>
      </c>
      <c r="O342" s="55"/>
      <c r="P342" s="69" t="s">
        <v>65</v>
      </c>
      <c r="Q342" s="67" t="s">
        <v>108</v>
      </c>
      <c r="R342" s="68" t="s">
        <v>145</v>
      </c>
      <c r="S342" s="74" t="s">
        <v>66</v>
      </c>
      <c r="T342" s="115" t="s">
        <v>66</v>
      </c>
      <c r="U342" s="121" t="s">
        <v>171</v>
      </c>
      <c r="V342" s="121" t="s">
        <v>2632</v>
      </c>
      <c r="W342" s="77"/>
      <c r="X342" s="69"/>
      <c r="Y342" s="77"/>
      <c r="Z342" s="77"/>
      <c r="AB342" s="77"/>
      <c r="AC342" s="69"/>
      <c r="AD342" s="66" t="s">
        <v>2805</v>
      </c>
      <c r="AE342" s="131" t="s">
        <v>3043</v>
      </c>
      <c r="AF342" s="149">
        <f>VLOOKUP($J342,context!$K$2:$AC$348,5,FALSE)</f>
        <v>1</v>
      </c>
      <c r="AG342" s="149">
        <f>VLOOKUP($J342,context!$K$2:$AC$348,6,FALSE)</f>
        <v>0</v>
      </c>
      <c r="AH342" s="149">
        <f>VLOOKUP($J342,context!$K$2:$AC$348,7,FALSE)</f>
        <v>0</v>
      </c>
      <c r="AI342" s="149">
        <f>VLOOKUP($J342,context!$K$2:$AC$348,8,FALSE)</f>
        <v>0</v>
      </c>
      <c r="AJ342" s="149">
        <f>VLOOKUP($J342,context!$K$2:$AC$348,9,FALSE)</f>
        <v>0</v>
      </c>
      <c r="AK342" s="149">
        <f>VLOOKUP($J342,context!$K$2:$AC$348,10,FALSE)</f>
        <v>0</v>
      </c>
      <c r="AL342" s="149">
        <f>VLOOKUP($J342,context!$K$2:$AC$348,11,FALSE)</f>
        <v>0</v>
      </c>
      <c r="AM342" s="149">
        <f>VLOOKUP($J342,context!$K$2:$AC$348,12,FALSE)</f>
        <v>0</v>
      </c>
      <c r="AN342" s="149">
        <f>VLOOKUP($J342,context!$K$2:$AC$348,13,FALSE)</f>
        <v>0</v>
      </c>
      <c r="AO342" s="149">
        <f>VLOOKUP($J342,context!$K$2:$AC$348,14,FALSE)</f>
        <v>0</v>
      </c>
      <c r="AP342" s="149">
        <f>VLOOKUP($J342,context!$K$2:$AC$348,15,FALSE)</f>
        <v>0</v>
      </c>
      <c r="AQ342" s="149">
        <f>VLOOKUP($J342,context!$K$2:$AC$348,16,FALSE)</f>
        <v>0.8</v>
      </c>
      <c r="AR342" s="149">
        <f t="shared" si="5"/>
        <v>1.8</v>
      </c>
    </row>
    <row r="343" spans="1:44" hidden="1">
      <c r="A343" s="122">
        <v>879</v>
      </c>
      <c r="B343" s="52" t="s">
        <v>13</v>
      </c>
      <c r="C343" s="123" t="s">
        <v>2413</v>
      </c>
      <c r="D343" s="123" t="s">
        <v>2496</v>
      </c>
      <c r="E343" s="122" t="s">
        <v>2414</v>
      </c>
      <c r="F343" s="122">
        <v>4</v>
      </c>
      <c r="G343" s="124" t="s">
        <v>2497</v>
      </c>
      <c r="H343" s="122"/>
      <c r="I343" s="122"/>
      <c r="J343" s="125" t="s">
        <v>2497</v>
      </c>
      <c r="K343" s="122" t="s">
        <v>2498</v>
      </c>
      <c r="L343" s="122"/>
      <c r="M343" s="122"/>
      <c r="N343" s="123">
        <v>0.2</v>
      </c>
      <c r="O343" s="126"/>
      <c r="P343" s="122" t="s">
        <v>65</v>
      </c>
      <c r="Q343" s="127"/>
      <c r="R343" s="125" t="s">
        <v>145</v>
      </c>
      <c r="S343" s="74" t="s">
        <v>66</v>
      </c>
      <c r="T343" s="115" t="s">
        <v>66</v>
      </c>
      <c r="U343" s="121" t="s">
        <v>171</v>
      </c>
      <c r="V343" s="127"/>
      <c r="W343" s="122"/>
      <c r="X343" s="122"/>
      <c r="Y343" s="122"/>
      <c r="Z343" s="122"/>
      <c r="AA343" s="122"/>
      <c r="AB343" s="122"/>
      <c r="AC343" s="122"/>
      <c r="AD343" s="66" t="s">
        <v>2805</v>
      </c>
      <c r="AE343" s="162" t="s">
        <v>3043</v>
      </c>
      <c r="AF343" s="149">
        <f>VLOOKUP($J343,context!$K$2:$AC$348,5,FALSE)</f>
        <v>1</v>
      </c>
      <c r="AG343" s="149">
        <f>VLOOKUP($J343,context!$K$2:$AC$348,6,FALSE)</f>
        <v>0</v>
      </c>
      <c r="AH343" s="149">
        <f>VLOOKUP($J343,context!$K$2:$AC$348,7,FALSE)</f>
        <v>0</v>
      </c>
      <c r="AI343" s="149">
        <f>VLOOKUP($J343,context!$K$2:$AC$348,8,FALSE)</f>
        <v>0</v>
      </c>
      <c r="AJ343" s="149">
        <f>VLOOKUP($J343,context!$K$2:$AC$348,9,FALSE)</f>
        <v>0</v>
      </c>
      <c r="AK343" s="149">
        <f>VLOOKUP($J343,context!$K$2:$AC$348,10,FALSE)</f>
        <v>0</v>
      </c>
      <c r="AL343" s="149">
        <f>VLOOKUP($J343,context!$K$2:$AC$348,11,FALSE)</f>
        <v>0</v>
      </c>
      <c r="AM343" s="149">
        <f>VLOOKUP($J343,context!$K$2:$AC$348,12,FALSE)</f>
        <v>0</v>
      </c>
      <c r="AN343" s="149">
        <f>VLOOKUP($J343,context!$K$2:$AC$348,13,FALSE)</f>
        <v>0</v>
      </c>
      <c r="AO343" s="149">
        <f>VLOOKUP($J343,context!$K$2:$AC$348,14,FALSE)</f>
        <v>0</v>
      </c>
      <c r="AP343" s="149">
        <f>VLOOKUP($J343,context!$K$2:$AC$348,15,FALSE)</f>
        <v>0</v>
      </c>
      <c r="AQ343" s="149">
        <f>VLOOKUP($J343,context!$K$2:$AC$348,16,FALSE)</f>
        <v>0</v>
      </c>
      <c r="AR343" s="149">
        <f t="shared" si="5"/>
        <v>1</v>
      </c>
    </row>
    <row r="344" spans="1:44" hidden="1">
      <c r="A344" s="52">
        <v>573</v>
      </c>
      <c r="B344" s="52" t="s">
        <v>13</v>
      </c>
      <c r="C344" s="114" t="s">
        <v>1732</v>
      </c>
      <c r="E344" s="69" t="s">
        <v>1891</v>
      </c>
      <c r="F344" s="61">
        <v>2</v>
      </c>
      <c r="G344" s="69" t="s">
        <v>322</v>
      </c>
      <c r="I344" s="69" t="s">
        <v>322</v>
      </c>
      <c r="J344" s="70" t="s">
        <v>1202</v>
      </c>
      <c r="K344" s="61" t="s">
        <v>1828</v>
      </c>
      <c r="L344" s="77">
        <v>0</v>
      </c>
      <c r="M344" s="61" t="s">
        <v>1829</v>
      </c>
      <c r="N344" s="63">
        <v>0.6</v>
      </c>
      <c r="P344" s="122" t="s">
        <v>65</v>
      </c>
      <c r="Q344" s="67" t="s">
        <v>108</v>
      </c>
      <c r="R344" s="68" t="s">
        <v>145</v>
      </c>
      <c r="S344" s="74" t="s">
        <v>66</v>
      </c>
      <c r="T344" s="115" t="s">
        <v>66</v>
      </c>
      <c r="U344" s="121" t="s">
        <v>171</v>
      </c>
      <c r="V344" s="121" t="s">
        <v>1182</v>
      </c>
      <c r="AB344" s="69" t="s">
        <v>2890</v>
      </c>
      <c r="AC344" s="61">
        <v>1</v>
      </c>
      <c r="AD344" s="7" t="s">
        <v>2863</v>
      </c>
      <c r="AE344" s="162" t="s">
        <v>301</v>
      </c>
      <c r="AF344" s="149">
        <f>VLOOKUP($J344,context!$K$2:$AC$348,5,FALSE)</f>
        <v>0</v>
      </c>
      <c r="AG344" s="149">
        <f>VLOOKUP($J344,context!$K$2:$AC$348,6,FALSE)</f>
        <v>0</v>
      </c>
      <c r="AH344" s="149">
        <f>VLOOKUP($J344,context!$K$2:$AC$348,7,FALSE)</f>
        <v>0</v>
      </c>
      <c r="AI344" s="149">
        <f>VLOOKUP($J344,context!$K$2:$AC$348,8,FALSE)</f>
        <v>0.2</v>
      </c>
      <c r="AJ344" s="149">
        <f>VLOOKUP($J344,context!$K$2:$AC$348,9,FALSE)</f>
        <v>0</v>
      </c>
      <c r="AK344" s="149">
        <f>VLOOKUP($J344,context!$K$2:$AC$348,10,FALSE)</f>
        <v>0</v>
      </c>
      <c r="AL344" s="149">
        <f>VLOOKUP($J344,context!$K$2:$AC$348,11,FALSE)</f>
        <v>0.2</v>
      </c>
      <c r="AM344" s="149">
        <f>VLOOKUP($J344,context!$K$2:$AC$348,12,FALSE)</f>
        <v>0</v>
      </c>
      <c r="AN344" s="149">
        <f>VLOOKUP($J344,context!$K$2:$AC$348,13,FALSE)</f>
        <v>0.2</v>
      </c>
      <c r="AO344" s="149">
        <f>VLOOKUP($J344,context!$K$2:$AC$348,14,FALSE)</f>
        <v>0.2</v>
      </c>
      <c r="AP344" s="149">
        <f>VLOOKUP($J344,context!$K$2:$AC$348,15,FALSE)</f>
        <v>0</v>
      </c>
      <c r="AQ344" s="149">
        <f>VLOOKUP($J344,context!$K$2:$AC$348,16,FALSE)</f>
        <v>0.8</v>
      </c>
      <c r="AR344" s="149">
        <f t="shared" si="5"/>
        <v>1.6</v>
      </c>
    </row>
    <row r="345" spans="1:44" hidden="1">
      <c r="A345" s="52">
        <v>717</v>
      </c>
      <c r="B345" s="52" t="s">
        <v>13</v>
      </c>
      <c r="C345" s="117" t="s">
        <v>1902</v>
      </c>
      <c r="E345" s="69" t="s">
        <v>2271</v>
      </c>
      <c r="G345" s="62" t="s">
        <v>322</v>
      </c>
      <c r="J345" s="70" t="s">
        <v>1202</v>
      </c>
      <c r="K345" s="69" t="s">
        <v>2062</v>
      </c>
      <c r="L345" s="77">
        <v>1</v>
      </c>
      <c r="N345" s="63">
        <v>0.6</v>
      </c>
      <c r="P345" s="77" t="s">
        <v>65</v>
      </c>
      <c r="Q345" s="67" t="s">
        <v>108</v>
      </c>
      <c r="R345" s="68" t="s">
        <v>145</v>
      </c>
      <c r="S345" s="74" t="s">
        <v>66</v>
      </c>
      <c r="T345" s="115" t="s">
        <v>66</v>
      </c>
      <c r="U345" s="121" t="s">
        <v>171</v>
      </c>
      <c r="V345" s="121" t="s">
        <v>1182</v>
      </c>
      <c r="AB345" s="69" t="s">
        <v>2890</v>
      </c>
      <c r="AC345" s="61">
        <v>1</v>
      </c>
      <c r="AD345" s="7" t="s">
        <v>2863</v>
      </c>
      <c r="AE345" s="162" t="s">
        <v>301</v>
      </c>
      <c r="AF345" s="149">
        <f>VLOOKUP($J345,context!$K$2:$AC$348,5,FALSE)</f>
        <v>0</v>
      </c>
      <c r="AG345" s="149">
        <f>VLOOKUP($J345,context!$K$2:$AC$348,6,FALSE)</f>
        <v>0</v>
      </c>
      <c r="AH345" s="149">
        <f>VLOOKUP($J345,context!$K$2:$AC$348,7,FALSE)</f>
        <v>0</v>
      </c>
      <c r="AI345" s="149">
        <f>VLOOKUP($J345,context!$K$2:$AC$348,8,FALSE)</f>
        <v>0.2</v>
      </c>
      <c r="AJ345" s="149">
        <f>VLOOKUP($J345,context!$K$2:$AC$348,9,FALSE)</f>
        <v>0</v>
      </c>
      <c r="AK345" s="149">
        <f>VLOOKUP($J345,context!$K$2:$AC$348,10,FALSE)</f>
        <v>0</v>
      </c>
      <c r="AL345" s="149">
        <f>VLOOKUP($J345,context!$K$2:$AC$348,11,FALSE)</f>
        <v>0.2</v>
      </c>
      <c r="AM345" s="149">
        <f>VLOOKUP($J345,context!$K$2:$AC$348,12,FALSE)</f>
        <v>0</v>
      </c>
      <c r="AN345" s="149">
        <f>VLOOKUP($J345,context!$K$2:$AC$348,13,FALSE)</f>
        <v>0.2</v>
      </c>
      <c r="AO345" s="149">
        <f>VLOOKUP($J345,context!$K$2:$AC$348,14,FALSE)</f>
        <v>0.2</v>
      </c>
      <c r="AP345" s="149">
        <f>VLOOKUP($J345,context!$K$2:$AC$348,15,FALSE)</f>
        <v>0</v>
      </c>
      <c r="AQ345" s="149">
        <f>VLOOKUP($J345,context!$K$2:$AC$348,16,FALSE)</f>
        <v>0.8</v>
      </c>
      <c r="AR345" s="149">
        <f t="shared" si="5"/>
        <v>1.6</v>
      </c>
    </row>
    <row r="346" spans="1:44" hidden="1">
      <c r="A346" s="122">
        <v>880</v>
      </c>
      <c r="B346" s="52" t="s">
        <v>13</v>
      </c>
      <c r="C346" s="123" t="s">
        <v>2413</v>
      </c>
      <c r="D346" s="123" t="s">
        <v>2494</v>
      </c>
      <c r="E346" s="122" t="s">
        <v>2414</v>
      </c>
      <c r="F346" s="122">
        <v>4</v>
      </c>
      <c r="G346" s="124" t="s">
        <v>1202</v>
      </c>
      <c r="H346" s="122"/>
      <c r="I346" s="122"/>
      <c r="J346" s="70" t="s">
        <v>1202</v>
      </c>
      <c r="K346" s="122" t="s">
        <v>2495</v>
      </c>
      <c r="L346" s="77">
        <v>0</v>
      </c>
      <c r="M346" s="122"/>
      <c r="N346" s="123">
        <v>0.6</v>
      </c>
      <c r="O346" s="126"/>
      <c r="P346" s="122" t="s">
        <v>65</v>
      </c>
      <c r="Q346" s="127"/>
      <c r="R346" s="125" t="s">
        <v>145</v>
      </c>
      <c r="S346" s="125" t="s">
        <v>66</v>
      </c>
      <c r="T346" s="123" t="s">
        <v>66</v>
      </c>
      <c r="U346" s="127" t="s">
        <v>171</v>
      </c>
      <c r="V346" s="127" t="s">
        <v>1182</v>
      </c>
      <c r="W346" s="122"/>
      <c r="X346" s="122"/>
      <c r="Y346" s="122"/>
      <c r="Z346" s="122"/>
      <c r="AA346" s="122"/>
      <c r="AB346" s="69" t="s">
        <v>2890</v>
      </c>
      <c r="AC346" s="61">
        <v>1</v>
      </c>
      <c r="AD346" s="7" t="s">
        <v>2863</v>
      </c>
      <c r="AE346" s="162" t="s">
        <v>301</v>
      </c>
      <c r="AF346" s="149">
        <f>VLOOKUP($J346,context!$K$2:$AC$348,5,FALSE)</f>
        <v>0</v>
      </c>
      <c r="AG346" s="149">
        <f>VLOOKUP($J346,context!$K$2:$AC$348,6,FALSE)</f>
        <v>0</v>
      </c>
      <c r="AH346" s="149">
        <f>VLOOKUP($J346,context!$K$2:$AC$348,7,FALSE)</f>
        <v>0</v>
      </c>
      <c r="AI346" s="149">
        <f>VLOOKUP($J346,context!$K$2:$AC$348,8,FALSE)</f>
        <v>0.2</v>
      </c>
      <c r="AJ346" s="149">
        <f>VLOOKUP($J346,context!$K$2:$AC$348,9,FALSE)</f>
        <v>0</v>
      </c>
      <c r="AK346" s="149">
        <f>VLOOKUP($J346,context!$K$2:$AC$348,10,FALSE)</f>
        <v>0</v>
      </c>
      <c r="AL346" s="149">
        <f>VLOOKUP($J346,context!$K$2:$AC$348,11,FALSE)</f>
        <v>0.2</v>
      </c>
      <c r="AM346" s="149">
        <f>VLOOKUP($J346,context!$K$2:$AC$348,12,FALSE)</f>
        <v>0</v>
      </c>
      <c r="AN346" s="149">
        <f>VLOOKUP($J346,context!$K$2:$AC$348,13,FALSE)</f>
        <v>0.2</v>
      </c>
      <c r="AO346" s="149">
        <f>VLOOKUP($J346,context!$K$2:$AC$348,14,FALSE)</f>
        <v>0.2</v>
      </c>
      <c r="AP346" s="149">
        <f>VLOOKUP($J346,context!$K$2:$AC$348,15,FALSE)</f>
        <v>0</v>
      </c>
      <c r="AQ346" s="149">
        <f>VLOOKUP($J346,context!$K$2:$AC$348,16,FALSE)</f>
        <v>0.8</v>
      </c>
      <c r="AR346" s="149">
        <f t="shared" si="5"/>
        <v>1.6</v>
      </c>
    </row>
    <row r="347" spans="1:44" hidden="1">
      <c r="A347" s="122">
        <v>931</v>
      </c>
      <c r="B347" s="52" t="s">
        <v>13</v>
      </c>
      <c r="C347" s="66" t="s">
        <v>32</v>
      </c>
      <c r="D347" s="52"/>
      <c r="E347" s="77" t="s">
        <v>1190</v>
      </c>
      <c r="F347" s="50">
        <v>3</v>
      </c>
      <c r="G347" s="50" t="s">
        <v>1202</v>
      </c>
      <c r="H347" s="77"/>
      <c r="I347" s="69" t="s">
        <v>1202</v>
      </c>
      <c r="J347" s="70" t="s">
        <v>1202</v>
      </c>
      <c r="K347" s="77"/>
      <c r="L347" s="77">
        <v>0</v>
      </c>
      <c r="M347" s="77"/>
      <c r="N347" s="6">
        <v>0.6</v>
      </c>
      <c r="O347" s="55">
        <v>42328</v>
      </c>
      <c r="P347" s="77" t="s">
        <v>65</v>
      </c>
      <c r="Q347" s="67" t="s">
        <v>108</v>
      </c>
      <c r="R347" s="68" t="s">
        <v>299</v>
      </c>
      <c r="S347" s="74" t="s">
        <v>66</v>
      </c>
      <c r="T347" s="115" t="s">
        <v>66</v>
      </c>
      <c r="U347" s="121" t="s">
        <v>171</v>
      </c>
      <c r="V347" s="121" t="s">
        <v>1182</v>
      </c>
      <c r="W347" s="69" t="s">
        <v>609</v>
      </c>
      <c r="X347" s="77"/>
      <c r="Y347" s="77"/>
      <c r="Z347" s="77"/>
      <c r="AB347" s="69" t="s">
        <v>2890</v>
      </c>
      <c r="AC347" s="61">
        <v>1</v>
      </c>
      <c r="AD347" s="7" t="s">
        <v>2863</v>
      </c>
      <c r="AE347" s="162" t="s">
        <v>301</v>
      </c>
      <c r="AF347" s="149">
        <f>VLOOKUP($J347,context!$K$2:$AC$348,5,FALSE)</f>
        <v>0</v>
      </c>
      <c r="AG347" s="149">
        <f>VLOOKUP($J347,context!$K$2:$AC$348,6,FALSE)</f>
        <v>0</v>
      </c>
      <c r="AH347" s="149">
        <f>VLOOKUP($J347,context!$K$2:$AC$348,7,FALSE)</f>
        <v>0</v>
      </c>
      <c r="AI347" s="149">
        <f>VLOOKUP($J347,context!$K$2:$AC$348,8,FALSE)</f>
        <v>0.2</v>
      </c>
      <c r="AJ347" s="149">
        <f>VLOOKUP($J347,context!$K$2:$AC$348,9,FALSE)</f>
        <v>0</v>
      </c>
      <c r="AK347" s="149">
        <f>VLOOKUP($J347,context!$K$2:$AC$348,10,FALSE)</f>
        <v>0</v>
      </c>
      <c r="AL347" s="149">
        <f>VLOOKUP($J347,context!$K$2:$AC$348,11,FALSE)</f>
        <v>0.2</v>
      </c>
      <c r="AM347" s="149">
        <f>VLOOKUP($J347,context!$K$2:$AC$348,12,FALSE)</f>
        <v>0</v>
      </c>
      <c r="AN347" s="149">
        <f>VLOOKUP($J347,context!$K$2:$AC$348,13,FALSE)</f>
        <v>0.2</v>
      </c>
      <c r="AO347" s="149">
        <f>VLOOKUP($J347,context!$K$2:$AC$348,14,FALSE)</f>
        <v>0.2</v>
      </c>
      <c r="AP347" s="149">
        <f>VLOOKUP($J347,context!$K$2:$AC$348,15,FALSE)</f>
        <v>0</v>
      </c>
      <c r="AQ347" s="149">
        <f>VLOOKUP($J347,context!$K$2:$AC$348,16,FALSE)</f>
        <v>0.8</v>
      </c>
      <c r="AR347" s="149">
        <f t="shared" si="5"/>
        <v>1.6</v>
      </c>
    </row>
    <row r="348" spans="1:44" hidden="1">
      <c r="A348" s="52">
        <v>560</v>
      </c>
      <c r="B348" s="52" t="s">
        <v>13</v>
      </c>
      <c r="C348" s="114" t="s">
        <v>1732</v>
      </c>
      <c r="E348" s="69" t="s">
        <v>1891</v>
      </c>
      <c r="F348" s="61">
        <v>5</v>
      </c>
      <c r="G348" s="69" t="s">
        <v>1708</v>
      </c>
      <c r="I348" s="69" t="s">
        <v>1708</v>
      </c>
      <c r="J348" s="70" t="s">
        <v>1900</v>
      </c>
      <c r="K348" s="61" t="s">
        <v>1803</v>
      </c>
      <c r="M348" s="61" t="s">
        <v>1804</v>
      </c>
      <c r="N348" s="63">
        <v>0.5</v>
      </c>
      <c r="P348" s="77" t="s">
        <v>248</v>
      </c>
      <c r="Q348" s="67" t="s">
        <v>108</v>
      </c>
      <c r="R348" s="68" t="s">
        <v>145</v>
      </c>
      <c r="S348" s="74" t="s">
        <v>66</v>
      </c>
      <c r="T348" s="115" t="s">
        <v>66</v>
      </c>
      <c r="U348" s="121" t="s">
        <v>171</v>
      </c>
      <c r="V348" s="121" t="s">
        <v>1182</v>
      </c>
      <c r="AC348" s="61">
        <v>-1</v>
      </c>
      <c r="AD348" s="66" t="s">
        <v>2882</v>
      </c>
      <c r="AE348" s="70" t="s">
        <v>2776</v>
      </c>
      <c r="AF348" s="149" t="e">
        <f>VLOOKUP($J348,context!$K$2:$AC$348,5,FALSE)</f>
        <v>#N/A</v>
      </c>
      <c r="AG348" s="149" t="e">
        <f>VLOOKUP($J348,context!$K$2:$AC$348,6,FALSE)</f>
        <v>#N/A</v>
      </c>
      <c r="AH348" s="149" t="e">
        <f>VLOOKUP($J348,context!$K$2:$AC$348,7,FALSE)</f>
        <v>#N/A</v>
      </c>
      <c r="AI348" s="149" t="e">
        <f>VLOOKUP($J348,context!$K$2:$AC$348,8,FALSE)</f>
        <v>#N/A</v>
      </c>
      <c r="AJ348" s="149" t="e">
        <f>VLOOKUP($J348,context!$K$2:$AC$348,9,FALSE)</f>
        <v>#N/A</v>
      </c>
      <c r="AK348" s="149" t="e">
        <f>VLOOKUP($J348,context!$K$2:$AC$348,10,FALSE)</f>
        <v>#N/A</v>
      </c>
      <c r="AL348" s="149" t="e">
        <f>VLOOKUP($J348,context!$K$2:$AC$348,11,FALSE)</f>
        <v>#N/A</v>
      </c>
      <c r="AM348" s="149" t="e">
        <f>VLOOKUP($J348,context!$K$2:$AC$348,12,FALSE)</f>
        <v>#N/A</v>
      </c>
      <c r="AN348" s="149" t="e">
        <f>VLOOKUP($J348,context!$K$2:$AC$348,13,FALSE)</f>
        <v>#N/A</v>
      </c>
      <c r="AO348" s="149" t="e">
        <f>VLOOKUP($J348,context!$K$2:$AC$348,14,FALSE)</f>
        <v>#N/A</v>
      </c>
      <c r="AP348" s="149" t="e">
        <f>VLOOKUP($J348,context!$K$2:$AC$348,15,FALSE)</f>
        <v>#N/A</v>
      </c>
      <c r="AQ348" s="149" t="e">
        <f>VLOOKUP($J348,context!$K$2:$AC$348,16,FALSE)</f>
        <v>#N/A</v>
      </c>
      <c r="AR348" s="149" t="e">
        <f t="shared" si="5"/>
        <v>#N/A</v>
      </c>
    </row>
    <row r="349" spans="1:44" hidden="1">
      <c r="A349" s="52">
        <v>380</v>
      </c>
      <c r="B349" s="52" t="s">
        <v>2708</v>
      </c>
      <c r="C349" s="66" t="s">
        <v>905</v>
      </c>
      <c r="D349" s="52"/>
      <c r="E349" s="77" t="s">
        <v>906</v>
      </c>
      <c r="F349" s="50">
        <v>5</v>
      </c>
      <c r="G349" s="50" t="s">
        <v>1088</v>
      </c>
      <c r="H349" s="77" t="s">
        <v>1089</v>
      </c>
      <c r="I349" s="69" t="s">
        <v>1090</v>
      </c>
      <c r="J349" s="70" t="s">
        <v>1090</v>
      </c>
      <c r="K349" s="77"/>
      <c r="L349" s="77">
        <v>0</v>
      </c>
      <c r="M349" s="77"/>
      <c r="N349" s="6">
        <v>0.6</v>
      </c>
      <c r="O349" s="55">
        <v>43015</v>
      </c>
      <c r="P349" s="77" t="s">
        <v>65</v>
      </c>
      <c r="Q349" s="67" t="s">
        <v>608</v>
      </c>
      <c r="R349" s="68" t="s">
        <v>145</v>
      </c>
      <c r="S349" s="74" t="s">
        <v>425</v>
      </c>
      <c r="T349" s="115" t="s">
        <v>425</v>
      </c>
      <c r="U349" s="121" t="s">
        <v>171</v>
      </c>
      <c r="V349" s="121" t="s">
        <v>167</v>
      </c>
      <c r="W349" s="77"/>
      <c r="X349" s="77"/>
      <c r="Y349" s="69" t="s">
        <v>609</v>
      </c>
      <c r="Z349" s="77"/>
      <c r="AB349" s="69" t="s">
        <v>2891</v>
      </c>
      <c r="AC349" s="77">
        <v>-1</v>
      </c>
      <c r="AD349" s="7" t="s">
        <v>2863</v>
      </c>
      <c r="AE349" s="131" t="s">
        <v>2823</v>
      </c>
      <c r="AF349" s="149" t="e">
        <f>VLOOKUP($J349,context!$K$2:$AC$348,5,FALSE)</f>
        <v>#N/A</v>
      </c>
      <c r="AG349" s="149" t="e">
        <f>VLOOKUP($J349,context!$K$2:$AC$348,6,FALSE)</f>
        <v>#N/A</v>
      </c>
      <c r="AH349" s="149" t="e">
        <f>VLOOKUP($J349,context!$K$2:$AC$348,7,FALSE)</f>
        <v>#N/A</v>
      </c>
      <c r="AI349" s="149" t="e">
        <f>VLOOKUP($J349,context!$K$2:$AC$348,8,FALSE)</f>
        <v>#N/A</v>
      </c>
      <c r="AJ349" s="149" t="e">
        <f>VLOOKUP($J349,context!$K$2:$AC$348,9,FALSE)</f>
        <v>#N/A</v>
      </c>
      <c r="AK349" s="149" t="e">
        <f>VLOOKUP($J349,context!$K$2:$AC$348,10,FALSE)</f>
        <v>#N/A</v>
      </c>
      <c r="AL349" s="149" t="e">
        <f>VLOOKUP($J349,context!$K$2:$AC$348,11,FALSE)</f>
        <v>#N/A</v>
      </c>
      <c r="AM349" s="149" t="e">
        <f>VLOOKUP($J349,context!$K$2:$AC$348,12,FALSE)</f>
        <v>#N/A</v>
      </c>
      <c r="AN349" s="149" t="e">
        <f>VLOOKUP($J349,context!$K$2:$AC$348,13,FALSE)</f>
        <v>#N/A</v>
      </c>
      <c r="AO349" s="149" t="e">
        <f>VLOOKUP($J349,context!$K$2:$AC$348,14,FALSE)</f>
        <v>#N/A</v>
      </c>
      <c r="AP349" s="149" t="e">
        <f>VLOOKUP($J349,context!$K$2:$AC$348,15,FALSE)</f>
        <v>#N/A</v>
      </c>
      <c r="AQ349" s="149" t="e">
        <f>VLOOKUP($J349,context!$K$2:$AC$348,16,FALSE)</f>
        <v>#N/A</v>
      </c>
      <c r="AR349" s="149" t="e">
        <f t="shared" si="5"/>
        <v>#N/A</v>
      </c>
    </row>
    <row r="350" spans="1:44" hidden="1">
      <c r="A350" s="52">
        <v>106</v>
      </c>
      <c r="B350" s="52" t="s">
        <v>13</v>
      </c>
      <c r="C350" s="66" t="s">
        <v>730</v>
      </c>
      <c r="D350" s="52"/>
      <c r="E350" s="77" t="s">
        <v>722</v>
      </c>
      <c r="F350" s="50">
        <v>4</v>
      </c>
      <c r="G350" s="50" t="s">
        <v>281</v>
      </c>
      <c r="H350" s="77"/>
      <c r="I350" s="69" t="s">
        <v>281</v>
      </c>
      <c r="J350" s="70" t="s">
        <v>281</v>
      </c>
      <c r="K350" s="77"/>
      <c r="L350" s="77">
        <v>0</v>
      </c>
      <c r="M350" s="77"/>
      <c r="N350" s="6">
        <v>0.8</v>
      </c>
      <c r="O350" s="55">
        <v>43017</v>
      </c>
      <c r="P350" s="77" t="s">
        <v>189</v>
      </c>
      <c r="Q350" s="67" t="s">
        <v>717</v>
      </c>
      <c r="R350" s="68" t="s">
        <v>281</v>
      </c>
      <c r="S350" s="74" t="s">
        <v>879</v>
      </c>
      <c r="T350" s="115" t="s">
        <v>210</v>
      </c>
      <c r="U350" s="121" t="s">
        <v>171</v>
      </c>
      <c r="V350" s="121" t="s">
        <v>167</v>
      </c>
      <c r="W350" s="77"/>
      <c r="X350" s="69" t="s">
        <v>609</v>
      </c>
      <c r="Y350" s="77"/>
      <c r="Z350" s="77"/>
      <c r="AB350" s="69" t="s">
        <v>2792</v>
      </c>
      <c r="AC350" s="69">
        <v>0</v>
      </c>
      <c r="AD350" s="66" t="s">
        <v>736</v>
      </c>
      <c r="AE350" s="70" t="s">
        <v>737</v>
      </c>
      <c r="AF350" s="149">
        <f>VLOOKUP($J350,context!$K$2:$AC$348,5,FALSE)</f>
        <v>0</v>
      </c>
      <c r="AG350" s="149">
        <f>VLOOKUP($J350,context!$K$2:$AC$348,6,FALSE)</f>
        <v>0</v>
      </c>
      <c r="AH350" s="149">
        <f>VLOOKUP($J350,context!$K$2:$AC$348,7,FALSE)</f>
        <v>0</v>
      </c>
      <c r="AI350" s="149">
        <f>VLOOKUP($J350,context!$K$2:$AC$348,8,FALSE)</f>
        <v>0.4</v>
      </c>
      <c r="AJ350" s="149">
        <f>VLOOKUP($J350,context!$K$2:$AC$348,9,FALSE)</f>
        <v>1</v>
      </c>
      <c r="AK350" s="149">
        <f>VLOOKUP($J350,context!$K$2:$AC$348,10,FALSE)</f>
        <v>0</v>
      </c>
      <c r="AL350" s="149">
        <f>VLOOKUP($J350,context!$K$2:$AC$348,11,FALSE)</f>
        <v>0.6</v>
      </c>
      <c r="AM350" s="149">
        <f>VLOOKUP($J350,context!$K$2:$AC$348,12,FALSE)</f>
        <v>0</v>
      </c>
      <c r="AN350" s="149">
        <f>VLOOKUP($J350,context!$K$2:$AC$348,13,FALSE)</f>
        <v>0</v>
      </c>
      <c r="AO350" s="149">
        <f>VLOOKUP($J350,context!$K$2:$AC$348,14,FALSE)</f>
        <v>1</v>
      </c>
      <c r="AP350" s="149">
        <f>VLOOKUP($J350,context!$K$2:$AC$348,15,FALSE)</f>
        <v>0</v>
      </c>
      <c r="AQ350" s="149">
        <f>VLOOKUP($J350,context!$K$2:$AC$348,16,FALSE)</f>
        <v>0.6</v>
      </c>
      <c r="AR350" s="149">
        <f t="shared" si="5"/>
        <v>3.6</v>
      </c>
    </row>
    <row r="351" spans="1:44">
      <c r="A351" s="52">
        <v>542</v>
      </c>
      <c r="B351" s="52" t="s">
        <v>2708</v>
      </c>
      <c r="C351" s="66" t="s">
        <v>1760</v>
      </c>
      <c r="E351" s="69" t="s">
        <v>1778</v>
      </c>
      <c r="F351" s="69" t="s">
        <v>1779</v>
      </c>
      <c r="G351" s="61" t="s">
        <v>281</v>
      </c>
      <c r="I351" s="61" t="s">
        <v>281</v>
      </c>
      <c r="J351" s="70" t="s">
        <v>281</v>
      </c>
      <c r="K351" s="69" t="s">
        <v>1765</v>
      </c>
      <c r="L351" s="77">
        <v>1</v>
      </c>
      <c r="N351" s="63">
        <v>0.8</v>
      </c>
      <c r="P351" s="77" t="s">
        <v>189</v>
      </c>
      <c r="Q351" s="67" t="s">
        <v>717</v>
      </c>
      <c r="R351" s="68" t="s">
        <v>281</v>
      </c>
      <c r="S351" s="74" t="s">
        <v>879</v>
      </c>
      <c r="T351" s="115" t="s">
        <v>210</v>
      </c>
      <c r="U351" s="121" t="s">
        <v>171</v>
      </c>
      <c r="V351" s="121" t="s">
        <v>167</v>
      </c>
      <c r="X351" s="69" t="s">
        <v>609</v>
      </c>
      <c r="AB351" s="69" t="s">
        <v>2792</v>
      </c>
      <c r="AC351" s="69">
        <v>0</v>
      </c>
      <c r="AD351" s="66" t="s">
        <v>736</v>
      </c>
      <c r="AE351" s="70" t="s">
        <v>737</v>
      </c>
      <c r="AF351" s="149">
        <f>VLOOKUP($J351,context!$K$2:$AC$348,5,FALSE)</f>
        <v>0</v>
      </c>
      <c r="AG351" s="149">
        <f>VLOOKUP($J351,context!$K$2:$AC$348,6,FALSE)</f>
        <v>0</v>
      </c>
      <c r="AH351" s="149">
        <f>VLOOKUP($J351,context!$K$2:$AC$348,7,FALSE)</f>
        <v>0</v>
      </c>
      <c r="AI351" s="149">
        <f>VLOOKUP($J351,context!$K$2:$AC$348,8,FALSE)</f>
        <v>0.4</v>
      </c>
      <c r="AJ351" s="149">
        <f>VLOOKUP($J351,context!$K$2:$AC$348,9,FALSE)</f>
        <v>1</v>
      </c>
      <c r="AK351" s="149">
        <f>VLOOKUP($J351,context!$K$2:$AC$348,10,FALSE)</f>
        <v>0</v>
      </c>
      <c r="AL351" s="149">
        <f>VLOOKUP($J351,context!$K$2:$AC$348,11,FALSE)</f>
        <v>0.6</v>
      </c>
      <c r="AM351" s="149">
        <f>VLOOKUP($J351,context!$K$2:$AC$348,12,FALSE)</f>
        <v>0</v>
      </c>
      <c r="AN351" s="149">
        <f>VLOOKUP($J351,context!$K$2:$AC$348,13,FALSE)</f>
        <v>0</v>
      </c>
      <c r="AO351" s="149">
        <f>VLOOKUP($J351,context!$K$2:$AC$348,14,FALSE)</f>
        <v>1</v>
      </c>
      <c r="AP351" s="149">
        <f>VLOOKUP($J351,context!$K$2:$AC$348,15,FALSE)</f>
        <v>0</v>
      </c>
      <c r="AQ351" s="149">
        <f>VLOOKUP($J351,context!$K$2:$AC$348,16,FALSE)</f>
        <v>0.6</v>
      </c>
      <c r="AR351" s="149">
        <f t="shared" si="5"/>
        <v>3.6</v>
      </c>
    </row>
    <row r="352" spans="1:44" hidden="1">
      <c r="A352" s="52">
        <v>720</v>
      </c>
      <c r="B352" s="52" t="s">
        <v>13</v>
      </c>
      <c r="C352" s="117" t="s">
        <v>1902</v>
      </c>
      <c r="E352" s="69" t="s">
        <v>2271</v>
      </c>
      <c r="G352" s="62" t="s">
        <v>2065</v>
      </c>
      <c r="J352" s="62" t="s">
        <v>2065</v>
      </c>
      <c r="K352" s="69" t="s">
        <v>2066</v>
      </c>
      <c r="L352" s="61">
        <v>0</v>
      </c>
      <c r="N352" s="63">
        <v>1</v>
      </c>
      <c r="P352" s="61" t="s">
        <v>65</v>
      </c>
      <c r="Q352" s="67" t="s">
        <v>108</v>
      </c>
      <c r="R352" s="68" t="s">
        <v>399</v>
      </c>
      <c r="S352" s="74" t="s">
        <v>66</v>
      </c>
      <c r="T352" s="115" t="s">
        <v>66</v>
      </c>
      <c r="U352" s="121" t="s">
        <v>171</v>
      </c>
      <c r="V352" s="121" t="s">
        <v>402</v>
      </c>
      <c r="AE352" s="70" t="s">
        <v>2776</v>
      </c>
      <c r="AF352" s="149">
        <f>VLOOKUP($J352,context!$K$2:$AC$348,5,FALSE)</f>
        <v>0</v>
      </c>
      <c r="AG352" s="149">
        <f>VLOOKUP($J352,context!$K$2:$AC$348,6,FALSE)</f>
        <v>0</v>
      </c>
      <c r="AH352" s="149">
        <f>VLOOKUP($J352,context!$K$2:$AC$348,7,FALSE)</f>
        <v>0</v>
      </c>
      <c r="AI352" s="149">
        <f>VLOOKUP($J352,context!$K$2:$AC$348,8,FALSE)</f>
        <v>0.6</v>
      </c>
      <c r="AJ352" s="149">
        <f>VLOOKUP($J352,context!$K$2:$AC$348,9,FALSE)</f>
        <v>0.2</v>
      </c>
      <c r="AK352" s="149">
        <f>VLOOKUP($J352,context!$K$2:$AC$348,10,FALSE)</f>
        <v>0</v>
      </c>
      <c r="AL352" s="149">
        <f>VLOOKUP($J352,context!$K$2:$AC$348,11,FALSE)</f>
        <v>0.2</v>
      </c>
      <c r="AM352" s="149">
        <f>VLOOKUP($J352,context!$K$2:$AC$348,12,FALSE)</f>
        <v>0.2</v>
      </c>
      <c r="AN352" s="149">
        <f>VLOOKUP($J352,context!$K$2:$AC$348,13,FALSE)</f>
        <v>0.6</v>
      </c>
      <c r="AO352" s="149">
        <f>VLOOKUP($J352,context!$K$2:$AC$348,14,FALSE)</f>
        <v>1</v>
      </c>
      <c r="AP352" s="149">
        <f>VLOOKUP($J352,context!$K$2:$AC$348,15,FALSE)</f>
        <v>0</v>
      </c>
      <c r="AQ352" s="149">
        <f>VLOOKUP($J352,context!$K$2:$AC$348,16,FALSE)</f>
        <v>0</v>
      </c>
      <c r="AR352" s="149">
        <f t="shared" si="5"/>
        <v>2.8</v>
      </c>
    </row>
    <row r="353" spans="1:44" hidden="1">
      <c r="A353" s="122">
        <v>881</v>
      </c>
      <c r="B353" s="52" t="s">
        <v>13</v>
      </c>
      <c r="C353" s="123" t="s">
        <v>2413</v>
      </c>
      <c r="D353" s="123" t="s">
        <v>2475</v>
      </c>
      <c r="E353" s="122" t="s">
        <v>2414</v>
      </c>
      <c r="F353" s="122">
        <v>4</v>
      </c>
      <c r="G353" s="124" t="s">
        <v>1395</v>
      </c>
      <c r="H353" s="122"/>
      <c r="I353" s="122"/>
      <c r="J353" s="62" t="s">
        <v>2065</v>
      </c>
      <c r="K353" s="122" t="s">
        <v>2476</v>
      </c>
      <c r="L353" s="61">
        <v>0</v>
      </c>
      <c r="M353" s="122"/>
      <c r="N353" s="123">
        <v>1</v>
      </c>
      <c r="O353" s="126"/>
      <c r="P353" s="122" t="s">
        <v>65</v>
      </c>
      <c r="Q353" s="127" t="s">
        <v>108</v>
      </c>
      <c r="R353" s="125" t="s">
        <v>399</v>
      </c>
      <c r="S353" s="125" t="s">
        <v>66</v>
      </c>
      <c r="T353" s="123" t="s">
        <v>66</v>
      </c>
      <c r="U353" s="127" t="s">
        <v>171</v>
      </c>
      <c r="V353" s="127" t="s">
        <v>402</v>
      </c>
      <c r="W353" s="122"/>
      <c r="X353" s="122"/>
      <c r="Y353" s="122"/>
      <c r="Z353" s="122"/>
      <c r="AA353" s="122"/>
      <c r="AB353" s="122"/>
      <c r="AC353" s="122"/>
      <c r="AE353" s="125" t="s">
        <v>2776</v>
      </c>
      <c r="AF353" s="149">
        <f>VLOOKUP($J353,context!$K$2:$AC$348,5,FALSE)</f>
        <v>0</v>
      </c>
      <c r="AG353" s="149">
        <f>VLOOKUP($J353,context!$K$2:$AC$348,6,FALSE)</f>
        <v>0</v>
      </c>
      <c r="AH353" s="149">
        <f>VLOOKUP($J353,context!$K$2:$AC$348,7,FALSE)</f>
        <v>0</v>
      </c>
      <c r="AI353" s="149">
        <f>VLOOKUP($J353,context!$K$2:$AC$348,8,FALSE)</f>
        <v>0.6</v>
      </c>
      <c r="AJ353" s="149">
        <f>VLOOKUP($J353,context!$K$2:$AC$348,9,FALSE)</f>
        <v>0.2</v>
      </c>
      <c r="AK353" s="149">
        <f>VLOOKUP($J353,context!$K$2:$AC$348,10,FALSE)</f>
        <v>0</v>
      </c>
      <c r="AL353" s="149">
        <f>VLOOKUP($J353,context!$K$2:$AC$348,11,FALSE)</f>
        <v>0.2</v>
      </c>
      <c r="AM353" s="149">
        <f>VLOOKUP($J353,context!$K$2:$AC$348,12,FALSE)</f>
        <v>0.2</v>
      </c>
      <c r="AN353" s="149">
        <f>VLOOKUP($J353,context!$K$2:$AC$348,13,FALSE)</f>
        <v>0.6</v>
      </c>
      <c r="AO353" s="149">
        <f>VLOOKUP($J353,context!$K$2:$AC$348,14,FALSE)</f>
        <v>1</v>
      </c>
      <c r="AP353" s="149">
        <f>VLOOKUP($J353,context!$K$2:$AC$348,15,FALSE)</f>
        <v>0</v>
      </c>
      <c r="AQ353" s="149">
        <f>VLOOKUP($J353,context!$K$2:$AC$348,16,FALSE)</f>
        <v>0</v>
      </c>
      <c r="AR353" s="149">
        <f t="shared" si="5"/>
        <v>2.8</v>
      </c>
    </row>
    <row r="354" spans="1:44" hidden="1">
      <c r="A354" s="52">
        <v>298</v>
      </c>
      <c r="B354" s="52" t="s">
        <v>2708</v>
      </c>
      <c r="C354" s="66" t="s">
        <v>905</v>
      </c>
      <c r="D354" s="52"/>
      <c r="E354" s="77" t="s">
        <v>906</v>
      </c>
      <c r="F354" s="50">
        <v>5</v>
      </c>
      <c r="G354" s="50" t="s">
        <v>907</v>
      </c>
      <c r="H354" s="77" t="s">
        <v>919</v>
      </c>
      <c r="I354" s="69" t="s">
        <v>920</v>
      </c>
      <c r="J354" s="70" t="s">
        <v>158</v>
      </c>
      <c r="K354" s="77"/>
      <c r="L354" s="61">
        <v>0</v>
      </c>
      <c r="M354" s="77"/>
      <c r="N354" s="6">
        <v>0.8</v>
      </c>
      <c r="O354" s="55">
        <v>43015</v>
      </c>
      <c r="P354" s="77" t="s">
        <v>65</v>
      </c>
      <c r="Q354" s="67" t="s">
        <v>108</v>
      </c>
      <c r="R354" s="68" t="s">
        <v>399</v>
      </c>
      <c r="S354" s="74" t="s">
        <v>66</v>
      </c>
      <c r="T354" s="115" t="s">
        <v>66</v>
      </c>
      <c r="U354" s="121" t="s">
        <v>95</v>
      </c>
      <c r="V354" s="121" t="s">
        <v>158</v>
      </c>
      <c r="W354" s="77"/>
      <c r="X354" s="69" t="s">
        <v>609</v>
      </c>
      <c r="Y354" s="77"/>
      <c r="Z354" s="77"/>
      <c r="AB354" s="77"/>
      <c r="AC354" s="77"/>
      <c r="AD354" s="7" t="s">
        <v>2802</v>
      </c>
      <c r="AE354" s="70" t="s">
        <v>2986</v>
      </c>
      <c r="AF354" s="149">
        <f>VLOOKUP($J354,context!$K$2:$AC$348,5,FALSE)</f>
        <v>0</v>
      </c>
      <c r="AG354" s="149">
        <f>VLOOKUP($J354,context!$K$2:$AC$348,6,FALSE)</f>
        <v>0</v>
      </c>
      <c r="AH354" s="149">
        <f>VLOOKUP($J354,context!$K$2:$AC$348,7,FALSE)</f>
        <v>0</v>
      </c>
      <c r="AI354" s="149">
        <f>VLOOKUP($J354,context!$K$2:$AC$348,8,FALSE)</f>
        <v>0.6</v>
      </c>
      <c r="AJ354" s="149">
        <f>VLOOKUP($J354,context!$K$2:$AC$348,9,FALSE)</f>
        <v>0.2</v>
      </c>
      <c r="AK354" s="149">
        <f>VLOOKUP($J354,context!$K$2:$AC$348,10,FALSE)</f>
        <v>0</v>
      </c>
      <c r="AL354" s="149">
        <f>VLOOKUP($J354,context!$K$2:$AC$348,11,FALSE)</f>
        <v>0.2</v>
      </c>
      <c r="AM354" s="149">
        <f>VLOOKUP($J354,context!$K$2:$AC$348,12,FALSE)</f>
        <v>0.2</v>
      </c>
      <c r="AN354" s="149">
        <f>VLOOKUP($J354,context!$K$2:$AC$348,13,FALSE)</f>
        <v>0.8</v>
      </c>
      <c r="AO354" s="149">
        <f>VLOOKUP($J354,context!$K$2:$AC$348,14,FALSE)</f>
        <v>1</v>
      </c>
      <c r="AP354" s="149">
        <f>VLOOKUP($J354,context!$K$2:$AC$348,15,FALSE)</f>
        <v>0</v>
      </c>
      <c r="AQ354" s="149">
        <f>VLOOKUP($J354,context!$K$2:$AC$348,16,FALSE)</f>
        <v>0</v>
      </c>
      <c r="AR354" s="149">
        <f t="shared" si="5"/>
        <v>3</v>
      </c>
    </row>
    <row r="355" spans="1:44" hidden="1">
      <c r="A355" s="52">
        <v>45</v>
      </c>
      <c r="B355" s="52" t="s">
        <v>13</v>
      </c>
      <c r="C355" s="66" t="s">
        <v>44</v>
      </c>
      <c r="D355" s="52"/>
      <c r="E355" s="77" t="s">
        <v>629</v>
      </c>
      <c r="F355" s="50">
        <v>4</v>
      </c>
      <c r="G355" s="77" t="s">
        <v>158</v>
      </c>
      <c r="H355" s="77"/>
      <c r="I355" s="69" t="s">
        <v>158</v>
      </c>
      <c r="J355" s="70" t="s">
        <v>158</v>
      </c>
      <c r="K355" s="69" t="s">
        <v>682</v>
      </c>
      <c r="L355" s="61">
        <v>0</v>
      </c>
      <c r="M355" s="77"/>
      <c r="N355" s="6">
        <v>0.8</v>
      </c>
      <c r="O355" s="55"/>
      <c r="P355" s="77" t="s">
        <v>65</v>
      </c>
      <c r="Q355" s="67" t="s">
        <v>108</v>
      </c>
      <c r="R355" s="68" t="s">
        <v>399</v>
      </c>
      <c r="S355" s="74" t="s">
        <v>66</v>
      </c>
      <c r="T355" s="115" t="s">
        <v>66</v>
      </c>
      <c r="U355" s="121" t="s">
        <v>95</v>
      </c>
      <c r="V355" s="121" t="s">
        <v>158</v>
      </c>
      <c r="W355" s="77"/>
      <c r="X355" s="69" t="s">
        <v>609</v>
      </c>
      <c r="Y355" s="77"/>
      <c r="Z355" s="77"/>
      <c r="AA355" s="7" t="s">
        <v>294</v>
      </c>
      <c r="AB355" s="77"/>
      <c r="AC355" s="77"/>
      <c r="AD355" s="7" t="s">
        <v>2802</v>
      </c>
      <c r="AE355" s="70" t="s">
        <v>2986</v>
      </c>
      <c r="AF355" s="149">
        <f>VLOOKUP($J355,context!$K$2:$AC$348,5,FALSE)</f>
        <v>0</v>
      </c>
      <c r="AG355" s="149">
        <f>VLOOKUP($J355,context!$K$2:$AC$348,6,FALSE)</f>
        <v>0</v>
      </c>
      <c r="AH355" s="149">
        <f>VLOOKUP($J355,context!$K$2:$AC$348,7,FALSE)</f>
        <v>0</v>
      </c>
      <c r="AI355" s="149">
        <f>VLOOKUP($J355,context!$K$2:$AC$348,8,FALSE)</f>
        <v>0.6</v>
      </c>
      <c r="AJ355" s="149">
        <f>VLOOKUP($J355,context!$K$2:$AC$348,9,FALSE)</f>
        <v>0.2</v>
      </c>
      <c r="AK355" s="149">
        <f>VLOOKUP($J355,context!$K$2:$AC$348,10,FALSE)</f>
        <v>0</v>
      </c>
      <c r="AL355" s="149">
        <f>VLOOKUP($J355,context!$K$2:$AC$348,11,FALSE)</f>
        <v>0.2</v>
      </c>
      <c r="AM355" s="149">
        <f>VLOOKUP($J355,context!$K$2:$AC$348,12,FALSE)</f>
        <v>0.2</v>
      </c>
      <c r="AN355" s="149">
        <f>VLOOKUP($J355,context!$K$2:$AC$348,13,FALSE)</f>
        <v>0.8</v>
      </c>
      <c r="AO355" s="149">
        <f>VLOOKUP($J355,context!$K$2:$AC$348,14,FALSE)</f>
        <v>1</v>
      </c>
      <c r="AP355" s="149">
        <f>VLOOKUP($J355,context!$K$2:$AC$348,15,FALSE)</f>
        <v>0</v>
      </c>
      <c r="AQ355" s="149">
        <f>VLOOKUP($J355,context!$K$2:$AC$348,16,FALSE)</f>
        <v>0</v>
      </c>
      <c r="AR355" s="149">
        <f t="shared" si="5"/>
        <v>3</v>
      </c>
    </row>
    <row r="356" spans="1:44" hidden="1">
      <c r="A356" s="52">
        <v>165</v>
      </c>
      <c r="B356" s="52" t="s">
        <v>13</v>
      </c>
      <c r="C356" s="66" t="s">
        <v>800</v>
      </c>
      <c r="D356" s="52" t="s">
        <v>801</v>
      </c>
      <c r="E356" s="77" t="s">
        <v>802</v>
      </c>
      <c r="F356" s="50">
        <v>4</v>
      </c>
      <c r="G356" s="50" t="s">
        <v>161</v>
      </c>
      <c r="H356" s="77"/>
      <c r="I356" s="69" t="s">
        <v>161</v>
      </c>
      <c r="J356" s="70" t="s">
        <v>158</v>
      </c>
      <c r="K356" s="77" t="s">
        <v>803</v>
      </c>
      <c r="L356" s="61">
        <v>0</v>
      </c>
      <c r="M356" s="77"/>
      <c r="N356" s="6">
        <v>0.8</v>
      </c>
      <c r="O356" s="55">
        <v>43018</v>
      </c>
      <c r="P356" s="77" t="s">
        <v>65</v>
      </c>
      <c r="Q356" s="67" t="s">
        <v>108</v>
      </c>
      <c r="R356" s="68" t="s">
        <v>399</v>
      </c>
      <c r="S356" s="74" t="s">
        <v>66</v>
      </c>
      <c r="T356" s="115" t="s">
        <v>66</v>
      </c>
      <c r="U356" s="121" t="s">
        <v>95</v>
      </c>
      <c r="V356" s="121" t="s">
        <v>158</v>
      </c>
      <c r="W356" s="77"/>
      <c r="X356" s="69" t="s">
        <v>609</v>
      </c>
      <c r="Y356" s="77"/>
      <c r="Z356" s="77"/>
      <c r="AB356" s="77"/>
      <c r="AC356" s="77"/>
      <c r="AD356" s="7" t="s">
        <v>2802</v>
      </c>
      <c r="AE356" s="70" t="s">
        <v>2986</v>
      </c>
      <c r="AF356" s="149">
        <f>VLOOKUP($J356,context!$K$2:$AC$348,5,FALSE)</f>
        <v>0</v>
      </c>
      <c r="AG356" s="149">
        <f>VLOOKUP($J356,context!$K$2:$AC$348,6,FALSE)</f>
        <v>0</v>
      </c>
      <c r="AH356" s="149">
        <f>VLOOKUP($J356,context!$K$2:$AC$348,7,FALSE)</f>
        <v>0</v>
      </c>
      <c r="AI356" s="149">
        <f>VLOOKUP($J356,context!$K$2:$AC$348,8,FALSE)</f>
        <v>0.6</v>
      </c>
      <c r="AJ356" s="149">
        <f>VLOOKUP($J356,context!$K$2:$AC$348,9,FALSE)</f>
        <v>0.2</v>
      </c>
      <c r="AK356" s="149">
        <f>VLOOKUP($J356,context!$K$2:$AC$348,10,FALSE)</f>
        <v>0</v>
      </c>
      <c r="AL356" s="149">
        <f>VLOOKUP($J356,context!$K$2:$AC$348,11,FALSE)</f>
        <v>0.2</v>
      </c>
      <c r="AM356" s="149">
        <f>VLOOKUP($J356,context!$K$2:$AC$348,12,FALSE)</f>
        <v>0.2</v>
      </c>
      <c r="AN356" s="149">
        <f>VLOOKUP($J356,context!$K$2:$AC$348,13,FALSE)</f>
        <v>0.8</v>
      </c>
      <c r="AO356" s="149">
        <f>VLOOKUP($J356,context!$K$2:$AC$348,14,FALSE)</f>
        <v>1</v>
      </c>
      <c r="AP356" s="149">
        <f>VLOOKUP($J356,context!$K$2:$AC$348,15,FALSE)</f>
        <v>0</v>
      </c>
      <c r="AQ356" s="149">
        <f>VLOOKUP($J356,context!$K$2:$AC$348,16,FALSE)</f>
        <v>0</v>
      </c>
      <c r="AR356" s="149">
        <f t="shared" si="5"/>
        <v>3</v>
      </c>
    </row>
    <row r="357" spans="1:44" hidden="1">
      <c r="A357" s="52">
        <v>237</v>
      </c>
      <c r="B357" s="52" t="s">
        <v>13</v>
      </c>
      <c r="C357" s="115" t="s">
        <v>41</v>
      </c>
      <c r="D357" s="52" t="s">
        <v>812</v>
      </c>
      <c r="E357" s="77" t="s">
        <v>842</v>
      </c>
      <c r="F357" s="50">
        <v>4</v>
      </c>
      <c r="G357" s="50" t="s">
        <v>157</v>
      </c>
      <c r="H357" s="50"/>
      <c r="I357" s="69" t="s">
        <v>157</v>
      </c>
      <c r="J357" s="70" t="s">
        <v>158</v>
      </c>
      <c r="K357" s="77" t="s">
        <v>682</v>
      </c>
      <c r="L357" s="61">
        <v>0</v>
      </c>
      <c r="M357" s="77" t="s">
        <v>815</v>
      </c>
      <c r="N357" s="6">
        <v>0.8</v>
      </c>
      <c r="O357" s="6"/>
      <c r="P357" s="77" t="s">
        <v>65</v>
      </c>
      <c r="Q357" s="67" t="s">
        <v>108</v>
      </c>
      <c r="R357" s="68" t="s">
        <v>399</v>
      </c>
      <c r="S357" s="74" t="s">
        <v>66</v>
      </c>
      <c r="T357" s="115" t="s">
        <v>66</v>
      </c>
      <c r="U357" s="121" t="s">
        <v>95</v>
      </c>
      <c r="V357" s="121" t="s">
        <v>158</v>
      </c>
      <c r="W357" s="77"/>
      <c r="X357" s="69" t="s">
        <v>609</v>
      </c>
      <c r="Y357" s="77"/>
      <c r="Z357" s="77"/>
      <c r="AB357" s="77"/>
      <c r="AC357" s="77"/>
      <c r="AD357" s="7" t="s">
        <v>2802</v>
      </c>
      <c r="AE357" s="70" t="s">
        <v>2986</v>
      </c>
      <c r="AF357" s="149">
        <f>VLOOKUP($J357,context!$K$2:$AC$348,5,FALSE)</f>
        <v>0</v>
      </c>
      <c r="AG357" s="149">
        <f>VLOOKUP($J357,context!$K$2:$AC$348,6,FALSE)</f>
        <v>0</v>
      </c>
      <c r="AH357" s="149">
        <f>VLOOKUP($J357,context!$K$2:$AC$348,7,FALSE)</f>
        <v>0</v>
      </c>
      <c r="AI357" s="149">
        <f>VLOOKUP($J357,context!$K$2:$AC$348,8,FALSE)</f>
        <v>0.6</v>
      </c>
      <c r="AJ357" s="149">
        <f>VLOOKUP($J357,context!$K$2:$AC$348,9,FALSE)</f>
        <v>0.2</v>
      </c>
      <c r="AK357" s="149">
        <f>VLOOKUP($J357,context!$K$2:$AC$348,10,FALSE)</f>
        <v>0</v>
      </c>
      <c r="AL357" s="149">
        <f>VLOOKUP($J357,context!$K$2:$AC$348,11,FALSE)</f>
        <v>0.2</v>
      </c>
      <c r="AM357" s="149">
        <f>VLOOKUP($J357,context!$K$2:$AC$348,12,FALSE)</f>
        <v>0.2</v>
      </c>
      <c r="AN357" s="149">
        <f>VLOOKUP($J357,context!$K$2:$AC$348,13,FALSE)</f>
        <v>0.8</v>
      </c>
      <c r="AO357" s="149">
        <f>VLOOKUP($J357,context!$K$2:$AC$348,14,FALSE)</f>
        <v>1</v>
      </c>
      <c r="AP357" s="149">
        <f>VLOOKUP($J357,context!$K$2:$AC$348,15,FALSE)</f>
        <v>0</v>
      </c>
      <c r="AQ357" s="149">
        <f>VLOOKUP($J357,context!$K$2:$AC$348,16,FALSE)</f>
        <v>0</v>
      </c>
      <c r="AR357" s="149">
        <f t="shared" si="5"/>
        <v>3</v>
      </c>
    </row>
    <row r="358" spans="1:44" hidden="1">
      <c r="A358" s="52">
        <v>467</v>
      </c>
      <c r="B358" s="52" t="s">
        <v>13</v>
      </c>
      <c r="C358" s="66" t="s">
        <v>29</v>
      </c>
      <c r="D358" s="52" t="s">
        <v>1159</v>
      </c>
      <c r="E358" s="77" t="s">
        <v>1160</v>
      </c>
      <c r="F358" s="50">
        <v>3</v>
      </c>
      <c r="G358" s="50" t="s">
        <v>1176</v>
      </c>
      <c r="H358" s="77" t="s">
        <v>156</v>
      </c>
      <c r="I358" s="69" t="s">
        <v>156</v>
      </c>
      <c r="J358" s="70" t="s">
        <v>158</v>
      </c>
      <c r="K358" s="77"/>
      <c r="L358" s="61">
        <v>0</v>
      </c>
      <c r="M358" s="77"/>
      <c r="N358" s="6">
        <v>0.8</v>
      </c>
      <c r="O358" s="55"/>
      <c r="P358" s="77" t="s">
        <v>65</v>
      </c>
      <c r="Q358" s="67" t="s">
        <v>108</v>
      </c>
      <c r="R358" s="68" t="s">
        <v>399</v>
      </c>
      <c r="S358" s="74" t="s">
        <v>66</v>
      </c>
      <c r="T358" s="115" t="s">
        <v>66</v>
      </c>
      <c r="U358" s="121" t="s">
        <v>95</v>
      </c>
      <c r="V358" s="121" t="s">
        <v>158</v>
      </c>
      <c r="W358" s="77"/>
      <c r="X358" s="69" t="s">
        <v>609</v>
      </c>
      <c r="Y358" s="77"/>
      <c r="Z358" s="77"/>
      <c r="AB358" s="77"/>
      <c r="AC358" s="77"/>
      <c r="AD358" s="7" t="s">
        <v>2802</v>
      </c>
      <c r="AE358" s="70" t="s">
        <v>2986</v>
      </c>
      <c r="AF358" s="149">
        <f>VLOOKUP($J358,context!$K$2:$AC$348,5,FALSE)</f>
        <v>0</v>
      </c>
      <c r="AG358" s="149">
        <f>VLOOKUP($J358,context!$K$2:$AC$348,6,FALSE)</f>
        <v>0</v>
      </c>
      <c r="AH358" s="149">
        <f>VLOOKUP($J358,context!$K$2:$AC$348,7,FALSE)</f>
        <v>0</v>
      </c>
      <c r="AI358" s="149">
        <f>VLOOKUP($J358,context!$K$2:$AC$348,8,FALSE)</f>
        <v>0.6</v>
      </c>
      <c r="AJ358" s="149">
        <f>VLOOKUP($J358,context!$K$2:$AC$348,9,FALSE)</f>
        <v>0.2</v>
      </c>
      <c r="AK358" s="149">
        <f>VLOOKUP($J358,context!$K$2:$AC$348,10,FALSE)</f>
        <v>0</v>
      </c>
      <c r="AL358" s="149">
        <f>VLOOKUP($J358,context!$K$2:$AC$348,11,FALSE)</f>
        <v>0.2</v>
      </c>
      <c r="AM358" s="149">
        <f>VLOOKUP($J358,context!$K$2:$AC$348,12,FALSE)</f>
        <v>0.2</v>
      </c>
      <c r="AN358" s="149">
        <f>VLOOKUP($J358,context!$K$2:$AC$348,13,FALSE)</f>
        <v>0.8</v>
      </c>
      <c r="AO358" s="149">
        <f>VLOOKUP($J358,context!$K$2:$AC$348,14,FALSE)</f>
        <v>1</v>
      </c>
      <c r="AP358" s="149">
        <f>VLOOKUP($J358,context!$K$2:$AC$348,15,FALSE)</f>
        <v>0</v>
      </c>
      <c r="AQ358" s="149">
        <f>VLOOKUP($J358,context!$K$2:$AC$348,16,FALSE)</f>
        <v>0</v>
      </c>
      <c r="AR358" s="149">
        <f t="shared" si="5"/>
        <v>3</v>
      </c>
    </row>
    <row r="359" spans="1:44" hidden="1">
      <c r="A359" s="52">
        <v>721</v>
      </c>
      <c r="B359" s="52" t="s">
        <v>13</v>
      </c>
      <c r="C359" s="117" t="s">
        <v>1902</v>
      </c>
      <c r="E359" s="69" t="s">
        <v>2271</v>
      </c>
      <c r="G359" s="62" t="s">
        <v>157</v>
      </c>
      <c r="J359" s="70" t="s">
        <v>158</v>
      </c>
      <c r="K359" s="69" t="s">
        <v>2067</v>
      </c>
      <c r="L359" s="61">
        <v>1</v>
      </c>
      <c r="N359" s="63">
        <v>0.8</v>
      </c>
      <c r="P359" s="77" t="s">
        <v>65</v>
      </c>
      <c r="Q359" s="67" t="s">
        <v>108</v>
      </c>
      <c r="R359" s="68" t="s">
        <v>399</v>
      </c>
      <c r="S359" s="74" t="s">
        <v>66</v>
      </c>
      <c r="T359" s="115" t="s">
        <v>66</v>
      </c>
      <c r="U359" s="121" t="s">
        <v>95</v>
      </c>
      <c r="V359" s="121" t="s">
        <v>158</v>
      </c>
      <c r="AD359" s="7" t="s">
        <v>2802</v>
      </c>
      <c r="AE359" s="70" t="s">
        <v>2986</v>
      </c>
      <c r="AF359" s="149">
        <f>VLOOKUP($J359,context!$K$2:$AC$348,5,FALSE)</f>
        <v>0</v>
      </c>
      <c r="AG359" s="149">
        <f>VLOOKUP($J359,context!$K$2:$AC$348,6,FALSE)</f>
        <v>0</v>
      </c>
      <c r="AH359" s="149">
        <f>VLOOKUP($J359,context!$K$2:$AC$348,7,FALSE)</f>
        <v>0</v>
      </c>
      <c r="AI359" s="149">
        <f>VLOOKUP($J359,context!$K$2:$AC$348,8,FALSE)</f>
        <v>0.6</v>
      </c>
      <c r="AJ359" s="149">
        <f>VLOOKUP($J359,context!$K$2:$AC$348,9,FALSE)</f>
        <v>0.2</v>
      </c>
      <c r="AK359" s="149">
        <f>VLOOKUP($J359,context!$K$2:$AC$348,10,FALSE)</f>
        <v>0</v>
      </c>
      <c r="AL359" s="149">
        <f>VLOOKUP($J359,context!$K$2:$AC$348,11,FALSE)</f>
        <v>0.2</v>
      </c>
      <c r="AM359" s="149">
        <f>VLOOKUP($J359,context!$K$2:$AC$348,12,FALSE)</f>
        <v>0.2</v>
      </c>
      <c r="AN359" s="149">
        <f>VLOOKUP($J359,context!$K$2:$AC$348,13,FALSE)</f>
        <v>0.8</v>
      </c>
      <c r="AO359" s="149">
        <f>VLOOKUP($J359,context!$K$2:$AC$348,14,FALSE)</f>
        <v>1</v>
      </c>
      <c r="AP359" s="149">
        <f>VLOOKUP($J359,context!$K$2:$AC$348,15,FALSE)</f>
        <v>0</v>
      </c>
      <c r="AQ359" s="149">
        <f>VLOOKUP($J359,context!$K$2:$AC$348,16,FALSE)</f>
        <v>0</v>
      </c>
      <c r="AR359" s="149">
        <f t="shared" si="5"/>
        <v>3</v>
      </c>
    </row>
    <row r="360" spans="1:44" hidden="1">
      <c r="A360" s="122">
        <v>932</v>
      </c>
      <c r="B360" s="52" t="s">
        <v>13</v>
      </c>
      <c r="C360" s="66" t="s">
        <v>32</v>
      </c>
      <c r="D360" s="52"/>
      <c r="E360" s="77" t="s">
        <v>1190</v>
      </c>
      <c r="F360" s="50">
        <v>3</v>
      </c>
      <c r="G360" s="50" t="s">
        <v>158</v>
      </c>
      <c r="H360" s="77"/>
      <c r="I360" s="69" t="s">
        <v>158</v>
      </c>
      <c r="J360" s="70" t="s">
        <v>158</v>
      </c>
      <c r="K360" s="77"/>
      <c r="L360" s="61">
        <v>0</v>
      </c>
      <c r="M360" s="77"/>
      <c r="N360" s="6">
        <v>0.8</v>
      </c>
      <c r="O360" s="55">
        <v>42328</v>
      </c>
      <c r="P360" s="77" t="s">
        <v>65</v>
      </c>
      <c r="Q360" s="67" t="s">
        <v>108</v>
      </c>
      <c r="R360" s="68" t="s">
        <v>399</v>
      </c>
      <c r="S360" s="74" t="s">
        <v>66</v>
      </c>
      <c r="T360" s="115" t="s">
        <v>66</v>
      </c>
      <c r="U360" s="121" t="s">
        <v>95</v>
      </c>
      <c r="V360" s="121" t="s">
        <v>158</v>
      </c>
      <c r="W360" s="77"/>
      <c r="X360" s="69" t="s">
        <v>609</v>
      </c>
      <c r="Y360" s="77"/>
      <c r="Z360" s="77"/>
      <c r="AA360" s="7" t="s">
        <v>294</v>
      </c>
      <c r="AB360" s="77"/>
      <c r="AC360" s="77"/>
      <c r="AD360" s="7" t="s">
        <v>2802</v>
      </c>
      <c r="AE360" s="70" t="s">
        <v>2986</v>
      </c>
      <c r="AF360" s="149">
        <f>VLOOKUP($J360,context!$K$2:$AC$348,5,FALSE)</f>
        <v>0</v>
      </c>
      <c r="AG360" s="149">
        <f>VLOOKUP($J360,context!$K$2:$AC$348,6,FALSE)</f>
        <v>0</v>
      </c>
      <c r="AH360" s="149">
        <f>VLOOKUP($J360,context!$K$2:$AC$348,7,FALSE)</f>
        <v>0</v>
      </c>
      <c r="AI360" s="149">
        <f>VLOOKUP($J360,context!$K$2:$AC$348,8,FALSE)</f>
        <v>0.6</v>
      </c>
      <c r="AJ360" s="149">
        <f>VLOOKUP($J360,context!$K$2:$AC$348,9,FALSE)</f>
        <v>0.2</v>
      </c>
      <c r="AK360" s="149">
        <f>VLOOKUP($J360,context!$K$2:$AC$348,10,FALSE)</f>
        <v>0</v>
      </c>
      <c r="AL360" s="149">
        <f>VLOOKUP($J360,context!$K$2:$AC$348,11,FALSE)</f>
        <v>0.2</v>
      </c>
      <c r="AM360" s="149">
        <f>VLOOKUP($J360,context!$K$2:$AC$348,12,FALSE)</f>
        <v>0.2</v>
      </c>
      <c r="AN360" s="149">
        <f>VLOOKUP($J360,context!$K$2:$AC$348,13,FALSE)</f>
        <v>0.8</v>
      </c>
      <c r="AO360" s="149">
        <f>VLOOKUP($J360,context!$K$2:$AC$348,14,FALSE)</f>
        <v>1</v>
      </c>
      <c r="AP360" s="149">
        <f>VLOOKUP($J360,context!$K$2:$AC$348,15,FALSE)</f>
        <v>0</v>
      </c>
      <c r="AQ360" s="149">
        <f>VLOOKUP($J360,context!$K$2:$AC$348,16,FALSE)</f>
        <v>0</v>
      </c>
      <c r="AR360" s="149">
        <f t="shared" si="5"/>
        <v>3</v>
      </c>
    </row>
    <row r="361" spans="1:44" hidden="1">
      <c r="A361" s="52">
        <v>723</v>
      </c>
      <c r="B361" s="52" t="s">
        <v>13</v>
      </c>
      <c r="C361" s="117" t="s">
        <v>1902</v>
      </c>
      <c r="E361" s="69" t="s">
        <v>2271</v>
      </c>
      <c r="G361" s="62" t="s">
        <v>2070</v>
      </c>
      <c r="J361" s="62" t="s">
        <v>2070</v>
      </c>
      <c r="K361" s="61" t="s">
        <v>2071</v>
      </c>
      <c r="L361" s="61">
        <v>0</v>
      </c>
      <c r="N361" s="63">
        <v>1</v>
      </c>
      <c r="P361" s="69" t="s">
        <v>65</v>
      </c>
      <c r="Q361" s="67" t="s">
        <v>108</v>
      </c>
      <c r="R361" s="68" t="s">
        <v>145</v>
      </c>
      <c r="S361" s="74" t="s">
        <v>66</v>
      </c>
      <c r="T361" s="115" t="s">
        <v>66</v>
      </c>
      <c r="U361" s="121" t="s">
        <v>171</v>
      </c>
      <c r="V361" s="121" t="s">
        <v>402</v>
      </c>
      <c r="AE361" s="70" t="s">
        <v>2776</v>
      </c>
      <c r="AF361" s="149">
        <f>VLOOKUP($J361,context!$K$2:$AC$348,5,FALSE)</f>
        <v>0</v>
      </c>
      <c r="AG361" s="149">
        <f>VLOOKUP($J361,context!$K$2:$AC$348,6,FALSE)</f>
        <v>0</v>
      </c>
      <c r="AH361" s="149">
        <f>VLOOKUP($J361,context!$K$2:$AC$348,7,FALSE)</f>
        <v>0</v>
      </c>
      <c r="AI361" s="149">
        <f>VLOOKUP($J361,context!$K$2:$AC$348,8,FALSE)</f>
        <v>0.8</v>
      </c>
      <c r="AJ361" s="149">
        <f>VLOOKUP($J361,context!$K$2:$AC$348,9,FALSE)</f>
        <v>0</v>
      </c>
      <c r="AK361" s="149">
        <f>VLOOKUP($J361,context!$K$2:$AC$348,10,FALSE)</f>
        <v>0</v>
      </c>
      <c r="AL361" s="149">
        <f>VLOOKUP($J361,context!$K$2:$AC$348,11,FALSE)</f>
        <v>0.2</v>
      </c>
      <c r="AM361" s="149">
        <f>VLOOKUP($J361,context!$K$2:$AC$348,12,FALSE)</f>
        <v>0</v>
      </c>
      <c r="AN361" s="149">
        <f>VLOOKUP($J361,context!$K$2:$AC$348,13,FALSE)</f>
        <v>0.6</v>
      </c>
      <c r="AO361" s="149">
        <f>VLOOKUP($J361,context!$K$2:$AC$348,14,FALSE)</f>
        <v>0.8</v>
      </c>
      <c r="AP361" s="149">
        <f>VLOOKUP($J361,context!$K$2:$AC$348,15,FALSE)</f>
        <v>0</v>
      </c>
      <c r="AQ361" s="149">
        <f>VLOOKUP($J361,context!$K$2:$AC$348,16,FALSE)</f>
        <v>0.4</v>
      </c>
      <c r="AR361" s="149">
        <f t="shared" si="5"/>
        <v>2.8000000000000003</v>
      </c>
    </row>
    <row r="362" spans="1:44" hidden="1">
      <c r="A362" s="52">
        <v>725</v>
      </c>
      <c r="B362" s="52" t="s">
        <v>13</v>
      </c>
      <c r="C362" s="117" t="s">
        <v>1902</v>
      </c>
      <c r="E362" s="69" t="s">
        <v>2271</v>
      </c>
      <c r="F362" s="61">
        <v>1</v>
      </c>
      <c r="G362" s="62" t="s">
        <v>2074</v>
      </c>
      <c r="J362" s="62" t="s">
        <v>2074</v>
      </c>
      <c r="K362" s="61" t="s">
        <v>2075</v>
      </c>
      <c r="N362" s="63">
        <v>0.2</v>
      </c>
      <c r="P362" s="69" t="s">
        <v>688</v>
      </c>
      <c r="Q362" s="67" t="s">
        <v>248</v>
      </c>
      <c r="R362" s="68" t="s">
        <v>248</v>
      </c>
      <c r="T362" s="115" t="s">
        <v>145</v>
      </c>
      <c r="U362" s="121" t="s">
        <v>171</v>
      </c>
      <c r="AC362" s="61">
        <v>-1</v>
      </c>
      <c r="AD362" s="66" t="s">
        <v>2882</v>
      </c>
      <c r="AE362" s="70" t="s">
        <v>2776</v>
      </c>
      <c r="AF362" s="149" t="e">
        <f>VLOOKUP($J362,context!$K$2:$AC$348,5,FALSE)</f>
        <v>#N/A</v>
      </c>
      <c r="AG362" s="149" t="e">
        <f>VLOOKUP($J362,context!$K$2:$AC$348,6,FALSE)</f>
        <v>#N/A</v>
      </c>
      <c r="AH362" s="149" t="e">
        <f>VLOOKUP($J362,context!$K$2:$AC$348,7,FALSE)</f>
        <v>#N/A</v>
      </c>
      <c r="AI362" s="149" t="e">
        <f>VLOOKUP($J362,context!$K$2:$AC$348,8,FALSE)</f>
        <v>#N/A</v>
      </c>
      <c r="AJ362" s="149" t="e">
        <f>VLOOKUP($J362,context!$K$2:$AC$348,9,FALSE)</f>
        <v>#N/A</v>
      </c>
      <c r="AK362" s="149" t="e">
        <f>VLOOKUP($J362,context!$K$2:$AC$348,10,FALSE)</f>
        <v>#N/A</v>
      </c>
      <c r="AL362" s="149" t="e">
        <f>VLOOKUP($J362,context!$K$2:$AC$348,11,FALSE)</f>
        <v>#N/A</v>
      </c>
      <c r="AM362" s="149" t="e">
        <f>VLOOKUP($J362,context!$K$2:$AC$348,12,FALSE)</f>
        <v>#N/A</v>
      </c>
      <c r="AN362" s="149" t="e">
        <f>VLOOKUP($J362,context!$K$2:$AC$348,13,FALSE)</f>
        <v>#N/A</v>
      </c>
      <c r="AO362" s="149" t="e">
        <f>VLOOKUP($J362,context!$K$2:$AC$348,14,FALSE)</f>
        <v>#N/A</v>
      </c>
      <c r="AP362" s="149" t="e">
        <f>VLOOKUP($J362,context!$K$2:$AC$348,15,FALSE)</f>
        <v>#N/A</v>
      </c>
      <c r="AQ362" s="149" t="e">
        <f>VLOOKUP($J362,context!$K$2:$AC$348,16,FALSE)</f>
        <v>#N/A</v>
      </c>
      <c r="AR362" s="149" t="e">
        <f t="shared" si="5"/>
        <v>#N/A</v>
      </c>
    </row>
    <row r="363" spans="1:44" hidden="1">
      <c r="A363" s="52">
        <v>726</v>
      </c>
      <c r="B363" s="52" t="s">
        <v>13</v>
      </c>
      <c r="C363" s="117" t="s">
        <v>1902</v>
      </c>
      <c r="E363" s="69" t="s">
        <v>2271</v>
      </c>
      <c r="G363" s="62" t="s">
        <v>2076</v>
      </c>
      <c r="J363" s="62" t="s">
        <v>2076</v>
      </c>
      <c r="K363" s="61" t="s">
        <v>2077</v>
      </c>
      <c r="N363" s="63">
        <v>0.4</v>
      </c>
      <c r="P363" s="69" t="s">
        <v>688</v>
      </c>
      <c r="Q363" s="67" t="s">
        <v>248</v>
      </c>
      <c r="R363" s="68" t="s">
        <v>145</v>
      </c>
      <c r="S363" s="74" t="s">
        <v>235</v>
      </c>
      <c r="T363" s="115" t="s">
        <v>235</v>
      </c>
      <c r="U363" s="121" t="s">
        <v>171</v>
      </c>
      <c r="AC363" s="61">
        <v>-1</v>
      </c>
      <c r="AD363" s="66" t="s">
        <v>2882</v>
      </c>
      <c r="AE363" s="70" t="s">
        <v>2776</v>
      </c>
      <c r="AF363" s="149" t="e">
        <f>VLOOKUP($J363,context!$K$2:$AC$348,5,FALSE)</f>
        <v>#N/A</v>
      </c>
      <c r="AG363" s="149" t="e">
        <f>VLOOKUP($J363,context!$K$2:$AC$348,6,FALSE)</f>
        <v>#N/A</v>
      </c>
      <c r="AH363" s="149" t="e">
        <f>VLOOKUP($J363,context!$K$2:$AC$348,7,FALSE)</f>
        <v>#N/A</v>
      </c>
      <c r="AI363" s="149" t="e">
        <f>VLOOKUP($J363,context!$K$2:$AC$348,8,FALSE)</f>
        <v>#N/A</v>
      </c>
      <c r="AJ363" s="149" t="e">
        <f>VLOOKUP($J363,context!$K$2:$AC$348,9,FALSE)</f>
        <v>#N/A</v>
      </c>
      <c r="AK363" s="149" t="e">
        <f>VLOOKUP($J363,context!$K$2:$AC$348,10,FALSE)</f>
        <v>#N/A</v>
      </c>
      <c r="AL363" s="149" t="e">
        <f>VLOOKUP($J363,context!$K$2:$AC$348,11,FALSE)</f>
        <v>#N/A</v>
      </c>
      <c r="AM363" s="149" t="e">
        <f>VLOOKUP($J363,context!$K$2:$AC$348,12,FALSE)</f>
        <v>#N/A</v>
      </c>
      <c r="AN363" s="149" t="e">
        <f>VLOOKUP($J363,context!$K$2:$AC$348,13,FALSE)</f>
        <v>#N/A</v>
      </c>
      <c r="AO363" s="149" t="e">
        <f>VLOOKUP($J363,context!$K$2:$AC$348,14,FALSE)</f>
        <v>#N/A</v>
      </c>
      <c r="AP363" s="149" t="e">
        <f>VLOOKUP($J363,context!$K$2:$AC$348,15,FALSE)</f>
        <v>#N/A</v>
      </c>
      <c r="AQ363" s="149" t="e">
        <f>VLOOKUP($J363,context!$K$2:$AC$348,16,FALSE)</f>
        <v>#N/A</v>
      </c>
      <c r="AR363" s="149" t="e">
        <f t="shared" si="5"/>
        <v>#N/A</v>
      </c>
    </row>
    <row r="364" spans="1:44" hidden="1">
      <c r="A364" s="52">
        <v>8</v>
      </c>
      <c r="B364" s="52" t="s">
        <v>13</v>
      </c>
      <c r="C364" s="66" t="s">
        <v>21</v>
      </c>
      <c r="D364" s="52"/>
      <c r="E364" s="50" t="s">
        <v>605</v>
      </c>
      <c r="F364" s="50">
        <v>3</v>
      </c>
      <c r="G364" s="50" t="s">
        <v>174</v>
      </c>
      <c r="H364" s="77"/>
      <c r="I364" s="69" t="s">
        <v>173</v>
      </c>
      <c r="J364" s="70" t="s">
        <v>173</v>
      </c>
      <c r="K364" s="77" t="s">
        <v>619</v>
      </c>
      <c r="L364" s="77">
        <v>0</v>
      </c>
      <c r="M364" s="77"/>
      <c r="N364" s="6">
        <v>0.8</v>
      </c>
      <c r="O364" s="55"/>
      <c r="P364" s="77" t="s">
        <v>65</v>
      </c>
      <c r="Q364" s="67" t="s">
        <v>108</v>
      </c>
      <c r="R364" s="68" t="s">
        <v>173</v>
      </c>
      <c r="S364" s="74" t="s">
        <v>66</v>
      </c>
      <c r="T364" s="115" t="s">
        <v>66</v>
      </c>
      <c r="U364" s="121" t="s">
        <v>173</v>
      </c>
      <c r="W364" s="77"/>
      <c r="X364" s="69" t="s">
        <v>609</v>
      </c>
      <c r="Y364" s="77"/>
      <c r="Z364" s="77"/>
      <c r="AB364" s="69" t="s">
        <v>2810</v>
      </c>
      <c r="AC364" s="122">
        <v>1</v>
      </c>
      <c r="AD364" s="66" t="s">
        <v>2866</v>
      </c>
      <c r="AE364" s="21" t="s">
        <v>173</v>
      </c>
      <c r="AF364" s="149">
        <f>VLOOKUP($J364,context!$K$2:$AC$348,5,FALSE)</f>
        <v>1</v>
      </c>
      <c r="AG364" s="149">
        <f>VLOOKUP($J364,context!$K$2:$AC$348,6,FALSE)</f>
        <v>1</v>
      </c>
      <c r="AH364" s="149">
        <f>VLOOKUP($J364,context!$K$2:$AC$348,7,FALSE)</f>
        <v>0</v>
      </c>
      <c r="AI364" s="149">
        <f>VLOOKUP($J364,context!$K$2:$AC$348,8,FALSE)</f>
        <v>0.5</v>
      </c>
      <c r="AJ364" s="149">
        <f>VLOOKUP($J364,context!$K$2:$AC$348,9,FALSE)</f>
        <v>0.6</v>
      </c>
      <c r="AK364" s="149">
        <f>VLOOKUP($J364,context!$K$2:$AC$348,10,FALSE)</f>
        <v>0.6</v>
      </c>
      <c r="AL364" s="149">
        <f>VLOOKUP($J364,context!$K$2:$AC$348,11,FALSE)</f>
        <v>0.8</v>
      </c>
      <c r="AM364" s="149">
        <f>VLOOKUP($J364,context!$K$2:$AC$348,12,FALSE)</f>
        <v>0.8</v>
      </c>
      <c r="AN364" s="149">
        <f>VLOOKUP($J364,context!$K$2:$AC$348,13,FALSE)</f>
        <v>1</v>
      </c>
      <c r="AO364" s="149">
        <f>VLOOKUP($J364,context!$K$2:$AC$348,14,FALSE)</f>
        <v>0.2</v>
      </c>
      <c r="AP364" s="149">
        <f>VLOOKUP($J364,context!$K$2:$AC$348,15,FALSE)</f>
        <v>0</v>
      </c>
      <c r="AQ364" s="149">
        <f>VLOOKUP($J364,context!$K$2:$AC$348,16,FALSE)</f>
        <v>1</v>
      </c>
      <c r="AR364" s="149">
        <f t="shared" si="5"/>
        <v>7.5</v>
      </c>
    </row>
    <row r="365" spans="1:44" hidden="1">
      <c r="A365" s="52">
        <v>46</v>
      </c>
      <c r="B365" s="52" t="s">
        <v>13</v>
      </c>
      <c r="C365" s="66" t="s">
        <v>44</v>
      </c>
      <c r="D365" s="52"/>
      <c r="E365" s="77" t="s">
        <v>629</v>
      </c>
      <c r="F365" s="50">
        <v>4</v>
      </c>
      <c r="G365" s="77" t="s">
        <v>173</v>
      </c>
      <c r="H365" s="77"/>
      <c r="I365" s="69" t="s">
        <v>173</v>
      </c>
      <c r="J365" s="70" t="s">
        <v>173</v>
      </c>
      <c r="K365" s="69" t="s">
        <v>2406</v>
      </c>
      <c r="L365" s="77">
        <v>0</v>
      </c>
      <c r="M365" s="77"/>
      <c r="N365" s="6">
        <v>0.8</v>
      </c>
      <c r="O365" s="55"/>
      <c r="P365" s="77" t="s">
        <v>65</v>
      </c>
      <c r="Q365" s="67" t="s">
        <v>108</v>
      </c>
      <c r="R365" s="68" t="s">
        <v>173</v>
      </c>
      <c r="S365" s="74" t="s">
        <v>66</v>
      </c>
      <c r="T365" s="115" t="s">
        <v>66</v>
      </c>
      <c r="U365" s="121" t="s">
        <v>173</v>
      </c>
      <c r="W365" s="77"/>
      <c r="X365" s="69" t="s">
        <v>609</v>
      </c>
      <c r="Y365" s="77"/>
      <c r="Z365" s="77"/>
      <c r="AB365" s="77"/>
      <c r="AC365" s="122">
        <v>1</v>
      </c>
      <c r="AD365" s="66" t="s">
        <v>2866</v>
      </c>
      <c r="AE365" s="21" t="s">
        <v>173</v>
      </c>
      <c r="AF365" s="149">
        <f>VLOOKUP($J365,context!$K$2:$AC$348,5,FALSE)</f>
        <v>1</v>
      </c>
      <c r="AG365" s="149">
        <f>VLOOKUP($J365,context!$K$2:$AC$348,6,FALSE)</f>
        <v>1</v>
      </c>
      <c r="AH365" s="149">
        <f>VLOOKUP($J365,context!$K$2:$AC$348,7,FALSE)</f>
        <v>0</v>
      </c>
      <c r="AI365" s="149">
        <f>VLOOKUP($J365,context!$K$2:$AC$348,8,FALSE)</f>
        <v>0.5</v>
      </c>
      <c r="AJ365" s="149">
        <f>VLOOKUP($J365,context!$K$2:$AC$348,9,FALSE)</f>
        <v>0.6</v>
      </c>
      <c r="AK365" s="149">
        <f>VLOOKUP($J365,context!$K$2:$AC$348,10,FALSE)</f>
        <v>0.6</v>
      </c>
      <c r="AL365" s="149">
        <f>VLOOKUP($J365,context!$K$2:$AC$348,11,FALSE)</f>
        <v>0.8</v>
      </c>
      <c r="AM365" s="149">
        <f>VLOOKUP($J365,context!$K$2:$AC$348,12,FALSE)</f>
        <v>0.8</v>
      </c>
      <c r="AN365" s="149">
        <f>VLOOKUP($J365,context!$K$2:$AC$348,13,FALSE)</f>
        <v>1</v>
      </c>
      <c r="AO365" s="149">
        <f>VLOOKUP($J365,context!$K$2:$AC$348,14,FALSE)</f>
        <v>0.2</v>
      </c>
      <c r="AP365" s="149">
        <f>VLOOKUP($J365,context!$K$2:$AC$348,15,FALSE)</f>
        <v>0</v>
      </c>
      <c r="AQ365" s="149">
        <f>VLOOKUP($J365,context!$K$2:$AC$348,16,FALSE)</f>
        <v>1</v>
      </c>
      <c r="AR365" s="149">
        <f t="shared" si="5"/>
        <v>7.5</v>
      </c>
    </row>
    <row r="366" spans="1:44" hidden="1">
      <c r="A366" s="52">
        <v>107</v>
      </c>
      <c r="B366" s="52" t="s">
        <v>13</v>
      </c>
      <c r="C366" s="66" t="s">
        <v>730</v>
      </c>
      <c r="D366" s="52"/>
      <c r="E366" s="77" t="s">
        <v>722</v>
      </c>
      <c r="F366" s="50">
        <v>4</v>
      </c>
      <c r="G366" s="50" t="s">
        <v>173</v>
      </c>
      <c r="H366" s="77"/>
      <c r="I366" s="69" t="s">
        <v>173</v>
      </c>
      <c r="J366" s="70" t="s">
        <v>173</v>
      </c>
      <c r="K366" s="77"/>
      <c r="L366" s="77">
        <v>0</v>
      </c>
      <c r="M366" s="77"/>
      <c r="N366" s="6">
        <v>0.8</v>
      </c>
      <c r="O366" s="55">
        <v>43017</v>
      </c>
      <c r="P366" s="77" t="s">
        <v>65</v>
      </c>
      <c r="Q366" s="67" t="s">
        <v>108</v>
      </c>
      <c r="R366" s="68" t="s">
        <v>173</v>
      </c>
      <c r="S366" s="74" t="s">
        <v>66</v>
      </c>
      <c r="T366" s="115" t="s">
        <v>66</v>
      </c>
      <c r="U366" s="121" t="s">
        <v>173</v>
      </c>
      <c r="W366" s="77"/>
      <c r="X366" s="69" t="s">
        <v>609</v>
      </c>
      <c r="Y366" s="77"/>
      <c r="Z366" s="77"/>
      <c r="AB366" s="77"/>
      <c r="AC366" s="122">
        <v>1</v>
      </c>
      <c r="AD366" s="66" t="s">
        <v>2866</v>
      </c>
      <c r="AE366" s="21" t="s">
        <v>173</v>
      </c>
      <c r="AF366" s="149">
        <f>VLOOKUP($J366,context!$K$2:$AC$348,5,FALSE)</f>
        <v>1</v>
      </c>
      <c r="AG366" s="149">
        <f>VLOOKUP($J366,context!$K$2:$AC$348,6,FALSE)</f>
        <v>1</v>
      </c>
      <c r="AH366" s="149">
        <f>VLOOKUP($J366,context!$K$2:$AC$348,7,FALSE)</f>
        <v>0</v>
      </c>
      <c r="AI366" s="149">
        <f>VLOOKUP($J366,context!$K$2:$AC$348,8,FALSE)</f>
        <v>0.5</v>
      </c>
      <c r="AJ366" s="149">
        <f>VLOOKUP($J366,context!$K$2:$AC$348,9,FALSE)</f>
        <v>0.6</v>
      </c>
      <c r="AK366" s="149">
        <f>VLOOKUP($J366,context!$K$2:$AC$348,10,FALSE)</f>
        <v>0.6</v>
      </c>
      <c r="AL366" s="149">
        <f>VLOOKUP($J366,context!$K$2:$AC$348,11,FALSE)</f>
        <v>0.8</v>
      </c>
      <c r="AM366" s="149">
        <f>VLOOKUP($J366,context!$K$2:$AC$348,12,FALSE)</f>
        <v>0.8</v>
      </c>
      <c r="AN366" s="149">
        <f>VLOOKUP($J366,context!$K$2:$AC$348,13,FALSE)</f>
        <v>1</v>
      </c>
      <c r="AO366" s="149">
        <f>VLOOKUP($J366,context!$K$2:$AC$348,14,FALSE)</f>
        <v>0.2</v>
      </c>
      <c r="AP366" s="149">
        <f>VLOOKUP($J366,context!$K$2:$AC$348,15,FALSE)</f>
        <v>0</v>
      </c>
      <c r="AQ366" s="149">
        <f>VLOOKUP($J366,context!$K$2:$AC$348,16,FALSE)</f>
        <v>1</v>
      </c>
      <c r="AR366" s="149">
        <f t="shared" si="5"/>
        <v>7.5</v>
      </c>
    </row>
    <row r="367" spans="1:44" hidden="1">
      <c r="A367" s="52">
        <v>238</v>
      </c>
      <c r="B367" s="52" t="s">
        <v>13</v>
      </c>
      <c r="C367" s="115" t="s">
        <v>41</v>
      </c>
      <c r="D367" s="52" t="s">
        <v>812</v>
      </c>
      <c r="E367" s="77" t="s">
        <v>842</v>
      </c>
      <c r="F367" s="50">
        <v>4</v>
      </c>
      <c r="G367" s="50" t="s">
        <v>174</v>
      </c>
      <c r="H367" s="50"/>
      <c r="I367" s="69" t="s">
        <v>174</v>
      </c>
      <c r="J367" s="70" t="s">
        <v>173</v>
      </c>
      <c r="K367" s="69" t="s">
        <v>2406</v>
      </c>
      <c r="L367" s="77">
        <v>1</v>
      </c>
      <c r="M367" s="77" t="s">
        <v>815</v>
      </c>
      <c r="N367" s="6">
        <v>0.8</v>
      </c>
      <c r="O367" s="6"/>
      <c r="P367" s="77" t="s">
        <v>65</v>
      </c>
      <c r="Q367" s="67" t="s">
        <v>108</v>
      </c>
      <c r="R367" s="68" t="s">
        <v>173</v>
      </c>
      <c r="S367" s="74" t="s">
        <v>66</v>
      </c>
      <c r="T367" s="115" t="s">
        <v>66</v>
      </c>
      <c r="U367" s="121" t="s">
        <v>173</v>
      </c>
      <c r="W367" s="77"/>
      <c r="X367" s="69" t="s">
        <v>609</v>
      </c>
      <c r="Y367" s="77"/>
      <c r="Z367" s="77"/>
      <c r="AB367" s="77"/>
      <c r="AC367" s="122">
        <v>1</v>
      </c>
      <c r="AD367" s="66" t="s">
        <v>2866</v>
      </c>
      <c r="AE367" s="21" t="s">
        <v>173</v>
      </c>
      <c r="AF367" s="149">
        <f>VLOOKUP($J367,context!$K$2:$AC$348,5,FALSE)</f>
        <v>1</v>
      </c>
      <c r="AG367" s="149">
        <f>VLOOKUP($J367,context!$K$2:$AC$348,6,FALSE)</f>
        <v>1</v>
      </c>
      <c r="AH367" s="149">
        <f>VLOOKUP($J367,context!$K$2:$AC$348,7,FALSE)</f>
        <v>0</v>
      </c>
      <c r="AI367" s="149">
        <f>VLOOKUP($J367,context!$K$2:$AC$348,8,FALSE)</f>
        <v>0.5</v>
      </c>
      <c r="AJ367" s="149">
        <f>VLOOKUP($J367,context!$K$2:$AC$348,9,FALSE)</f>
        <v>0.6</v>
      </c>
      <c r="AK367" s="149">
        <f>VLOOKUP($J367,context!$K$2:$AC$348,10,FALSE)</f>
        <v>0.6</v>
      </c>
      <c r="AL367" s="149">
        <f>VLOOKUP($J367,context!$K$2:$AC$348,11,FALSE)</f>
        <v>0.8</v>
      </c>
      <c r="AM367" s="149">
        <f>VLOOKUP($J367,context!$K$2:$AC$348,12,FALSE)</f>
        <v>0.8</v>
      </c>
      <c r="AN367" s="149">
        <f>VLOOKUP($J367,context!$K$2:$AC$348,13,FALSE)</f>
        <v>1</v>
      </c>
      <c r="AO367" s="149">
        <f>VLOOKUP($J367,context!$K$2:$AC$348,14,FALSE)</f>
        <v>0.2</v>
      </c>
      <c r="AP367" s="149">
        <f>VLOOKUP($J367,context!$K$2:$AC$348,15,FALSE)</f>
        <v>0</v>
      </c>
      <c r="AQ367" s="149">
        <f>VLOOKUP($J367,context!$K$2:$AC$348,16,FALSE)</f>
        <v>1</v>
      </c>
      <c r="AR367" s="149">
        <f t="shared" si="5"/>
        <v>7.5</v>
      </c>
    </row>
    <row r="368" spans="1:44">
      <c r="A368" s="52">
        <v>530</v>
      </c>
      <c r="B368" s="52" t="s">
        <v>13</v>
      </c>
      <c r="C368" s="114" t="s">
        <v>1732</v>
      </c>
      <c r="E368" s="69" t="s">
        <v>1778</v>
      </c>
      <c r="F368" s="69" t="s">
        <v>1779</v>
      </c>
      <c r="G368" s="61" t="s">
        <v>173</v>
      </c>
      <c r="I368" s="61" t="s">
        <v>173</v>
      </c>
      <c r="J368" s="70" t="s">
        <v>173</v>
      </c>
      <c r="K368" s="69" t="s">
        <v>1749</v>
      </c>
      <c r="L368" s="77">
        <v>0</v>
      </c>
      <c r="N368" s="6">
        <v>0.8</v>
      </c>
      <c r="P368" s="77" t="s">
        <v>65</v>
      </c>
      <c r="Q368" s="67" t="s">
        <v>108</v>
      </c>
      <c r="R368" s="68" t="s">
        <v>173</v>
      </c>
      <c r="S368" s="74" t="s">
        <v>66</v>
      </c>
      <c r="T368" s="115" t="s">
        <v>66</v>
      </c>
      <c r="U368" s="121" t="s">
        <v>173</v>
      </c>
      <c r="X368" s="69" t="s">
        <v>609</v>
      </c>
      <c r="AB368" s="69"/>
      <c r="AC368" s="122">
        <v>1</v>
      </c>
      <c r="AD368" s="66" t="s">
        <v>2866</v>
      </c>
      <c r="AE368" s="21" t="s">
        <v>173</v>
      </c>
      <c r="AF368" s="149">
        <f>VLOOKUP($J368,context!$K$2:$AC$348,5,FALSE)</f>
        <v>1</v>
      </c>
      <c r="AG368" s="149">
        <f>VLOOKUP($J368,context!$K$2:$AC$348,6,FALSE)</f>
        <v>1</v>
      </c>
      <c r="AH368" s="149">
        <f>VLOOKUP($J368,context!$K$2:$AC$348,7,FALSE)</f>
        <v>0</v>
      </c>
      <c r="AI368" s="149">
        <f>VLOOKUP($J368,context!$K$2:$AC$348,8,FALSE)</f>
        <v>0.5</v>
      </c>
      <c r="AJ368" s="149">
        <f>VLOOKUP($J368,context!$K$2:$AC$348,9,FALSE)</f>
        <v>0.6</v>
      </c>
      <c r="AK368" s="149">
        <f>VLOOKUP($J368,context!$K$2:$AC$348,10,FALSE)</f>
        <v>0.6</v>
      </c>
      <c r="AL368" s="149">
        <f>VLOOKUP($J368,context!$K$2:$AC$348,11,FALSE)</f>
        <v>0.8</v>
      </c>
      <c r="AM368" s="149">
        <f>VLOOKUP($J368,context!$K$2:$AC$348,12,FALSE)</f>
        <v>0.8</v>
      </c>
      <c r="AN368" s="149">
        <f>VLOOKUP($J368,context!$K$2:$AC$348,13,FALSE)</f>
        <v>1</v>
      </c>
      <c r="AO368" s="149">
        <f>VLOOKUP($J368,context!$K$2:$AC$348,14,FALSE)</f>
        <v>0.2</v>
      </c>
      <c r="AP368" s="149">
        <f>VLOOKUP($J368,context!$K$2:$AC$348,15,FALSE)</f>
        <v>0</v>
      </c>
      <c r="AQ368" s="149">
        <f>VLOOKUP($J368,context!$K$2:$AC$348,16,FALSE)</f>
        <v>1</v>
      </c>
      <c r="AR368" s="149">
        <f t="shared" si="5"/>
        <v>7.5</v>
      </c>
    </row>
    <row r="369" spans="1:44" hidden="1">
      <c r="A369" s="52">
        <v>704</v>
      </c>
      <c r="B369" s="52" t="s">
        <v>13</v>
      </c>
      <c r="C369" s="117" t="s">
        <v>1902</v>
      </c>
      <c r="E369" s="69" t="s">
        <v>2271</v>
      </c>
      <c r="G369" s="62" t="s">
        <v>2044</v>
      </c>
      <c r="J369" s="70" t="s">
        <v>173</v>
      </c>
      <c r="K369" s="61" t="s">
        <v>2045</v>
      </c>
      <c r="L369" s="77">
        <v>0</v>
      </c>
      <c r="N369" s="63">
        <v>0.8</v>
      </c>
      <c r="P369" s="77" t="s">
        <v>65</v>
      </c>
      <c r="Q369" s="67" t="s">
        <v>108</v>
      </c>
      <c r="R369" s="68" t="s">
        <v>173</v>
      </c>
      <c r="S369" s="74" t="s">
        <v>66</v>
      </c>
      <c r="T369" s="115" t="s">
        <v>66</v>
      </c>
      <c r="U369" s="121" t="s">
        <v>173</v>
      </c>
      <c r="X369" s="69" t="s">
        <v>609</v>
      </c>
      <c r="AC369" s="122">
        <v>1</v>
      </c>
      <c r="AD369" s="66" t="s">
        <v>2866</v>
      </c>
      <c r="AE369" s="21" t="s">
        <v>173</v>
      </c>
      <c r="AF369" s="149">
        <f>VLOOKUP($J369,context!$K$2:$AC$348,5,FALSE)</f>
        <v>1</v>
      </c>
      <c r="AG369" s="149">
        <f>VLOOKUP($J369,context!$K$2:$AC$348,6,FALSE)</f>
        <v>1</v>
      </c>
      <c r="AH369" s="149">
        <f>VLOOKUP($J369,context!$K$2:$AC$348,7,FALSE)</f>
        <v>0</v>
      </c>
      <c r="AI369" s="149">
        <f>VLOOKUP($J369,context!$K$2:$AC$348,8,FALSE)</f>
        <v>0.5</v>
      </c>
      <c r="AJ369" s="149">
        <f>VLOOKUP($J369,context!$K$2:$AC$348,9,FALSE)</f>
        <v>0.6</v>
      </c>
      <c r="AK369" s="149">
        <f>VLOOKUP($J369,context!$K$2:$AC$348,10,FALSE)</f>
        <v>0.6</v>
      </c>
      <c r="AL369" s="149">
        <f>VLOOKUP($J369,context!$K$2:$AC$348,11,FALSE)</f>
        <v>0.8</v>
      </c>
      <c r="AM369" s="149">
        <f>VLOOKUP($J369,context!$K$2:$AC$348,12,FALSE)</f>
        <v>0.8</v>
      </c>
      <c r="AN369" s="149">
        <f>VLOOKUP($J369,context!$K$2:$AC$348,13,FALSE)</f>
        <v>1</v>
      </c>
      <c r="AO369" s="149">
        <f>VLOOKUP($J369,context!$K$2:$AC$348,14,FALSE)</f>
        <v>0.2</v>
      </c>
      <c r="AP369" s="149">
        <f>VLOOKUP($J369,context!$K$2:$AC$348,15,FALSE)</f>
        <v>0</v>
      </c>
      <c r="AQ369" s="149">
        <f>VLOOKUP($J369,context!$K$2:$AC$348,16,FALSE)</f>
        <v>1</v>
      </c>
      <c r="AR369" s="149">
        <f t="shared" si="5"/>
        <v>7.5</v>
      </c>
    </row>
    <row r="370" spans="1:44" hidden="1">
      <c r="A370" s="122">
        <v>882</v>
      </c>
      <c r="B370" s="52" t="s">
        <v>13</v>
      </c>
      <c r="C370" s="123" t="s">
        <v>2413</v>
      </c>
      <c r="D370" s="123" t="s">
        <v>2435</v>
      </c>
      <c r="E370" s="122" t="s">
        <v>2414</v>
      </c>
      <c r="F370" s="122">
        <v>3</v>
      </c>
      <c r="G370" s="124" t="s">
        <v>173</v>
      </c>
      <c r="H370" s="122"/>
      <c r="I370" s="122"/>
      <c r="J370" s="70" t="s">
        <v>173</v>
      </c>
      <c r="K370" s="122" t="s">
        <v>3021</v>
      </c>
      <c r="L370" s="77">
        <v>0</v>
      </c>
      <c r="M370" s="122"/>
      <c r="N370" s="123">
        <v>1</v>
      </c>
      <c r="O370" s="126"/>
      <c r="P370" s="122" t="s">
        <v>65</v>
      </c>
      <c r="Q370" s="127" t="s">
        <v>108</v>
      </c>
      <c r="R370" s="125" t="s">
        <v>173</v>
      </c>
      <c r="S370" s="125" t="s">
        <v>66</v>
      </c>
      <c r="T370" s="123" t="s">
        <v>66</v>
      </c>
      <c r="U370" s="127" t="s">
        <v>173</v>
      </c>
      <c r="V370" s="127"/>
      <c r="W370" s="122"/>
      <c r="X370" s="69" t="s">
        <v>609</v>
      </c>
      <c r="Y370" s="122"/>
      <c r="Z370" s="122"/>
      <c r="AA370" s="122"/>
      <c r="AB370" s="122" t="s">
        <v>2811</v>
      </c>
      <c r="AC370" s="122">
        <v>1</v>
      </c>
      <c r="AD370" s="66" t="s">
        <v>2866</v>
      </c>
      <c r="AE370" s="21" t="s">
        <v>173</v>
      </c>
      <c r="AF370" s="149">
        <f>VLOOKUP($J370,context!$K$2:$AC$348,5,FALSE)</f>
        <v>1</v>
      </c>
      <c r="AG370" s="149">
        <f>VLOOKUP($J370,context!$K$2:$AC$348,6,FALSE)</f>
        <v>1</v>
      </c>
      <c r="AH370" s="149">
        <f>VLOOKUP($J370,context!$K$2:$AC$348,7,FALSE)</f>
        <v>0</v>
      </c>
      <c r="AI370" s="149">
        <f>VLOOKUP($J370,context!$K$2:$AC$348,8,FALSE)</f>
        <v>0.5</v>
      </c>
      <c r="AJ370" s="149">
        <f>VLOOKUP($J370,context!$K$2:$AC$348,9,FALSE)</f>
        <v>0.6</v>
      </c>
      <c r="AK370" s="149">
        <f>VLOOKUP($J370,context!$K$2:$AC$348,10,FALSE)</f>
        <v>0.6</v>
      </c>
      <c r="AL370" s="149">
        <f>VLOOKUP($J370,context!$K$2:$AC$348,11,FALSE)</f>
        <v>0.8</v>
      </c>
      <c r="AM370" s="149">
        <f>VLOOKUP($J370,context!$K$2:$AC$348,12,FALSE)</f>
        <v>0.8</v>
      </c>
      <c r="AN370" s="149">
        <f>VLOOKUP($J370,context!$K$2:$AC$348,13,FALSE)</f>
        <v>1</v>
      </c>
      <c r="AO370" s="149">
        <f>VLOOKUP($J370,context!$K$2:$AC$348,14,FALSE)</f>
        <v>0.2</v>
      </c>
      <c r="AP370" s="149">
        <f>VLOOKUP($J370,context!$K$2:$AC$348,15,FALSE)</f>
        <v>0</v>
      </c>
      <c r="AQ370" s="149">
        <f>VLOOKUP($J370,context!$K$2:$AC$348,16,FALSE)</f>
        <v>1</v>
      </c>
      <c r="AR370" s="149">
        <f t="shared" si="5"/>
        <v>7.5</v>
      </c>
    </row>
    <row r="371" spans="1:44" hidden="1">
      <c r="A371" s="122">
        <v>947</v>
      </c>
      <c r="B371" s="52" t="s">
        <v>13</v>
      </c>
      <c r="C371" s="66" t="s">
        <v>2709</v>
      </c>
      <c r="E371" s="69" t="s">
        <v>2740</v>
      </c>
      <c r="G371" s="60" t="s">
        <v>2710</v>
      </c>
      <c r="J371" s="70" t="s">
        <v>2733</v>
      </c>
      <c r="K371" s="69" t="s">
        <v>2721</v>
      </c>
      <c r="L371" s="77">
        <v>0</v>
      </c>
      <c r="N371" s="63">
        <v>0.8</v>
      </c>
      <c r="P371" s="69" t="s">
        <v>65</v>
      </c>
      <c r="Q371" s="67" t="s">
        <v>108</v>
      </c>
      <c r="R371" s="68" t="s">
        <v>173</v>
      </c>
      <c r="S371" s="74" t="s">
        <v>66</v>
      </c>
      <c r="T371" s="115" t="s">
        <v>66</v>
      </c>
      <c r="U371" s="121" t="s">
        <v>173</v>
      </c>
      <c r="W371" s="69" t="s">
        <v>609</v>
      </c>
      <c r="X371" s="69" t="s">
        <v>609</v>
      </c>
      <c r="AB371" s="69" t="s">
        <v>2808</v>
      </c>
      <c r="AC371" s="61">
        <v>0</v>
      </c>
      <c r="AD371" s="66" t="s">
        <v>2866</v>
      </c>
      <c r="AE371" s="21" t="s">
        <v>173</v>
      </c>
      <c r="AF371" s="149" t="str">
        <f>VLOOKUP($J371,context!$K$2:$AC$348,5,FALSE)</f>
        <v>x</v>
      </c>
      <c r="AG371" s="149" t="str">
        <f>VLOOKUP($J371,context!$K$2:$AC$348,6,FALSE)</f>
        <v>x</v>
      </c>
      <c r="AH371" s="149">
        <f>VLOOKUP($J371,context!$K$2:$AC$348,7,FALSE)</f>
        <v>0</v>
      </c>
      <c r="AI371" s="149">
        <f>VLOOKUP($J371,context!$K$2:$AC$348,8,FALSE)</f>
        <v>0.4</v>
      </c>
      <c r="AJ371" s="149">
        <f>VLOOKUP($J371,context!$K$2:$AC$348,9,FALSE)</f>
        <v>0.4</v>
      </c>
      <c r="AK371" s="149">
        <f>VLOOKUP($J371,context!$K$2:$AC$348,10,FALSE)</f>
        <v>0.2</v>
      </c>
      <c r="AL371" s="149">
        <f>VLOOKUP($J371,context!$K$2:$AC$348,11,FALSE)</f>
        <v>1</v>
      </c>
      <c r="AM371" s="149">
        <f>VLOOKUP($J371,context!$K$2:$AC$348,12,FALSE)</f>
        <v>0.8</v>
      </c>
      <c r="AN371" s="149">
        <f>VLOOKUP($J371,context!$K$2:$AC$348,13,FALSE)</f>
        <v>1</v>
      </c>
      <c r="AO371" s="149">
        <f>VLOOKUP($J371,context!$K$2:$AC$348,14,FALSE)</f>
        <v>0.6</v>
      </c>
      <c r="AP371" s="149">
        <f>VLOOKUP($J371,context!$K$2:$AC$348,15,FALSE)</f>
        <v>0</v>
      </c>
      <c r="AQ371" s="149">
        <f>VLOOKUP($J371,context!$K$2:$AC$348,16,FALSE)</f>
        <v>0.8</v>
      </c>
      <c r="AR371" s="149">
        <f t="shared" si="5"/>
        <v>5.1999999999999993</v>
      </c>
    </row>
    <row r="372" spans="1:44" hidden="1">
      <c r="A372" s="122">
        <v>958</v>
      </c>
      <c r="B372" s="52" t="s">
        <v>13</v>
      </c>
      <c r="C372" s="66" t="s">
        <v>2709</v>
      </c>
      <c r="E372" s="69" t="s">
        <v>2740</v>
      </c>
      <c r="G372" s="60" t="s">
        <v>2720</v>
      </c>
      <c r="J372" s="70" t="s">
        <v>2741</v>
      </c>
      <c r="K372" s="69" t="s">
        <v>2732</v>
      </c>
      <c r="L372" s="77">
        <v>0</v>
      </c>
      <c r="N372" s="63">
        <v>0.8</v>
      </c>
      <c r="P372" s="69" t="s">
        <v>65</v>
      </c>
      <c r="Q372" s="67" t="s">
        <v>108</v>
      </c>
      <c r="R372" s="68" t="s">
        <v>173</v>
      </c>
      <c r="S372" s="74" t="s">
        <v>66</v>
      </c>
      <c r="T372" s="115" t="s">
        <v>66</v>
      </c>
      <c r="U372" s="121" t="s">
        <v>173</v>
      </c>
      <c r="X372" s="69" t="s">
        <v>609</v>
      </c>
      <c r="AB372" s="69" t="s">
        <v>2809</v>
      </c>
      <c r="AC372" s="61">
        <v>-1</v>
      </c>
      <c r="AD372" s="66" t="s">
        <v>2866</v>
      </c>
      <c r="AE372" s="21" t="s">
        <v>173</v>
      </c>
      <c r="AF372" s="149" t="e">
        <f>VLOOKUP($J372,context!$K$2:$AC$348,5,FALSE)</f>
        <v>#N/A</v>
      </c>
      <c r="AG372" s="149" t="e">
        <f>VLOOKUP($J372,context!$K$2:$AC$348,6,FALSE)</f>
        <v>#N/A</v>
      </c>
      <c r="AH372" s="149" t="e">
        <f>VLOOKUP($J372,context!$K$2:$AC$348,7,FALSE)</f>
        <v>#N/A</v>
      </c>
      <c r="AI372" s="149" t="e">
        <f>VLOOKUP($J372,context!$K$2:$AC$348,8,FALSE)</f>
        <v>#N/A</v>
      </c>
      <c r="AJ372" s="149" t="e">
        <f>VLOOKUP($J372,context!$K$2:$AC$348,9,FALSE)</f>
        <v>#N/A</v>
      </c>
      <c r="AK372" s="149" t="e">
        <f>VLOOKUP($J372,context!$K$2:$AC$348,10,FALSE)</f>
        <v>#N/A</v>
      </c>
      <c r="AL372" s="149" t="e">
        <f>VLOOKUP($J372,context!$K$2:$AC$348,11,FALSE)</f>
        <v>#N/A</v>
      </c>
      <c r="AM372" s="149" t="e">
        <f>VLOOKUP($J372,context!$K$2:$AC$348,12,FALSE)</f>
        <v>#N/A</v>
      </c>
      <c r="AN372" s="149" t="e">
        <f>VLOOKUP($J372,context!$K$2:$AC$348,13,FALSE)</f>
        <v>#N/A</v>
      </c>
      <c r="AO372" s="149" t="e">
        <f>VLOOKUP($J372,context!$K$2:$AC$348,14,FALSE)</f>
        <v>#N/A</v>
      </c>
      <c r="AP372" s="149" t="e">
        <f>VLOOKUP($J372,context!$K$2:$AC$348,15,FALSE)</f>
        <v>#N/A</v>
      </c>
      <c r="AQ372" s="149" t="e">
        <f>VLOOKUP($J372,context!$K$2:$AC$348,16,FALSE)</f>
        <v>#N/A</v>
      </c>
      <c r="AR372" s="149" t="e">
        <f t="shared" si="5"/>
        <v>#N/A</v>
      </c>
    </row>
    <row r="373" spans="1:44" hidden="1">
      <c r="A373" s="52">
        <v>385</v>
      </c>
      <c r="B373" s="52" t="s">
        <v>2708</v>
      </c>
      <c r="C373" s="66" t="s">
        <v>905</v>
      </c>
      <c r="D373" s="52"/>
      <c r="E373" s="77" t="s">
        <v>906</v>
      </c>
      <c r="F373" s="50">
        <v>5</v>
      </c>
      <c r="G373" s="50" t="s">
        <v>1099</v>
      </c>
      <c r="H373" s="77" t="s">
        <v>1100</v>
      </c>
      <c r="I373" s="69" t="s">
        <v>1101</v>
      </c>
      <c r="J373" s="70" t="s">
        <v>2742</v>
      </c>
      <c r="K373" s="77"/>
      <c r="L373" s="77">
        <v>0</v>
      </c>
      <c r="M373" s="77"/>
      <c r="N373" s="6">
        <v>0.8</v>
      </c>
      <c r="O373" s="55">
        <v>43015</v>
      </c>
      <c r="P373" s="77" t="s">
        <v>65</v>
      </c>
      <c r="Q373" s="67" t="s">
        <v>108</v>
      </c>
      <c r="R373" s="68" t="s">
        <v>173</v>
      </c>
      <c r="S373" s="74" t="s">
        <v>66</v>
      </c>
      <c r="T373" s="115" t="s">
        <v>66</v>
      </c>
      <c r="U373" s="121" t="s">
        <v>173</v>
      </c>
      <c r="W373" s="77"/>
      <c r="X373" s="69" t="s">
        <v>609</v>
      </c>
      <c r="Y373" s="77"/>
      <c r="Z373" s="77"/>
      <c r="AB373" s="69" t="s">
        <v>2892</v>
      </c>
      <c r="AC373" s="122">
        <v>0</v>
      </c>
      <c r="AD373" s="66" t="s">
        <v>2866</v>
      </c>
      <c r="AE373" s="21" t="s">
        <v>173</v>
      </c>
      <c r="AF373" s="149">
        <f>VLOOKUP($J373,context!$K$2:$AC$348,5,FALSE)</f>
        <v>0</v>
      </c>
      <c r="AG373" s="149">
        <f>VLOOKUP($J373,context!$K$2:$AC$348,6,FALSE)</f>
        <v>0</v>
      </c>
      <c r="AH373" s="149">
        <f>VLOOKUP($J373,context!$K$2:$AC$348,7,FALSE)</f>
        <v>0</v>
      </c>
      <c r="AI373" s="149">
        <f>VLOOKUP($J373,context!$K$2:$AC$348,8,FALSE)</f>
        <v>0</v>
      </c>
      <c r="AJ373" s="149">
        <f>VLOOKUP($J373,context!$K$2:$AC$348,9,FALSE)</f>
        <v>0.4</v>
      </c>
      <c r="AK373" s="149">
        <f>VLOOKUP($J373,context!$K$2:$AC$348,10,FALSE)</f>
        <v>0</v>
      </c>
      <c r="AL373" s="149">
        <f>VLOOKUP($J373,context!$K$2:$AC$348,11,FALSE)</f>
        <v>0.6</v>
      </c>
      <c r="AM373" s="149">
        <f>VLOOKUP($J373,context!$K$2:$AC$348,12,FALSE)</f>
        <v>0.6</v>
      </c>
      <c r="AN373" s="149">
        <f>VLOOKUP($J373,context!$K$2:$AC$348,13,FALSE)</f>
        <v>1</v>
      </c>
      <c r="AO373" s="149">
        <f>VLOOKUP($J373,context!$K$2:$AC$348,14,FALSE)</f>
        <v>0.2</v>
      </c>
      <c r="AP373" s="149">
        <f>VLOOKUP($J373,context!$K$2:$AC$348,15,FALSE)</f>
        <v>0</v>
      </c>
      <c r="AQ373" s="149">
        <f>VLOOKUP($J373,context!$K$2:$AC$348,16,FALSE)</f>
        <v>0.8</v>
      </c>
      <c r="AR373" s="149">
        <f t="shared" si="5"/>
        <v>3.6000000000000005</v>
      </c>
    </row>
    <row r="374" spans="1:44" hidden="1">
      <c r="A374" s="52">
        <v>108</v>
      </c>
      <c r="B374" s="52" t="s">
        <v>13</v>
      </c>
      <c r="C374" s="66" t="s">
        <v>730</v>
      </c>
      <c r="D374" s="52"/>
      <c r="E374" s="77" t="s">
        <v>722</v>
      </c>
      <c r="F374" s="50">
        <v>4</v>
      </c>
      <c r="G374" s="50" t="s">
        <v>134</v>
      </c>
      <c r="H374" s="77"/>
      <c r="I374" s="69" t="s">
        <v>134</v>
      </c>
      <c r="J374" s="70" t="s">
        <v>738</v>
      </c>
      <c r="K374" s="77"/>
      <c r="L374" s="77">
        <v>0</v>
      </c>
      <c r="M374" s="77"/>
      <c r="N374" s="6">
        <v>1</v>
      </c>
      <c r="O374" s="55">
        <v>43017</v>
      </c>
      <c r="P374" s="77" t="s">
        <v>65</v>
      </c>
      <c r="Q374" s="67" t="s">
        <v>108</v>
      </c>
      <c r="R374" s="68" t="s">
        <v>134</v>
      </c>
      <c r="S374" s="74" t="s">
        <v>66</v>
      </c>
      <c r="T374" s="115" t="s">
        <v>66</v>
      </c>
      <c r="U374" s="121" t="s">
        <v>140</v>
      </c>
      <c r="W374" s="77"/>
      <c r="X374" s="77"/>
      <c r="Y374" s="77" t="s">
        <v>609</v>
      </c>
      <c r="Z374" s="77"/>
      <c r="AB374" s="69" t="s">
        <v>2883</v>
      </c>
      <c r="AC374" s="77">
        <v>0</v>
      </c>
      <c r="AD374" s="66" t="s">
        <v>2863</v>
      </c>
      <c r="AE374" s="21" t="s">
        <v>738</v>
      </c>
      <c r="AF374" s="149">
        <f>VLOOKUP($J374,context!$K$2:$AC$348,5,FALSE)</f>
        <v>0</v>
      </c>
      <c r="AG374" s="149">
        <f>VLOOKUP($J374,context!$K$2:$AC$348,6,FALSE)</f>
        <v>0</v>
      </c>
      <c r="AH374" s="149">
        <f>VLOOKUP($J374,context!$K$2:$AC$348,7,FALSE)</f>
        <v>0</v>
      </c>
      <c r="AI374" s="149">
        <f>VLOOKUP($J374,context!$K$2:$AC$348,8,FALSE)</f>
        <v>1</v>
      </c>
      <c r="AJ374" s="149">
        <f>VLOOKUP($J374,context!$K$2:$AC$348,9,FALSE)</f>
        <v>0.2</v>
      </c>
      <c r="AK374" s="149">
        <f>VLOOKUP($J374,context!$K$2:$AC$348,10,FALSE)</f>
        <v>0</v>
      </c>
      <c r="AL374" s="149">
        <f>VLOOKUP($J374,context!$K$2:$AC$348,11,FALSE)</f>
        <v>0.2</v>
      </c>
      <c r="AM374" s="149">
        <f>VLOOKUP($J374,context!$K$2:$AC$348,12,FALSE)</f>
        <v>0.4</v>
      </c>
      <c r="AN374" s="149">
        <f>VLOOKUP($J374,context!$K$2:$AC$348,13,FALSE)</f>
        <v>0.2</v>
      </c>
      <c r="AO374" s="149">
        <f>VLOOKUP($J374,context!$K$2:$AC$348,14,FALSE)</f>
        <v>0.8</v>
      </c>
      <c r="AP374" s="149">
        <f>VLOOKUP($J374,context!$K$2:$AC$348,15,FALSE)</f>
        <v>0</v>
      </c>
      <c r="AQ374" s="149">
        <f>VLOOKUP($J374,context!$K$2:$AC$348,16,FALSE)</f>
        <v>0</v>
      </c>
      <c r="AR374" s="149">
        <f t="shared" si="5"/>
        <v>2.8</v>
      </c>
    </row>
    <row r="375" spans="1:44" hidden="1">
      <c r="A375" s="52">
        <v>144</v>
      </c>
      <c r="B375" s="52" t="s">
        <v>13</v>
      </c>
      <c r="C375" s="66" t="s">
        <v>38</v>
      </c>
      <c r="D375" s="52"/>
      <c r="E375" s="77" t="s">
        <v>744</v>
      </c>
      <c r="F375" s="50">
        <v>4</v>
      </c>
      <c r="G375" s="50" t="s">
        <v>138</v>
      </c>
      <c r="H375" s="77"/>
      <c r="I375" s="69" t="s">
        <v>738</v>
      </c>
      <c r="J375" s="70" t="s">
        <v>738</v>
      </c>
      <c r="K375" s="77" t="s">
        <v>772</v>
      </c>
      <c r="L375" s="77">
        <v>0</v>
      </c>
      <c r="M375" s="77" t="s">
        <v>773</v>
      </c>
      <c r="N375" s="6">
        <v>1</v>
      </c>
      <c r="O375" s="55">
        <v>42328</v>
      </c>
      <c r="P375" s="77" t="s">
        <v>65</v>
      </c>
      <c r="Q375" s="67" t="s">
        <v>108</v>
      </c>
      <c r="R375" s="68" t="s">
        <v>134</v>
      </c>
      <c r="S375" s="74" t="s">
        <v>66</v>
      </c>
      <c r="T375" s="115" t="s">
        <v>66</v>
      </c>
      <c r="U375" s="121" t="s">
        <v>140</v>
      </c>
      <c r="W375" s="77"/>
      <c r="X375" s="69"/>
      <c r="Y375" s="77" t="s">
        <v>609</v>
      </c>
      <c r="Z375" s="77"/>
      <c r="AB375" s="69" t="s">
        <v>2883</v>
      </c>
      <c r="AC375" s="77">
        <v>0</v>
      </c>
      <c r="AD375" s="66" t="s">
        <v>2863</v>
      </c>
      <c r="AE375" s="21" t="s">
        <v>738</v>
      </c>
      <c r="AF375" s="149">
        <f>VLOOKUP($J375,context!$K$2:$AC$348,5,FALSE)</f>
        <v>0</v>
      </c>
      <c r="AG375" s="149">
        <f>VLOOKUP($J375,context!$K$2:$AC$348,6,FALSE)</f>
        <v>0</v>
      </c>
      <c r="AH375" s="149">
        <f>VLOOKUP($J375,context!$K$2:$AC$348,7,FALSE)</f>
        <v>0</v>
      </c>
      <c r="AI375" s="149">
        <f>VLOOKUP($J375,context!$K$2:$AC$348,8,FALSE)</f>
        <v>1</v>
      </c>
      <c r="AJ375" s="149">
        <f>VLOOKUP($J375,context!$K$2:$AC$348,9,FALSE)</f>
        <v>0.2</v>
      </c>
      <c r="AK375" s="149">
        <f>VLOOKUP($J375,context!$K$2:$AC$348,10,FALSE)</f>
        <v>0</v>
      </c>
      <c r="AL375" s="149">
        <f>VLOOKUP($J375,context!$K$2:$AC$348,11,FALSE)</f>
        <v>0.2</v>
      </c>
      <c r="AM375" s="149">
        <f>VLOOKUP($J375,context!$K$2:$AC$348,12,FALSE)</f>
        <v>0.4</v>
      </c>
      <c r="AN375" s="149">
        <f>VLOOKUP($J375,context!$K$2:$AC$348,13,FALSE)</f>
        <v>0.2</v>
      </c>
      <c r="AO375" s="149">
        <f>VLOOKUP($J375,context!$K$2:$AC$348,14,FALSE)</f>
        <v>0.8</v>
      </c>
      <c r="AP375" s="149">
        <f>VLOOKUP($J375,context!$K$2:$AC$348,15,FALSE)</f>
        <v>0</v>
      </c>
      <c r="AQ375" s="149">
        <f>VLOOKUP($J375,context!$K$2:$AC$348,16,FALSE)</f>
        <v>0</v>
      </c>
      <c r="AR375" s="149">
        <f t="shared" si="5"/>
        <v>2.8</v>
      </c>
    </row>
    <row r="376" spans="1:44" hidden="1">
      <c r="A376" s="52">
        <v>180</v>
      </c>
      <c r="B376" s="52" t="s">
        <v>13</v>
      </c>
      <c r="C376" s="66" t="s">
        <v>800</v>
      </c>
      <c r="D376" s="52" t="s">
        <v>801</v>
      </c>
      <c r="E376" s="77" t="s">
        <v>802</v>
      </c>
      <c r="F376" s="50">
        <v>4</v>
      </c>
      <c r="G376" s="50" t="s">
        <v>138</v>
      </c>
      <c r="H376" s="77"/>
      <c r="I376" s="69" t="s">
        <v>138</v>
      </c>
      <c r="J376" s="70" t="s">
        <v>738</v>
      </c>
      <c r="K376" s="77" t="s">
        <v>803</v>
      </c>
      <c r="L376" s="77">
        <v>0</v>
      </c>
      <c r="M376" s="77"/>
      <c r="N376" s="6">
        <v>1</v>
      </c>
      <c r="O376" s="55">
        <v>43018</v>
      </c>
      <c r="P376" s="77" t="s">
        <v>65</v>
      </c>
      <c r="Q376" s="67" t="s">
        <v>108</v>
      </c>
      <c r="R376" s="68" t="s">
        <v>134</v>
      </c>
      <c r="S376" s="74" t="s">
        <v>66</v>
      </c>
      <c r="T376" s="115" t="s">
        <v>66</v>
      </c>
      <c r="U376" s="121" t="s">
        <v>140</v>
      </c>
      <c r="W376" s="77"/>
      <c r="X376" s="69"/>
      <c r="Y376" s="77" t="s">
        <v>609</v>
      </c>
      <c r="Z376" s="77"/>
      <c r="AB376" s="69" t="s">
        <v>2883</v>
      </c>
      <c r="AC376" s="77">
        <v>0</v>
      </c>
      <c r="AD376" s="66" t="s">
        <v>2863</v>
      </c>
      <c r="AE376" s="21" t="s">
        <v>738</v>
      </c>
      <c r="AF376" s="149">
        <f>VLOOKUP($J376,context!$K$2:$AC$348,5,FALSE)</f>
        <v>0</v>
      </c>
      <c r="AG376" s="149">
        <f>VLOOKUP($J376,context!$K$2:$AC$348,6,FALSE)</f>
        <v>0</v>
      </c>
      <c r="AH376" s="149">
        <f>VLOOKUP($J376,context!$K$2:$AC$348,7,FALSE)</f>
        <v>0</v>
      </c>
      <c r="AI376" s="149">
        <f>VLOOKUP($J376,context!$K$2:$AC$348,8,FALSE)</f>
        <v>1</v>
      </c>
      <c r="AJ376" s="149">
        <f>VLOOKUP($J376,context!$K$2:$AC$348,9,FALSE)</f>
        <v>0.2</v>
      </c>
      <c r="AK376" s="149">
        <f>VLOOKUP($J376,context!$K$2:$AC$348,10,FALSE)</f>
        <v>0</v>
      </c>
      <c r="AL376" s="149">
        <f>VLOOKUP($J376,context!$K$2:$AC$348,11,FALSE)</f>
        <v>0.2</v>
      </c>
      <c r="AM376" s="149">
        <f>VLOOKUP($J376,context!$K$2:$AC$348,12,FALSE)</f>
        <v>0.4</v>
      </c>
      <c r="AN376" s="149">
        <f>VLOOKUP($J376,context!$K$2:$AC$348,13,FALSE)</f>
        <v>0.2</v>
      </c>
      <c r="AO376" s="149">
        <f>VLOOKUP($J376,context!$K$2:$AC$348,14,FALSE)</f>
        <v>0.8</v>
      </c>
      <c r="AP376" s="149">
        <f>VLOOKUP($J376,context!$K$2:$AC$348,15,FALSE)</f>
        <v>0</v>
      </c>
      <c r="AQ376" s="149">
        <f>VLOOKUP($J376,context!$K$2:$AC$348,16,FALSE)</f>
        <v>0</v>
      </c>
      <c r="AR376" s="149">
        <f t="shared" si="5"/>
        <v>2.8</v>
      </c>
    </row>
    <row r="377" spans="1:44" hidden="1">
      <c r="A377" s="52">
        <v>248</v>
      </c>
      <c r="B377" s="52" t="s">
        <v>13</v>
      </c>
      <c r="C377" s="115" t="s">
        <v>41</v>
      </c>
      <c r="D377" s="52" t="s">
        <v>812</v>
      </c>
      <c r="E377" s="77" t="s">
        <v>842</v>
      </c>
      <c r="F377" s="50">
        <v>4</v>
      </c>
      <c r="G377" s="50" t="s">
        <v>218</v>
      </c>
      <c r="H377" s="50"/>
      <c r="I377" s="69" t="s">
        <v>218</v>
      </c>
      <c r="J377" s="70" t="s">
        <v>738</v>
      </c>
      <c r="K377" s="77" t="s">
        <v>720</v>
      </c>
      <c r="L377" s="77">
        <v>0</v>
      </c>
      <c r="M377" s="77" t="s">
        <v>815</v>
      </c>
      <c r="N377" s="6">
        <v>1</v>
      </c>
      <c r="O377" s="6"/>
      <c r="P377" s="77" t="s">
        <v>65</v>
      </c>
      <c r="Q377" s="67" t="s">
        <v>108</v>
      </c>
      <c r="R377" s="68" t="s">
        <v>134</v>
      </c>
      <c r="S377" s="74" t="s">
        <v>66</v>
      </c>
      <c r="T377" s="115" t="s">
        <v>66</v>
      </c>
      <c r="U377" s="121" t="s">
        <v>140</v>
      </c>
      <c r="W377" s="69" t="s">
        <v>609</v>
      </c>
      <c r="X377" s="69" t="s">
        <v>609</v>
      </c>
      <c r="Y377" s="69" t="s">
        <v>609</v>
      </c>
      <c r="Z377" s="77"/>
      <c r="AB377" s="69" t="s">
        <v>2883</v>
      </c>
      <c r="AC377" s="77">
        <v>0</v>
      </c>
      <c r="AD377" s="66" t="s">
        <v>2863</v>
      </c>
      <c r="AE377" s="21" t="s">
        <v>738</v>
      </c>
      <c r="AF377" s="149">
        <f>VLOOKUP($J377,context!$K$2:$AC$348,5,FALSE)</f>
        <v>0</v>
      </c>
      <c r="AG377" s="149">
        <f>VLOOKUP($J377,context!$K$2:$AC$348,6,FALSE)</f>
        <v>0</v>
      </c>
      <c r="AH377" s="149">
        <f>VLOOKUP($J377,context!$K$2:$AC$348,7,FALSE)</f>
        <v>0</v>
      </c>
      <c r="AI377" s="149">
        <f>VLOOKUP($J377,context!$K$2:$AC$348,8,FALSE)</f>
        <v>1</v>
      </c>
      <c r="AJ377" s="149">
        <f>VLOOKUP($J377,context!$K$2:$AC$348,9,FALSE)</f>
        <v>0.2</v>
      </c>
      <c r="AK377" s="149">
        <f>VLOOKUP($J377,context!$K$2:$AC$348,10,FALSE)</f>
        <v>0</v>
      </c>
      <c r="AL377" s="149">
        <f>VLOOKUP($J377,context!$K$2:$AC$348,11,FALSE)</f>
        <v>0.2</v>
      </c>
      <c r="AM377" s="149">
        <f>VLOOKUP($J377,context!$K$2:$AC$348,12,FALSE)</f>
        <v>0.4</v>
      </c>
      <c r="AN377" s="149">
        <f>VLOOKUP($J377,context!$K$2:$AC$348,13,FALSE)</f>
        <v>0.2</v>
      </c>
      <c r="AO377" s="149">
        <f>VLOOKUP($J377,context!$K$2:$AC$348,14,FALSE)</f>
        <v>0.8</v>
      </c>
      <c r="AP377" s="149">
        <f>VLOOKUP($J377,context!$K$2:$AC$348,15,FALSE)</f>
        <v>0</v>
      </c>
      <c r="AQ377" s="149">
        <f>VLOOKUP($J377,context!$K$2:$AC$348,16,FALSE)</f>
        <v>0</v>
      </c>
      <c r="AR377" s="149">
        <f t="shared" si="5"/>
        <v>2.8</v>
      </c>
    </row>
    <row r="378" spans="1:44" hidden="1">
      <c r="A378" s="52">
        <v>495</v>
      </c>
      <c r="B378" s="52" t="s">
        <v>13</v>
      </c>
      <c r="C378" s="66" t="s">
        <v>29</v>
      </c>
      <c r="D378" s="52" t="s">
        <v>1159</v>
      </c>
      <c r="E378" s="77" t="s">
        <v>1160</v>
      </c>
      <c r="F378" s="50">
        <v>3</v>
      </c>
      <c r="G378" s="50" t="s">
        <v>2619</v>
      </c>
      <c r="H378" s="77"/>
      <c r="J378" s="70" t="s">
        <v>738</v>
      </c>
      <c r="K378" s="77" t="s">
        <v>2633</v>
      </c>
      <c r="L378" s="77">
        <v>0</v>
      </c>
      <c r="M378" s="77"/>
      <c r="N378" s="6">
        <v>1</v>
      </c>
      <c r="O378" s="55"/>
      <c r="P378" s="69" t="s">
        <v>65</v>
      </c>
      <c r="Q378" s="67" t="s">
        <v>108</v>
      </c>
      <c r="R378" s="68" t="s">
        <v>134</v>
      </c>
      <c r="S378" s="74" t="s">
        <v>66</v>
      </c>
      <c r="T378" s="115" t="s">
        <v>66</v>
      </c>
      <c r="U378" s="121" t="s">
        <v>140</v>
      </c>
      <c r="V378" s="121" t="s">
        <v>2633</v>
      </c>
      <c r="W378" s="77"/>
      <c r="X378" s="69"/>
      <c r="Y378" s="77"/>
      <c r="Z378" s="77"/>
      <c r="AB378" s="69" t="s">
        <v>2883</v>
      </c>
      <c r="AC378" s="77">
        <v>0</v>
      </c>
      <c r="AD378" s="66" t="s">
        <v>2863</v>
      </c>
      <c r="AE378" s="21" t="s">
        <v>738</v>
      </c>
      <c r="AF378" s="149">
        <f>VLOOKUP($J378,context!$K$2:$AC$348,5,FALSE)</f>
        <v>0</v>
      </c>
      <c r="AG378" s="149">
        <f>VLOOKUP($J378,context!$K$2:$AC$348,6,FALSE)</f>
        <v>0</v>
      </c>
      <c r="AH378" s="149">
        <f>VLOOKUP($J378,context!$K$2:$AC$348,7,FALSE)</f>
        <v>0</v>
      </c>
      <c r="AI378" s="149">
        <f>VLOOKUP($J378,context!$K$2:$AC$348,8,FALSE)</f>
        <v>1</v>
      </c>
      <c r="AJ378" s="149">
        <f>VLOOKUP($J378,context!$K$2:$AC$348,9,FALSE)</f>
        <v>0.2</v>
      </c>
      <c r="AK378" s="149">
        <f>VLOOKUP($J378,context!$K$2:$AC$348,10,FALSE)</f>
        <v>0</v>
      </c>
      <c r="AL378" s="149">
        <f>VLOOKUP($J378,context!$K$2:$AC$348,11,FALSE)</f>
        <v>0.2</v>
      </c>
      <c r="AM378" s="149">
        <f>VLOOKUP($J378,context!$K$2:$AC$348,12,FALSE)</f>
        <v>0.4</v>
      </c>
      <c r="AN378" s="149">
        <f>VLOOKUP($J378,context!$K$2:$AC$348,13,FALSE)</f>
        <v>0.2</v>
      </c>
      <c r="AO378" s="149">
        <f>VLOOKUP($J378,context!$K$2:$AC$348,14,FALSE)</f>
        <v>0.8</v>
      </c>
      <c r="AP378" s="149">
        <f>VLOOKUP($J378,context!$K$2:$AC$348,15,FALSE)</f>
        <v>0</v>
      </c>
      <c r="AQ378" s="149">
        <f>VLOOKUP($J378,context!$K$2:$AC$348,16,FALSE)</f>
        <v>0</v>
      </c>
      <c r="AR378" s="149">
        <f t="shared" si="5"/>
        <v>2.8</v>
      </c>
    </row>
    <row r="379" spans="1:44">
      <c r="A379" s="52">
        <v>531</v>
      </c>
      <c r="B379" s="52" t="s">
        <v>13</v>
      </c>
      <c r="C379" s="114" t="s">
        <v>1732</v>
      </c>
      <c r="E379" s="69" t="s">
        <v>1778</v>
      </c>
      <c r="F379" s="69" t="s">
        <v>1779</v>
      </c>
      <c r="G379" s="61" t="s">
        <v>1750</v>
      </c>
      <c r="I379" s="61" t="s">
        <v>1750</v>
      </c>
      <c r="J379" s="70" t="s">
        <v>738</v>
      </c>
      <c r="K379" s="69" t="s">
        <v>1751</v>
      </c>
      <c r="L379" s="77">
        <v>0</v>
      </c>
      <c r="N379" s="63">
        <v>1</v>
      </c>
      <c r="P379" s="61" t="s">
        <v>65</v>
      </c>
      <c r="Q379" s="67" t="s">
        <v>108</v>
      </c>
      <c r="R379" s="68" t="s">
        <v>134</v>
      </c>
      <c r="S379" s="74" t="s">
        <v>66</v>
      </c>
      <c r="T379" s="115" t="s">
        <v>66</v>
      </c>
      <c r="U379" s="121" t="s">
        <v>140</v>
      </c>
      <c r="Y379" s="61" t="s">
        <v>609</v>
      </c>
      <c r="AB379" s="69" t="s">
        <v>2883</v>
      </c>
      <c r="AC379" s="77">
        <v>0</v>
      </c>
      <c r="AD379" s="66" t="s">
        <v>2863</v>
      </c>
      <c r="AE379" s="21" t="s">
        <v>738</v>
      </c>
      <c r="AF379" s="149">
        <f>VLOOKUP($J379,context!$K$2:$AC$348,5,FALSE)</f>
        <v>0</v>
      </c>
      <c r="AG379" s="149">
        <f>VLOOKUP($J379,context!$K$2:$AC$348,6,FALSE)</f>
        <v>0</v>
      </c>
      <c r="AH379" s="149">
        <f>VLOOKUP($J379,context!$K$2:$AC$348,7,FALSE)</f>
        <v>0</v>
      </c>
      <c r="AI379" s="149">
        <f>VLOOKUP($J379,context!$K$2:$AC$348,8,FALSE)</f>
        <v>1</v>
      </c>
      <c r="AJ379" s="149">
        <f>VLOOKUP($J379,context!$K$2:$AC$348,9,FALSE)</f>
        <v>0.2</v>
      </c>
      <c r="AK379" s="149">
        <f>VLOOKUP($J379,context!$K$2:$AC$348,10,FALSE)</f>
        <v>0</v>
      </c>
      <c r="AL379" s="149">
        <f>VLOOKUP($J379,context!$K$2:$AC$348,11,FALSE)</f>
        <v>0.2</v>
      </c>
      <c r="AM379" s="149">
        <f>VLOOKUP($J379,context!$K$2:$AC$348,12,FALSE)</f>
        <v>0.4</v>
      </c>
      <c r="AN379" s="149">
        <f>VLOOKUP($J379,context!$K$2:$AC$348,13,FALSE)</f>
        <v>0.2</v>
      </c>
      <c r="AO379" s="149">
        <f>VLOOKUP($J379,context!$K$2:$AC$348,14,FALSE)</f>
        <v>0.8</v>
      </c>
      <c r="AP379" s="149">
        <f>VLOOKUP($J379,context!$K$2:$AC$348,15,FALSE)</f>
        <v>0</v>
      </c>
      <c r="AQ379" s="149">
        <f>VLOOKUP($J379,context!$K$2:$AC$348,16,FALSE)</f>
        <v>0</v>
      </c>
      <c r="AR379" s="149">
        <f t="shared" si="5"/>
        <v>2.8</v>
      </c>
    </row>
    <row r="380" spans="1:44" hidden="1">
      <c r="A380" s="52">
        <v>575</v>
      </c>
      <c r="B380" s="52" t="s">
        <v>13</v>
      </c>
      <c r="C380" s="114" t="s">
        <v>1732</v>
      </c>
      <c r="E380" s="69" t="s">
        <v>1891</v>
      </c>
      <c r="F380" s="61">
        <v>2</v>
      </c>
      <c r="G380" s="69" t="s">
        <v>1709</v>
      </c>
      <c r="I380" s="69" t="s">
        <v>1709</v>
      </c>
      <c r="J380" s="70" t="s">
        <v>738</v>
      </c>
      <c r="K380" s="61" t="s">
        <v>1751</v>
      </c>
      <c r="L380" s="77">
        <v>0</v>
      </c>
      <c r="M380" s="61" t="s">
        <v>1832</v>
      </c>
      <c r="N380" s="63">
        <v>1</v>
      </c>
      <c r="P380" s="61" t="s">
        <v>65</v>
      </c>
      <c r="Q380" s="67" t="s">
        <v>108</v>
      </c>
      <c r="R380" s="68" t="s">
        <v>134</v>
      </c>
      <c r="S380" s="74" t="s">
        <v>66</v>
      </c>
      <c r="T380" s="115" t="s">
        <v>66</v>
      </c>
      <c r="U380" s="121" t="s">
        <v>140</v>
      </c>
      <c r="Y380" s="61" t="s">
        <v>609</v>
      </c>
      <c r="AB380" s="69" t="s">
        <v>2883</v>
      </c>
      <c r="AC380" s="77">
        <v>0</v>
      </c>
      <c r="AD380" s="66" t="s">
        <v>2863</v>
      </c>
      <c r="AE380" s="21" t="s">
        <v>738</v>
      </c>
      <c r="AF380" s="149">
        <f>VLOOKUP($J380,context!$K$2:$AC$348,5,FALSE)</f>
        <v>0</v>
      </c>
      <c r="AG380" s="149">
        <f>VLOOKUP($J380,context!$K$2:$AC$348,6,FALSE)</f>
        <v>0</v>
      </c>
      <c r="AH380" s="149">
        <f>VLOOKUP($J380,context!$K$2:$AC$348,7,FALSE)</f>
        <v>0</v>
      </c>
      <c r="AI380" s="149">
        <f>VLOOKUP($J380,context!$K$2:$AC$348,8,FALSE)</f>
        <v>1</v>
      </c>
      <c r="AJ380" s="149">
        <f>VLOOKUP($J380,context!$K$2:$AC$348,9,FALSE)</f>
        <v>0.2</v>
      </c>
      <c r="AK380" s="149">
        <f>VLOOKUP($J380,context!$K$2:$AC$348,10,FALSE)</f>
        <v>0</v>
      </c>
      <c r="AL380" s="149">
        <f>VLOOKUP($J380,context!$K$2:$AC$348,11,FALSE)</f>
        <v>0.2</v>
      </c>
      <c r="AM380" s="149">
        <f>VLOOKUP($J380,context!$K$2:$AC$348,12,FALSE)</f>
        <v>0.4</v>
      </c>
      <c r="AN380" s="149">
        <f>VLOOKUP($J380,context!$K$2:$AC$348,13,FALSE)</f>
        <v>0.2</v>
      </c>
      <c r="AO380" s="149">
        <f>VLOOKUP($J380,context!$K$2:$AC$348,14,FALSE)</f>
        <v>0.8</v>
      </c>
      <c r="AP380" s="149">
        <f>VLOOKUP($J380,context!$K$2:$AC$348,15,FALSE)</f>
        <v>0</v>
      </c>
      <c r="AQ380" s="149">
        <f>VLOOKUP($J380,context!$K$2:$AC$348,16,FALSE)</f>
        <v>0</v>
      </c>
      <c r="AR380" s="149">
        <f t="shared" si="5"/>
        <v>2.8</v>
      </c>
    </row>
    <row r="381" spans="1:44" hidden="1">
      <c r="A381" s="52">
        <v>727</v>
      </c>
      <c r="B381" s="52" t="s">
        <v>13</v>
      </c>
      <c r="C381" s="117" t="s">
        <v>1902</v>
      </c>
      <c r="E381" s="69" t="s">
        <v>2271</v>
      </c>
      <c r="G381" s="62" t="s">
        <v>138</v>
      </c>
      <c r="J381" s="70" t="s">
        <v>738</v>
      </c>
      <c r="K381" s="61" t="s">
        <v>2078</v>
      </c>
      <c r="L381" s="77">
        <v>0</v>
      </c>
      <c r="N381" s="63">
        <v>1</v>
      </c>
      <c r="P381" s="61" t="s">
        <v>65</v>
      </c>
      <c r="Q381" s="67" t="s">
        <v>108</v>
      </c>
      <c r="R381" s="68" t="s">
        <v>134</v>
      </c>
      <c r="S381" s="74" t="s">
        <v>66</v>
      </c>
      <c r="T381" s="115" t="s">
        <v>66</v>
      </c>
      <c r="U381" s="121" t="s">
        <v>140</v>
      </c>
      <c r="W381" s="61" t="s">
        <v>609</v>
      </c>
      <c r="X381" s="61" t="s">
        <v>609</v>
      </c>
      <c r="Y381" s="61" t="s">
        <v>609</v>
      </c>
      <c r="AB381" s="69" t="s">
        <v>2883</v>
      </c>
      <c r="AC381" s="77">
        <v>0</v>
      </c>
      <c r="AD381" s="66" t="s">
        <v>2863</v>
      </c>
      <c r="AE381" s="21" t="s">
        <v>738</v>
      </c>
      <c r="AF381" s="149">
        <f>VLOOKUP($J381,context!$K$2:$AC$348,5,FALSE)</f>
        <v>0</v>
      </c>
      <c r="AG381" s="149">
        <f>VLOOKUP($J381,context!$K$2:$AC$348,6,FALSE)</f>
        <v>0</v>
      </c>
      <c r="AH381" s="149">
        <f>VLOOKUP($J381,context!$K$2:$AC$348,7,FALSE)</f>
        <v>0</v>
      </c>
      <c r="AI381" s="149">
        <f>VLOOKUP($J381,context!$K$2:$AC$348,8,FALSE)</f>
        <v>1</v>
      </c>
      <c r="AJ381" s="149">
        <f>VLOOKUP($J381,context!$K$2:$AC$348,9,FALSE)</f>
        <v>0.2</v>
      </c>
      <c r="AK381" s="149">
        <f>VLOOKUP($J381,context!$K$2:$AC$348,10,FALSE)</f>
        <v>0</v>
      </c>
      <c r="AL381" s="149">
        <f>VLOOKUP($J381,context!$K$2:$AC$348,11,FALSE)</f>
        <v>0.2</v>
      </c>
      <c r="AM381" s="149">
        <f>VLOOKUP($J381,context!$K$2:$AC$348,12,FALSE)</f>
        <v>0.4</v>
      </c>
      <c r="AN381" s="149">
        <f>VLOOKUP($J381,context!$K$2:$AC$348,13,FALSE)</f>
        <v>0.2</v>
      </c>
      <c r="AO381" s="149">
        <f>VLOOKUP($J381,context!$K$2:$AC$348,14,FALSE)</f>
        <v>0.8</v>
      </c>
      <c r="AP381" s="149">
        <f>VLOOKUP($J381,context!$K$2:$AC$348,15,FALSE)</f>
        <v>0</v>
      </c>
      <c r="AQ381" s="149">
        <f>VLOOKUP($J381,context!$K$2:$AC$348,16,FALSE)</f>
        <v>0</v>
      </c>
      <c r="AR381" s="149">
        <f t="shared" si="5"/>
        <v>2.8</v>
      </c>
    </row>
    <row r="382" spans="1:44" hidden="1">
      <c r="A382" s="52">
        <v>773</v>
      </c>
      <c r="B382" s="52" t="s">
        <v>13</v>
      </c>
      <c r="C382" s="117" t="s">
        <v>1902</v>
      </c>
      <c r="E382" s="69" t="s">
        <v>2271</v>
      </c>
      <c r="G382" s="62" t="s">
        <v>1709</v>
      </c>
      <c r="J382" s="70" t="s">
        <v>738</v>
      </c>
      <c r="K382" s="61" t="s">
        <v>2149</v>
      </c>
      <c r="L382" s="77">
        <v>0</v>
      </c>
      <c r="N382" s="63">
        <v>1</v>
      </c>
      <c r="P382" s="61" t="s">
        <v>65</v>
      </c>
      <c r="Q382" s="67" t="s">
        <v>108</v>
      </c>
      <c r="R382" s="68" t="s">
        <v>134</v>
      </c>
      <c r="S382" s="74" t="s">
        <v>66</v>
      </c>
      <c r="T382" s="115" t="s">
        <v>66</v>
      </c>
      <c r="U382" s="121" t="s">
        <v>140</v>
      </c>
      <c r="W382" s="61" t="s">
        <v>609</v>
      </c>
      <c r="X382" s="61" t="s">
        <v>609</v>
      </c>
      <c r="Y382" s="61" t="s">
        <v>609</v>
      </c>
      <c r="AB382" s="69" t="s">
        <v>2883</v>
      </c>
      <c r="AC382" s="77">
        <v>0</v>
      </c>
      <c r="AD382" s="66" t="s">
        <v>2863</v>
      </c>
      <c r="AE382" s="21" t="s">
        <v>738</v>
      </c>
      <c r="AF382" s="149">
        <f>VLOOKUP($J382,context!$K$2:$AC$348,5,FALSE)</f>
        <v>0</v>
      </c>
      <c r="AG382" s="149">
        <f>VLOOKUP($J382,context!$K$2:$AC$348,6,FALSE)</f>
        <v>0</v>
      </c>
      <c r="AH382" s="149">
        <f>VLOOKUP($J382,context!$K$2:$AC$348,7,FALSE)</f>
        <v>0</v>
      </c>
      <c r="AI382" s="149">
        <f>VLOOKUP($J382,context!$K$2:$AC$348,8,FALSE)</f>
        <v>1</v>
      </c>
      <c r="AJ382" s="149">
        <f>VLOOKUP($J382,context!$K$2:$AC$348,9,FALSE)</f>
        <v>0.2</v>
      </c>
      <c r="AK382" s="149">
        <f>VLOOKUP($J382,context!$K$2:$AC$348,10,FALSE)</f>
        <v>0</v>
      </c>
      <c r="AL382" s="149">
        <f>VLOOKUP($J382,context!$K$2:$AC$348,11,FALSE)</f>
        <v>0.2</v>
      </c>
      <c r="AM382" s="149">
        <f>VLOOKUP($J382,context!$K$2:$AC$348,12,FALSE)</f>
        <v>0.4</v>
      </c>
      <c r="AN382" s="149">
        <f>VLOOKUP($J382,context!$K$2:$AC$348,13,FALSE)</f>
        <v>0.2</v>
      </c>
      <c r="AO382" s="149">
        <f>VLOOKUP($J382,context!$K$2:$AC$348,14,FALSE)</f>
        <v>0.8</v>
      </c>
      <c r="AP382" s="149">
        <f>VLOOKUP($J382,context!$K$2:$AC$348,15,FALSE)</f>
        <v>0</v>
      </c>
      <c r="AQ382" s="149">
        <f>VLOOKUP($J382,context!$K$2:$AC$348,16,FALSE)</f>
        <v>0</v>
      </c>
      <c r="AR382" s="149">
        <f t="shared" si="5"/>
        <v>2.8</v>
      </c>
    </row>
    <row r="383" spans="1:44" hidden="1">
      <c r="A383" s="122">
        <v>883</v>
      </c>
      <c r="B383" s="52" t="s">
        <v>13</v>
      </c>
      <c r="C383" s="123" t="s">
        <v>2413</v>
      </c>
      <c r="D383" s="123" t="s">
        <v>2452</v>
      </c>
      <c r="E383" s="122" t="s">
        <v>2414</v>
      </c>
      <c r="F383" s="122">
        <v>3</v>
      </c>
      <c r="G383" s="124" t="s">
        <v>738</v>
      </c>
      <c r="H383" s="122"/>
      <c r="I383" s="122"/>
      <c r="J383" s="70" t="s">
        <v>738</v>
      </c>
      <c r="K383" s="122" t="s">
        <v>3020</v>
      </c>
      <c r="L383" s="77">
        <v>1</v>
      </c>
      <c r="M383" s="122"/>
      <c r="N383" s="123">
        <v>1</v>
      </c>
      <c r="O383" s="126"/>
      <c r="P383" s="122" t="s">
        <v>65</v>
      </c>
      <c r="Q383" s="127" t="s">
        <v>108</v>
      </c>
      <c r="R383" s="125" t="s">
        <v>134</v>
      </c>
      <c r="S383" s="125" t="s">
        <v>66</v>
      </c>
      <c r="T383" s="123" t="s">
        <v>66</v>
      </c>
      <c r="U383" s="127" t="s">
        <v>140</v>
      </c>
      <c r="V383" s="127"/>
      <c r="W383" s="122" t="s">
        <v>609</v>
      </c>
      <c r="X383" s="122" t="s">
        <v>609</v>
      </c>
      <c r="Y383" s="122" t="s">
        <v>609</v>
      </c>
      <c r="Z383" s="122"/>
      <c r="AA383" s="122"/>
      <c r="AB383" s="69" t="s">
        <v>2883</v>
      </c>
      <c r="AC383" s="77">
        <v>0</v>
      </c>
      <c r="AD383" s="66" t="s">
        <v>2863</v>
      </c>
      <c r="AE383" s="21" t="s">
        <v>738</v>
      </c>
      <c r="AF383" s="149">
        <f>VLOOKUP($J383,context!$K$2:$AC$348,5,FALSE)</f>
        <v>0</v>
      </c>
      <c r="AG383" s="149">
        <f>VLOOKUP($J383,context!$K$2:$AC$348,6,FALSE)</f>
        <v>0</v>
      </c>
      <c r="AH383" s="149">
        <f>VLOOKUP($J383,context!$K$2:$AC$348,7,FALSE)</f>
        <v>0</v>
      </c>
      <c r="AI383" s="149">
        <f>VLOOKUP($J383,context!$K$2:$AC$348,8,FALSE)</f>
        <v>1</v>
      </c>
      <c r="AJ383" s="149">
        <f>VLOOKUP($J383,context!$K$2:$AC$348,9,FALSE)</f>
        <v>0.2</v>
      </c>
      <c r="AK383" s="149">
        <f>VLOOKUP($J383,context!$K$2:$AC$348,10,FALSE)</f>
        <v>0</v>
      </c>
      <c r="AL383" s="149">
        <f>VLOOKUP($J383,context!$K$2:$AC$348,11,FALSE)</f>
        <v>0.2</v>
      </c>
      <c r="AM383" s="149">
        <f>VLOOKUP($J383,context!$K$2:$AC$348,12,FALSE)</f>
        <v>0.4</v>
      </c>
      <c r="AN383" s="149">
        <f>VLOOKUP($J383,context!$K$2:$AC$348,13,FALSE)</f>
        <v>0.2</v>
      </c>
      <c r="AO383" s="149">
        <f>VLOOKUP($J383,context!$K$2:$AC$348,14,FALSE)</f>
        <v>0.8</v>
      </c>
      <c r="AP383" s="149">
        <f>VLOOKUP($J383,context!$K$2:$AC$348,15,FALSE)</f>
        <v>0</v>
      </c>
      <c r="AQ383" s="149">
        <f>VLOOKUP($J383,context!$K$2:$AC$348,16,FALSE)</f>
        <v>0</v>
      </c>
      <c r="AR383" s="149">
        <f t="shared" si="5"/>
        <v>2.8</v>
      </c>
    </row>
    <row r="384" spans="1:44" hidden="1">
      <c r="A384" s="122">
        <v>933</v>
      </c>
      <c r="B384" s="52" t="s">
        <v>13</v>
      </c>
      <c r="C384" s="66" t="s">
        <v>32</v>
      </c>
      <c r="D384" s="52"/>
      <c r="E384" s="77" t="s">
        <v>1190</v>
      </c>
      <c r="F384" s="50">
        <v>3</v>
      </c>
      <c r="G384" s="50" t="s">
        <v>138</v>
      </c>
      <c r="H384" s="77"/>
      <c r="I384" s="69" t="s">
        <v>738</v>
      </c>
      <c r="J384" s="70" t="s">
        <v>738</v>
      </c>
      <c r="K384" s="77"/>
      <c r="L384" s="77">
        <v>0</v>
      </c>
      <c r="M384" s="77"/>
      <c r="N384" s="6">
        <v>1</v>
      </c>
      <c r="O384" s="55">
        <v>42328</v>
      </c>
      <c r="P384" s="77" t="s">
        <v>65</v>
      </c>
      <c r="Q384" s="67" t="s">
        <v>108</v>
      </c>
      <c r="R384" s="68" t="s">
        <v>134</v>
      </c>
      <c r="S384" s="74" t="s">
        <v>66</v>
      </c>
      <c r="T384" s="115" t="s">
        <v>66</v>
      </c>
      <c r="U384" s="121" t="s">
        <v>140</v>
      </c>
      <c r="W384" s="77"/>
      <c r="X384" s="77"/>
      <c r="Y384" s="77" t="s">
        <v>609</v>
      </c>
      <c r="Z384" s="77"/>
      <c r="AB384" s="69" t="s">
        <v>2883</v>
      </c>
      <c r="AC384" s="77">
        <v>0</v>
      </c>
      <c r="AD384" s="66" t="s">
        <v>2863</v>
      </c>
      <c r="AE384" s="21" t="s">
        <v>738</v>
      </c>
      <c r="AF384" s="149">
        <f>VLOOKUP($J384,context!$K$2:$AC$348,5,FALSE)</f>
        <v>0</v>
      </c>
      <c r="AG384" s="149">
        <f>VLOOKUP($J384,context!$K$2:$AC$348,6,FALSE)</f>
        <v>0</v>
      </c>
      <c r="AH384" s="149">
        <f>VLOOKUP($J384,context!$K$2:$AC$348,7,FALSE)</f>
        <v>0</v>
      </c>
      <c r="AI384" s="149">
        <f>VLOOKUP($J384,context!$K$2:$AC$348,8,FALSE)</f>
        <v>1</v>
      </c>
      <c r="AJ384" s="149">
        <f>VLOOKUP($J384,context!$K$2:$AC$348,9,FALSE)</f>
        <v>0.2</v>
      </c>
      <c r="AK384" s="149">
        <f>VLOOKUP($J384,context!$K$2:$AC$348,10,FALSE)</f>
        <v>0</v>
      </c>
      <c r="AL384" s="149">
        <f>VLOOKUP($J384,context!$K$2:$AC$348,11,FALSE)</f>
        <v>0.2</v>
      </c>
      <c r="AM384" s="149">
        <f>VLOOKUP($J384,context!$K$2:$AC$348,12,FALSE)</f>
        <v>0.4</v>
      </c>
      <c r="AN384" s="149">
        <f>VLOOKUP($J384,context!$K$2:$AC$348,13,FALSE)</f>
        <v>0.2</v>
      </c>
      <c r="AO384" s="149">
        <f>VLOOKUP($J384,context!$K$2:$AC$348,14,FALSE)</f>
        <v>0.8</v>
      </c>
      <c r="AP384" s="149">
        <f>VLOOKUP($J384,context!$K$2:$AC$348,15,FALSE)</f>
        <v>0</v>
      </c>
      <c r="AQ384" s="149">
        <f>VLOOKUP($J384,context!$K$2:$AC$348,16,FALSE)</f>
        <v>0</v>
      </c>
      <c r="AR384" s="149">
        <f t="shared" si="5"/>
        <v>2.8</v>
      </c>
    </row>
    <row r="385" spans="1:44" hidden="1">
      <c r="A385" s="52">
        <v>74</v>
      </c>
      <c r="B385" s="52" t="s">
        <v>13</v>
      </c>
      <c r="C385" s="66" t="s">
        <v>721</v>
      </c>
      <c r="D385" s="52"/>
      <c r="E385" s="77" t="s">
        <v>722</v>
      </c>
      <c r="F385" s="50">
        <v>3</v>
      </c>
      <c r="G385" s="50" t="s">
        <v>213</v>
      </c>
      <c r="H385" s="77"/>
      <c r="I385" s="69" t="s">
        <v>213</v>
      </c>
      <c r="J385" s="70" t="s">
        <v>213</v>
      </c>
      <c r="K385" s="77"/>
      <c r="L385" s="77">
        <v>0</v>
      </c>
      <c r="M385" s="77"/>
      <c r="N385" s="6">
        <v>1</v>
      </c>
      <c r="O385" s="55"/>
      <c r="P385" s="77" t="s">
        <v>189</v>
      </c>
      <c r="Q385" s="67" t="s">
        <v>717</v>
      </c>
      <c r="R385" s="68" t="s">
        <v>213</v>
      </c>
      <c r="S385" s="74" t="s">
        <v>879</v>
      </c>
      <c r="T385" s="115" t="s">
        <v>210</v>
      </c>
      <c r="U385" s="121" t="s">
        <v>171</v>
      </c>
      <c r="V385" s="121" t="s">
        <v>213</v>
      </c>
      <c r="W385" s="69" t="s">
        <v>609</v>
      </c>
      <c r="X385" s="69" t="s">
        <v>609</v>
      </c>
      <c r="Y385" s="77"/>
      <c r="Z385" s="77"/>
      <c r="AB385" s="77"/>
      <c r="AC385" s="69">
        <v>0</v>
      </c>
      <c r="AD385" s="7" t="s">
        <v>2791</v>
      </c>
      <c r="AE385" s="70" t="s">
        <v>737</v>
      </c>
      <c r="AF385" s="149">
        <f>VLOOKUP($J385,context!$K$2:$AC$348,5,FALSE)</f>
        <v>1</v>
      </c>
      <c r="AG385" s="149">
        <f>VLOOKUP($J385,context!$K$2:$AC$348,6,FALSE)</f>
        <v>1</v>
      </c>
      <c r="AH385" s="149">
        <f>VLOOKUP($J385,context!$K$2:$AC$348,7,FALSE)</f>
        <v>0</v>
      </c>
      <c r="AI385" s="149">
        <f>VLOOKUP($J385,context!$K$2:$AC$348,8,FALSE)</f>
        <v>1</v>
      </c>
      <c r="AJ385" s="149">
        <f>VLOOKUP($J385,context!$K$2:$AC$348,9,FALSE)</f>
        <v>1</v>
      </c>
      <c r="AK385" s="149">
        <f>VLOOKUP($J385,context!$K$2:$AC$348,10,FALSE)</f>
        <v>0.4</v>
      </c>
      <c r="AL385" s="149">
        <f>VLOOKUP($J385,context!$K$2:$AC$348,11,FALSE)</f>
        <v>1</v>
      </c>
      <c r="AM385" s="149">
        <f>VLOOKUP($J385,context!$K$2:$AC$348,12,FALSE)</f>
        <v>0.8</v>
      </c>
      <c r="AN385" s="149">
        <f>VLOOKUP($J385,context!$K$2:$AC$348,13,FALSE)</f>
        <v>0.8</v>
      </c>
      <c r="AO385" s="149">
        <f>VLOOKUP($J385,context!$K$2:$AC$348,14,FALSE)</f>
        <v>0.8</v>
      </c>
      <c r="AP385" s="149">
        <f>VLOOKUP($J385,context!$K$2:$AC$348,15,FALSE)</f>
        <v>0</v>
      </c>
      <c r="AQ385" s="149">
        <f>VLOOKUP($J385,context!$K$2:$AC$348,16,FALSE)</f>
        <v>0.6</v>
      </c>
      <c r="AR385" s="149">
        <f t="shared" si="5"/>
        <v>8.4</v>
      </c>
    </row>
    <row r="386" spans="1:44" hidden="1">
      <c r="A386" s="52">
        <v>109</v>
      </c>
      <c r="B386" s="52" t="s">
        <v>13</v>
      </c>
      <c r="C386" s="66" t="s">
        <v>730</v>
      </c>
      <c r="D386" s="52"/>
      <c r="E386" s="77" t="s">
        <v>722</v>
      </c>
      <c r="F386" s="50">
        <v>4</v>
      </c>
      <c r="G386" s="50" t="s">
        <v>213</v>
      </c>
      <c r="H386" s="77"/>
      <c r="I386" s="69" t="s">
        <v>213</v>
      </c>
      <c r="J386" s="70" t="s">
        <v>213</v>
      </c>
      <c r="K386" s="77"/>
      <c r="L386" s="77">
        <v>0</v>
      </c>
      <c r="M386" s="77"/>
      <c r="N386" s="6">
        <v>1</v>
      </c>
      <c r="O386" s="55">
        <v>43017</v>
      </c>
      <c r="P386" s="77" t="s">
        <v>189</v>
      </c>
      <c r="Q386" s="67" t="s">
        <v>717</v>
      </c>
      <c r="R386" s="68" t="s">
        <v>213</v>
      </c>
      <c r="S386" s="74" t="s">
        <v>879</v>
      </c>
      <c r="T386" s="115" t="s">
        <v>210</v>
      </c>
      <c r="U386" s="121" t="s">
        <v>171</v>
      </c>
      <c r="V386" s="121" t="s">
        <v>213</v>
      </c>
      <c r="W386" s="69" t="s">
        <v>609</v>
      </c>
      <c r="X386" s="69" t="s">
        <v>609</v>
      </c>
      <c r="Y386" s="77"/>
      <c r="Z386" s="77"/>
      <c r="AB386" s="77"/>
      <c r="AC386" s="69">
        <v>0</v>
      </c>
      <c r="AD386" s="7" t="s">
        <v>2791</v>
      </c>
      <c r="AE386" s="70" t="s">
        <v>737</v>
      </c>
      <c r="AF386" s="149">
        <f>VLOOKUP($J386,context!$K$2:$AC$348,5,FALSE)</f>
        <v>1</v>
      </c>
      <c r="AG386" s="149">
        <f>VLOOKUP($J386,context!$K$2:$AC$348,6,FALSE)</f>
        <v>1</v>
      </c>
      <c r="AH386" s="149">
        <f>VLOOKUP($J386,context!$K$2:$AC$348,7,FALSE)</f>
        <v>0</v>
      </c>
      <c r="AI386" s="149">
        <f>VLOOKUP($J386,context!$K$2:$AC$348,8,FALSE)</f>
        <v>1</v>
      </c>
      <c r="AJ386" s="149">
        <f>VLOOKUP($J386,context!$K$2:$AC$348,9,FALSE)</f>
        <v>1</v>
      </c>
      <c r="AK386" s="149">
        <f>VLOOKUP($J386,context!$K$2:$AC$348,10,FALSE)</f>
        <v>0.4</v>
      </c>
      <c r="AL386" s="149">
        <f>VLOOKUP($J386,context!$K$2:$AC$348,11,FALSE)</f>
        <v>1</v>
      </c>
      <c r="AM386" s="149">
        <f>VLOOKUP($J386,context!$K$2:$AC$348,12,FALSE)</f>
        <v>0.8</v>
      </c>
      <c r="AN386" s="149">
        <f>VLOOKUP($J386,context!$K$2:$AC$348,13,FALSE)</f>
        <v>0.8</v>
      </c>
      <c r="AO386" s="149">
        <f>VLOOKUP($J386,context!$K$2:$AC$348,14,FALSE)</f>
        <v>0.8</v>
      </c>
      <c r="AP386" s="149">
        <f>VLOOKUP($J386,context!$K$2:$AC$348,15,FALSE)</f>
        <v>0</v>
      </c>
      <c r="AQ386" s="149">
        <f>VLOOKUP($J386,context!$K$2:$AC$348,16,FALSE)</f>
        <v>0.6</v>
      </c>
      <c r="AR386" s="149">
        <f t="shared" si="5"/>
        <v>8.4</v>
      </c>
    </row>
    <row r="387" spans="1:44" hidden="1">
      <c r="A387" s="52">
        <v>145</v>
      </c>
      <c r="B387" s="52" t="s">
        <v>13</v>
      </c>
      <c r="C387" s="66" t="s">
        <v>38</v>
      </c>
      <c r="D387" s="52"/>
      <c r="E387" s="77" t="s">
        <v>744</v>
      </c>
      <c r="F387" s="50">
        <v>4</v>
      </c>
      <c r="G387" s="50" t="s">
        <v>211</v>
      </c>
      <c r="H387" s="77"/>
      <c r="I387" s="69" t="s">
        <v>213</v>
      </c>
      <c r="J387" s="70" t="s">
        <v>213</v>
      </c>
      <c r="K387" s="77" t="s">
        <v>774</v>
      </c>
      <c r="L387" s="77">
        <v>0</v>
      </c>
      <c r="M387" s="77" t="s">
        <v>775</v>
      </c>
      <c r="N387" s="6">
        <v>1</v>
      </c>
      <c r="O387" s="55">
        <v>42328</v>
      </c>
      <c r="P387" s="77" t="s">
        <v>189</v>
      </c>
      <c r="Q387" s="67" t="s">
        <v>717</v>
      </c>
      <c r="R387" s="68" t="s">
        <v>213</v>
      </c>
      <c r="S387" s="74" t="s">
        <v>879</v>
      </c>
      <c r="T387" s="115" t="s">
        <v>210</v>
      </c>
      <c r="U387" s="121" t="s">
        <v>171</v>
      </c>
      <c r="V387" s="121" t="s">
        <v>213</v>
      </c>
      <c r="W387" s="69" t="s">
        <v>609</v>
      </c>
      <c r="X387" s="69" t="s">
        <v>609</v>
      </c>
      <c r="Y387" s="77"/>
      <c r="Z387" s="77"/>
      <c r="AB387" s="77"/>
      <c r="AC387" s="69">
        <v>0</v>
      </c>
      <c r="AD387" s="7" t="s">
        <v>2791</v>
      </c>
      <c r="AE387" s="70" t="s">
        <v>737</v>
      </c>
      <c r="AF387" s="149">
        <f>VLOOKUP($J387,context!$K$2:$AC$348,5,FALSE)</f>
        <v>1</v>
      </c>
      <c r="AG387" s="149">
        <f>VLOOKUP($J387,context!$K$2:$AC$348,6,FALSE)</f>
        <v>1</v>
      </c>
      <c r="AH387" s="149">
        <f>VLOOKUP($J387,context!$K$2:$AC$348,7,FALSE)</f>
        <v>0</v>
      </c>
      <c r="AI387" s="149">
        <f>VLOOKUP($J387,context!$K$2:$AC$348,8,FALSE)</f>
        <v>1</v>
      </c>
      <c r="AJ387" s="149">
        <f>VLOOKUP($J387,context!$K$2:$AC$348,9,FALSE)</f>
        <v>1</v>
      </c>
      <c r="AK387" s="149">
        <f>VLOOKUP($J387,context!$K$2:$AC$348,10,FALSE)</f>
        <v>0.4</v>
      </c>
      <c r="AL387" s="149">
        <f>VLOOKUP($J387,context!$K$2:$AC$348,11,FALSE)</f>
        <v>1</v>
      </c>
      <c r="AM387" s="149">
        <f>VLOOKUP($J387,context!$K$2:$AC$348,12,FALSE)</f>
        <v>0.8</v>
      </c>
      <c r="AN387" s="149">
        <f>VLOOKUP($J387,context!$K$2:$AC$348,13,FALSE)</f>
        <v>0.8</v>
      </c>
      <c r="AO387" s="149">
        <f>VLOOKUP($J387,context!$K$2:$AC$348,14,FALSE)</f>
        <v>0.8</v>
      </c>
      <c r="AP387" s="149">
        <f>VLOOKUP($J387,context!$K$2:$AC$348,15,FALSE)</f>
        <v>0</v>
      </c>
      <c r="AQ387" s="149">
        <f>VLOOKUP($J387,context!$K$2:$AC$348,16,FALSE)</f>
        <v>0.6</v>
      </c>
      <c r="AR387" s="149">
        <f t="shared" ref="AR387:AR450" si="6">SUM(AF387:AQ387)</f>
        <v>8.4</v>
      </c>
    </row>
    <row r="388" spans="1:44" hidden="1">
      <c r="A388" s="52">
        <v>181</v>
      </c>
      <c r="B388" s="52" t="s">
        <v>13</v>
      </c>
      <c r="C388" s="66" t="s">
        <v>800</v>
      </c>
      <c r="D388" s="52" t="s">
        <v>801</v>
      </c>
      <c r="E388" s="77" t="s">
        <v>802</v>
      </c>
      <c r="F388" s="50">
        <v>4</v>
      </c>
      <c r="G388" s="50" t="s">
        <v>211</v>
      </c>
      <c r="H388" s="77"/>
      <c r="I388" s="69" t="s">
        <v>211</v>
      </c>
      <c r="J388" s="70" t="s">
        <v>213</v>
      </c>
      <c r="K388" s="77" t="s">
        <v>803</v>
      </c>
      <c r="L388" s="77">
        <v>0</v>
      </c>
      <c r="M388" s="77"/>
      <c r="N388" s="6">
        <v>1</v>
      </c>
      <c r="O388" s="55">
        <v>43018</v>
      </c>
      <c r="P388" s="77" t="s">
        <v>189</v>
      </c>
      <c r="Q388" s="67" t="s">
        <v>717</v>
      </c>
      <c r="R388" s="68" t="s">
        <v>213</v>
      </c>
      <c r="S388" s="74" t="s">
        <v>879</v>
      </c>
      <c r="T388" s="115" t="s">
        <v>210</v>
      </c>
      <c r="U388" s="121" t="s">
        <v>171</v>
      </c>
      <c r="V388" s="121" t="s">
        <v>213</v>
      </c>
      <c r="W388" s="69" t="s">
        <v>609</v>
      </c>
      <c r="X388" s="69" t="s">
        <v>609</v>
      </c>
      <c r="Y388" s="77"/>
      <c r="Z388" s="77"/>
      <c r="AB388" s="77"/>
      <c r="AC388" s="69">
        <v>0</v>
      </c>
      <c r="AD388" s="7" t="s">
        <v>2791</v>
      </c>
      <c r="AE388" s="70" t="s">
        <v>737</v>
      </c>
      <c r="AF388" s="149">
        <f>VLOOKUP($J388,context!$K$2:$AC$348,5,FALSE)</f>
        <v>1</v>
      </c>
      <c r="AG388" s="149">
        <f>VLOOKUP($J388,context!$K$2:$AC$348,6,FALSE)</f>
        <v>1</v>
      </c>
      <c r="AH388" s="149">
        <f>VLOOKUP($J388,context!$K$2:$AC$348,7,FALSE)</f>
        <v>0</v>
      </c>
      <c r="AI388" s="149">
        <f>VLOOKUP($J388,context!$K$2:$AC$348,8,FALSE)</f>
        <v>1</v>
      </c>
      <c r="AJ388" s="149">
        <f>VLOOKUP($J388,context!$K$2:$AC$348,9,FALSE)</f>
        <v>1</v>
      </c>
      <c r="AK388" s="149">
        <f>VLOOKUP($J388,context!$K$2:$AC$348,10,FALSE)</f>
        <v>0.4</v>
      </c>
      <c r="AL388" s="149">
        <f>VLOOKUP($J388,context!$K$2:$AC$348,11,FALSE)</f>
        <v>1</v>
      </c>
      <c r="AM388" s="149">
        <f>VLOOKUP($J388,context!$K$2:$AC$348,12,FALSE)</f>
        <v>0.8</v>
      </c>
      <c r="AN388" s="149">
        <f>VLOOKUP($J388,context!$K$2:$AC$348,13,FALSE)</f>
        <v>0.8</v>
      </c>
      <c r="AO388" s="149">
        <f>VLOOKUP($J388,context!$K$2:$AC$348,14,FALSE)</f>
        <v>0.8</v>
      </c>
      <c r="AP388" s="149">
        <f>VLOOKUP($J388,context!$K$2:$AC$348,15,FALSE)</f>
        <v>0</v>
      </c>
      <c r="AQ388" s="149">
        <f>VLOOKUP($J388,context!$K$2:$AC$348,16,FALSE)</f>
        <v>0.6</v>
      </c>
      <c r="AR388" s="149">
        <f t="shared" si="6"/>
        <v>8.4</v>
      </c>
    </row>
    <row r="389" spans="1:44" hidden="1">
      <c r="A389" s="52">
        <v>433</v>
      </c>
      <c r="B389" s="52" t="s">
        <v>13</v>
      </c>
      <c r="C389" s="66" t="s">
        <v>1116</v>
      </c>
      <c r="D389" s="52" t="s">
        <v>1117</v>
      </c>
      <c r="E389" s="77" t="s">
        <v>49</v>
      </c>
      <c r="F389" s="50">
        <v>3</v>
      </c>
      <c r="G389" s="50" t="s">
        <v>1133</v>
      </c>
      <c r="H389" s="77">
        <v>12</v>
      </c>
      <c r="I389" s="50" t="s">
        <v>1133</v>
      </c>
      <c r="J389" s="70" t="s">
        <v>213</v>
      </c>
      <c r="K389" s="77"/>
      <c r="L389" s="77">
        <v>0</v>
      </c>
      <c r="M389" s="77"/>
      <c r="N389" s="6">
        <v>1</v>
      </c>
      <c r="O389" s="55"/>
      <c r="P389" s="77" t="s">
        <v>189</v>
      </c>
      <c r="Q389" s="67" t="s">
        <v>608</v>
      </c>
      <c r="R389" s="68" t="s">
        <v>213</v>
      </c>
      <c r="S389" s="74" t="s">
        <v>879</v>
      </c>
      <c r="T389" s="115" t="s">
        <v>210</v>
      </c>
      <c r="U389" s="121" t="s">
        <v>171</v>
      </c>
      <c r="V389" s="121" t="s">
        <v>213</v>
      </c>
      <c r="W389" s="69" t="s">
        <v>609</v>
      </c>
      <c r="X389" s="69" t="s">
        <v>609</v>
      </c>
      <c r="Y389" s="77"/>
      <c r="Z389" s="77"/>
      <c r="AB389" s="77"/>
      <c r="AC389" s="69">
        <v>0</v>
      </c>
      <c r="AD389" s="7" t="s">
        <v>2791</v>
      </c>
      <c r="AE389" s="70" t="s">
        <v>737</v>
      </c>
      <c r="AF389" s="149">
        <f>VLOOKUP($J389,context!$K$2:$AC$348,5,FALSE)</f>
        <v>1</v>
      </c>
      <c r="AG389" s="149">
        <f>VLOOKUP($J389,context!$K$2:$AC$348,6,FALSE)</f>
        <v>1</v>
      </c>
      <c r="AH389" s="149">
        <f>VLOOKUP($J389,context!$K$2:$AC$348,7,FALSE)</f>
        <v>0</v>
      </c>
      <c r="AI389" s="149">
        <f>VLOOKUP($J389,context!$K$2:$AC$348,8,FALSE)</f>
        <v>1</v>
      </c>
      <c r="AJ389" s="149">
        <f>VLOOKUP($J389,context!$K$2:$AC$348,9,FALSE)</f>
        <v>1</v>
      </c>
      <c r="AK389" s="149">
        <f>VLOOKUP($J389,context!$K$2:$AC$348,10,FALSE)</f>
        <v>0.4</v>
      </c>
      <c r="AL389" s="149">
        <f>VLOOKUP($J389,context!$K$2:$AC$348,11,FALSE)</f>
        <v>1</v>
      </c>
      <c r="AM389" s="149">
        <f>VLOOKUP($J389,context!$K$2:$AC$348,12,FALSE)</f>
        <v>0.8</v>
      </c>
      <c r="AN389" s="149">
        <f>VLOOKUP($J389,context!$K$2:$AC$348,13,FALSE)</f>
        <v>0.8</v>
      </c>
      <c r="AO389" s="149">
        <f>VLOOKUP($J389,context!$K$2:$AC$348,14,FALSE)</f>
        <v>0.8</v>
      </c>
      <c r="AP389" s="149">
        <f>VLOOKUP($J389,context!$K$2:$AC$348,15,FALSE)</f>
        <v>0</v>
      </c>
      <c r="AQ389" s="149">
        <f>VLOOKUP($J389,context!$K$2:$AC$348,16,FALSE)</f>
        <v>0.6</v>
      </c>
      <c r="AR389" s="149">
        <f t="shared" si="6"/>
        <v>8.4</v>
      </c>
    </row>
    <row r="390" spans="1:44" hidden="1">
      <c r="A390" s="52">
        <v>466</v>
      </c>
      <c r="B390" s="52" t="s">
        <v>13</v>
      </c>
      <c r="C390" s="66" t="s">
        <v>29</v>
      </c>
      <c r="D390" s="52" t="s">
        <v>1159</v>
      </c>
      <c r="E390" s="77" t="s">
        <v>1160</v>
      </c>
      <c r="F390" s="50">
        <v>3</v>
      </c>
      <c r="G390" s="50" t="s">
        <v>1175</v>
      </c>
      <c r="H390" s="77" t="s">
        <v>213</v>
      </c>
      <c r="I390" s="69" t="s">
        <v>213</v>
      </c>
      <c r="J390" s="70" t="s">
        <v>213</v>
      </c>
      <c r="K390" s="77"/>
      <c r="L390" s="77">
        <v>0</v>
      </c>
      <c r="M390" s="77"/>
      <c r="N390" s="6">
        <v>1</v>
      </c>
      <c r="O390" s="55"/>
      <c r="P390" s="77" t="s">
        <v>189</v>
      </c>
      <c r="Q390" s="67" t="s">
        <v>717</v>
      </c>
      <c r="R390" s="68" t="s">
        <v>213</v>
      </c>
      <c r="S390" s="74" t="s">
        <v>879</v>
      </c>
      <c r="T390" s="115" t="s">
        <v>210</v>
      </c>
      <c r="U390" s="121" t="s">
        <v>171</v>
      </c>
      <c r="V390" s="121" t="s">
        <v>213</v>
      </c>
      <c r="W390" s="69" t="s">
        <v>609</v>
      </c>
      <c r="X390" s="69" t="s">
        <v>609</v>
      </c>
      <c r="Y390" s="77"/>
      <c r="Z390" s="77"/>
      <c r="AB390" s="77"/>
      <c r="AC390" s="69">
        <v>0</v>
      </c>
      <c r="AD390" s="7" t="s">
        <v>2791</v>
      </c>
      <c r="AE390" s="70" t="s">
        <v>737</v>
      </c>
      <c r="AF390" s="149">
        <f>VLOOKUP($J390,context!$K$2:$AC$348,5,FALSE)</f>
        <v>1</v>
      </c>
      <c r="AG390" s="149">
        <f>VLOOKUP($J390,context!$K$2:$AC$348,6,FALSE)</f>
        <v>1</v>
      </c>
      <c r="AH390" s="149">
        <f>VLOOKUP($J390,context!$K$2:$AC$348,7,FALSE)</f>
        <v>0</v>
      </c>
      <c r="AI390" s="149">
        <f>VLOOKUP($J390,context!$K$2:$AC$348,8,FALSE)</f>
        <v>1</v>
      </c>
      <c r="AJ390" s="149">
        <f>VLOOKUP($J390,context!$K$2:$AC$348,9,FALSE)</f>
        <v>1</v>
      </c>
      <c r="AK390" s="149">
        <f>VLOOKUP($J390,context!$K$2:$AC$348,10,FALSE)</f>
        <v>0.4</v>
      </c>
      <c r="AL390" s="149">
        <f>VLOOKUP($J390,context!$K$2:$AC$348,11,FALSE)</f>
        <v>1</v>
      </c>
      <c r="AM390" s="149">
        <f>VLOOKUP($J390,context!$K$2:$AC$348,12,FALSE)</f>
        <v>0.8</v>
      </c>
      <c r="AN390" s="149">
        <f>VLOOKUP($J390,context!$K$2:$AC$348,13,FALSE)</f>
        <v>0.8</v>
      </c>
      <c r="AO390" s="149">
        <f>VLOOKUP($J390,context!$K$2:$AC$348,14,FALSE)</f>
        <v>0.8</v>
      </c>
      <c r="AP390" s="149">
        <f>VLOOKUP($J390,context!$K$2:$AC$348,15,FALSE)</f>
        <v>0</v>
      </c>
      <c r="AQ390" s="149">
        <f>VLOOKUP($J390,context!$K$2:$AC$348,16,FALSE)</f>
        <v>0.6</v>
      </c>
      <c r="AR390" s="149">
        <f t="shared" si="6"/>
        <v>8.4</v>
      </c>
    </row>
    <row r="391" spans="1:44">
      <c r="A391" s="52">
        <v>532</v>
      </c>
      <c r="B391" s="52" t="s">
        <v>13</v>
      </c>
      <c r="C391" s="114" t="s">
        <v>1732</v>
      </c>
      <c r="E391" s="69" t="s">
        <v>1778</v>
      </c>
      <c r="F391" s="69" t="s">
        <v>1779</v>
      </c>
      <c r="G391" s="61" t="s">
        <v>213</v>
      </c>
      <c r="I391" s="61" t="s">
        <v>213</v>
      </c>
      <c r="J391" s="70" t="s">
        <v>213</v>
      </c>
      <c r="K391" s="69" t="s">
        <v>1752</v>
      </c>
      <c r="L391" s="77">
        <v>0</v>
      </c>
      <c r="N391" s="63">
        <v>1</v>
      </c>
      <c r="P391" s="61" t="s">
        <v>189</v>
      </c>
      <c r="Q391" s="67" t="s">
        <v>717</v>
      </c>
      <c r="R391" s="68" t="s">
        <v>213</v>
      </c>
      <c r="S391" s="74" t="s">
        <v>879</v>
      </c>
      <c r="T391" s="115" t="s">
        <v>210</v>
      </c>
      <c r="U391" s="121" t="s">
        <v>171</v>
      </c>
      <c r="V391" s="121" t="s">
        <v>213</v>
      </c>
      <c r="W391" s="61" t="s">
        <v>609</v>
      </c>
      <c r="X391" s="61" t="s">
        <v>609</v>
      </c>
      <c r="AC391" s="122">
        <v>0</v>
      </c>
      <c r="AD391" s="7" t="s">
        <v>2791</v>
      </c>
      <c r="AE391" s="70" t="s">
        <v>737</v>
      </c>
      <c r="AF391" s="149">
        <f>VLOOKUP($J391,context!$K$2:$AC$348,5,FALSE)</f>
        <v>1</v>
      </c>
      <c r="AG391" s="149">
        <f>VLOOKUP($J391,context!$K$2:$AC$348,6,FALSE)</f>
        <v>1</v>
      </c>
      <c r="AH391" s="149">
        <f>VLOOKUP($J391,context!$K$2:$AC$348,7,FALSE)</f>
        <v>0</v>
      </c>
      <c r="AI391" s="149">
        <f>VLOOKUP($J391,context!$K$2:$AC$348,8,FALSE)</f>
        <v>1</v>
      </c>
      <c r="AJ391" s="149">
        <f>VLOOKUP($J391,context!$K$2:$AC$348,9,FALSE)</f>
        <v>1</v>
      </c>
      <c r="AK391" s="149">
        <f>VLOOKUP($J391,context!$K$2:$AC$348,10,FALSE)</f>
        <v>0.4</v>
      </c>
      <c r="AL391" s="149">
        <f>VLOOKUP($J391,context!$K$2:$AC$348,11,FALSE)</f>
        <v>1</v>
      </c>
      <c r="AM391" s="149">
        <f>VLOOKUP($J391,context!$K$2:$AC$348,12,FALSE)</f>
        <v>0.8</v>
      </c>
      <c r="AN391" s="149">
        <f>VLOOKUP($J391,context!$K$2:$AC$348,13,FALSE)</f>
        <v>0.8</v>
      </c>
      <c r="AO391" s="149">
        <f>VLOOKUP($J391,context!$K$2:$AC$348,14,FALSE)</f>
        <v>0.8</v>
      </c>
      <c r="AP391" s="149">
        <f>VLOOKUP($J391,context!$K$2:$AC$348,15,FALSE)</f>
        <v>0</v>
      </c>
      <c r="AQ391" s="149">
        <f>VLOOKUP($J391,context!$K$2:$AC$348,16,FALSE)</f>
        <v>0.6</v>
      </c>
      <c r="AR391" s="149">
        <f t="shared" si="6"/>
        <v>8.4</v>
      </c>
    </row>
    <row r="392" spans="1:44" hidden="1">
      <c r="A392" s="52">
        <v>599</v>
      </c>
      <c r="B392" s="52" t="s">
        <v>13</v>
      </c>
      <c r="C392" s="114" t="s">
        <v>1732</v>
      </c>
      <c r="E392" s="69" t="s">
        <v>1891</v>
      </c>
      <c r="F392" s="61">
        <v>2</v>
      </c>
      <c r="G392" s="69" t="s">
        <v>211</v>
      </c>
      <c r="I392" s="69" t="s">
        <v>211</v>
      </c>
      <c r="J392" s="70" t="s">
        <v>213</v>
      </c>
      <c r="K392" s="61" t="s">
        <v>1877</v>
      </c>
      <c r="L392" s="77">
        <v>0</v>
      </c>
      <c r="M392" s="61" t="s">
        <v>1878</v>
      </c>
      <c r="N392" s="63">
        <v>1</v>
      </c>
      <c r="P392" s="77" t="s">
        <v>189</v>
      </c>
      <c r="Q392" s="67" t="s">
        <v>717</v>
      </c>
      <c r="R392" s="68" t="s">
        <v>213</v>
      </c>
      <c r="S392" s="74" t="s">
        <v>879</v>
      </c>
      <c r="T392" s="115" t="s">
        <v>210</v>
      </c>
      <c r="U392" s="121" t="s">
        <v>171</v>
      </c>
      <c r="V392" s="121" t="s">
        <v>213</v>
      </c>
      <c r="W392" s="69" t="s">
        <v>609</v>
      </c>
      <c r="X392" s="69" t="s">
        <v>609</v>
      </c>
      <c r="AC392" s="122">
        <v>0</v>
      </c>
      <c r="AD392" s="7" t="s">
        <v>2791</v>
      </c>
      <c r="AE392" s="70" t="s">
        <v>737</v>
      </c>
      <c r="AF392" s="149">
        <f>VLOOKUP($J392,context!$K$2:$AC$348,5,FALSE)</f>
        <v>1</v>
      </c>
      <c r="AG392" s="149">
        <f>VLOOKUP($J392,context!$K$2:$AC$348,6,FALSE)</f>
        <v>1</v>
      </c>
      <c r="AH392" s="149">
        <f>VLOOKUP($J392,context!$K$2:$AC$348,7,FALSE)</f>
        <v>0</v>
      </c>
      <c r="AI392" s="149">
        <f>VLOOKUP($J392,context!$K$2:$AC$348,8,FALSE)</f>
        <v>1</v>
      </c>
      <c r="AJ392" s="149">
        <f>VLOOKUP($J392,context!$K$2:$AC$348,9,FALSE)</f>
        <v>1</v>
      </c>
      <c r="AK392" s="149">
        <f>VLOOKUP($J392,context!$K$2:$AC$348,10,FALSE)</f>
        <v>0.4</v>
      </c>
      <c r="AL392" s="149">
        <f>VLOOKUP($J392,context!$K$2:$AC$348,11,FALSE)</f>
        <v>1</v>
      </c>
      <c r="AM392" s="149">
        <f>VLOOKUP($J392,context!$K$2:$AC$348,12,FALSE)</f>
        <v>0.8</v>
      </c>
      <c r="AN392" s="149">
        <f>VLOOKUP($J392,context!$K$2:$AC$348,13,FALSE)</f>
        <v>0.8</v>
      </c>
      <c r="AO392" s="149">
        <f>VLOOKUP($J392,context!$K$2:$AC$348,14,FALSE)</f>
        <v>0.8</v>
      </c>
      <c r="AP392" s="149">
        <f>VLOOKUP($J392,context!$K$2:$AC$348,15,FALSE)</f>
        <v>0</v>
      </c>
      <c r="AQ392" s="149">
        <f>VLOOKUP($J392,context!$K$2:$AC$348,16,FALSE)</f>
        <v>0.6</v>
      </c>
      <c r="AR392" s="149">
        <f t="shared" si="6"/>
        <v>8.4</v>
      </c>
    </row>
    <row r="393" spans="1:44" hidden="1">
      <c r="A393" s="122">
        <v>884</v>
      </c>
      <c r="B393" s="52" t="s">
        <v>13</v>
      </c>
      <c r="C393" s="123" t="s">
        <v>2413</v>
      </c>
      <c r="D393" s="123" t="s">
        <v>2531</v>
      </c>
      <c r="E393" s="122" t="s">
        <v>2414</v>
      </c>
      <c r="F393" s="122">
        <v>3</v>
      </c>
      <c r="G393" s="124" t="s">
        <v>213</v>
      </c>
      <c r="H393" s="122"/>
      <c r="I393" s="122"/>
      <c r="J393" s="70" t="s">
        <v>213</v>
      </c>
      <c r="K393" s="122" t="s">
        <v>2532</v>
      </c>
      <c r="L393" s="77">
        <v>0</v>
      </c>
      <c r="M393" s="122"/>
      <c r="N393" s="123">
        <v>1</v>
      </c>
      <c r="O393" s="126"/>
      <c r="P393" s="122" t="s">
        <v>189</v>
      </c>
      <c r="Q393" s="127" t="s">
        <v>717</v>
      </c>
      <c r="R393" s="68" t="s">
        <v>213</v>
      </c>
      <c r="S393" s="74" t="s">
        <v>879</v>
      </c>
      <c r="T393" s="115" t="s">
        <v>210</v>
      </c>
      <c r="U393" s="121" t="s">
        <v>171</v>
      </c>
      <c r="V393" s="121" t="s">
        <v>213</v>
      </c>
      <c r="W393" s="61" t="s">
        <v>609</v>
      </c>
      <c r="X393" s="122" t="s">
        <v>609</v>
      </c>
      <c r="Y393" s="122"/>
      <c r="Z393" s="122"/>
      <c r="AA393" s="122"/>
      <c r="AB393" s="122"/>
      <c r="AC393" s="122">
        <v>0</v>
      </c>
      <c r="AD393" s="7" t="s">
        <v>2791</v>
      </c>
      <c r="AE393" s="70" t="s">
        <v>737</v>
      </c>
      <c r="AF393" s="149">
        <f>VLOOKUP($J393,context!$K$2:$AC$348,5,FALSE)</f>
        <v>1</v>
      </c>
      <c r="AG393" s="149">
        <f>VLOOKUP($J393,context!$K$2:$AC$348,6,FALSE)</f>
        <v>1</v>
      </c>
      <c r="AH393" s="149">
        <f>VLOOKUP($J393,context!$K$2:$AC$348,7,FALSE)</f>
        <v>0</v>
      </c>
      <c r="AI393" s="149">
        <f>VLOOKUP($J393,context!$K$2:$AC$348,8,FALSE)</f>
        <v>1</v>
      </c>
      <c r="AJ393" s="149">
        <f>VLOOKUP($J393,context!$K$2:$AC$348,9,FALSE)</f>
        <v>1</v>
      </c>
      <c r="AK393" s="149">
        <f>VLOOKUP($J393,context!$K$2:$AC$348,10,FALSE)</f>
        <v>0.4</v>
      </c>
      <c r="AL393" s="149">
        <f>VLOOKUP($J393,context!$K$2:$AC$348,11,FALSE)</f>
        <v>1</v>
      </c>
      <c r="AM393" s="149">
        <f>VLOOKUP($J393,context!$K$2:$AC$348,12,FALSE)</f>
        <v>0.8</v>
      </c>
      <c r="AN393" s="149">
        <f>VLOOKUP($J393,context!$K$2:$AC$348,13,FALSE)</f>
        <v>0.8</v>
      </c>
      <c r="AO393" s="149">
        <f>VLOOKUP($J393,context!$K$2:$AC$348,14,FALSE)</f>
        <v>0.8</v>
      </c>
      <c r="AP393" s="149">
        <f>VLOOKUP($J393,context!$K$2:$AC$348,15,FALSE)</f>
        <v>0</v>
      </c>
      <c r="AQ393" s="149">
        <f>VLOOKUP($J393,context!$K$2:$AC$348,16,FALSE)</f>
        <v>0.6</v>
      </c>
      <c r="AR393" s="149">
        <f t="shared" si="6"/>
        <v>8.4</v>
      </c>
    </row>
    <row r="394" spans="1:44" hidden="1">
      <c r="A394" s="122">
        <v>934</v>
      </c>
      <c r="B394" s="52" t="s">
        <v>13</v>
      </c>
      <c r="C394" s="66" t="s">
        <v>32</v>
      </c>
      <c r="D394" s="52"/>
      <c r="E394" s="77" t="s">
        <v>1190</v>
      </c>
      <c r="F394" s="50">
        <v>3</v>
      </c>
      <c r="G394" s="50" t="s">
        <v>211</v>
      </c>
      <c r="H394" s="77"/>
      <c r="I394" s="69" t="s">
        <v>213</v>
      </c>
      <c r="J394" s="70" t="s">
        <v>213</v>
      </c>
      <c r="K394" s="77"/>
      <c r="L394" s="77">
        <v>0</v>
      </c>
      <c r="M394" s="77"/>
      <c r="N394" s="6">
        <v>1</v>
      </c>
      <c r="O394" s="55">
        <v>42328</v>
      </c>
      <c r="P394" s="77" t="s">
        <v>189</v>
      </c>
      <c r="Q394" s="67" t="s">
        <v>717</v>
      </c>
      <c r="R394" s="68" t="s">
        <v>213</v>
      </c>
      <c r="S394" s="74" t="s">
        <v>879</v>
      </c>
      <c r="T394" s="115" t="s">
        <v>210</v>
      </c>
      <c r="U394" s="121" t="s">
        <v>171</v>
      </c>
      <c r="V394" s="121" t="s">
        <v>213</v>
      </c>
      <c r="W394" s="69" t="s">
        <v>609</v>
      </c>
      <c r="X394" s="69" t="s">
        <v>609</v>
      </c>
      <c r="Y394" s="77"/>
      <c r="Z394" s="77"/>
      <c r="AB394" s="77"/>
      <c r="AC394" s="69">
        <v>0</v>
      </c>
      <c r="AD394" s="7" t="s">
        <v>2791</v>
      </c>
      <c r="AE394" s="70" t="s">
        <v>737</v>
      </c>
      <c r="AF394" s="149">
        <f>VLOOKUP($J394,context!$K$2:$AC$348,5,FALSE)</f>
        <v>1</v>
      </c>
      <c r="AG394" s="149">
        <f>VLOOKUP($J394,context!$K$2:$AC$348,6,FALSE)</f>
        <v>1</v>
      </c>
      <c r="AH394" s="149">
        <f>VLOOKUP($J394,context!$K$2:$AC$348,7,FALSE)</f>
        <v>0</v>
      </c>
      <c r="AI394" s="149">
        <f>VLOOKUP($J394,context!$K$2:$AC$348,8,FALSE)</f>
        <v>1</v>
      </c>
      <c r="AJ394" s="149">
        <f>VLOOKUP($J394,context!$K$2:$AC$348,9,FALSE)</f>
        <v>1</v>
      </c>
      <c r="AK394" s="149">
        <f>VLOOKUP($J394,context!$K$2:$AC$348,10,FALSE)</f>
        <v>0.4</v>
      </c>
      <c r="AL394" s="149">
        <f>VLOOKUP($J394,context!$K$2:$AC$348,11,FALSE)</f>
        <v>1</v>
      </c>
      <c r="AM394" s="149">
        <f>VLOOKUP($J394,context!$K$2:$AC$348,12,FALSE)</f>
        <v>0.8</v>
      </c>
      <c r="AN394" s="149">
        <f>VLOOKUP($J394,context!$K$2:$AC$348,13,FALSE)</f>
        <v>0.8</v>
      </c>
      <c r="AO394" s="149">
        <f>VLOOKUP($J394,context!$K$2:$AC$348,14,FALSE)</f>
        <v>0.8</v>
      </c>
      <c r="AP394" s="149">
        <f>VLOOKUP($J394,context!$K$2:$AC$348,15,FALSE)</f>
        <v>0</v>
      </c>
      <c r="AQ394" s="149">
        <f>VLOOKUP($J394,context!$K$2:$AC$348,16,FALSE)</f>
        <v>0.6</v>
      </c>
      <c r="AR394" s="149">
        <f t="shared" si="6"/>
        <v>8.4</v>
      </c>
    </row>
    <row r="395" spans="1:44" hidden="1">
      <c r="A395" s="52">
        <v>128</v>
      </c>
      <c r="B395" s="52" t="s">
        <v>13</v>
      </c>
      <c r="C395" s="66" t="s">
        <v>38</v>
      </c>
      <c r="D395" s="52"/>
      <c r="E395" s="77" t="s">
        <v>744</v>
      </c>
      <c r="F395" s="50">
        <v>4</v>
      </c>
      <c r="G395" s="50" t="s">
        <v>370</v>
      </c>
      <c r="H395" s="77"/>
      <c r="I395" s="69" t="s">
        <v>745</v>
      </c>
      <c r="J395" s="70" t="s">
        <v>746</v>
      </c>
      <c r="K395" s="77" t="s">
        <v>747</v>
      </c>
      <c r="L395" s="77"/>
      <c r="M395" s="77" t="s">
        <v>748</v>
      </c>
      <c r="N395" s="6">
        <v>0.8</v>
      </c>
      <c r="O395" s="55">
        <v>42328</v>
      </c>
      <c r="P395" s="77" t="s">
        <v>688</v>
      </c>
      <c r="Q395" s="67" t="s">
        <v>608</v>
      </c>
      <c r="R395" s="68" t="s">
        <v>608</v>
      </c>
      <c r="S395" s="74" t="s">
        <v>235</v>
      </c>
      <c r="T395" s="115" t="s">
        <v>235</v>
      </c>
      <c r="U395" s="121" t="s">
        <v>368</v>
      </c>
      <c r="W395" s="77"/>
      <c r="X395" s="77"/>
      <c r="Y395" s="77" t="s">
        <v>609</v>
      </c>
      <c r="Z395" s="77"/>
      <c r="AB395" s="69" t="s">
        <v>2868</v>
      </c>
      <c r="AC395" s="69">
        <v>0</v>
      </c>
      <c r="AD395" s="66" t="s">
        <v>2863</v>
      </c>
      <c r="AE395" s="131" t="s">
        <v>2776</v>
      </c>
      <c r="AF395" s="149" t="e">
        <f>VLOOKUP($J395,context!$K$2:$AC$348,5,FALSE)</f>
        <v>#N/A</v>
      </c>
      <c r="AG395" s="149" t="e">
        <f>VLOOKUP($J395,context!$K$2:$AC$348,6,FALSE)</f>
        <v>#N/A</v>
      </c>
      <c r="AH395" s="149" t="e">
        <f>VLOOKUP($J395,context!$K$2:$AC$348,7,FALSE)</f>
        <v>#N/A</v>
      </c>
      <c r="AI395" s="149" t="e">
        <f>VLOOKUP($J395,context!$K$2:$AC$348,8,FALSE)</f>
        <v>#N/A</v>
      </c>
      <c r="AJ395" s="149" t="e">
        <f>VLOOKUP($J395,context!$K$2:$AC$348,9,FALSE)</f>
        <v>#N/A</v>
      </c>
      <c r="AK395" s="149" t="e">
        <f>VLOOKUP($J395,context!$K$2:$AC$348,10,FALSE)</f>
        <v>#N/A</v>
      </c>
      <c r="AL395" s="149" t="e">
        <f>VLOOKUP($J395,context!$K$2:$AC$348,11,FALSE)</f>
        <v>#N/A</v>
      </c>
      <c r="AM395" s="149" t="e">
        <f>VLOOKUP($J395,context!$K$2:$AC$348,12,FALSE)</f>
        <v>#N/A</v>
      </c>
      <c r="AN395" s="149" t="e">
        <f>VLOOKUP($J395,context!$K$2:$AC$348,13,FALSE)</f>
        <v>#N/A</v>
      </c>
      <c r="AO395" s="149" t="e">
        <f>VLOOKUP($J395,context!$K$2:$AC$348,14,FALSE)</f>
        <v>#N/A</v>
      </c>
      <c r="AP395" s="149" t="e">
        <f>VLOOKUP($J395,context!$K$2:$AC$348,15,FALSE)</f>
        <v>#N/A</v>
      </c>
      <c r="AQ395" s="149" t="e">
        <f>VLOOKUP($J395,context!$K$2:$AC$348,16,FALSE)</f>
        <v>#N/A</v>
      </c>
      <c r="AR395" s="149" t="e">
        <f t="shared" si="6"/>
        <v>#N/A</v>
      </c>
    </row>
    <row r="396" spans="1:44" hidden="1">
      <c r="A396" s="52">
        <v>72</v>
      </c>
      <c r="B396" s="52" t="s">
        <v>13</v>
      </c>
      <c r="C396" s="66" t="s">
        <v>721</v>
      </c>
      <c r="D396" s="52"/>
      <c r="E396" s="77" t="s">
        <v>722</v>
      </c>
      <c r="F396" s="50">
        <v>3</v>
      </c>
      <c r="G396" s="50" t="s">
        <v>289</v>
      </c>
      <c r="H396" s="77"/>
      <c r="I396" s="69" t="s">
        <v>289</v>
      </c>
      <c r="J396" s="70" t="s">
        <v>723</v>
      </c>
      <c r="K396" s="77"/>
      <c r="L396" s="77">
        <v>0</v>
      </c>
      <c r="M396" s="77"/>
      <c r="N396" s="6">
        <v>0.6</v>
      </c>
      <c r="O396" s="55"/>
      <c r="P396" s="77" t="s">
        <v>65</v>
      </c>
      <c r="Q396" s="67" t="s">
        <v>108</v>
      </c>
      <c r="R396" s="68" t="s">
        <v>289</v>
      </c>
      <c r="T396" s="115" t="s">
        <v>145</v>
      </c>
      <c r="U396" s="121" t="s">
        <v>368</v>
      </c>
      <c r="W396" s="77"/>
      <c r="X396" s="77"/>
      <c r="Y396" s="69" t="s">
        <v>609</v>
      </c>
      <c r="Z396" s="77"/>
      <c r="AB396" s="69" t="s">
        <v>2401</v>
      </c>
      <c r="AC396" s="69">
        <v>0</v>
      </c>
      <c r="AD396" s="66" t="s">
        <v>2863</v>
      </c>
      <c r="AE396" s="131" t="s">
        <v>2776</v>
      </c>
      <c r="AF396" s="149">
        <f>VLOOKUP($J396,context!$K$2:$AC$348,5,FALSE)</f>
        <v>0</v>
      </c>
      <c r="AG396" s="149">
        <f>VLOOKUP($J396,context!$K$2:$AC$348,6,FALSE)</f>
        <v>0</v>
      </c>
      <c r="AH396" s="149">
        <f>VLOOKUP($J396,context!$K$2:$AC$348,7,FALSE)</f>
        <v>0</v>
      </c>
      <c r="AI396" s="149">
        <f>VLOOKUP($J396,context!$K$2:$AC$348,8,FALSE)</f>
        <v>0</v>
      </c>
      <c r="AJ396" s="149">
        <f>VLOOKUP($J396,context!$K$2:$AC$348,9,FALSE)</f>
        <v>0.6</v>
      </c>
      <c r="AK396" s="149">
        <f>VLOOKUP($J396,context!$K$2:$AC$348,10,FALSE)</f>
        <v>0</v>
      </c>
      <c r="AL396" s="149">
        <f>VLOOKUP($J396,context!$K$2:$AC$348,11,FALSE)</f>
        <v>0.2</v>
      </c>
      <c r="AM396" s="149">
        <f>VLOOKUP($J396,context!$K$2:$AC$348,12,FALSE)</f>
        <v>0.4</v>
      </c>
      <c r="AN396" s="149">
        <f>VLOOKUP($J396,context!$K$2:$AC$348,13,FALSE)</f>
        <v>1</v>
      </c>
      <c r="AO396" s="149">
        <f>VLOOKUP($J396,context!$K$2:$AC$348,14,FALSE)</f>
        <v>0.2</v>
      </c>
      <c r="AP396" s="149">
        <f>VLOOKUP($J396,context!$K$2:$AC$348,15,FALSE)</f>
        <v>0</v>
      </c>
      <c r="AQ396" s="149">
        <f>VLOOKUP($J396,context!$K$2:$AC$348,16,FALSE)</f>
        <v>0</v>
      </c>
      <c r="AR396" s="149">
        <f t="shared" si="6"/>
        <v>2.4000000000000004</v>
      </c>
    </row>
    <row r="397" spans="1:44" hidden="1">
      <c r="A397" s="52">
        <v>101</v>
      </c>
      <c r="B397" s="52" t="s">
        <v>13</v>
      </c>
      <c r="C397" s="66" t="s">
        <v>730</v>
      </c>
      <c r="D397" s="52"/>
      <c r="E397" s="77" t="s">
        <v>722</v>
      </c>
      <c r="F397" s="50">
        <v>4</v>
      </c>
      <c r="G397" s="50" t="s">
        <v>289</v>
      </c>
      <c r="H397" s="77"/>
      <c r="I397" s="69" t="s">
        <v>289</v>
      </c>
      <c r="J397" s="70" t="s">
        <v>723</v>
      </c>
      <c r="K397" s="77"/>
      <c r="L397" s="77">
        <v>0</v>
      </c>
      <c r="M397" s="77"/>
      <c r="N397" s="6">
        <v>0.6</v>
      </c>
      <c r="O397" s="55">
        <v>43017</v>
      </c>
      <c r="P397" s="77" t="s">
        <v>65</v>
      </c>
      <c r="Q397" s="67" t="s">
        <v>108</v>
      </c>
      <c r="R397" s="68" t="s">
        <v>289</v>
      </c>
      <c r="T397" s="115" t="s">
        <v>145</v>
      </c>
      <c r="U397" s="121" t="s">
        <v>368</v>
      </c>
      <c r="W397" s="69"/>
      <c r="X397" s="77"/>
      <c r="Y397" s="69" t="s">
        <v>609</v>
      </c>
      <c r="Z397" s="77"/>
      <c r="AB397" s="69" t="s">
        <v>2401</v>
      </c>
      <c r="AC397" s="69">
        <v>0</v>
      </c>
      <c r="AD397" s="66" t="s">
        <v>2863</v>
      </c>
      <c r="AE397" s="131" t="s">
        <v>2776</v>
      </c>
      <c r="AF397" s="149">
        <f>VLOOKUP($J397,context!$K$2:$AC$348,5,FALSE)</f>
        <v>0</v>
      </c>
      <c r="AG397" s="149">
        <f>VLOOKUP($J397,context!$K$2:$AC$348,6,FALSE)</f>
        <v>0</v>
      </c>
      <c r="AH397" s="149">
        <f>VLOOKUP($J397,context!$K$2:$AC$348,7,FALSE)</f>
        <v>0</v>
      </c>
      <c r="AI397" s="149">
        <f>VLOOKUP($J397,context!$K$2:$AC$348,8,FALSE)</f>
        <v>0</v>
      </c>
      <c r="AJ397" s="149">
        <f>VLOOKUP($J397,context!$K$2:$AC$348,9,FALSE)</f>
        <v>0.6</v>
      </c>
      <c r="AK397" s="149">
        <f>VLOOKUP($J397,context!$K$2:$AC$348,10,FALSE)</f>
        <v>0</v>
      </c>
      <c r="AL397" s="149">
        <f>VLOOKUP($J397,context!$K$2:$AC$348,11,FALSE)</f>
        <v>0.2</v>
      </c>
      <c r="AM397" s="149">
        <f>VLOOKUP($J397,context!$K$2:$AC$348,12,FALSE)</f>
        <v>0.4</v>
      </c>
      <c r="AN397" s="149">
        <f>VLOOKUP($J397,context!$K$2:$AC$348,13,FALSE)</f>
        <v>1</v>
      </c>
      <c r="AO397" s="149">
        <f>VLOOKUP($J397,context!$K$2:$AC$348,14,FALSE)</f>
        <v>0.2</v>
      </c>
      <c r="AP397" s="149">
        <f>VLOOKUP($J397,context!$K$2:$AC$348,15,FALSE)</f>
        <v>0</v>
      </c>
      <c r="AQ397" s="149">
        <f>VLOOKUP($J397,context!$K$2:$AC$348,16,FALSE)</f>
        <v>0</v>
      </c>
      <c r="AR397" s="149">
        <f t="shared" si="6"/>
        <v>2.4000000000000004</v>
      </c>
    </row>
    <row r="398" spans="1:44" hidden="1">
      <c r="A398" s="52">
        <v>262</v>
      </c>
      <c r="B398" s="52" t="s">
        <v>13</v>
      </c>
      <c r="C398" s="66" t="s">
        <v>885</v>
      </c>
      <c r="D398" s="52" t="s">
        <v>886</v>
      </c>
      <c r="E398" s="77" t="s">
        <v>887</v>
      </c>
      <c r="F398" s="50">
        <v>2</v>
      </c>
      <c r="G398" s="50" t="s">
        <v>257</v>
      </c>
      <c r="H398" s="77"/>
      <c r="I398" s="50" t="s">
        <v>257</v>
      </c>
      <c r="J398" s="75" t="s">
        <v>888</v>
      </c>
      <c r="K398" s="77"/>
      <c r="L398" s="77">
        <v>0</v>
      </c>
      <c r="M398" s="77"/>
      <c r="N398" s="6">
        <v>1</v>
      </c>
      <c r="O398" s="55">
        <v>43015</v>
      </c>
      <c r="P398" s="77" t="s">
        <v>688</v>
      </c>
      <c r="Q398" s="67" t="s">
        <v>608</v>
      </c>
      <c r="R398" s="68" t="s">
        <v>608</v>
      </c>
      <c r="T398" s="115" t="s">
        <v>145</v>
      </c>
      <c r="U398" s="121" t="s">
        <v>171</v>
      </c>
      <c r="W398" s="77"/>
      <c r="X398" s="69" t="s">
        <v>609</v>
      </c>
      <c r="Y398" s="69" t="s">
        <v>609</v>
      </c>
      <c r="Z398" s="77"/>
      <c r="AB398" s="56" t="s">
        <v>1217</v>
      </c>
      <c r="AC398" s="69">
        <v>0</v>
      </c>
      <c r="AD398" s="66" t="s">
        <v>2863</v>
      </c>
      <c r="AE398" s="131" t="s">
        <v>2776</v>
      </c>
      <c r="AF398" s="149">
        <f>VLOOKUP($J398,context!$K$2:$AC$348,5,FALSE)</f>
        <v>0</v>
      </c>
      <c r="AG398" s="149">
        <f>VLOOKUP($J398,context!$K$2:$AC$348,6,FALSE)</f>
        <v>0</v>
      </c>
      <c r="AH398" s="149">
        <f>VLOOKUP($J398,context!$K$2:$AC$348,7,FALSE)</f>
        <v>0</v>
      </c>
      <c r="AI398" s="149">
        <f>VLOOKUP($J398,context!$K$2:$AC$348,8,FALSE)</f>
        <v>0</v>
      </c>
      <c r="AJ398" s="149">
        <f>VLOOKUP($J398,context!$K$2:$AC$348,9,FALSE)</f>
        <v>1</v>
      </c>
      <c r="AK398" s="149">
        <f>VLOOKUP($J398,context!$K$2:$AC$348,10,FALSE)</f>
        <v>0</v>
      </c>
      <c r="AL398" s="149">
        <f>VLOOKUP($J398,context!$K$2:$AC$348,11,FALSE)</f>
        <v>0.6</v>
      </c>
      <c r="AM398" s="149">
        <f>VLOOKUP($J398,context!$K$2:$AC$348,12,FALSE)</f>
        <v>0.8</v>
      </c>
      <c r="AN398" s="149">
        <f>VLOOKUP($J398,context!$K$2:$AC$348,13,FALSE)</f>
        <v>0</v>
      </c>
      <c r="AO398" s="149">
        <f>VLOOKUP($J398,context!$K$2:$AC$348,14,FALSE)</f>
        <v>0.4</v>
      </c>
      <c r="AP398" s="149">
        <f>VLOOKUP($J398,context!$K$2:$AC$348,15,FALSE)</f>
        <v>0</v>
      </c>
      <c r="AQ398" s="149">
        <f>VLOOKUP($J398,context!$K$2:$AC$348,16,FALSE)</f>
        <v>0.4</v>
      </c>
      <c r="AR398" s="149">
        <f t="shared" si="6"/>
        <v>3.2</v>
      </c>
    </row>
    <row r="399" spans="1:44" hidden="1">
      <c r="A399" s="122">
        <v>956</v>
      </c>
      <c r="B399" s="52" t="s">
        <v>13</v>
      </c>
      <c r="C399" s="66" t="s">
        <v>2709</v>
      </c>
      <c r="E399" s="69" t="s">
        <v>2740</v>
      </c>
      <c r="G399" s="60" t="s">
        <v>2718</v>
      </c>
      <c r="J399" s="70" t="s">
        <v>2739</v>
      </c>
      <c r="K399" s="69" t="s">
        <v>3047</v>
      </c>
      <c r="L399" s="61">
        <v>0</v>
      </c>
      <c r="N399" s="63">
        <v>0.8</v>
      </c>
      <c r="P399" s="69" t="s">
        <v>688</v>
      </c>
      <c r="Q399" s="67" t="s">
        <v>608</v>
      </c>
      <c r="R399" s="68" t="s">
        <v>608</v>
      </c>
      <c r="S399" s="74" t="s">
        <v>66</v>
      </c>
      <c r="T399" s="115" t="s">
        <v>66</v>
      </c>
      <c r="AB399" s="69" t="s">
        <v>3048</v>
      </c>
      <c r="AD399" s="66" t="s">
        <v>2863</v>
      </c>
      <c r="AE399" s="131" t="s">
        <v>2806</v>
      </c>
      <c r="AF399" s="149" t="e">
        <f>VLOOKUP($J399,context!$K$2:$AC$348,5,FALSE)</f>
        <v>#N/A</v>
      </c>
      <c r="AG399" s="149" t="e">
        <f>VLOOKUP($J399,context!$K$2:$AC$348,6,FALSE)</f>
        <v>#N/A</v>
      </c>
      <c r="AH399" s="149" t="e">
        <f>VLOOKUP($J399,context!$K$2:$AC$348,7,FALSE)</f>
        <v>#N/A</v>
      </c>
      <c r="AI399" s="149" t="e">
        <f>VLOOKUP($J399,context!$K$2:$AC$348,8,FALSE)</f>
        <v>#N/A</v>
      </c>
      <c r="AJ399" s="149" t="e">
        <f>VLOOKUP($J399,context!$K$2:$AC$348,9,FALSE)</f>
        <v>#N/A</v>
      </c>
      <c r="AK399" s="149" t="e">
        <f>VLOOKUP($J399,context!$K$2:$AC$348,10,FALSE)</f>
        <v>#N/A</v>
      </c>
      <c r="AL399" s="149" t="e">
        <f>VLOOKUP($J399,context!$K$2:$AC$348,11,FALSE)</f>
        <v>#N/A</v>
      </c>
      <c r="AM399" s="149" t="e">
        <f>VLOOKUP($J399,context!$K$2:$AC$348,12,FALSE)</f>
        <v>#N/A</v>
      </c>
      <c r="AN399" s="149" t="e">
        <f>VLOOKUP($J399,context!$K$2:$AC$348,13,FALSE)</f>
        <v>#N/A</v>
      </c>
      <c r="AO399" s="149" t="e">
        <f>VLOOKUP($J399,context!$K$2:$AC$348,14,FALSE)</f>
        <v>#N/A</v>
      </c>
      <c r="AP399" s="149" t="e">
        <f>VLOOKUP($J399,context!$K$2:$AC$348,15,FALSE)</f>
        <v>#N/A</v>
      </c>
      <c r="AQ399" s="149" t="e">
        <f>VLOOKUP($J399,context!$K$2:$AC$348,16,FALSE)</f>
        <v>#N/A</v>
      </c>
      <c r="AR399" s="149" t="e">
        <f t="shared" si="6"/>
        <v>#N/A</v>
      </c>
    </row>
    <row r="400" spans="1:44" hidden="1">
      <c r="A400" s="52">
        <v>348</v>
      </c>
      <c r="B400" s="52" t="s">
        <v>2708</v>
      </c>
      <c r="C400" s="66" t="s">
        <v>905</v>
      </c>
      <c r="D400" s="52"/>
      <c r="E400" s="77" t="s">
        <v>906</v>
      </c>
      <c r="F400" s="50">
        <v>5</v>
      </c>
      <c r="G400" s="50" t="s">
        <v>1029</v>
      </c>
      <c r="H400" s="77" t="s">
        <v>1028</v>
      </c>
      <c r="I400" s="69" t="s">
        <v>1029</v>
      </c>
      <c r="J400" s="70" t="s">
        <v>726</v>
      </c>
      <c r="K400" s="77"/>
      <c r="L400" s="77">
        <v>0</v>
      </c>
      <c r="M400" s="77"/>
      <c r="N400" s="6">
        <v>0.8</v>
      </c>
      <c r="O400" s="55">
        <v>43015</v>
      </c>
      <c r="P400" s="77" t="s">
        <v>65</v>
      </c>
      <c r="Q400" s="67" t="s">
        <v>108</v>
      </c>
      <c r="R400" s="68" t="s">
        <v>176</v>
      </c>
      <c r="T400" s="115" t="s">
        <v>145</v>
      </c>
      <c r="U400" s="121" t="s">
        <v>171</v>
      </c>
      <c r="W400" s="77"/>
      <c r="X400" s="77"/>
      <c r="Y400" s="69" t="s">
        <v>609</v>
      </c>
      <c r="Z400" s="77"/>
      <c r="AB400" s="69" t="s">
        <v>3049</v>
      </c>
      <c r="AC400" s="69">
        <v>0</v>
      </c>
      <c r="AD400" s="66" t="s">
        <v>2866</v>
      </c>
      <c r="AE400" s="131" t="s">
        <v>3052</v>
      </c>
      <c r="AF400" s="149" t="e">
        <f>VLOOKUP($J400,context!$K$2:$AC$348,5,FALSE)</f>
        <v>#N/A</v>
      </c>
      <c r="AG400" s="149" t="e">
        <f>VLOOKUP($J400,context!$K$2:$AC$348,6,FALSE)</f>
        <v>#N/A</v>
      </c>
      <c r="AH400" s="149" t="e">
        <f>VLOOKUP($J400,context!$K$2:$AC$348,7,FALSE)</f>
        <v>#N/A</v>
      </c>
      <c r="AI400" s="149" t="e">
        <f>VLOOKUP($J400,context!$K$2:$AC$348,8,FALSE)</f>
        <v>#N/A</v>
      </c>
      <c r="AJ400" s="149" t="e">
        <f>VLOOKUP($J400,context!$K$2:$AC$348,9,FALSE)</f>
        <v>#N/A</v>
      </c>
      <c r="AK400" s="149" t="e">
        <f>VLOOKUP($J400,context!$K$2:$AC$348,10,FALSE)</f>
        <v>#N/A</v>
      </c>
      <c r="AL400" s="149" t="e">
        <f>VLOOKUP($J400,context!$K$2:$AC$348,11,FALSE)</f>
        <v>#N/A</v>
      </c>
      <c r="AM400" s="149" t="e">
        <f>VLOOKUP($J400,context!$K$2:$AC$348,12,FALSE)</f>
        <v>#N/A</v>
      </c>
      <c r="AN400" s="149" t="e">
        <f>VLOOKUP($J400,context!$K$2:$AC$348,13,FALSE)</f>
        <v>#N/A</v>
      </c>
      <c r="AO400" s="149" t="e">
        <f>VLOOKUP($J400,context!$K$2:$AC$348,14,FALSE)</f>
        <v>#N/A</v>
      </c>
      <c r="AP400" s="149" t="e">
        <f>VLOOKUP($J400,context!$K$2:$AC$348,15,FALSE)</f>
        <v>#N/A</v>
      </c>
      <c r="AQ400" s="149" t="e">
        <f>VLOOKUP($J400,context!$K$2:$AC$348,16,FALSE)</f>
        <v>#N/A</v>
      </c>
      <c r="AR400" s="149" t="e">
        <f t="shared" si="6"/>
        <v>#N/A</v>
      </c>
    </row>
    <row r="401" spans="1:44" hidden="1">
      <c r="A401" s="52">
        <v>82</v>
      </c>
      <c r="B401" s="52" t="s">
        <v>13</v>
      </c>
      <c r="C401" s="66" t="s">
        <v>721</v>
      </c>
      <c r="D401" s="52"/>
      <c r="E401" s="77" t="s">
        <v>722</v>
      </c>
      <c r="F401" s="50">
        <v>3</v>
      </c>
      <c r="G401" s="50" t="s">
        <v>176</v>
      </c>
      <c r="H401" s="77"/>
      <c r="I401" s="69" t="s">
        <v>176</v>
      </c>
      <c r="J401" s="70" t="s">
        <v>726</v>
      </c>
      <c r="K401" s="77"/>
      <c r="L401" s="77">
        <v>0</v>
      </c>
      <c r="M401" s="77"/>
      <c r="N401" s="6">
        <v>0.8</v>
      </c>
      <c r="O401" s="55"/>
      <c r="P401" s="77" t="s">
        <v>65</v>
      </c>
      <c r="Q401" s="67" t="s">
        <v>108</v>
      </c>
      <c r="R401" s="68" t="s">
        <v>176</v>
      </c>
      <c r="T401" s="115" t="s">
        <v>145</v>
      </c>
      <c r="U401" s="121" t="s">
        <v>368</v>
      </c>
      <c r="W401" s="77"/>
      <c r="X401" s="77"/>
      <c r="Y401" s="69" t="s">
        <v>609</v>
      </c>
      <c r="Z401" s="77"/>
      <c r="AB401" s="69" t="s">
        <v>3049</v>
      </c>
      <c r="AC401" s="69">
        <v>0</v>
      </c>
      <c r="AD401" s="66" t="s">
        <v>2866</v>
      </c>
      <c r="AE401" s="131" t="s">
        <v>3052</v>
      </c>
      <c r="AF401" s="149" t="e">
        <f>VLOOKUP($J401,context!$K$2:$AC$348,5,FALSE)</f>
        <v>#N/A</v>
      </c>
      <c r="AG401" s="149" t="e">
        <f>VLOOKUP($J401,context!$K$2:$AC$348,6,FALSE)</f>
        <v>#N/A</v>
      </c>
      <c r="AH401" s="149" t="e">
        <f>VLOOKUP($J401,context!$K$2:$AC$348,7,FALSE)</f>
        <v>#N/A</v>
      </c>
      <c r="AI401" s="149" t="e">
        <f>VLOOKUP($J401,context!$K$2:$AC$348,8,FALSE)</f>
        <v>#N/A</v>
      </c>
      <c r="AJ401" s="149" t="e">
        <f>VLOOKUP($J401,context!$K$2:$AC$348,9,FALSE)</f>
        <v>#N/A</v>
      </c>
      <c r="AK401" s="149" t="e">
        <f>VLOOKUP($J401,context!$K$2:$AC$348,10,FALSE)</f>
        <v>#N/A</v>
      </c>
      <c r="AL401" s="149" t="e">
        <f>VLOOKUP($J401,context!$K$2:$AC$348,11,FALSE)</f>
        <v>#N/A</v>
      </c>
      <c r="AM401" s="149" t="e">
        <f>VLOOKUP($J401,context!$K$2:$AC$348,12,FALSE)</f>
        <v>#N/A</v>
      </c>
      <c r="AN401" s="149" t="e">
        <f>VLOOKUP($J401,context!$K$2:$AC$348,13,FALSE)</f>
        <v>#N/A</v>
      </c>
      <c r="AO401" s="149" t="e">
        <f>VLOOKUP($J401,context!$K$2:$AC$348,14,FALSE)</f>
        <v>#N/A</v>
      </c>
      <c r="AP401" s="149" t="e">
        <f>VLOOKUP($J401,context!$K$2:$AC$348,15,FALSE)</f>
        <v>#N/A</v>
      </c>
      <c r="AQ401" s="149" t="e">
        <f>VLOOKUP($J401,context!$K$2:$AC$348,16,FALSE)</f>
        <v>#N/A</v>
      </c>
      <c r="AR401" s="149" t="e">
        <f t="shared" si="6"/>
        <v>#N/A</v>
      </c>
    </row>
    <row r="402" spans="1:44" hidden="1">
      <c r="A402" s="52">
        <v>123</v>
      </c>
      <c r="B402" s="52" t="s">
        <v>13</v>
      </c>
      <c r="C402" s="66" t="s">
        <v>730</v>
      </c>
      <c r="D402" s="52"/>
      <c r="E402" s="77" t="s">
        <v>722</v>
      </c>
      <c r="F402" s="50">
        <v>4</v>
      </c>
      <c r="G402" s="50" t="s">
        <v>176</v>
      </c>
      <c r="H402" s="77"/>
      <c r="I402" s="69" t="s">
        <v>176</v>
      </c>
      <c r="J402" s="70" t="s">
        <v>726</v>
      </c>
      <c r="K402" s="77"/>
      <c r="L402" s="77">
        <v>0</v>
      </c>
      <c r="M402" s="77"/>
      <c r="N402" s="6">
        <v>0.8</v>
      </c>
      <c r="O402" s="55">
        <v>43017</v>
      </c>
      <c r="P402" s="77" t="s">
        <v>65</v>
      </c>
      <c r="Q402" s="67" t="s">
        <v>108</v>
      </c>
      <c r="R402" s="68" t="s">
        <v>176</v>
      </c>
      <c r="T402" s="115" t="s">
        <v>145</v>
      </c>
      <c r="U402" s="121" t="s">
        <v>368</v>
      </c>
      <c r="W402" s="77"/>
      <c r="X402" s="77"/>
      <c r="Y402" s="69" t="s">
        <v>609</v>
      </c>
      <c r="Z402" s="77"/>
      <c r="AB402" s="69" t="s">
        <v>3049</v>
      </c>
      <c r="AC402" s="69">
        <v>0</v>
      </c>
      <c r="AD402" s="66" t="s">
        <v>2866</v>
      </c>
      <c r="AE402" s="131" t="s">
        <v>3052</v>
      </c>
      <c r="AF402" s="149" t="e">
        <f>VLOOKUP($J402,context!$K$2:$AC$348,5,FALSE)</f>
        <v>#N/A</v>
      </c>
      <c r="AG402" s="149" t="e">
        <f>VLOOKUP($J402,context!$K$2:$AC$348,6,FALSE)</f>
        <v>#N/A</v>
      </c>
      <c r="AH402" s="149" t="e">
        <f>VLOOKUP($J402,context!$K$2:$AC$348,7,FALSE)</f>
        <v>#N/A</v>
      </c>
      <c r="AI402" s="149" t="e">
        <f>VLOOKUP($J402,context!$K$2:$AC$348,8,FALSE)</f>
        <v>#N/A</v>
      </c>
      <c r="AJ402" s="149" t="e">
        <f>VLOOKUP($J402,context!$K$2:$AC$348,9,FALSE)</f>
        <v>#N/A</v>
      </c>
      <c r="AK402" s="149" t="e">
        <f>VLOOKUP($J402,context!$K$2:$AC$348,10,FALSE)</f>
        <v>#N/A</v>
      </c>
      <c r="AL402" s="149" t="e">
        <f>VLOOKUP($J402,context!$K$2:$AC$348,11,FALSE)</f>
        <v>#N/A</v>
      </c>
      <c r="AM402" s="149" t="e">
        <f>VLOOKUP($J402,context!$K$2:$AC$348,12,FALSE)</f>
        <v>#N/A</v>
      </c>
      <c r="AN402" s="149" t="e">
        <f>VLOOKUP($J402,context!$K$2:$AC$348,13,FALSE)</f>
        <v>#N/A</v>
      </c>
      <c r="AO402" s="149" t="e">
        <f>VLOOKUP($J402,context!$K$2:$AC$348,14,FALSE)</f>
        <v>#N/A</v>
      </c>
      <c r="AP402" s="149" t="e">
        <f>VLOOKUP($J402,context!$K$2:$AC$348,15,FALSE)</f>
        <v>#N/A</v>
      </c>
      <c r="AQ402" s="149" t="e">
        <f>VLOOKUP($J402,context!$K$2:$AC$348,16,FALSE)</f>
        <v>#N/A</v>
      </c>
      <c r="AR402" s="149" t="e">
        <f t="shared" si="6"/>
        <v>#N/A</v>
      </c>
    </row>
    <row r="403" spans="1:44">
      <c r="A403" s="52">
        <v>547</v>
      </c>
      <c r="B403" s="52" t="s">
        <v>2708</v>
      </c>
      <c r="C403" s="66" t="s">
        <v>1760</v>
      </c>
      <c r="E403" s="69" t="s">
        <v>1778</v>
      </c>
      <c r="F403" s="69" t="s">
        <v>1779</v>
      </c>
      <c r="G403" s="61" t="s">
        <v>176</v>
      </c>
      <c r="I403" s="61" t="s">
        <v>176</v>
      </c>
      <c r="J403" s="70" t="s">
        <v>726</v>
      </c>
      <c r="K403" s="69" t="s">
        <v>1770</v>
      </c>
      <c r="L403" s="69"/>
      <c r="N403" s="63">
        <v>1</v>
      </c>
      <c r="P403" s="61" t="s">
        <v>688</v>
      </c>
      <c r="Q403" s="67" t="s">
        <v>608</v>
      </c>
      <c r="R403" s="68" t="s">
        <v>176</v>
      </c>
      <c r="T403" s="115" t="s">
        <v>145</v>
      </c>
      <c r="U403" s="121" t="s">
        <v>171</v>
      </c>
      <c r="AB403" s="69" t="s">
        <v>3049</v>
      </c>
      <c r="AC403" s="69">
        <v>0</v>
      </c>
      <c r="AD403" s="66" t="s">
        <v>2866</v>
      </c>
      <c r="AE403" s="131" t="s">
        <v>3052</v>
      </c>
      <c r="AF403" s="149" t="e">
        <f>VLOOKUP($J403,context!$K$2:$AC$348,5,FALSE)</f>
        <v>#N/A</v>
      </c>
      <c r="AG403" s="149" t="e">
        <f>VLOOKUP($J403,context!$K$2:$AC$348,6,FALSE)</f>
        <v>#N/A</v>
      </c>
      <c r="AH403" s="149" t="e">
        <f>VLOOKUP($J403,context!$K$2:$AC$348,7,FALSE)</f>
        <v>#N/A</v>
      </c>
      <c r="AI403" s="149" t="e">
        <f>VLOOKUP($J403,context!$K$2:$AC$348,8,FALSE)</f>
        <v>#N/A</v>
      </c>
      <c r="AJ403" s="149" t="e">
        <f>VLOOKUP($J403,context!$K$2:$AC$348,9,FALSE)</f>
        <v>#N/A</v>
      </c>
      <c r="AK403" s="149" t="e">
        <f>VLOOKUP($J403,context!$K$2:$AC$348,10,FALSE)</f>
        <v>#N/A</v>
      </c>
      <c r="AL403" s="149" t="e">
        <f>VLOOKUP($J403,context!$K$2:$AC$348,11,FALSE)</f>
        <v>#N/A</v>
      </c>
      <c r="AM403" s="149" t="e">
        <f>VLOOKUP($J403,context!$K$2:$AC$348,12,FALSE)</f>
        <v>#N/A</v>
      </c>
      <c r="AN403" s="149" t="e">
        <f>VLOOKUP($J403,context!$K$2:$AC$348,13,FALSE)</f>
        <v>#N/A</v>
      </c>
      <c r="AO403" s="149" t="e">
        <f>VLOOKUP($J403,context!$K$2:$AC$348,14,FALSE)</f>
        <v>#N/A</v>
      </c>
      <c r="AP403" s="149" t="e">
        <f>VLOOKUP($J403,context!$K$2:$AC$348,15,FALSE)</f>
        <v>#N/A</v>
      </c>
      <c r="AQ403" s="149" t="e">
        <f>VLOOKUP($J403,context!$K$2:$AC$348,16,FALSE)</f>
        <v>#N/A</v>
      </c>
      <c r="AR403" s="149" t="e">
        <f t="shared" si="6"/>
        <v>#N/A</v>
      </c>
    </row>
    <row r="404" spans="1:44" hidden="1">
      <c r="A404" s="122">
        <v>949</v>
      </c>
      <c r="B404" s="52" t="s">
        <v>13</v>
      </c>
      <c r="C404" s="66" t="s">
        <v>2709</v>
      </c>
      <c r="E404" s="69" t="s">
        <v>2740</v>
      </c>
      <c r="G404" s="60" t="s">
        <v>2712</v>
      </c>
      <c r="J404" s="70" t="s">
        <v>2736</v>
      </c>
      <c r="K404" s="61" t="s">
        <v>2723</v>
      </c>
      <c r="N404" s="63">
        <v>0.8</v>
      </c>
      <c r="P404" s="69" t="s">
        <v>65</v>
      </c>
      <c r="Q404" s="67" t="s">
        <v>108</v>
      </c>
      <c r="R404" s="68" t="s">
        <v>176</v>
      </c>
      <c r="S404" s="74" t="s">
        <v>66</v>
      </c>
      <c r="T404" s="115" t="s">
        <v>66</v>
      </c>
      <c r="AB404" s="69" t="s">
        <v>3050</v>
      </c>
      <c r="AC404" s="69">
        <v>1</v>
      </c>
      <c r="AD404" s="66" t="s">
        <v>2866</v>
      </c>
      <c r="AE404" s="131" t="s">
        <v>3052</v>
      </c>
      <c r="AF404" s="149" t="e">
        <f>VLOOKUP($J404,context!$K$2:$AC$348,5,FALSE)</f>
        <v>#N/A</v>
      </c>
      <c r="AG404" s="149" t="e">
        <f>VLOOKUP($J404,context!$K$2:$AC$348,6,FALSE)</f>
        <v>#N/A</v>
      </c>
      <c r="AH404" s="149" t="e">
        <f>VLOOKUP($J404,context!$K$2:$AC$348,7,FALSE)</f>
        <v>#N/A</v>
      </c>
      <c r="AI404" s="149" t="e">
        <f>VLOOKUP($J404,context!$K$2:$AC$348,8,FALSE)</f>
        <v>#N/A</v>
      </c>
      <c r="AJ404" s="149" t="e">
        <f>VLOOKUP($J404,context!$K$2:$AC$348,9,FALSE)</f>
        <v>#N/A</v>
      </c>
      <c r="AK404" s="149" t="e">
        <f>VLOOKUP($J404,context!$K$2:$AC$348,10,FALSE)</f>
        <v>#N/A</v>
      </c>
      <c r="AL404" s="149" t="e">
        <f>VLOOKUP($J404,context!$K$2:$AC$348,11,FALSE)</f>
        <v>#N/A</v>
      </c>
      <c r="AM404" s="149" t="e">
        <f>VLOOKUP($J404,context!$K$2:$AC$348,12,FALSE)</f>
        <v>#N/A</v>
      </c>
      <c r="AN404" s="149" t="e">
        <f>VLOOKUP($J404,context!$K$2:$AC$348,13,FALSE)</f>
        <v>#N/A</v>
      </c>
      <c r="AO404" s="149" t="e">
        <f>VLOOKUP($J404,context!$K$2:$AC$348,14,FALSE)</f>
        <v>#N/A</v>
      </c>
      <c r="AP404" s="149" t="e">
        <f>VLOOKUP($J404,context!$K$2:$AC$348,15,FALSE)</f>
        <v>#N/A</v>
      </c>
      <c r="AQ404" s="149" t="e">
        <f>VLOOKUP($J404,context!$K$2:$AC$348,16,FALSE)</f>
        <v>#N/A</v>
      </c>
      <c r="AR404" s="149" t="e">
        <f t="shared" si="6"/>
        <v>#N/A</v>
      </c>
    </row>
    <row r="405" spans="1:44" hidden="1">
      <c r="A405" s="122">
        <v>951</v>
      </c>
      <c r="B405" s="52" t="s">
        <v>13</v>
      </c>
      <c r="C405" s="66" t="s">
        <v>2709</v>
      </c>
      <c r="E405" s="69" t="s">
        <v>2740</v>
      </c>
      <c r="G405" s="60" t="s">
        <v>2714</v>
      </c>
      <c r="J405" s="70" t="s">
        <v>2734</v>
      </c>
      <c r="K405" s="61" t="s">
        <v>2725</v>
      </c>
      <c r="N405" s="63">
        <v>0.8</v>
      </c>
      <c r="P405" s="69" t="s">
        <v>65</v>
      </c>
      <c r="Q405" s="67" t="s">
        <v>108</v>
      </c>
      <c r="R405" s="68" t="s">
        <v>176</v>
      </c>
      <c r="S405" s="74" t="s">
        <v>66</v>
      </c>
      <c r="T405" s="115" t="s">
        <v>66</v>
      </c>
      <c r="AB405" s="69" t="s">
        <v>3050</v>
      </c>
      <c r="AC405" s="69">
        <v>2</v>
      </c>
      <c r="AD405" s="66" t="s">
        <v>2866</v>
      </c>
      <c r="AE405" s="131" t="s">
        <v>3052</v>
      </c>
      <c r="AF405" s="149" t="e">
        <f>VLOOKUP($J405,context!$K$2:$AC$348,5,FALSE)</f>
        <v>#N/A</v>
      </c>
      <c r="AG405" s="149" t="e">
        <f>VLOOKUP($J405,context!$K$2:$AC$348,6,FALSE)</f>
        <v>#N/A</v>
      </c>
      <c r="AH405" s="149" t="e">
        <f>VLOOKUP($J405,context!$K$2:$AC$348,7,FALSE)</f>
        <v>#N/A</v>
      </c>
      <c r="AI405" s="149" t="e">
        <f>VLOOKUP($J405,context!$K$2:$AC$348,8,FALSE)</f>
        <v>#N/A</v>
      </c>
      <c r="AJ405" s="149" t="e">
        <f>VLOOKUP($J405,context!$K$2:$AC$348,9,FALSE)</f>
        <v>#N/A</v>
      </c>
      <c r="AK405" s="149" t="e">
        <f>VLOOKUP($J405,context!$K$2:$AC$348,10,FALSE)</f>
        <v>#N/A</v>
      </c>
      <c r="AL405" s="149" t="e">
        <f>VLOOKUP($J405,context!$K$2:$AC$348,11,FALSE)</f>
        <v>#N/A</v>
      </c>
      <c r="AM405" s="149" t="e">
        <f>VLOOKUP($J405,context!$K$2:$AC$348,12,FALSE)</f>
        <v>#N/A</v>
      </c>
      <c r="AN405" s="149" t="e">
        <f>VLOOKUP($J405,context!$K$2:$AC$348,13,FALSE)</f>
        <v>#N/A</v>
      </c>
      <c r="AO405" s="149" t="e">
        <f>VLOOKUP($J405,context!$K$2:$AC$348,14,FALSE)</f>
        <v>#N/A</v>
      </c>
      <c r="AP405" s="149" t="e">
        <f>VLOOKUP($J405,context!$K$2:$AC$348,15,FALSE)</f>
        <v>#N/A</v>
      </c>
      <c r="AQ405" s="149" t="e">
        <f>VLOOKUP($J405,context!$K$2:$AC$348,16,FALSE)</f>
        <v>#N/A</v>
      </c>
      <c r="AR405" s="149" t="e">
        <f t="shared" si="6"/>
        <v>#N/A</v>
      </c>
    </row>
    <row r="406" spans="1:44" hidden="1">
      <c r="A406" s="122">
        <v>952</v>
      </c>
      <c r="B406" s="52" t="s">
        <v>13</v>
      </c>
      <c r="C406" s="66" t="s">
        <v>2709</v>
      </c>
      <c r="E406" s="69" t="s">
        <v>2740</v>
      </c>
      <c r="G406" s="60" t="s">
        <v>2715</v>
      </c>
      <c r="J406" s="70" t="s">
        <v>3051</v>
      </c>
      <c r="K406" s="61" t="s">
        <v>2726</v>
      </c>
      <c r="N406" s="63">
        <v>0.8</v>
      </c>
      <c r="P406" s="69" t="s">
        <v>65</v>
      </c>
      <c r="Q406" s="67" t="s">
        <v>108</v>
      </c>
      <c r="R406" s="68" t="s">
        <v>176</v>
      </c>
      <c r="S406" s="74" t="s">
        <v>66</v>
      </c>
      <c r="T406" s="115" t="s">
        <v>66</v>
      </c>
      <c r="AB406" s="69" t="s">
        <v>2952</v>
      </c>
      <c r="AE406" s="131" t="s">
        <v>3052</v>
      </c>
      <c r="AF406" s="149" t="e">
        <f>VLOOKUP($J406,context!$K$2:$AC$348,5,FALSE)</f>
        <v>#N/A</v>
      </c>
      <c r="AG406" s="149" t="e">
        <f>VLOOKUP($J406,context!$K$2:$AC$348,6,FALSE)</f>
        <v>#N/A</v>
      </c>
      <c r="AH406" s="149" t="e">
        <f>VLOOKUP($J406,context!$K$2:$AC$348,7,FALSE)</f>
        <v>#N/A</v>
      </c>
      <c r="AI406" s="149" t="e">
        <f>VLOOKUP($J406,context!$K$2:$AC$348,8,FALSE)</f>
        <v>#N/A</v>
      </c>
      <c r="AJ406" s="149" t="e">
        <f>VLOOKUP($J406,context!$K$2:$AC$348,9,FALSE)</f>
        <v>#N/A</v>
      </c>
      <c r="AK406" s="149" t="e">
        <f>VLOOKUP($J406,context!$K$2:$AC$348,10,FALSE)</f>
        <v>#N/A</v>
      </c>
      <c r="AL406" s="149" t="e">
        <f>VLOOKUP($J406,context!$K$2:$AC$348,11,FALSE)</f>
        <v>#N/A</v>
      </c>
      <c r="AM406" s="149" t="e">
        <f>VLOOKUP($J406,context!$K$2:$AC$348,12,FALSE)</f>
        <v>#N/A</v>
      </c>
      <c r="AN406" s="149" t="e">
        <f>VLOOKUP($J406,context!$K$2:$AC$348,13,FALSE)</f>
        <v>#N/A</v>
      </c>
      <c r="AO406" s="149" t="e">
        <f>VLOOKUP($J406,context!$K$2:$AC$348,14,FALSE)</f>
        <v>#N/A</v>
      </c>
      <c r="AP406" s="149" t="e">
        <f>VLOOKUP($J406,context!$K$2:$AC$348,15,FALSE)</f>
        <v>#N/A</v>
      </c>
      <c r="AQ406" s="149" t="e">
        <f>VLOOKUP($J406,context!$K$2:$AC$348,16,FALSE)</f>
        <v>#N/A</v>
      </c>
      <c r="AR406" s="149" t="e">
        <f t="shared" si="6"/>
        <v>#N/A</v>
      </c>
    </row>
    <row r="407" spans="1:44" hidden="1">
      <c r="A407" s="52">
        <v>799</v>
      </c>
      <c r="B407" s="52" t="s">
        <v>13</v>
      </c>
      <c r="C407" s="117" t="s">
        <v>1902</v>
      </c>
      <c r="E407" s="69" t="s">
        <v>2271</v>
      </c>
      <c r="G407" s="62" t="s">
        <v>2188</v>
      </c>
      <c r="J407" s="70" t="s">
        <v>2328</v>
      </c>
      <c r="K407" s="61" t="s">
        <v>2189</v>
      </c>
      <c r="N407" s="63">
        <v>1</v>
      </c>
      <c r="P407" s="69" t="s">
        <v>65</v>
      </c>
      <c r="Q407" s="67" t="s">
        <v>108</v>
      </c>
      <c r="R407" s="68" t="s">
        <v>145</v>
      </c>
      <c r="S407" s="74" t="s">
        <v>66</v>
      </c>
      <c r="T407" s="115" t="s">
        <v>66</v>
      </c>
      <c r="U407" s="121" t="s">
        <v>171</v>
      </c>
      <c r="V407" s="121" t="s">
        <v>167</v>
      </c>
      <c r="AB407" s="69" t="s">
        <v>2793</v>
      </c>
      <c r="AC407" s="69">
        <v>0</v>
      </c>
      <c r="AD407" s="66" t="s">
        <v>2866</v>
      </c>
      <c r="AE407" s="131" t="s">
        <v>2776</v>
      </c>
      <c r="AF407" s="149" t="e">
        <f>VLOOKUP($J407,context!$K$2:$AC$348,5,FALSE)</f>
        <v>#N/A</v>
      </c>
      <c r="AG407" s="149" t="e">
        <f>VLOOKUP($J407,context!$K$2:$AC$348,6,FALSE)</f>
        <v>#N/A</v>
      </c>
      <c r="AH407" s="149" t="e">
        <f>VLOOKUP($J407,context!$K$2:$AC$348,7,FALSE)</f>
        <v>#N/A</v>
      </c>
      <c r="AI407" s="149" t="e">
        <f>VLOOKUP($J407,context!$K$2:$AC$348,8,FALSE)</f>
        <v>#N/A</v>
      </c>
      <c r="AJ407" s="149" t="e">
        <f>VLOOKUP($J407,context!$K$2:$AC$348,9,FALSE)</f>
        <v>#N/A</v>
      </c>
      <c r="AK407" s="149" t="e">
        <f>VLOOKUP($J407,context!$K$2:$AC$348,10,FALSE)</f>
        <v>#N/A</v>
      </c>
      <c r="AL407" s="149" t="e">
        <f>VLOOKUP($J407,context!$K$2:$AC$348,11,FALSE)</f>
        <v>#N/A</v>
      </c>
      <c r="AM407" s="149" t="e">
        <f>VLOOKUP($J407,context!$K$2:$AC$348,12,FALSE)</f>
        <v>#N/A</v>
      </c>
      <c r="AN407" s="149" t="e">
        <f>VLOOKUP($J407,context!$K$2:$AC$348,13,FALSE)</f>
        <v>#N/A</v>
      </c>
      <c r="AO407" s="149" t="e">
        <f>VLOOKUP($J407,context!$K$2:$AC$348,14,FALSE)</f>
        <v>#N/A</v>
      </c>
      <c r="AP407" s="149" t="e">
        <f>VLOOKUP($J407,context!$K$2:$AC$348,15,FALSE)</f>
        <v>#N/A</v>
      </c>
      <c r="AQ407" s="149" t="e">
        <f>VLOOKUP($J407,context!$K$2:$AC$348,16,FALSE)</f>
        <v>#N/A</v>
      </c>
      <c r="AR407" s="149" t="e">
        <f t="shared" si="6"/>
        <v>#N/A</v>
      </c>
    </row>
    <row r="408" spans="1:44" hidden="1">
      <c r="A408" s="52">
        <v>835</v>
      </c>
      <c r="B408" s="52" t="s">
        <v>13</v>
      </c>
      <c r="C408" s="117" t="s">
        <v>1902</v>
      </c>
      <c r="E408" s="69" t="s">
        <v>2271</v>
      </c>
      <c r="G408" s="62" t="s">
        <v>2244</v>
      </c>
      <c r="J408" s="70" t="s">
        <v>2325</v>
      </c>
      <c r="K408" s="61" t="s">
        <v>2245</v>
      </c>
      <c r="N408" s="63">
        <v>0.6</v>
      </c>
      <c r="P408" s="61" t="s">
        <v>688</v>
      </c>
      <c r="Q408" s="67" t="s">
        <v>608</v>
      </c>
      <c r="R408" s="68" t="s">
        <v>608</v>
      </c>
      <c r="S408" s="74" t="s">
        <v>235</v>
      </c>
      <c r="T408" s="115" t="s">
        <v>235</v>
      </c>
      <c r="U408" s="121" t="s">
        <v>171</v>
      </c>
      <c r="AD408" s="7" t="s">
        <v>2863</v>
      </c>
      <c r="AE408" s="131" t="s">
        <v>2776</v>
      </c>
      <c r="AF408" s="149">
        <f>VLOOKUP($J408,context!$K$2:$AC$348,5,FALSE)</f>
        <v>0</v>
      </c>
      <c r="AG408" s="149">
        <f>VLOOKUP($J408,context!$K$2:$AC$348,6,FALSE)</f>
        <v>0</v>
      </c>
      <c r="AH408" s="149">
        <f>VLOOKUP($J408,context!$K$2:$AC$348,7,FALSE)</f>
        <v>1</v>
      </c>
      <c r="AI408" s="149">
        <f>VLOOKUP($J408,context!$K$2:$AC$348,8,FALSE)</f>
        <v>0.2</v>
      </c>
      <c r="AJ408" s="149">
        <f>VLOOKUP($J408,context!$K$2:$AC$348,9,FALSE)</f>
        <v>0.6</v>
      </c>
      <c r="AK408" s="149">
        <f>VLOOKUP($J408,context!$K$2:$AC$348,10,FALSE)</f>
        <v>0.8</v>
      </c>
      <c r="AL408" s="149">
        <f>VLOOKUP($J408,context!$K$2:$AC$348,11,FALSE)</f>
        <v>0.6</v>
      </c>
      <c r="AM408" s="149">
        <f>VLOOKUP($J408,context!$K$2:$AC$348,12,FALSE)</f>
        <v>0.4</v>
      </c>
      <c r="AN408" s="149">
        <f>VLOOKUP($J408,context!$K$2:$AC$348,13,FALSE)</f>
        <v>0.6</v>
      </c>
      <c r="AO408" s="149">
        <f>VLOOKUP($J408,context!$K$2:$AC$348,14,FALSE)</f>
        <v>0.4</v>
      </c>
      <c r="AP408" s="149">
        <f>VLOOKUP($J408,context!$K$2:$AC$348,15,FALSE)</f>
        <v>0</v>
      </c>
      <c r="AQ408" s="149">
        <f>VLOOKUP($J408,context!$K$2:$AC$348,16,FALSE)</f>
        <v>0.4</v>
      </c>
      <c r="AR408" s="149">
        <f t="shared" si="6"/>
        <v>5</v>
      </c>
    </row>
    <row r="409" spans="1:44" hidden="1">
      <c r="A409" s="52">
        <v>10</v>
      </c>
      <c r="B409" s="52" t="s">
        <v>13</v>
      </c>
      <c r="C409" s="66" t="s">
        <v>21</v>
      </c>
      <c r="D409" s="52"/>
      <c r="E409" s="50" t="s">
        <v>605</v>
      </c>
      <c r="F409" s="50">
        <v>3</v>
      </c>
      <c r="G409" s="50" t="s">
        <v>163</v>
      </c>
      <c r="H409" s="77"/>
      <c r="I409" s="69" t="s">
        <v>171</v>
      </c>
      <c r="J409" s="70" t="s">
        <v>171</v>
      </c>
      <c r="K409" s="77" t="s">
        <v>622</v>
      </c>
      <c r="L409" s="77"/>
      <c r="M409" s="77"/>
      <c r="N409" s="6">
        <v>1</v>
      </c>
      <c r="O409" s="55"/>
      <c r="P409" s="77" t="s">
        <v>65</v>
      </c>
      <c r="Q409" s="67" t="s">
        <v>608</v>
      </c>
      <c r="R409" s="68" t="s">
        <v>145</v>
      </c>
      <c r="T409" s="115" t="s">
        <v>145</v>
      </c>
      <c r="U409" s="121" t="s">
        <v>171</v>
      </c>
      <c r="W409" s="69" t="s">
        <v>609</v>
      </c>
      <c r="X409" s="69" t="s">
        <v>609</v>
      </c>
      <c r="Y409" s="77"/>
      <c r="Z409" s="77"/>
      <c r="AB409" s="56" t="s">
        <v>1237</v>
      </c>
      <c r="AC409" s="77"/>
      <c r="AD409" s="7" t="s">
        <v>2863</v>
      </c>
      <c r="AE409" s="131" t="s">
        <v>145</v>
      </c>
      <c r="AF409" s="149">
        <f>VLOOKUP($J409,context!$K$2:$AC$348,5,FALSE)</f>
        <v>0</v>
      </c>
      <c r="AG409" s="149">
        <f>VLOOKUP($J409,context!$K$2:$AC$348,6,FALSE)</f>
        <v>0</v>
      </c>
      <c r="AH409" s="149">
        <f>VLOOKUP($J409,context!$K$2:$AC$348,7,FALSE)</f>
        <v>0</v>
      </c>
      <c r="AI409" s="149">
        <f>VLOOKUP($J409,context!$K$2:$AC$348,8,FALSE)</f>
        <v>1</v>
      </c>
      <c r="AJ409" s="149">
        <f>VLOOKUP($J409,context!$K$2:$AC$348,9,FALSE)</f>
        <v>1</v>
      </c>
      <c r="AK409" s="149">
        <f>VLOOKUP($J409,context!$K$2:$AC$348,10,FALSE)</f>
        <v>0</v>
      </c>
      <c r="AL409" s="149">
        <f>VLOOKUP($J409,context!$K$2:$AC$348,11,FALSE)</f>
        <v>1</v>
      </c>
      <c r="AM409" s="149">
        <f>VLOOKUP($J409,context!$K$2:$AC$348,12,FALSE)</f>
        <v>0.4</v>
      </c>
      <c r="AN409" s="149">
        <f>VLOOKUP($J409,context!$K$2:$AC$348,13,FALSE)</f>
        <v>1</v>
      </c>
      <c r="AO409" s="149">
        <f>VLOOKUP($J409,context!$K$2:$AC$348,14,FALSE)</f>
        <v>1</v>
      </c>
      <c r="AP409" s="149">
        <f>VLOOKUP($J409,context!$K$2:$AC$348,15,FALSE)</f>
        <v>0</v>
      </c>
      <c r="AQ409" s="149">
        <f>VLOOKUP($J409,context!$K$2:$AC$348,16,FALSE)</f>
        <v>1</v>
      </c>
      <c r="AR409" s="149">
        <f t="shared" si="6"/>
        <v>6.4</v>
      </c>
    </row>
    <row r="410" spans="1:44" hidden="1">
      <c r="A410" s="52">
        <v>110</v>
      </c>
      <c r="B410" s="52" t="s">
        <v>13</v>
      </c>
      <c r="C410" s="66" t="s">
        <v>730</v>
      </c>
      <c r="D410" s="52"/>
      <c r="E410" s="77" t="s">
        <v>722</v>
      </c>
      <c r="F410" s="50">
        <v>4</v>
      </c>
      <c r="G410" s="50" t="s">
        <v>303</v>
      </c>
      <c r="H410" s="77"/>
      <c r="I410" s="69" t="s">
        <v>303</v>
      </c>
      <c r="J410" s="70" t="s">
        <v>303</v>
      </c>
      <c r="K410" s="77"/>
      <c r="L410" s="77">
        <v>0</v>
      </c>
      <c r="M410" s="77"/>
      <c r="N410" s="6">
        <v>0.6</v>
      </c>
      <c r="O410" s="55">
        <v>43017</v>
      </c>
      <c r="P410" s="77" t="s">
        <v>65</v>
      </c>
      <c r="Q410" s="67" t="s">
        <v>608</v>
      </c>
      <c r="R410" s="68" t="s">
        <v>303</v>
      </c>
      <c r="S410" s="74" t="s">
        <v>66</v>
      </c>
      <c r="T410" s="115" t="s">
        <v>66</v>
      </c>
      <c r="U410" s="121" t="s">
        <v>171</v>
      </c>
      <c r="W410" s="77"/>
      <c r="X410" s="77"/>
      <c r="Y410" s="69" t="s">
        <v>609</v>
      </c>
      <c r="Z410" s="77"/>
      <c r="AB410" s="69" t="s">
        <v>1238</v>
      </c>
      <c r="AC410" s="69">
        <v>0</v>
      </c>
      <c r="AD410" s="7" t="s">
        <v>2863</v>
      </c>
      <c r="AE410" s="131" t="s">
        <v>301</v>
      </c>
      <c r="AF410" s="149">
        <f>VLOOKUP($J410,context!$K$2:$AC$348,5,FALSE)</f>
        <v>0</v>
      </c>
      <c r="AG410" s="149">
        <f>VLOOKUP($J410,context!$K$2:$AC$348,6,FALSE)</f>
        <v>0</v>
      </c>
      <c r="AH410" s="149">
        <f>VLOOKUP($J410,context!$K$2:$AC$348,7,FALSE)</f>
        <v>0</v>
      </c>
      <c r="AI410" s="149">
        <f>VLOOKUP($J410,context!$K$2:$AC$348,8,FALSE)</f>
        <v>0.2</v>
      </c>
      <c r="AJ410" s="149">
        <f>VLOOKUP($J410,context!$K$2:$AC$348,9,FALSE)</f>
        <v>0</v>
      </c>
      <c r="AK410" s="149">
        <f>VLOOKUP($J410,context!$K$2:$AC$348,10,FALSE)</f>
        <v>0</v>
      </c>
      <c r="AL410" s="149">
        <f>VLOOKUP($J410,context!$K$2:$AC$348,11,FALSE)</f>
        <v>0.2</v>
      </c>
      <c r="AM410" s="149">
        <f>VLOOKUP($J410,context!$K$2:$AC$348,12,FALSE)</f>
        <v>0</v>
      </c>
      <c r="AN410" s="149">
        <f>VLOOKUP($J410,context!$K$2:$AC$348,13,FALSE)</f>
        <v>0.6</v>
      </c>
      <c r="AO410" s="149">
        <f>VLOOKUP($J410,context!$K$2:$AC$348,14,FALSE)</f>
        <v>0.8</v>
      </c>
      <c r="AP410" s="149">
        <f>VLOOKUP($J410,context!$K$2:$AC$348,15,FALSE)</f>
        <v>0</v>
      </c>
      <c r="AQ410" s="149">
        <f>VLOOKUP($J410,context!$K$2:$AC$348,16,FALSE)</f>
        <v>0.2</v>
      </c>
      <c r="AR410" s="149">
        <f t="shared" si="6"/>
        <v>2</v>
      </c>
    </row>
    <row r="411" spans="1:44">
      <c r="A411" s="52">
        <v>543</v>
      </c>
      <c r="B411" s="52" t="s">
        <v>2708</v>
      </c>
      <c r="C411" s="66" t="s">
        <v>1760</v>
      </c>
      <c r="E411" s="69" t="s">
        <v>1778</v>
      </c>
      <c r="F411" s="69" t="s">
        <v>1779</v>
      </c>
      <c r="G411" s="61" t="s">
        <v>303</v>
      </c>
      <c r="I411" s="61" t="s">
        <v>303</v>
      </c>
      <c r="J411" s="70" t="s">
        <v>303</v>
      </c>
      <c r="K411" s="69" t="s">
        <v>1766</v>
      </c>
      <c r="L411" s="69"/>
      <c r="N411" s="63">
        <v>0.6</v>
      </c>
      <c r="P411" s="77" t="s">
        <v>65</v>
      </c>
      <c r="R411" s="68" t="s">
        <v>303</v>
      </c>
      <c r="S411" s="74" t="s">
        <v>66</v>
      </c>
      <c r="T411" s="115" t="s">
        <v>66</v>
      </c>
      <c r="U411" s="121" t="s">
        <v>171</v>
      </c>
      <c r="Y411" s="69" t="s">
        <v>609</v>
      </c>
      <c r="AB411" s="69" t="s">
        <v>2894</v>
      </c>
      <c r="AC411" s="69">
        <v>0</v>
      </c>
      <c r="AD411" s="7" t="s">
        <v>2863</v>
      </c>
      <c r="AE411" s="131" t="s">
        <v>301</v>
      </c>
      <c r="AF411" s="149">
        <f>VLOOKUP($J411,context!$K$2:$AC$348,5,FALSE)</f>
        <v>0</v>
      </c>
      <c r="AG411" s="149">
        <f>VLOOKUP($J411,context!$K$2:$AC$348,6,FALSE)</f>
        <v>0</v>
      </c>
      <c r="AH411" s="149">
        <f>VLOOKUP($J411,context!$K$2:$AC$348,7,FALSE)</f>
        <v>0</v>
      </c>
      <c r="AI411" s="149">
        <f>VLOOKUP($J411,context!$K$2:$AC$348,8,FALSE)</f>
        <v>0.2</v>
      </c>
      <c r="AJ411" s="149">
        <f>VLOOKUP($J411,context!$K$2:$AC$348,9,FALSE)</f>
        <v>0</v>
      </c>
      <c r="AK411" s="149">
        <f>VLOOKUP($J411,context!$K$2:$AC$348,10,FALSE)</f>
        <v>0</v>
      </c>
      <c r="AL411" s="149">
        <f>VLOOKUP($J411,context!$K$2:$AC$348,11,FALSE)</f>
        <v>0.2</v>
      </c>
      <c r="AM411" s="149">
        <f>VLOOKUP($J411,context!$K$2:$AC$348,12,FALSE)</f>
        <v>0</v>
      </c>
      <c r="AN411" s="149">
        <f>VLOOKUP($J411,context!$K$2:$AC$348,13,FALSE)</f>
        <v>0.6</v>
      </c>
      <c r="AO411" s="149">
        <f>VLOOKUP($J411,context!$K$2:$AC$348,14,FALSE)</f>
        <v>0.8</v>
      </c>
      <c r="AP411" s="149">
        <f>VLOOKUP($J411,context!$K$2:$AC$348,15,FALSE)</f>
        <v>0</v>
      </c>
      <c r="AQ411" s="149">
        <f>VLOOKUP($J411,context!$K$2:$AC$348,16,FALSE)</f>
        <v>0.2</v>
      </c>
      <c r="AR411" s="149">
        <f t="shared" si="6"/>
        <v>2</v>
      </c>
    </row>
    <row r="412" spans="1:44" hidden="1">
      <c r="A412" s="52">
        <v>75</v>
      </c>
      <c r="B412" s="52" t="s">
        <v>13</v>
      </c>
      <c r="C412" s="66" t="s">
        <v>721</v>
      </c>
      <c r="D412" s="52"/>
      <c r="E412" s="77" t="s">
        <v>722</v>
      </c>
      <c r="F412" s="50">
        <v>3</v>
      </c>
      <c r="G412" s="50" t="s">
        <v>363</v>
      </c>
      <c r="H412" s="77"/>
      <c r="I412" s="69" t="s">
        <v>363</v>
      </c>
      <c r="J412" s="70" t="s">
        <v>363</v>
      </c>
      <c r="K412" s="77"/>
      <c r="L412" s="77">
        <v>0</v>
      </c>
      <c r="M412" s="77"/>
      <c r="N412" s="6">
        <v>0.8</v>
      </c>
      <c r="O412" s="55"/>
      <c r="P412" s="77" t="s">
        <v>65</v>
      </c>
      <c r="Q412" s="67" t="s">
        <v>184</v>
      </c>
      <c r="R412" s="68" t="s">
        <v>145</v>
      </c>
      <c r="T412" s="115" t="s">
        <v>825</v>
      </c>
      <c r="U412" s="121" t="s">
        <v>171</v>
      </c>
      <c r="W412" s="69" t="s">
        <v>609</v>
      </c>
      <c r="X412" s="77"/>
      <c r="Y412" s="77"/>
      <c r="Z412" s="77"/>
      <c r="AB412" s="69" t="s">
        <v>2872</v>
      </c>
      <c r="AC412" s="69">
        <v>0</v>
      </c>
      <c r="AD412" s="7" t="s">
        <v>2863</v>
      </c>
      <c r="AE412" s="131" t="s">
        <v>2776</v>
      </c>
      <c r="AF412" s="149">
        <f>VLOOKUP($J412,context!$K$2:$AC$348,5,FALSE)</f>
        <v>0</v>
      </c>
      <c r="AG412" s="149">
        <f>VLOOKUP($J412,context!$K$2:$AC$348,6,FALSE)</f>
        <v>0</v>
      </c>
      <c r="AH412" s="149">
        <f>VLOOKUP($J412,context!$K$2:$AC$348,7,FALSE)</f>
        <v>0</v>
      </c>
      <c r="AI412" s="149">
        <f>VLOOKUP($J412,context!$K$2:$AC$348,8,FALSE)</f>
        <v>1</v>
      </c>
      <c r="AJ412" s="149">
        <f>VLOOKUP($J412,context!$K$2:$AC$348,9,FALSE)</f>
        <v>0.8</v>
      </c>
      <c r="AK412" s="149">
        <f>VLOOKUP($J412,context!$K$2:$AC$348,10,FALSE)</f>
        <v>0</v>
      </c>
      <c r="AL412" s="149">
        <f>VLOOKUP($J412,context!$K$2:$AC$348,11,FALSE)</f>
        <v>1</v>
      </c>
      <c r="AM412" s="149">
        <f>VLOOKUP($J412,context!$K$2:$AC$348,12,FALSE)</f>
        <v>0</v>
      </c>
      <c r="AN412" s="149">
        <f>VLOOKUP($J412,context!$K$2:$AC$348,13,FALSE)</f>
        <v>0.4</v>
      </c>
      <c r="AO412" s="149">
        <f>VLOOKUP($J412,context!$K$2:$AC$348,14,FALSE)</f>
        <v>0</v>
      </c>
      <c r="AP412" s="149">
        <f>VLOOKUP($J412,context!$K$2:$AC$348,15,FALSE)</f>
        <v>0</v>
      </c>
      <c r="AQ412" s="149">
        <f>VLOOKUP($J412,context!$K$2:$AC$348,16,FALSE)</f>
        <v>0.2</v>
      </c>
      <c r="AR412" s="149">
        <f t="shared" si="6"/>
        <v>3.4</v>
      </c>
    </row>
    <row r="413" spans="1:44" hidden="1">
      <c r="A413" s="52">
        <v>207</v>
      </c>
      <c r="B413" s="52" t="s">
        <v>13</v>
      </c>
      <c r="C413" s="115" t="s">
        <v>41</v>
      </c>
      <c r="D413" s="52"/>
      <c r="E413" s="77" t="s">
        <v>817</v>
      </c>
      <c r="F413" s="50">
        <v>2</v>
      </c>
      <c r="G413" s="50" t="s">
        <v>825</v>
      </c>
      <c r="H413" s="77"/>
      <c r="I413" s="69" t="s">
        <v>825</v>
      </c>
      <c r="J413" s="70" t="s">
        <v>363</v>
      </c>
      <c r="K413" s="77" t="s">
        <v>826</v>
      </c>
      <c r="L413" s="77"/>
      <c r="M413" s="77"/>
      <c r="N413" s="6">
        <v>0.8</v>
      </c>
      <c r="O413" s="55"/>
      <c r="P413" s="77" t="s">
        <v>65</v>
      </c>
      <c r="Q413" s="67" t="s">
        <v>608</v>
      </c>
      <c r="R413" s="68" t="s">
        <v>145</v>
      </c>
      <c r="T413" s="115" t="s">
        <v>825</v>
      </c>
      <c r="U413" s="121" t="s">
        <v>171</v>
      </c>
      <c r="W413" s="69" t="s">
        <v>609</v>
      </c>
      <c r="X413" s="77"/>
      <c r="Y413" s="77"/>
      <c r="Z413" s="77"/>
      <c r="AB413" s="69" t="s">
        <v>2872</v>
      </c>
      <c r="AC413" s="69">
        <v>0</v>
      </c>
      <c r="AD413" s="7" t="s">
        <v>2863</v>
      </c>
      <c r="AE413" s="131" t="s">
        <v>2776</v>
      </c>
      <c r="AF413" s="149">
        <f>VLOOKUP($J413,context!$K$2:$AC$348,5,FALSE)</f>
        <v>0</v>
      </c>
      <c r="AG413" s="149">
        <f>VLOOKUP($J413,context!$K$2:$AC$348,6,FALSE)</f>
        <v>0</v>
      </c>
      <c r="AH413" s="149">
        <f>VLOOKUP($J413,context!$K$2:$AC$348,7,FALSE)</f>
        <v>0</v>
      </c>
      <c r="AI413" s="149">
        <f>VLOOKUP($J413,context!$K$2:$AC$348,8,FALSE)</f>
        <v>1</v>
      </c>
      <c r="AJ413" s="149">
        <f>VLOOKUP($J413,context!$K$2:$AC$348,9,FALSE)</f>
        <v>0.8</v>
      </c>
      <c r="AK413" s="149">
        <f>VLOOKUP($J413,context!$K$2:$AC$348,10,FALSE)</f>
        <v>0</v>
      </c>
      <c r="AL413" s="149">
        <f>VLOOKUP($J413,context!$K$2:$AC$348,11,FALSE)</f>
        <v>1</v>
      </c>
      <c r="AM413" s="149">
        <f>VLOOKUP($J413,context!$K$2:$AC$348,12,FALSE)</f>
        <v>0</v>
      </c>
      <c r="AN413" s="149">
        <f>VLOOKUP($J413,context!$K$2:$AC$348,13,FALSE)</f>
        <v>0.4</v>
      </c>
      <c r="AO413" s="149">
        <f>VLOOKUP($J413,context!$K$2:$AC$348,14,FALSE)</f>
        <v>0</v>
      </c>
      <c r="AP413" s="149">
        <f>VLOOKUP($J413,context!$K$2:$AC$348,15,FALSE)</f>
        <v>0</v>
      </c>
      <c r="AQ413" s="149">
        <f>VLOOKUP($J413,context!$K$2:$AC$348,16,FALSE)</f>
        <v>0.2</v>
      </c>
      <c r="AR413" s="149">
        <f t="shared" si="6"/>
        <v>3.4</v>
      </c>
    </row>
    <row r="414" spans="1:44" hidden="1">
      <c r="A414" s="52">
        <v>735</v>
      </c>
      <c r="B414" s="52" t="s">
        <v>13</v>
      </c>
      <c r="C414" s="117" t="s">
        <v>1902</v>
      </c>
      <c r="E414" s="69" t="s">
        <v>2271</v>
      </c>
      <c r="G414" s="62" t="s">
        <v>2092</v>
      </c>
      <c r="J414" s="70" t="s">
        <v>363</v>
      </c>
      <c r="K414" s="61" t="s">
        <v>2093</v>
      </c>
      <c r="N414" s="63">
        <v>1</v>
      </c>
      <c r="P414" s="77" t="s">
        <v>688</v>
      </c>
      <c r="Q414" s="67" t="s">
        <v>608</v>
      </c>
      <c r="R414" s="68" t="s">
        <v>145</v>
      </c>
      <c r="T414" s="115" t="s">
        <v>825</v>
      </c>
      <c r="U414" s="121" t="s">
        <v>171</v>
      </c>
      <c r="W414" s="69" t="s">
        <v>609</v>
      </c>
      <c r="AB414" s="69" t="s">
        <v>2872</v>
      </c>
      <c r="AC414" s="69">
        <v>0</v>
      </c>
      <c r="AD414" s="7" t="s">
        <v>2863</v>
      </c>
      <c r="AE414" s="131" t="s">
        <v>2776</v>
      </c>
      <c r="AF414" s="149">
        <f>VLOOKUP($J414,context!$K$2:$AC$348,5,FALSE)</f>
        <v>0</v>
      </c>
      <c r="AG414" s="149">
        <f>VLOOKUP($J414,context!$K$2:$AC$348,6,FALSE)</f>
        <v>0</v>
      </c>
      <c r="AH414" s="149">
        <f>VLOOKUP($J414,context!$K$2:$AC$348,7,FALSE)</f>
        <v>0</v>
      </c>
      <c r="AI414" s="149">
        <f>VLOOKUP($J414,context!$K$2:$AC$348,8,FALSE)</f>
        <v>1</v>
      </c>
      <c r="AJ414" s="149">
        <f>VLOOKUP($J414,context!$K$2:$AC$348,9,FALSE)</f>
        <v>0.8</v>
      </c>
      <c r="AK414" s="149">
        <f>VLOOKUP($J414,context!$K$2:$AC$348,10,FALSE)</f>
        <v>0</v>
      </c>
      <c r="AL414" s="149">
        <f>VLOOKUP($J414,context!$K$2:$AC$348,11,FALSE)</f>
        <v>1</v>
      </c>
      <c r="AM414" s="149">
        <f>VLOOKUP($J414,context!$K$2:$AC$348,12,FALSE)</f>
        <v>0</v>
      </c>
      <c r="AN414" s="149">
        <f>VLOOKUP($J414,context!$K$2:$AC$348,13,FALSE)</f>
        <v>0.4</v>
      </c>
      <c r="AO414" s="149">
        <f>VLOOKUP($J414,context!$K$2:$AC$348,14,FALSE)</f>
        <v>0</v>
      </c>
      <c r="AP414" s="149">
        <f>VLOOKUP($J414,context!$K$2:$AC$348,15,FALSE)</f>
        <v>0</v>
      </c>
      <c r="AQ414" s="149">
        <f>VLOOKUP($J414,context!$K$2:$AC$348,16,FALSE)</f>
        <v>0.2</v>
      </c>
      <c r="AR414" s="149">
        <f t="shared" si="6"/>
        <v>3.4</v>
      </c>
    </row>
    <row r="415" spans="1:44" hidden="1">
      <c r="A415" s="52">
        <v>310</v>
      </c>
      <c r="B415" s="52" t="s">
        <v>2708</v>
      </c>
      <c r="C415" s="66" t="s">
        <v>905</v>
      </c>
      <c r="D415" s="52"/>
      <c r="E415" s="77" t="s">
        <v>906</v>
      </c>
      <c r="F415" s="50">
        <v>5</v>
      </c>
      <c r="G415" s="50" t="s">
        <v>938</v>
      </c>
      <c r="H415" s="77" t="s">
        <v>945</v>
      </c>
      <c r="I415" s="69" t="s">
        <v>946</v>
      </c>
      <c r="J415" s="70" t="s">
        <v>3045</v>
      </c>
      <c r="K415" s="77"/>
      <c r="L415" s="77">
        <v>0</v>
      </c>
      <c r="M415" s="77"/>
      <c r="N415" s="6">
        <v>0.8</v>
      </c>
      <c r="O415" s="55">
        <v>43015</v>
      </c>
      <c r="P415" s="77" t="s">
        <v>65</v>
      </c>
      <c r="Q415" s="67" t="s">
        <v>108</v>
      </c>
      <c r="R415" s="68" t="s">
        <v>223</v>
      </c>
      <c r="S415" s="74" t="s">
        <v>66</v>
      </c>
      <c r="T415" s="115" t="s">
        <v>825</v>
      </c>
      <c r="U415" s="121" t="s">
        <v>171</v>
      </c>
      <c r="W415" s="69" t="s">
        <v>609</v>
      </c>
      <c r="X415" s="77"/>
      <c r="Y415" s="77"/>
      <c r="Z415" s="77"/>
      <c r="AB415" s="69" t="s">
        <v>2893</v>
      </c>
      <c r="AC415" s="69">
        <v>0</v>
      </c>
      <c r="AD415" s="7" t="s">
        <v>2863</v>
      </c>
      <c r="AE415" s="131" t="s">
        <v>188</v>
      </c>
      <c r="AF415" s="149">
        <f>VLOOKUP($J415,context!$K$2:$AC$348,5,FALSE)</f>
        <v>0</v>
      </c>
      <c r="AG415" s="149">
        <f>VLOOKUP($J415,context!$K$2:$AC$348,6,FALSE)</f>
        <v>0</v>
      </c>
      <c r="AH415" s="149">
        <f>VLOOKUP($J415,context!$K$2:$AC$348,7,FALSE)</f>
        <v>0</v>
      </c>
      <c r="AI415" s="149">
        <f>VLOOKUP($J415,context!$K$2:$AC$348,8,FALSE)</f>
        <v>0.2</v>
      </c>
      <c r="AJ415" s="149">
        <f>VLOOKUP($J415,context!$K$2:$AC$348,9,FALSE)</f>
        <v>0.8</v>
      </c>
      <c r="AK415" s="149">
        <f>VLOOKUP($J415,context!$K$2:$AC$348,10,FALSE)</f>
        <v>0</v>
      </c>
      <c r="AL415" s="149">
        <f>VLOOKUP($J415,context!$K$2:$AC$348,11,FALSE)</f>
        <v>0.6</v>
      </c>
      <c r="AM415" s="149">
        <f>VLOOKUP($J415,context!$K$2:$AC$348,12,FALSE)</f>
        <v>0</v>
      </c>
      <c r="AN415" s="149">
        <f>VLOOKUP($J415,context!$K$2:$AC$348,13,FALSE)</f>
        <v>0.2</v>
      </c>
      <c r="AO415" s="149">
        <f>VLOOKUP($J415,context!$K$2:$AC$348,14,FALSE)</f>
        <v>0</v>
      </c>
      <c r="AP415" s="149">
        <f>VLOOKUP($J415,context!$K$2:$AC$348,15,FALSE)</f>
        <v>0</v>
      </c>
      <c r="AQ415" s="149">
        <f>VLOOKUP($J415,context!$K$2:$AC$348,16,FALSE)</f>
        <v>0.2</v>
      </c>
      <c r="AR415" s="149">
        <f t="shared" si="6"/>
        <v>2</v>
      </c>
    </row>
    <row r="416" spans="1:44" hidden="1">
      <c r="A416" s="52">
        <v>254</v>
      </c>
      <c r="B416" s="52" t="s">
        <v>13</v>
      </c>
      <c r="C416" s="116" t="s">
        <v>851</v>
      </c>
      <c r="D416" s="52" t="s">
        <v>852</v>
      </c>
      <c r="E416" s="118" t="s">
        <v>853</v>
      </c>
      <c r="F416" s="50">
        <v>2</v>
      </c>
      <c r="G416" s="77" t="s">
        <v>866</v>
      </c>
      <c r="H416" s="77"/>
      <c r="I416" s="69" t="s">
        <v>867</v>
      </c>
      <c r="J416" s="74" t="s">
        <v>867</v>
      </c>
      <c r="K416" s="69" t="s">
        <v>868</v>
      </c>
      <c r="L416" s="69">
        <v>1</v>
      </c>
      <c r="M416" s="77" t="s">
        <v>869</v>
      </c>
      <c r="N416" s="6">
        <v>0.6</v>
      </c>
      <c r="O416" s="55">
        <v>43015</v>
      </c>
      <c r="P416" s="77" t="s">
        <v>189</v>
      </c>
      <c r="Q416" s="67" t="s">
        <v>717</v>
      </c>
      <c r="R416" s="68" t="s">
        <v>190</v>
      </c>
      <c r="S416" s="74" t="s">
        <v>866</v>
      </c>
      <c r="T416" s="115" t="s">
        <v>195</v>
      </c>
      <c r="U416" s="121" t="s">
        <v>171</v>
      </c>
      <c r="V416" s="121" t="s">
        <v>867</v>
      </c>
      <c r="W416" s="77"/>
      <c r="X416" s="69" t="s">
        <v>609</v>
      </c>
      <c r="Y416" s="77"/>
      <c r="Z416" s="77"/>
      <c r="AB416" s="77"/>
      <c r="AC416" s="69">
        <v>1</v>
      </c>
      <c r="AD416" s="7" t="s">
        <v>870</v>
      </c>
      <c r="AE416" s="70" t="s">
        <v>811</v>
      </c>
      <c r="AF416" s="149">
        <f>VLOOKUP($J416,context!$K$2:$AC$348,5,FALSE)</f>
        <v>0</v>
      </c>
      <c r="AG416" s="149">
        <f>VLOOKUP($J416,context!$K$2:$AC$348,6,FALSE)</f>
        <v>0</v>
      </c>
      <c r="AH416" s="149">
        <f>VLOOKUP($J416,context!$K$2:$AC$348,7,FALSE)</f>
        <v>0</v>
      </c>
      <c r="AI416" s="149">
        <f>VLOOKUP($J416,context!$K$2:$AC$348,8,FALSE)</f>
        <v>0.4</v>
      </c>
      <c r="AJ416" s="149">
        <f>VLOOKUP($J416,context!$K$2:$AC$348,9,FALSE)</f>
        <v>0</v>
      </c>
      <c r="AK416" s="149">
        <f>VLOOKUP($J416,context!$K$2:$AC$348,10,FALSE)</f>
        <v>0</v>
      </c>
      <c r="AL416" s="149">
        <f>VLOOKUP($J416,context!$K$2:$AC$348,11,FALSE)</f>
        <v>0.8</v>
      </c>
      <c r="AM416" s="149">
        <f>VLOOKUP($J416,context!$K$2:$AC$348,12,FALSE)</f>
        <v>0.8</v>
      </c>
      <c r="AN416" s="149">
        <f>VLOOKUP($J416,context!$K$2:$AC$348,13,FALSE)</f>
        <v>0</v>
      </c>
      <c r="AO416" s="149">
        <f>VLOOKUP($J416,context!$K$2:$AC$348,14,FALSE)</f>
        <v>0.8</v>
      </c>
      <c r="AP416" s="149">
        <f>VLOOKUP($J416,context!$K$2:$AC$348,15,FALSE)</f>
        <v>0</v>
      </c>
      <c r="AQ416" s="149">
        <f>VLOOKUP($J416,context!$K$2:$AC$348,16,FALSE)</f>
        <v>0.4</v>
      </c>
      <c r="AR416" s="149">
        <f t="shared" si="6"/>
        <v>3.1999999999999997</v>
      </c>
    </row>
    <row r="417" spans="1:44" hidden="1">
      <c r="A417" s="52">
        <v>263</v>
      </c>
      <c r="B417" s="52" t="s">
        <v>13</v>
      </c>
      <c r="C417" s="66" t="s">
        <v>885</v>
      </c>
      <c r="D417" s="52" t="s">
        <v>886</v>
      </c>
      <c r="E417" s="77" t="s">
        <v>887</v>
      </c>
      <c r="F417" s="50">
        <v>2</v>
      </c>
      <c r="G417" s="50" t="s">
        <v>369</v>
      </c>
      <c r="H417" s="77"/>
      <c r="I417" s="50" t="s">
        <v>369</v>
      </c>
      <c r="J417" s="76" t="s">
        <v>867</v>
      </c>
      <c r="K417" s="77"/>
      <c r="L417" s="69">
        <v>0</v>
      </c>
      <c r="M417" s="77"/>
      <c r="N417" s="6">
        <v>0.6</v>
      </c>
      <c r="O417" s="55">
        <v>43015</v>
      </c>
      <c r="P417" s="77" t="s">
        <v>189</v>
      </c>
      <c r="Q417" s="67" t="s">
        <v>717</v>
      </c>
      <c r="R417" s="68" t="s">
        <v>190</v>
      </c>
      <c r="S417" s="74" t="s">
        <v>866</v>
      </c>
      <c r="T417" s="115" t="s">
        <v>195</v>
      </c>
      <c r="U417" s="121" t="s">
        <v>171</v>
      </c>
      <c r="V417" s="121" t="s">
        <v>867</v>
      </c>
      <c r="W417" s="77"/>
      <c r="X417" s="69" t="s">
        <v>609</v>
      </c>
      <c r="Y417" s="77"/>
      <c r="Z417" s="77"/>
      <c r="AB417" s="77"/>
      <c r="AC417" s="69">
        <v>1</v>
      </c>
      <c r="AD417" s="7" t="s">
        <v>870</v>
      </c>
      <c r="AE417" s="70" t="s">
        <v>811</v>
      </c>
      <c r="AF417" s="149">
        <f>VLOOKUP($J417,context!$K$2:$AC$348,5,FALSE)</f>
        <v>0</v>
      </c>
      <c r="AG417" s="149">
        <f>VLOOKUP($J417,context!$K$2:$AC$348,6,FALSE)</f>
        <v>0</v>
      </c>
      <c r="AH417" s="149">
        <f>VLOOKUP($J417,context!$K$2:$AC$348,7,FALSE)</f>
        <v>0</v>
      </c>
      <c r="AI417" s="149">
        <f>VLOOKUP($J417,context!$K$2:$AC$348,8,FALSE)</f>
        <v>0.4</v>
      </c>
      <c r="AJ417" s="149">
        <f>VLOOKUP($J417,context!$K$2:$AC$348,9,FALSE)</f>
        <v>0</v>
      </c>
      <c r="AK417" s="149">
        <f>VLOOKUP($J417,context!$K$2:$AC$348,10,FALSE)</f>
        <v>0</v>
      </c>
      <c r="AL417" s="149">
        <f>VLOOKUP($J417,context!$K$2:$AC$348,11,FALSE)</f>
        <v>0.8</v>
      </c>
      <c r="AM417" s="149">
        <f>VLOOKUP($J417,context!$K$2:$AC$348,12,FALSE)</f>
        <v>0.8</v>
      </c>
      <c r="AN417" s="149">
        <f>VLOOKUP($J417,context!$K$2:$AC$348,13,FALSE)</f>
        <v>0</v>
      </c>
      <c r="AO417" s="149">
        <f>VLOOKUP($J417,context!$K$2:$AC$348,14,FALSE)</f>
        <v>0.8</v>
      </c>
      <c r="AP417" s="149">
        <f>VLOOKUP($J417,context!$K$2:$AC$348,15,FALSE)</f>
        <v>0</v>
      </c>
      <c r="AQ417" s="149">
        <f>VLOOKUP($J417,context!$K$2:$AC$348,16,FALSE)</f>
        <v>0.4</v>
      </c>
      <c r="AR417" s="149">
        <f t="shared" si="6"/>
        <v>3.1999999999999997</v>
      </c>
    </row>
    <row r="418" spans="1:44" hidden="1">
      <c r="A418" s="52">
        <v>468</v>
      </c>
      <c r="B418" s="52" t="s">
        <v>13</v>
      </c>
      <c r="C418" s="66" t="s">
        <v>29</v>
      </c>
      <c r="D418" s="52" t="s">
        <v>1159</v>
      </c>
      <c r="E418" s="77" t="s">
        <v>1160</v>
      </c>
      <c r="F418" s="50">
        <v>3</v>
      </c>
      <c r="G418" s="50" t="s">
        <v>1177</v>
      </c>
      <c r="H418" s="77" t="s">
        <v>438</v>
      </c>
      <c r="I418" s="69" t="s">
        <v>438</v>
      </c>
      <c r="J418" s="62" t="s">
        <v>867</v>
      </c>
      <c r="K418" s="77"/>
      <c r="L418" s="69">
        <v>0</v>
      </c>
      <c r="M418" s="77"/>
      <c r="N418" s="6">
        <v>0.6</v>
      </c>
      <c r="O418" s="55"/>
      <c r="P418" s="77" t="s">
        <v>189</v>
      </c>
      <c r="Q418" s="67" t="s">
        <v>717</v>
      </c>
      <c r="R418" s="68" t="s">
        <v>190</v>
      </c>
      <c r="S418" s="74" t="s">
        <v>866</v>
      </c>
      <c r="T418" s="115" t="s">
        <v>195</v>
      </c>
      <c r="U418" s="121" t="s">
        <v>171</v>
      </c>
      <c r="V418" s="121" t="s">
        <v>867</v>
      </c>
      <c r="W418" s="77"/>
      <c r="X418" s="69" t="s">
        <v>609</v>
      </c>
      <c r="Y418" s="77"/>
      <c r="Z418" s="77"/>
      <c r="AB418" s="77"/>
      <c r="AC418" s="69">
        <v>1</v>
      </c>
      <c r="AD418" s="7" t="s">
        <v>810</v>
      </c>
      <c r="AE418" s="70" t="s">
        <v>811</v>
      </c>
      <c r="AF418" s="149">
        <f>VLOOKUP($J418,context!$K$2:$AC$348,5,FALSE)</f>
        <v>0</v>
      </c>
      <c r="AG418" s="149">
        <f>VLOOKUP($J418,context!$K$2:$AC$348,6,FALSE)</f>
        <v>0</v>
      </c>
      <c r="AH418" s="149">
        <f>VLOOKUP($J418,context!$K$2:$AC$348,7,FALSE)</f>
        <v>0</v>
      </c>
      <c r="AI418" s="149">
        <f>VLOOKUP($J418,context!$K$2:$AC$348,8,FALSE)</f>
        <v>0.4</v>
      </c>
      <c r="AJ418" s="149">
        <f>VLOOKUP($J418,context!$K$2:$AC$348,9,FALSE)</f>
        <v>0</v>
      </c>
      <c r="AK418" s="149">
        <f>VLOOKUP($J418,context!$K$2:$AC$348,10,FALSE)</f>
        <v>0</v>
      </c>
      <c r="AL418" s="149">
        <f>VLOOKUP($J418,context!$K$2:$AC$348,11,FALSE)</f>
        <v>0.8</v>
      </c>
      <c r="AM418" s="149">
        <f>VLOOKUP($J418,context!$K$2:$AC$348,12,FALSE)</f>
        <v>0.8</v>
      </c>
      <c r="AN418" s="149">
        <f>VLOOKUP($J418,context!$K$2:$AC$348,13,FALSE)</f>
        <v>0</v>
      </c>
      <c r="AO418" s="149">
        <f>VLOOKUP($J418,context!$K$2:$AC$348,14,FALSE)</f>
        <v>0.8</v>
      </c>
      <c r="AP418" s="149">
        <f>VLOOKUP($J418,context!$K$2:$AC$348,15,FALSE)</f>
        <v>0</v>
      </c>
      <c r="AQ418" s="149">
        <f>VLOOKUP($J418,context!$K$2:$AC$348,16,FALSE)</f>
        <v>0.4</v>
      </c>
      <c r="AR418" s="149">
        <f t="shared" si="6"/>
        <v>3.1999999999999997</v>
      </c>
    </row>
    <row r="419" spans="1:44" hidden="1">
      <c r="A419" s="52">
        <v>594</v>
      </c>
      <c r="B419" s="52" t="s">
        <v>13</v>
      </c>
      <c r="C419" s="114" t="s">
        <v>1732</v>
      </c>
      <c r="E419" s="69" t="s">
        <v>1891</v>
      </c>
      <c r="F419" s="61">
        <v>2</v>
      </c>
      <c r="G419" s="69" t="s">
        <v>369</v>
      </c>
      <c r="I419" s="69" t="s">
        <v>369</v>
      </c>
      <c r="J419" s="62" t="s">
        <v>867</v>
      </c>
      <c r="K419" s="61" t="s">
        <v>1868</v>
      </c>
      <c r="L419" s="69">
        <v>0</v>
      </c>
      <c r="M419" s="61" t="s">
        <v>1869</v>
      </c>
      <c r="N419" s="63">
        <v>1</v>
      </c>
      <c r="P419" s="77" t="s">
        <v>189</v>
      </c>
      <c r="Q419" s="67" t="s">
        <v>717</v>
      </c>
      <c r="R419" s="68" t="s">
        <v>190</v>
      </c>
      <c r="S419" s="74" t="s">
        <v>866</v>
      </c>
      <c r="T419" s="115" t="s">
        <v>195</v>
      </c>
      <c r="U419" s="121" t="s">
        <v>171</v>
      </c>
      <c r="V419" s="121" t="s">
        <v>867</v>
      </c>
      <c r="AC419" s="69"/>
      <c r="AE419" s="70" t="s">
        <v>811</v>
      </c>
      <c r="AF419" s="149">
        <f>VLOOKUP($J419,context!$K$2:$AC$348,5,FALSE)</f>
        <v>0</v>
      </c>
      <c r="AG419" s="149">
        <f>VLOOKUP($J419,context!$K$2:$AC$348,6,FALSE)</f>
        <v>0</v>
      </c>
      <c r="AH419" s="149">
        <f>VLOOKUP($J419,context!$K$2:$AC$348,7,FALSE)</f>
        <v>0</v>
      </c>
      <c r="AI419" s="149">
        <f>VLOOKUP($J419,context!$K$2:$AC$348,8,FALSE)</f>
        <v>0.4</v>
      </c>
      <c r="AJ419" s="149">
        <f>VLOOKUP($J419,context!$K$2:$AC$348,9,FALSE)</f>
        <v>0</v>
      </c>
      <c r="AK419" s="149">
        <f>VLOOKUP($J419,context!$K$2:$AC$348,10,FALSE)</f>
        <v>0</v>
      </c>
      <c r="AL419" s="149">
        <f>VLOOKUP($J419,context!$K$2:$AC$348,11,FALSE)</f>
        <v>0.8</v>
      </c>
      <c r="AM419" s="149">
        <f>VLOOKUP($J419,context!$K$2:$AC$348,12,FALSE)</f>
        <v>0.8</v>
      </c>
      <c r="AN419" s="149">
        <f>VLOOKUP($J419,context!$K$2:$AC$348,13,FALSE)</f>
        <v>0</v>
      </c>
      <c r="AO419" s="149">
        <f>VLOOKUP($J419,context!$K$2:$AC$348,14,FALSE)</f>
        <v>0.8</v>
      </c>
      <c r="AP419" s="149">
        <f>VLOOKUP($J419,context!$K$2:$AC$348,15,FALSE)</f>
        <v>0</v>
      </c>
      <c r="AQ419" s="149">
        <f>VLOOKUP($J419,context!$K$2:$AC$348,16,FALSE)</f>
        <v>0.4</v>
      </c>
      <c r="AR419" s="149">
        <f t="shared" si="6"/>
        <v>3.1999999999999997</v>
      </c>
    </row>
    <row r="420" spans="1:44" hidden="1">
      <c r="A420" s="52">
        <v>736</v>
      </c>
      <c r="B420" s="52" t="s">
        <v>13</v>
      </c>
      <c r="C420" s="117" t="s">
        <v>1902</v>
      </c>
      <c r="E420" s="69" t="s">
        <v>2271</v>
      </c>
      <c r="G420" s="62" t="s">
        <v>440</v>
      </c>
      <c r="J420" s="76" t="s">
        <v>867</v>
      </c>
      <c r="K420" s="61" t="s">
        <v>2094</v>
      </c>
      <c r="L420" s="69">
        <v>0</v>
      </c>
      <c r="N420" s="63">
        <v>1</v>
      </c>
      <c r="P420" s="77" t="s">
        <v>189</v>
      </c>
      <c r="Q420" s="67" t="s">
        <v>717</v>
      </c>
      <c r="R420" s="68" t="s">
        <v>190</v>
      </c>
      <c r="S420" s="74" t="s">
        <v>866</v>
      </c>
      <c r="T420" s="115" t="s">
        <v>195</v>
      </c>
      <c r="U420" s="121" t="s">
        <v>171</v>
      </c>
      <c r="V420" s="121" t="s">
        <v>867</v>
      </c>
      <c r="AC420" s="69"/>
      <c r="AE420" s="70" t="s">
        <v>811</v>
      </c>
      <c r="AF420" s="149">
        <f>VLOOKUP($J420,context!$K$2:$AC$348,5,FALSE)</f>
        <v>0</v>
      </c>
      <c r="AG420" s="149">
        <f>VLOOKUP($J420,context!$K$2:$AC$348,6,FALSE)</f>
        <v>0</v>
      </c>
      <c r="AH420" s="149">
        <f>VLOOKUP($J420,context!$K$2:$AC$348,7,FALSE)</f>
        <v>0</v>
      </c>
      <c r="AI420" s="149">
        <f>VLOOKUP($J420,context!$K$2:$AC$348,8,FALSE)</f>
        <v>0.4</v>
      </c>
      <c r="AJ420" s="149">
        <f>VLOOKUP($J420,context!$K$2:$AC$348,9,FALSE)</f>
        <v>0</v>
      </c>
      <c r="AK420" s="149">
        <f>VLOOKUP($J420,context!$K$2:$AC$348,10,FALSE)</f>
        <v>0</v>
      </c>
      <c r="AL420" s="149">
        <f>VLOOKUP($J420,context!$K$2:$AC$348,11,FALSE)</f>
        <v>0.8</v>
      </c>
      <c r="AM420" s="149">
        <f>VLOOKUP($J420,context!$K$2:$AC$348,12,FALSE)</f>
        <v>0.8</v>
      </c>
      <c r="AN420" s="149">
        <f>VLOOKUP($J420,context!$K$2:$AC$348,13,FALSE)</f>
        <v>0</v>
      </c>
      <c r="AO420" s="149">
        <f>VLOOKUP($J420,context!$K$2:$AC$348,14,FALSE)</f>
        <v>0.8</v>
      </c>
      <c r="AP420" s="149">
        <f>VLOOKUP($J420,context!$K$2:$AC$348,15,FALSE)</f>
        <v>0</v>
      </c>
      <c r="AQ420" s="149">
        <f>VLOOKUP($J420,context!$K$2:$AC$348,16,FALSE)</f>
        <v>0.4</v>
      </c>
      <c r="AR420" s="149">
        <f t="shared" si="6"/>
        <v>3.1999999999999997</v>
      </c>
    </row>
    <row r="421" spans="1:44" hidden="1">
      <c r="A421" s="52">
        <v>737</v>
      </c>
      <c r="B421" s="52" t="s">
        <v>13</v>
      </c>
      <c r="C421" s="117" t="s">
        <v>1902</v>
      </c>
      <c r="E421" s="69" t="s">
        <v>2271</v>
      </c>
      <c r="G421" s="62" t="s">
        <v>369</v>
      </c>
      <c r="J421" s="76" t="s">
        <v>867</v>
      </c>
      <c r="K421" s="61" t="s">
        <v>2095</v>
      </c>
      <c r="L421" s="69">
        <v>0</v>
      </c>
      <c r="N421" s="63">
        <v>1</v>
      </c>
      <c r="P421" s="77" t="s">
        <v>189</v>
      </c>
      <c r="Q421" s="67" t="s">
        <v>717</v>
      </c>
      <c r="R421" s="68" t="s">
        <v>190</v>
      </c>
      <c r="S421" s="74" t="s">
        <v>866</v>
      </c>
      <c r="T421" s="115" t="s">
        <v>195</v>
      </c>
      <c r="U421" s="121" t="s">
        <v>171</v>
      </c>
      <c r="V421" s="121" t="s">
        <v>867</v>
      </c>
      <c r="AC421" s="69"/>
      <c r="AE421" s="70" t="s">
        <v>811</v>
      </c>
      <c r="AF421" s="149">
        <f>VLOOKUP($J421,context!$K$2:$AC$348,5,FALSE)</f>
        <v>0</v>
      </c>
      <c r="AG421" s="149">
        <f>VLOOKUP($J421,context!$K$2:$AC$348,6,FALSE)</f>
        <v>0</v>
      </c>
      <c r="AH421" s="149">
        <f>VLOOKUP($J421,context!$K$2:$AC$348,7,FALSE)</f>
        <v>0</v>
      </c>
      <c r="AI421" s="149">
        <f>VLOOKUP($J421,context!$K$2:$AC$348,8,FALSE)</f>
        <v>0.4</v>
      </c>
      <c r="AJ421" s="149">
        <f>VLOOKUP($J421,context!$K$2:$AC$348,9,FALSE)</f>
        <v>0</v>
      </c>
      <c r="AK421" s="149">
        <f>VLOOKUP($J421,context!$K$2:$AC$348,10,FALSE)</f>
        <v>0</v>
      </c>
      <c r="AL421" s="149">
        <f>VLOOKUP($J421,context!$K$2:$AC$348,11,FALSE)</f>
        <v>0.8</v>
      </c>
      <c r="AM421" s="149">
        <f>VLOOKUP($J421,context!$K$2:$AC$348,12,FALSE)</f>
        <v>0.8</v>
      </c>
      <c r="AN421" s="149">
        <f>VLOOKUP($J421,context!$K$2:$AC$348,13,FALSE)</f>
        <v>0</v>
      </c>
      <c r="AO421" s="149">
        <f>VLOOKUP($J421,context!$K$2:$AC$348,14,FALSE)</f>
        <v>0.8</v>
      </c>
      <c r="AP421" s="149">
        <f>VLOOKUP($J421,context!$K$2:$AC$348,15,FALSE)</f>
        <v>0</v>
      </c>
      <c r="AQ421" s="149">
        <f>VLOOKUP($J421,context!$K$2:$AC$348,16,FALSE)</f>
        <v>0.4</v>
      </c>
      <c r="AR421" s="149">
        <f t="shared" si="6"/>
        <v>3.1999999999999997</v>
      </c>
    </row>
    <row r="422" spans="1:44" hidden="1">
      <c r="A422" s="52">
        <v>408</v>
      </c>
      <c r="B422" s="52" t="s">
        <v>2708</v>
      </c>
      <c r="C422" s="52" t="s">
        <v>905</v>
      </c>
      <c r="D422" s="52"/>
      <c r="E422" s="175" t="s">
        <v>1104</v>
      </c>
      <c r="F422" s="176">
        <v>4</v>
      </c>
      <c r="G422" s="175" t="s">
        <v>889</v>
      </c>
      <c r="H422" s="77"/>
      <c r="I422" s="69" t="s">
        <v>889</v>
      </c>
      <c r="J422" s="177" t="s">
        <v>889</v>
      </c>
      <c r="K422" s="175" t="s">
        <v>717</v>
      </c>
      <c r="L422" s="175">
        <v>1</v>
      </c>
      <c r="M422" s="175"/>
      <c r="N422" s="52">
        <v>1</v>
      </c>
      <c r="O422" s="55">
        <v>43015</v>
      </c>
      <c r="P422" s="77" t="s">
        <v>189</v>
      </c>
      <c r="Q422" s="67" t="s">
        <v>717</v>
      </c>
      <c r="R422" s="177" t="s">
        <v>190</v>
      </c>
      <c r="S422" s="177" t="s">
        <v>866</v>
      </c>
      <c r="T422" s="52" t="s">
        <v>195</v>
      </c>
      <c r="U422" s="178" t="s">
        <v>171</v>
      </c>
      <c r="V422" s="178"/>
      <c r="W422" s="175"/>
      <c r="X422" s="175" t="s">
        <v>609</v>
      </c>
      <c r="Y422" s="175"/>
      <c r="Z422" s="175"/>
      <c r="AA422" s="175"/>
      <c r="AB422" s="175" t="s">
        <v>1245</v>
      </c>
      <c r="AC422" s="175">
        <v>0</v>
      </c>
      <c r="AD422" s="175"/>
      <c r="AE422" s="177" t="s">
        <v>3003</v>
      </c>
      <c r="AF422" s="179">
        <f>VLOOKUP($J422,context!$K$2:$AC$348,5,FALSE)</f>
        <v>0</v>
      </c>
      <c r="AG422" s="179">
        <f>VLOOKUP($J422,context!$K$2:$AC$348,6,FALSE)</f>
        <v>0</v>
      </c>
      <c r="AH422" s="179">
        <f>VLOOKUP($J422,context!$K$2:$AC$348,7,FALSE)</f>
        <v>0</v>
      </c>
      <c r="AI422" s="179">
        <f>VLOOKUP($J422,context!$K$2:$AC$348,8,FALSE)</f>
        <v>0.4</v>
      </c>
      <c r="AJ422" s="179">
        <f>VLOOKUP($J422,context!$K$2:$AC$348,9,FALSE)</f>
        <v>0.5</v>
      </c>
      <c r="AK422" s="179">
        <f>VLOOKUP($J422,context!$K$2:$AC$348,10,FALSE)</f>
        <v>0</v>
      </c>
      <c r="AL422" s="179">
        <f>VLOOKUP($J422,context!$K$2:$AC$348,11,FALSE)</f>
        <v>0.8</v>
      </c>
      <c r="AM422" s="179">
        <f>VLOOKUP($J422,context!$K$2:$AC$348,12,FALSE)</f>
        <v>0.8</v>
      </c>
      <c r="AN422" s="179">
        <f>VLOOKUP($J422,context!$K$2:$AC$348,13,FALSE)</f>
        <v>0</v>
      </c>
      <c r="AO422" s="179">
        <f>VLOOKUP($J422,context!$K$2:$AC$348,14,FALSE)</f>
        <v>0.8</v>
      </c>
      <c r="AP422" s="179">
        <f>VLOOKUP($J422,context!$K$2:$AC$348,15,FALSE)</f>
        <v>0</v>
      </c>
      <c r="AQ422" s="179">
        <f>VLOOKUP($J422,context!$K$2:$AC$348,16,FALSE)</f>
        <v>0.4</v>
      </c>
      <c r="AR422" s="149">
        <f t="shared" si="6"/>
        <v>3.6999999999999997</v>
      </c>
    </row>
    <row r="423" spans="1:44" hidden="1">
      <c r="A423" s="52">
        <v>264</v>
      </c>
      <c r="B423" s="52" t="s">
        <v>13</v>
      </c>
      <c r="C423" s="66" t="s">
        <v>885</v>
      </c>
      <c r="D423" s="52" t="s">
        <v>886</v>
      </c>
      <c r="E423" s="77" t="s">
        <v>887</v>
      </c>
      <c r="F423" s="50">
        <v>2</v>
      </c>
      <c r="G423" s="50" t="s">
        <v>189</v>
      </c>
      <c r="H423" s="77"/>
      <c r="I423" s="50" t="s">
        <v>189</v>
      </c>
      <c r="J423" s="76" t="s">
        <v>889</v>
      </c>
      <c r="K423" s="77"/>
      <c r="L423" s="77">
        <v>0</v>
      </c>
      <c r="M423" s="77"/>
      <c r="N423" s="6">
        <v>1</v>
      </c>
      <c r="O423" s="55">
        <v>43015</v>
      </c>
      <c r="P423" s="77" t="s">
        <v>189</v>
      </c>
      <c r="Q423" s="67" t="s">
        <v>717</v>
      </c>
      <c r="R423" s="68" t="s">
        <v>608</v>
      </c>
      <c r="S423" s="74" t="s">
        <v>866</v>
      </c>
      <c r="T423" s="115" t="s">
        <v>195</v>
      </c>
      <c r="U423" s="121" t="s">
        <v>171</v>
      </c>
      <c r="W423" s="77"/>
      <c r="X423" s="69" t="s">
        <v>609</v>
      </c>
      <c r="Y423" s="77"/>
      <c r="Z423" s="77"/>
      <c r="AB423" s="77" t="s">
        <v>1245</v>
      </c>
      <c r="AC423" s="69">
        <v>0</v>
      </c>
      <c r="AD423" s="7"/>
      <c r="AE423" s="70" t="s">
        <v>3003</v>
      </c>
      <c r="AF423" s="149">
        <f>VLOOKUP($J423,context!$K$2:$AC$348,5,FALSE)</f>
        <v>0</v>
      </c>
      <c r="AG423" s="149">
        <f>VLOOKUP($J423,context!$K$2:$AC$348,6,FALSE)</f>
        <v>0</v>
      </c>
      <c r="AH423" s="149">
        <f>VLOOKUP($J423,context!$K$2:$AC$348,7,FALSE)</f>
        <v>0</v>
      </c>
      <c r="AI423" s="149">
        <f>VLOOKUP($J423,context!$K$2:$AC$348,8,FALSE)</f>
        <v>0.4</v>
      </c>
      <c r="AJ423" s="149">
        <f>VLOOKUP($J423,context!$K$2:$AC$348,9,FALSE)</f>
        <v>0.5</v>
      </c>
      <c r="AK423" s="149">
        <f>VLOOKUP($J423,context!$K$2:$AC$348,10,FALSE)</f>
        <v>0</v>
      </c>
      <c r="AL423" s="149">
        <f>VLOOKUP($J423,context!$K$2:$AC$348,11,FALSE)</f>
        <v>0.8</v>
      </c>
      <c r="AM423" s="149">
        <f>VLOOKUP($J423,context!$K$2:$AC$348,12,FALSE)</f>
        <v>0.8</v>
      </c>
      <c r="AN423" s="149">
        <f>VLOOKUP($J423,context!$K$2:$AC$348,13,FALSE)</f>
        <v>0</v>
      </c>
      <c r="AO423" s="149">
        <f>VLOOKUP($J423,context!$K$2:$AC$348,14,FALSE)</f>
        <v>0.8</v>
      </c>
      <c r="AP423" s="149">
        <f>VLOOKUP($J423,context!$K$2:$AC$348,15,FALSE)</f>
        <v>0</v>
      </c>
      <c r="AQ423" s="149">
        <f>VLOOKUP($J423,context!$K$2:$AC$348,16,FALSE)</f>
        <v>0.4</v>
      </c>
      <c r="AR423" s="149">
        <f t="shared" si="6"/>
        <v>3.6999999999999997</v>
      </c>
    </row>
    <row r="424" spans="1:44" hidden="1">
      <c r="A424" s="52">
        <v>496</v>
      </c>
      <c r="B424" s="52" t="s">
        <v>13</v>
      </c>
      <c r="C424" s="66" t="s">
        <v>29</v>
      </c>
      <c r="D424" s="52" t="s">
        <v>1159</v>
      </c>
      <c r="E424" s="77" t="s">
        <v>1160</v>
      </c>
      <c r="F424" s="50">
        <v>3</v>
      </c>
      <c r="G424" s="50" t="s">
        <v>2620</v>
      </c>
      <c r="H424" s="77"/>
      <c r="J424" s="70" t="s">
        <v>2640</v>
      </c>
      <c r="K424" s="77" t="s">
        <v>2634</v>
      </c>
      <c r="L424" s="77">
        <v>0</v>
      </c>
      <c r="M424" s="77"/>
      <c r="N424" s="6">
        <v>0.8</v>
      </c>
      <c r="O424" s="55"/>
      <c r="P424" s="69" t="s">
        <v>189</v>
      </c>
      <c r="Q424" s="67" t="s">
        <v>717</v>
      </c>
      <c r="R424" s="68" t="s">
        <v>608</v>
      </c>
      <c r="S424" s="74" t="s">
        <v>879</v>
      </c>
      <c r="T424" s="115" t="s">
        <v>210</v>
      </c>
      <c r="U424" s="121" t="s">
        <v>171</v>
      </c>
      <c r="V424" s="121" t="s">
        <v>2634</v>
      </c>
      <c r="W424" s="77"/>
      <c r="X424" s="69"/>
      <c r="Y424" s="77"/>
      <c r="Z424" s="77"/>
      <c r="AB424" s="77" t="s">
        <v>1245</v>
      </c>
      <c r="AC424" s="69"/>
      <c r="AD424" s="7"/>
      <c r="AE424" s="70" t="s">
        <v>3003</v>
      </c>
      <c r="AF424" s="149">
        <f>VLOOKUP($J424,context!$K$2:$AC$348,5,FALSE)</f>
        <v>0</v>
      </c>
      <c r="AG424" s="149">
        <f>VLOOKUP($J424,context!$K$2:$AC$348,6,FALSE)</f>
        <v>0</v>
      </c>
      <c r="AH424" s="149">
        <f>VLOOKUP($J424,context!$K$2:$AC$348,7,FALSE)</f>
        <v>1</v>
      </c>
      <c r="AI424" s="149">
        <f>VLOOKUP($J424,context!$K$2:$AC$348,8,FALSE)</f>
        <v>0.2</v>
      </c>
      <c r="AJ424" s="149">
        <f>VLOOKUP($J424,context!$K$2:$AC$348,9,FALSE)</f>
        <v>1</v>
      </c>
      <c r="AK424" s="149">
        <f>VLOOKUP($J424,context!$K$2:$AC$348,10,FALSE)</f>
        <v>0</v>
      </c>
      <c r="AL424" s="149">
        <f>VLOOKUP($J424,context!$K$2:$AC$348,11,FALSE)</f>
        <v>0.8</v>
      </c>
      <c r="AM424" s="149">
        <f>VLOOKUP($J424,context!$K$2:$AC$348,12,FALSE)</f>
        <v>0.6</v>
      </c>
      <c r="AN424" s="149">
        <f>VLOOKUP($J424,context!$K$2:$AC$348,13,FALSE)</f>
        <v>0</v>
      </c>
      <c r="AO424" s="149">
        <f>VLOOKUP($J424,context!$K$2:$AC$348,14,FALSE)</f>
        <v>1</v>
      </c>
      <c r="AP424" s="149">
        <f>VLOOKUP($J424,context!$K$2:$AC$348,15,FALSE)</f>
        <v>0</v>
      </c>
      <c r="AQ424" s="149">
        <f>VLOOKUP($J424,context!$K$2:$AC$348,16,FALSE)</f>
        <v>0.4</v>
      </c>
      <c r="AR424" s="149">
        <f t="shared" si="6"/>
        <v>5</v>
      </c>
    </row>
    <row r="425" spans="1:44" s="175" customFormat="1" hidden="1">
      <c r="A425" s="52">
        <v>445</v>
      </c>
      <c r="B425" s="52" t="s">
        <v>13</v>
      </c>
      <c r="C425" s="66" t="s">
        <v>1116</v>
      </c>
      <c r="D425" s="52" t="s">
        <v>1152</v>
      </c>
      <c r="E425" s="77" t="s">
        <v>16</v>
      </c>
      <c r="F425" s="50">
        <v>2</v>
      </c>
      <c r="G425" s="50" t="s">
        <v>165</v>
      </c>
      <c r="H425" s="77"/>
      <c r="I425" s="69" t="s">
        <v>165</v>
      </c>
      <c r="J425" s="70" t="s">
        <v>165</v>
      </c>
      <c r="K425" s="77" t="s">
        <v>1156</v>
      </c>
      <c r="L425" s="77"/>
      <c r="M425" s="77"/>
      <c r="N425" s="6">
        <v>1</v>
      </c>
      <c r="O425" s="55"/>
      <c r="P425" s="77" t="s">
        <v>688</v>
      </c>
      <c r="Q425" s="67" t="s">
        <v>608</v>
      </c>
      <c r="R425" s="68" t="s">
        <v>608</v>
      </c>
      <c r="S425" s="74" t="s">
        <v>418</v>
      </c>
      <c r="T425" s="115" t="s">
        <v>418</v>
      </c>
      <c r="U425" s="121" t="s">
        <v>171</v>
      </c>
      <c r="V425" s="121"/>
      <c r="W425" s="77"/>
      <c r="X425" s="69" t="s">
        <v>609</v>
      </c>
      <c r="Y425" s="69" t="s">
        <v>609</v>
      </c>
      <c r="Z425" s="77"/>
      <c r="AA425" s="7"/>
      <c r="AB425" s="69" t="s">
        <v>1240</v>
      </c>
      <c r="AC425" s="69">
        <v>0</v>
      </c>
      <c r="AD425" s="7" t="s">
        <v>2863</v>
      </c>
      <c r="AE425" s="131" t="s">
        <v>2776</v>
      </c>
      <c r="AF425" s="149">
        <f>VLOOKUP($J425,context!$K$2:$AC$348,5,FALSE)</f>
        <v>0</v>
      </c>
      <c r="AG425" s="149">
        <f>VLOOKUP($J425,context!$K$2:$AC$348,6,FALSE)</f>
        <v>0</v>
      </c>
      <c r="AH425" s="149">
        <f>VLOOKUP($J425,context!$K$2:$AC$348,7,FALSE)</f>
        <v>0</v>
      </c>
      <c r="AI425" s="149">
        <f>VLOOKUP($J425,context!$K$2:$AC$348,8,FALSE)</f>
        <v>0</v>
      </c>
      <c r="AJ425" s="149">
        <f>VLOOKUP($J425,context!$K$2:$AC$348,9,FALSE)</f>
        <v>0.8</v>
      </c>
      <c r="AK425" s="149">
        <f>VLOOKUP($J425,context!$K$2:$AC$348,10,FALSE)</f>
        <v>0</v>
      </c>
      <c r="AL425" s="149">
        <f>VLOOKUP($J425,context!$K$2:$AC$348,11,FALSE)</f>
        <v>0.6</v>
      </c>
      <c r="AM425" s="149">
        <f>VLOOKUP($J425,context!$K$2:$AC$348,12,FALSE)</f>
        <v>0.8</v>
      </c>
      <c r="AN425" s="149">
        <f>VLOOKUP($J425,context!$K$2:$AC$348,13,FALSE)</f>
        <v>0</v>
      </c>
      <c r="AO425" s="149">
        <f>VLOOKUP($J425,context!$K$2:$AC$348,14,FALSE)</f>
        <v>0.8</v>
      </c>
      <c r="AP425" s="149">
        <f>VLOOKUP($J425,context!$K$2:$AC$348,15,FALSE)</f>
        <v>0</v>
      </c>
      <c r="AQ425" s="149">
        <f>VLOOKUP($J425,context!$K$2:$AC$348,16,FALSE)</f>
        <v>0.4</v>
      </c>
      <c r="AR425" s="179">
        <f t="shared" si="6"/>
        <v>3.4</v>
      </c>
    </row>
    <row r="426" spans="1:44" hidden="1">
      <c r="A426" s="52">
        <v>739</v>
      </c>
      <c r="B426" s="52" t="s">
        <v>13</v>
      </c>
      <c r="C426" s="117" t="s">
        <v>1902</v>
      </c>
      <c r="E426" s="69" t="s">
        <v>2271</v>
      </c>
      <c r="G426" s="62" t="s">
        <v>2096</v>
      </c>
      <c r="J426" s="70" t="s">
        <v>2096</v>
      </c>
      <c r="K426" s="69" t="s">
        <v>2097</v>
      </c>
      <c r="L426" s="61">
        <v>0</v>
      </c>
      <c r="N426" s="63">
        <v>0.3</v>
      </c>
      <c r="P426" s="69" t="s">
        <v>65</v>
      </c>
      <c r="Q426" s="67" t="s">
        <v>184</v>
      </c>
      <c r="R426" s="68" t="s">
        <v>608</v>
      </c>
      <c r="S426" s="74" t="s">
        <v>66</v>
      </c>
      <c r="T426" s="115" t="s">
        <v>66</v>
      </c>
      <c r="U426" s="121" t="s">
        <v>171</v>
      </c>
      <c r="AE426" s="70" t="s">
        <v>2787</v>
      </c>
      <c r="AF426" s="149">
        <f>VLOOKUP($J426,context!$K$2:$AC$348,5,FALSE)</f>
        <v>0</v>
      </c>
      <c r="AG426" s="149">
        <f>VLOOKUP($J426,context!$K$2:$AC$348,6,FALSE)</f>
        <v>0</v>
      </c>
      <c r="AH426" s="149">
        <f>VLOOKUP($J426,context!$K$2:$AC$348,7,FALSE)</f>
        <v>0</v>
      </c>
      <c r="AI426" s="149">
        <f>VLOOKUP($J426,context!$K$2:$AC$348,8,FALSE)</f>
        <v>0.2</v>
      </c>
      <c r="AJ426" s="149">
        <f>VLOOKUP($J426,context!$K$2:$AC$348,9,FALSE)</f>
        <v>0.2</v>
      </c>
      <c r="AK426" s="149">
        <f>VLOOKUP($J426,context!$K$2:$AC$348,10,FALSE)</f>
        <v>0</v>
      </c>
      <c r="AL426" s="149">
        <f>VLOOKUP($J426,context!$K$2:$AC$348,11,FALSE)</f>
        <v>0.2</v>
      </c>
      <c r="AM426" s="149">
        <f>VLOOKUP($J426,context!$K$2:$AC$348,12,FALSE)</f>
        <v>0.2</v>
      </c>
      <c r="AN426" s="149">
        <f>VLOOKUP($J426,context!$K$2:$AC$348,13,FALSE)</f>
        <v>0</v>
      </c>
      <c r="AO426" s="149">
        <f>VLOOKUP($J426,context!$K$2:$AC$348,14,FALSE)</f>
        <v>0.2</v>
      </c>
      <c r="AP426" s="149">
        <f>VLOOKUP($J426,context!$K$2:$AC$348,15,FALSE)</f>
        <v>0</v>
      </c>
      <c r="AQ426" s="149">
        <f>VLOOKUP($J426,context!$K$2:$AC$348,16,FALSE)</f>
        <v>0</v>
      </c>
      <c r="AR426" s="149">
        <f t="shared" si="6"/>
        <v>1</v>
      </c>
    </row>
    <row r="427" spans="1:44" hidden="1">
      <c r="A427" s="52">
        <v>388</v>
      </c>
      <c r="B427" s="52" t="s">
        <v>2708</v>
      </c>
      <c r="C427" s="52" t="s">
        <v>905</v>
      </c>
      <c r="D427" s="52"/>
      <c r="E427" s="175" t="s">
        <v>1104</v>
      </c>
      <c r="F427" s="176">
        <v>4</v>
      </c>
      <c r="G427" s="175" t="s">
        <v>907</v>
      </c>
      <c r="H427" s="77"/>
      <c r="I427" s="69" t="s">
        <v>907</v>
      </c>
      <c r="J427" s="177" t="s">
        <v>420</v>
      </c>
      <c r="K427" s="175" t="s">
        <v>1105</v>
      </c>
      <c r="L427" s="175">
        <v>0</v>
      </c>
      <c r="M427" s="175"/>
      <c r="N427" s="52">
        <v>1</v>
      </c>
      <c r="O427" s="55">
        <v>43015</v>
      </c>
      <c r="P427" s="77" t="s">
        <v>65</v>
      </c>
      <c r="Q427" s="67" t="s">
        <v>108</v>
      </c>
      <c r="R427" s="177" t="s">
        <v>399</v>
      </c>
      <c r="S427" s="177" t="s">
        <v>66</v>
      </c>
      <c r="T427" s="52" t="s">
        <v>66</v>
      </c>
      <c r="U427" s="178" t="s">
        <v>95</v>
      </c>
      <c r="V427" s="178"/>
      <c r="W427" s="175"/>
      <c r="X427" s="175" t="s">
        <v>609</v>
      </c>
      <c r="Y427" s="175" t="s">
        <v>609</v>
      </c>
      <c r="Z427" s="175"/>
      <c r="AA427" s="175"/>
      <c r="AB427" s="175" t="s">
        <v>2895</v>
      </c>
      <c r="AC427" s="175">
        <v>0</v>
      </c>
      <c r="AD427" s="175" t="s">
        <v>2863</v>
      </c>
      <c r="AE427" s="131" t="s">
        <v>2806</v>
      </c>
      <c r="AF427" s="179">
        <f>VLOOKUP($J427,context!$K$2:$AC$348,5,FALSE)</f>
        <v>0</v>
      </c>
      <c r="AG427" s="179">
        <f>VLOOKUP($J427,context!$K$2:$AC$348,6,FALSE)</f>
        <v>0</v>
      </c>
      <c r="AH427" s="179">
        <f>VLOOKUP($J427,context!$K$2:$AC$348,7,FALSE)</f>
        <v>0</v>
      </c>
      <c r="AI427" s="179">
        <f>VLOOKUP($J427,context!$K$2:$AC$348,8,FALSE)</f>
        <v>0</v>
      </c>
      <c r="AJ427" s="179">
        <f>VLOOKUP($J427,context!$K$2:$AC$348,9,FALSE)</f>
        <v>0</v>
      </c>
      <c r="AK427" s="179">
        <f>VLOOKUP($J427,context!$K$2:$AC$348,10,FALSE)</f>
        <v>0</v>
      </c>
      <c r="AL427" s="179">
        <f>VLOOKUP($J427,context!$K$2:$AC$348,11,FALSE)</f>
        <v>0.4</v>
      </c>
      <c r="AM427" s="179">
        <f>VLOOKUP($J427,context!$K$2:$AC$348,12,FALSE)</f>
        <v>0</v>
      </c>
      <c r="AN427" s="179">
        <f>VLOOKUP($J427,context!$K$2:$AC$348,13,FALSE)</f>
        <v>0.4</v>
      </c>
      <c r="AO427" s="179">
        <f>VLOOKUP($J427,context!$K$2:$AC$348,14,FALSE)</f>
        <v>1</v>
      </c>
      <c r="AP427" s="179">
        <f>VLOOKUP($J427,context!$K$2:$AC$348,15,FALSE)</f>
        <v>0</v>
      </c>
      <c r="AQ427" s="179">
        <f>VLOOKUP($J427,context!$K$2:$AC$348,16,FALSE)</f>
        <v>0.4</v>
      </c>
      <c r="AR427" s="149">
        <f t="shared" si="6"/>
        <v>2.2000000000000002</v>
      </c>
    </row>
    <row r="428" spans="1:44" hidden="1">
      <c r="A428" s="52">
        <v>111</v>
      </c>
      <c r="B428" s="52" t="s">
        <v>13</v>
      </c>
      <c r="C428" s="66" t="s">
        <v>730</v>
      </c>
      <c r="D428" s="52"/>
      <c r="E428" s="77" t="s">
        <v>722</v>
      </c>
      <c r="F428" s="50">
        <v>4</v>
      </c>
      <c r="G428" s="50" t="s">
        <v>420</v>
      </c>
      <c r="H428" s="77"/>
      <c r="I428" s="69" t="s">
        <v>420</v>
      </c>
      <c r="J428" s="70" t="s">
        <v>420</v>
      </c>
      <c r="K428" s="77"/>
      <c r="L428" s="175">
        <v>0</v>
      </c>
      <c r="M428" s="77"/>
      <c r="N428" s="6">
        <v>0.6</v>
      </c>
      <c r="O428" s="55">
        <v>43017</v>
      </c>
      <c r="P428" s="77" t="s">
        <v>65</v>
      </c>
      <c r="Q428" s="67" t="s">
        <v>608</v>
      </c>
      <c r="R428" s="68" t="s">
        <v>420</v>
      </c>
      <c r="S428" s="74" t="s">
        <v>66</v>
      </c>
      <c r="T428" s="115" t="s">
        <v>66</v>
      </c>
      <c r="U428" s="121" t="s">
        <v>368</v>
      </c>
      <c r="X428" s="77"/>
      <c r="Y428" s="69" t="s">
        <v>609</v>
      </c>
      <c r="Z428" s="77"/>
      <c r="AB428" s="69" t="s">
        <v>2402</v>
      </c>
      <c r="AC428" s="69">
        <v>0</v>
      </c>
      <c r="AD428" s="7" t="s">
        <v>2863</v>
      </c>
      <c r="AE428" s="131" t="s">
        <v>2806</v>
      </c>
      <c r="AF428" s="149">
        <f>VLOOKUP($J428,context!$K$2:$AC$348,5,FALSE)</f>
        <v>0</v>
      </c>
      <c r="AG428" s="149">
        <f>VLOOKUP($J428,context!$K$2:$AC$348,6,FALSE)</f>
        <v>0</v>
      </c>
      <c r="AH428" s="149">
        <f>VLOOKUP($J428,context!$K$2:$AC$348,7,FALSE)</f>
        <v>0</v>
      </c>
      <c r="AI428" s="149">
        <f>VLOOKUP($J428,context!$K$2:$AC$348,8,FALSE)</f>
        <v>0</v>
      </c>
      <c r="AJ428" s="149">
        <f>VLOOKUP($J428,context!$K$2:$AC$348,9,FALSE)</f>
        <v>0</v>
      </c>
      <c r="AK428" s="149">
        <f>VLOOKUP($J428,context!$K$2:$AC$348,10,FALSE)</f>
        <v>0</v>
      </c>
      <c r="AL428" s="149">
        <f>VLOOKUP($J428,context!$K$2:$AC$348,11,FALSE)</f>
        <v>0.4</v>
      </c>
      <c r="AM428" s="149">
        <f>VLOOKUP($J428,context!$K$2:$AC$348,12,FALSE)</f>
        <v>0</v>
      </c>
      <c r="AN428" s="149">
        <f>VLOOKUP($J428,context!$K$2:$AC$348,13,FALSE)</f>
        <v>0.4</v>
      </c>
      <c r="AO428" s="149">
        <f>VLOOKUP($J428,context!$K$2:$AC$348,14,FALSE)</f>
        <v>1</v>
      </c>
      <c r="AP428" s="149">
        <f>VLOOKUP($J428,context!$K$2:$AC$348,15,FALSE)</f>
        <v>0</v>
      </c>
      <c r="AQ428" s="149">
        <f>VLOOKUP($J428,context!$K$2:$AC$348,16,FALSE)</f>
        <v>0.4</v>
      </c>
      <c r="AR428" s="149">
        <f t="shared" si="6"/>
        <v>2.2000000000000002</v>
      </c>
    </row>
    <row r="429" spans="1:44">
      <c r="A429" s="52">
        <v>517</v>
      </c>
      <c r="B429" s="52" t="s">
        <v>13</v>
      </c>
      <c r="C429" s="66" t="s">
        <v>44</v>
      </c>
      <c r="D429" s="52"/>
      <c r="E429" s="69" t="s">
        <v>1778</v>
      </c>
      <c r="F429" s="69" t="s">
        <v>1779</v>
      </c>
      <c r="G429" s="77" t="s">
        <v>1737</v>
      </c>
      <c r="I429" s="77" t="s">
        <v>1737</v>
      </c>
      <c r="J429" s="70" t="s">
        <v>420</v>
      </c>
      <c r="K429" s="69" t="s">
        <v>685</v>
      </c>
      <c r="L429" s="175">
        <v>0</v>
      </c>
      <c r="M429" s="77"/>
      <c r="N429" s="6">
        <v>0.8</v>
      </c>
      <c r="O429" s="55"/>
      <c r="P429" s="77" t="s">
        <v>65</v>
      </c>
      <c r="Q429" s="67" t="s">
        <v>108</v>
      </c>
      <c r="R429" s="68" t="s">
        <v>420</v>
      </c>
      <c r="S429" s="74" t="s">
        <v>66</v>
      </c>
      <c r="T429" s="115" t="s">
        <v>66</v>
      </c>
      <c r="U429" s="121" t="s">
        <v>171</v>
      </c>
      <c r="X429" s="77"/>
      <c r="Y429" s="69" t="s">
        <v>609</v>
      </c>
      <c r="AB429" s="77"/>
      <c r="AC429" s="69"/>
      <c r="AD429" s="7" t="s">
        <v>2863</v>
      </c>
      <c r="AE429" s="131" t="s">
        <v>3046</v>
      </c>
      <c r="AF429" s="149">
        <f>VLOOKUP($J429,context!$K$2:$AC$348,5,FALSE)</f>
        <v>0</v>
      </c>
      <c r="AG429" s="149">
        <f>VLOOKUP($J429,context!$K$2:$AC$348,6,FALSE)</f>
        <v>0</v>
      </c>
      <c r="AH429" s="149">
        <f>VLOOKUP($J429,context!$K$2:$AC$348,7,FALSE)</f>
        <v>0</v>
      </c>
      <c r="AI429" s="149">
        <f>VLOOKUP($J429,context!$K$2:$AC$348,8,FALSE)</f>
        <v>0</v>
      </c>
      <c r="AJ429" s="149">
        <f>VLOOKUP($J429,context!$K$2:$AC$348,9,FALSE)</f>
        <v>0</v>
      </c>
      <c r="AK429" s="149">
        <f>VLOOKUP($J429,context!$K$2:$AC$348,10,FALSE)</f>
        <v>0</v>
      </c>
      <c r="AL429" s="149">
        <f>VLOOKUP($J429,context!$K$2:$AC$348,11,FALSE)</f>
        <v>0.4</v>
      </c>
      <c r="AM429" s="149">
        <f>VLOOKUP($J429,context!$K$2:$AC$348,12,FALSE)</f>
        <v>0</v>
      </c>
      <c r="AN429" s="149">
        <f>VLOOKUP($J429,context!$K$2:$AC$348,13,FALSE)</f>
        <v>0.4</v>
      </c>
      <c r="AO429" s="149">
        <f>VLOOKUP($J429,context!$K$2:$AC$348,14,FALSE)</f>
        <v>1</v>
      </c>
      <c r="AP429" s="149">
        <f>VLOOKUP($J429,context!$K$2:$AC$348,15,FALSE)</f>
        <v>0</v>
      </c>
      <c r="AQ429" s="149">
        <f>VLOOKUP($J429,context!$K$2:$AC$348,16,FALSE)</f>
        <v>0.4</v>
      </c>
      <c r="AR429" s="149">
        <f t="shared" si="6"/>
        <v>2.2000000000000002</v>
      </c>
    </row>
    <row r="430" spans="1:44" s="175" customFormat="1" hidden="1">
      <c r="A430" s="52">
        <v>712</v>
      </c>
      <c r="B430" s="52" t="s">
        <v>13</v>
      </c>
      <c r="C430" s="117" t="s">
        <v>1902</v>
      </c>
      <c r="D430" s="59"/>
      <c r="E430" s="69" t="s">
        <v>2271</v>
      </c>
      <c r="F430" s="61"/>
      <c r="G430" s="62" t="s">
        <v>2055</v>
      </c>
      <c r="H430" s="61"/>
      <c r="I430" s="69"/>
      <c r="J430" s="70" t="s">
        <v>420</v>
      </c>
      <c r="K430" s="61" t="s">
        <v>2056</v>
      </c>
      <c r="L430" s="175">
        <v>0</v>
      </c>
      <c r="M430" s="61"/>
      <c r="N430" s="63">
        <v>1</v>
      </c>
      <c r="O430" s="64"/>
      <c r="P430" s="77" t="s">
        <v>65</v>
      </c>
      <c r="Q430" s="67" t="s">
        <v>108</v>
      </c>
      <c r="R430" s="68" t="s">
        <v>420</v>
      </c>
      <c r="S430" s="74" t="s">
        <v>66</v>
      </c>
      <c r="T430" s="115" t="s">
        <v>66</v>
      </c>
      <c r="U430" s="121" t="s">
        <v>171</v>
      </c>
      <c r="V430" s="121"/>
      <c r="W430" s="61"/>
      <c r="X430" s="61"/>
      <c r="Y430" s="69" t="s">
        <v>609</v>
      </c>
      <c r="Z430" s="72"/>
      <c r="AA430" s="7"/>
      <c r="AB430" s="69" t="s">
        <v>2896</v>
      </c>
      <c r="AC430" s="69">
        <v>0</v>
      </c>
      <c r="AD430" s="7" t="s">
        <v>2863</v>
      </c>
      <c r="AE430" s="131" t="s">
        <v>2986</v>
      </c>
      <c r="AF430" s="149">
        <f>VLOOKUP($J430,context!$K$2:$AC$348,5,FALSE)</f>
        <v>0</v>
      </c>
      <c r="AG430" s="149">
        <f>VLOOKUP($J430,context!$K$2:$AC$348,6,FALSE)</f>
        <v>0</v>
      </c>
      <c r="AH430" s="149">
        <f>VLOOKUP($J430,context!$K$2:$AC$348,7,FALSE)</f>
        <v>0</v>
      </c>
      <c r="AI430" s="149">
        <f>VLOOKUP($J430,context!$K$2:$AC$348,8,FALSE)</f>
        <v>0</v>
      </c>
      <c r="AJ430" s="149">
        <f>VLOOKUP($J430,context!$K$2:$AC$348,9,FALSE)</f>
        <v>0</v>
      </c>
      <c r="AK430" s="149">
        <f>VLOOKUP($J430,context!$K$2:$AC$348,10,FALSE)</f>
        <v>0</v>
      </c>
      <c r="AL430" s="149">
        <f>VLOOKUP($J430,context!$K$2:$AC$348,11,FALSE)</f>
        <v>0.4</v>
      </c>
      <c r="AM430" s="149">
        <f>VLOOKUP($J430,context!$K$2:$AC$348,12,FALSE)</f>
        <v>0</v>
      </c>
      <c r="AN430" s="149">
        <f>VLOOKUP($J430,context!$K$2:$AC$348,13,FALSE)</f>
        <v>0.4</v>
      </c>
      <c r="AO430" s="149">
        <f>VLOOKUP($J430,context!$K$2:$AC$348,14,FALSE)</f>
        <v>1</v>
      </c>
      <c r="AP430" s="149">
        <f>VLOOKUP($J430,context!$K$2:$AC$348,15,FALSE)</f>
        <v>0</v>
      </c>
      <c r="AQ430" s="149">
        <f>VLOOKUP($J430,context!$K$2:$AC$348,16,FALSE)</f>
        <v>0.4</v>
      </c>
      <c r="AR430" s="179">
        <f t="shared" si="6"/>
        <v>2.2000000000000002</v>
      </c>
    </row>
    <row r="431" spans="1:44" hidden="1">
      <c r="A431" s="52">
        <v>724</v>
      </c>
      <c r="B431" s="52" t="s">
        <v>13</v>
      </c>
      <c r="C431" s="117" t="s">
        <v>1902</v>
      </c>
      <c r="E431" s="69" t="s">
        <v>2271</v>
      </c>
      <c r="G431" s="62" t="s">
        <v>2072</v>
      </c>
      <c r="J431" s="70" t="s">
        <v>420</v>
      </c>
      <c r="K431" s="61" t="s">
        <v>2073</v>
      </c>
      <c r="L431" s="175">
        <v>0</v>
      </c>
      <c r="N431" s="63">
        <v>1</v>
      </c>
      <c r="P431" s="77" t="s">
        <v>65</v>
      </c>
      <c r="Q431" s="67" t="s">
        <v>108</v>
      </c>
      <c r="R431" s="68" t="s">
        <v>420</v>
      </c>
      <c r="S431" s="74" t="s">
        <v>66</v>
      </c>
      <c r="T431" s="115" t="s">
        <v>66</v>
      </c>
      <c r="U431" s="121" t="s">
        <v>171</v>
      </c>
      <c r="Y431" s="69" t="s">
        <v>609</v>
      </c>
      <c r="AB431" s="69" t="s">
        <v>2896</v>
      </c>
      <c r="AC431" s="69">
        <v>0</v>
      </c>
      <c r="AD431" s="7" t="s">
        <v>2863</v>
      </c>
      <c r="AE431" s="131" t="s">
        <v>2986</v>
      </c>
      <c r="AF431" s="149">
        <f>VLOOKUP($J431,context!$K$2:$AC$348,5,FALSE)</f>
        <v>0</v>
      </c>
      <c r="AG431" s="149">
        <f>VLOOKUP($J431,context!$K$2:$AC$348,6,FALSE)</f>
        <v>0</v>
      </c>
      <c r="AH431" s="149">
        <f>VLOOKUP($J431,context!$K$2:$AC$348,7,FALSE)</f>
        <v>0</v>
      </c>
      <c r="AI431" s="149">
        <f>VLOOKUP($J431,context!$K$2:$AC$348,8,FALSE)</f>
        <v>0</v>
      </c>
      <c r="AJ431" s="149">
        <f>VLOOKUP($J431,context!$K$2:$AC$348,9,FALSE)</f>
        <v>0</v>
      </c>
      <c r="AK431" s="149">
        <f>VLOOKUP($J431,context!$K$2:$AC$348,10,FALSE)</f>
        <v>0</v>
      </c>
      <c r="AL431" s="149">
        <f>VLOOKUP($J431,context!$K$2:$AC$348,11,FALSE)</f>
        <v>0.4</v>
      </c>
      <c r="AM431" s="149">
        <f>VLOOKUP($J431,context!$K$2:$AC$348,12,FALSE)</f>
        <v>0</v>
      </c>
      <c r="AN431" s="149">
        <f>VLOOKUP($J431,context!$K$2:$AC$348,13,FALSE)</f>
        <v>0.4</v>
      </c>
      <c r="AO431" s="149">
        <f>VLOOKUP($J431,context!$K$2:$AC$348,14,FALSE)</f>
        <v>1</v>
      </c>
      <c r="AP431" s="149">
        <f>VLOOKUP($J431,context!$K$2:$AC$348,15,FALSE)</f>
        <v>0</v>
      </c>
      <c r="AQ431" s="149">
        <f>VLOOKUP($J431,context!$K$2:$AC$348,16,FALSE)</f>
        <v>0.4</v>
      </c>
      <c r="AR431" s="149">
        <f t="shared" si="6"/>
        <v>2.2000000000000002</v>
      </c>
    </row>
    <row r="432" spans="1:44" hidden="1">
      <c r="A432" s="52">
        <v>740</v>
      </c>
      <c r="B432" s="52" t="s">
        <v>13</v>
      </c>
      <c r="C432" s="117" t="s">
        <v>1902</v>
      </c>
      <c r="E432" s="69" t="s">
        <v>2271</v>
      </c>
      <c r="G432" s="62" t="s">
        <v>2098</v>
      </c>
      <c r="J432" s="70" t="s">
        <v>420</v>
      </c>
      <c r="K432" s="69" t="s">
        <v>2099</v>
      </c>
      <c r="L432" s="175">
        <v>1</v>
      </c>
      <c r="N432" s="63">
        <v>1</v>
      </c>
      <c r="P432" s="77" t="s">
        <v>65</v>
      </c>
      <c r="Q432" s="67" t="s">
        <v>108</v>
      </c>
      <c r="R432" s="68" t="s">
        <v>420</v>
      </c>
      <c r="S432" s="74" t="s">
        <v>66</v>
      </c>
      <c r="T432" s="115" t="s">
        <v>66</v>
      </c>
      <c r="U432" s="121" t="s">
        <v>171</v>
      </c>
      <c r="Y432" s="69" t="s">
        <v>609</v>
      </c>
      <c r="AB432" s="69" t="s">
        <v>2899</v>
      </c>
      <c r="AC432" s="69">
        <v>0</v>
      </c>
      <c r="AD432" s="7" t="s">
        <v>2863</v>
      </c>
      <c r="AE432" s="131" t="s">
        <v>2806</v>
      </c>
      <c r="AF432" s="149">
        <f>VLOOKUP($J432,context!$K$2:$AC$348,5,FALSE)</f>
        <v>0</v>
      </c>
      <c r="AG432" s="149">
        <f>VLOOKUP($J432,context!$K$2:$AC$348,6,FALSE)</f>
        <v>0</v>
      </c>
      <c r="AH432" s="149">
        <f>VLOOKUP($J432,context!$K$2:$AC$348,7,FALSE)</f>
        <v>0</v>
      </c>
      <c r="AI432" s="149">
        <f>VLOOKUP($J432,context!$K$2:$AC$348,8,FALSE)</f>
        <v>0</v>
      </c>
      <c r="AJ432" s="149">
        <f>VLOOKUP($J432,context!$K$2:$AC$348,9,FALSE)</f>
        <v>0</v>
      </c>
      <c r="AK432" s="149">
        <f>VLOOKUP($J432,context!$K$2:$AC$348,10,FALSE)</f>
        <v>0</v>
      </c>
      <c r="AL432" s="149">
        <f>VLOOKUP($J432,context!$K$2:$AC$348,11,FALSE)</f>
        <v>0.4</v>
      </c>
      <c r="AM432" s="149">
        <f>VLOOKUP($J432,context!$K$2:$AC$348,12,FALSE)</f>
        <v>0</v>
      </c>
      <c r="AN432" s="149">
        <f>VLOOKUP($J432,context!$K$2:$AC$348,13,FALSE)</f>
        <v>0.4</v>
      </c>
      <c r="AO432" s="149">
        <f>VLOOKUP($J432,context!$K$2:$AC$348,14,FALSE)</f>
        <v>1</v>
      </c>
      <c r="AP432" s="149">
        <f>VLOOKUP($J432,context!$K$2:$AC$348,15,FALSE)</f>
        <v>0</v>
      </c>
      <c r="AQ432" s="149">
        <f>VLOOKUP($J432,context!$K$2:$AC$348,16,FALSE)</f>
        <v>0.4</v>
      </c>
      <c r="AR432" s="149">
        <f t="shared" si="6"/>
        <v>2.2000000000000002</v>
      </c>
    </row>
    <row r="433" spans="1:44" hidden="1">
      <c r="A433" s="52">
        <v>785</v>
      </c>
      <c r="B433" s="52" t="s">
        <v>13</v>
      </c>
      <c r="C433" s="117" t="s">
        <v>1902</v>
      </c>
      <c r="E433" s="69" t="s">
        <v>2271</v>
      </c>
      <c r="G433" s="62" t="s">
        <v>2166</v>
      </c>
      <c r="J433" s="70" t="s">
        <v>420</v>
      </c>
      <c r="K433" s="69" t="s">
        <v>2900</v>
      </c>
      <c r="L433" s="175">
        <v>0</v>
      </c>
      <c r="N433" s="63">
        <v>1</v>
      </c>
      <c r="P433" s="77" t="s">
        <v>65</v>
      </c>
      <c r="Q433" s="67" t="s">
        <v>108</v>
      </c>
      <c r="R433" s="68" t="s">
        <v>420</v>
      </c>
      <c r="S433" s="74" t="s">
        <v>66</v>
      </c>
      <c r="T433" s="115" t="s">
        <v>66</v>
      </c>
      <c r="U433" s="121" t="s">
        <v>171</v>
      </c>
      <c r="Y433" s="69" t="s">
        <v>609</v>
      </c>
      <c r="AB433" s="69" t="s">
        <v>2901</v>
      </c>
      <c r="AC433" s="69">
        <v>0</v>
      </c>
      <c r="AD433" s="7" t="s">
        <v>2863</v>
      </c>
      <c r="AE433" s="131" t="s">
        <v>3046</v>
      </c>
      <c r="AF433" s="149">
        <f>VLOOKUP($J433,context!$K$2:$AC$348,5,FALSE)</f>
        <v>0</v>
      </c>
      <c r="AG433" s="149">
        <f>VLOOKUP($J433,context!$K$2:$AC$348,6,FALSE)</f>
        <v>0</v>
      </c>
      <c r="AH433" s="149">
        <f>VLOOKUP($J433,context!$K$2:$AC$348,7,FALSE)</f>
        <v>0</v>
      </c>
      <c r="AI433" s="149">
        <f>VLOOKUP($J433,context!$K$2:$AC$348,8,FALSE)</f>
        <v>0</v>
      </c>
      <c r="AJ433" s="149">
        <f>VLOOKUP($J433,context!$K$2:$AC$348,9,FALSE)</f>
        <v>0</v>
      </c>
      <c r="AK433" s="149">
        <f>VLOOKUP($J433,context!$K$2:$AC$348,10,FALSE)</f>
        <v>0</v>
      </c>
      <c r="AL433" s="149">
        <f>VLOOKUP($J433,context!$K$2:$AC$348,11,FALSE)</f>
        <v>0.4</v>
      </c>
      <c r="AM433" s="149">
        <f>VLOOKUP($J433,context!$K$2:$AC$348,12,FALSE)</f>
        <v>0</v>
      </c>
      <c r="AN433" s="149">
        <f>VLOOKUP($J433,context!$K$2:$AC$348,13,FALSE)</f>
        <v>0.4</v>
      </c>
      <c r="AO433" s="149">
        <f>VLOOKUP($J433,context!$K$2:$AC$348,14,FALSE)</f>
        <v>1</v>
      </c>
      <c r="AP433" s="149">
        <f>VLOOKUP($J433,context!$K$2:$AC$348,15,FALSE)</f>
        <v>0</v>
      </c>
      <c r="AQ433" s="149">
        <f>VLOOKUP($J433,context!$K$2:$AC$348,16,FALSE)</f>
        <v>0.4</v>
      </c>
      <c r="AR433" s="149">
        <f t="shared" si="6"/>
        <v>2.2000000000000002</v>
      </c>
    </row>
    <row r="434" spans="1:44" hidden="1">
      <c r="A434" s="122">
        <v>886</v>
      </c>
      <c r="B434" s="52" t="s">
        <v>13</v>
      </c>
      <c r="C434" s="123" t="s">
        <v>2413</v>
      </c>
      <c r="D434" s="123" t="s">
        <v>2554</v>
      </c>
      <c r="E434" s="122" t="s">
        <v>2414</v>
      </c>
      <c r="F434" s="122">
        <v>3</v>
      </c>
      <c r="G434" s="124" t="s">
        <v>2555</v>
      </c>
      <c r="H434" s="122"/>
      <c r="I434" s="122"/>
      <c r="J434" s="70" t="s">
        <v>420</v>
      </c>
      <c r="K434" s="122" t="s">
        <v>2556</v>
      </c>
      <c r="L434" s="175">
        <v>0</v>
      </c>
      <c r="M434" s="122"/>
      <c r="N434" s="123">
        <v>1</v>
      </c>
      <c r="O434" s="126"/>
      <c r="P434" s="122" t="s">
        <v>65</v>
      </c>
      <c r="Q434" s="127"/>
      <c r="R434" s="68" t="s">
        <v>420</v>
      </c>
      <c r="S434" s="74" t="s">
        <v>66</v>
      </c>
      <c r="T434" s="115" t="s">
        <v>66</v>
      </c>
      <c r="U434" s="121" t="s">
        <v>95</v>
      </c>
      <c r="V434" s="127"/>
      <c r="X434" s="69" t="s">
        <v>609</v>
      </c>
      <c r="Y434" s="69" t="s">
        <v>609</v>
      </c>
      <c r="Z434" s="122"/>
      <c r="AA434" s="122"/>
      <c r="AB434" s="122" t="s">
        <v>2897</v>
      </c>
      <c r="AC434" s="122">
        <v>0</v>
      </c>
      <c r="AD434" s="7" t="s">
        <v>2863</v>
      </c>
      <c r="AE434" s="131" t="s">
        <v>3046</v>
      </c>
      <c r="AF434" s="149">
        <f>VLOOKUP($J434,context!$K$2:$AC$348,5,FALSE)</f>
        <v>0</v>
      </c>
      <c r="AG434" s="149">
        <f>VLOOKUP($J434,context!$K$2:$AC$348,6,FALSE)</f>
        <v>0</v>
      </c>
      <c r="AH434" s="149">
        <f>VLOOKUP($J434,context!$K$2:$AC$348,7,FALSE)</f>
        <v>0</v>
      </c>
      <c r="AI434" s="149">
        <f>VLOOKUP($J434,context!$K$2:$AC$348,8,FALSE)</f>
        <v>0</v>
      </c>
      <c r="AJ434" s="149">
        <f>VLOOKUP($J434,context!$K$2:$AC$348,9,FALSE)</f>
        <v>0</v>
      </c>
      <c r="AK434" s="149">
        <f>VLOOKUP($J434,context!$K$2:$AC$348,10,FALSE)</f>
        <v>0</v>
      </c>
      <c r="AL434" s="149">
        <f>VLOOKUP($J434,context!$K$2:$AC$348,11,FALSE)</f>
        <v>0.4</v>
      </c>
      <c r="AM434" s="149">
        <f>VLOOKUP($J434,context!$K$2:$AC$348,12,FALSE)</f>
        <v>0</v>
      </c>
      <c r="AN434" s="149">
        <f>VLOOKUP($J434,context!$K$2:$AC$348,13,FALSE)</f>
        <v>0.4</v>
      </c>
      <c r="AO434" s="149">
        <f>VLOOKUP($J434,context!$K$2:$AC$348,14,FALSE)</f>
        <v>1</v>
      </c>
      <c r="AP434" s="149">
        <f>VLOOKUP($J434,context!$K$2:$AC$348,15,FALSE)</f>
        <v>0</v>
      </c>
      <c r="AQ434" s="149">
        <f>VLOOKUP($J434,context!$K$2:$AC$348,16,FALSE)</f>
        <v>0.4</v>
      </c>
      <c r="AR434" s="149">
        <f t="shared" si="6"/>
        <v>2.2000000000000002</v>
      </c>
    </row>
    <row r="435" spans="1:44" hidden="1">
      <c r="A435" s="52">
        <v>613</v>
      </c>
      <c r="B435" s="52" t="s">
        <v>13</v>
      </c>
      <c r="C435" s="117" t="s">
        <v>1902</v>
      </c>
      <c r="E435" s="69" t="s">
        <v>2271</v>
      </c>
      <c r="G435" s="62" t="s">
        <v>215</v>
      </c>
      <c r="J435" s="70" t="s">
        <v>2310</v>
      </c>
      <c r="K435" s="69" t="s">
        <v>1910</v>
      </c>
      <c r="L435" s="175">
        <v>1</v>
      </c>
      <c r="N435" s="63">
        <v>0.6</v>
      </c>
      <c r="P435" s="77" t="s">
        <v>65</v>
      </c>
      <c r="Q435" s="67" t="s">
        <v>108</v>
      </c>
      <c r="R435" s="68" t="s">
        <v>420</v>
      </c>
      <c r="S435" s="74" t="s">
        <v>66</v>
      </c>
      <c r="T435" s="115" t="s">
        <v>66</v>
      </c>
      <c r="U435" s="121" t="s">
        <v>171</v>
      </c>
      <c r="Y435" s="69" t="s">
        <v>609</v>
      </c>
      <c r="AB435" s="69" t="s">
        <v>2898</v>
      </c>
      <c r="AC435" s="61">
        <v>0</v>
      </c>
      <c r="AD435" s="7" t="s">
        <v>2863</v>
      </c>
      <c r="AE435" s="131" t="s">
        <v>2776</v>
      </c>
      <c r="AF435" s="149">
        <f>VLOOKUP($J435,context!$K$2:$AC$348,5,FALSE)</f>
        <v>0</v>
      </c>
      <c r="AG435" s="149">
        <f>VLOOKUP($J435,context!$K$2:$AC$348,6,FALSE)</f>
        <v>0</v>
      </c>
      <c r="AH435" s="149">
        <f>VLOOKUP($J435,context!$K$2:$AC$348,7,FALSE)</f>
        <v>0</v>
      </c>
      <c r="AI435" s="149">
        <f>VLOOKUP($J435,context!$K$2:$AC$348,8,FALSE)</f>
        <v>0</v>
      </c>
      <c r="AJ435" s="149">
        <f>VLOOKUP($J435,context!$K$2:$AC$348,9,FALSE)</f>
        <v>0</v>
      </c>
      <c r="AK435" s="149">
        <f>VLOOKUP($J435,context!$K$2:$AC$348,10,FALSE)</f>
        <v>0</v>
      </c>
      <c r="AL435" s="149">
        <f>VLOOKUP($J435,context!$K$2:$AC$348,11,FALSE)</f>
        <v>0.4</v>
      </c>
      <c r="AM435" s="149">
        <f>VLOOKUP($J435,context!$K$2:$AC$348,12,FALSE)</f>
        <v>0</v>
      </c>
      <c r="AN435" s="149">
        <f>VLOOKUP($J435,context!$K$2:$AC$348,13,FALSE)</f>
        <v>0.4</v>
      </c>
      <c r="AO435" s="149">
        <f>VLOOKUP($J435,context!$K$2:$AC$348,14,FALSE)</f>
        <v>1</v>
      </c>
      <c r="AP435" s="149">
        <f>VLOOKUP($J435,context!$K$2:$AC$348,15,FALSE)</f>
        <v>0</v>
      </c>
      <c r="AQ435" s="149">
        <f>VLOOKUP($J435,context!$K$2:$AC$348,16,FALSE)</f>
        <v>0.6</v>
      </c>
      <c r="AR435" s="149">
        <f t="shared" si="6"/>
        <v>2.4</v>
      </c>
    </row>
    <row r="436" spans="1:44" hidden="1">
      <c r="A436" s="52">
        <v>701</v>
      </c>
      <c r="B436" s="52" t="s">
        <v>13</v>
      </c>
      <c r="C436" s="117" t="s">
        <v>1902</v>
      </c>
      <c r="E436" s="69" t="s">
        <v>2271</v>
      </c>
      <c r="G436" s="62" t="s">
        <v>2038</v>
      </c>
      <c r="J436" s="70" t="s">
        <v>2301</v>
      </c>
      <c r="K436" s="69" t="s">
        <v>2902</v>
      </c>
      <c r="L436" s="175">
        <v>1</v>
      </c>
      <c r="N436" s="63">
        <v>0.8</v>
      </c>
      <c r="P436" s="77" t="s">
        <v>65</v>
      </c>
      <c r="Q436" s="67" t="s">
        <v>108</v>
      </c>
      <c r="R436" s="68" t="s">
        <v>420</v>
      </c>
      <c r="S436" s="74" t="s">
        <v>66</v>
      </c>
      <c r="T436" s="115" t="s">
        <v>66</v>
      </c>
      <c r="U436" s="121" t="s">
        <v>171</v>
      </c>
      <c r="Y436" s="69" t="s">
        <v>609</v>
      </c>
      <c r="AB436" s="69" t="s">
        <v>2903</v>
      </c>
      <c r="AC436" s="61">
        <v>-1</v>
      </c>
      <c r="AD436" s="7" t="s">
        <v>2863</v>
      </c>
      <c r="AE436" s="131" t="s">
        <v>2776</v>
      </c>
      <c r="AF436" s="149">
        <f>VLOOKUP($J436,context!$K$2:$AC$348,5,FALSE)</f>
        <v>0</v>
      </c>
      <c r="AG436" s="149">
        <f>VLOOKUP($J436,context!$K$2:$AC$348,6,FALSE)</f>
        <v>0</v>
      </c>
      <c r="AH436" s="149">
        <f>VLOOKUP($J436,context!$K$2:$AC$348,7,FALSE)</f>
        <v>0</v>
      </c>
      <c r="AI436" s="149">
        <f>VLOOKUP($J436,context!$K$2:$AC$348,8,FALSE)</f>
        <v>0</v>
      </c>
      <c r="AJ436" s="149">
        <f>VLOOKUP($J436,context!$K$2:$AC$348,9,FALSE)</f>
        <v>0</v>
      </c>
      <c r="AK436" s="149">
        <f>VLOOKUP($J436,context!$K$2:$AC$348,10,FALSE)</f>
        <v>0</v>
      </c>
      <c r="AL436" s="149">
        <f>VLOOKUP($J436,context!$K$2:$AC$348,11,FALSE)</f>
        <v>0.4</v>
      </c>
      <c r="AM436" s="149">
        <f>VLOOKUP($J436,context!$K$2:$AC$348,12,FALSE)</f>
        <v>0</v>
      </c>
      <c r="AN436" s="149">
        <f>VLOOKUP($J436,context!$K$2:$AC$348,13,FALSE)</f>
        <v>0.4</v>
      </c>
      <c r="AO436" s="149">
        <f>VLOOKUP($J436,context!$K$2:$AC$348,14,FALSE)</f>
        <v>1</v>
      </c>
      <c r="AP436" s="149">
        <f>VLOOKUP($J436,context!$K$2:$AC$348,15,FALSE)</f>
        <v>0</v>
      </c>
      <c r="AQ436" s="149">
        <f>VLOOKUP($J436,context!$K$2:$AC$348,16,FALSE)</f>
        <v>0.4</v>
      </c>
      <c r="AR436" s="149">
        <f t="shared" si="6"/>
        <v>2.2000000000000002</v>
      </c>
    </row>
    <row r="437" spans="1:44" hidden="1">
      <c r="A437" s="52">
        <v>750</v>
      </c>
      <c r="B437" s="52" t="s">
        <v>13</v>
      </c>
      <c r="C437" s="117" t="s">
        <v>1902</v>
      </c>
      <c r="E437" s="69" t="s">
        <v>2271</v>
      </c>
      <c r="G437" s="62" t="s">
        <v>2114</v>
      </c>
      <c r="J437" s="70" t="s">
        <v>2308</v>
      </c>
      <c r="K437" s="69" t="s">
        <v>2904</v>
      </c>
      <c r="L437" s="175">
        <v>1</v>
      </c>
      <c r="N437" s="63">
        <v>0.4</v>
      </c>
      <c r="P437" s="77" t="s">
        <v>65</v>
      </c>
      <c r="Q437" s="67" t="s">
        <v>108</v>
      </c>
      <c r="R437" s="68" t="s">
        <v>420</v>
      </c>
      <c r="S437" s="74" t="s">
        <v>66</v>
      </c>
      <c r="T437" s="115" t="s">
        <v>66</v>
      </c>
      <c r="U437" s="121" t="s">
        <v>171</v>
      </c>
      <c r="Y437" s="69" t="s">
        <v>609</v>
      </c>
      <c r="AB437" s="69" t="s">
        <v>2905</v>
      </c>
      <c r="AC437" s="61">
        <v>-1</v>
      </c>
      <c r="AD437" s="7" t="s">
        <v>2863</v>
      </c>
      <c r="AE437" s="131" t="s">
        <v>2776</v>
      </c>
      <c r="AF437" s="149">
        <f>VLOOKUP($J437,context!$K$2:$AC$348,5,FALSE)</f>
        <v>0</v>
      </c>
      <c r="AG437" s="149">
        <f>VLOOKUP($J437,context!$K$2:$AC$348,6,FALSE)</f>
        <v>0</v>
      </c>
      <c r="AH437" s="149">
        <f>VLOOKUP($J437,context!$K$2:$AC$348,7,FALSE)</f>
        <v>0</v>
      </c>
      <c r="AI437" s="149">
        <f>VLOOKUP($J437,context!$K$2:$AC$348,8,FALSE)</f>
        <v>0</v>
      </c>
      <c r="AJ437" s="149">
        <f>VLOOKUP($J437,context!$K$2:$AC$348,9,FALSE)</f>
        <v>0</v>
      </c>
      <c r="AK437" s="149">
        <f>VLOOKUP($J437,context!$K$2:$AC$348,10,FALSE)</f>
        <v>0</v>
      </c>
      <c r="AL437" s="149">
        <f>VLOOKUP($J437,context!$K$2:$AC$348,11,FALSE)</f>
        <v>0.4</v>
      </c>
      <c r="AM437" s="149">
        <f>VLOOKUP($J437,context!$K$2:$AC$348,12,FALSE)</f>
        <v>0</v>
      </c>
      <c r="AN437" s="149">
        <f>VLOOKUP($J437,context!$K$2:$AC$348,13,FALSE)</f>
        <v>0.2</v>
      </c>
      <c r="AO437" s="149">
        <f>VLOOKUP($J437,context!$K$2:$AC$348,14,FALSE)</f>
        <v>1</v>
      </c>
      <c r="AP437" s="149">
        <f>VLOOKUP($J437,context!$K$2:$AC$348,15,FALSE)</f>
        <v>0</v>
      </c>
      <c r="AQ437" s="149">
        <f>VLOOKUP($J437,context!$K$2:$AC$348,16,FALSE)</f>
        <v>0.2</v>
      </c>
      <c r="AR437" s="149">
        <f t="shared" si="6"/>
        <v>1.8</v>
      </c>
    </row>
    <row r="438" spans="1:44" hidden="1">
      <c r="A438" s="52">
        <v>297</v>
      </c>
      <c r="B438" s="52" t="s">
        <v>2708</v>
      </c>
      <c r="C438" s="66" t="s">
        <v>905</v>
      </c>
      <c r="D438" s="52"/>
      <c r="E438" s="77" t="s">
        <v>906</v>
      </c>
      <c r="F438" s="50">
        <v>5</v>
      </c>
      <c r="G438" s="50" t="s">
        <v>907</v>
      </c>
      <c r="H438" s="77" t="s">
        <v>917</v>
      </c>
      <c r="I438" s="69" t="s">
        <v>918</v>
      </c>
      <c r="J438" s="70" t="s">
        <v>294</v>
      </c>
      <c r="K438" s="77"/>
      <c r="L438" s="77">
        <v>0</v>
      </c>
      <c r="M438" s="77"/>
      <c r="N438" s="6">
        <v>0.8</v>
      </c>
      <c r="O438" s="55">
        <v>43015</v>
      </c>
      <c r="P438" s="77" t="s">
        <v>65</v>
      </c>
      <c r="Q438" s="67" t="s">
        <v>108</v>
      </c>
      <c r="R438" s="68" t="s">
        <v>294</v>
      </c>
      <c r="S438" s="74" t="s">
        <v>235</v>
      </c>
      <c r="T438" s="115" t="s">
        <v>235</v>
      </c>
      <c r="U438" s="121" t="s">
        <v>171</v>
      </c>
      <c r="W438" s="77"/>
      <c r="X438" s="69" t="s">
        <v>609</v>
      </c>
      <c r="Y438" s="77"/>
      <c r="Z438" s="77"/>
      <c r="AB438" s="77"/>
      <c r="AC438" s="69">
        <v>1</v>
      </c>
      <c r="AD438" s="7"/>
      <c r="AE438" s="70" t="s">
        <v>2803</v>
      </c>
      <c r="AF438" s="149">
        <f>VLOOKUP($J438,context!$K$2:$AC$348,5,FALSE)</f>
        <v>0</v>
      </c>
      <c r="AG438" s="149">
        <f>VLOOKUP($J438,context!$K$2:$AC$348,6,FALSE)</f>
        <v>0</v>
      </c>
      <c r="AH438" s="149">
        <f>VLOOKUP($J438,context!$K$2:$AC$348,7,FALSE)</f>
        <v>0</v>
      </c>
      <c r="AI438" s="149">
        <f>VLOOKUP($J438,context!$K$2:$AC$348,8,FALSE)</f>
        <v>0.4</v>
      </c>
      <c r="AJ438" s="149">
        <f>VLOOKUP($J438,context!$K$2:$AC$348,9,FALSE)</f>
        <v>0</v>
      </c>
      <c r="AK438" s="149">
        <f>VLOOKUP($J438,context!$K$2:$AC$348,10,FALSE)</f>
        <v>0.2</v>
      </c>
      <c r="AL438" s="149">
        <f>VLOOKUP($J438,context!$K$2:$AC$348,11,FALSE)</f>
        <v>0.4</v>
      </c>
      <c r="AM438" s="149">
        <f>VLOOKUP($J438,context!$K$2:$AC$348,12,FALSE)</f>
        <v>0</v>
      </c>
      <c r="AN438" s="149">
        <f>VLOOKUP($J438,context!$K$2:$AC$348,13,FALSE)</f>
        <v>0.8</v>
      </c>
      <c r="AO438" s="149">
        <f>VLOOKUP($J438,context!$K$2:$AC$348,14,FALSE)</f>
        <v>1</v>
      </c>
      <c r="AP438" s="149">
        <f>VLOOKUP($J438,context!$K$2:$AC$348,15,FALSE)</f>
        <v>0</v>
      </c>
      <c r="AQ438" s="149">
        <f>VLOOKUP($J438,context!$K$2:$AC$348,16,FALSE)</f>
        <v>0.8</v>
      </c>
      <c r="AR438" s="149">
        <f t="shared" si="6"/>
        <v>3.5999999999999996</v>
      </c>
    </row>
    <row r="439" spans="1:44" hidden="1">
      <c r="A439" s="52">
        <v>356</v>
      </c>
      <c r="B439" s="52" t="s">
        <v>2708</v>
      </c>
      <c r="C439" s="66" t="s">
        <v>905</v>
      </c>
      <c r="D439" s="52"/>
      <c r="E439" s="77" t="s">
        <v>906</v>
      </c>
      <c r="F439" s="50">
        <v>5</v>
      </c>
      <c r="G439" s="50" t="s">
        <v>294</v>
      </c>
      <c r="H439" s="77" t="s">
        <v>294</v>
      </c>
      <c r="I439" s="69" t="s">
        <v>294</v>
      </c>
      <c r="J439" s="70" t="s">
        <v>294</v>
      </c>
      <c r="K439" s="77"/>
      <c r="L439" s="77">
        <v>0</v>
      </c>
      <c r="M439" s="77"/>
      <c r="N439" s="6">
        <v>0.6</v>
      </c>
      <c r="O439" s="55">
        <v>43015</v>
      </c>
      <c r="P439" s="77" t="s">
        <v>65</v>
      </c>
      <c r="Q439" s="67" t="s">
        <v>108</v>
      </c>
      <c r="R439" s="68" t="s">
        <v>294</v>
      </c>
      <c r="S439" s="74" t="s">
        <v>235</v>
      </c>
      <c r="T439" s="115" t="s">
        <v>235</v>
      </c>
      <c r="U439" s="121" t="s">
        <v>171</v>
      </c>
      <c r="W439" s="77"/>
      <c r="X439" s="69" t="s">
        <v>609</v>
      </c>
      <c r="Y439" s="77"/>
      <c r="Z439" s="77"/>
      <c r="AB439" s="77"/>
      <c r="AC439" s="69">
        <v>1</v>
      </c>
      <c r="AD439" s="7"/>
      <c r="AE439" s="70" t="s">
        <v>2803</v>
      </c>
      <c r="AF439" s="149">
        <f>VLOOKUP($J439,context!$K$2:$AC$348,5,FALSE)</f>
        <v>0</v>
      </c>
      <c r="AG439" s="149">
        <f>VLOOKUP($J439,context!$K$2:$AC$348,6,FALSE)</f>
        <v>0</v>
      </c>
      <c r="AH439" s="149">
        <f>VLOOKUP($J439,context!$K$2:$AC$348,7,FALSE)</f>
        <v>0</v>
      </c>
      <c r="AI439" s="149">
        <f>VLOOKUP($J439,context!$K$2:$AC$348,8,FALSE)</f>
        <v>0.4</v>
      </c>
      <c r="AJ439" s="149">
        <f>VLOOKUP($J439,context!$K$2:$AC$348,9,FALSE)</f>
        <v>0</v>
      </c>
      <c r="AK439" s="149">
        <f>VLOOKUP($J439,context!$K$2:$AC$348,10,FALSE)</f>
        <v>0.2</v>
      </c>
      <c r="AL439" s="149">
        <f>VLOOKUP($J439,context!$K$2:$AC$348,11,FALSE)</f>
        <v>0.4</v>
      </c>
      <c r="AM439" s="149">
        <f>VLOOKUP($J439,context!$K$2:$AC$348,12,FALSE)</f>
        <v>0</v>
      </c>
      <c r="AN439" s="149">
        <f>VLOOKUP($J439,context!$K$2:$AC$348,13,FALSE)</f>
        <v>0.8</v>
      </c>
      <c r="AO439" s="149">
        <f>VLOOKUP($J439,context!$K$2:$AC$348,14,FALSE)</f>
        <v>1</v>
      </c>
      <c r="AP439" s="149">
        <f>VLOOKUP($J439,context!$K$2:$AC$348,15,FALSE)</f>
        <v>0</v>
      </c>
      <c r="AQ439" s="149">
        <f>VLOOKUP($J439,context!$K$2:$AC$348,16,FALSE)</f>
        <v>0.8</v>
      </c>
      <c r="AR439" s="149">
        <f t="shared" si="6"/>
        <v>3.5999999999999996</v>
      </c>
    </row>
    <row r="440" spans="1:44" hidden="1">
      <c r="A440" s="52">
        <v>112</v>
      </c>
      <c r="B440" s="52" t="s">
        <v>13</v>
      </c>
      <c r="C440" s="66" t="s">
        <v>730</v>
      </c>
      <c r="D440" s="52"/>
      <c r="E440" s="77" t="s">
        <v>722</v>
      </c>
      <c r="F440" s="50">
        <v>4</v>
      </c>
      <c r="G440" s="50" t="s">
        <v>294</v>
      </c>
      <c r="H440" s="77"/>
      <c r="I440" s="69" t="s">
        <v>294</v>
      </c>
      <c r="J440" s="70" t="s">
        <v>294</v>
      </c>
      <c r="K440" s="77"/>
      <c r="L440" s="77">
        <v>0</v>
      </c>
      <c r="M440" s="77"/>
      <c r="N440" s="6">
        <v>0.6</v>
      </c>
      <c r="O440" s="55">
        <v>43017</v>
      </c>
      <c r="P440" s="77" t="s">
        <v>65</v>
      </c>
      <c r="Q440" s="67" t="s">
        <v>108</v>
      </c>
      <c r="R440" s="68" t="s">
        <v>294</v>
      </c>
      <c r="S440" s="74" t="s">
        <v>235</v>
      </c>
      <c r="T440" s="115" t="s">
        <v>235</v>
      </c>
      <c r="U440" s="121" t="s">
        <v>171</v>
      </c>
      <c r="W440" s="77"/>
      <c r="X440" s="69" t="s">
        <v>609</v>
      </c>
      <c r="Y440" s="77"/>
      <c r="Z440" s="77"/>
      <c r="AB440" s="77"/>
      <c r="AC440" s="69">
        <v>1</v>
      </c>
      <c r="AD440" s="7"/>
      <c r="AE440" s="70" t="s">
        <v>2803</v>
      </c>
      <c r="AF440" s="149">
        <f>VLOOKUP($J440,context!$K$2:$AC$348,5,FALSE)</f>
        <v>0</v>
      </c>
      <c r="AG440" s="149">
        <f>VLOOKUP($J440,context!$K$2:$AC$348,6,FALSE)</f>
        <v>0</v>
      </c>
      <c r="AH440" s="149">
        <f>VLOOKUP($J440,context!$K$2:$AC$348,7,FALSE)</f>
        <v>0</v>
      </c>
      <c r="AI440" s="149">
        <f>VLOOKUP($J440,context!$K$2:$AC$348,8,FALSE)</f>
        <v>0.4</v>
      </c>
      <c r="AJ440" s="149">
        <f>VLOOKUP($J440,context!$K$2:$AC$348,9,FALSE)</f>
        <v>0</v>
      </c>
      <c r="AK440" s="149">
        <f>VLOOKUP($J440,context!$K$2:$AC$348,10,FALSE)</f>
        <v>0.2</v>
      </c>
      <c r="AL440" s="149">
        <f>VLOOKUP($J440,context!$K$2:$AC$348,11,FALSE)</f>
        <v>0.4</v>
      </c>
      <c r="AM440" s="149">
        <f>VLOOKUP($J440,context!$K$2:$AC$348,12,FALSE)</f>
        <v>0</v>
      </c>
      <c r="AN440" s="149">
        <f>VLOOKUP($J440,context!$K$2:$AC$348,13,FALSE)</f>
        <v>0.8</v>
      </c>
      <c r="AO440" s="149">
        <f>VLOOKUP($J440,context!$K$2:$AC$348,14,FALSE)</f>
        <v>1</v>
      </c>
      <c r="AP440" s="149">
        <f>VLOOKUP($J440,context!$K$2:$AC$348,15,FALSE)</f>
        <v>0</v>
      </c>
      <c r="AQ440" s="149">
        <f>VLOOKUP($J440,context!$K$2:$AC$348,16,FALSE)</f>
        <v>0.8</v>
      </c>
      <c r="AR440" s="149">
        <f t="shared" si="6"/>
        <v>3.5999999999999996</v>
      </c>
    </row>
    <row r="441" spans="1:44" hidden="1">
      <c r="A441" s="52">
        <v>409</v>
      </c>
      <c r="B441" s="52" t="s">
        <v>2708</v>
      </c>
      <c r="C441" s="52" t="s">
        <v>905</v>
      </c>
      <c r="D441" s="52"/>
      <c r="E441" s="175" t="s">
        <v>1104</v>
      </c>
      <c r="F441" s="176">
        <v>4</v>
      </c>
      <c r="G441" s="175" t="s">
        <v>294</v>
      </c>
      <c r="H441" s="77"/>
      <c r="I441" s="69" t="s">
        <v>294</v>
      </c>
      <c r="J441" s="177" t="s">
        <v>294</v>
      </c>
      <c r="K441" s="175" t="s">
        <v>294</v>
      </c>
      <c r="L441" s="175">
        <v>0</v>
      </c>
      <c r="M441" s="175"/>
      <c r="N441" s="52">
        <v>0.6</v>
      </c>
      <c r="O441" s="55">
        <v>43015</v>
      </c>
      <c r="P441" s="77" t="s">
        <v>65</v>
      </c>
      <c r="Q441" s="67" t="s">
        <v>108</v>
      </c>
      <c r="R441" s="177" t="s">
        <v>294</v>
      </c>
      <c r="S441" s="177" t="s">
        <v>235</v>
      </c>
      <c r="T441" s="52" t="s">
        <v>235</v>
      </c>
      <c r="U441" s="178" t="s">
        <v>171</v>
      </c>
      <c r="V441" s="178"/>
      <c r="W441" s="175"/>
      <c r="X441" s="175" t="s">
        <v>609</v>
      </c>
      <c r="Y441" s="175"/>
      <c r="Z441" s="175"/>
      <c r="AA441" s="175"/>
      <c r="AB441" s="175"/>
      <c r="AC441" s="175">
        <v>1</v>
      </c>
      <c r="AD441" s="175"/>
      <c r="AE441" s="177" t="s">
        <v>2803</v>
      </c>
      <c r="AF441" s="179">
        <f>VLOOKUP($J441,context!$K$2:$AC$348,5,FALSE)</f>
        <v>0</v>
      </c>
      <c r="AG441" s="179">
        <f>VLOOKUP($J441,context!$K$2:$AC$348,6,FALSE)</f>
        <v>0</v>
      </c>
      <c r="AH441" s="179">
        <f>VLOOKUP($J441,context!$K$2:$AC$348,7,FALSE)</f>
        <v>0</v>
      </c>
      <c r="AI441" s="179">
        <f>VLOOKUP($J441,context!$K$2:$AC$348,8,FALSE)</f>
        <v>0.4</v>
      </c>
      <c r="AJ441" s="179">
        <f>VLOOKUP($J441,context!$K$2:$AC$348,9,FALSE)</f>
        <v>0</v>
      </c>
      <c r="AK441" s="179">
        <f>VLOOKUP($J441,context!$K$2:$AC$348,10,FALSE)</f>
        <v>0.2</v>
      </c>
      <c r="AL441" s="179">
        <f>VLOOKUP($J441,context!$K$2:$AC$348,11,FALSE)</f>
        <v>0.4</v>
      </c>
      <c r="AM441" s="179">
        <f>VLOOKUP($J441,context!$K$2:$AC$348,12,FALSE)</f>
        <v>0</v>
      </c>
      <c r="AN441" s="179">
        <f>VLOOKUP($J441,context!$K$2:$AC$348,13,FALSE)</f>
        <v>0.8</v>
      </c>
      <c r="AO441" s="179">
        <f>VLOOKUP($J441,context!$K$2:$AC$348,14,FALSE)</f>
        <v>1</v>
      </c>
      <c r="AP441" s="179">
        <f>VLOOKUP($J441,context!$K$2:$AC$348,15,FALSE)</f>
        <v>0</v>
      </c>
      <c r="AQ441" s="179">
        <f>VLOOKUP($J441,context!$K$2:$AC$348,16,FALSE)</f>
        <v>0.8</v>
      </c>
      <c r="AR441" s="149">
        <f t="shared" si="6"/>
        <v>3.5999999999999996</v>
      </c>
    </row>
    <row r="442" spans="1:44">
      <c r="A442" s="52">
        <v>518</v>
      </c>
      <c r="B442" s="52" t="s">
        <v>13</v>
      </c>
      <c r="C442" s="66" t="s">
        <v>44</v>
      </c>
      <c r="D442" s="52"/>
      <c r="E442" s="69" t="s">
        <v>1778</v>
      </c>
      <c r="F442" s="69" t="s">
        <v>1779</v>
      </c>
      <c r="G442" s="77" t="s">
        <v>294</v>
      </c>
      <c r="I442" s="77" t="s">
        <v>294</v>
      </c>
      <c r="J442" s="62" t="s">
        <v>294</v>
      </c>
      <c r="K442" s="69" t="s">
        <v>1738</v>
      </c>
      <c r="L442" s="77">
        <v>0</v>
      </c>
      <c r="M442" s="77"/>
      <c r="N442" s="6">
        <v>0.8</v>
      </c>
      <c r="O442" s="55"/>
      <c r="P442" s="77" t="s">
        <v>65</v>
      </c>
      <c r="Q442" s="67" t="s">
        <v>108</v>
      </c>
      <c r="R442" s="68" t="s">
        <v>294</v>
      </c>
      <c r="S442" s="74" t="s">
        <v>235</v>
      </c>
      <c r="T442" s="115" t="s">
        <v>235</v>
      </c>
      <c r="U442" s="121" t="s">
        <v>171</v>
      </c>
      <c r="W442" s="77"/>
      <c r="X442" s="77"/>
      <c r="Y442" s="77"/>
      <c r="AB442" s="77"/>
      <c r="AC442" s="69">
        <v>1</v>
      </c>
      <c r="AE442" s="70" t="s">
        <v>2803</v>
      </c>
      <c r="AF442" s="149">
        <f>VLOOKUP($J442,context!$K$2:$AC$348,5,FALSE)</f>
        <v>0</v>
      </c>
      <c r="AG442" s="149">
        <f>VLOOKUP($J442,context!$K$2:$AC$348,6,FALSE)</f>
        <v>0</v>
      </c>
      <c r="AH442" s="149">
        <f>VLOOKUP($J442,context!$K$2:$AC$348,7,FALSE)</f>
        <v>0</v>
      </c>
      <c r="AI442" s="149">
        <f>VLOOKUP($J442,context!$K$2:$AC$348,8,FALSE)</f>
        <v>0.4</v>
      </c>
      <c r="AJ442" s="149">
        <f>VLOOKUP($J442,context!$K$2:$AC$348,9,FALSE)</f>
        <v>0</v>
      </c>
      <c r="AK442" s="149">
        <f>VLOOKUP($J442,context!$K$2:$AC$348,10,FALSE)</f>
        <v>0.2</v>
      </c>
      <c r="AL442" s="149">
        <f>VLOOKUP($J442,context!$K$2:$AC$348,11,FALSE)</f>
        <v>0.4</v>
      </c>
      <c r="AM442" s="149">
        <f>VLOOKUP($J442,context!$K$2:$AC$348,12,FALSE)</f>
        <v>0</v>
      </c>
      <c r="AN442" s="149">
        <f>VLOOKUP($J442,context!$K$2:$AC$348,13,FALSE)</f>
        <v>0.8</v>
      </c>
      <c r="AO442" s="149">
        <f>VLOOKUP($J442,context!$K$2:$AC$348,14,FALSE)</f>
        <v>1</v>
      </c>
      <c r="AP442" s="149">
        <f>VLOOKUP($J442,context!$K$2:$AC$348,15,FALSE)</f>
        <v>0</v>
      </c>
      <c r="AQ442" s="149">
        <f>VLOOKUP($J442,context!$K$2:$AC$348,16,FALSE)</f>
        <v>0.8</v>
      </c>
      <c r="AR442" s="149">
        <f t="shared" si="6"/>
        <v>3.5999999999999996</v>
      </c>
    </row>
    <row r="443" spans="1:44" s="175" customFormat="1" hidden="1">
      <c r="A443" s="122">
        <v>887</v>
      </c>
      <c r="B443" s="52" t="s">
        <v>13</v>
      </c>
      <c r="C443" s="123" t="s">
        <v>2413</v>
      </c>
      <c r="D443" s="123" t="s">
        <v>2552</v>
      </c>
      <c r="E443" s="122" t="s">
        <v>2414</v>
      </c>
      <c r="F443" s="122">
        <v>4</v>
      </c>
      <c r="G443" s="124" t="s">
        <v>294</v>
      </c>
      <c r="H443" s="122"/>
      <c r="I443" s="122"/>
      <c r="J443" s="70" t="s">
        <v>294</v>
      </c>
      <c r="K443" s="122" t="s">
        <v>2553</v>
      </c>
      <c r="L443" s="77">
        <v>0</v>
      </c>
      <c r="M443" s="122"/>
      <c r="N443" s="123">
        <v>0.6</v>
      </c>
      <c r="O443" s="126"/>
      <c r="P443" s="77" t="s">
        <v>65</v>
      </c>
      <c r="Q443" s="67" t="s">
        <v>108</v>
      </c>
      <c r="R443" s="68" t="s">
        <v>294</v>
      </c>
      <c r="S443" s="74" t="s">
        <v>235</v>
      </c>
      <c r="T443" s="115" t="s">
        <v>235</v>
      </c>
      <c r="U443" s="121" t="s">
        <v>171</v>
      </c>
      <c r="V443" s="121"/>
      <c r="W443" s="77"/>
      <c r="X443" s="69" t="s">
        <v>609</v>
      </c>
      <c r="Y443" s="77"/>
      <c r="Z443" s="77"/>
      <c r="AA443" s="7"/>
      <c r="AB443" s="77"/>
      <c r="AC443" s="69">
        <v>2</v>
      </c>
      <c r="AD443" s="7"/>
      <c r="AE443" s="70" t="s">
        <v>2803</v>
      </c>
      <c r="AF443" s="149">
        <f>VLOOKUP($J443,context!$K$2:$AC$348,5,FALSE)</f>
        <v>0</v>
      </c>
      <c r="AG443" s="149">
        <f>VLOOKUP($J443,context!$K$2:$AC$348,6,FALSE)</f>
        <v>0</v>
      </c>
      <c r="AH443" s="149">
        <f>VLOOKUP($J443,context!$K$2:$AC$348,7,FALSE)</f>
        <v>0</v>
      </c>
      <c r="AI443" s="149">
        <f>VLOOKUP($J443,context!$K$2:$AC$348,8,FALSE)</f>
        <v>0.4</v>
      </c>
      <c r="AJ443" s="149">
        <f>VLOOKUP($J443,context!$K$2:$AC$348,9,FALSE)</f>
        <v>0</v>
      </c>
      <c r="AK443" s="149">
        <f>VLOOKUP($J443,context!$K$2:$AC$348,10,FALSE)</f>
        <v>0.2</v>
      </c>
      <c r="AL443" s="149">
        <f>VLOOKUP($J443,context!$K$2:$AC$348,11,FALSE)</f>
        <v>0.4</v>
      </c>
      <c r="AM443" s="149">
        <f>VLOOKUP($J443,context!$K$2:$AC$348,12,FALSE)</f>
        <v>0</v>
      </c>
      <c r="AN443" s="149">
        <f>VLOOKUP($J443,context!$K$2:$AC$348,13,FALSE)</f>
        <v>0.8</v>
      </c>
      <c r="AO443" s="149">
        <f>VLOOKUP($J443,context!$K$2:$AC$348,14,FALSE)</f>
        <v>1</v>
      </c>
      <c r="AP443" s="149">
        <f>VLOOKUP($J443,context!$K$2:$AC$348,15,FALSE)</f>
        <v>0</v>
      </c>
      <c r="AQ443" s="149">
        <f>VLOOKUP($J443,context!$K$2:$AC$348,16,FALSE)</f>
        <v>0.8</v>
      </c>
      <c r="AR443" s="179">
        <f t="shared" si="6"/>
        <v>3.5999999999999996</v>
      </c>
    </row>
    <row r="444" spans="1:44" hidden="1">
      <c r="A444" s="52">
        <v>47</v>
      </c>
      <c r="B444" s="52" t="s">
        <v>13</v>
      </c>
      <c r="C444" s="66" t="s">
        <v>44</v>
      </c>
      <c r="D444" s="52"/>
      <c r="E444" s="77" t="s">
        <v>629</v>
      </c>
      <c r="F444" s="50">
        <v>4</v>
      </c>
      <c r="G444" s="77" t="s">
        <v>296</v>
      </c>
      <c r="H444" s="77"/>
      <c r="I444" s="69" t="s">
        <v>296</v>
      </c>
      <c r="J444" s="70" t="s">
        <v>296</v>
      </c>
      <c r="K444" s="69" t="s">
        <v>684</v>
      </c>
      <c r="L444" s="77">
        <v>1</v>
      </c>
      <c r="M444" s="77"/>
      <c r="N444" s="6">
        <v>0.8</v>
      </c>
      <c r="O444" s="55"/>
      <c r="P444" s="77" t="s">
        <v>65</v>
      </c>
      <c r="Q444" s="67" t="s">
        <v>108</v>
      </c>
      <c r="R444" s="68" t="s">
        <v>608</v>
      </c>
      <c r="S444" s="74" t="s">
        <v>66</v>
      </c>
      <c r="T444" s="115" t="s">
        <v>66</v>
      </c>
      <c r="U444" s="121" t="s">
        <v>95</v>
      </c>
      <c r="W444" s="77"/>
      <c r="X444" s="69" t="s">
        <v>609</v>
      </c>
      <c r="Y444" s="77"/>
      <c r="Z444" s="77"/>
      <c r="AA444" s="7" t="s">
        <v>294</v>
      </c>
      <c r="AB444" s="77"/>
      <c r="AC444" s="69">
        <v>1</v>
      </c>
      <c r="AD444" s="7" t="s">
        <v>2834</v>
      </c>
      <c r="AE444" s="70" t="s">
        <v>2803</v>
      </c>
      <c r="AF444" s="149">
        <f>VLOOKUP($J444,context!$K$2:$AC$348,5,FALSE)</f>
        <v>0</v>
      </c>
      <c r="AG444" s="149">
        <f>VLOOKUP($J444,context!$K$2:$AC$348,6,FALSE)</f>
        <v>0</v>
      </c>
      <c r="AH444" s="149">
        <f>VLOOKUP($J444,context!$K$2:$AC$348,7,FALSE)</f>
        <v>0</v>
      </c>
      <c r="AI444" s="149">
        <f>VLOOKUP($J444,context!$K$2:$AC$348,8,FALSE)</f>
        <v>0</v>
      </c>
      <c r="AJ444" s="149">
        <f>VLOOKUP($J444,context!$K$2:$AC$348,9,FALSE)</f>
        <v>0</v>
      </c>
      <c r="AK444" s="149">
        <f>VLOOKUP($J444,context!$K$2:$AC$348,10,FALSE)</f>
        <v>0</v>
      </c>
      <c r="AL444" s="149">
        <f>VLOOKUP($J444,context!$K$2:$AC$348,11,FALSE)</f>
        <v>0.4</v>
      </c>
      <c r="AM444" s="149">
        <f>VLOOKUP($J444,context!$K$2:$AC$348,12,FALSE)</f>
        <v>0</v>
      </c>
      <c r="AN444" s="149">
        <f>VLOOKUP($J444,context!$K$2:$AC$348,13,FALSE)</f>
        <v>0.4</v>
      </c>
      <c r="AO444" s="149">
        <f>VLOOKUP($J444,context!$K$2:$AC$348,14,FALSE)</f>
        <v>1</v>
      </c>
      <c r="AP444" s="149">
        <f>VLOOKUP($J444,context!$K$2:$AC$348,15,FALSE)</f>
        <v>0</v>
      </c>
      <c r="AQ444" s="149">
        <f>VLOOKUP($J444,context!$K$2:$AC$348,16,FALSE)</f>
        <v>0.4</v>
      </c>
      <c r="AR444" s="149">
        <f t="shared" si="6"/>
        <v>2.2000000000000002</v>
      </c>
    </row>
    <row r="445" spans="1:44" hidden="1">
      <c r="A445" s="52">
        <v>239</v>
      </c>
      <c r="B445" s="52" t="s">
        <v>13</v>
      </c>
      <c r="C445" s="115" t="s">
        <v>41</v>
      </c>
      <c r="D445" s="52" t="s">
        <v>812</v>
      </c>
      <c r="E445" s="77" t="s">
        <v>842</v>
      </c>
      <c r="F445" s="50">
        <v>4</v>
      </c>
      <c r="G445" s="50" t="s">
        <v>295</v>
      </c>
      <c r="H445" s="50"/>
      <c r="I445" s="69" t="s">
        <v>295</v>
      </c>
      <c r="J445" s="70" t="s">
        <v>296</v>
      </c>
      <c r="K445" s="77" t="s">
        <v>844</v>
      </c>
      <c r="L445" s="77">
        <v>0</v>
      </c>
      <c r="M445" s="77" t="s">
        <v>815</v>
      </c>
      <c r="N445" s="6">
        <v>0.8</v>
      </c>
      <c r="O445" s="6"/>
      <c r="P445" s="77" t="s">
        <v>65</v>
      </c>
      <c r="Q445" s="67" t="s">
        <v>108</v>
      </c>
      <c r="R445" s="68" t="s">
        <v>608</v>
      </c>
      <c r="S445" s="74" t="s">
        <v>66</v>
      </c>
      <c r="T445" s="115" t="s">
        <v>66</v>
      </c>
      <c r="U445" s="121" t="s">
        <v>95</v>
      </c>
      <c r="W445" s="77"/>
      <c r="X445" s="69" t="s">
        <v>609</v>
      </c>
      <c r="Y445" s="77"/>
      <c r="Z445" s="77"/>
      <c r="AB445" s="77"/>
      <c r="AC445" s="69">
        <v>1</v>
      </c>
      <c r="AD445" s="7" t="s">
        <v>2834</v>
      </c>
      <c r="AE445" s="70" t="s">
        <v>2803</v>
      </c>
      <c r="AF445" s="149">
        <f>VLOOKUP($J445,context!$K$2:$AC$348,5,FALSE)</f>
        <v>0</v>
      </c>
      <c r="AG445" s="149">
        <f>VLOOKUP($J445,context!$K$2:$AC$348,6,FALSE)</f>
        <v>0</v>
      </c>
      <c r="AH445" s="149">
        <f>VLOOKUP($J445,context!$K$2:$AC$348,7,FALSE)</f>
        <v>0</v>
      </c>
      <c r="AI445" s="149">
        <f>VLOOKUP($J445,context!$K$2:$AC$348,8,FALSE)</f>
        <v>0</v>
      </c>
      <c r="AJ445" s="149">
        <f>VLOOKUP($J445,context!$K$2:$AC$348,9,FALSE)</f>
        <v>0</v>
      </c>
      <c r="AK445" s="149">
        <f>VLOOKUP($J445,context!$K$2:$AC$348,10,FALSE)</f>
        <v>0</v>
      </c>
      <c r="AL445" s="149">
        <f>VLOOKUP($J445,context!$K$2:$AC$348,11,FALSE)</f>
        <v>0.4</v>
      </c>
      <c r="AM445" s="149">
        <f>VLOOKUP($J445,context!$K$2:$AC$348,12,FALSE)</f>
        <v>0</v>
      </c>
      <c r="AN445" s="149">
        <f>VLOOKUP($J445,context!$K$2:$AC$348,13,FALSE)</f>
        <v>0.4</v>
      </c>
      <c r="AO445" s="149">
        <f>VLOOKUP($J445,context!$K$2:$AC$348,14,FALSE)</f>
        <v>1</v>
      </c>
      <c r="AP445" s="149">
        <f>VLOOKUP($J445,context!$K$2:$AC$348,15,FALSE)</f>
        <v>0</v>
      </c>
      <c r="AQ445" s="149">
        <f>VLOOKUP($J445,context!$K$2:$AC$348,16,FALSE)</f>
        <v>0.4</v>
      </c>
      <c r="AR445" s="149">
        <f t="shared" si="6"/>
        <v>2.2000000000000002</v>
      </c>
    </row>
    <row r="446" spans="1:44" hidden="1">
      <c r="A446" s="52">
        <v>296</v>
      </c>
      <c r="B446" s="52" t="s">
        <v>2708</v>
      </c>
      <c r="C446" s="66" t="s">
        <v>905</v>
      </c>
      <c r="D446" s="52"/>
      <c r="E446" s="77" t="s">
        <v>906</v>
      </c>
      <c r="F446" s="50">
        <v>5</v>
      </c>
      <c r="G446" s="50" t="s">
        <v>907</v>
      </c>
      <c r="H446" s="77" t="s">
        <v>915</v>
      </c>
      <c r="I446" s="69" t="s">
        <v>916</v>
      </c>
      <c r="J446" s="70" t="s">
        <v>448</v>
      </c>
      <c r="K446" s="77"/>
      <c r="L446" s="77">
        <v>0</v>
      </c>
      <c r="M446" s="77"/>
      <c r="N446" s="6">
        <v>0.6</v>
      </c>
      <c r="O446" s="55">
        <v>43015</v>
      </c>
      <c r="P446" s="77" t="s">
        <v>65</v>
      </c>
      <c r="Q446" s="67" t="s">
        <v>108</v>
      </c>
      <c r="R446" s="68" t="s">
        <v>145</v>
      </c>
      <c r="S446" s="74" t="s">
        <v>66</v>
      </c>
      <c r="T446" s="115" t="s">
        <v>66</v>
      </c>
      <c r="U446" s="121" t="s">
        <v>171</v>
      </c>
      <c r="W446" s="77"/>
      <c r="X446" s="69" t="s">
        <v>609</v>
      </c>
      <c r="Y446" s="77"/>
      <c r="Z446" s="77"/>
      <c r="AB446" s="69" t="s">
        <v>1224</v>
      </c>
      <c r="AC446" s="69">
        <v>0</v>
      </c>
      <c r="AD446" s="7"/>
      <c r="AE446" s="70" t="s">
        <v>447</v>
      </c>
      <c r="AF446" s="149">
        <f>VLOOKUP($J446,context!$K$2:$AC$348,5,FALSE)</f>
        <v>0</v>
      </c>
      <c r="AG446" s="149">
        <f>VLOOKUP($J446,context!$K$2:$AC$348,6,FALSE)</f>
        <v>0</v>
      </c>
      <c r="AH446" s="149">
        <f>VLOOKUP($J446,context!$K$2:$AC$348,7,FALSE)</f>
        <v>0</v>
      </c>
      <c r="AI446" s="149">
        <f>VLOOKUP($J446,context!$K$2:$AC$348,8,FALSE)</f>
        <v>0.2</v>
      </c>
      <c r="AJ446" s="149">
        <f>VLOOKUP($J446,context!$K$2:$AC$348,9,FALSE)</f>
        <v>0.2</v>
      </c>
      <c r="AK446" s="149">
        <f>VLOOKUP($J446,context!$K$2:$AC$348,10,FALSE)</f>
        <v>0</v>
      </c>
      <c r="AL446" s="149">
        <f>VLOOKUP($J446,context!$K$2:$AC$348,11,FALSE)</f>
        <v>0.2</v>
      </c>
      <c r="AM446" s="149">
        <f>VLOOKUP($J446,context!$K$2:$AC$348,12,FALSE)</f>
        <v>0.2</v>
      </c>
      <c r="AN446" s="149">
        <f>VLOOKUP($J446,context!$K$2:$AC$348,13,FALSE)</f>
        <v>0.2</v>
      </c>
      <c r="AO446" s="149">
        <f>VLOOKUP($J446,context!$K$2:$AC$348,14,FALSE)</f>
        <v>1</v>
      </c>
      <c r="AP446" s="149">
        <f>VLOOKUP($J446,context!$K$2:$AC$348,15,FALSE)</f>
        <v>0</v>
      </c>
      <c r="AQ446" s="149">
        <f>VLOOKUP($J446,context!$K$2:$AC$348,16,FALSE)</f>
        <v>0</v>
      </c>
      <c r="AR446" s="149">
        <f t="shared" si="6"/>
        <v>2</v>
      </c>
    </row>
    <row r="447" spans="1:44" hidden="1">
      <c r="A447" s="52">
        <v>470</v>
      </c>
      <c r="B447" s="52" t="s">
        <v>13</v>
      </c>
      <c r="C447" s="66" t="s">
        <v>29</v>
      </c>
      <c r="D447" s="52" t="s">
        <v>1159</v>
      </c>
      <c r="E447" s="77" t="s">
        <v>1160</v>
      </c>
      <c r="F447" s="50">
        <v>3</v>
      </c>
      <c r="G447" s="50" t="s">
        <v>1178</v>
      </c>
      <c r="H447" s="77" t="s">
        <v>448</v>
      </c>
      <c r="I447" s="69" t="s">
        <v>448</v>
      </c>
      <c r="J447" s="70" t="s">
        <v>448</v>
      </c>
      <c r="K447" s="77"/>
      <c r="L447" s="77">
        <v>0</v>
      </c>
      <c r="M447" s="77"/>
      <c r="N447" s="6">
        <v>0.6</v>
      </c>
      <c r="O447" s="55"/>
      <c r="P447" s="77" t="s">
        <v>65</v>
      </c>
      <c r="Q447" s="67" t="s">
        <v>108</v>
      </c>
      <c r="R447" s="68" t="s">
        <v>145</v>
      </c>
      <c r="S447" s="74" t="s">
        <v>66</v>
      </c>
      <c r="T447" s="115" t="s">
        <v>66</v>
      </c>
      <c r="U447" s="121" t="s">
        <v>171</v>
      </c>
      <c r="V447" s="121" t="s">
        <v>448</v>
      </c>
      <c r="W447" s="77"/>
      <c r="X447" s="69" t="s">
        <v>609</v>
      </c>
      <c r="Y447" s="77"/>
      <c r="Z447" s="77"/>
      <c r="AB447" s="69" t="s">
        <v>1224</v>
      </c>
      <c r="AC447" s="69">
        <v>0</v>
      </c>
      <c r="AD447" s="7"/>
      <c r="AE447" s="70" t="s">
        <v>447</v>
      </c>
      <c r="AF447" s="149">
        <f>VLOOKUP($J447,context!$K$2:$AC$348,5,FALSE)</f>
        <v>0</v>
      </c>
      <c r="AG447" s="149">
        <f>VLOOKUP($J447,context!$K$2:$AC$348,6,FALSE)</f>
        <v>0</v>
      </c>
      <c r="AH447" s="149">
        <f>VLOOKUP($J447,context!$K$2:$AC$348,7,FALSE)</f>
        <v>0</v>
      </c>
      <c r="AI447" s="149">
        <f>VLOOKUP($J447,context!$K$2:$AC$348,8,FALSE)</f>
        <v>0.2</v>
      </c>
      <c r="AJ447" s="149">
        <f>VLOOKUP($J447,context!$K$2:$AC$348,9,FALSE)</f>
        <v>0.2</v>
      </c>
      <c r="AK447" s="149">
        <f>VLOOKUP($J447,context!$K$2:$AC$348,10,FALSE)</f>
        <v>0</v>
      </c>
      <c r="AL447" s="149">
        <f>VLOOKUP($J447,context!$K$2:$AC$348,11,FALSE)</f>
        <v>0.2</v>
      </c>
      <c r="AM447" s="149">
        <f>VLOOKUP($J447,context!$K$2:$AC$348,12,FALSE)</f>
        <v>0.2</v>
      </c>
      <c r="AN447" s="149">
        <f>VLOOKUP($J447,context!$K$2:$AC$348,13,FALSE)</f>
        <v>0.2</v>
      </c>
      <c r="AO447" s="149">
        <f>VLOOKUP($J447,context!$K$2:$AC$348,14,FALSE)</f>
        <v>1</v>
      </c>
      <c r="AP447" s="149">
        <f>VLOOKUP($J447,context!$K$2:$AC$348,15,FALSE)</f>
        <v>0</v>
      </c>
      <c r="AQ447" s="149">
        <f>VLOOKUP($J447,context!$K$2:$AC$348,16,FALSE)</f>
        <v>0</v>
      </c>
      <c r="AR447" s="149">
        <f t="shared" si="6"/>
        <v>2</v>
      </c>
    </row>
    <row r="448" spans="1:44" hidden="1">
      <c r="A448" s="52">
        <v>742</v>
      </c>
      <c r="B448" s="52" t="s">
        <v>13</v>
      </c>
      <c r="C448" s="117" t="s">
        <v>1902</v>
      </c>
      <c r="E448" s="69" t="s">
        <v>2271</v>
      </c>
      <c r="G448" s="62" t="s">
        <v>447</v>
      </c>
      <c r="J448" s="70" t="s">
        <v>448</v>
      </c>
      <c r="K448" s="69" t="s">
        <v>2102</v>
      </c>
      <c r="L448" s="77">
        <v>1</v>
      </c>
      <c r="N448" s="63">
        <v>0.6</v>
      </c>
      <c r="P448" s="77" t="s">
        <v>65</v>
      </c>
      <c r="Q448" s="67" t="s">
        <v>108</v>
      </c>
      <c r="R448" s="68" t="s">
        <v>145</v>
      </c>
      <c r="S448" s="74" t="s">
        <v>235</v>
      </c>
      <c r="T448" s="115" t="s">
        <v>235</v>
      </c>
      <c r="U448" s="121" t="s">
        <v>171</v>
      </c>
      <c r="AB448" s="69" t="s">
        <v>1224</v>
      </c>
      <c r="AC448" s="69">
        <v>0</v>
      </c>
      <c r="AE448" s="70" t="s">
        <v>447</v>
      </c>
      <c r="AF448" s="149">
        <f>VLOOKUP($J448,context!$K$2:$AC$348,5,FALSE)</f>
        <v>0</v>
      </c>
      <c r="AG448" s="149">
        <f>VLOOKUP($J448,context!$K$2:$AC$348,6,FALSE)</f>
        <v>0</v>
      </c>
      <c r="AH448" s="149">
        <f>VLOOKUP($J448,context!$K$2:$AC$348,7,FALSE)</f>
        <v>0</v>
      </c>
      <c r="AI448" s="149">
        <f>VLOOKUP($J448,context!$K$2:$AC$348,8,FALSE)</f>
        <v>0.2</v>
      </c>
      <c r="AJ448" s="149">
        <f>VLOOKUP($J448,context!$K$2:$AC$348,9,FALSE)</f>
        <v>0.2</v>
      </c>
      <c r="AK448" s="149">
        <f>VLOOKUP($J448,context!$K$2:$AC$348,10,FALSE)</f>
        <v>0</v>
      </c>
      <c r="AL448" s="149">
        <f>VLOOKUP($J448,context!$K$2:$AC$348,11,FALSE)</f>
        <v>0.2</v>
      </c>
      <c r="AM448" s="149">
        <f>VLOOKUP($J448,context!$K$2:$AC$348,12,FALSE)</f>
        <v>0.2</v>
      </c>
      <c r="AN448" s="149">
        <f>VLOOKUP($J448,context!$K$2:$AC$348,13,FALSE)</f>
        <v>0.2</v>
      </c>
      <c r="AO448" s="149">
        <f>VLOOKUP($J448,context!$K$2:$AC$348,14,FALSE)</f>
        <v>1</v>
      </c>
      <c r="AP448" s="149">
        <f>VLOOKUP($J448,context!$K$2:$AC$348,15,FALSE)</f>
        <v>0</v>
      </c>
      <c r="AQ448" s="149">
        <f>VLOOKUP($J448,context!$K$2:$AC$348,16,FALSE)</f>
        <v>0</v>
      </c>
      <c r="AR448" s="149">
        <f t="shared" si="6"/>
        <v>2</v>
      </c>
    </row>
    <row r="449" spans="1:44" hidden="1">
      <c r="A449" s="52">
        <v>745</v>
      </c>
      <c r="B449" s="52" t="s">
        <v>13</v>
      </c>
      <c r="C449" s="117" t="s">
        <v>1902</v>
      </c>
      <c r="E449" s="69" t="s">
        <v>2271</v>
      </c>
      <c r="G449" s="62" t="s">
        <v>2106</v>
      </c>
      <c r="J449" s="70" t="s">
        <v>448</v>
      </c>
      <c r="K449" s="61" t="s">
        <v>2107</v>
      </c>
      <c r="L449" s="77">
        <v>0</v>
      </c>
      <c r="N449" s="63">
        <v>0.6</v>
      </c>
      <c r="P449" s="77" t="s">
        <v>65</v>
      </c>
      <c r="Q449" s="67" t="s">
        <v>108</v>
      </c>
      <c r="R449" s="68" t="s">
        <v>145</v>
      </c>
      <c r="S449" s="74" t="s">
        <v>66</v>
      </c>
      <c r="T449" s="115" t="s">
        <v>66</v>
      </c>
      <c r="U449" s="121" t="s">
        <v>171</v>
      </c>
      <c r="AB449" s="69" t="s">
        <v>1224</v>
      </c>
      <c r="AC449" s="69">
        <v>0</v>
      </c>
      <c r="AE449" s="70" t="s">
        <v>447</v>
      </c>
      <c r="AF449" s="149">
        <f>VLOOKUP($J449,context!$K$2:$AC$348,5,FALSE)</f>
        <v>0</v>
      </c>
      <c r="AG449" s="149">
        <f>VLOOKUP($J449,context!$K$2:$AC$348,6,FALSE)</f>
        <v>0</v>
      </c>
      <c r="AH449" s="149">
        <f>VLOOKUP($J449,context!$K$2:$AC$348,7,FALSE)</f>
        <v>0</v>
      </c>
      <c r="AI449" s="149">
        <f>VLOOKUP($J449,context!$K$2:$AC$348,8,FALSE)</f>
        <v>0.2</v>
      </c>
      <c r="AJ449" s="149">
        <f>VLOOKUP($J449,context!$K$2:$AC$348,9,FALSE)</f>
        <v>0.2</v>
      </c>
      <c r="AK449" s="149">
        <f>VLOOKUP($J449,context!$K$2:$AC$348,10,FALSE)</f>
        <v>0</v>
      </c>
      <c r="AL449" s="149">
        <f>VLOOKUP($J449,context!$K$2:$AC$348,11,FALSE)</f>
        <v>0.2</v>
      </c>
      <c r="AM449" s="149">
        <f>VLOOKUP($J449,context!$K$2:$AC$348,12,FALSE)</f>
        <v>0.2</v>
      </c>
      <c r="AN449" s="149">
        <f>VLOOKUP($J449,context!$K$2:$AC$348,13,FALSE)</f>
        <v>0.2</v>
      </c>
      <c r="AO449" s="149">
        <f>VLOOKUP($J449,context!$K$2:$AC$348,14,FALSE)</f>
        <v>1</v>
      </c>
      <c r="AP449" s="149">
        <f>VLOOKUP($J449,context!$K$2:$AC$348,15,FALSE)</f>
        <v>0</v>
      </c>
      <c r="AQ449" s="149">
        <f>VLOOKUP($J449,context!$K$2:$AC$348,16,FALSE)</f>
        <v>0</v>
      </c>
      <c r="AR449" s="149">
        <f t="shared" si="6"/>
        <v>2</v>
      </c>
    </row>
    <row r="450" spans="1:44" hidden="1">
      <c r="A450" s="122">
        <v>888</v>
      </c>
      <c r="B450" s="52" t="s">
        <v>13</v>
      </c>
      <c r="C450" s="123" t="s">
        <v>2413</v>
      </c>
      <c r="D450" s="123" t="s">
        <v>2487</v>
      </c>
      <c r="E450" s="122" t="s">
        <v>2414</v>
      </c>
      <c r="F450" s="122">
        <v>4</v>
      </c>
      <c r="G450" s="124" t="s">
        <v>448</v>
      </c>
      <c r="H450" s="122"/>
      <c r="I450" s="122"/>
      <c r="J450" s="70" t="s">
        <v>448</v>
      </c>
      <c r="K450" s="122" t="s">
        <v>2488</v>
      </c>
      <c r="L450" s="77">
        <v>0</v>
      </c>
      <c r="M450" s="122"/>
      <c r="N450" s="123">
        <v>0.6</v>
      </c>
      <c r="O450" s="126"/>
      <c r="P450" s="122" t="s">
        <v>65</v>
      </c>
      <c r="Q450" s="127" t="s">
        <v>108</v>
      </c>
      <c r="R450" s="68" t="s">
        <v>145</v>
      </c>
      <c r="S450" s="74" t="s">
        <v>66</v>
      </c>
      <c r="T450" s="115" t="s">
        <v>66</v>
      </c>
      <c r="U450" s="121" t="s">
        <v>171</v>
      </c>
      <c r="V450" s="121" t="s">
        <v>448</v>
      </c>
      <c r="W450" s="77"/>
      <c r="X450" s="69" t="s">
        <v>609</v>
      </c>
      <c r="Y450" s="77"/>
      <c r="Z450" s="77"/>
      <c r="AB450" s="69" t="s">
        <v>1224</v>
      </c>
      <c r="AC450" s="69">
        <v>0</v>
      </c>
      <c r="AD450" s="7"/>
      <c r="AE450" s="70" t="s">
        <v>447</v>
      </c>
      <c r="AF450" s="149">
        <f>VLOOKUP($J450,context!$K$2:$AC$348,5,FALSE)</f>
        <v>0</v>
      </c>
      <c r="AG450" s="149">
        <f>VLOOKUP($J450,context!$K$2:$AC$348,6,FALSE)</f>
        <v>0</v>
      </c>
      <c r="AH450" s="149">
        <f>VLOOKUP($J450,context!$K$2:$AC$348,7,FALSE)</f>
        <v>0</v>
      </c>
      <c r="AI450" s="149">
        <f>VLOOKUP($J450,context!$K$2:$AC$348,8,FALSE)</f>
        <v>0.2</v>
      </c>
      <c r="AJ450" s="149">
        <f>VLOOKUP($J450,context!$K$2:$AC$348,9,FALSE)</f>
        <v>0.2</v>
      </c>
      <c r="AK450" s="149">
        <f>VLOOKUP($J450,context!$K$2:$AC$348,10,FALSE)</f>
        <v>0</v>
      </c>
      <c r="AL450" s="149">
        <f>VLOOKUP($J450,context!$K$2:$AC$348,11,FALSE)</f>
        <v>0.2</v>
      </c>
      <c r="AM450" s="149">
        <f>VLOOKUP($J450,context!$K$2:$AC$348,12,FALSE)</f>
        <v>0.2</v>
      </c>
      <c r="AN450" s="149">
        <f>VLOOKUP($J450,context!$K$2:$AC$348,13,FALSE)</f>
        <v>0.2</v>
      </c>
      <c r="AO450" s="149">
        <f>VLOOKUP($J450,context!$K$2:$AC$348,14,FALSE)</f>
        <v>1</v>
      </c>
      <c r="AP450" s="149">
        <f>VLOOKUP($J450,context!$K$2:$AC$348,15,FALSE)</f>
        <v>0</v>
      </c>
      <c r="AQ450" s="149">
        <f>VLOOKUP($J450,context!$K$2:$AC$348,16,FALSE)</f>
        <v>0</v>
      </c>
      <c r="AR450" s="149">
        <f t="shared" si="6"/>
        <v>2</v>
      </c>
    </row>
    <row r="451" spans="1:44" hidden="1">
      <c r="A451" s="52">
        <v>48</v>
      </c>
      <c r="B451" s="52" t="s">
        <v>13</v>
      </c>
      <c r="C451" s="66" t="s">
        <v>44</v>
      </c>
      <c r="D451" s="52"/>
      <c r="E451" s="77" t="s">
        <v>629</v>
      </c>
      <c r="F451" s="50">
        <v>4</v>
      </c>
      <c r="G451" s="77" t="s">
        <v>431</v>
      </c>
      <c r="H451" s="77"/>
      <c r="I451" s="69" t="s">
        <v>431</v>
      </c>
      <c r="J451" s="70" t="s">
        <v>431</v>
      </c>
      <c r="K451" s="77" t="s">
        <v>685</v>
      </c>
      <c r="L451" s="77">
        <v>0</v>
      </c>
      <c r="M451" s="77"/>
      <c r="N451" s="6">
        <v>0.6</v>
      </c>
      <c r="O451" s="55"/>
      <c r="P451" s="77" t="s">
        <v>65</v>
      </c>
      <c r="Q451" s="67" t="s">
        <v>108</v>
      </c>
      <c r="R451" s="68" t="s">
        <v>420</v>
      </c>
      <c r="S451" s="74" t="s">
        <v>66</v>
      </c>
      <c r="T451" s="115" t="s">
        <v>66</v>
      </c>
      <c r="U451" s="121" t="s">
        <v>95</v>
      </c>
      <c r="W451" s="77"/>
      <c r="X451" s="69" t="s">
        <v>609</v>
      </c>
      <c r="Y451" s="77"/>
      <c r="Z451" s="77"/>
      <c r="AA451" s="7" t="s">
        <v>294</v>
      </c>
      <c r="AB451" s="77"/>
      <c r="AC451" s="69">
        <v>1</v>
      </c>
      <c r="AD451" s="7"/>
      <c r="AE451" s="70" t="s">
        <v>436</v>
      </c>
      <c r="AF451" s="149">
        <f>VLOOKUP($J451,context!$K$2:$AC$348,5,FALSE)</f>
        <v>0</v>
      </c>
      <c r="AG451" s="149">
        <f>VLOOKUP($J451,context!$K$2:$AC$348,6,FALSE)</f>
        <v>0</v>
      </c>
      <c r="AH451" s="149">
        <f>VLOOKUP($J451,context!$K$2:$AC$348,7,FALSE)</f>
        <v>0</v>
      </c>
      <c r="AI451" s="149">
        <f>VLOOKUP($J451,context!$K$2:$AC$348,8,FALSE)</f>
        <v>0.2</v>
      </c>
      <c r="AJ451" s="149">
        <f>VLOOKUP($J451,context!$K$2:$AC$348,9,FALSE)</f>
        <v>0.2</v>
      </c>
      <c r="AK451" s="149">
        <f>VLOOKUP($J451,context!$K$2:$AC$348,10,FALSE)</f>
        <v>0</v>
      </c>
      <c r="AL451" s="149">
        <f>VLOOKUP($J451,context!$K$2:$AC$348,11,FALSE)</f>
        <v>0.2</v>
      </c>
      <c r="AM451" s="149">
        <f>VLOOKUP($J451,context!$K$2:$AC$348,12,FALSE)</f>
        <v>0.4</v>
      </c>
      <c r="AN451" s="149">
        <f>VLOOKUP($J451,context!$K$2:$AC$348,13,FALSE)</f>
        <v>0.4</v>
      </c>
      <c r="AO451" s="149">
        <f>VLOOKUP($J451,context!$K$2:$AC$348,14,FALSE)</f>
        <v>1</v>
      </c>
      <c r="AP451" s="149">
        <f>VLOOKUP($J451,context!$K$2:$AC$348,15,FALSE)</f>
        <v>0</v>
      </c>
      <c r="AQ451" s="149">
        <f>VLOOKUP($J451,context!$K$2:$AC$348,16,FALSE)</f>
        <v>0</v>
      </c>
      <c r="AR451" s="149">
        <f t="shared" ref="AR451:AR514" si="7">SUM(AF451:AQ451)</f>
        <v>2.4</v>
      </c>
    </row>
    <row r="452" spans="1:44" hidden="1">
      <c r="A452" s="52">
        <v>150</v>
      </c>
      <c r="B452" s="52" t="s">
        <v>13</v>
      </c>
      <c r="C452" s="66" t="s">
        <v>38</v>
      </c>
      <c r="D452" s="52"/>
      <c r="E452" s="77" t="s">
        <v>744</v>
      </c>
      <c r="F452" s="50">
        <v>4</v>
      </c>
      <c r="G452" s="50" t="s">
        <v>436</v>
      </c>
      <c r="H452" s="77"/>
      <c r="I452" s="69" t="s">
        <v>431</v>
      </c>
      <c r="J452" s="70" t="s">
        <v>431</v>
      </c>
      <c r="K452" s="77" t="s">
        <v>776</v>
      </c>
      <c r="L452" s="77">
        <v>0</v>
      </c>
      <c r="M452" s="77"/>
      <c r="N452" s="6">
        <v>0.6</v>
      </c>
      <c r="O452" s="55">
        <v>42328</v>
      </c>
      <c r="P452" s="77" t="s">
        <v>65</v>
      </c>
      <c r="Q452" s="67" t="s">
        <v>108</v>
      </c>
      <c r="R452" s="68" t="s">
        <v>420</v>
      </c>
      <c r="S452" s="74" t="s">
        <v>66</v>
      </c>
      <c r="T452" s="115" t="s">
        <v>66</v>
      </c>
      <c r="U452" s="121" t="s">
        <v>95</v>
      </c>
      <c r="W452" s="77"/>
      <c r="X452" s="69" t="s">
        <v>609</v>
      </c>
      <c r="Y452" s="77"/>
      <c r="Z452" s="77"/>
      <c r="AB452" s="77"/>
      <c r="AC452" s="69">
        <v>1</v>
      </c>
      <c r="AD452" s="7"/>
      <c r="AE452" s="70" t="s">
        <v>436</v>
      </c>
      <c r="AF452" s="149">
        <f>VLOOKUP($J452,context!$K$2:$AC$348,5,FALSE)</f>
        <v>0</v>
      </c>
      <c r="AG452" s="149">
        <f>VLOOKUP($J452,context!$K$2:$AC$348,6,FALSE)</f>
        <v>0</v>
      </c>
      <c r="AH452" s="149">
        <f>VLOOKUP($J452,context!$K$2:$AC$348,7,FALSE)</f>
        <v>0</v>
      </c>
      <c r="AI452" s="149">
        <f>VLOOKUP($J452,context!$K$2:$AC$348,8,FALSE)</f>
        <v>0.2</v>
      </c>
      <c r="AJ452" s="149">
        <f>VLOOKUP($J452,context!$K$2:$AC$348,9,FALSE)</f>
        <v>0.2</v>
      </c>
      <c r="AK452" s="149">
        <f>VLOOKUP($J452,context!$K$2:$AC$348,10,FALSE)</f>
        <v>0</v>
      </c>
      <c r="AL452" s="149">
        <f>VLOOKUP($J452,context!$K$2:$AC$348,11,FALSE)</f>
        <v>0.2</v>
      </c>
      <c r="AM452" s="149">
        <f>VLOOKUP($J452,context!$K$2:$AC$348,12,FALSE)</f>
        <v>0.4</v>
      </c>
      <c r="AN452" s="149">
        <f>VLOOKUP($J452,context!$K$2:$AC$348,13,FALSE)</f>
        <v>0.4</v>
      </c>
      <c r="AO452" s="149">
        <f>VLOOKUP($J452,context!$K$2:$AC$348,14,FALSE)</f>
        <v>1</v>
      </c>
      <c r="AP452" s="149">
        <f>VLOOKUP($J452,context!$K$2:$AC$348,15,FALSE)</f>
        <v>0</v>
      </c>
      <c r="AQ452" s="149">
        <f>VLOOKUP($J452,context!$K$2:$AC$348,16,FALSE)</f>
        <v>0</v>
      </c>
      <c r="AR452" s="149">
        <f t="shared" si="7"/>
        <v>2.4</v>
      </c>
    </row>
    <row r="453" spans="1:44" hidden="1">
      <c r="A453" s="52">
        <v>166</v>
      </c>
      <c r="B453" s="52" t="s">
        <v>13</v>
      </c>
      <c r="C453" s="66" t="s">
        <v>800</v>
      </c>
      <c r="D453" s="52" t="s">
        <v>801</v>
      </c>
      <c r="E453" s="77" t="s">
        <v>802</v>
      </c>
      <c r="F453" s="50">
        <v>4</v>
      </c>
      <c r="G453" s="50" t="s">
        <v>434</v>
      </c>
      <c r="H453" s="77"/>
      <c r="I453" s="69" t="s">
        <v>434</v>
      </c>
      <c r="J453" s="70" t="s">
        <v>431</v>
      </c>
      <c r="K453" s="77" t="s">
        <v>803</v>
      </c>
      <c r="L453" s="77">
        <v>0</v>
      </c>
      <c r="M453" s="77"/>
      <c r="N453" s="6">
        <v>0.8</v>
      </c>
      <c r="O453" s="55">
        <v>43018</v>
      </c>
      <c r="P453" s="77" t="s">
        <v>65</v>
      </c>
      <c r="Q453" s="67" t="s">
        <v>108</v>
      </c>
      <c r="R453" s="68" t="s">
        <v>420</v>
      </c>
      <c r="S453" s="74" t="s">
        <v>66</v>
      </c>
      <c r="T453" s="115" t="s">
        <v>66</v>
      </c>
      <c r="U453" s="121" t="s">
        <v>95</v>
      </c>
      <c r="W453" s="77"/>
      <c r="X453" s="69" t="s">
        <v>609</v>
      </c>
      <c r="Y453" s="77"/>
      <c r="Z453" s="77"/>
      <c r="AB453" s="77"/>
      <c r="AC453" s="69">
        <v>1</v>
      </c>
      <c r="AD453" s="7"/>
      <c r="AE453" s="70" t="s">
        <v>436</v>
      </c>
      <c r="AF453" s="149">
        <f>VLOOKUP($J453,context!$K$2:$AC$348,5,FALSE)</f>
        <v>0</v>
      </c>
      <c r="AG453" s="149">
        <f>VLOOKUP($J453,context!$K$2:$AC$348,6,FALSE)</f>
        <v>0</v>
      </c>
      <c r="AH453" s="149">
        <f>VLOOKUP($J453,context!$K$2:$AC$348,7,FALSE)</f>
        <v>0</v>
      </c>
      <c r="AI453" s="149">
        <f>VLOOKUP($J453,context!$K$2:$AC$348,8,FALSE)</f>
        <v>0.2</v>
      </c>
      <c r="AJ453" s="149">
        <f>VLOOKUP($J453,context!$K$2:$AC$348,9,FALSE)</f>
        <v>0.2</v>
      </c>
      <c r="AK453" s="149">
        <f>VLOOKUP($J453,context!$K$2:$AC$348,10,FALSE)</f>
        <v>0</v>
      </c>
      <c r="AL453" s="149">
        <f>VLOOKUP($J453,context!$K$2:$AC$348,11,FALSE)</f>
        <v>0.2</v>
      </c>
      <c r="AM453" s="149">
        <f>VLOOKUP($J453,context!$K$2:$AC$348,12,FALSE)</f>
        <v>0.4</v>
      </c>
      <c r="AN453" s="149">
        <f>VLOOKUP($J453,context!$K$2:$AC$348,13,FALSE)</f>
        <v>0.4</v>
      </c>
      <c r="AO453" s="149">
        <f>VLOOKUP($J453,context!$K$2:$AC$348,14,FALSE)</f>
        <v>1</v>
      </c>
      <c r="AP453" s="149">
        <f>VLOOKUP($J453,context!$K$2:$AC$348,15,FALSE)</f>
        <v>0</v>
      </c>
      <c r="AQ453" s="149">
        <f>VLOOKUP($J453,context!$K$2:$AC$348,16,FALSE)</f>
        <v>0</v>
      </c>
      <c r="AR453" s="149">
        <f t="shared" si="7"/>
        <v>2.4</v>
      </c>
    </row>
    <row r="454" spans="1:44" hidden="1">
      <c r="A454" s="52">
        <v>240</v>
      </c>
      <c r="B454" s="52" t="s">
        <v>13</v>
      </c>
      <c r="C454" s="115" t="s">
        <v>41</v>
      </c>
      <c r="D454" s="52" t="s">
        <v>812</v>
      </c>
      <c r="E454" s="77" t="s">
        <v>842</v>
      </c>
      <c r="F454" s="50">
        <v>4</v>
      </c>
      <c r="G454" s="50" t="s">
        <v>430</v>
      </c>
      <c r="H454" s="50"/>
      <c r="I454" s="69" t="s">
        <v>430</v>
      </c>
      <c r="J454" s="70" t="s">
        <v>431</v>
      </c>
      <c r="K454" s="69" t="s">
        <v>845</v>
      </c>
      <c r="L454" s="77">
        <v>1</v>
      </c>
      <c r="M454" s="77" t="s">
        <v>815</v>
      </c>
      <c r="N454" s="6">
        <v>0.6</v>
      </c>
      <c r="O454" s="6"/>
      <c r="P454" s="77" t="s">
        <v>65</v>
      </c>
      <c r="Q454" s="67" t="s">
        <v>108</v>
      </c>
      <c r="R454" s="68" t="s">
        <v>420</v>
      </c>
      <c r="S454" s="74" t="s">
        <v>66</v>
      </c>
      <c r="T454" s="115" t="s">
        <v>66</v>
      </c>
      <c r="U454" s="121" t="s">
        <v>95</v>
      </c>
      <c r="W454" s="77"/>
      <c r="X454" s="69" t="s">
        <v>609</v>
      </c>
      <c r="Y454" s="77"/>
      <c r="Z454" s="77"/>
      <c r="AB454" s="77"/>
      <c r="AC454" s="69">
        <v>1</v>
      </c>
      <c r="AD454" s="7"/>
      <c r="AE454" s="70" t="s">
        <v>436</v>
      </c>
      <c r="AF454" s="149">
        <f>VLOOKUP($J454,context!$K$2:$AC$348,5,FALSE)</f>
        <v>0</v>
      </c>
      <c r="AG454" s="149">
        <f>VLOOKUP($J454,context!$K$2:$AC$348,6,FALSE)</f>
        <v>0</v>
      </c>
      <c r="AH454" s="149">
        <f>VLOOKUP($J454,context!$K$2:$AC$348,7,FALSE)</f>
        <v>0</v>
      </c>
      <c r="AI454" s="149">
        <f>VLOOKUP($J454,context!$K$2:$AC$348,8,FALSE)</f>
        <v>0.2</v>
      </c>
      <c r="AJ454" s="149">
        <f>VLOOKUP($J454,context!$K$2:$AC$348,9,FALSE)</f>
        <v>0.2</v>
      </c>
      <c r="AK454" s="149">
        <f>VLOOKUP($J454,context!$K$2:$AC$348,10,FALSE)</f>
        <v>0</v>
      </c>
      <c r="AL454" s="149">
        <f>VLOOKUP($J454,context!$K$2:$AC$348,11,FALSE)</f>
        <v>0.2</v>
      </c>
      <c r="AM454" s="149">
        <f>VLOOKUP($J454,context!$K$2:$AC$348,12,FALSE)</f>
        <v>0.4</v>
      </c>
      <c r="AN454" s="149">
        <f>VLOOKUP($J454,context!$K$2:$AC$348,13,FALSE)</f>
        <v>0.4</v>
      </c>
      <c r="AO454" s="149">
        <f>VLOOKUP($J454,context!$K$2:$AC$348,14,FALSE)</f>
        <v>1</v>
      </c>
      <c r="AP454" s="149">
        <f>VLOOKUP($J454,context!$K$2:$AC$348,15,FALSE)</f>
        <v>0</v>
      </c>
      <c r="AQ454" s="149">
        <f>VLOOKUP($J454,context!$K$2:$AC$348,16,FALSE)</f>
        <v>0</v>
      </c>
      <c r="AR454" s="149">
        <f t="shared" si="7"/>
        <v>2.4</v>
      </c>
    </row>
    <row r="455" spans="1:44" hidden="1">
      <c r="A455" s="52">
        <v>743</v>
      </c>
      <c r="B455" s="52" t="s">
        <v>13</v>
      </c>
      <c r="C455" s="117" t="s">
        <v>1902</v>
      </c>
      <c r="E455" s="69" t="s">
        <v>2271</v>
      </c>
      <c r="G455" s="62" t="s">
        <v>436</v>
      </c>
      <c r="J455" s="70" t="s">
        <v>431</v>
      </c>
      <c r="K455" s="61" t="s">
        <v>2103</v>
      </c>
      <c r="L455" s="77">
        <v>0</v>
      </c>
      <c r="N455" s="63">
        <v>1</v>
      </c>
      <c r="P455" s="77" t="s">
        <v>65</v>
      </c>
      <c r="Q455" s="67" t="s">
        <v>108</v>
      </c>
      <c r="R455" s="68" t="s">
        <v>420</v>
      </c>
      <c r="S455" s="74" t="s">
        <v>66</v>
      </c>
      <c r="T455" s="115" t="s">
        <v>66</v>
      </c>
      <c r="U455" s="121" t="s">
        <v>171</v>
      </c>
      <c r="AC455" s="69">
        <v>1</v>
      </c>
      <c r="AE455" s="70" t="s">
        <v>436</v>
      </c>
      <c r="AF455" s="149">
        <f>VLOOKUP($J455,context!$K$2:$AC$348,5,FALSE)</f>
        <v>0</v>
      </c>
      <c r="AG455" s="149">
        <f>VLOOKUP($J455,context!$K$2:$AC$348,6,FALSE)</f>
        <v>0</v>
      </c>
      <c r="AH455" s="149">
        <f>VLOOKUP($J455,context!$K$2:$AC$348,7,FALSE)</f>
        <v>0</v>
      </c>
      <c r="AI455" s="149">
        <f>VLOOKUP($J455,context!$K$2:$AC$348,8,FALSE)</f>
        <v>0.2</v>
      </c>
      <c r="AJ455" s="149">
        <f>VLOOKUP($J455,context!$K$2:$AC$348,9,FALSE)</f>
        <v>0.2</v>
      </c>
      <c r="AK455" s="149">
        <f>VLOOKUP($J455,context!$K$2:$AC$348,10,FALSE)</f>
        <v>0</v>
      </c>
      <c r="AL455" s="149">
        <f>VLOOKUP($J455,context!$K$2:$AC$348,11,FALSE)</f>
        <v>0.2</v>
      </c>
      <c r="AM455" s="149">
        <f>VLOOKUP($J455,context!$K$2:$AC$348,12,FALSE)</f>
        <v>0.4</v>
      </c>
      <c r="AN455" s="149">
        <f>VLOOKUP($J455,context!$K$2:$AC$348,13,FALSE)</f>
        <v>0.4</v>
      </c>
      <c r="AO455" s="149">
        <f>VLOOKUP($J455,context!$K$2:$AC$348,14,FALSE)</f>
        <v>1</v>
      </c>
      <c r="AP455" s="149">
        <f>VLOOKUP($J455,context!$K$2:$AC$348,15,FALSE)</f>
        <v>0</v>
      </c>
      <c r="AQ455" s="149">
        <f>VLOOKUP($J455,context!$K$2:$AC$348,16,FALSE)</f>
        <v>0</v>
      </c>
      <c r="AR455" s="149">
        <f t="shared" si="7"/>
        <v>2.4</v>
      </c>
    </row>
    <row r="456" spans="1:44" hidden="1">
      <c r="A456" s="52">
        <v>746</v>
      </c>
      <c r="B456" s="52" t="s">
        <v>13</v>
      </c>
      <c r="C456" s="117" t="s">
        <v>1902</v>
      </c>
      <c r="E456" s="69" t="s">
        <v>2271</v>
      </c>
      <c r="G456" s="62" t="s">
        <v>2108</v>
      </c>
      <c r="J456" s="70" t="s">
        <v>431</v>
      </c>
      <c r="K456" s="61" t="s">
        <v>2109</v>
      </c>
      <c r="L456" s="77">
        <v>0</v>
      </c>
      <c r="N456" s="63">
        <v>1</v>
      </c>
      <c r="P456" s="77" t="s">
        <v>65</v>
      </c>
      <c r="Q456" s="67" t="s">
        <v>108</v>
      </c>
      <c r="R456" s="68" t="s">
        <v>420</v>
      </c>
      <c r="S456" s="74" t="s">
        <v>66</v>
      </c>
      <c r="T456" s="115" t="s">
        <v>66</v>
      </c>
      <c r="U456" s="121" t="s">
        <v>171</v>
      </c>
      <c r="AC456" s="69">
        <v>1</v>
      </c>
      <c r="AE456" s="70" t="s">
        <v>436</v>
      </c>
      <c r="AF456" s="149">
        <f>VLOOKUP($J456,context!$K$2:$AC$348,5,FALSE)</f>
        <v>0</v>
      </c>
      <c r="AG456" s="149">
        <f>VLOOKUP($J456,context!$K$2:$AC$348,6,FALSE)</f>
        <v>0</v>
      </c>
      <c r="AH456" s="149">
        <f>VLOOKUP($J456,context!$K$2:$AC$348,7,FALSE)</f>
        <v>0</v>
      </c>
      <c r="AI456" s="149">
        <f>VLOOKUP($J456,context!$K$2:$AC$348,8,FALSE)</f>
        <v>0.2</v>
      </c>
      <c r="AJ456" s="149">
        <f>VLOOKUP($J456,context!$K$2:$AC$348,9,FALSE)</f>
        <v>0.2</v>
      </c>
      <c r="AK456" s="149">
        <f>VLOOKUP($J456,context!$K$2:$AC$348,10,FALSE)</f>
        <v>0</v>
      </c>
      <c r="AL456" s="149">
        <f>VLOOKUP($J456,context!$K$2:$AC$348,11,FALSE)</f>
        <v>0.2</v>
      </c>
      <c r="AM456" s="149">
        <f>VLOOKUP($J456,context!$K$2:$AC$348,12,FALSE)</f>
        <v>0.4</v>
      </c>
      <c r="AN456" s="149">
        <f>VLOOKUP($J456,context!$K$2:$AC$348,13,FALSE)</f>
        <v>0.4</v>
      </c>
      <c r="AO456" s="149">
        <f>VLOOKUP($J456,context!$K$2:$AC$348,14,FALSE)</f>
        <v>1</v>
      </c>
      <c r="AP456" s="149">
        <f>VLOOKUP($J456,context!$K$2:$AC$348,15,FALSE)</f>
        <v>0</v>
      </c>
      <c r="AQ456" s="149">
        <f>VLOOKUP($J456,context!$K$2:$AC$348,16,FALSE)</f>
        <v>0</v>
      </c>
      <c r="AR456" s="149">
        <f t="shared" si="7"/>
        <v>2.4</v>
      </c>
    </row>
    <row r="457" spans="1:44" hidden="1">
      <c r="A457" s="122">
        <v>936</v>
      </c>
      <c r="B457" s="52" t="s">
        <v>13</v>
      </c>
      <c r="C457" s="66" t="s">
        <v>32</v>
      </c>
      <c r="D457" s="52"/>
      <c r="E457" s="77" t="s">
        <v>1190</v>
      </c>
      <c r="F457" s="50">
        <v>3</v>
      </c>
      <c r="G457" s="50" t="s">
        <v>436</v>
      </c>
      <c r="H457" s="77"/>
      <c r="I457" s="69" t="s">
        <v>431</v>
      </c>
      <c r="J457" s="70" t="s">
        <v>431</v>
      </c>
      <c r="K457" s="77" t="s">
        <v>803</v>
      </c>
      <c r="L457" s="77">
        <v>0</v>
      </c>
      <c r="M457" s="77"/>
      <c r="N457" s="6">
        <v>0.6</v>
      </c>
      <c r="O457" s="55">
        <v>42328</v>
      </c>
      <c r="P457" s="77" t="s">
        <v>65</v>
      </c>
      <c r="Q457" s="67" t="s">
        <v>108</v>
      </c>
      <c r="R457" s="68" t="s">
        <v>420</v>
      </c>
      <c r="S457" s="74" t="s">
        <v>66</v>
      </c>
      <c r="T457" s="115" t="s">
        <v>66</v>
      </c>
      <c r="U457" s="121" t="s">
        <v>95</v>
      </c>
      <c r="W457" s="77"/>
      <c r="X457" s="69" t="s">
        <v>609</v>
      </c>
      <c r="Y457" s="77"/>
      <c r="Z457" s="77"/>
      <c r="AA457" s="7" t="s">
        <v>294</v>
      </c>
      <c r="AB457" s="77"/>
      <c r="AC457" s="69">
        <v>1</v>
      </c>
      <c r="AD457" s="7"/>
      <c r="AE457" s="70" t="s">
        <v>436</v>
      </c>
      <c r="AF457" s="149">
        <f>VLOOKUP($J457,context!$K$2:$AC$348,5,FALSE)</f>
        <v>0</v>
      </c>
      <c r="AG457" s="149">
        <f>VLOOKUP($J457,context!$K$2:$AC$348,6,FALSE)</f>
        <v>0</v>
      </c>
      <c r="AH457" s="149">
        <f>VLOOKUP($J457,context!$K$2:$AC$348,7,FALSE)</f>
        <v>0</v>
      </c>
      <c r="AI457" s="149">
        <f>VLOOKUP($J457,context!$K$2:$AC$348,8,FALSE)</f>
        <v>0.2</v>
      </c>
      <c r="AJ457" s="149">
        <f>VLOOKUP($J457,context!$K$2:$AC$348,9,FALSE)</f>
        <v>0.2</v>
      </c>
      <c r="AK457" s="149">
        <f>VLOOKUP($J457,context!$K$2:$AC$348,10,FALSE)</f>
        <v>0</v>
      </c>
      <c r="AL457" s="149">
        <f>VLOOKUP($J457,context!$K$2:$AC$348,11,FALSE)</f>
        <v>0.2</v>
      </c>
      <c r="AM457" s="149">
        <f>VLOOKUP($J457,context!$K$2:$AC$348,12,FALSE)</f>
        <v>0.4</v>
      </c>
      <c r="AN457" s="149">
        <f>VLOOKUP($J457,context!$K$2:$AC$348,13,FALSE)</f>
        <v>0.4</v>
      </c>
      <c r="AO457" s="149">
        <f>VLOOKUP($J457,context!$K$2:$AC$348,14,FALSE)</f>
        <v>1</v>
      </c>
      <c r="AP457" s="149">
        <f>VLOOKUP($J457,context!$K$2:$AC$348,15,FALSE)</f>
        <v>0</v>
      </c>
      <c r="AQ457" s="149">
        <f>VLOOKUP($J457,context!$K$2:$AC$348,16,FALSE)</f>
        <v>0</v>
      </c>
      <c r="AR457" s="149">
        <f t="shared" si="7"/>
        <v>2.4</v>
      </c>
    </row>
    <row r="458" spans="1:44" hidden="1">
      <c r="A458" s="52">
        <v>339</v>
      </c>
      <c r="B458" s="52" t="s">
        <v>2708</v>
      </c>
      <c r="C458" s="66" t="s">
        <v>905</v>
      </c>
      <c r="D458" s="52"/>
      <c r="E458" s="77" t="s">
        <v>906</v>
      </c>
      <c r="F458" s="50">
        <v>5</v>
      </c>
      <c r="G458" s="50" t="s">
        <v>1003</v>
      </c>
      <c r="H458" s="77" t="s">
        <v>394</v>
      </c>
      <c r="I458" s="69" t="s">
        <v>1007</v>
      </c>
      <c r="J458" s="70" t="s">
        <v>1007</v>
      </c>
      <c r="K458" s="77"/>
      <c r="L458" s="77">
        <v>0</v>
      </c>
      <c r="M458" s="77"/>
      <c r="N458" s="6">
        <v>0.8</v>
      </c>
      <c r="O458" s="55">
        <v>43015</v>
      </c>
      <c r="P458" s="77" t="s">
        <v>65</v>
      </c>
      <c r="Q458" s="67" t="s">
        <v>608</v>
      </c>
      <c r="R458" s="68" t="s">
        <v>145</v>
      </c>
      <c r="S458" s="74" t="s">
        <v>66</v>
      </c>
      <c r="T458" s="115" t="s">
        <v>66</v>
      </c>
      <c r="U458" s="121" t="s">
        <v>171</v>
      </c>
      <c r="W458" s="77"/>
      <c r="X458" s="77"/>
      <c r="Y458" s="69" t="s">
        <v>609</v>
      </c>
      <c r="Z458" s="77"/>
      <c r="AB458" s="69" t="s">
        <v>2404</v>
      </c>
      <c r="AC458" s="77">
        <v>-1</v>
      </c>
      <c r="AD458" s="7" t="s">
        <v>2863</v>
      </c>
      <c r="AE458" s="131" t="s">
        <v>3033</v>
      </c>
      <c r="AF458" s="149">
        <f>VLOOKUP($J458,context!$K$2:$AC$348,5,FALSE)</f>
        <v>1</v>
      </c>
      <c r="AG458" s="149">
        <f>VLOOKUP($J458,context!$K$2:$AC$348,6,FALSE)</f>
        <v>1</v>
      </c>
      <c r="AH458" s="149">
        <f>VLOOKUP($J458,context!$K$2:$AC$348,7,FALSE)</f>
        <v>0</v>
      </c>
      <c r="AI458" s="149">
        <f>VLOOKUP($J458,context!$K$2:$AC$348,8,FALSE)</f>
        <v>0.2</v>
      </c>
      <c r="AJ458" s="149">
        <f>VLOOKUP($J458,context!$K$2:$AC$348,9,FALSE)</f>
        <v>0.4</v>
      </c>
      <c r="AK458" s="149">
        <f>VLOOKUP($J458,context!$K$2:$AC$348,10,FALSE)</f>
        <v>0</v>
      </c>
      <c r="AL458" s="149">
        <f>VLOOKUP($J458,context!$K$2:$AC$348,11,FALSE)</f>
        <v>0.2</v>
      </c>
      <c r="AM458" s="149">
        <f>VLOOKUP($J458,context!$K$2:$AC$348,12,FALSE)</f>
        <v>0.4</v>
      </c>
      <c r="AN458" s="149">
        <f>VLOOKUP($J458,context!$K$2:$AC$348,13,FALSE)</f>
        <v>0.2</v>
      </c>
      <c r="AO458" s="149">
        <f>VLOOKUP($J458,context!$K$2:$AC$348,14,FALSE)</f>
        <v>0.2</v>
      </c>
      <c r="AP458" s="149">
        <f>VLOOKUP($J458,context!$K$2:$AC$348,15,FALSE)</f>
        <v>0</v>
      </c>
      <c r="AQ458" s="149">
        <f>VLOOKUP($J458,context!$K$2:$AC$348,16,FALSE)</f>
        <v>0.2</v>
      </c>
      <c r="AR458" s="149">
        <f t="shared" si="7"/>
        <v>3.8000000000000007</v>
      </c>
    </row>
    <row r="459" spans="1:44" hidden="1">
      <c r="A459" s="52">
        <v>424</v>
      </c>
      <c r="B459" s="52" t="s">
        <v>13</v>
      </c>
      <c r="C459" s="66" t="s">
        <v>1116</v>
      </c>
      <c r="D459" s="52" t="s">
        <v>1117</v>
      </c>
      <c r="E459" s="77" t="s">
        <v>49</v>
      </c>
      <c r="F459" s="50">
        <v>3</v>
      </c>
      <c r="G459" s="50" t="s">
        <v>1118</v>
      </c>
      <c r="H459" s="77">
        <v>16</v>
      </c>
      <c r="I459" s="50" t="s">
        <v>1118</v>
      </c>
      <c r="J459" s="71" t="s">
        <v>1007</v>
      </c>
      <c r="K459" s="77" t="s">
        <v>1119</v>
      </c>
      <c r="L459" s="77"/>
      <c r="M459" s="77"/>
      <c r="N459" s="6">
        <v>0.8</v>
      </c>
      <c r="O459" s="55"/>
      <c r="P459" s="77" t="s">
        <v>65</v>
      </c>
      <c r="Q459" s="67" t="s">
        <v>608</v>
      </c>
      <c r="R459" s="68" t="s">
        <v>608</v>
      </c>
      <c r="T459" s="115" t="s">
        <v>145</v>
      </c>
      <c r="U459" s="121" t="s">
        <v>368</v>
      </c>
      <c r="W459" s="77"/>
      <c r="X459" s="77"/>
      <c r="Y459" s="69" t="s">
        <v>609</v>
      </c>
      <c r="Z459" s="77"/>
      <c r="AB459" s="69" t="s">
        <v>2404</v>
      </c>
      <c r="AC459" s="77">
        <v>-1</v>
      </c>
      <c r="AD459" s="7" t="s">
        <v>2863</v>
      </c>
      <c r="AE459" s="131" t="s">
        <v>3033</v>
      </c>
      <c r="AF459" s="149">
        <f>VLOOKUP($J459,context!$K$2:$AC$348,5,FALSE)</f>
        <v>1</v>
      </c>
      <c r="AG459" s="149">
        <f>VLOOKUP($J459,context!$K$2:$AC$348,6,FALSE)</f>
        <v>1</v>
      </c>
      <c r="AH459" s="149">
        <f>VLOOKUP($J459,context!$K$2:$AC$348,7,FALSE)</f>
        <v>0</v>
      </c>
      <c r="AI459" s="149">
        <f>VLOOKUP($J459,context!$K$2:$AC$348,8,FALSE)</f>
        <v>0.2</v>
      </c>
      <c r="AJ459" s="149">
        <f>VLOOKUP($J459,context!$K$2:$AC$348,9,FALSE)</f>
        <v>0.4</v>
      </c>
      <c r="AK459" s="149">
        <f>VLOOKUP($J459,context!$K$2:$AC$348,10,FALSE)</f>
        <v>0</v>
      </c>
      <c r="AL459" s="149">
        <f>VLOOKUP($J459,context!$K$2:$AC$348,11,FALSE)</f>
        <v>0.2</v>
      </c>
      <c r="AM459" s="149">
        <f>VLOOKUP($J459,context!$K$2:$AC$348,12,FALSE)</f>
        <v>0.4</v>
      </c>
      <c r="AN459" s="149">
        <f>VLOOKUP($J459,context!$K$2:$AC$348,13,FALSE)</f>
        <v>0.2</v>
      </c>
      <c r="AO459" s="149">
        <f>VLOOKUP($J459,context!$K$2:$AC$348,14,FALSE)</f>
        <v>0.2</v>
      </c>
      <c r="AP459" s="149">
        <f>VLOOKUP($J459,context!$K$2:$AC$348,15,FALSE)</f>
        <v>0</v>
      </c>
      <c r="AQ459" s="149">
        <f>VLOOKUP($J459,context!$K$2:$AC$348,16,FALSE)</f>
        <v>0.2</v>
      </c>
      <c r="AR459" s="149">
        <f t="shared" si="7"/>
        <v>3.8000000000000007</v>
      </c>
    </row>
    <row r="460" spans="1:44" hidden="1">
      <c r="A460" s="122">
        <v>889</v>
      </c>
      <c r="B460" s="52" t="s">
        <v>13</v>
      </c>
      <c r="C460" s="123" t="s">
        <v>2413</v>
      </c>
      <c r="D460" s="123" t="s">
        <v>2459</v>
      </c>
      <c r="E460" s="122" t="s">
        <v>2414</v>
      </c>
      <c r="F460" s="122">
        <v>3</v>
      </c>
      <c r="G460" s="124" t="s">
        <v>1007</v>
      </c>
      <c r="H460" s="122"/>
      <c r="I460" s="122"/>
      <c r="J460" s="125" t="s">
        <v>1007</v>
      </c>
      <c r="K460" s="122" t="s">
        <v>2594</v>
      </c>
      <c r="L460" s="122"/>
      <c r="M460" s="122"/>
      <c r="N460" s="123">
        <v>0.6</v>
      </c>
      <c r="O460" s="126"/>
      <c r="P460" s="77" t="s">
        <v>65</v>
      </c>
      <c r="Q460" s="127" t="s">
        <v>108</v>
      </c>
      <c r="R460" s="125" t="s">
        <v>608</v>
      </c>
      <c r="S460" s="74" t="s">
        <v>66</v>
      </c>
      <c r="T460" s="115" t="s">
        <v>66</v>
      </c>
      <c r="U460" s="121" t="s">
        <v>171</v>
      </c>
      <c r="V460" s="127"/>
      <c r="W460" s="122"/>
      <c r="X460" s="122"/>
      <c r="Y460" s="122"/>
      <c r="Z460" s="122"/>
      <c r="AA460" s="122"/>
      <c r="AB460" s="69" t="s">
        <v>2404</v>
      </c>
      <c r="AC460" s="77">
        <v>-1</v>
      </c>
      <c r="AD460" s="7" t="s">
        <v>2863</v>
      </c>
      <c r="AE460" s="131" t="s">
        <v>3033</v>
      </c>
      <c r="AF460" s="149">
        <f>VLOOKUP($J460,context!$K$2:$AC$348,5,FALSE)</f>
        <v>1</v>
      </c>
      <c r="AG460" s="149">
        <f>VLOOKUP($J460,context!$K$2:$AC$348,6,FALSE)</f>
        <v>1</v>
      </c>
      <c r="AH460" s="149">
        <f>VLOOKUP($J460,context!$K$2:$AC$348,7,FALSE)</f>
        <v>0</v>
      </c>
      <c r="AI460" s="149">
        <f>VLOOKUP($J460,context!$K$2:$AC$348,8,FALSE)</f>
        <v>0.2</v>
      </c>
      <c r="AJ460" s="149">
        <f>VLOOKUP($J460,context!$K$2:$AC$348,9,FALSE)</f>
        <v>0.4</v>
      </c>
      <c r="AK460" s="149">
        <f>VLOOKUP($J460,context!$K$2:$AC$348,10,FALSE)</f>
        <v>0</v>
      </c>
      <c r="AL460" s="149">
        <f>VLOOKUP($J460,context!$K$2:$AC$348,11,FALSE)</f>
        <v>0.2</v>
      </c>
      <c r="AM460" s="149">
        <f>VLOOKUP($J460,context!$K$2:$AC$348,12,FALSE)</f>
        <v>0.4</v>
      </c>
      <c r="AN460" s="149">
        <f>VLOOKUP($J460,context!$K$2:$AC$348,13,FALSE)</f>
        <v>0.2</v>
      </c>
      <c r="AO460" s="149">
        <f>VLOOKUP($J460,context!$K$2:$AC$348,14,FALSE)</f>
        <v>0.2</v>
      </c>
      <c r="AP460" s="149">
        <f>VLOOKUP($J460,context!$K$2:$AC$348,15,FALSE)</f>
        <v>0</v>
      </c>
      <c r="AQ460" s="149">
        <f>VLOOKUP($J460,context!$K$2:$AC$348,16,FALSE)</f>
        <v>0.2</v>
      </c>
      <c r="AR460" s="149">
        <f t="shared" si="7"/>
        <v>3.8000000000000007</v>
      </c>
    </row>
    <row r="461" spans="1:44" hidden="1">
      <c r="A461" s="52">
        <v>608</v>
      </c>
      <c r="B461" s="52" t="s">
        <v>13</v>
      </c>
      <c r="C461" s="117" t="s">
        <v>1902</v>
      </c>
      <c r="E461" s="69" t="s">
        <v>2271</v>
      </c>
      <c r="G461" s="62" t="s">
        <v>169</v>
      </c>
      <c r="J461" s="70" t="s">
        <v>2287</v>
      </c>
      <c r="K461" s="61" t="s">
        <v>1907</v>
      </c>
      <c r="N461" s="63">
        <v>0.4</v>
      </c>
      <c r="P461" s="77" t="s">
        <v>65</v>
      </c>
      <c r="Q461" s="67" t="s">
        <v>608</v>
      </c>
      <c r="R461" s="68" t="s">
        <v>145</v>
      </c>
      <c r="S461" s="74" t="s">
        <v>66</v>
      </c>
      <c r="T461" s="115" t="s">
        <v>66</v>
      </c>
      <c r="U461" s="121" t="s">
        <v>171</v>
      </c>
      <c r="AB461" s="69" t="s">
        <v>2905</v>
      </c>
      <c r="AC461" s="61">
        <v>-1</v>
      </c>
      <c r="AD461" s="7" t="s">
        <v>2863</v>
      </c>
      <c r="AE461" s="131" t="s">
        <v>3033</v>
      </c>
      <c r="AF461" s="149">
        <f>VLOOKUP($J461,context!$K$2:$AC$348,5,FALSE)</f>
        <v>1</v>
      </c>
      <c r="AG461" s="149">
        <f>VLOOKUP($J461,context!$K$2:$AC$348,6,FALSE)</f>
        <v>1</v>
      </c>
      <c r="AH461" s="149">
        <f>VLOOKUP($J461,context!$K$2:$AC$348,7,FALSE)</f>
        <v>0</v>
      </c>
      <c r="AI461" s="149">
        <f>VLOOKUP($J461,context!$K$2:$AC$348,8,FALSE)</f>
        <v>0.6</v>
      </c>
      <c r="AJ461" s="149">
        <f>VLOOKUP($J461,context!$K$2:$AC$348,9,FALSE)</f>
        <v>0.2</v>
      </c>
      <c r="AK461" s="149">
        <f>VLOOKUP($J461,context!$K$2:$AC$348,10,FALSE)</f>
        <v>1</v>
      </c>
      <c r="AL461" s="149">
        <f>VLOOKUP($J461,context!$K$2:$AC$348,11,FALSE)</f>
        <v>0.2</v>
      </c>
      <c r="AM461" s="149">
        <f>VLOOKUP($J461,context!$K$2:$AC$348,12,FALSE)</f>
        <v>0.2</v>
      </c>
      <c r="AN461" s="149">
        <f>VLOOKUP($J461,context!$K$2:$AC$348,13,FALSE)</f>
        <v>0</v>
      </c>
      <c r="AO461" s="149">
        <f>VLOOKUP($J461,context!$K$2:$AC$348,14,FALSE)</f>
        <v>0</v>
      </c>
      <c r="AP461" s="149">
        <f>VLOOKUP($J461,context!$K$2:$AC$348,15,FALSE)</f>
        <v>0</v>
      </c>
      <c r="AQ461" s="149">
        <f>VLOOKUP($J461,context!$K$2:$AC$348,16,FALSE)</f>
        <v>0.2</v>
      </c>
      <c r="AR461" s="149">
        <f t="shared" si="7"/>
        <v>4.4000000000000004</v>
      </c>
    </row>
    <row r="462" spans="1:44" hidden="1">
      <c r="A462" s="52">
        <v>645</v>
      </c>
      <c r="B462" s="52" t="s">
        <v>13</v>
      </c>
      <c r="C462" s="117" t="s">
        <v>1902</v>
      </c>
      <c r="E462" s="69" t="s">
        <v>2271</v>
      </c>
      <c r="G462" s="62" t="s">
        <v>1954</v>
      </c>
      <c r="J462" s="70" t="s">
        <v>2292</v>
      </c>
      <c r="K462" s="61" t="s">
        <v>1955</v>
      </c>
      <c r="N462" s="63">
        <v>0.6</v>
      </c>
      <c r="P462" s="77" t="s">
        <v>65</v>
      </c>
      <c r="Q462" s="67" t="s">
        <v>608</v>
      </c>
      <c r="R462" s="68" t="s">
        <v>145</v>
      </c>
      <c r="S462" s="74" t="s">
        <v>66</v>
      </c>
      <c r="T462" s="115" t="s">
        <v>66</v>
      </c>
      <c r="U462" s="121" t="s">
        <v>171</v>
      </c>
      <c r="AB462" s="69" t="s">
        <v>2907</v>
      </c>
      <c r="AC462" s="69">
        <v>0</v>
      </c>
      <c r="AD462" s="7" t="s">
        <v>2863</v>
      </c>
      <c r="AE462" s="131" t="s">
        <v>301</v>
      </c>
      <c r="AF462" s="149">
        <f>VLOOKUP($J462,context!$K$2:$AC$348,5,FALSE)</f>
        <v>1</v>
      </c>
      <c r="AG462" s="149">
        <f>VLOOKUP($J462,context!$K$2:$AC$348,6,FALSE)</f>
        <v>1</v>
      </c>
      <c r="AH462" s="149">
        <f>VLOOKUP($J462,context!$K$2:$AC$348,7,FALSE)</f>
        <v>0</v>
      </c>
      <c r="AI462" s="149">
        <f>VLOOKUP($J462,context!$K$2:$AC$348,8,FALSE)</f>
        <v>0.6</v>
      </c>
      <c r="AJ462" s="149">
        <f>VLOOKUP($J462,context!$K$2:$AC$348,9,FALSE)</f>
        <v>0.4</v>
      </c>
      <c r="AK462" s="149">
        <f>VLOOKUP($J462,context!$K$2:$AC$348,10,FALSE)</f>
        <v>0.6</v>
      </c>
      <c r="AL462" s="149">
        <f>VLOOKUP($J462,context!$K$2:$AC$348,11,FALSE)</f>
        <v>0.2</v>
      </c>
      <c r="AM462" s="149">
        <f>VLOOKUP($J462,context!$K$2:$AC$348,12,FALSE)</f>
        <v>0.2</v>
      </c>
      <c r="AN462" s="149">
        <f>VLOOKUP($J462,context!$K$2:$AC$348,13,FALSE)</f>
        <v>0.2</v>
      </c>
      <c r="AO462" s="149">
        <f>VLOOKUP($J462,context!$K$2:$AC$348,14,FALSE)</f>
        <v>0.2</v>
      </c>
      <c r="AP462" s="149">
        <f>VLOOKUP($J462,context!$K$2:$AC$348,15,FALSE)</f>
        <v>0</v>
      </c>
      <c r="AQ462" s="149">
        <f>VLOOKUP($J462,context!$K$2:$AC$348,16,FALSE)</f>
        <v>0.2</v>
      </c>
      <c r="AR462" s="149">
        <f t="shared" si="7"/>
        <v>4.6000000000000005</v>
      </c>
    </row>
    <row r="463" spans="1:44" hidden="1">
      <c r="A463" s="122">
        <v>890</v>
      </c>
      <c r="B463" s="52" t="s">
        <v>13</v>
      </c>
      <c r="C463" s="123" t="s">
        <v>2413</v>
      </c>
      <c r="D463" s="123" t="s">
        <v>2421</v>
      </c>
      <c r="E463" s="122" t="s">
        <v>2414</v>
      </c>
      <c r="F463" s="122">
        <v>3</v>
      </c>
      <c r="G463" s="124" t="s">
        <v>2422</v>
      </c>
      <c r="H463" s="122"/>
      <c r="I463" s="122"/>
      <c r="J463" s="125" t="s">
        <v>2292</v>
      </c>
      <c r="K463" s="122" t="s">
        <v>1955</v>
      </c>
      <c r="L463" s="122"/>
      <c r="M463" s="122"/>
      <c r="N463" s="123">
        <v>0.6</v>
      </c>
      <c r="O463" s="126"/>
      <c r="P463" s="122" t="s">
        <v>65</v>
      </c>
      <c r="Q463" s="127" t="s">
        <v>608</v>
      </c>
      <c r="R463" s="68" t="s">
        <v>145</v>
      </c>
      <c r="S463" s="74" t="s">
        <v>66</v>
      </c>
      <c r="T463" s="115" t="s">
        <v>66</v>
      </c>
      <c r="U463" s="121" t="s">
        <v>171</v>
      </c>
      <c r="V463" s="127"/>
      <c r="W463" s="122"/>
      <c r="X463" s="122"/>
      <c r="Y463" s="122"/>
      <c r="Z463" s="122"/>
      <c r="AA463" s="122"/>
      <c r="AB463" s="69" t="s">
        <v>2907</v>
      </c>
      <c r="AC463" s="122">
        <v>0</v>
      </c>
      <c r="AD463" s="7" t="s">
        <v>2863</v>
      </c>
      <c r="AE463" s="131" t="s">
        <v>301</v>
      </c>
      <c r="AF463" s="149">
        <f>VLOOKUP($J463,context!$K$2:$AC$348,5,FALSE)</f>
        <v>1</v>
      </c>
      <c r="AG463" s="149">
        <f>VLOOKUP($J463,context!$K$2:$AC$348,6,FALSE)</f>
        <v>1</v>
      </c>
      <c r="AH463" s="149">
        <f>VLOOKUP($J463,context!$K$2:$AC$348,7,FALSE)</f>
        <v>0</v>
      </c>
      <c r="AI463" s="149">
        <f>VLOOKUP($J463,context!$K$2:$AC$348,8,FALSE)</f>
        <v>0.6</v>
      </c>
      <c r="AJ463" s="149">
        <f>VLOOKUP($J463,context!$K$2:$AC$348,9,FALSE)</f>
        <v>0.4</v>
      </c>
      <c r="AK463" s="149">
        <f>VLOOKUP($J463,context!$K$2:$AC$348,10,FALSE)</f>
        <v>0.6</v>
      </c>
      <c r="AL463" s="149">
        <f>VLOOKUP($J463,context!$K$2:$AC$348,11,FALSE)</f>
        <v>0.2</v>
      </c>
      <c r="AM463" s="149">
        <f>VLOOKUP($J463,context!$K$2:$AC$348,12,FALSE)</f>
        <v>0.2</v>
      </c>
      <c r="AN463" s="149">
        <f>VLOOKUP($J463,context!$K$2:$AC$348,13,FALSE)</f>
        <v>0.2</v>
      </c>
      <c r="AO463" s="149">
        <f>VLOOKUP($J463,context!$K$2:$AC$348,14,FALSE)</f>
        <v>0.2</v>
      </c>
      <c r="AP463" s="149">
        <f>VLOOKUP($J463,context!$K$2:$AC$348,15,FALSE)</f>
        <v>0</v>
      </c>
      <c r="AQ463" s="149">
        <f>VLOOKUP($J463,context!$K$2:$AC$348,16,FALSE)</f>
        <v>0.2</v>
      </c>
      <c r="AR463" s="149">
        <f t="shared" si="7"/>
        <v>4.6000000000000005</v>
      </c>
    </row>
    <row r="464" spans="1:44" hidden="1">
      <c r="A464" s="52">
        <v>656</v>
      </c>
      <c r="B464" s="52" t="s">
        <v>13</v>
      </c>
      <c r="C464" s="117" t="s">
        <v>1902</v>
      </c>
      <c r="E464" s="69" t="s">
        <v>2271</v>
      </c>
      <c r="G464" s="62" t="s">
        <v>1972</v>
      </c>
      <c r="J464" s="70" t="s">
        <v>2293</v>
      </c>
      <c r="K464" s="61" t="s">
        <v>1973</v>
      </c>
      <c r="N464" s="63">
        <v>0.6</v>
      </c>
      <c r="P464" s="77" t="s">
        <v>65</v>
      </c>
      <c r="Q464" s="67" t="s">
        <v>608</v>
      </c>
      <c r="R464" s="68" t="s">
        <v>145</v>
      </c>
      <c r="S464" s="74" t="s">
        <v>66</v>
      </c>
      <c r="T464" s="115" t="s">
        <v>66</v>
      </c>
      <c r="U464" s="121" t="s">
        <v>171</v>
      </c>
      <c r="AB464" s="61" t="s">
        <v>2971</v>
      </c>
      <c r="AC464" s="69">
        <v>-1</v>
      </c>
      <c r="AD464" s="7" t="s">
        <v>2863</v>
      </c>
      <c r="AE464" s="131" t="s">
        <v>2823</v>
      </c>
      <c r="AF464" s="149">
        <f>VLOOKUP($J464,context!$K$2:$AC$348,5,FALSE)</f>
        <v>1</v>
      </c>
      <c r="AG464" s="149">
        <f>VLOOKUP($J464,context!$K$2:$AC$348,6,FALSE)</f>
        <v>1</v>
      </c>
      <c r="AH464" s="149">
        <f>VLOOKUP($J464,context!$K$2:$AC$348,7,FALSE)</f>
        <v>0</v>
      </c>
      <c r="AI464" s="149">
        <f>VLOOKUP($J464,context!$K$2:$AC$348,8,FALSE)</f>
        <v>0.6</v>
      </c>
      <c r="AJ464" s="149">
        <f>VLOOKUP($J464,context!$K$2:$AC$348,9,FALSE)</f>
        <v>0.4</v>
      </c>
      <c r="AK464" s="149">
        <f>VLOOKUP($J464,context!$K$2:$AC$348,10,FALSE)</f>
        <v>0.6</v>
      </c>
      <c r="AL464" s="149">
        <f>VLOOKUP($J464,context!$K$2:$AC$348,11,FALSE)</f>
        <v>0.2</v>
      </c>
      <c r="AM464" s="149">
        <f>VLOOKUP($J464,context!$K$2:$AC$348,12,FALSE)</f>
        <v>0.2</v>
      </c>
      <c r="AN464" s="149">
        <f>VLOOKUP($J464,context!$K$2:$AC$348,13,FALSE)</f>
        <v>0.2</v>
      </c>
      <c r="AO464" s="149">
        <f>VLOOKUP($J464,context!$K$2:$AC$348,14,FALSE)</f>
        <v>0.6</v>
      </c>
      <c r="AP464" s="149">
        <f>VLOOKUP($J464,context!$K$2:$AC$348,15,FALSE)</f>
        <v>0</v>
      </c>
      <c r="AQ464" s="149">
        <f>VLOOKUP($J464,context!$K$2:$AC$348,16,FALSE)</f>
        <v>0</v>
      </c>
      <c r="AR464" s="149">
        <f t="shared" si="7"/>
        <v>4.8</v>
      </c>
    </row>
    <row r="465" spans="1:46" hidden="1">
      <c r="A465" s="52">
        <v>657</v>
      </c>
      <c r="B465" s="52" t="s">
        <v>13</v>
      </c>
      <c r="C465" s="117" t="s">
        <v>1902</v>
      </c>
      <c r="E465" s="69" t="s">
        <v>2271</v>
      </c>
      <c r="G465" s="62" t="s">
        <v>1974</v>
      </c>
      <c r="J465" s="70" t="s">
        <v>2294</v>
      </c>
      <c r="K465" s="61" t="s">
        <v>1975</v>
      </c>
      <c r="N465" s="63">
        <v>0.6</v>
      </c>
      <c r="P465" s="77" t="s">
        <v>65</v>
      </c>
      <c r="Q465" s="67" t="s">
        <v>608</v>
      </c>
      <c r="R465" s="68" t="s">
        <v>145</v>
      </c>
      <c r="S465" s="74" t="s">
        <v>66</v>
      </c>
      <c r="T465" s="115" t="s">
        <v>66</v>
      </c>
      <c r="U465" s="121" t="s">
        <v>171</v>
      </c>
      <c r="AB465" s="61" t="s">
        <v>2971</v>
      </c>
      <c r="AC465" s="69">
        <v>-1</v>
      </c>
      <c r="AD465" s="7" t="s">
        <v>2863</v>
      </c>
      <c r="AE465" s="131" t="s">
        <v>2823</v>
      </c>
      <c r="AF465" s="149">
        <f>VLOOKUP($J465,context!$K$2:$AC$348,5,FALSE)</f>
        <v>1</v>
      </c>
      <c r="AG465" s="149">
        <f>VLOOKUP($J465,context!$K$2:$AC$348,6,FALSE)</f>
        <v>1</v>
      </c>
      <c r="AH465" s="149">
        <f>VLOOKUP($J465,context!$K$2:$AC$348,7,FALSE)</f>
        <v>0</v>
      </c>
      <c r="AI465" s="149">
        <f>VLOOKUP($J465,context!$K$2:$AC$348,8,FALSE)</f>
        <v>0.6</v>
      </c>
      <c r="AJ465" s="149">
        <f>VLOOKUP($J465,context!$K$2:$AC$348,9,FALSE)</f>
        <v>0.4</v>
      </c>
      <c r="AK465" s="149">
        <f>VLOOKUP($J465,context!$K$2:$AC$348,10,FALSE)</f>
        <v>0.6</v>
      </c>
      <c r="AL465" s="149">
        <f>VLOOKUP($J465,context!$K$2:$AC$348,11,FALSE)</f>
        <v>0.2</v>
      </c>
      <c r="AM465" s="149">
        <f>VLOOKUP($J465,context!$K$2:$AC$348,12,FALSE)</f>
        <v>0.2</v>
      </c>
      <c r="AN465" s="149">
        <f>VLOOKUP($J465,context!$K$2:$AC$348,13,FALSE)</f>
        <v>0.2</v>
      </c>
      <c r="AO465" s="149">
        <f>VLOOKUP($J465,context!$K$2:$AC$348,14,FALSE)</f>
        <v>0.6</v>
      </c>
      <c r="AP465" s="149">
        <f>VLOOKUP($J465,context!$K$2:$AC$348,15,FALSE)</f>
        <v>0</v>
      </c>
      <c r="AQ465" s="149">
        <f>VLOOKUP($J465,context!$K$2:$AC$348,16,FALSE)</f>
        <v>0</v>
      </c>
      <c r="AR465" s="149">
        <f t="shared" si="7"/>
        <v>4.8</v>
      </c>
    </row>
    <row r="466" spans="1:46" hidden="1">
      <c r="A466" s="52">
        <v>685</v>
      </c>
      <c r="B466" s="52" t="s">
        <v>13</v>
      </c>
      <c r="C466" s="117" t="s">
        <v>1902</v>
      </c>
      <c r="E466" s="69" t="s">
        <v>2271</v>
      </c>
      <c r="G466" s="62" t="s">
        <v>2012</v>
      </c>
      <c r="J466" s="70" t="s">
        <v>2298</v>
      </c>
      <c r="K466" s="61" t="s">
        <v>2013</v>
      </c>
      <c r="N466" s="63">
        <v>0.5</v>
      </c>
      <c r="P466" s="77" t="s">
        <v>65</v>
      </c>
      <c r="Q466" s="67" t="s">
        <v>608</v>
      </c>
      <c r="R466" s="68" t="s">
        <v>145</v>
      </c>
      <c r="S466" s="74" t="s">
        <v>66</v>
      </c>
      <c r="T466" s="115" t="s">
        <v>66</v>
      </c>
      <c r="U466" s="121" t="s">
        <v>171</v>
      </c>
      <c r="AB466" s="61" t="s">
        <v>2971</v>
      </c>
      <c r="AC466" s="69">
        <v>-1</v>
      </c>
      <c r="AE466" s="70" t="s">
        <v>2823</v>
      </c>
      <c r="AF466" s="149">
        <f>VLOOKUP($J466,context!$K$2:$AC$348,5,FALSE)</f>
        <v>1</v>
      </c>
      <c r="AG466" s="149">
        <f>VLOOKUP($J466,context!$K$2:$AC$348,6,FALSE)</f>
        <v>1</v>
      </c>
      <c r="AH466" s="149">
        <f>VLOOKUP($J466,context!$K$2:$AC$348,7,FALSE)</f>
        <v>0</v>
      </c>
      <c r="AI466" s="149">
        <f>VLOOKUP($J466,context!$K$2:$AC$348,8,FALSE)</f>
        <v>0.6</v>
      </c>
      <c r="AJ466" s="149">
        <f>VLOOKUP($J466,context!$K$2:$AC$348,9,FALSE)</f>
        <v>0.4</v>
      </c>
      <c r="AK466" s="149">
        <f>VLOOKUP($J466,context!$K$2:$AC$348,10,FALSE)</f>
        <v>0.6</v>
      </c>
      <c r="AL466" s="149">
        <f>VLOOKUP($J466,context!$K$2:$AC$348,11,FALSE)</f>
        <v>0.2</v>
      </c>
      <c r="AM466" s="149">
        <f>VLOOKUP($J466,context!$K$2:$AC$348,12,FALSE)</f>
        <v>0.2</v>
      </c>
      <c r="AN466" s="149">
        <f>VLOOKUP($J466,context!$K$2:$AC$348,13,FALSE)</f>
        <v>0.2</v>
      </c>
      <c r="AO466" s="149">
        <f>VLOOKUP($J466,context!$K$2:$AC$348,14,FALSE)</f>
        <v>0.6</v>
      </c>
      <c r="AP466" s="149">
        <f>VLOOKUP($J466,context!$K$2:$AC$348,15,FALSE)</f>
        <v>0</v>
      </c>
      <c r="AQ466" s="149">
        <f>VLOOKUP($J466,context!$K$2:$AC$348,16,FALSE)</f>
        <v>0</v>
      </c>
      <c r="AR466" s="149">
        <f t="shared" si="7"/>
        <v>4.8</v>
      </c>
      <c r="AS466" s="149">
        <f t="shared" ref="AS466:AS471" si="8">MAX(AF466:AQ466)</f>
        <v>1</v>
      </c>
      <c r="AT466" s="149">
        <f t="shared" ref="AT466:AT471" si="9">MIN(AF466:AQ466)</f>
        <v>0</v>
      </c>
    </row>
    <row r="467" spans="1:46" hidden="1">
      <c r="A467" s="122">
        <v>891</v>
      </c>
      <c r="B467" s="52" t="s">
        <v>13</v>
      </c>
      <c r="C467" s="123" t="s">
        <v>2413</v>
      </c>
      <c r="D467" s="123" t="s">
        <v>2424</v>
      </c>
      <c r="E467" s="122" t="s">
        <v>2414</v>
      </c>
      <c r="F467" s="122">
        <v>3</v>
      </c>
      <c r="G467" s="124" t="s">
        <v>2425</v>
      </c>
      <c r="H467" s="122"/>
      <c r="I467" s="122"/>
      <c r="J467" s="70" t="s">
        <v>2298</v>
      </c>
      <c r="K467" s="122" t="s">
        <v>2013</v>
      </c>
      <c r="L467" s="122"/>
      <c r="M467" s="122"/>
      <c r="N467" s="123">
        <v>0.6</v>
      </c>
      <c r="O467" s="126"/>
      <c r="P467" s="122" t="s">
        <v>65</v>
      </c>
      <c r="Q467" s="127" t="s">
        <v>608</v>
      </c>
      <c r="R467" s="68" t="s">
        <v>145</v>
      </c>
      <c r="S467" s="74" t="s">
        <v>66</v>
      </c>
      <c r="T467" s="115" t="s">
        <v>66</v>
      </c>
      <c r="U467" s="121" t="s">
        <v>171</v>
      </c>
      <c r="V467" s="127"/>
      <c r="W467" s="122"/>
      <c r="X467" s="122"/>
      <c r="Y467" s="122"/>
      <c r="Z467" s="122"/>
      <c r="AA467" s="122"/>
      <c r="AB467" s="61" t="s">
        <v>2971</v>
      </c>
      <c r="AC467" s="69">
        <v>-1</v>
      </c>
      <c r="AE467" s="70" t="s">
        <v>2823</v>
      </c>
      <c r="AF467" s="149">
        <f>VLOOKUP($J467,context!$K$2:$AC$348,5,FALSE)</f>
        <v>1</v>
      </c>
      <c r="AG467" s="149">
        <f>VLOOKUP($J467,context!$K$2:$AC$348,6,FALSE)</f>
        <v>1</v>
      </c>
      <c r="AH467" s="149">
        <f>VLOOKUP($J467,context!$K$2:$AC$348,7,FALSE)</f>
        <v>0</v>
      </c>
      <c r="AI467" s="149">
        <f>VLOOKUP($J467,context!$K$2:$AC$348,8,FALSE)</f>
        <v>0.6</v>
      </c>
      <c r="AJ467" s="149">
        <f>VLOOKUP($J467,context!$K$2:$AC$348,9,FALSE)</f>
        <v>0.4</v>
      </c>
      <c r="AK467" s="149">
        <f>VLOOKUP($J467,context!$K$2:$AC$348,10,FALSE)</f>
        <v>0.6</v>
      </c>
      <c r="AL467" s="149">
        <f>VLOOKUP($J467,context!$K$2:$AC$348,11,FALSE)</f>
        <v>0.2</v>
      </c>
      <c r="AM467" s="149">
        <f>VLOOKUP($J467,context!$K$2:$AC$348,12,FALSE)</f>
        <v>0.2</v>
      </c>
      <c r="AN467" s="149">
        <f>VLOOKUP($J467,context!$K$2:$AC$348,13,FALSE)</f>
        <v>0.2</v>
      </c>
      <c r="AO467" s="149">
        <f>VLOOKUP($J467,context!$K$2:$AC$348,14,FALSE)</f>
        <v>0.6</v>
      </c>
      <c r="AP467" s="149">
        <f>VLOOKUP($J467,context!$K$2:$AC$348,15,FALSE)</f>
        <v>0</v>
      </c>
      <c r="AQ467" s="149">
        <f>VLOOKUP($J467,context!$K$2:$AC$348,16,FALSE)</f>
        <v>0</v>
      </c>
      <c r="AR467" s="149">
        <f t="shared" si="7"/>
        <v>4.8</v>
      </c>
      <c r="AS467" s="149">
        <f t="shared" si="8"/>
        <v>1</v>
      </c>
      <c r="AT467" s="149">
        <f t="shared" si="9"/>
        <v>0</v>
      </c>
    </row>
    <row r="468" spans="1:46" hidden="1">
      <c r="A468" s="52">
        <v>688</v>
      </c>
      <c r="B468" s="52" t="s">
        <v>13</v>
      </c>
      <c r="C468" s="117" t="s">
        <v>1902</v>
      </c>
      <c r="E468" s="69" t="s">
        <v>2271</v>
      </c>
      <c r="G468" s="62" t="s">
        <v>2018</v>
      </c>
      <c r="J468" s="70" t="s">
        <v>2299</v>
      </c>
      <c r="K468" s="61" t="s">
        <v>2019</v>
      </c>
      <c r="N468" s="63">
        <v>0.5</v>
      </c>
      <c r="P468" s="77" t="s">
        <v>65</v>
      </c>
      <c r="Q468" s="67" t="s">
        <v>608</v>
      </c>
      <c r="R468" s="68" t="s">
        <v>145</v>
      </c>
      <c r="S468" s="74" t="s">
        <v>66</v>
      </c>
      <c r="T468" s="115" t="s">
        <v>66</v>
      </c>
      <c r="U468" s="121" t="s">
        <v>171</v>
      </c>
      <c r="AB468" s="61" t="s">
        <v>2971</v>
      </c>
      <c r="AC468" s="69">
        <v>-1</v>
      </c>
      <c r="AE468" s="70" t="s">
        <v>2823</v>
      </c>
      <c r="AF468" s="149">
        <f>VLOOKUP($J468,context!$K$2:$AC$348,5,FALSE)</f>
        <v>1</v>
      </c>
      <c r="AG468" s="149">
        <f>VLOOKUP($J468,context!$K$2:$AC$348,6,FALSE)</f>
        <v>1</v>
      </c>
      <c r="AH468" s="149">
        <f>VLOOKUP($J468,context!$K$2:$AC$348,7,FALSE)</f>
        <v>0</v>
      </c>
      <c r="AI468" s="149">
        <f>VLOOKUP($J468,context!$K$2:$AC$348,8,FALSE)</f>
        <v>0.6</v>
      </c>
      <c r="AJ468" s="149">
        <f>VLOOKUP($J468,context!$K$2:$AC$348,9,FALSE)</f>
        <v>0.2</v>
      </c>
      <c r="AK468" s="149">
        <f>VLOOKUP($J468,context!$K$2:$AC$348,10,FALSE)</f>
        <v>0.6</v>
      </c>
      <c r="AL468" s="149">
        <f>VLOOKUP($J468,context!$K$2:$AC$348,11,FALSE)</f>
        <v>0.2</v>
      </c>
      <c r="AM468" s="149">
        <f>VLOOKUP($J468,context!$K$2:$AC$348,12,FALSE)</f>
        <v>0.2</v>
      </c>
      <c r="AN468" s="149">
        <f>VLOOKUP($J468,context!$K$2:$AC$348,13,FALSE)</f>
        <v>0.4</v>
      </c>
      <c r="AO468" s="149">
        <f>VLOOKUP($J468,context!$K$2:$AC$348,14,FALSE)</f>
        <v>0.6</v>
      </c>
      <c r="AP468" s="149">
        <f>VLOOKUP($J468,context!$K$2:$AC$348,15,FALSE)</f>
        <v>0</v>
      </c>
      <c r="AQ468" s="149">
        <f>VLOOKUP($J468,context!$K$2:$AC$348,16,FALSE)</f>
        <v>0.2</v>
      </c>
      <c r="AR468" s="149">
        <f t="shared" si="7"/>
        <v>5.0000000000000009</v>
      </c>
      <c r="AS468" s="149">
        <f t="shared" si="8"/>
        <v>1</v>
      </c>
      <c r="AT468" s="149">
        <f t="shared" si="9"/>
        <v>0</v>
      </c>
    </row>
    <row r="469" spans="1:46" hidden="1">
      <c r="A469" s="122">
        <v>892</v>
      </c>
      <c r="B469" s="52" t="s">
        <v>13</v>
      </c>
      <c r="C469" s="123" t="s">
        <v>2413</v>
      </c>
      <c r="D469" s="123" t="s">
        <v>2507</v>
      </c>
      <c r="E469" s="122" t="s">
        <v>2414</v>
      </c>
      <c r="F469" s="122">
        <v>4</v>
      </c>
      <c r="G469" s="124" t="s">
        <v>2508</v>
      </c>
      <c r="H469" s="122"/>
      <c r="I469" s="122"/>
      <c r="J469" s="70" t="s">
        <v>2299</v>
      </c>
      <c r="K469" s="122" t="s">
        <v>2509</v>
      </c>
      <c r="L469" s="122"/>
      <c r="M469" s="122"/>
      <c r="N469" s="63">
        <v>0.5</v>
      </c>
      <c r="P469" s="77" t="s">
        <v>65</v>
      </c>
      <c r="Q469" s="67" t="s">
        <v>608</v>
      </c>
      <c r="R469" s="68" t="s">
        <v>145</v>
      </c>
      <c r="S469" s="74" t="s">
        <v>66</v>
      </c>
      <c r="T469" s="115" t="s">
        <v>66</v>
      </c>
      <c r="U469" s="121" t="s">
        <v>171</v>
      </c>
      <c r="V469" s="127"/>
      <c r="W469" s="122"/>
      <c r="X469" s="122"/>
      <c r="Y469" s="122"/>
      <c r="Z469" s="122"/>
      <c r="AA469" s="122"/>
      <c r="AB469" s="61" t="s">
        <v>2971</v>
      </c>
      <c r="AC469" s="69">
        <v>-1</v>
      </c>
      <c r="AE469" s="70" t="s">
        <v>2823</v>
      </c>
      <c r="AF469" s="149">
        <f>VLOOKUP($J469,context!$K$2:$AC$348,5,FALSE)</f>
        <v>1</v>
      </c>
      <c r="AG469" s="149">
        <f>VLOOKUP($J469,context!$K$2:$AC$348,6,FALSE)</f>
        <v>1</v>
      </c>
      <c r="AH469" s="149">
        <f>VLOOKUP($J469,context!$K$2:$AC$348,7,FALSE)</f>
        <v>0</v>
      </c>
      <c r="AI469" s="149">
        <f>VLOOKUP($J469,context!$K$2:$AC$348,8,FALSE)</f>
        <v>0.6</v>
      </c>
      <c r="AJ469" s="149">
        <f>VLOOKUP($J469,context!$K$2:$AC$348,9,FALSE)</f>
        <v>0.2</v>
      </c>
      <c r="AK469" s="149">
        <f>VLOOKUP($J469,context!$K$2:$AC$348,10,FALSE)</f>
        <v>0.6</v>
      </c>
      <c r="AL469" s="149">
        <f>VLOOKUP($J469,context!$K$2:$AC$348,11,FALSE)</f>
        <v>0.2</v>
      </c>
      <c r="AM469" s="149">
        <f>VLOOKUP($J469,context!$K$2:$AC$348,12,FALSE)</f>
        <v>0.2</v>
      </c>
      <c r="AN469" s="149">
        <f>VLOOKUP($J469,context!$K$2:$AC$348,13,FALSE)</f>
        <v>0.4</v>
      </c>
      <c r="AO469" s="149">
        <f>VLOOKUP($J469,context!$K$2:$AC$348,14,FALSE)</f>
        <v>0.6</v>
      </c>
      <c r="AP469" s="149">
        <f>VLOOKUP($J469,context!$K$2:$AC$348,15,FALSE)</f>
        <v>0</v>
      </c>
      <c r="AQ469" s="149">
        <f>VLOOKUP($J469,context!$K$2:$AC$348,16,FALSE)</f>
        <v>0.2</v>
      </c>
      <c r="AR469" s="149">
        <f t="shared" si="7"/>
        <v>5.0000000000000009</v>
      </c>
      <c r="AS469" s="149">
        <f t="shared" si="8"/>
        <v>1</v>
      </c>
      <c r="AT469" s="149">
        <f t="shared" si="9"/>
        <v>0</v>
      </c>
    </row>
    <row r="470" spans="1:46" hidden="1">
      <c r="A470" s="52">
        <v>715</v>
      </c>
      <c r="B470" s="52" t="s">
        <v>13</v>
      </c>
      <c r="C470" s="117" t="s">
        <v>1902</v>
      </c>
      <c r="E470" s="69" t="s">
        <v>2271</v>
      </c>
      <c r="G470" s="62" t="s">
        <v>2060</v>
      </c>
      <c r="J470" s="70" t="s">
        <v>2304</v>
      </c>
      <c r="K470" s="69" t="s">
        <v>2061</v>
      </c>
      <c r="L470" s="69"/>
      <c r="N470" s="63">
        <v>0.6</v>
      </c>
      <c r="P470" s="77" t="s">
        <v>65</v>
      </c>
      <c r="Q470" s="67" t="s">
        <v>608</v>
      </c>
      <c r="R470" s="68" t="s">
        <v>145</v>
      </c>
      <c r="S470" s="74" t="s">
        <v>66</v>
      </c>
      <c r="T470" s="115" t="s">
        <v>66</v>
      </c>
      <c r="U470" s="121" t="s">
        <v>171</v>
      </c>
      <c r="AB470" s="69" t="s">
        <v>3011</v>
      </c>
      <c r="AC470" s="69">
        <v>0</v>
      </c>
      <c r="AD470" s="7" t="s">
        <v>2863</v>
      </c>
      <c r="AE470" s="131" t="s">
        <v>2776</v>
      </c>
      <c r="AF470" s="149">
        <f>VLOOKUP($J470,context!$K$2:$AC$348,5,FALSE)</f>
        <v>0</v>
      </c>
      <c r="AG470" s="149">
        <f>VLOOKUP($J470,context!$K$2:$AC$348,6,FALSE)</f>
        <v>0</v>
      </c>
      <c r="AH470" s="149">
        <f>VLOOKUP($J470,context!$K$2:$AC$348,7,FALSE)</f>
        <v>0</v>
      </c>
      <c r="AI470" s="149">
        <f>VLOOKUP($J470,context!$K$2:$AC$348,8,FALSE)</f>
        <v>0.6</v>
      </c>
      <c r="AJ470" s="149">
        <f>VLOOKUP($J470,context!$K$2:$AC$348,9,FALSE)</f>
        <v>0</v>
      </c>
      <c r="AK470" s="149">
        <f>VLOOKUP($J470,context!$K$2:$AC$348,10,FALSE)</f>
        <v>0</v>
      </c>
      <c r="AL470" s="149">
        <f>VLOOKUP($J470,context!$K$2:$AC$348,11,FALSE)</f>
        <v>0.2</v>
      </c>
      <c r="AM470" s="149">
        <f>VLOOKUP($J470,context!$K$2:$AC$348,12,FALSE)</f>
        <v>1</v>
      </c>
      <c r="AN470" s="149">
        <f>VLOOKUP($J470,context!$K$2:$AC$348,13,FALSE)</f>
        <v>0.2</v>
      </c>
      <c r="AO470" s="149">
        <f>VLOOKUP($J470,context!$K$2:$AC$348,14,FALSE)</f>
        <v>0</v>
      </c>
      <c r="AP470" s="149">
        <f>VLOOKUP($J470,context!$K$2:$AC$348,15,FALSE)</f>
        <v>0</v>
      </c>
      <c r="AQ470" s="149">
        <f>VLOOKUP($J470,context!$K$2:$AC$348,16,FALSE)</f>
        <v>0</v>
      </c>
      <c r="AR470" s="149">
        <f t="shared" si="7"/>
        <v>2</v>
      </c>
      <c r="AS470" s="149">
        <f t="shared" si="8"/>
        <v>1</v>
      </c>
      <c r="AT470" s="149">
        <f t="shared" si="9"/>
        <v>0</v>
      </c>
    </row>
    <row r="471" spans="1:46" hidden="1">
      <c r="A471" s="52">
        <v>748</v>
      </c>
      <c r="B471" s="52" t="s">
        <v>13</v>
      </c>
      <c r="C471" s="117" t="s">
        <v>1902</v>
      </c>
      <c r="E471" s="69" t="s">
        <v>2271</v>
      </c>
      <c r="G471" s="62" t="s">
        <v>2112</v>
      </c>
      <c r="J471" s="70" t="s">
        <v>2307</v>
      </c>
      <c r="K471" s="61" t="s">
        <v>2113</v>
      </c>
      <c r="N471" s="63">
        <v>0.6</v>
      </c>
      <c r="P471" s="77" t="s">
        <v>65</v>
      </c>
      <c r="Q471" s="67" t="s">
        <v>608</v>
      </c>
      <c r="R471" s="68" t="s">
        <v>145</v>
      </c>
      <c r="S471" s="74" t="s">
        <v>66</v>
      </c>
      <c r="T471" s="115" t="s">
        <v>66</v>
      </c>
      <c r="U471" s="121" t="s">
        <v>171</v>
      </c>
      <c r="AB471" s="69" t="s">
        <v>2910</v>
      </c>
      <c r="AC471" s="69">
        <v>0</v>
      </c>
      <c r="AD471" s="7" t="s">
        <v>2863</v>
      </c>
      <c r="AE471" s="131" t="s">
        <v>2776</v>
      </c>
      <c r="AF471" s="149">
        <f>VLOOKUP($J471,context!$K$2:$AC$348,5,FALSE)</f>
        <v>0</v>
      </c>
      <c r="AG471" s="149">
        <f>VLOOKUP($J471,context!$K$2:$AC$348,6,FALSE)</f>
        <v>0</v>
      </c>
      <c r="AH471" s="149">
        <f>VLOOKUP($J471,context!$K$2:$AC$348,7,FALSE)</f>
        <v>0</v>
      </c>
      <c r="AI471" s="149">
        <f>VLOOKUP($J471,context!$K$2:$AC$348,8,FALSE)</f>
        <v>0.2</v>
      </c>
      <c r="AJ471" s="149">
        <f>VLOOKUP($J471,context!$K$2:$AC$348,9,FALSE)</f>
        <v>0.2</v>
      </c>
      <c r="AK471" s="149">
        <f>VLOOKUP($J471,context!$K$2:$AC$348,10,FALSE)</f>
        <v>0.2</v>
      </c>
      <c r="AL471" s="149">
        <f>VLOOKUP($J471,context!$K$2:$AC$348,11,FALSE)</f>
        <v>0.2</v>
      </c>
      <c r="AM471" s="149">
        <f>VLOOKUP($J471,context!$K$2:$AC$348,12,FALSE)</f>
        <v>0.2</v>
      </c>
      <c r="AN471" s="149">
        <f>VLOOKUP($J471,context!$K$2:$AC$348,13,FALSE)</f>
        <v>0.2</v>
      </c>
      <c r="AO471" s="149">
        <f>VLOOKUP($J471,context!$K$2:$AC$348,14,FALSE)</f>
        <v>0</v>
      </c>
      <c r="AP471" s="149">
        <f>VLOOKUP($J471,context!$K$2:$AC$348,15,FALSE)</f>
        <v>0</v>
      </c>
      <c r="AQ471" s="149">
        <f>VLOOKUP($J471,context!$K$2:$AC$348,16,FALSE)</f>
        <v>0.6</v>
      </c>
      <c r="AR471" s="149">
        <f t="shared" si="7"/>
        <v>1.7999999999999998</v>
      </c>
      <c r="AS471" s="149">
        <f t="shared" si="8"/>
        <v>0.6</v>
      </c>
      <c r="AT471" s="149">
        <f t="shared" si="9"/>
        <v>0</v>
      </c>
    </row>
    <row r="472" spans="1:46" hidden="1">
      <c r="A472" s="52">
        <v>412</v>
      </c>
      <c r="B472" s="52" t="s">
        <v>2708</v>
      </c>
      <c r="C472" s="52" t="s">
        <v>905</v>
      </c>
      <c r="D472" s="52"/>
      <c r="E472" s="175" t="s">
        <v>1104</v>
      </c>
      <c r="F472" s="176">
        <v>4</v>
      </c>
      <c r="G472" s="175" t="s">
        <v>1042</v>
      </c>
      <c r="H472" s="77"/>
      <c r="I472" s="69" t="s">
        <v>1042</v>
      </c>
      <c r="J472" s="177" t="s">
        <v>2911</v>
      </c>
      <c r="K472" s="175" t="s">
        <v>1042</v>
      </c>
      <c r="L472" s="175"/>
      <c r="M472" s="175"/>
      <c r="N472" s="52">
        <v>0.6</v>
      </c>
      <c r="O472" s="55">
        <v>43015</v>
      </c>
      <c r="P472" s="77" t="s">
        <v>65</v>
      </c>
      <c r="Q472" s="67" t="s">
        <v>108</v>
      </c>
      <c r="R472" s="177" t="s">
        <v>608</v>
      </c>
      <c r="S472" s="177" t="s">
        <v>66</v>
      </c>
      <c r="T472" s="52" t="s">
        <v>66</v>
      </c>
      <c r="U472" s="178" t="s">
        <v>171</v>
      </c>
      <c r="V472" s="178"/>
      <c r="W472" s="175"/>
      <c r="X472" s="175"/>
      <c r="Y472" s="175" t="s">
        <v>609</v>
      </c>
      <c r="Z472" s="175"/>
      <c r="AA472" s="175"/>
      <c r="AB472" s="175" t="s">
        <v>2910</v>
      </c>
      <c r="AC472" s="175">
        <v>-1</v>
      </c>
      <c r="AD472" s="175" t="s">
        <v>2863</v>
      </c>
      <c r="AE472" s="131" t="s">
        <v>3033</v>
      </c>
      <c r="AF472" s="179">
        <f>VLOOKUP($J472,context!$K$2:$AC$348,5,FALSE)</f>
        <v>0</v>
      </c>
      <c r="AG472" s="179">
        <f>VLOOKUP($J472,context!$K$2:$AC$348,6,FALSE)</f>
        <v>0</v>
      </c>
      <c r="AH472" s="179">
        <f>VLOOKUP($J472,context!$K$2:$AC$348,7,FALSE)</f>
        <v>0</v>
      </c>
      <c r="AI472" s="179">
        <f>VLOOKUP($J472,context!$K$2:$AC$348,8,FALSE)</f>
        <v>0.2</v>
      </c>
      <c r="AJ472" s="179">
        <f>VLOOKUP($J472,context!$K$2:$AC$348,9,FALSE)</f>
        <v>0.4</v>
      </c>
      <c r="AK472" s="179">
        <f>VLOOKUP($J472,context!$K$2:$AC$348,10,FALSE)</f>
        <v>0.2</v>
      </c>
      <c r="AL472" s="179">
        <f>VLOOKUP($J472,context!$K$2:$AC$348,11,FALSE)</f>
        <v>0.2</v>
      </c>
      <c r="AM472" s="179">
        <f>VLOOKUP($J472,context!$K$2:$AC$348,12,FALSE)</f>
        <v>0</v>
      </c>
      <c r="AN472" s="179">
        <f>VLOOKUP($J472,context!$K$2:$AC$348,13,FALSE)</f>
        <v>0.4</v>
      </c>
      <c r="AO472" s="179">
        <f>VLOOKUP($J472,context!$K$2:$AC$348,14,FALSE)</f>
        <v>0.2</v>
      </c>
      <c r="AP472" s="179">
        <f>VLOOKUP($J472,context!$K$2:$AC$348,15,FALSE)</f>
        <v>0</v>
      </c>
      <c r="AQ472" s="179">
        <f>VLOOKUP($J472,context!$K$2:$AC$348,16,FALSE)</f>
        <v>0.2</v>
      </c>
      <c r="AR472" s="149">
        <f t="shared" si="7"/>
        <v>1.7999999999999998</v>
      </c>
    </row>
    <row r="473" spans="1:46" hidden="1">
      <c r="A473" s="52">
        <v>784</v>
      </c>
      <c r="B473" s="52" t="s">
        <v>13</v>
      </c>
      <c r="C473" s="117" t="s">
        <v>1902</v>
      </c>
      <c r="E473" s="69" t="s">
        <v>2271</v>
      </c>
      <c r="G473" s="62" t="s">
        <v>2164</v>
      </c>
      <c r="J473" s="70" t="s">
        <v>2319</v>
      </c>
      <c r="K473" s="61" t="s">
        <v>2165</v>
      </c>
      <c r="N473" s="63">
        <v>0.6</v>
      </c>
      <c r="P473" s="77" t="s">
        <v>65</v>
      </c>
      <c r="Q473" s="67" t="s">
        <v>608</v>
      </c>
      <c r="R473" s="68" t="s">
        <v>145</v>
      </c>
      <c r="S473" s="74" t="s">
        <v>66</v>
      </c>
      <c r="T473" s="115" t="s">
        <v>66</v>
      </c>
      <c r="U473" s="121" t="s">
        <v>171</v>
      </c>
      <c r="AB473" s="69" t="s">
        <v>2906</v>
      </c>
      <c r="AC473" s="69">
        <v>-1</v>
      </c>
      <c r="AD473" s="7" t="s">
        <v>2863</v>
      </c>
      <c r="AE473" s="131" t="s">
        <v>2776</v>
      </c>
      <c r="AF473" s="149">
        <f>VLOOKUP($J473,context!$K$2:$AC$348,5,FALSE)</f>
        <v>0</v>
      </c>
      <c r="AG473" s="149">
        <f>VLOOKUP($J473,context!$K$2:$AC$348,6,FALSE)</f>
        <v>0</v>
      </c>
      <c r="AH473" s="149">
        <f>VLOOKUP($J473,context!$K$2:$AC$348,7,FALSE)</f>
        <v>0</v>
      </c>
      <c r="AI473" s="149">
        <f>VLOOKUP($J473,context!$K$2:$AC$348,8,FALSE)</f>
        <v>0.6</v>
      </c>
      <c r="AJ473" s="149">
        <f>VLOOKUP($J473,context!$K$2:$AC$348,9,FALSE)</f>
        <v>0.2</v>
      </c>
      <c r="AK473" s="149">
        <f>VLOOKUP($J473,context!$K$2:$AC$348,10,FALSE)</f>
        <v>0.2</v>
      </c>
      <c r="AL473" s="149">
        <f>VLOOKUP($J473,context!$K$2:$AC$348,11,FALSE)</f>
        <v>0.2</v>
      </c>
      <c r="AM473" s="149">
        <f>VLOOKUP($J473,context!$K$2:$AC$348,12,FALSE)</f>
        <v>0.2</v>
      </c>
      <c r="AN473" s="149">
        <f>VLOOKUP($J473,context!$K$2:$AC$348,13,FALSE)</f>
        <v>0.2</v>
      </c>
      <c r="AO473" s="149">
        <f>VLOOKUP($J473,context!$K$2:$AC$348,14,FALSE)</f>
        <v>0.4</v>
      </c>
      <c r="AP473" s="149">
        <f>VLOOKUP($J473,context!$K$2:$AC$348,15,FALSE)</f>
        <v>0</v>
      </c>
      <c r="AQ473" s="149">
        <f>VLOOKUP($J473,context!$K$2:$AC$348,16,FALSE)</f>
        <v>0.2</v>
      </c>
      <c r="AR473" s="149">
        <f t="shared" si="7"/>
        <v>2.2000000000000002</v>
      </c>
    </row>
    <row r="474" spans="1:46" s="175" customFormat="1" hidden="1">
      <c r="A474" s="122">
        <v>893</v>
      </c>
      <c r="B474" s="52" t="s">
        <v>13</v>
      </c>
      <c r="C474" s="123" t="s">
        <v>2413</v>
      </c>
      <c r="D474" s="123" t="s">
        <v>2517</v>
      </c>
      <c r="E474" s="122" t="s">
        <v>2414</v>
      </c>
      <c r="F474" s="122">
        <v>5</v>
      </c>
      <c r="G474" s="124" t="s">
        <v>2518</v>
      </c>
      <c r="H474" s="122"/>
      <c r="I474" s="122"/>
      <c r="J474" s="70" t="s">
        <v>2319</v>
      </c>
      <c r="K474" s="122" t="s">
        <v>2595</v>
      </c>
      <c r="L474" s="122"/>
      <c r="M474" s="122"/>
      <c r="N474" s="123">
        <v>0.6</v>
      </c>
      <c r="O474" s="126"/>
      <c r="P474" s="122" t="s">
        <v>65</v>
      </c>
      <c r="Q474" s="127" t="s">
        <v>608</v>
      </c>
      <c r="R474" s="68" t="s">
        <v>145</v>
      </c>
      <c r="S474" s="74" t="s">
        <v>66</v>
      </c>
      <c r="T474" s="115" t="s">
        <v>66</v>
      </c>
      <c r="U474" s="121" t="s">
        <v>171</v>
      </c>
      <c r="V474" s="127"/>
      <c r="W474" s="122"/>
      <c r="X474" s="122"/>
      <c r="Y474" s="122"/>
      <c r="Z474" s="122"/>
      <c r="AA474" s="122"/>
      <c r="AB474" s="122" t="s">
        <v>2906</v>
      </c>
      <c r="AC474" s="69">
        <v>-1</v>
      </c>
      <c r="AD474" s="7" t="s">
        <v>2863</v>
      </c>
      <c r="AE474" s="162" t="s">
        <v>2776</v>
      </c>
      <c r="AF474" s="149">
        <f>VLOOKUP($J474,context!$K$2:$AC$348,5,FALSE)</f>
        <v>0</v>
      </c>
      <c r="AG474" s="149">
        <f>VLOOKUP($J474,context!$K$2:$AC$348,6,FALSE)</f>
        <v>0</v>
      </c>
      <c r="AH474" s="149">
        <f>VLOOKUP($J474,context!$K$2:$AC$348,7,FALSE)</f>
        <v>0</v>
      </c>
      <c r="AI474" s="149">
        <f>VLOOKUP($J474,context!$K$2:$AC$348,8,FALSE)</f>
        <v>0.6</v>
      </c>
      <c r="AJ474" s="149">
        <f>VLOOKUP($J474,context!$K$2:$AC$348,9,FALSE)</f>
        <v>0.2</v>
      </c>
      <c r="AK474" s="149">
        <f>VLOOKUP($J474,context!$K$2:$AC$348,10,FALSE)</f>
        <v>0.2</v>
      </c>
      <c r="AL474" s="149">
        <f>VLOOKUP($J474,context!$K$2:$AC$348,11,FALSE)</f>
        <v>0.2</v>
      </c>
      <c r="AM474" s="149">
        <f>VLOOKUP($J474,context!$K$2:$AC$348,12,FALSE)</f>
        <v>0.2</v>
      </c>
      <c r="AN474" s="149">
        <f>VLOOKUP($J474,context!$K$2:$AC$348,13,FALSE)</f>
        <v>0.2</v>
      </c>
      <c r="AO474" s="149">
        <f>VLOOKUP($J474,context!$K$2:$AC$348,14,FALSE)</f>
        <v>0.4</v>
      </c>
      <c r="AP474" s="149">
        <f>VLOOKUP($J474,context!$K$2:$AC$348,15,FALSE)</f>
        <v>0</v>
      </c>
      <c r="AQ474" s="149">
        <f>VLOOKUP($J474,context!$K$2:$AC$348,16,FALSE)</f>
        <v>0.2</v>
      </c>
      <c r="AR474" s="179">
        <f t="shared" si="7"/>
        <v>2.2000000000000002</v>
      </c>
    </row>
    <row r="475" spans="1:46" hidden="1">
      <c r="A475" s="52">
        <v>753</v>
      </c>
      <c r="B475" s="52" t="s">
        <v>13</v>
      </c>
      <c r="C475" s="117" t="s">
        <v>1902</v>
      </c>
      <c r="E475" s="69" t="s">
        <v>2271</v>
      </c>
      <c r="G475" s="62" t="s">
        <v>2119</v>
      </c>
      <c r="J475" s="70" t="s">
        <v>2119</v>
      </c>
      <c r="K475" s="61" t="s">
        <v>2120</v>
      </c>
      <c r="N475" s="63">
        <v>0.2</v>
      </c>
      <c r="P475" s="77" t="s">
        <v>688</v>
      </c>
      <c r="Q475" s="67" t="s">
        <v>608</v>
      </c>
      <c r="R475" s="68" t="s">
        <v>145</v>
      </c>
      <c r="S475" s="74" t="s">
        <v>66</v>
      </c>
      <c r="T475" s="115" t="s">
        <v>66</v>
      </c>
      <c r="U475" s="121" t="s">
        <v>171</v>
      </c>
      <c r="AC475" s="69">
        <v>-1</v>
      </c>
      <c r="AD475" s="66" t="s">
        <v>2882</v>
      </c>
      <c r="AE475" s="70" t="s">
        <v>2776</v>
      </c>
      <c r="AF475" s="149" t="e">
        <f>VLOOKUP($J475,context!$K$2:$AC$348,5,FALSE)</f>
        <v>#N/A</v>
      </c>
      <c r="AG475" s="149" t="e">
        <f>VLOOKUP($J475,context!$K$2:$AC$348,6,FALSE)</f>
        <v>#N/A</v>
      </c>
      <c r="AH475" s="149" t="e">
        <f>VLOOKUP($J475,context!$K$2:$AC$348,7,FALSE)</f>
        <v>#N/A</v>
      </c>
      <c r="AI475" s="149" t="e">
        <f>VLOOKUP($J475,context!$K$2:$AC$348,8,FALSE)</f>
        <v>#N/A</v>
      </c>
      <c r="AJ475" s="149" t="e">
        <f>VLOOKUP($J475,context!$K$2:$AC$348,9,FALSE)</f>
        <v>#N/A</v>
      </c>
      <c r="AK475" s="149" t="e">
        <f>VLOOKUP($J475,context!$K$2:$AC$348,10,FALSE)</f>
        <v>#N/A</v>
      </c>
      <c r="AL475" s="149" t="e">
        <f>VLOOKUP($J475,context!$K$2:$AC$348,11,FALSE)</f>
        <v>#N/A</v>
      </c>
      <c r="AM475" s="149" t="e">
        <f>VLOOKUP($J475,context!$K$2:$AC$348,12,FALSE)</f>
        <v>#N/A</v>
      </c>
      <c r="AN475" s="149" t="e">
        <f>VLOOKUP($J475,context!$K$2:$AC$348,13,FALSE)</f>
        <v>#N/A</v>
      </c>
      <c r="AO475" s="149" t="e">
        <f>VLOOKUP($J475,context!$K$2:$AC$348,14,FALSE)</f>
        <v>#N/A</v>
      </c>
      <c r="AP475" s="149" t="e">
        <f>VLOOKUP($J475,context!$K$2:$AC$348,15,FALSE)</f>
        <v>#N/A</v>
      </c>
      <c r="AQ475" s="149" t="e">
        <f>VLOOKUP($J475,context!$K$2:$AC$348,16,FALSE)</f>
        <v>#N/A</v>
      </c>
      <c r="AR475" s="149" t="e">
        <f t="shared" si="7"/>
        <v>#N/A</v>
      </c>
    </row>
    <row r="476" spans="1:46" hidden="1">
      <c r="A476" s="52">
        <v>113</v>
      </c>
      <c r="B476" s="52" t="s">
        <v>13</v>
      </c>
      <c r="C476" s="66" t="s">
        <v>730</v>
      </c>
      <c r="D476" s="52"/>
      <c r="E476" s="77" t="s">
        <v>722</v>
      </c>
      <c r="F476" s="50">
        <v>4</v>
      </c>
      <c r="G476" s="50" t="s">
        <v>145</v>
      </c>
      <c r="H476" s="77"/>
      <c r="I476" s="69" t="s">
        <v>145</v>
      </c>
      <c r="J476" s="70" t="s">
        <v>145</v>
      </c>
      <c r="K476" s="77"/>
      <c r="L476" s="77">
        <v>0</v>
      </c>
      <c r="M476" s="77"/>
      <c r="N476" s="6">
        <v>1</v>
      </c>
      <c r="O476" s="55">
        <v>43017</v>
      </c>
      <c r="P476" s="77" t="s">
        <v>688</v>
      </c>
      <c r="Q476" s="67" t="s">
        <v>608</v>
      </c>
      <c r="R476" s="68" t="s">
        <v>145</v>
      </c>
      <c r="T476" s="115" t="s">
        <v>145</v>
      </c>
      <c r="U476" s="121" t="s">
        <v>171</v>
      </c>
      <c r="W476" s="77"/>
      <c r="X476" s="69"/>
      <c r="Y476" s="77"/>
      <c r="Z476" s="77"/>
      <c r="AB476" s="69" t="s">
        <v>2992</v>
      </c>
      <c r="AC476" s="69">
        <v>0</v>
      </c>
      <c r="AD476" s="7"/>
      <c r="AE476" s="129" t="s">
        <v>145</v>
      </c>
      <c r="AF476" s="149">
        <f>VLOOKUP($J476,context!$K$2:$AC$348,5,FALSE)</f>
        <v>0</v>
      </c>
      <c r="AG476" s="149">
        <f>VLOOKUP($J476,context!$K$2:$AC$348,6,FALSE)</f>
        <v>0</v>
      </c>
      <c r="AH476" s="149">
        <f>VLOOKUP($J476,context!$K$2:$AC$348,7,FALSE)</f>
        <v>0</v>
      </c>
      <c r="AI476" s="149">
        <f>VLOOKUP($J476,context!$K$2:$AC$348,8,FALSE)</f>
        <v>1</v>
      </c>
      <c r="AJ476" s="149">
        <f>VLOOKUP($J476,context!$K$2:$AC$348,9,FALSE)</f>
        <v>0.6</v>
      </c>
      <c r="AK476" s="149">
        <f>VLOOKUP($J476,context!$K$2:$AC$348,10,FALSE)</f>
        <v>0</v>
      </c>
      <c r="AL476" s="149">
        <f>VLOOKUP($J476,context!$K$2:$AC$348,11,FALSE)</f>
        <v>1</v>
      </c>
      <c r="AM476" s="149">
        <f>VLOOKUP($J476,context!$K$2:$AC$348,12,FALSE)</f>
        <v>1</v>
      </c>
      <c r="AN476" s="149">
        <f>VLOOKUP($J476,context!$K$2:$AC$348,13,FALSE)</f>
        <v>0</v>
      </c>
      <c r="AO476" s="149">
        <f>VLOOKUP($J476,context!$K$2:$AC$348,14,FALSE)</f>
        <v>1</v>
      </c>
      <c r="AP476" s="149">
        <f>VLOOKUP($J476,context!$K$2:$AC$348,15,FALSE)</f>
        <v>0</v>
      </c>
      <c r="AQ476" s="149">
        <f>VLOOKUP($J476,context!$K$2:$AC$348,16,FALSE)</f>
        <v>1</v>
      </c>
      <c r="AR476" s="149">
        <f t="shared" si="7"/>
        <v>5.6</v>
      </c>
    </row>
    <row r="477" spans="1:46" hidden="1">
      <c r="A477" s="52">
        <v>208</v>
      </c>
      <c r="B477" s="52" t="s">
        <v>13</v>
      </c>
      <c r="C477" s="115" t="s">
        <v>41</v>
      </c>
      <c r="D477" s="52"/>
      <c r="E477" s="77" t="s">
        <v>817</v>
      </c>
      <c r="F477" s="50">
        <v>2</v>
      </c>
      <c r="G477" s="50" t="s">
        <v>145</v>
      </c>
      <c r="H477" s="77"/>
      <c r="I477" s="69" t="s">
        <v>145</v>
      </c>
      <c r="J477" s="73" t="s">
        <v>145</v>
      </c>
      <c r="K477" s="77" t="s">
        <v>827</v>
      </c>
      <c r="L477" s="77"/>
      <c r="M477" s="77"/>
      <c r="N477" s="6">
        <v>1</v>
      </c>
      <c r="O477" s="55"/>
      <c r="P477" s="77" t="s">
        <v>688</v>
      </c>
      <c r="Q477" s="67" t="s">
        <v>608</v>
      </c>
      <c r="R477" s="68" t="s">
        <v>145</v>
      </c>
      <c r="T477" s="115" t="s">
        <v>145</v>
      </c>
      <c r="U477" s="121" t="s">
        <v>171</v>
      </c>
      <c r="W477" s="77"/>
      <c r="X477" s="77"/>
      <c r="Y477" s="77"/>
      <c r="Z477" s="77"/>
      <c r="AB477" s="69" t="s">
        <v>2992</v>
      </c>
      <c r="AC477" s="69">
        <v>0</v>
      </c>
      <c r="AD477" s="7"/>
      <c r="AE477" s="129" t="s">
        <v>145</v>
      </c>
      <c r="AF477" s="149">
        <f>VLOOKUP($J477,context!$K$2:$AC$348,5,FALSE)</f>
        <v>0</v>
      </c>
      <c r="AG477" s="149">
        <f>VLOOKUP($J477,context!$K$2:$AC$348,6,FALSE)</f>
        <v>0</v>
      </c>
      <c r="AH477" s="149">
        <f>VLOOKUP($J477,context!$K$2:$AC$348,7,FALSE)</f>
        <v>0</v>
      </c>
      <c r="AI477" s="149">
        <f>VLOOKUP($J477,context!$K$2:$AC$348,8,FALSE)</f>
        <v>1</v>
      </c>
      <c r="AJ477" s="149">
        <f>VLOOKUP($J477,context!$K$2:$AC$348,9,FALSE)</f>
        <v>0.6</v>
      </c>
      <c r="AK477" s="149">
        <f>VLOOKUP($J477,context!$K$2:$AC$348,10,FALSE)</f>
        <v>0</v>
      </c>
      <c r="AL477" s="149">
        <f>VLOOKUP($J477,context!$K$2:$AC$348,11,FALSE)</f>
        <v>1</v>
      </c>
      <c r="AM477" s="149">
        <f>VLOOKUP($J477,context!$K$2:$AC$348,12,FALSE)</f>
        <v>1</v>
      </c>
      <c r="AN477" s="149">
        <f>VLOOKUP($J477,context!$K$2:$AC$348,13,FALSE)</f>
        <v>0</v>
      </c>
      <c r="AO477" s="149">
        <f>VLOOKUP($J477,context!$K$2:$AC$348,14,FALSE)</f>
        <v>1</v>
      </c>
      <c r="AP477" s="149">
        <f>VLOOKUP($J477,context!$K$2:$AC$348,15,FALSE)</f>
        <v>0</v>
      </c>
      <c r="AQ477" s="149">
        <f>VLOOKUP($J477,context!$K$2:$AC$348,16,FALSE)</f>
        <v>1</v>
      </c>
      <c r="AR477" s="149">
        <f t="shared" si="7"/>
        <v>5.6</v>
      </c>
    </row>
    <row r="478" spans="1:46" hidden="1">
      <c r="A478" s="52">
        <v>223</v>
      </c>
      <c r="B478" s="52" t="s">
        <v>13</v>
      </c>
      <c r="C478" s="115" t="s">
        <v>41</v>
      </c>
      <c r="D478" s="52" t="s">
        <v>812</v>
      </c>
      <c r="E478" s="77" t="s">
        <v>837</v>
      </c>
      <c r="F478" s="50">
        <v>4</v>
      </c>
      <c r="G478" s="50" t="s">
        <v>168</v>
      </c>
      <c r="H478" s="50"/>
      <c r="I478" s="69" t="s">
        <v>168</v>
      </c>
      <c r="J478" s="70" t="s">
        <v>145</v>
      </c>
      <c r="K478" s="77" t="s">
        <v>841</v>
      </c>
      <c r="L478" s="77"/>
      <c r="M478" s="77" t="s">
        <v>815</v>
      </c>
      <c r="N478" s="6">
        <v>1</v>
      </c>
      <c r="O478" s="6"/>
      <c r="P478" s="77" t="s">
        <v>688</v>
      </c>
      <c r="Q478" s="67" t="s">
        <v>608</v>
      </c>
      <c r="R478" s="68" t="s">
        <v>145</v>
      </c>
      <c r="T478" s="115" t="s">
        <v>145</v>
      </c>
      <c r="U478" s="121" t="s">
        <v>171</v>
      </c>
      <c r="W478" s="77"/>
      <c r="X478" s="69" t="s">
        <v>609</v>
      </c>
      <c r="Y478" s="77"/>
      <c r="Z478" s="77"/>
      <c r="AB478" s="69" t="s">
        <v>2992</v>
      </c>
      <c r="AC478" s="69">
        <v>0</v>
      </c>
      <c r="AD478" s="7"/>
      <c r="AE478" s="129" t="s">
        <v>145</v>
      </c>
      <c r="AF478" s="149">
        <f>VLOOKUP($J478,context!$K$2:$AC$348,5,FALSE)</f>
        <v>0</v>
      </c>
      <c r="AG478" s="149">
        <f>VLOOKUP($J478,context!$K$2:$AC$348,6,FALSE)</f>
        <v>0</v>
      </c>
      <c r="AH478" s="149">
        <f>VLOOKUP($J478,context!$K$2:$AC$348,7,FALSE)</f>
        <v>0</v>
      </c>
      <c r="AI478" s="149">
        <f>VLOOKUP($J478,context!$K$2:$AC$348,8,FALSE)</f>
        <v>1</v>
      </c>
      <c r="AJ478" s="149">
        <f>VLOOKUP($J478,context!$K$2:$AC$348,9,FALSE)</f>
        <v>0.6</v>
      </c>
      <c r="AK478" s="149">
        <f>VLOOKUP($J478,context!$K$2:$AC$348,10,FALSE)</f>
        <v>0</v>
      </c>
      <c r="AL478" s="149">
        <f>VLOOKUP($J478,context!$K$2:$AC$348,11,FALSE)</f>
        <v>1</v>
      </c>
      <c r="AM478" s="149">
        <f>VLOOKUP($J478,context!$K$2:$AC$348,12,FALSE)</f>
        <v>1</v>
      </c>
      <c r="AN478" s="149">
        <f>VLOOKUP($J478,context!$K$2:$AC$348,13,FALSE)</f>
        <v>0</v>
      </c>
      <c r="AO478" s="149">
        <f>VLOOKUP($J478,context!$K$2:$AC$348,14,FALSE)</f>
        <v>1</v>
      </c>
      <c r="AP478" s="149">
        <f>VLOOKUP($J478,context!$K$2:$AC$348,15,FALSE)</f>
        <v>0</v>
      </c>
      <c r="AQ478" s="149">
        <f>VLOOKUP($J478,context!$K$2:$AC$348,16,FALSE)</f>
        <v>1</v>
      </c>
      <c r="AR478" s="149">
        <f t="shared" si="7"/>
        <v>5.6</v>
      </c>
    </row>
    <row r="479" spans="1:46">
      <c r="A479" s="52">
        <v>538</v>
      </c>
      <c r="B479" s="52" t="s">
        <v>13</v>
      </c>
      <c r="C479" s="114" t="s">
        <v>1732</v>
      </c>
      <c r="E479" s="69" t="s">
        <v>1778</v>
      </c>
      <c r="F479" s="69" t="s">
        <v>1779</v>
      </c>
      <c r="G479" s="61" t="s">
        <v>145</v>
      </c>
      <c r="I479" s="61" t="s">
        <v>145</v>
      </c>
      <c r="J479" s="70" t="s">
        <v>145</v>
      </c>
      <c r="K479" s="69" t="s">
        <v>1759</v>
      </c>
      <c r="L479" s="69"/>
      <c r="N479" s="63">
        <v>1</v>
      </c>
      <c r="P479" s="77" t="s">
        <v>688</v>
      </c>
      <c r="Q479" s="67" t="s">
        <v>608</v>
      </c>
      <c r="R479" s="68" t="s">
        <v>145</v>
      </c>
      <c r="T479" s="115" t="s">
        <v>145</v>
      </c>
      <c r="U479" s="121" t="s">
        <v>171</v>
      </c>
      <c r="AB479" s="69" t="s">
        <v>2992</v>
      </c>
      <c r="AC479" s="69">
        <v>0</v>
      </c>
      <c r="AE479" s="129" t="s">
        <v>145</v>
      </c>
      <c r="AF479" s="149">
        <f>VLOOKUP($J479,context!$K$2:$AC$348,5,FALSE)</f>
        <v>0</v>
      </c>
      <c r="AG479" s="149">
        <f>VLOOKUP($J479,context!$K$2:$AC$348,6,FALSE)</f>
        <v>0</v>
      </c>
      <c r="AH479" s="149">
        <f>VLOOKUP($J479,context!$K$2:$AC$348,7,FALSE)</f>
        <v>0</v>
      </c>
      <c r="AI479" s="149">
        <f>VLOOKUP($J479,context!$K$2:$AC$348,8,FALSE)</f>
        <v>1</v>
      </c>
      <c r="AJ479" s="149">
        <f>VLOOKUP($J479,context!$K$2:$AC$348,9,FALSE)</f>
        <v>0.6</v>
      </c>
      <c r="AK479" s="149">
        <f>VLOOKUP($J479,context!$K$2:$AC$348,10,FALSE)</f>
        <v>0</v>
      </c>
      <c r="AL479" s="149">
        <f>VLOOKUP($J479,context!$K$2:$AC$348,11,FALSE)</f>
        <v>1</v>
      </c>
      <c r="AM479" s="149">
        <f>VLOOKUP($J479,context!$K$2:$AC$348,12,FALSE)</f>
        <v>1</v>
      </c>
      <c r="AN479" s="149">
        <f>VLOOKUP($J479,context!$K$2:$AC$348,13,FALSE)</f>
        <v>0</v>
      </c>
      <c r="AO479" s="149">
        <f>VLOOKUP($J479,context!$K$2:$AC$348,14,FALSE)</f>
        <v>1</v>
      </c>
      <c r="AP479" s="149">
        <f>VLOOKUP($J479,context!$K$2:$AC$348,15,FALSE)</f>
        <v>0</v>
      </c>
      <c r="AQ479" s="149">
        <f>VLOOKUP($J479,context!$K$2:$AC$348,16,FALSE)</f>
        <v>1</v>
      </c>
      <c r="AR479" s="149">
        <f t="shared" si="7"/>
        <v>5.6</v>
      </c>
    </row>
    <row r="480" spans="1:46" hidden="1">
      <c r="A480" s="52">
        <v>604</v>
      </c>
      <c r="B480" s="52" t="s">
        <v>13</v>
      </c>
      <c r="C480" s="114" t="s">
        <v>1732</v>
      </c>
      <c r="E480" s="69" t="s">
        <v>1891</v>
      </c>
      <c r="F480" s="61">
        <v>1</v>
      </c>
      <c r="G480" s="69" t="s">
        <v>168</v>
      </c>
      <c r="I480" s="69" t="s">
        <v>168</v>
      </c>
      <c r="J480" s="70" t="s">
        <v>145</v>
      </c>
      <c r="K480" s="61" t="s">
        <v>1887</v>
      </c>
      <c r="M480" s="61" t="s">
        <v>1888</v>
      </c>
      <c r="N480" s="63">
        <v>1</v>
      </c>
      <c r="P480" s="77" t="s">
        <v>688</v>
      </c>
      <c r="Q480" s="67" t="s">
        <v>608</v>
      </c>
      <c r="R480" s="68" t="s">
        <v>145</v>
      </c>
      <c r="T480" s="115" t="s">
        <v>145</v>
      </c>
      <c r="U480" s="121" t="s">
        <v>171</v>
      </c>
      <c r="AB480" s="69" t="s">
        <v>2992</v>
      </c>
      <c r="AC480" s="69">
        <v>0</v>
      </c>
      <c r="AE480" s="129" t="s">
        <v>145</v>
      </c>
      <c r="AF480" s="149">
        <f>VLOOKUP($J480,context!$K$2:$AC$348,5,FALSE)</f>
        <v>0</v>
      </c>
      <c r="AG480" s="149">
        <f>VLOOKUP($J480,context!$K$2:$AC$348,6,FALSE)</f>
        <v>0</v>
      </c>
      <c r="AH480" s="149">
        <f>VLOOKUP($J480,context!$K$2:$AC$348,7,FALSE)</f>
        <v>0</v>
      </c>
      <c r="AI480" s="149">
        <f>VLOOKUP($J480,context!$K$2:$AC$348,8,FALSE)</f>
        <v>1</v>
      </c>
      <c r="AJ480" s="149">
        <f>VLOOKUP($J480,context!$K$2:$AC$348,9,FALSE)</f>
        <v>0.6</v>
      </c>
      <c r="AK480" s="149">
        <f>VLOOKUP($J480,context!$K$2:$AC$348,10,FALSE)</f>
        <v>0</v>
      </c>
      <c r="AL480" s="149">
        <f>VLOOKUP($J480,context!$K$2:$AC$348,11,FALSE)</f>
        <v>1</v>
      </c>
      <c r="AM480" s="149">
        <f>VLOOKUP($J480,context!$K$2:$AC$348,12,FALSE)</f>
        <v>1</v>
      </c>
      <c r="AN480" s="149">
        <f>VLOOKUP($J480,context!$K$2:$AC$348,13,FALSE)</f>
        <v>0</v>
      </c>
      <c r="AO480" s="149">
        <f>VLOOKUP($J480,context!$K$2:$AC$348,14,FALSE)</f>
        <v>1</v>
      </c>
      <c r="AP480" s="149">
        <f>VLOOKUP($J480,context!$K$2:$AC$348,15,FALSE)</f>
        <v>0</v>
      </c>
      <c r="AQ480" s="149">
        <f>VLOOKUP($J480,context!$K$2:$AC$348,16,FALSE)</f>
        <v>1</v>
      </c>
      <c r="AR480" s="149">
        <f t="shared" si="7"/>
        <v>5.6</v>
      </c>
    </row>
    <row r="481" spans="1:46" hidden="1">
      <c r="A481" s="52">
        <v>410</v>
      </c>
      <c r="B481" s="52" t="s">
        <v>2708</v>
      </c>
      <c r="C481" s="52" t="s">
        <v>905</v>
      </c>
      <c r="D481" s="52"/>
      <c r="E481" s="175" t="s">
        <v>1104</v>
      </c>
      <c r="F481" s="176">
        <v>4</v>
      </c>
      <c r="G481" s="175" t="s">
        <v>1110</v>
      </c>
      <c r="H481" s="77"/>
      <c r="I481" s="69" t="s">
        <v>1110</v>
      </c>
      <c r="J481" s="177" t="s">
        <v>1110</v>
      </c>
      <c r="K481" s="175" t="s">
        <v>1111</v>
      </c>
      <c r="L481" s="175"/>
      <c r="M481" s="175"/>
      <c r="N481" s="52">
        <v>1</v>
      </c>
      <c r="O481" s="55">
        <v>43015</v>
      </c>
      <c r="P481" s="77" t="s">
        <v>65</v>
      </c>
      <c r="Q481" s="67" t="s">
        <v>108</v>
      </c>
      <c r="R481" s="177" t="s">
        <v>248</v>
      </c>
      <c r="S481" s="177"/>
      <c r="T481" s="52" t="s">
        <v>145</v>
      </c>
      <c r="U481" s="178" t="s">
        <v>171</v>
      </c>
      <c r="V481" s="178"/>
      <c r="W481" s="175"/>
      <c r="X481" s="175"/>
      <c r="Y481" s="175"/>
      <c r="Z481" s="175" t="s">
        <v>1033</v>
      </c>
      <c r="AA481" s="175"/>
      <c r="AB481" s="175" t="s">
        <v>2972</v>
      </c>
      <c r="AC481" s="175">
        <v>-1</v>
      </c>
      <c r="AD481" s="175"/>
      <c r="AE481" s="177" t="s">
        <v>2823</v>
      </c>
      <c r="AF481" s="179" t="e">
        <f>VLOOKUP($J481,context!$K$2:$AC$348,5,FALSE)</f>
        <v>#N/A</v>
      </c>
      <c r="AG481" s="179" t="e">
        <f>VLOOKUP($J481,context!$K$2:$AC$348,6,FALSE)</f>
        <v>#N/A</v>
      </c>
      <c r="AH481" s="179" t="e">
        <f>VLOOKUP($J481,context!$K$2:$AC$348,7,FALSE)</f>
        <v>#N/A</v>
      </c>
      <c r="AI481" s="179" t="e">
        <f>VLOOKUP($J481,context!$K$2:$AC$348,8,FALSE)</f>
        <v>#N/A</v>
      </c>
      <c r="AJ481" s="179" t="e">
        <f>VLOOKUP($J481,context!$K$2:$AC$348,9,FALSE)</f>
        <v>#N/A</v>
      </c>
      <c r="AK481" s="179" t="e">
        <f>VLOOKUP($J481,context!$K$2:$AC$348,10,FALSE)</f>
        <v>#N/A</v>
      </c>
      <c r="AL481" s="179" t="e">
        <f>VLOOKUP($J481,context!$K$2:$AC$348,11,FALSE)</f>
        <v>#N/A</v>
      </c>
      <c r="AM481" s="179" t="e">
        <f>VLOOKUP($J481,context!$K$2:$AC$348,12,FALSE)</f>
        <v>#N/A</v>
      </c>
      <c r="AN481" s="179" t="e">
        <f>VLOOKUP($J481,context!$K$2:$AC$348,13,FALSE)</f>
        <v>#N/A</v>
      </c>
      <c r="AO481" s="179" t="e">
        <f>VLOOKUP($J481,context!$K$2:$AC$348,14,FALSE)</f>
        <v>#N/A</v>
      </c>
      <c r="AP481" s="179" t="e">
        <f>VLOOKUP($J481,context!$K$2:$AC$348,15,FALSE)</f>
        <v>#N/A</v>
      </c>
      <c r="AQ481" s="179" t="e">
        <f>VLOOKUP($J481,context!$K$2:$AC$348,16,FALSE)</f>
        <v>#N/A</v>
      </c>
      <c r="AR481" s="149" t="e">
        <f t="shared" si="7"/>
        <v>#N/A</v>
      </c>
    </row>
    <row r="482" spans="1:46" hidden="1">
      <c r="A482" s="52">
        <v>755</v>
      </c>
      <c r="B482" s="52" t="s">
        <v>13</v>
      </c>
      <c r="C482" s="117" t="s">
        <v>1902</v>
      </c>
      <c r="E482" s="69" t="s">
        <v>2271</v>
      </c>
      <c r="G482" s="62" t="s">
        <v>2123</v>
      </c>
      <c r="J482" s="70" t="s">
        <v>2123</v>
      </c>
      <c r="K482" s="61" t="s">
        <v>2124</v>
      </c>
      <c r="N482" s="63">
        <v>0.2</v>
      </c>
      <c r="P482" s="77" t="s">
        <v>65</v>
      </c>
      <c r="Q482" s="67" t="s">
        <v>608</v>
      </c>
      <c r="S482" s="74" t="s">
        <v>66</v>
      </c>
      <c r="T482" s="115" t="s">
        <v>145</v>
      </c>
      <c r="U482" s="121" t="s">
        <v>171</v>
      </c>
      <c r="AB482" s="69" t="s">
        <v>2973</v>
      </c>
      <c r="AC482" s="69">
        <v>-1</v>
      </c>
      <c r="AD482" s="7"/>
      <c r="AE482" s="70" t="s">
        <v>2823</v>
      </c>
      <c r="AF482" s="149">
        <f>VLOOKUP($J482,context!$K$2:$AC$348,5,FALSE)</f>
        <v>0</v>
      </c>
      <c r="AG482" s="149">
        <f>VLOOKUP($J482,context!$K$2:$AC$348,6,FALSE)</f>
        <v>0</v>
      </c>
      <c r="AH482" s="149">
        <f>VLOOKUP($J482,context!$K$2:$AC$348,7,FALSE)</f>
        <v>0</v>
      </c>
      <c r="AI482" s="149">
        <f>VLOOKUP($J482,context!$K$2:$AC$348,8,FALSE)</f>
        <v>0</v>
      </c>
      <c r="AJ482" s="149">
        <f>VLOOKUP($J482,context!$K$2:$AC$348,9,FALSE)</f>
        <v>0.2</v>
      </c>
      <c r="AK482" s="149">
        <f>VLOOKUP($J482,context!$K$2:$AC$348,10,FALSE)</f>
        <v>0</v>
      </c>
      <c r="AL482" s="149">
        <f>VLOOKUP($J482,context!$K$2:$AC$348,11,FALSE)</f>
        <v>0.2</v>
      </c>
      <c r="AM482" s="149">
        <f>VLOOKUP($J482,context!$K$2:$AC$348,12,FALSE)</f>
        <v>0</v>
      </c>
      <c r="AN482" s="149">
        <f>VLOOKUP($J482,context!$K$2:$AC$348,13,FALSE)</f>
        <v>0.2</v>
      </c>
      <c r="AO482" s="149">
        <f>VLOOKUP($J482,context!$K$2:$AC$348,14,FALSE)</f>
        <v>0.5</v>
      </c>
      <c r="AP482" s="149">
        <f>VLOOKUP($J482,context!$K$2:$AC$348,15,FALSE)</f>
        <v>0</v>
      </c>
      <c r="AQ482" s="149">
        <f>VLOOKUP($J482,context!$K$2:$AC$348,16,FALSE)</f>
        <v>0.2</v>
      </c>
      <c r="AR482" s="149">
        <f t="shared" si="7"/>
        <v>1.3</v>
      </c>
    </row>
    <row r="483" spans="1:46" s="175" customFormat="1" hidden="1">
      <c r="A483" s="52">
        <v>184</v>
      </c>
      <c r="B483" s="52" t="s">
        <v>13</v>
      </c>
      <c r="C483" s="66" t="s">
        <v>800</v>
      </c>
      <c r="D483" s="52" t="s">
        <v>801</v>
      </c>
      <c r="E483" s="77" t="s">
        <v>802</v>
      </c>
      <c r="F483" s="50">
        <v>4</v>
      </c>
      <c r="G483" s="50" t="s">
        <v>300</v>
      </c>
      <c r="H483" s="77"/>
      <c r="I483" s="69" t="s">
        <v>300</v>
      </c>
      <c r="J483" s="70" t="s">
        <v>297</v>
      </c>
      <c r="K483" s="77" t="s">
        <v>803</v>
      </c>
      <c r="L483" s="77"/>
      <c r="M483" s="77"/>
      <c r="N483" s="6">
        <v>1</v>
      </c>
      <c r="O483" s="55">
        <v>43018</v>
      </c>
      <c r="P483" s="77" t="s">
        <v>65</v>
      </c>
      <c r="Q483" s="67" t="s">
        <v>108</v>
      </c>
      <c r="R483" s="68" t="s">
        <v>282</v>
      </c>
      <c r="S483" s="74" t="s">
        <v>66</v>
      </c>
      <c r="T483" s="115" t="s">
        <v>66</v>
      </c>
      <c r="U483" s="121" t="s">
        <v>201</v>
      </c>
      <c r="V483" s="121" t="s">
        <v>297</v>
      </c>
      <c r="W483" s="77"/>
      <c r="X483" s="77" t="s">
        <v>609</v>
      </c>
      <c r="Y483" s="77"/>
      <c r="Z483" s="77"/>
      <c r="AA483" s="7" t="s">
        <v>282</v>
      </c>
      <c r="AB483" s="69" t="s">
        <v>3008</v>
      </c>
      <c r="AC483" s="77"/>
      <c r="AD483" s="7" t="s">
        <v>2863</v>
      </c>
      <c r="AE483" s="131" t="s">
        <v>3009</v>
      </c>
      <c r="AF483" s="149">
        <f>VLOOKUP($J483,context!$K$2:$AC$348,5,FALSE)</f>
        <v>0</v>
      </c>
      <c r="AG483" s="149">
        <f>VLOOKUP($J483,context!$K$2:$AC$348,6,FALSE)</f>
        <v>0</v>
      </c>
      <c r="AH483" s="149">
        <f>VLOOKUP($J483,context!$K$2:$AC$348,7,FALSE)</f>
        <v>1</v>
      </c>
      <c r="AI483" s="149">
        <f>VLOOKUP($J483,context!$K$2:$AC$348,8,FALSE)</f>
        <v>0.4</v>
      </c>
      <c r="AJ483" s="149">
        <f>VLOOKUP($J483,context!$K$2:$AC$348,9,FALSE)</f>
        <v>0.6</v>
      </c>
      <c r="AK483" s="149">
        <f>VLOOKUP($J483,context!$K$2:$AC$348,10,FALSE)</f>
        <v>0.8</v>
      </c>
      <c r="AL483" s="149">
        <f>VLOOKUP($J483,context!$K$2:$AC$348,11,FALSE)</f>
        <v>0.2</v>
      </c>
      <c r="AM483" s="149">
        <f>VLOOKUP($J483,context!$K$2:$AC$348,12,FALSE)</f>
        <v>0.8</v>
      </c>
      <c r="AN483" s="149">
        <f>VLOOKUP($J483,context!$K$2:$AC$348,13,FALSE)</f>
        <v>0.6</v>
      </c>
      <c r="AO483" s="149">
        <f>VLOOKUP($J483,context!$K$2:$AC$348,14,FALSE)</f>
        <v>0.2</v>
      </c>
      <c r="AP483" s="149">
        <f>VLOOKUP($J483,context!$K$2:$AC$348,15,FALSE)</f>
        <v>0</v>
      </c>
      <c r="AQ483" s="149">
        <f>VLOOKUP($J483,context!$K$2:$AC$348,16,FALSE)</f>
        <v>0.4</v>
      </c>
      <c r="AR483" s="179">
        <f t="shared" si="7"/>
        <v>5</v>
      </c>
      <c r="AS483" s="179">
        <f>MAX(AF483:AQ483)</f>
        <v>1</v>
      </c>
      <c r="AT483" s="179">
        <f>MIN(AF483:AQ483)</f>
        <v>0</v>
      </c>
    </row>
    <row r="484" spans="1:46" hidden="1">
      <c r="A484" s="52">
        <v>471</v>
      </c>
      <c r="B484" s="52" t="s">
        <v>13</v>
      </c>
      <c r="C484" s="66" t="s">
        <v>29</v>
      </c>
      <c r="D484" s="52" t="s">
        <v>1159</v>
      </c>
      <c r="E484" s="77" t="s">
        <v>1160</v>
      </c>
      <c r="F484" s="50">
        <v>3</v>
      </c>
      <c r="G484" s="50" t="s">
        <v>1179</v>
      </c>
      <c r="H484" s="77" t="s">
        <v>297</v>
      </c>
      <c r="I484" s="69" t="s">
        <v>297</v>
      </c>
      <c r="J484" s="70" t="s">
        <v>297</v>
      </c>
      <c r="K484" s="77"/>
      <c r="L484" s="77">
        <v>0</v>
      </c>
      <c r="M484" s="77"/>
      <c r="N484" s="6">
        <v>1</v>
      </c>
      <c r="O484" s="55"/>
      <c r="P484" s="77" t="s">
        <v>65</v>
      </c>
      <c r="Q484" s="67" t="s">
        <v>108</v>
      </c>
      <c r="R484" s="68" t="s">
        <v>282</v>
      </c>
      <c r="S484" s="74" t="s">
        <v>66</v>
      </c>
      <c r="T484" s="115" t="s">
        <v>66</v>
      </c>
      <c r="U484" s="121" t="s">
        <v>201</v>
      </c>
      <c r="V484" s="121" t="s">
        <v>297</v>
      </c>
      <c r="W484" s="77"/>
      <c r="X484" s="77" t="s">
        <v>609</v>
      </c>
      <c r="Y484" s="77"/>
      <c r="Z484" s="77"/>
      <c r="AA484" s="7" t="s">
        <v>282</v>
      </c>
      <c r="AB484" s="69" t="s">
        <v>3008</v>
      </c>
      <c r="AC484" s="77"/>
      <c r="AD484" s="7" t="s">
        <v>2863</v>
      </c>
      <c r="AE484" s="131" t="s">
        <v>3009</v>
      </c>
      <c r="AF484" s="149">
        <f>VLOOKUP($J484,context!$K$2:$AC$348,5,FALSE)</f>
        <v>0</v>
      </c>
      <c r="AG484" s="149">
        <f>VLOOKUP($J484,context!$K$2:$AC$348,6,FALSE)</f>
        <v>0</v>
      </c>
      <c r="AH484" s="149">
        <f>VLOOKUP($J484,context!$K$2:$AC$348,7,FALSE)</f>
        <v>1</v>
      </c>
      <c r="AI484" s="149">
        <f>VLOOKUP($J484,context!$K$2:$AC$348,8,FALSE)</f>
        <v>0.4</v>
      </c>
      <c r="AJ484" s="149">
        <f>VLOOKUP($J484,context!$K$2:$AC$348,9,FALSE)</f>
        <v>0.6</v>
      </c>
      <c r="AK484" s="149">
        <f>VLOOKUP($J484,context!$K$2:$AC$348,10,FALSE)</f>
        <v>0.8</v>
      </c>
      <c r="AL484" s="149">
        <f>VLOOKUP($J484,context!$K$2:$AC$348,11,FALSE)</f>
        <v>0.2</v>
      </c>
      <c r="AM484" s="149">
        <f>VLOOKUP($J484,context!$K$2:$AC$348,12,FALSE)</f>
        <v>0.8</v>
      </c>
      <c r="AN484" s="149">
        <f>VLOOKUP($J484,context!$K$2:$AC$348,13,FALSE)</f>
        <v>0.6</v>
      </c>
      <c r="AO484" s="149">
        <f>VLOOKUP($J484,context!$K$2:$AC$348,14,FALSE)</f>
        <v>0.2</v>
      </c>
      <c r="AP484" s="149">
        <f>VLOOKUP($J484,context!$K$2:$AC$348,15,FALSE)</f>
        <v>0</v>
      </c>
      <c r="AQ484" s="149">
        <f>VLOOKUP($J484,context!$K$2:$AC$348,16,FALSE)</f>
        <v>0.4</v>
      </c>
      <c r="AR484" s="149">
        <f t="shared" si="7"/>
        <v>5</v>
      </c>
      <c r="AS484" s="149">
        <f>MAX(AF484:AQ484)</f>
        <v>1</v>
      </c>
      <c r="AT484" s="149">
        <f>MIN(AF484:AQ484)</f>
        <v>0</v>
      </c>
    </row>
    <row r="485" spans="1:46" hidden="1">
      <c r="A485" s="52">
        <v>362</v>
      </c>
      <c r="B485" s="52" t="s">
        <v>2708</v>
      </c>
      <c r="C485" s="66" t="s">
        <v>905</v>
      </c>
      <c r="D485" s="52"/>
      <c r="E485" s="77" t="s">
        <v>906</v>
      </c>
      <c r="F485" s="50">
        <v>5</v>
      </c>
      <c r="G485" s="50" t="s">
        <v>1044</v>
      </c>
      <c r="H485" s="77" t="s">
        <v>1048</v>
      </c>
      <c r="I485" s="69" t="s">
        <v>1049</v>
      </c>
      <c r="J485" s="70" t="s">
        <v>1050</v>
      </c>
      <c r="K485" s="77"/>
      <c r="L485" s="77">
        <v>0</v>
      </c>
      <c r="M485" s="77"/>
      <c r="N485" s="6">
        <v>0.8</v>
      </c>
      <c r="O485" s="55">
        <v>43015</v>
      </c>
      <c r="P485" s="77" t="s">
        <v>65</v>
      </c>
      <c r="Q485" s="67" t="s">
        <v>108</v>
      </c>
      <c r="R485" s="68" t="s">
        <v>734</v>
      </c>
      <c r="S485" s="74" t="s">
        <v>66</v>
      </c>
      <c r="T485" s="115" t="s">
        <v>66</v>
      </c>
      <c r="U485" s="121" t="s">
        <v>140</v>
      </c>
      <c r="W485" s="69" t="s">
        <v>609</v>
      </c>
      <c r="X485" s="69" t="s">
        <v>372</v>
      </c>
      <c r="Y485" s="77"/>
      <c r="Z485" s="77"/>
      <c r="AB485" s="77"/>
      <c r="AC485" s="77"/>
      <c r="AD485" s="7" t="s">
        <v>2866</v>
      </c>
      <c r="AE485" s="131" t="s">
        <v>2659</v>
      </c>
      <c r="AF485" s="149">
        <f>VLOOKUP($J485,context!$K$2:$AC$348,5,FALSE)</f>
        <v>0</v>
      </c>
      <c r="AG485" s="149">
        <f>VLOOKUP($J485,context!$K$2:$AC$348,6,FALSE)</f>
        <v>0</v>
      </c>
      <c r="AH485" s="149">
        <f>VLOOKUP($J485,context!$K$2:$AC$348,7,FALSE)</f>
        <v>0</v>
      </c>
      <c r="AI485" s="149">
        <f>VLOOKUP($J485,context!$K$2:$AC$348,8,FALSE)</f>
        <v>0.4</v>
      </c>
      <c r="AJ485" s="149">
        <f>VLOOKUP($J485,context!$K$2:$AC$348,9,FALSE)</f>
        <v>0.4</v>
      </c>
      <c r="AK485" s="149">
        <f>VLOOKUP($J485,context!$K$2:$AC$348,10,FALSE)</f>
        <v>0</v>
      </c>
      <c r="AL485" s="149">
        <f>VLOOKUP($J485,context!$K$2:$AC$348,11,FALSE)</f>
        <v>0.6</v>
      </c>
      <c r="AM485" s="149">
        <f>VLOOKUP($J485,context!$K$2:$AC$348,12,FALSE)</f>
        <v>0.2</v>
      </c>
      <c r="AN485" s="149">
        <f>VLOOKUP($J485,context!$K$2:$AC$348,13,FALSE)</f>
        <v>0.8</v>
      </c>
      <c r="AO485" s="149">
        <f>VLOOKUP($J485,context!$K$2:$AC$348,14,FALSE)</f>
        <v>0.6</v>
      </c>
      <c r="AP485" s="149">
        <f>VLOOKUP($J485,context!$K$2:$AC$348,15,FALSE)</f>
        <v>0</v>
      </c>
      <c r="AQ485" s="149">
        <f>VLOOKUP($J485,context!$K$2:$AC$348,16,FALSE)</f>
        <v>0.6</v>
      </c>
      <c r="AR485" s="149">
        <f t="shared" si="7"/>
        <v>3.6</v>
      </c>
    </row>
    <row r="486" spans="1:46" hidden="1">
      <c r="A486" s="52">
        <v>321</v>
      </c>
      <c r="B486" s="52" t="s">
        <v>2708</v>
      </c>
      <c r="C486" s="66" t="s">
        <v>905</v>
      </c>
      <c r="D486" s="52"/>
      <c r="E486" s="77" t="s">
        <v>906</v>
      </c>
      <c r="F486" s="50">
        <v>5</v>
      </c>
      <c r="G486" s="50" t="s">
        <v>963</v>
      </c>
      <c r="H486" s="77" t="s">
        <v>963</v>
      </c>
      <c r="I486" s="69" t="s">
        <v>964</v>
      </c>
      <c r="J486" s="70" t="s">
        <v>3027</v>
      </c>
      <c r="K486" s="77"/>
      <c r="L486" s="77">
        <v>0</v>
      </c>
      <c r="M486" s="77"/>
      <c r="N486" s="6">
        <v>0.6</v>
      </c>
      <c r="O486" s="55">
        <v>43015</v>
      </c>
      <c r="P486" s="77" t="s">
        <v>65</v>
      </c>
      <c r="Q486" s="67" t="s">
        <v>108</v>
      </c>
      <c r="R486" s="68" t="s">
        <v>217</v>
      </c>
      <c r="S486" s="74" t="s">
        <v>66</v>
      </c>
      <c r="T486" s="115" t="s">
        <v>66</v>
      </c>
      <c r="U486" s="121" t="s">
        <v>140</v>
      </c>
      <c r="W486" s="77"/>
      <c r="X486" s="69" t="s">
        <v>609</v>
      </c>
      <c r="Y486" s="77"/>
      <c r="Z486" s="77"/>
      <c r="AB486" s="69" t="s">
        <v>2947</v>
      </c>
      <c r="AC486" s="69">
        <v>0</v>
      </c>
      <c r="AD486" s="7" t="s">
        <v>2866</v>
      </c>
      <c r="AE486" s="131" t="s">
        <v>2659</v>
      </c>
      <c r="AF486" s="149">
        <f>VLOOKUP($J486,context!$K$2:$AC$348,5,FALSE)</f>
        <v>0</v>
      </c>
      <c r="AG486" s="149">
        <f>VLOOKUP($J486,context!$K$2:$AC$348,6,FALSE)</f>
        <v>0</v>
      </c>
      <c r="AH486" s="149">
        <f>VLOOKUP($J486,context!$K$2:$AC$348,7,FALSE)</f>
        <v>0</v>
      </c>
      <c r="AI486" s="149">
        <f>VLOOKUP($J486,context!$K$2:$AC$348,8,FALSE)</f>
        <v>0.8</v>
      </c>
      <c r="AJ486" s="149">
        <f>VLOOKUP($J486,context!$K$2:$AC$348,9,FALSE)</f>
        <v>0</v>
      </c>
      <c r="AK486" s="149">
        <f>VLOOKUP($J486,context!$K$2:$AC$348,10,FALSE)</f>
        <v>0</v>
      </c>
      <c r="AL486" s="149">
        <f>VLOOKUP($J486,context!$K$2:$AC$348,11,FALSE)</f>
        <v>0</v>
      </c>
      <c r="AM486" s="149">
        <f>VLOOKUP($J486,context!$K$2:$AC$348,12,FALSE)</f>
        <v>0.2</v>
      </c>
      <c r="AN486" s="149">
        <f>VLOOKUP($J486,context!$K$2:$AC$348,13,FALSE)</f>
        <v>0.8</v>
      </c>
      <c r="AO486" s="149">
        <f>VLOOKUP($J486,context!$K$2:$AC$348,14,FALSE)</f>
        <v>0</v>
      </c>
      <c r="AP486" s="149">
        <f>VLOOKUP($J486,context!$K$2:$AC$348,15,FALSE)</f>
        <v>0</v>
      </c>
      <c r="AQ486" s="149">
        <f>VLOOKUP($J486,context!$K$2:$AC$348,16,FALSE)</f>
        <v>0.8</v>
      </c>
      <c r="AR486" s="149">
        <f t="shared" si="7"/>
        <v>2.6</v>
      </c>
    </row>
    <row r="487" spans="1:46" s="175" customFormat="1" hidden="1">
      <c r="A487" s="52">
        <v>326</v>
      </c>
      <c r="B487" s="52" t="s">
        <v>2708</v>
      </c>
      <c r="C487" s="52" t="s">
        <v>905</v>
      </c>
      <c r="D487" s="52"/>
      <c r="E487" s="175" t="s">
        <v>1104</v>
      </c>
      <c r="F487" s="50">
        <v>5</v>
      </c>
      <c r="G487" s="176" t="s">
        <v>962</v>
      </c>
      <c r="H487" s="77" t="s">
        <v>978</v>
      </c>
      <c r="I487" s="69" t="s">
        <v>979</v>
      </c>
      <c r="J487" s="177" t="s">
        <v>3027</v>
      </c>
      <c r="L487" s="77">
        <v>0</v>
      </c>
      <c r="N487" s="52">
        <v>0.8</v>
      </c>
      <c r="O487" s="55">
        <v>43015</v>
      </c>
      <c r="P487" s="77" t="s">
        <v>65</v>
      </c>
      <c r="Q487" s="67" t="s">
        <v>108</v>
      </c>
      <c r="R487" s="177" t="s">
        <v>608</v>
      </c>
      <c r="S487" s="177" t="s">
        <v>66</v>
      </c>
      <c r="T487" s="52" t="s">
        <v>66</v>
      </c>
      <c r="U487" s="178" t="s">
        <v>171</v>
      </c>
      <c r="V487" s="178" t="s">
        <v>167</v>
      </c>
      <c r="W487" s="175" t="s">
        <v>609</v>
      </c>
      <c r="AB487" s="175" t="s">
        <v>2947</v>
      </c>
      <c r="AC487" s="175">
        <v>0</v>
      </c>
      <c r="AD487" s="175" t="s">
        <v>2866</v>
      </c>
      <c r="AE487" s="131" t="s">
        <v>2659</v>
      </c>
      <c r="AF487" s="179">
        <f>VLOOKUP($J487,context!$K$2:$AC$348,5,FALSE)</f>
        <v>0</v>
      </c>
      <c r="AG487" s="179">
        <f>VLOOKUP($J487,context!$K$2:$AC$348,6,FALSE)</f>
        <v>0</v>
      </c>
      <c r="AH487" s="179">
        <f>VLOOKUP($J487,context!$K$2:$AC$348,7,FALSE)</f>
        <v>0</v>
      </c>
      <c r="AI487" s="179">
        <f>VLOOKUP($J487,context!$K$2:$AC$348,8,FALSE)</f>
        <v>0.8</v>
      </c>
      <c r="AJ487" s="179">
        <f>VLOOKUP($J487,context!$K$2:$AC$348,9,FALSE)</f>
        <v>0</v>
      </c>
      <c r="AK487" s="179">
        <f>VLOOKUP($J487,context!$K$2:$AC$348,10,FALSE)</f>
        <v>0</v>
      </c>
      <c r="AL487" s="179">
        <f>VLOOKUP($J487,context!$K$2:$AC$348,11,FALSE)</f>
        <v>0</v>
      </c>
      <c r="AM487" s="179">
        <f>VLOOKUP($J487,context!$K$2:$AC$348,12,FALSE)</f>
        <v>0.2</v>
      </c>
      <c r="AN487" s="179">
        <f>VLOOKUP($J487,context!$K$2:$AC$348,13,FALSE)</f>
        <v>0.8</v>
      </c>
      <c r="AO487" s="179">
        <f>VLOOKUP($J487,context!$K$2:$AC$348,14,FALSE)</f>
        <v>0</v>
      </c>
      <c r="AP487" s="179">
        <f>VLOOKUP($J487,context!$K$2:$AC$348,15,FALSE)</f>
        <v>0</v>
      </c>
      <c r="AQ487" s="179">
        <f>VLOOKUP($J487,context!$K$2:$AC$348,16,FALSE)</f>
        <v>0.8</v>
      </c>
      <c r="AR487" s="179">
        <f t="shared" si="7"/>
        <v>2.6</v>
      </c>
    </row>
    <row r="488" spans="1:46" hidden="1">
      <c r="A488" s="52">
        <v>782</v>
      </c>
      <c r="B488" s="52" t="s">
        <v>13</v>
      </c>
      <c r="C488" s="117" t="s">
        <v>1902</v>
      </c>
      <c r="E488" s="69" t="s">
        <v>2271</v>
      </c>
      <c r="G488" s="62" t="s">
        <v>2160</v>
      </c>
      <c r="J488" s="70" t="s">
        <v>3027</v>
      </c>
      <c r="K488" s="69" t="s">
        <v>2161</v>
      </c>
      <c r="L488" s="61">
        <v>1</v>
      </c>
      <c r="N488" s="63">
        <v>0.8</v>
      </c>
      <c r="P488" s="77" t="s">
        <v>65</v>
      </c>
      <c r="Q488" s="67" t="s">
        <v>108</v>
      </c>
      <c r="R488" s="68" t="s">
        <v>217</v>
      </c>
      <c r="S488" s="74" t="s">
        <v>66</v>
      </c>
      <c r="T488" s="115" t="s">
        <v>66</v>
      </c>
      <c r="U488" s="121" t="s">
        <v>140</v>
      </c>
      <c r="AB488" s="69" t="s">
        <v>2947</v>
      </c>
      <c r="AC488" s="69">
        <v>0</v>
      </c>
      <c r="AD488" s="7" t="s">
        <v>2866</v>
      </c>
      <c r="AE488" s="131" t="s">
        <v>2659</v>
      </c>
      <c r="AF488" s="149">
        <f>VLOOKUP($J488,context!$K$2:$AC$348,5,FALSE)</f>
        <v>0</v>
      </c>
      <c r="AG488" s="149">
        <f>VLOOKUP($J488,context!$K$2:$AC$348,6,FALSE)</f>
        <v>0</v>
      </c>
      <c r="AH488" s="149">
        <f>VLOOKUP($J488,context!$K$2:$AC$348,7,FALSE)</f>
        <v>0</v>
      </c>
      <c r="AI488" s="149">
        <f>VLOOKUP($J488,context!$K$2:$AC$348,8,FALSE)</f>
        <v>0.8</v>
      </c>
      <c r="AJ488" s="149">
        <f>VLOOKUP($J488,context!$K$2:$AC$348,9,FALSE)</f>
        <v>0</v>
      </c>
      <c r="AK488" s="149">
        <f>VLOOKUP($J488,context!$K$2:$AC$348,10,FALSE)</f>
        <v>0</v>
      </c>
      <c r="AL488" s="149">
        <f>VLOOKUP($J488,context!$K$2:$AC$348,11,FALSE)</f>
        <v>0</v>
      </c>
      <c r="AM488" s="149">
        <f>VLOOKUP($J488,context!$K$2:$AC$348,12,FALSE)</f>
        <v>0.2</v>
      </c>
      <c r="AN488" s="149">
        <f>VLOOKUP($J488,context!$K$2:$AC$348,13,FALSE)</f>
        <v>0.8</v>
      </c>
      <c r="AO488" s="149">
        <f>VLOOKUP($J488,context!$K$2:$AC$348,14,FALSE)</f>
        <v>0</v>
      </c>
      <c r="AP488" s="149">
        <f>VLOOKUP($J488,context!$K$2:$AC$348,15,FALSE)</f>
        <v>0</v>
      </c>
      <c r="AQ488" s="149">
        <f>VLOOKUP($J488,context!$K$2:$AC$348,16,FALSE)</f>
        <v>0.8</v>
      </c>
      <c r="AR488" s="149">
        <f t="shared" si="7"/>
        <v>2.6</v>
      </c>
    </row>
    <row r="489" spans="1:46" hidden="1">
      <c r="A489" s="52">
        <v>770</v>
      </c>
      <c r="B489" s="52" t="s">
        <v>13</v>
      </c>
      <c r="C489" s="117" t="s">
        <v>1902</v>
      </c>
      <c r="E489" s="69" t="s">
        <v>2271</v>
      </c>
      <c r="G489" s="62" t="s">
        <v>2144</v>
      </c>
      <c r="J489" s="70" t="s">
        <v>2284</v>
      </c>
      <c r="K489" s="61" t="s">
        <v>2145</v>
      </c>
      <c r="N489" s="63">
        <v>0.8</v>
      </c>
      <c r="P489" s="77" t="s">
        <v>65</v>
      </c>
      <c r="Q489" s="67" t="s">
        <v>108</v>
      </c>
      <c r="R489" s="68" t="s">
        <v>145</v>
      </c>
      <c r="S489" s="74" t="s">
        <v>66</v>
      </c>
      <c r="T489" s="115" t="s">
        <v>66</v>
      </c>
      <c r="U489" s="121" t="s">
        <v>140</v>
      </c>
      <c r="AB489" s="69" t="s">
        <v>3075</v>
      </c>
      <c r="AC489" s="61">
        <v>0</v>
      </c>
      <c r="AD489" s="7" t="s">
        <v>2866</v>
      </c>
      <c r="AE489" s="131" t="s">
        <v>3068</v>
      </c>
      <c r="AF489" s="149" t="e">
        <f>VLOOKUP($J489,context!$K$2:$AC$348,5,FALSE)</f>
        <v>#N/A</v>
      </c>
      <c r="AG489" s="149" t="e">
        <f>VLOOKUP($J489,context!$K$2:$AC$348,6,FALSE)</f>
        <v>#N/A</v>
      </c>
      <c r="AH489" s="149" t="e">
        <f>VLOOKUP($J489,context!$K$2:$AC$348,7,FALSE)</f>
        <v>#N/A</v>
      </c>
      <c r="AI489" s="149" t="e">
        <f>VLOOKUP($J489,context!$K$2:$AC$348,8,FALSE)</f>
        <v>#N/A</v>
      </c>
      <c r="AJ489" s="149" t="e">
        <f>VLOOKUP($J489,context!$K$2:$AC$348,9,FALSE)</f>
        <v>#N/A</v>
      </c>
      <c r="AK489" s="149" t="e">
        <f>VLOOKUP($J489,context!$K$2:$AC$348,10,FALSE)</f>
        <v>#N/A</v>
      </c>
      <c r="AL489" s="149" t="e">
        <f>VLOOKUP($J489,context!$K$2:$AC$348,11,FALSE)</f>
        <v>#N/A</v>
      </c>
      <c r="AM489" s="149" t="e">
        <f>VLOOKUP($J489,context!$K$2:$AC$348,12,FALSE)</f>
        <v>#N/A</v>
      </c>
      <c r="AN489" s="149" t="e">
        <f>VLOOKUP($J489,context!$K$2:$AC$348,13,FALSE)</f>
        <v>#N/A</v>
      </c>
      <c r="AO489" s="149" t="e">
        <f>VLOOKUP($J489,context!$K$2:$AC$348,14,FALSE)</f>
        <v>#N/A</v>
      </c>
      <c r="AP489" s="149" t="e">
        <f>VLOOKUP($J489,context!$K$2:$AC$348,15,FALSE)</f>
        <v>#N/A</v>
      </c>
      <c r="AQ489" s="149" t="e">
        <f>VLOOKUP($J489,context!$K$2:$AC$348,16,FALSE)</f>
        <v>#N/A</v>
      </c>
      <c r="AR489" s="149" t="e">
        <f t="shared" si="7"/>
        <v>#N/A</v>
      </c>
    </row>
    <row r="490" spans="1:46" hidden="1">
      <c r="A490" s="52">
        <v>322</v>
      </c>
      <c r="B490" s="52" t="s">
        <v>2708</v>
      </c>
      <c r="C490" s="66" t="s">
        <v>905</v>
      </c>
      <c r="D490" s="52"/>
      <c r="E490" s="77" t="s">
        <v>906</v>
      </c>
      <c r="F490" s="50">
        <v>5</v>
      </c>
      <c r="G490" s="50" t="s">
        <v>962</v>
      </c>
      <c r="H490" s="77" t="s">
        <v>966</v>
      </c>
      <c r="I490" s="69" t="s">
        <v>967</v>
      </c>
      <c r="J490" s="70" t="s">
        <v>968</v>
      </c>
      <c r="K490" s="77"/>
      <c r="L490" s="77">
        <v>0</v>
      </c>
      <c r="M490" s="77"/>
      <c r="N490" s="6">
        <v>0.8</v>
      </c>
      <c r="O490" s="55">
        <v>43015</v>
      </c>
      <c r="P490" s="77" t="s">
        <v>65</v>
      </c>
      <c r="Q490" s="67" t="s">
        <v>108</v>
      </c>
      <c r="R490" s="68" t="s">
        <v>217</v>
      </c>
      <c r="S490" s="74" t="s">
        <v>66</v>
      </c>
      <c r="T490" s="115" t="s">
        <v>66</v>
      </c>
      <c r="U490" s="121" t="s">
        <v>140</v>
      </c>
      <c r="W490" s="77"/>
      <c r="X490" s="69" t="s">
        <v>609</v>
      </c>
      <c r="Y490" s="69" t="s">
        <v>609</v>
      </c>
      <c r="Z490" s="77"/>
      <c r="AB490" s="77"/>
      <c r="AC490" s="77"/>
      <c r="AD490" s="7" t="s">
        <v>2866</v>
      </c>
      <c r="AE490" s="131" t="s">
        <v>2659</v>
      </c>
      <c r="AF490" s="149">
        <f>VLOOKUP($J490,context!$K$2:$AC$348,5,FALSE)</f>
        <v>0</v>
      </c>
      <c r="AG490" s="149">
        <f>VLOOKUP($J490,context!$K$2:$AC$348,6,FALSE)</f>
        <v>0</v>
      </c>
      <c r="AH490" s="149">
        <f>VLOOKUP($J490,context!$K$2:$AC$348,7,FALSE)</f>
        <v>0</v>
      </c>
      <c r="AI490" s="149">
        <f>VLOOKUP($J490,context!$K$2:$AC$348,8,FALSE)</f>
        <v>0</v>
      </c>
      <c r="AJ490" s="149">
        <f>VLOOKUP($J490,context!$K$2:$AC$348,9,FALSE)</f>
        <v>0.2</v>
      </c>
      <c r="AK490" s="149">
        <f>VLOOKUP($J490,context!$K$2:$AC$348,10,FALSE)</f>
        <v>0.2</v>
      </c>
      <c r="AL490" s="149">
        <f>VLOOKUP($J490,context!$K$2:$AC$348,11,FALSE)</f>
        <v>0.4</v>
      </c>
      <c r="AM490" s="149">
        <f>VLOOKUP($J490,context!$K$2:$AC$348,12,FALSE)</f>
        <v>0.2</v>
      </c>
      <c r="AN490" s="149">
        <f>VLOOKUP($J490,context!$K$2:$AC$348,13,FALSE)</f>
        <v>0.2</v>
      </c>
      <c r="AO490" s="149">
        <f>VLOOKUP($J490,context!$K$2:$AC$348,14,FALSE)</f>
        <v>0</v>
      </c>
      <c r="AP490" s="149">
        <f>VLOOKUP($J490,context!$K$2:$AC$348,15,FALSE)</f>
        <v>0</v>
      </c>
      <c r="AQ490" s="149">
        <f>VLOOKUP($J490,context!$K$2:$AC$348,16,FALSE)</f>
        <v>1</v>
      </c>
      <c r="AR490" s="149">
        <f t="shared" si="7"/>
        <v>2.2000000000000002</v>
      </c>
    </row>
    <row r="491" spans="1:46" hidden="1">
      <c r="A491" s="52">
        <v>771</v>
      </c>
      <c r="B491" s="52" t="s">
        <v>13</v>
      </c>
      <c r="C491" s="117" t="s">
        <v>1902</v>
      </c>
      <c r="E491" s="69" t="s">
        <v>2271</v>
      </c>
      <c r="G491" s="62" t="s">
        <v>2146</v>
      </c>
      <c r="J491" s="70" t="s">
        <v>2283</v>
      </c>
      <c r="K491" s="69" t="s">
        <v>2147</v>
      </c>
      <c r="L491" s="69">
        <v>1</v>
      </c>
      <c r="N491" s="63">
        <v>1</v>
      </c>
      <c r="P491" s="77" t="s">
        <v>65</v>
      </c>
      <c r="Q491" s="67" t="s">
        <v>108</v>
      </c>
      <c r="R491" s="68" t="s">
        <v>145</v>
      </c>
      <c r="S491" s="74" t="s">
        <v>66</v>
      </c>
      <c r="T491" s="115" t="s">
        <v>66</v>
      </c>
      <c r="U491" s="121" t="s">
        <v>140</v>
      </c>
      <c r="X491" s="69" t="s">
        <v>609</v>
      </c>
      <c r="AB491" s="69" t="s">
        <v>3010</v>
      </c>
      <c r="AC491" s="69">
        <v>0</v>
      </c>
      <c r="AD491" s="7" t="s">
        <v>2866</v>
      </c>
      <c r="AE491" s="131" t="s">
        <v>3058</v>
      </c>
      <c r="AF491" s="149">
        <f>VLOOKUP($J491,context!$K$2:$AC$348,5,FALSE)</f>
        <v>0</v>
      </c>
      <c r="AG491" s="149">
        <f>VLOOKUP($J491,context!$K$2:$AC$348,6,FALSE)</f>
        <v>0</v>
      </c>
      <c r="AH491" s="149">
        <f>VLOOKUP($J491,context!$K$2:$AC$348,7,FALSE)</f>
        <v>0</v>
      </c>
      <c r="AI491" s="149">
        <f>VLOOKUP($J491,context!$K$2:$AC$348,8,FALSE)</f>
        <v>1</v>
      </c>
      <c r="AJ491" s="149">
        <f>VLOOKUP($J491,context!$K$2:$AC$348,9,FALSE)</f>
        <v>0</v>
      </c>
      <c r="AK491" s="149">
        <f>VLOOKUP($J491,context!$K$2:$AC$348,10,FALSE)</f>
        <v>0</v>
      </c>
      <c r="AL491" s="149">
        <f>VLOOKUP($J491,context!$K$2:$AC$348,11,FALSE)</f>
        <v>0</v>
      </c>
      <c r="AM491" s="149">
        <f>VLOOKUP($J491,context!$K$2:$AC$348,12,FALSE)</f>
        <v>0</v>
      </c>
      <c r="AN491" s="149">
        <f>VLOOKUP($J491,context!$K$2:$AC$348,13,FALSE)</f>
        <v>0.2</v>
      </c>
      <c r="AO491" s="149">
        <f>VLOOKUP($J491,context!$K$2:$AC$348,14,FALSE)</f>
        <v>0.2</v>
      </c>
      <c r="AP491" s="149">
        <f>VLOOKUP($J491,context!$K$2:$AC$348,15,FALSE)</f>
        <v>0</v>
      </c>
      <c r="AQ491" s="149">
        <f>VLOOKUP($J491,context!$K$2:$AC$348,16,FALSE)</f>
        <v>0</v>
      </c>
      <c r="AR491" s="149">
        <f t="shared" si="7"/>
        <v>1.4</v>
      </c>
    </row>
    <row r="492" spans="1:46" hidden="1">
      <c r="A492" s="52">
        <v>780</v>
      </c>
      <c r="B492" s="52" t="s">
        <v>13</v>
      </c>
      <c r="C492" s="117" t="s">
        <v>1902</v>
      </c>
      <c r="E492" s="69" t="s">
        <v>2271</v>
      </c>
      <c r="G492" s="62" t="s">
        <v>2158</v>
      </c>
      <c r="J492" s="70" t="s">
        <v>2585</v>
      </c>
      <c r="K492" s="61" t="s">
        <v>2159</v>
      </c>
      <c r="N492" s="63">
        <v>0.8</v>
      </c>
      <c r="P492" s="77" t="s">
        <v>65</v>
      </c>
      <c r="R492" s="68" t="s">
        <v>145</v>
      </c>
      <c r="S492" s="74" t="s">
        <v>66</v>
      </c>
      <c r="T492" s="115" t="s">
        <v>66</v>
      </c>
      <c r="U492" s="121" t="s">
        <v>140</v>
      </c>
      <c r="AC492" s="61">
        <v>0</v>
      </c>
      <c r="AD492" s="7" t="s">
        <v>2866</v>
      </c>
      <c r="AE492" s="131" t="s">
        <v>3040</v>
      </c>
      <c r="AF492" s="149">
        <f>VLOOKUP($J492,context!$K$2:$AC$348,5,FALSE)</f>
        <v>1</v>
      </c>
      <c r="AG492" s="149">
        <f>VLOOKUP($J492,context!$K$2:$AC$348,6,FALSE)</f>
        <v>0</v>
      </c>
      <c r="AH492" s="149">
        <f>VLOOKUP($J492,context!$K$2:$AC$348,7,FALSE)</f>
        <v>0</v>
      </c>
      <c r="AI492" s="149">
        <f>VLOOKUP($J492,context!$K$2:$AC$348,8,FALSE)</f>
        <v>0</v>
      </c>
      <c r="AJ492" s="149">
        <f>VLOOKUP($J492,context!$K$2:$AC$348,9,FALSE)</f>
        <v>0</v>
      </c>
      <c r="AK492" s="149">
        <f>VLOOKUP($J492,context!$K$2:$AC$348,10,FALSE)</f>
        <v>0</v>
      </c>
      <c r="AL492" s="149">
        <f>VLOOKUP($J492,context!$K$2:$AC$348,11,FALSE)</f>
        <v>1</v>
      </c>
      <c r="AM492" s="149">
        <f>VLOOKUP($J492,context!$K$2:$AC$348,12,FALSE)</f>
        <v>0</v>
      </c>
      <c r="AN492" s="149">
        <f>VLOOKUP($J492,context!$K$2:$AC$348,13,FALSE)</f>
        <v>0</v>
      </c>
      <c r="AO492" s="149">
        <f>VLOOKUP($J492,context!$K$2:$AC$348,14,FALSE)</f>
        <v>0</v>
      </c>
      <c r="AP492" s="149">
        <f>VLOOKUP($J492,context!$K$2:$AC$348,15,FALSE)</f>
        <v>0</v>
      </c>
      <c r="AQ492" s="149">
        <f>VLOOKUP($J492,context!$K$2:$AC$348,16,FALSE)</f>
        <v>1</v>
      </c>
      <c r="AR492" s="149">
        <f t="shared" si="7"/>
        <v>3</v>
      </c>
    </row>
    <row r="493" spans="1:46" hidden="1">
      <c r="A493" s="52">
        <v>324</v>
      </c>
      <c r="B493" s="52" t="s">
        <v>2708</v>
      </c>
      <c r="C493" s="66" t="s">
        <v>905</v>
      </c>
      <c r="D493" s="52"/>
      <c r="E493" s="77" t="s">
        <v>906</v>
      </c>
      <c r="F493" s="50">
        <v>5</v>
      </c>
      <c r="G493" s="50" t="s">
        <v>962</v>
      </c>
      <c r="H493" s="77" t="s">
        <v>972</v>
      </c>
      <c r="I493" s="69" t="s">
        <v>973</v>
      </c>
      <c r="J493" s="70" t="s">
        <v>974</v>
      </c>
      <c r="K493" s="77"/>
      <c r="L493" s="77">
        <v>0</v>
      </c>
      <c r="M493" s="77"/>
      <c r="N493" s="6">
        <v>1</v>
      </c>
      <c r="O493" s="55">
        <v>43015</v>
      </c>
      <c r="P493" s="77" t="s">
        <v>65</v>
      </c>
      <c r="Q493" s="67" t="s">
        <v>108</v>
      </c>
      <c r="R493" s="68" t="s">
        <v>217</v>
      </c>
      <c r="S493" s="74" t="s">
        <v>66</v>
      </c>
      <c r="T493" s="115" t="s">
        <v>66</v>
      </c>
      <c r="U493" s="121" t="s">
        <v>140</v>
      </c>
      <c r="W493" s="77" t="s">
        <v>609</v>
      </c>
      <c r="X493" s="77"/>
      <c r="Y493" s="77"/>
      <c r="Z493" s="77"/>
      <c r="AB493" s="77"/>
      <c r="AC493" s="77"/>
      <c r="AD493" s="7" t="s">
        <v>2866</v>
      </c>
      <c r="AE493" s="131" t="s">
        <v>2659</v>
      </c>
      <c r="AF493" s="149">
        <f>VLOOKUP($J493,context!$K$2:$AC$348,5,FALSE)</f>
        <v>0</v>
      </c>
      <c r="AG493" s="149">
        <f>VLOOKUP($J493,context!$K$2:$AC$348,6,FALSE)</f>
        <v>0</v>
      </c>
      <c r="AH493" s="149">
        <f>VLOOKUP($J493,context!$K$2:$AC$348,7,FALSE)</f>
        <v>0</v>
      </c>
      <c r="AI493" s="149">
        <f>VLOOKUP($J493,context!$K$2:$AC$348,8,FALSE)</f>
        <v>1</v>
      </c>
      <c r="AJ493" s="149">
        <f>VLOOKUP($J493,context!$K$2:$AC$348,9,FALSE)</f>
        <v>0.2</v>
      </c>
      <c r="AK493" s="149">
        <f>VLOOKUP($J493,context!$K$2:$AC$348,10,FALSE)</f>
        <v>0</v>
      </c>
      <c r="AL493" s="149">
        <f>VLOOKUP($J493,context!$K$2:$AC$348,11,FALSE)</f>
        <v>0.4</v>
      </c>
      <c r="AM493" s="149">
        <f>VLOOKUP($J493,context!$K$2:$AC$348,12,FALSE)</f>
        <v>0.2</v>
      </c>
      <c r="AN493" s="149">
        <f>VLOOKUP($J493,context!$K$2:$AC$348,13,FALSE)</f>
        <v>0.2</v>
      </c>
      <c r="AO493" s="149">
        <f>VLOOKUP($J493,context!$K$2:$AC$348,14,FALSE)</f>
        <v>0</v>
      </c>
      <c r="AP493" s="149">
        <f>VLOOKUP($J493,context!$K$2:$AC$348,15,FALSE)</f>
        <v>0</v>
      </c>
      <c r="AQ493" s="149">
        <f>VLOOKUP($J493,context!$K$2:$AC$348,16,FALSE)</f>
        <v>0</v>
      </c>
      <c r="AR493" s="149">
        <f t="shared" si="7"/>
        <v>2</v>
      </c>
    </row>
    <row r="494" spans="1:46" hidden="1">
      <c r="A494" s="52">
        <v>795</v>
      </c>
      <c r="B494" s="52" t="s">
        <v>13</v>
      </c>
      <c r="C494" s="117" t="s">
        <v>1902</v>
      </c>
      <c r="E494" s="69" t="s">
        <v>2271</v>
      </c>
      <c r="G494" s="62" t="s">
        <v>972</v>
      </c>
      <c r="J494" s="70" t="s">
        <v>974</v>
      </c>
      <c r="K494" s="61" t="s">
        <v>2184</v>
      </c>
      <c r="N494" s="63">
        <v>0.8</v>
      </c>
      <c r="P494" s="77" t="s">
        <v>65</v>
      </c>
      <c r="R494" s="68" t="s">
        <v>144</v>
      </c>
      <c r="S494" s="74" t="s">
        <v>66</v>
      </c>
      <c r="T494" s="115" t="s">
        <v>66</v>
      </c>
      <c r="U494" s="121" t="s">
        <v>140</v>
      </c>
      <c r="AC494" s="61">
        <v>0</v>
      </c>
      <c r="AD494" s="7" t="s">
        <v>2866</v>
      </c>
      <c r="AE494" s="131" t="s">
        <v>3071</v>
      </c>
      <c r="AF494" s="149">
        <f>VLOOKUP($J494,context!$K$2:$AC$348,5,FALSE)</f>
        <v>0</v>
      </c>
      <c r="AG494" s="149">
        <f>VLOOKUP($J494,context!$K$2:$AC$348,6,FALSE)</f>
        <v>0</v>
      </c>
      <c r="AH494" s="149">
        <f>VLOOKUP($J494,context!$K$2:$AC$348,7,FALSE)</f>
        <v>0</v>
      </c>
      <c r="AI494" s="149">
        <f>VLOOKUP($J494,context!$K$2:$AC$348,8,FALSE)</f>
        <v>1</v>
      </c>
      <c r="AJ494" s="149">
        <f>VLOOKUP($J494,context!$K$2:$AC$348,9,FALSE)</f>
        <v>0.2</v>
      </c>
      <c r="AK494" s="149">
        <f>VLOOKUP($J494,context!$K$2:$AC$348,10,FALSE)</f>
        <v>0</v>
      </c>
      <c r="AL494" s="149">
        <f>VLOOKUP($J494,context!$K$2:$AC$348,11,FALSE)</f>
        <v>0.4</v>
      </c>
      <c r="AM494" s="149">
        <f>VLOOKUP($J494,context!$K$2:$AC$348,12,FALSE)</f>
        <v>0.2</v>
      </c>
      <c r="AN494" s="149">
        <f>VLOOKUP($J494,context!$K$2:$AC$348,13,FALSE)</f>
        <v>0.2</v>
      </c>
      <c r="AO494" s="149">
        <f>VLOOKUP($J494,context!$K$2:$AC$348,14,FALSE)</f>
        <v>0</v>
      </c>
      <c r="AP494" s="149">
        <f>VLOOKUP($J494,context!$K$2:$AC$348,15,FALSE)</f>
        <v>0</v>
      </c>
      <c r="AQ494" s="149">
        <f>VLOOKUP($J494,context!$K$2:$AC$348,16,FALSE)</f>
        <v>0</v>
      </c>
      <c r="AR494" s="149">
        <f t="shared" si="7"/>
        <v>2</v>
      </c>
    </row>
    <row r="495" spans="1:46" hidden="1">
      <c r="A495" s="52">
        <v>306</v>
      </c>
      <c r="B495" s="52" t="s">
        <v>2708</v>
      </c>
      <c r="C495" s="66" t="s">
        <v>905</v>
      </c>
      <c r="D495" s="52"/>
      <c r="E495" s="77" t="s">
        <v>906</v>
      </c>
      <c r="F495" s="50">
        <v>5</v>
      </c>
      <c r="G495" s="50" t="s">
        <v>931</v>
      </c>
      <c r="H495" s="77" t="s">
        <v>933</v>
      </c>
      <c r="I495" s="69" t="s">
        <v>934</v>
      </c>
      <c r="J495" s="70" t="s">
        <v>935</v>
      </c>
      <c r="K495" s="77"/>
      <c r="L495" s="77">
        <v>0</v>
      </c>
      <c r="M495" s="77"/>
      <c r="N495" s="6">
        <v>0.8</v>
      </c>
      <c r="O495" s="55">
        <v>43015</v>
      </c>
      <c r="P495" s="77" t="s">
        <v>65</v>
      </c>
      <c r="Q495" s="67" t="s">
        <v>108</v>
      </c>
      <c r="R495" s="68" t="s">
        <v>123</v>
      </c>
      <c r="S495" s="74" t="s">
        <v>66</v>
      </c>
      <c r="T495" s="115" t="s">
        <v>66</v>
      </c>
      <c r="U495" s="121" t="s">
        <v>140</v>
      </c>
      <c r="W495" s="77"/>
      <c r="X495" s="69" t="s">
        <v>609</v>
      </c>
      <c r="Y495" s="69" t="s">
        <v>609</v>
      </c>
      <c r="Z495" s="77"/>
      <c r="AB495" s="77"/>
      <c r="AC495" s="77"/>
      <c r="AD495" s="7" t="s">
        <v>2866</v>
      </c>
      <c r="AE495" s="131" t="s">
        <v>2659</v>
      </c>
      <c r="AF495" s="149">
        <f>VLOOKUP($J495,context!$K$2:$AC$348,5,FALSE)</f>
        <v>0</v>
      </c>
      <c r="AG495" s="149">
        <f>VLOOKUP($J495,context!$K$2:$AC$348,6,FALSE)</f>
        <v>0</v>
      </c>
      <c r="AH495" s="149">
        <f>VLOOKUP($J495,context!$K$2:$AC$348,7,FALSE)</f>
        <v>0</v>
      </c>
      <c r="AI495" s="149">
        <f>VLOOKUP($J495,context!$K$2:$AC$348,8,FALSE)</f>
        <v>0.4</v>
      </c>
      <c r="AJ495" s="149">
        <f>VLOOKUP($J495,context!$K$2:$AC$348,9,FALSE)</f>
        <v>0</v>
      </c>
      <c r="AK495" s="149">
        <f>VLOOKUP($J495,context!$K$2:$AC$348,10,FALSE)</f>
        <v>0</v>
      </c>
      <c r="AL495" s="149">
        <f>VLOOKUP($J495,context!$K$2:$AC$348,11,FALSE)</f>
        <v>0.2</v>
      </c>
      <c r="AM495" s="149">
        <f>VLOOKUP($J495,context!$K$2:$AC$348,12,FALSE)</f>
        <v>0.8</v>
      </c>
      <c r="AN495" s="149">
        <f>VLOOKUP($J495,context!$K$2:$AC$348,13,FALSE)</f>
        <v>0.6</v>
      </c>
      <c r="AO495" s="149">
        <f>VLOOKUP($J495,context!$K$2:$AC$348,14,FALSE)</f>
        <v>0</v>
      </c>
      <c r="AP495" s="149">
        <f>VLOOKUP($J495,context!$K$2:$AC$348,15,FALSE)</f>
        <v>0</v>
      </c>
      <c r="AQ495" s="149">
        <f>VLOOKUP($J495,context!$K$2:$AC$348,16,FALSE)</f>
        <v>0.2</v>
      </c>
      <c r="AR495" s="149">
        <f t="shared" si="7"/>
        <v>2.2000000000000002</v>
      </c>
    </row>
    <row r="496" spans="1:46" hidden="1">
      <c r="A496" s="52">
        <v>329</v>
      </c>
      <c r="B496" s="52" t="s">
        <v>2708</v>
      </c>
      <c r="C496" s="66" t="s">
        <v>905</v>
      </c>
      <c r="D496" s="52"/>
      <c r="E496" s="77" t="s">
        <v>906</v>
      </c>
      <c r="F496" s="50">
        <v>5</v>
      </c>
      <c r="G496" s="50" t="s">
        <v>3029</v>
      </c>
      <c r="H496" s="77" t="s">
        <v>985</v>
      </c>
      <c r="I496" s="69" t="s">
        <v>986</v>
      </c>
      <c r="J496" s="129" t="s">
        <v>987</v>
      </c>
      <c r="K496" s="77"/>
      <c r="L496" s="77">
        <v>0</v>
      </c>
      <c r="M496" s="77"/>
      <c r="N496" s="6">
        <v>0.8</v>
      </c>
      <c r="O496" s="55">
        <v>43015</v>
      </c>
      <c r="P496" s="77" t="s">
        <v>65</v>
      </c>
      <c r="Q496" s="67" t="s">
        <v>108</v>
      </c>
      <c r="R496" s="68" t="s">
        <v>173</v>
      </c>
      <c r="S496" s="74" t="s">
        <v>66</v>
      </c>
      <c r="T496" s="115" t="s">
        <v>66</v>
      </c>
      <c r="U496" s="121" t="s">
        <v>140</v>
      </c>
      <c r="W496" s="69" t="s">
        <v>609</v>
      </c>
      <c r="X496" s="69" t="s">
        <v>372</v>
      </c>
      <c r="Y496" s="77"/>
      <c r="Z496" s="77"/>
      <c r="AB496" s="77"/>
      <c r="AC496" s="77"/>
      <c r="AD496" s="7" t="s">
        <v>2866</v>
      </c>
      <c r="AE496" s="131" t="s">
        <v>2659</v>
      </c>
      <c r="AF496" s="149">
        <f>VLOOKUP($J496,context!$K$2:$AC$348,5,FALSE)</f>
        <v>0</v>
      </c>
      <c r="AG496" s="149">
        <f>VLOOKUP($J496,context!$K$2:$AC$348,6,FALSE)</f>
        <v>0</v>
      </c>
      <c r="AH496" s="149">
        <f>VLOOKUP($J496,context!$K$2:$AC$348,7,FALSE)</f>
        <v>0</v>
      </c>
      <c r="AI496" s="149">
        <f>VLOOKUP($J496,context!$K$2:$AC$348,8,FALSE)</f>
        <v>1</v>
      </c>
      <c r="AJ496" s="149">
        <f>VLOOKUP($J496,context!$K$2:$AC$348,9,FALSE)</f>
        <v>0.2</v>
      </c>
      <c r="AK496" s="149">
        <f>VLOOKUP($J496,context!$K$2:$AC$348,10,FALSE)</f>
        <v>0</v>
      </c>
      <c r="AL496" s="149">
        <f>VLOOKUP($J496,context!$K$2:$AC$348,11,FALSE)</f>
        <v>0.4</v>
      </c>
      <c r="AM496" s="149">
        <f>VLOOKUP($J496,context!$K$2:$AC$348,12,FALSE)</f>
        <v>0.2</v>
      </c>
      <c r="AN496" s="149">
        <f>VLOOKUP($J496,context!$K$2:$AC$348,13,FALSE)</f>
        <v>0.6</v>
      </c>
      <c r="AO496" s="149">
        <f>VLOOKUP($J496,context!$K$2:$AC$348,14,FALSE)</f>
        <v>0</v>
      </c>
      <c r="AP496" s="149">
        <f>VLOOKUP($J496,context!$K$2:$AC$348,15,FALSE)</f>
        <v>0</v>
      </c>
      <c r="AQ496" s="149">
        <f>VLOOKUP($J496,context!$K$2:$AC$348,16,FALSE)</f>
        <v>0.4</v>
      </c>
      <c r="AR496" s="149">
        <f t="shared" si="7"/>
        <v>2.8</v>
      </c>
    </row>
    <row r="497" spans="1:44" hidden="1">
      <c r="A497" s="52">
        <v>840</v>
      </c>
      <c r="B497" s="52" t="s">
        <v>13</v>
      </c>
      <c r="C497" s="117" t="s">
        <v>1902</v>
      </c>
      <c r="E497" s="69" t="s">
        <v>2271</v>
      </c>
      <c r="G497" s="62" t="s">
        <v>985</v>
      </c>
      <c r="J497" s="129" t="s">
        <v>987</v>
      </c>
      <c r="K497" s="69" t="s">
        <v>2254</v>
      </c>
      <c r="L497" s="61">
        <v>1</v>
      </c>
      <c r="N497" s="63">
        <v>0.8</v>
      </c>
      <c r="P497" s="77" t="s">
        <v>65</v>
      </c>
      <c r="R497" s="68" t="s">
        <v>173</v>
      </c>
      <c r="S497" s="74" t="s">
        <v>66</v>
      </c>
      <c r="T497" s="115" t="s">
        <v>66</v>
      </c>
      <c r="U497" s="121" t="s">
        <v>140</v>
      </c>
      <c r="AD497" s="7" t="s">
        <v>2866</v>
      </c>
      <c r="AE497" s="131" t="s">
        <v>2659</v>
      </c>
      <c r="AF497" s="149">
        <f>VLOOKUP($J497,context!$K$2:$AC$348,5,FALSE)</f>
        <v>0</v>
      </c>
      <c r="AG497" s="149">
        <f>VLOOKUP($J497,context!$K$2:$AC$348,6,FALSE)</f>
        <v>0</v>
      </c>
      <c r="AH497" s="149">
        <f>VLOOKUP($J497,context!$K$2:$AC$348,7,FALSE)</f>
        <v>0</v>
      </c>
      <c r="AI497" s="149">
        <f>VLOOKUP($J497,context!$K$2:$AC$348,8,FALSE)</f>
        <v>1</v>
      </c>
      <c r="AJ497" s="149">
        <f>VLOOKUP($J497,context!$K$2:$AC$348,9,FALSE)</f>
        <v>0.2</v>
      </c>
      <c r="AK497" s="149">
        <f>VLOOKUP($J497,context!$K$2:$AC$348,10,FALSE)</f>
        <v>0</v>
      </c>
      <c r="AL497" s="149">
        <f>VLOOKUP($J497,context!$K$2:$AC$348,11,FALSE)</f>
        <v>0.4</v>
      </c>
      <c r="AM497" s="149">
        <f>VLOOKUP($J497,context!$K$2:$AC$348,12,FALSE)</f>
        <v>0.2</v>
      </c>
      <c r="AN497" s="149">
        <f>VLOOKUP($J497,context!$K$2:$AC$348,13,FALSE)</f>
        <v>0.6</v>
      </c>
      <c r="AO497" s="149">
        <f>VLOOKUP($J497,context!$K$2:$AC$348,14,FALSE)</f>
        <v>0</v>
      </c>
      <c r="AP497" s="149">
        <f>VLOOKUP($J497,context!$K$2:$AC$348,15,FALSE)</f>
        <v>0</v>
      </c>
      <c r="AQ497" s="149">
        <f>VLOOKUP($J497,context!$K$2:$AC$348,16,FALSE)</f>
        <v>0.4</v>
      </c>
      <c r="AR497" s="149">
        <f t="shared" si="7"/>
        <v>2.8</v>
      </c>
    </row>
    <row r="498" spans="1:44" hidden="1">
      <c r="A498" s="52">
        <v>330</v>
      </c>
      <c r="B498" s="52" t="s">
        <v>2708</v>
      </c>
      <c r="C498" s="66" t="s">
        <v>905</v>
      </c>
      <c r="D498" s="52"/>
      <c r="E498" s="77" t="s">
        <v>906</v>
      </c>
      <c r="F498" s="50">
        <v>5</v>
      </c>
      <c r="G498" s="50" t="s">
        <v>3028</v>
      </c>
      <c r="H498" s="77" t="s">
        <v>216</v>
      </c>
      <c r="I498" s="69" t="s">
        <v>217</v>
      </c>
      <c r="J498" s="70" t="s">
        <v>2871</v>
      </c>
      <c r="K498" s="77"/>
      <c r="L498" s="77">
        <v>0</v>
      </c>
      <c r="M498" s="77"/>
      <c r="N498" s="6">
        <v>1</v>
      </c>
      <c r="O498" s="55">
        <v>43015</v>
      </c>
      <c r="P498" s="77" t="s">
        <v>65</v>
      </c>
      <c r="Q498" s="67" t="s">
        <v>108</v>
      </c>
      <c r="R498" s="68" t="s">
        <v>217</v>
      </c>
      <c r="S498" s="74" t="s">
        <v>66</v>
      </c>
      <c r="T498" s="115" t="s">
        <v>66</v>
      </c>
      <c r="U498" s="121" t="s">
        <v>171</v>
      </c>
      <c r="V498" s="121" t="s">
        <v>135</v>
      </c>
      <c r="W498" s="77"/>
      <c r="X498" s="69" t="s">
        <v>609</v>
      </c>
      <c r="Y498" s="69" t="s">
        <v>609</v>
      </c>
      <c r="Z498" s="77"/>
      <c r="AB498" s="56" t="s">
        <v>743</v>
      </c>
      <c r="AC498" s="77">
        <v>0</v>
      </c>
      <c r="AD498" s="7"/>
      <c r="AE498" s="131" t="s">
        <v>2659</v>
      </c>
      <c r="AF498" s="149" t="e">
        <f>VLOOKUP($J498,context!$K$2:$AC$348,5,FALSE)</f>
        <v>#N/A</v>
      </c>
      <c r="AG498" s="149" t="e">
        <f>VLOOKUP($J498,context!$K$2:$AC$348,6,FALSE)</f>
        <v>#N/A</v>
      </c>
      <c r="AH498" s="149" t="e">
        <f>VLOOKUP($J498,context!$K$2:$AC$348,7,FALSE)</f>
        <v>#N/A</v>
      </c>
      <c r="AI498" s="149" t="e">
        <f>VLOOKUP($J498,context!$K$2:$AC$348,8,FALSE)</f>
        <v>#N/A</v>
      </c>
      <c r="AJ498" s="149" t="e">
        <f>VLOOKUP($J498,context!$K$2:$AC$348,9,FALSE)</f>
        <v>#N/A</v>
      </c>
      <c r="AK498" s="149" t="e">
        <f>VLOOKUP($J498,context!$K$2:$AC$348,10,FALSE)</f>
        <v>#N/A</v>
      </c>
      <c r="AL498" s="149" t="e">
        <f>VLOOKUP($J498,context!$K$2:$AC$348,11,FALSE)</f>
        <v>#N/A</v>
      </c>
      <c r="AM498" s="149" t="e">
        <f>VLOOKUP($J498,context!$K$2:$AC$348,12,FALSE)</f>
        <v>#N/A</v>
      </c>
      <c r="AN498" s="149" t="e">
        <f>VLOOKUP($J498,context!$K$2:$AC$348,13,FALSE)</f>
        <v>#N/A</v>
      </c>
      <c r="AO498" s="149" t="e">
        <f>VLOOKUP($J498,context!$K$2:$AC$348,14,FALSE)</f>
        <v>#N/A</v>
      </c>
      <c r="AP498" s="149" t="e">
        <f>VLOOKUP($J498,context!$K$2:$AC$348,15,FALSE)</f>
        <v>#N/A</v>
      </c>
      <c r="AQ498" s="149" t="e">
        <f>VLOOKUP($J498,context!$K$2:$AC$348,16,FALSE)</f>
        <v>#N/A</v>
      </c>
      <c r="AR498" s="149" t="e">
        <f t="shared" si="7"/>
        <v>#N/A</v>
      </c>
    </row>
    <row r="499" spans="1:44" hidden="1">
      <c r="A499" s="52">
        <v>67</v>
      </c>
      <c r="B499" s="52" t="s">
        <v>13</v>
      </c>
      <c r="C499" s="66" t="s">
        <v>44</v>
      </c>
      <c r="D499" s="52"/>
      <c r="E499" s="77" t="s">
        <v>629</v>
      </c>
      <c r="F499" s="50">
        <v>4</v>
      </c>
      <c r="G499" s="77" t="s">
        <v>217</v>
      </c>
      <c r="H499" s="77"/>
      <c r="I499" s="69" t="s">
        <v>217</v>
      </c>
      <c r="J499" s="70" t="s">
        <v>2871</v>
      </c>
      <c r="K499" s="77" t="s">
        <v>720</v>
      </c>
      <c r="L499" s="77"/>
      <c r="M499" s="77"/>
      <c r="N499" s="6">
        <v>1</v>
      </c>
      <c r="O499" s="55"/>
      <c r="P499" s="77" t="s">
        <v>65</v>
      </c>
      <c r="Q499" s="67" t="s">
        <v>108</v>
      </c>
      <c r="R499" s="68" t="s">
        <v>217</v>
      </c>
      <c r="S499" s="74" t="s">
        <v>66</v>
      </c>
      <c r="T499" s="115" t="s">
        <v>66</v>
      </c>
      <c r="U499" s="121" t="s">
        <v>140</v>
      </c>
      <c r="V499" s="121" t="s">
        <v>135</v>
      </c>
      <c r="W499" s="69" t="s">
        <v>609</v>
      </c>
      <c r="X499" s="69" t="s">
        <v>609</v>
      </c>
      <c r="Y499" s="69" t="s">
        <v>609</v>
      </c>
      <c r="Z499" s="77"/>
      <c r="AB499" s="69" t="s">
        <v>3074</v>
      </c>
      <c r="AC499" s="77">
        <v>0</v>
      </c>
      <c r="AD499" s="7"/>
      <c r="AE499" s="131" t="s">
        <v>2659</v>
      </c>
      <c r="AF499" s="149" t="e">
        <f>VLOOKUP($J499,context!$K$2:$AC$348,5,FALSE)</f>
        <v>#N/A</v>
      </c>
      <c r="AG499" s="149" t="e">
        <f>VLOOKUP($J499,context!$K$2:$AC$348,6,FALSE)</f>
        <v>#N/A</v>
      </c>
      <c r="AH499" s="149" t="e">
        <f>VLOOKUP($J499,context!$K$2:$AC$348,7,FALSE)</f>
        <v>#N/A</v>
      </c>
      <c r="AI499" s="149" t="e">
        <f>VLOOKUP($J499,context!$K$2:$AC$348,8,FALSE)</f>
        <v>#N/A</v>
      </c>
      <c r="AJ499" s="149" t="e">
        <f>VLOOKUP($J499,context!$K$2:$AC$348,9,FALSE)</f>
        <v>#N/A</v>
      </c>
      <c r="AK499" s="149" t="e">
        <f>VLOOKUP($J499,context!$K$2:$AC$348,10,FALSE)</f>
        <v>#N/A</v>
      </c>
      <c r="AL499" s="149" t="e">
        <f>VLOOKUP($J499,context!$K$2:$AC$348,11,FALSE)</f>
        <v>#N/A</v>
      </c>
      <c r="AM499" s="149" t="e">
        <f>VLOOKUP($J499,context!$K$2:$AC$348,12,FALSE)</f>
        <v>#N/A</v>
      </c>
      <c r="AN499" s="149" t="e">
        <f>VLOOKUP($J499,context!$K$2:$AC$348,13,FALSE)</f>
        <v>#N/A</v>
      </c>
      <c r="AO499" s="149" t="e">
        <f>VLOOKUP($J499,context!$K$2:$AC$348,14,FALSE)</f>
        <v>#N/A</v>
      </c>
      <c r="AP499" s="149" t="e">
        <f>VLOOKUP($J499,context!$K$2:$AC$348,15,FALSE)</f>
        <v>#N/A</v>
      </c>
      <c r="AQ499" s="149" t="e">
        <f>VLOOKUP($J499,context!$K$2:$AC$348,16,FALSE)</f>
        <v>#N/A</v>
      </c>
      <c r="AR499" s="149" t="e">
        <f t="shared" si="7"/>
        <v>#N/A</v>
      </c>
    </row>
    <row r="500" spans="1:44" hidden="1">
      <c r="A500" s="52">
        <v>127</v>
      </c>
      <c r="B500" s="52" t="s">
        <v>13</v>
      </c>
      <c r="C500" s="66" t="s">
        <v>730</v>
      </c>
      <c r="D500" s="52"/>
      <c r="E500" s="77" t="s">
        <v>722</v>
      </c>
      <c r="F500" s="50">
        <v>4</v>
      </c>
      <c r="G500" s="50" t="s">
        <v>217</v>
      </c>
      <c r="H500" s="77"/>
      <c r="I500" s="69" t="s">
        <v>217</v>
      </c>
      <c r="J500" s="70" t="s">
        <v>2871</v>
      </c>
      <c r="K500" s="77"/>
      <c r="L500" s="77">
        <v>0</v>
      </c>
      <c r="M500" s="77"/>
      <c r="N500" s="6">
        <v>1</v>
      </c>
      <c r="O500" s="55">
        <v>43017</v>
      </c>
      <c r="P500" s="77" t="s">
        <v>65</v>
      </c>
      <c r="Q500" s="67" t="s">
        <v>108</v>
      </c>
      <c r="R500" s="68" t="s">
        <v>217</v>
      </c>
      <c r="S500" s="74" t="s">
        <v>66</v>
      </c>
      <c r="T500" s="115" t="s">
        <v>66</v>
      </c>
      <c r="U500" s="121" t="s">
        <v>171</v>
      </c>
      <c r="V500" s="121" t="s">
        <v>135</v>
      </c>
      <c r="W500" s="69" t="s">
        <v>372</v>
      </c>
      <c r="X500" s="69" t="s">
        <v>609</v>
      </c>
      <c r="Y500" s="69" t="s">
        <v>609</v>
      </c>
      <c r="Z500" s="77"/>
      <c r="AB500" s="69" t="s">
        <v>3074</v>
      </c>
      <c r="AC500" s="77">
        <v>0</v>
      </c>
      <c r="AD500" s="7"/>
      <c r="AE500" s="131" t="s">
        <v>2659</v>
      </c>
      <c r="AF500" s="149" t="e">
        <f>VLOOKUP($J500,context!$K$2:$AC$348,5,FALSE)</f>
        <v>#N/A</v>
      </c>
      <c r="AG500" s="149" t="e">
        <f>VLOOKUP($J500,context!$K$2:$AC$348,6,FALSE)</f>
        <v>#N/A</v>
      </c>
      <c r="AH500" s="149" t="e">
        <f>VLOOKUP($J500,context!$K$2:$AC$348,7,FALSE)</f>
        <v>#N/A</v>
      </c>
      <c r="AI500" s="149" t="e">
        <f>VLOOKUP($J500,context!$K$2:$AC$348,8,FALSE)</f>
        <v>#N/A</v>
      </c>
      <c r="AJ500" s="149" t="e">
        <f>VLOOKUP($J500,context!$K$2:$AC$348,9,FALSE)</f>
        <v>#N/A</v>
      </c>
      <c r="AK500" s="149" t="e">
        <f>VLOOKUP($J500,context!$K$2:$AC$348,10,FALSE)</f>
        <v>#N/A</v>
      </c>
      <c r="AL500" s="149" t="e">
        <f>VLOOKUP($J500,context!$K$2:$AC$348,11,FALSE)</f>
        <v>#N/A</v>
      </c>
      <c r="AM500" s="149" t="e">
        <f>VLOOKUP($J500,context!$K$2:$AC$348,12,FALSE)</f>
        <v>#N/A</v>
      </c>
      <c r="AN500" s="149" t="e">
        <f>VLOOKUP($J500,context!$K$2:$AC$348,13,FALSE)</f>
        <v>#N/A</v>
      </c>
      <c r="AO500" s="149" t="e">
        <f>VLOOKUP($J500,context!$K$2:$AC$348,14,FALSE)</f>
        <v>#N/A</v>
      </c>
      <c r="AP500" s="149" t="e">
        <f>VLOOKUP($J500,context!$K$2:$AC$348,15,FALSE)</f>
        <v>#N/A</v>
      </c>
      <c r="AQ500" s="149" t="e">
        <f>VLOOKUP($J500,context!$K$2:$AC$348,16,FALSE)</f>
        <v>#N/A</v>
      </c>
      <c r="AR500" s="149" t="e">
        <f t="shared" si="7"/>
        <v>#N/A</v>
      </c>
    </row>
    <row r="501" spans="1:44" hidden="1">
      <c r="A501" s="52">
        <v>588</v>
      </c>
      <c r="B501" s="52" t="s">
        <v>13</v>
      </c>
      <c r="C501" s="114" t="s">
        <v>1732</v>
      </c>
      <c r="E501" s="69" t="s">
        <v>1891</v>
      </c>
      <c r="F501" s="61">
        <v>2</v>
      </c>
      <c r="G501" s="69" t="s">
        <v>216</v>
      </c>
      <c r="I501" s="69" t="s">
        <v>216</v>
      </c>
      <c r="J501" s="70" t="s">
        <v>2871</v>
      </c>
      <c r="K501" s="61" t="s">
        <v>1856</v>
      </c>
      <c r="M501" s="61" t="s">
        <v>1857</v>
      </c>
      <c r="N501" s="63">
        <v>1</v>
      </c>
      <c r="P501" s="77" t="s">
        <v>65</v>
      </c>
      <c r="Q501" s="67" t="s">
        <v>108</v>
      </c>
      <c r="R501" s="68" t="s">
        <v>217</v>
      </c>
      <c r="S501" s="74" t="s">
        <v>66</v>
      </c>
      <c r="T501" s="115" t="s">
        <v>66</v>
      </c>
      <c r="U501" s="121" t="s">
        <v>140</v>
      </c>
      <c r="V501" s="121" t="s">
        <v>135</v>
      </c>
      <c r="AB501" s="69" t="s">
        <v>3074</v>
      </c>
      <c r="AC501" s="77">
        <v>0</v>
      </c>
      <c r="AE501" s="131" t="s">
        <v>2659</v>
      </c>
      <c r="AF501" s="149" t="e">
        <f>VLOOKUP($J501,context!$K$2:$AC$348,5,FALSE)</f>
        <v>#N/A</v>
      </c>
      <c r="AG501" s="149" t="e">
        <f>VLOOKUP($J501,context!$K$2:$AC$348,6,FALSE)</f>
        <v>#N/A</v>
      </c>
      <c r="AH501" s="149" t="e">
        <f>VLOOKUP($J501,context!$K$2:$AC$348,7,FALSE)</f>
        <v>#N/A</v>
      </c>
      <c r="AI501" s="149" t="e">
        <f>VLOOKUP($J501,context!$K$2:$AC$348,8,FALSE)</f>
        <v>#N/A</v>
      </c>
      <c r="AJ501" s="149" t="e">
        <f>VLOOKUP($J501,context!$K$2:$AC$348,9,FALSE)</f>
        <v>#N/A</v>
      </c>
      <c r="AK501" s="149" t="e">
        <f>VLOOKUP($J501,context!$K$2:$AC$348,10,FALSE)</f>
        <v>#N/A</v>
      </c>
      <c r="AL501" s="149" t="e">
        <f>VLOOKUP($J501,context!$K$2:$AC$348,11,FALSE)</f>
        <v>#N/A</v>
      </c>
      <c r="AM501" s="149" t="e">
        <f>VLOOKUP($J501,context!$K$2:$AC$348,12,FALSE)</f>
        <v>#N/A</v>
      </c>
      <c r="AN501" s="149" t="e">
        <f>VLOOKUP($J501,context!$K$2:$AC$348,13,FALSE)</f>
        <v>#N/A</v>
      </c>
      <c r="AO501" s="149" t="e">
        <f>VLOOKUP($J501,context!$K$2:$AC$348,14,FALSE)</f>
        <v>#N/A</v>
      </c>
      <c r="AP501" s="149" t="e">
        <f>VLOOKUP($J501,context!$K$2:$AC$348,15,FALSE)</f>
        <v>#N/A</v>
      </c>
      <c r="AQ501" s="149" t="e">
        <f>VLOOKUP($J501,context!$K$2:$AC$348,16,FALSE)</f>
        <v>#N/A</v>
      </c>
      <c r="AR501" s="149" t="e">
        <f t="shared" si="7"/>
        <v>#N/A</v>
      </c>
    </row>
    <row r="502" spans="1:44" hidden="1">
      <c r="A502" s="52">
        <v>848</v>
      </c>
      <c r="B502" s="52" t="s">
        <v>13</v>
      </c>
      <c r="C502" s="117" t="s">
        <v>1902</v>
      </c>
      <c r="E502" s="69" t="s">
        <v>2271</v>
      </c>
      <c r="G502" s="62" t="s">
        <v>216</v>
      </c>
      <c r="J502" s="70" t="s">
        <v>2871</v>
      </c>
      <c r="K502" s="61" t="s">
        <v>2266</v>
      </c>
      <c r="N502" s="63">
        <v>1</v>
      </c>
      <c r="P502" s="77" t="s">
        <v>65</v>
      </c>
      <c r="Q502" s="67" t="s">
        <v>108</v>
      </c>
      <c r="R502" s="68" t="s">
        <v>217</v>
      </c>
      <c r="S502" s="74" t="s">
        <v>66</v>
      </c>
      <c r="T502" s="115" t="s">
        <v>66</v>
      </c>
      <c r="U502" s="121" t="s">
        <v>140</v>
      </c>
      <c r="V502" s="121" t="s">
        <v>135</v>
      </c>
      <c r="W502" s="77"/>
      <c r="X502" s="69" t="s">
        <v>609</v>
      </c>
      <c r="Y502" s="69" t="s">
        <v>609</v>
      </c>
      <c r="AB502" s="69" t="s">
        <v>3074</v>
      </c>
      <c r="AC502" s="77">
        <v>0</v>
      </c>
      <c r="AE502" s="131" t="s">
        <v>2659</v>
      </c>
      <c r="AF502" s="149" t="e">
        <f>VLOOKUP($J502,context!$K$2:$AC$348,5,FALSE)</f>
        <v>#N/A</v>
      </c>
      <c r="AG502" s="149" t="e">
        <f>VLOOKUP($J502,context!$K$2:$AC$348,6,FALSE)</f>
        <v>#N/A</v>
      </c>
      <c r="AH502" s="149" t="e">
        <f>VLOOKUP($J502,context!$K$2:$AC$348,7,FALSE)</f>
        <v>#N/A</v>
      </c>
      <c r="AI502" s="149" t="e">
        <f>VLOOKUP($J502,context!$K$2:$AC$348,8,FALSE)</f>
        <v>#N/A</v>
      </c>
      <c r="AJ502" s="149" t="e">
        <f>VLOOKUP($J502,context!$K$2:$AC$348,9,FALSE)</f>
        <v>#N/A</v>
      </c>
      <c r="AK502" s="149" t="e">
        <f>VLOOKUP($J502,context!$K$2:$AC$348,10,FALSE)</f>
        <v>#N/A</v>
      </c>
      <c r="AL502" s="149" t="e">
        <f>VLOOKUP($J502,context!$K$2:$AC$348,11,FALSE)</f>
        <v>#N/A</v>
      </c>
      <c r="AM502" s="149" t="e">
        <f>VLOOKUP($J502,context!$K$2:$AC$348,12,FALSE)</f>
        <v>#N/A</v>
      </c>
      <c r="AN502" s="149" t="e">
        <f>VLOOKUP($J502,context!$K$2:$AC$348,13,FALSE)</f>
        <v>#N/A</v>
      </c>
      <c r="AO502" s="149" t="e">
        <f>VLOOKUP($J502,context!$K$2:$AC$348,14,FALSE)</f>
        <v>#N/A</v>
      </c>
      <c r="AP502" s="149" t="e">
        <f>VLOOKUP($J502,context!$K$2:$AC$348,15,FALSE)</f>
        <v>#N/A</v>
      </c>
      <c r="AQ502" s="149" t="e">
        <f>VLOOKUP($J502,context!$K$2:$AC$348,16,FALSE)</f>
        <v>#N/A</v>
      </c>
      <c r="AR502" s="149" t="e">
        <f t="shared" si="7"/>
        <v>#N/A</v>
      </c>
    </row>
    <row r="503" spans="1:44" hidden="1">
      <c r="A503" s="122">
        <v>918</v>
      </c>
      <c r="B503" s="52" t="s">
        <v>13</v>
      </c>
      <c r="C503" s="123" t="s">
        <v>2413</v>
      </c>
      <c r="D503" s="123" t="s">
        <v>2572</v>
      </c>
      <c r="E503" s="122" t="s">
        <v>2414</v>
      </c>
      <c r="F503" s="122">
        <v>3</v>
      </c>
      <c r="G503" s="124" t="s">
        <v>217</v>
      </c>
      <c r="H503" s="122"/>
      <c r="I503" s="122"/>
      <c r="J503" s="70" t="s">
        <v>2871</v>
      </c>
      <c r="K503" s="122" t="s">
        <v>2573</v>
      </c>
      <c r="L503" s="122"/>
      <c r="M503" s="122"/>
      <c r="N503" s="123">
        <v>1</v>
      </c>
      <c r="O503" s="126"/>
      <c r="P503" s="122" t="s">
        <v>65</v>
      </c>
      <c r="Q503" s="127" t="s">
        <v>108</v>
      </c>
      <c r="R503" s="68" t="s">
        <v>217</v>
      </c>
      <c r="S503" s="74" t="s">
        <v>66</v>
      </c>
      <c r="T503" s="115" t="s">
        <v>66</v>
      </c>
      <c r="U503" s="121" t="s">
        <v>171</v>
      </c>
      <c r="V503" s="121" t="s">
        <v>135</v>
      </c>
      <c r="W503" s="77"/>
      <c r="X503" s="69" t="s">
        <v>609</v>
      </c>
      <c r="Y503" s="69" t="s">
        <v>609</v>
      </c>
      <c r="Z503" s="122"/>
      <c r="AA503" s="122"/>
      <c r="AB503" s="69" t="s">
        <v>3074</v>
      </c>
      <c r="AC503" s="77">
        <v>0</v>
      </c>
      <c r="AE503" s="131" t="s">
        <v>2659</v>
      </c>
      <c r="AF503" s="149" t="e">
        <f>VLOOKUP($J503,context!$K$2:$AC$348,5,FALSE)</f>
        <v>#N/A</v>
      </c>
      <c r="AG503" s="149" t="e">
        <f>VLOOKUP($J503,context!$K$2:$AC$348,6,FALSE)</f>
        <v>#N/A</v>
      </c>
      <c r="AH503" s="149" t="e">
        <f>VLOOKUP($J503,context!$K$2:$AC$348,7,FALSE)</f>
        <v>#N/A</v>
      </c>
      <c r="AI503" s="149" t="e">
        <f>VLOOKUP($J503,context!$K$2:$AC$348,8,FALSE)</f>
        <v>#N/A</v>
      </c>
      <c r="AJ503" s="149" t="e">
        <f>VLOOKUP($J503,context!$K$2:$AC$348,9,FALSE)</f>
        <v>#N/A</v>
      </c>
      <c r="AK503" s="149" t="e">
        <f>VLOOKUP($J503,context!$K$2:$AC$348,10,FALSE)</f>
        <v>#N/A</v>
      </c>
      <c r="AL503" s="149" t="e">
        <f>VLOOKUP($J503,context!$K$2:$AC$348,11,FALSE)</f>
        <v>#N/A</v>
      </c>
      <c r="AM503" s="149" t="e">
        <f>VLOOKUP($J503,context!$K$2:$AC$348,12,FALSE)</f>
        <v>#N/A</v>
      </c>
      <c r="AN503" s="149" t="e">
        <f>VLOOKUP($J503,context!$K$2:$AC$348,13,FALSE)</f>
        <v>#N/A</v>
      </c>
      <c r="AO503" s="149" t="e">
        <f>VLOOKUP($J503,context!$K$2:$AC$348,14,FALSE)</f>
        <v>#N/A</v>
      </c>
      <c r="AP503" s="149" t="e">
        <f>VLOOKUP($J503,context!$K$2:$AC$348,15,FALSE)</f>
        <v>#N/A</v>
      </c>
      <c r="AQ503" s="149" t="e">
        <f>VLOOKUP($J503,context!$K$2:$AC$348,16,FALSE)</f>
        <v>#N/A</v>
      </c>
      <c r="AR503" s="149" t="e">
        <f t="shared" si="7"/>
        <v>#N/A</v>
      </c>
    </row>
    <row r="504" spans="1:44" hidden="1">
      <c r="A504" s="52">
        <v>849</v>
      </c>
      <c r="B504" s="52" t="s">
        <v>13</v>
      </c>
      <c r="C504" s="117" t="s">
        <v>1902</v>
      </c>
      <c r="E504" s="69" t="s">
        <v>2271</v>
      </c>
      <c r="G504" s="62" t="s">
        <v>2267</v>
      </c>
      <c r="J504" s="70" t="s">
        <v>2273</v>
      </c>
      <c r="K504" s="61" t="s">
        <v>2268</v>
      </c>
      <c r="N504" s="6">
        <v>0.8</v>
      </c>
      <c r="P504" s="77" t="s">
        <v>65</v>
      </c>
      <c r="Q504" s="67" t="s">
        <v>108</v>
      </c>
      <c r="R504" s="68" t="s">
        <v>217</v>
      </c>
      <c r="S504" s="74" t="s">
        <v>66</v>
      </c>
      <c r="T504" s="115" t="s">
        <v>66</v>
      </c>
      <c r="U504" s="121" t="s">
        <v>140</v>
      </c>
      <c r="AD504" s="7" t="s">
        <v>2866</v>
      </c>
      <c r="AE504" s="131" t="s">
        <v>3060</v>
      </c>
      <c r="AF504" s="149">
        <f>VLOOKUP($J504,context!$K$2:$AC$348,5,FALSE)</f>
        <v>0</v>
      </c>
      <c r="AG504" s="149">
        <f>VLOOKUP($J504,context!$K$2:$AC$348,6,FALSE)</f>
        <v>0</v>
      </c>
      <c r="AH504" s="149">
        <f>VLOOKUP($J504,context!$K$2:$AC$348,7,FALSE)</f>
        <v>0</v>
      </c>
      <c r="AI504" s="149">
        <f>VLOOKUP($J504,context!$K$2:$AC$348,8,FALSE)</f>
        <v>0.5</v>
      </c>
      <c r="AJ504" s="149">
        <f>VLOOKUP($J504,context!$K$2:$AC$348,9,FALSE)</f>
        <v>0.5</v>
      </c>
      <c r="AK504" s="149">
        <f>VLOOKUP($J504,context!$K$2:$AC$348,10,FALSE)</f>
        <v>0.6</v>
      </c>
      <c r="AL504" s="149">
        <f>VLOOKUP($J504,context!$K$2:$AC$348,11,FALSE)</f>
        <v>1</v>
      </c>
      <c r="AM504" s="149">
        <f>VLOOKUP($J504,context!$K$2:$AC$348,12,FALSE)</f>
        <v>0.8</v>
      </c>
      <c r="AN504" s="149">
        <f>VLOOKUP($J504,context!$K$2:$AC$348,13,FALSE)</f>
        <v>0.8</v>
      </c>
      <c r="AO504" s="149">
        <f>VLOOKUP($J504,context!$K$2:$AC$348,14,FALSE)</f>
        <v>0.5</v>
      </c>
      <c r="AP504" s="149">
        <f>VLOOKUP($J504,context!$K$2:$AC$348,15,FALSE)</f>
        <v>0</v>
      </c>
      <c r="AQ504" s="149">
        <f>VLOOKUP($J504,context!$K$2:$AC$348,16,FALSE)</f>
        <v>0.8</v>
      </c>
      <c r="AR504" s="149">
        <f t="shared" si="7"/>
        <v>5.5</v>
      </c>
    </row>
    <row r="505" spans="1:44" hidden="1">
      <c r="A505" s="52">
        <v>552</v>
      </c>
      <c r="B505" s="52" t="s">
        <v>13</v>
      </c>
      <c r="C505" s="114" t="s">
        <v>1732</v>
      </c>
      <c r="E505" s="69" t="s">
        <v>1891</v>
      </c>
      <c r="F505" s="61">
        <v>2</v>
      </c>
      <c r="G505" s="69" t="s">
        <v>1693</v>
      </c>
      <c r="I505" s="69" t="s">
        <v>1693</v>
      </c>
      <c r="J505" s="70" t="s">
        <v>1693</v>
      </c>
      <c r="K505" s="61" t="s">
        <v>1787</v>
      </c>
      <c r="M505" s="61" t="s">
        <v>1788</v>
      </c>
      <c r="N505" s="63">
        <v>1</v>
      </c>
      <c r="P505" s="77" t="s">
        <v>65</v>
      </c>
      <c r="Q505" s="67" t="s">
        <v>608</v>
      </c>
      <c r="R505" s="68" t="s">
        <v>608</v>
      </c>
      <c r="S505" s="74" t="s">
        <v>66</v>
      </c>
      <c r="T505" s="115" t="s">
        <v>66</v>
      </c>
      <c r="U505" s="121" t="s">
        <v>171</v>
      </c>
      <c r="AC505" s="69">
        <v>-1</v>
      </c>
      <c r="AD505" s="66" t="s">
        <v>2882</v>
      </c>
      <c r="AE505" s="70" t="s">
        <v>2776</v>
      </c>
      <c r="AF505" s="149">
        <f>VLOOKUP($J505,context!$K$2:$AC$348,5,FALSE)</f>
        <v>0</v>
      </c>
      <c r="AG505" s="149">
        <f>VLOOKUP($J505,context!$K$2:$AC$348,6,FALSE)</f>
        <v>0</v>
      </c>
      <c r="AH505" s="149">
        <f>VLOOKUP($J505,context!$K$2:$AC$348,7,FALSE)</f>
        <v>0</v>
      </c>
      <c r="AI505" s="149">
        <f>VLOOKUP($J505,context!$K$2:$AC$348,8,FALSE)</f>
        <v>1</v>
      </c>
      <c r="AJ505" s="149">
        <f>VLOOKUP($J505,context!$K$2:$AC$348,9,FALSE)</f>
        <v>0.2</v>
      </c>
      <c r="AK505" s="149">
        <f>VLOOKUP($J505,context!$K$2:$AC$348,10,FALSE)</f>
        <v>0</v>
      </c>
      <c r="AL505" s="149">
        <f>VLOOKUP($J505,context!$K$2:$AC$348,11,FALSE)</f>
        <v>0.2</v>
      </c>
      <c r="AM505" s="149">
        <f>VLOOKUP($J505,context!$K$2:$AC$348,12,FALSE)</f>
        <v>0.2</v>
      </c>
      <c r="AN505" s="149">
        <f>VLOOKUP($J505,context!$K$2:$AC$348,13,FALSE)</f>
        <v>0.4</v>
      </c>
      <c r="AO505" s="149">
        <f>VLOOKUP($J505,context!$K$2:$AC$348,14,FALSE)</f>
        <v>0.8</v>
      </c>
      <c r="AP505" s="149">
        <f>VLOOKUP($J505,context!$K$2:$AC$348,15,FALSE)</f>
        <v>0</v>
      </c>
      <c r="AQ505" s="149">
        <f>VLOOKUP($J505,context!$K$2:$AC$348,16,FALSE)</f>
        <v>0</v>
      </c>
      <c r="AR505" s="149">
        <f t="shared" si="7"/>
        <v>2.8</v>
      </c>
    </row>
    <row r="506" spans="1:44" hidden="1">
      <c r="A506" s="52">
        <v>761</v>
      </c>
      <c r="B506" s="52" t="s">
        <v>13</v>
      </c>
      <c r="C506" s="117" t="s">
        <v>1902</v>
      </c>
      <c r="E506" s="69" t="s">
        <v>2271</v>
      </c>
      <c r="G506" s="62" t="s">
        <v>1693</v>
      </c>
      <c r="J506" s="70" t="s">
        <v>1693</v>
      </c>
      <c r="K506" s="61" t="s">
        <v>2132</v>
      </c>
      <c r="N506" s="63">
        <v>0.8</v>
      </c>
      <c r="P506" s="77" t="s">
        <v>65</v>
      </c>
      <c r="Q506" s="67" t="s">
        <v>608</v>
      </c>
      <c r="R506" s="68" t="s">
        <v>608</v>
      </c>
      <c r="S506" s="74" t="s">
        <v>66</v>
      </c>
      <c r="T506" s="115" t="s">
        <v>66</v>
      </c>
      <c r="U506" s="121" t="s">
        <v>171</v>
      </c>
      <c r="AC506" s="69">
        <v>-1</v>
      </c>
      <c r="AD506" s="66" t="s">
        <v>2882</v>
      </c>
      <c r="AE506" s="70" t="s">
        <v>2776</v>
      </c>
      <c r="AF506" s="149">
        <f>VLOOKUP($J506,context!$K$2:$AC$348,5,FALSE)</f>
        <v>0</v>
      </c>
      <c r="AG506" s="149">
        <f>VLOOKUP($J506,context!$K$2:$AC$348,6,FALSE)</f>
        <v>0</v>
      </c>
      <c r="AH506" s="149">
        <f>VLOOKUP($J506,context!$K$2:$AC$348,7,FALSE)</f>
        <v>0</v>
      </c>
      <c r="AI506" s="149">
        <f>VLOOKUP($J506,context!$K$2:$AC$348,8,FALSE)</f>
        <v>1</v>
      </c>
      <c r="AJ506" s="149">
        <f>VLOOKUP($J506,context!$K$2:$AC$348,9,FALSE)</f>
        <v>0.2</v>
      </c>
      <c r="AK506" s="149">
        <f>VLOOKUP($J506,context!$K$2:$AC$348,10,FALSE)</f>
        <v>0</v>
      </c>
      <c r="AL506" s="149">
        <f>VLOOKUP($J506,context!$K$2:$AC$348,11,FALSE)</f>
        <v>0.2</v>
      </c>
      <c r="AM506" s="149">
        <f>VLOOKUP($J506,context!$K$2:$AC$348,12,FALSE)</f>
        <v>0.2</v>
      </c>
      <c r="AN506" s="149">
        <f>VLOOKUP($J506,context!$K$2:$AC$348,13,FALSE)</f>
        <v>0.4</v>
      </c>
      <c r="AO506" s="149">
        <f>VLOOKUP($J506,context!$K$2:$AC$348,14,FALSE)</f>
        <v>0.8</v>
      </c>
      <c r="AP506" s="149">
        <f>VLOOKUP($J506,context!$K$2:$AC$348,15,FALSE)</f>
        <v>0</v>
      </c>
      <c r="AQ506" s="149">
        <f>VLOOKUP($J506,context!$K$2:$AC$348,16,FALSE)</f>
        <v>0</v>
      </c>
      <c r="AR506" s="149">
        <f t="shared" si="7"/>
        <v>2.8</v>
      </c>
    </row>
    <row r="507" spans="1:44" hidden="1">
      <c r="A507" s="122">
        <v>894</v>
      </c>
      <c r="B507" s="52" t="s">
        <v>13</v>
      </c>
      <c r="C507" s="123" t="s">
        <v>2413</v>
      </c>
      <c r="D507" s="123" t="s">
        <v>2444</v>
      </c>
      <c r="E507" s="122" t="s">
        <v>2414</v>
      </c>
      <c r="F507" s="122">
        <v>3</v>
      </c>
      <c r="G507" s="124" t="s">
        <v>2445</v>
      </c>
      <c r="H507" s="122"/>
      <c r="I507" s="122"/>
      <c r="J507" s="70" t="s">
        <v>1693</v>
      </c>
      <c r="K507" s="122" t="s">
        <v>2446</v>
      </c>
      <c r="L507" s="122"/>
      <c r="M507" s="122"/>
      <c r="N507" s="123">
        <v>0.8</v>
      </c>
      <c r="O507" s="126"/>
      <c r="P507" s="77" t="s">
        <v>65</v>
      </c>
      <c r="Q507" s="67" t="s">
        <v>608</v>
      </c>
      <c r="R507" s="68" t="s">
        <v>608</v>
      </c>
      <c r="S507" s="74" t="s">
        <v>66</v>
      </c>
      <c r="T507" s="115" t="s">
        <v>66</v>
      </c>
      <c r="U507" s="121" t="s">
        <v>171</v>
      </c>
      <c r="V507" s="127"/>
      <c r="W507" s="122"/>
      <c r="X507" s="122"/>
      <c r="Y507" s="122"/>
      <c r="Z507" s="122"/>
      <c r="AA507" s="122"/>
      <c r="AB507" s="122"/>
      <c r="AC507" s="69">
        <v>-1</v>
      </c>
      <c r="AD507" s="66" t="s">
        <v>2882</v>
      </c>
      <c r="AE507" s="70" t="s">
        <v>2776</v>
      </c>
      <c r="AF507" s="149">
        <f>VLOOKUP($J507,context!$K$2:$AC$348,5,FALSE)</f>
        <v>0</v>
      </c>
      <c r="AG507" s="149">
        <f>VLOOKUP($J507,context!$K$2:$AC$348,6,FALSE)</f>
        <v>0</v>
      </c>
      <c r="AH507" s="149">
        <f>VLOOKUP($J507,context!$K$2:$AC$348,7,FALSE)</f>
        <v>0</v>
      </c>
      <c r="AI507" s="149">
        <f>VLOOKUP($J507,context!$K$2:$AC$348,8,FALSE)</f>
        <v>1</v>
      </c>
      <c r="AJ507" s="149">
        <f>VLOOKUP($J507,context!$K$2:$AC$348,9,FALSE)</f>
        <v>0.2</v>
      </c>
      <c r="AK507" s="149">
        <f>VLOOKUP($J507,context!$K$2:$AC$348,10,FALSE)</f>
        <v>0</v>
      </c>
      <c r="AL507" s="149">
        <f>VLOOKUP($J507,context!$K$2:$AC$348,11,FALSE)</f>
        <v>0.2</v>
      </c>
      <c r="AM507" s="149">
        <f>VLOOKUP($J507,context!$K$2:$AC$348,12,FALSE)</f>
        <v>0.2</v>
      </c>
      <c r="AN507" s="149">
        <f>VLOOKUP($J507,context!$K$2:$AC$348,13,FALSE)</f>
        <v>0.4</v>
      </c>
      <c r="AO507" s="149">
        <f>VLOOKUP($J507,context!$K$2:$AC$348,14,FALSE)</f>
        <v>0.8</v>
      </c>
      <c r="AP507" s="149">
        <f>VLOOKUP($J507,context!$K$2:$AC$348,15,FALSE)</f>
        <v>0</v>
      </c>
      <c r="AQ507" s="149">
        <f>VLOOKUP($J507,context!$K$2:$AC$348,16,FALSE)</f>
        <v>0</v>
      </c>
      <c r="AR507" s="149">
        <f t="shared" si="7"/>
        <v>2.8</v>
      </c>
    </row>
    <row r="508" spans="1:44" hidden="1">
      <c r="A508" s="52">
        <v>762</v>
      </c>
      <c r="B508" s="52" t="s">
        <v>13</v>
      </c>
      <c r="C508" s="117" t="s">
        <v>1902</v>
      </c>
      <c r="E508" s="69" t="s">
        <v>2271</v>
      </c>
      <c r="G508" s="62" t="s">
        <v>2133</v>
      </c>
      <c r="J508" s="70" t="s">
        <v>2133</v>
      </c>
      <c r="K508" s="61" t="s">
        <v>2134</v>
      </c>
      <c r="N508" s="63">
        <v>0.8</v>
      </c>
      <c r="P508" s="77" t="s">
        <v>65</v>
      </c>
      <c r="Q508" s="67" t="s">
        <v>608</v>
      </c>
      <c r="R508" s="68" t="s">
        <v>608</v>
      </c>
      <c r="S508" s="74" t="s">
        <v>66</v>
      </c>
      <c r="T508" s="115" t="s">
        <v>66</v>
      </c>
      <c r="U508" s="121" t="s">
        <v>171</v>
      </c>
      <c r="AC508" s="69">
        <v>-1</v>
      </c>
      <c r="AD508" s="66" t="s">
        <v>2882</v>
      </c>
      <c r="AE508" s="70" t="s">
        <v>2776</v>
      </c>
      <c r="AF508" s="149">
        <f>VLOOKUP($J508,context!$K$2:$AC$348,5,FALSE)</f>
        <v>0</v>
      </c>
      <c r="AG508" s="149">
        <f>VLOOKUP($J508,context!$K$2:$AC$348,6,FALSE)</f>
        <v>0</v>
      </c>
      <c r="AH508" s="149">
        <f>VLOOKUP($J508,context!$K$2:$AC$348,7,FALSE)</f>
        <v>0</v>
      </c>
      <c r="AI508" s="149">
        <f>VLOOKUP($J508,context!$K$2:$AC$348,8,FALSE)</f>
        <v>0.8</v>
      </c>
      <c r="AJ508" s="149">
        <f>VLOOKUP($J508,context!$K$2:$AC$348,9,FALSE)</f>
        <v>0</v>
      </c>
      <c r="AK508" s="149">
        <f>VLOOKUP($J508,context!$K$2:$AC$348,10,FALSE)</f>
        <v>0</v>
      </c>
      <c r="AL508" s="149">
        <f>VLOOKUP($J508,context!$K$2:$AC$348,11,FALSE)</f>
        <v>0.2</v>
      </c>
      <c r="AM508" s="149">
        <f>VLOOKUP($J508,context!$K$2:$AC$348,12,FALSE)</f>
        <v>0</v>
      </c>
      <c r="AN508" s="149">
        <f>VLOOKUP($J508,context!$K$2:$AC$348,13,FALSE)</f>
        <v>0.6</v>
      </c>
      <c r="AO508" s="149">
        <f>VLOOKUP($J508,context!$K$2:$AC$348,14,FALSE)</f>
        <v>0.6</v>
      </c>
      <c r="AP508" s="149">
        <f>VLOOKUP($J508,context!$K$2:$AC$348,15,FALSE)</f>
        <v>0</v>
      </c>
      <c r="AQ508" s="149">
        <f>VLOOKUP($J508,context!$K$2:$AC$348,16,FALSE)</f>
        <v>0.4</v>
      </c>
      <c r="AR508" s="149">
        <f t="shared" si="7"/>
        <v>2.6</v>
      </c>
    </row>
    <row r="509" spans="1:44" hidden="1">
      <c r="A509" s="122">
        <v>895</v>
      </c>
      <c r="B509" s="52" t="s">
        <v>13</v>
      </c>
      <c r="C509" s="123" t="s">
        <v>2413</v>
      </c>
      <c r="D509" s="123" t="s">
        <v>2477</v>
      </c>
      <c r="E509" s="122" t="s">
        <v>2414</v>
      </c>
      <c r="F509" s="122">
        <v>4</v>
      </c>
      <c r="G509" s="124" t="s">
        <v>2478</v>
      </c>
      <c r="H509" s="122"/>
      <c r="I509" s="122"/>
      <c r="J509" s="125" t="s">
        <v>2133</v>
      </c>
      <c r="K509" s="122" t="s">
        <v>2479</v>
      </c>
      <c r="L509" s="122"/>
      <c r="M509" s="122"/>
      <c r="N509" s="123">
        <v>0.8</v>
      </c>
      <c r="O509" s="126"/>
      <c r="P509" s="77" t="s">
        <v>65</v>
      </c>
      <c r="Q509" s="67" t="s">
        <v>608</v>
      </c>
      <c r="R509" s="68" t="s">
        <v>608</v>
      </c>
      <c r="S509" s="74" t="s">
        <v>66</v>
      </c>
      <c r="T509" s="115" t="s">
        <v>66</v>
      </c>
      <c r="U509" s="121" t="s">
        <v>171</v>
      </c>
      <c r="V509" s="127"/>
      <c r="W509" s="122"/>
      <c r="X509" s="122"/>
      <c r="Y509" s="122"/>
      <c r="Z509" s="122"/>
      <c r="AA509" s="122"/>
      <c r="AB509" s="122"/>
      <c r="AC509" s="69">
        <v>-1</v>
      </c>
      <c r="AD509" s="66" t="s">
        <v>2882</v>
      </c>
      <c r="AE509" s="70" t="s">
        <v>2776</v>
      </c>
      <c r="AF509" s="149">
        <f>VLOOKUP($J509,context!$K$2:$AC$348,5,FALSE)</f>
        <v>0</v>
      </c>
      <c r="AG509" s="149">
        <f>VLOOKUP($J509,context!$K$2:$AC$348,6,FALSE)</f>
        <v>0</v>
      </c>
      <c r="AH509" s="149">
        <f>VLOOKUP($J509,context!$K$2:$AC$348,7,FALSE)</f>
        <v>0</v>
      </c>
      <c r="AI509" s="149">
        <f>VLOOKUP($J509,context!$K$2:$AC$348,8,FALSE)</f>
        <v>0.8</v>
      </c>
      <c r="AJ509" s="149">
        <f>VLOOKUP($J509,context!$K$2:$AC$348,9,FALSE)</f>
        <v>0</v>
      </c>
      <c r="AK509" s="149">
        <f>VLOOKUP($J509,context!$K$2:$AC$348,10,FALSE)</f>
        <v>0</v>
      </c>
      <c r="AL509" s="149">
        <f>VLOOKUP($J509,context!$K$2:$AC$348,11,FALSE)</f>
        <v>0.2</v>
      </c>
      <c r="AM509" s="149">
        <f>VLOOKUP($J509,context!$K$2:$AC$348,12,FALSE)</f>
        <v>0</v>
      </c>
      <c r="AN509" s="149">
        <f>VLOOKUP($J509,context!$K$2:$AC$348,13,FALSE)</f>
        <v>0.6</v>
      </c>
      <c r="AO509" s="149">
        <f>VLOOKUP($J509,context!$K$2:$AC$348,14,FALSE)</f>
        <v>0.6</v>
      </c>
      <c r="AP509" s="149">
        <f>VLOOKUP($J509,context!$K$2:$AC$348,15,FALSE)</f>
        <v>0</v>
      </c>
      <c r="AQ509" s="149">
        <f>VLOOKUP($J509,context!$K$2:$AC$348,16,FALSE)</f>
        <v>0.4</v>
      </c>
      <c r="AR509" s="149">
        <f t="shared" si="7"/>
        <v>2.6</v>
      </c>
    </row>
    <row r="510" spans="1:44" hidden="1">
      <c r="A510" s="52">
        <v>763</v>
      </c>
      <c r="B510" s="52" t="s">
        <v>13</v>
      </c>
      <c r="C510" s="117" t="s">
        <v>1902</v>
      </c>
      <c r="E510" s="69" t="s">
        <v>2271</v>
      </c>
      <c r="G510" s="62" t="s">
        <v>2135</v>
      </c>
      <c r="J510" s="70" t="s">
        <v>2135</v>
      </c>
      <c r="K510" s="61" t="s">
        <v>2136</v>
      </c>
      <c r="N510" s="63">
        <v>0.8</v>
      </c>
      <c r="P510" s="77" t="s">
        <v>65</v>
      </c>
      <c r="Q510" s="67" t="s">
        <v>608</v>
      </c>
      <c r="R510" s="68" t="s">
        <v>396</v>
      </c>
      <c r="S510" s="74" t="s">
        <v>66</v>
      </c>
      <c r="T510" s="115" t="s">
        <v>66</v>
      </c>
      <c r="U510" s="121" t="s">
        <v>171</v>
      </c>
      <c r="AC510" s="69">
        <v>-1</v>
      </c>
      <c r="AD510" s="66" t="s">
        <v>2882</v>
      </c>
      <c r="AE510" s="70" t="s">
        <v>2776</v>
      </c>
      <c r="AF510" s="149">
        <f>VLOOKUP($J510,context!$K$2:$AC$348,5,FALSE)</f>
        <v>0</v>
      </c>
      <c r="AG510" s="149">
        <f>VLOOKUP($J510,context!$K$2:$AC$348,6,FALSE)</f>
        <v>0</v>
      </c>
      <c r="AH510" s="149">
        <f>VLOOKUP($J510,context!$K$2:$AC$348,7,FALSE)</f>
        <v>0</v>
      </c>
      <c r="AI510" s="149">
        <f>VLOOKUP($J510,context!$K$2:$AC$348,8,FALSE)</f>
        <v>1</v>
      </c>
      <c r="AJ510" s="149">
        <f>VLOOKUP($J510,context!$K$2:$AC$348,9,FALSE)</f>
        <v>0.2</v>
      </c>
      <c r="AK510" s="149">
        <f>VLOOKUP($J510,context!$K$2:$AC$348,10,FALSE)</f>
        <v>0</v>
      </c>
      <c r="AL510" s="149">
        <f>VLOOKUP($J510,context!$K$2:$AC$348,11,FALSE)</f>
        <v>0.2</v>
      </c>
      <c r="AM510" s="149">
        <f>VLOOKUP($J510,context!$K$2:$AC$348,12,FALSE)</f>
        <v>0.2</v>
      </c>
      <c r="AN510" s="149">
        <f>VLOOKUP($J510,context!$K$2:$AC$348,13,FALSE)</f>
        <v>0.4</v>
      </c>
      <c r="AO510" s="149">
        <f>VLOOKUP($J510,context!$K$2:$AC$348,14,FALSE)</f>
        <v>0.8</v>
      </c>
      <c r="AP510" s="149">
        <f>VLOOKUP($J510,context!$K$2:$AC$348,15,FALSE)</f>
        <v>0</v>
      </c>
      <c r="AQ510" s="149">
        <f>VLOOKUP($J510,context!$K$2:$AC$348,16,FALSE)</f>
        <v>0</v>
      </c>
      <c r="AR510" s="149">
        <f t="shared" si="7"/>
        <v>2.8</v>
      </c>
    </row>
    <row r="511" spans="1:44" hidden="1">
      <c r="A511" s="52">
        <v>764</v>
      </c>
      <c r="B511" s="52" t="s">
        <v>13</v>
      </c>
      <c r="C511" s="117" t="s">
        <v>1902</v>
      </c>
      <c r="E511" s="69" t="s">
        <v>2271</v>
      </c>
      <c r="G511" s="62" t="s">
        <v>2137</v>
      </c>
      <c r="J511" s="70" t="s">
        <v>2137</v>
      </c>
      <c r="K511" s="61" t="s">
        <v>2138</v>
      </c>
      <c r="N511" s="63">
        <v>1</v>
      </c>
      <c r="P511" s="77" t="s">
        <v>65</v>
      </c>
      <c r="Q511" s="67" t="s">
        <v>608</v>
      </c>
      <c r="R511" s="68" t="s">
        <v>145</v>
      </c>
      <c r="S511" s="74" t="s">
        <v>66</v>
      </c>
      <c r="T511" s="115" t="s">
        <v>66</v>
      </c>
      <c r="U511" s="121" t="s">
        <v>171</v>
      </c>
      <c r="AC511" s="69">
        <v>-1</v>
      </c>
      <c r="AD511" s="66" t="s">
        <v>2882</v>
      </c>
      <c r="AE511" s="70" t="s">
        <v>2776</v>
      </c>
      <c r="AF511" s="149">
        <f>VLOOKUP($J511,context!$K$2:$AC$348,5,FALSE)</f>
        <v>0</v>
      </c>
      <c r="AG511" s="149">
        <f>VLOOKUP($J511,context!$K$2:$AC$348,6,FALSE)</f>
        <v>0</v>
      </c>
      <c r="AH511" s="149">
        <f>VLOOKUP($J511,context!$K$2:$AC$348,7,FALSE)</f>
        <v>0</v>
      </c>
      <c r="AI511" s="149">
        <f>VLOOKUP($J511,context!$K$2:$AC$348,8,FALSE)</f>
        <v>1</v>
      </c>
      <c r="AJ511" s="149">
        <f>VLOOKUP($J511,context!$K$2:$AC$348,9,FALSE)</f>
        <v>0.2</v>
      </c>
      <c r="AK511" s="149">
        <f>VLOOKUP($J511,context!$K$2:$AC$348,10,FALSE)</f>
        <v>0</v>
      </c>
      <c r="AL511" s="149">
        <f>VLOOKUP($J511,context!$K$2:$AC$348,11,FALSE)</f>
        <v>0.2</v>
      </c>
      <c r="AM511" s="149">
        <f>VLOOKUP($J511,context!$K$2:$AC$348,12,FALSE)</f>
        <v>0.2</v>
      </c>
      <c r="AN511" s="149">
        <f>VLOOKUP($J511,context!$K$2:$AC$348,13,FALSE)</f>
        <v>0.4</v>
      </c>
      <c r="AO511" s="149">
        <f>VLOOKUP($J511,context!$K$2:$AC$348,14,FALSE)</f>
        <v>0.8</v>
      </c>
      <c r="AP511" s="149">
        <f>VLOOKUP($J511,context!$K$2:$AC$348,15,FALSE)</f>
        <v>0</v>
      </c>
      <c r="AQ511" s="149">
        <f>VLOOKUP($J511,context!$K$2:$AC$348,16,FALSE)</f>
        <v>0</v>
      </c>
      <c r="AR511" s="149">
        <f t="shared" si="7"/>
        <v>2.8</v>
      </c>
    </row>
    <row r="512" spans="1:44" hidden="1">
      <c r="A512" s="52">
        <v>152</v>
      </c>
      <c r="B512" s="52" t="s">
        <v>13</v>
      </c>
      <c r="C512" s="66" t="s">
        <v>38</v>
      </c>
      <c r="D512" s="52"/>
      <c r="E512" s="77" t="s">
        <v>744</v>
      </c>
      <c r="F512" s="50">
        <v>4</v>
      </c>
      <c r="G512" s="50" t="s">
        <v>308</v>
      </c>
      <c r="H512" s="77"/>
      <c r="I512" s="69" t="s">
        <v>778</v>
      </c>
      <c r="J512" s="70" t="s">
        <v>778</v>
      </c>
      <c r="K512" s="77" t="s">
        <v>779</v>
      </c>
      <c r="L512" s="77">
        <v>0</v>
      </c>
      <c r="M512" s="77" t="s">
        <v>780</v>
      </c>
      <c r="N512" s="6">
        <v>1</v>
      </c>
      <c r="O512" s="55">
        <v>42328</v>
      </c>
      <c r="P512" s="69" t="s">
        <v>688</v>
      </c>
      <c r="Q512" s="67" t="s">
        <v>608</v>
      </c>
      <c r="R512" s="68" t="s">
        <v>608</v>
      </c>
      <c r="S512" s="74" t="s">
        <v>66</v>
      </c>
      <c r="T512" s="115" t="s">
        <v>66</v>
      </c>
      <c r="U512" s="121" t="s">
        <v>171</v>
      </c>
      <c r="V512" s="121" t="s">
        <v>778</v>
      </c>
      <c r="W512" s="69" t="s">
        <v>609</v>
      </c>
      <c r="X512" s="77"/>
      <c r="Y512" s="69" t="s">
        <v>609</v>
      </c>
      <c r="Z512" s="77"/>
      <c r="AB512" s="69" t="s">
        <v>3061</v>
      </c>
      <c r="AC512" s="69">
        <v>0</v>
      </c>
      <c r="AD512" s="7" t="s">
        <v>2863</v>
      </c>
      <c r="AE512" s="131" t="s">
        <v>308</v>
      </c>
      <c r="AF512" s="149">
        <f>VLOOKUP($J512,context!$K$2:$AC$348,5,FALSE)</f>
        <v>0</v>
      </c>
      <c r="AG512" s="149">
        <f>VLOOKUP($J512,context!$K$2:$AC$348,6,FALSE)</f>
        <v>0</v>
      </c>
      <c r="AH512" s="149">
        <f>VLOOKUP($J512,context!$K$2:$AC$348,7,FALSE)</f>
        <v>0</v>
      </c>
      <c r="AI512" s="149">
        <f>VLOOKUP($J512,context!$K$2:$AC$348,8,FALSE)</f>
        <v>0.4</v>
      </c>
      <c r="AJ512" s="149">
        <f>VLOOKUP($J512,context!$K$2:$AC$348,9,FALSE)</f>
        <v>0.2</v>
      </c>
      <c r="AK512" s="149">
        <f>VLOOKUP($J512,context!$K$2:$AC$348,10,FALSE)</f>
        <v>0</v>
      </c>
      <c r="AL512" s="149">
        <f>VLOOKUP($J512,context!$K$2:$AC$348,11,FALSE)</f>
        <v>0.6</v>
      </c>
      <c r="AM512" s="149">
        <f>VLOOKUP($J512,context!$K$2:$AC$348,12,FALSE)</f>
        <v>0.2</v>
      </c>
      <c r="AN512" s="149">
        <f>VLOOKUP($J512,context!$K$2:$AC$348,13,FALSE)</f>
        <v>0</v>
      </c>
      <c r="AO512" s="149">
        <f>VLOOKUP($J512,context!$K$2:$AC$348,14,FALSE)</f>
        <v>0.2</v>
      </c>
      <c r="AP512" s="149">
        <f>VLOOKUP($J512,context!$K$2:$AC$348,15,FALSE)</f>
        <v>0</v>
      </c>
      <c r="AQ512" s="149">
        <f>VLOOKUP($J512,context!$K$2:$AC$348,16,FALSE)</f>
        <v>0.4</v>
      </c>
      <c r="AR512" s="149">
        <f t="shared" si="7"/>
        <v>2</v>
      </c>
    </row>
    <row r="513" spans="1:44" hidden="1">
      <c r="A513" s="52">
        <v>187</v>
      </c>
      <c r="B513" s="52" t="s">
        <v>13</v>
      </c>
      <c r="C513" s="66" t="s">
        <v>800</v>
      </c>
      <c r="D513" s="52" t="s">
        <v>801</v>
      </c>
      <c r="E513" s="77" t="s">
        <v>802</v>
      </c>
      <c r="F513" s="50">
        <v>4</v>
      </c>
      <c r="G513" s="50" t="s">
        <v>307</v>
      </c>
      <c r="H513" s="77"/>
      <c r="I513" s="69" t="s">
        <v>307</v>
      </c>
      <c r="J513" s="70" t="s">
        <v>778</v>
      </c>
      <c r="K513" s="77" t="s">
        <v>803</v>
      </c>
      <c r="L513" s="77">
        <v>0</v>
      </c>
      <c r="M513" s="77"/>
      <c r="N513" s="6">
        <v>1</v>
      </c>
      <c r="O513" s="55">
        <v>43018</v>
      </c>
      <c r="P513" s="69" t="s">
        <v>688</v>
      </c>
      <c r="Q513" s="67" t="s">
        <v>608</v>
      </c>
      <c r="R513" s="68" t="s">
        <v>608</v>
      </c>
      <c r="S513" s="74" t="s">
        <v>66</v>
      </c>
      <c r="T513" s="115" t="s">
        <v>66</v>
      </c>
      <c r="U513" s="121" t="s">
        <v>171</v>
      </c>
      <c r="V513" s="121" t="s">
        <v>778</v>
      </c>
      <c r="W513" s="69" t="s">
        <v>609</v>
      </c>
      <c r="X513" s="77"/>
      <c r="Y513" s="69" t="s">
        <v>609</v>
      </c>
      <c r="Z513" s="77"/>
      <c r="AB513" s="69" t="s">
        <v>3061</v>
      </c>
      <c r="AC513" s="69">
        <v>0</v>
      </c>
      <c r="AD513" s="7" t="s">
        <v>2863</v>
      </c>
      <c r="AE513" s="131" t="s">
        <v>308</v>
      </c>
      <c r="AF513" s="149">
        <f>VLOOKUP($J513,context!$K$2:$AC$348,5,FALSE)</f>
        <v>0</v>
      </c>
      <c r="AG513" s="149">
        <f>VLOOKUP($J513,context!$K$2:$AC$348,6,FALSE)</f>
        <v>0</v>
      </c>
      <c r="AH513" s="149">
        <f>VLOOKUP($J513,context!$K$2:$AC$348,7,FALSE)</f>
        <v>0</v>
      </c>
      <c r="AI513" s="149">
        <f>VLOOKUP($J513,context!$K$2:$AC$348,8,FALSE)</f>
        <v>0.4</v>
      </c>
      <c r="AJ513" s="149">
        <f>VLOOKUP($J513,context!$K$2:$AC$348,9,FALSE)</f>
        <v>0.2</v>
      </c>
      <c r="AK513" s="149">
        <f>VLOOKUP($J513,context!$K$2:$AC$348,10,FALSE)</f>
        <v>0</v>
      </c>
      <c r="AL513" s="149">
        <f>VLOOKUP($J513,context!$K$2:$AC$348,11,FALSE)</f>
        <v>0.6</v>
      </c>
      <c r="AM513" s="149">
        <f>VLOOKUP($J513,context!$K$2:$AC$348,12,FALSE)</f>
        <v>0.2</v>
      </c>
      <c r="AN513" s="149">
        <f>VLOOKUP($J513,context!$K$2:$AC$348,13,FALSE)</f>
        <v>0</v>
      </c>
      <c r="AO513" s="149">
        <f>VLOOKUP($J513,context!$K$2:$AC$348,14,FALSE)</f>
        <v>0.2</v>
      </c>
      <c r="AP513" s="149">
        <f>VLOOKUP($J513,context!$K$2:$AC$348,15,FALSE)</f>
        <v>0</v>
      </c>
      <c r="AQ513" s="149">
        <f>VLOOKUP($J513,context!$K$2:$AC$348,16,FALSE)</f>
        <v>0.4</v>
      </c>
      <c r="AR513" s="149">
        <f t="shared" si="7"/>
        <v>2</v>
      </c>
    </row>
    <row r="514" spans="1:44" hidden="1">
      <c r="A514" s="52">
        <v>473</v>
      </c>
      <c r="B514" s="52" t="s">
        <v>13</v>
      </c>
      <c r="C514" s="66" t="s">
        <v>29</v>
      </c>
      <c r="D514" s="52" t="s">
        <v>1159</v>
      </c>
      <c r="E514" s="77" t="s">
        <v>1160</v>
      </c>
      <c r="F514" s="50">
        <v>3</v>
      </c>
      <c r="G514" s="50" t="s">
        <v>1181</v>
      </c>
      <c r="H514" s="77" t="s">
        <v>1182</v>
      </c>
      <c r="I514" s="69" t="s">
        <v>1182</v>
      </c>
      <c r="J514" s="70" t="s">
        <v>778</v>
      </c>
      <c r="K514" s="77"/>
      <c r="L514" s="77">
        <v>0</v>
      </c>
      <c r="M514" s="77"/>
      <c r="N514" s="6">
        <v>1</v>
      </c>
      <c r="O514" s="55"/>
      <c r="P514" s="69" t="s">
        <v>688</v>
      </c>
      <c r="Q514" s="67" t="s">
        <v>608</v>
      </c>
      <c r="R514" s="68" t="s">
        <v>608</v>
      </c>
      <c r="S514" s="74" t="s">
        <v>66</v>
      </c>
      <c r="T514" s="115" t="s">
        <v>66</v>
      </c>
      <c r="U514" s="121" t="s">
        <v>171</v>
      </c>
      <c r="V514" s="121" t="s">
        <v>778</v>
      </c>
      <c r="W514" s="69" t="s">
        <v>609</v>
      </c>
      <c r="X514" s="77"/>
      <c r="Y514" s="69" t="s">
        <v>609</v>
      </c>
      <c r="Z514" s="77"/>
      <c r="AB514" s="69" t="s">
        <v>3061</v>
      </c>
      <c r="AC514" s="69">
        <v>0</v>
      </c>
      <c r="AD514" s="7" t="s">
        <v>2863</v>
      </c>
      <c r="AE514" s="131" t="s">
        <v>308</v>
      </c>
      <c r="AF514" s="149">
        <f>VLOOKUP($J514,context!$K$2:$AC$348,5,FALSE)</f>
        <v>0</v>
      </c>
      <c r="AG514" s="149">
        <f>VLOOKUP($J514,context!$K$2:$AC$348,6,FALSE)</f>
        <v>0</v>
      </c>
      <c r="AH514" s="149">
        <f>VLOOKUP($J514,context!$K$2:$AC$348,7,FALSE)</f>
        <v>0</v>
      </c>
      <c r="AI514" s="149">
        <f>VLOOKUP($J514,context!$K$2:$AC$348,8,FALSE)</f>
        <v>0.4</v>
      </c>
      <c r="AJ514" s="149">
        <f>VLOOKUP($J514,context!$K$2:$AC$348,9,FALSE)</f>
        <v>0.2</v>
      </c>
      <c r="AK514" s="149">
        <f>VLOOKUP($J514,context!$K$2:$AC$348,10,FALSE)</f>
        <v>0</v>
      </c>
      <c r="AL514" s="149">
        <f>VLOOKUP($J514,context!$K$2:$AC$348,11,FALSE)</f>
        <v>0.6</v>
      </c>
      <c r="AM514" s="149">
        <f>VLOOKUP($J514,context!$K$2:$AC$348,12,FALSE)</f>
        <v>0.2</v>
      </c>
      <c r="AN514" s="149">
        <f>VLOOKUP($J514,context!$K$2:$AC$348,13,FALSE)</f>
        <v>0</v>
      </c>
      <c r="AO514" s="149">
        <f>VLOOKUP($J514,context!$K$2:$AC$348,14,FALSE)</f>
        <v>0.2</v>
      </c>
      <c r="AP514" s="149">
        <f>VLOOKUP($J514,context!$K$2:$AC$348,15,FALSE)</f>
        <v>0</v>
      </c>
      <c r="AQ514" s="149">
        <f>VLOOKUP($J514,context!$K$2:$AC$348,16,FALSE)</f>
        <v>0.4</v>
      </c>
      <c r="AR514" s="149">
        <f t="shared" si="7"/>
        <v>2</v>
      </c>
    </row>
    <row r="515" spans="1:44" hidden="1">
      <c r="A515" s="52">
        <v>765</v>
      </c>
      <c r="B515" s="52" t="s">
        <v>13</v>
      </c>
      <c r="C515" s="117" t="s">
        <v>1902</v>
      </c>
      <c r="E515" s="69" t="s">
        <v>2271</v>
      </c>
      <c r="G515" s="62" t="s">
        <v>308</v>
      </c>
      <c r="J515" s="70" t="s">
        <v>778</v>
      </c>
      <c r="K515" s="69" t="s">
        <v>2139</v>
      </c>
      <c r="L515" s="61">
        <v>1</v>
      </c>
      <c r="N515" s="63">
        <v>0.6</v>
      </c>
      <c r="P515" s="69" t="s">
        <v>688</v>
      </c>
      <c r="Q515" s="67" t="s">
        <v>608</v>
      </c>
      <c r="R515" s="68" t="s">
        <v>608</v>
      </c>
      <c r="S515" s="74" t="s">
        <v>66</v>
      </c>
      <c r="T515" s="115" t="s">
        <v>66</v>
      </c>
      <c r="U515" s="121" t="s">
        <v>171</v>
      </c>
      <c r="V515" s="121" t="s">
        <v>778</v>
      </c>
      <c r="W515" s="69" t="s">
        <v>609</v>
      </c>
      <c r="Y515" s="69" t="s">
        <v>609</v>
      </c>
      <c r="AB515" s="69" t="s">
        <v>3061</v>
      </c>
      <c r="AC515" s="69">
        <v>0</v>
      </c>
      <c r="AD515" s="7" t="s">
        <v>2863</v>
      </c>
      <c r="AE515" s="131" t="s">
        <v>308</v>
      </c>
      <c r="AF515" s="149">
        <f>VLOOKUP($J515,context!$K$2:$AC$348,5,FALSE)</f>
        <v>0</v>
      </c>
      <c r="AG515" s="149">
        <f>VLOOKUP($J515,context!$K$2:$AC$348,6,FALSE)</f>
        <v>0</v>
      </c>
      <c r="AH515" s="149">
        <f>VLOOKUP($J515,context!$K$2:$AC$348,7,FALSE)</f>
        <v>0</v>
      </c>
      <c r="AI515" s="149">
        <f>VLOOKUP($J515,context!$K$2:$AC$348,8,FALSE)</f>
        <v>0.4</v>
      </c>
      <c r="AJ515" s="149">
        <f>VLOOKUP($J515,context!$K$2:$AC$348,9,FALSE)</f>
        <v>0.2</v>
      </c>
      <c r="AK515" s="149">
        <f>VLOOKUP($J515,context!$K$2:$AC$348,10,FALSE)</f>
        <v>0</v>
      </c>
      <c r="AL515" s="149">
        <f>VLOOKUP($J515,context!$K$2:$AC$348,11,FALSE)</f>
        <v>0.6</v>
      </c>
      <c r="AM515" s="149">
        <f>VLOOKUP($J515,context!$K$2:$AC$348,12,FALSE)</f>
        <v>0.2</v>
      </c>
      <c r="AN515" s="149">
        <f>VLOOKUP($J515,context!$K$2:$AC$348,13,FALSE)</f>
        <v>0</v>
      </c>
      <c r="AO515" s="149">
        <f>VLOOKUP($J515,context!$K$2:$AC$348,14,FALSE)</f>
        <v>0.2</v>
      </c>
      <c r="AP515" s="149">
        <f>VLOOKUP($J515,context!$K$2:$AC$348,15,FALSE)</f>
        <v>0</v>
      </c>
      <c r="AQ515" s="149">
        <f>VLOOKUP($J515,context!$K$2:$AC$348,16,FALSE)</f>
        <v>0.4</v>
      </c>
      <c r="AR515" s="149">
        <f t="shared" ref="AR515:AR578" si="10">SUM(AF515:AQ515)</f>
        <v>2</v>
      </c>
    </row>
    <row r="516" spans="1:44" hidden="1">
      <c r="A516" s="122">
        <v>896</v>
      </c>
      <c r="B516" s="52" t="s">
        <v>13</v>
      </c>
      <c r="C516" s="123" t="s">
        <v>2413</v>
      </c>
      <c r="D516" s="123" t="s">
        <v>2470</v>
      </c>
      <c r="E516" s="122" t="s">
        <v>2414</v>
      </c>
      <c r="F516" s="122">
        <v>3</v>
      </c>
      <c r="G516" s="124" t="s">
        <v>2471</v>
      </c>
      <c r="H516" s="122"/>
      <c r="I516" s="122"/>
      <c r="J516" s="70" t="s">
        <v>778</v>
      </c>
      <c r="K516" s="122" t="s">
        <v>2472</v>
      </c>
      <c r="L516" s="122">
        <v>0</v>
      </c>
      <c r="M516" s="122"/>
      <c r="N516" s="123">
        <v>1</v>
      </c>
      <c r="O516" s="126"/>
      <c r="P516" s="122" t="s">
        <v>688</v>
      </c>
      <c r="Q516" s="127" t="s">
        <v>608</v>
      </c>
      <c r="R516" s="68" t="s">
        <v>608</v>
      </c>
      <c r="S516" s="74" t="s">
        <v>66</v>
      </c>
      <c r="T516" s="115" t="s">
        <v>66</v>
      </c>
      <c r="U516" s="121" t="s">
        <v>171</v>
      </c>
      <c r="V516" s="121" t="s">
        <v>778</v>
      </c>
      <c r="W516" s="69" t="s">
        <v>609</v>
      </c>
      <c r="X516" s="77"/>
      <c r="Y516" s="69" t="s">
        <v>609</v>
      </c>
      <c r="Z516" s="122"/>
      <c r="AA516" s="122"/>
      <c r="AB516" s="69" t="s">
        <v>3061</v>
      </c>
      <c r="AC516" s="69">
        <v>0</v>
      </c>
      <c r="AD516" s="7" t="s">
        <v>2863</v>
      </c>
      <c r="AE516" s="131" t="s">
        <v>308</v>
      </c>
      <c r="AF516" s="149">
        <f>VLOOKUP($J516,context!$K$2:$AC$348,5,FALSE)</f>
        <v>0</v>
      </c>
      <c r="AG516" s="149">
        <f>VLOOKUP($J516,context!$K$2:$AC$348,6,FALSE)</f>
        <v>0</v>
      </c>
      <c r="AH516" s="149">
        <f>VLOOKUP($J516,context!$K$2:$AC$348,7,FALSE)</f>
        <v>0</v>
      </c>
      <c r="AI516" s="149">
        <f>VLOOKUP($J516,context!$K$2:$AC$348,8,FALSE)</f>
        <v>0.4</v>
      </c>
      <c r="AJ516" s="149">
        <f>VLOOKUP($J516,context!$K$2:$AC$348,9,FALSE)</f>
        <v>0.2</v>
      </c>
      <c r="AK516" s="149">
        <f>VLOOKUP($J516,context!$K$2:$AC$348,10,FALSE)</f>
        <v>0</v>
      </c>
      <c r="AL516" s="149">
        <f>VLOOKUP($J516,context!$K$2:$AC$348,11,FALSE)</f>
        <v>0.6</v>
      </c>
      <c r="AM516" s="149">
        <f>VLOOKUP($J516,context!$K$2:$AC$348,12,FALSE)</f>
        <v>0.2</v>
      </c>
      <c r="AN516" s="149">
        <f>VLOOKUP($J516,context!$K$2:$AC$348,13,FALSE)</f>
        <v>0</v>
      </c>
      <c r="AO516" s="149">
        <f>VLOOKUP($J516,context!$K$2:$AC$348,14,FALSE)</f>
        <v>0.2</v>
      </c>
      <c r="AP516" s="149">
        <f>VLOOKUP($J516,context!$K$2:$AC$348,15,FALSE)</f>
        <v>0</v>
      </c>
      <c r="AQ516" s="149">
        <f>VLOOKUP($J516,context!$K$2:$AC$348,16,FALSE)</f>
        <v>0.4</v>
      </c>
      <c r="AR516" s="149">
        <f t="shared" si="10"/>
        <v>2</v>
      </c>
    </row>
    <row r="517" spans="1:44" hidden="1">
      <c r="A517" s="52">
        <v>437</v>
      </c>
      <c r="B517" s="52" t="s">
        <v>13</v>
      </c>
      <c r="C517" s="66" t="s">
        <v>1116</v>
      </c>
      <c r="D517" s="52" t="s">
        <v>1117</v>
      </c>
      <c r="E517" s="77" t="s">
        <v>49</v>
      </c>
      <c r="F517" s="50">
        <v>3</v>
      </c>
      <c r="G517" s="50" t="s">
        <v>1143</v>
      </c>
      <c r="H517" s="77">
        <v>18</v>
      </c>
      <c r="I517" s="50" t="s">
        <v>1143</v>
      </c>
      <c r="J517" s="71" t="s">
        <v>1143</v>
      </c>
      <c r="K517" s="77" t="s">
        <v>1144</v>
      </c>
      <c r="L517" s="77">
        <v>0</v>
      </c>
      <c r="M517" s="77"/>
      <c r="N517" s="6">
        <v>1</v>
      </c>
      <c r="O517" s="55"/>
      <c r="P517" s="77" t="s">
        <v>189</v>
      </c>
      <c r="Q517" s="67" t="s">
        <v>717</v>
      </c>
      <c r="R517" s="68" t="s">
        <v>210</v>
      </c>
      <c r="S517" s="74" t="s">
        <v>879</v>
      </c>
      <c r="T517" s="115" t="s">
        <v>210</v>
      </c>
      <c r="U517" s="121" t="s">
        <v>171</v>
      </c>
      <c r="W517" s="77"/>
      <c r="X517" s="69" t="s">
        <v>609</v>
      </c>
      <c r="Y517" s="77"/>
      <c r="Z517" s="77"/>
      <c r="AB517" s="77"/>
      <c r="AC517" s="69">
        <v>1</v>
      </c>
      <c r="AD517" s="7" t="s">
        <v>1145</v>
      </c>
      <c r="AE517" s="70" t="s">
        <v>2990</v>
      </c>
      <c r="AF517" s="149" t="e">
        <f>VLOOKUP($J517,context!$K$2:$AC$348,5,FALSE)</f>
        <v>#N/A</v>
      </c>
      <c r="AG517" s="149" t="e">
        <f>VLOOKUP($J517,context!$K$2:$AC$348,6,FALSE)</f>
        <v>#N/A</v>
      </c>
      <c r="AH517" s="149" t="e">
        <f>VLOOKUP($J517,context!$K$2:$AC$348,7,FALSE)</f>
        <v>#N/A</v>
      </c>
      <c r="AI517" s="149" t="e">
        <f>VLOOKUP($J517,context!$K$2:$AC$348,8,FALSE)</f>
        <v>#N/A</v>
      </c>
      <c r="AJ517" s="149" t="e">
        <f>VLOOKUP($J517,context!$K$2:$AC$348,9,FALSE)</f>
        <v>#N/A</v>
      </c>
      <c r="AK517" s="149" t="e">
        <f>VLOOKUP($J517,context!$K$2:$AC$348,10,FALSE)</f>
        <v>#N/A</v>
      </c>
      <c r="AL517" s="149" t="e">
        <f>VLOOKUP($J517,context!$K$2:$AC$348,11,FALSE)</f>
        <v>#N/A</v>
      </c>
      <c r="AM517" s="149" t="e">
        <f>VLOOKUP($J517,context!$K$2:$AC$348,12,FALSE)</f>
        <v>#N/A</v>
      </c>
      <c r="AN517" s="149" t="e">
        <f>VLOOKUP($J517,context!$K$2:$AC$348,13,FALSE)</f>
        <v>#N/A</v>
      </c>
      <c r="AO517" s="149" t="e">
        <f>VLOOKUP($J517,context!$K$2:$AC$348,14,FALSE)</f>
        <v>#N/A</v>
      </c>
      <c r="AP517" s="149" t="e">
        <f>VLOOKUP($J517,context!$K$2:$AC$348,15,FALSE)</f>
        <v>#N/A</v>
      </c>
      <c r="AQ517" s="149" t="e">
        <f>VLOOKUP($J517,context!$K$2:$AC$348,16,FALSE)</f>
        <v>#N/A</v>
      </c>
      <c r="AR517" s="149" t="e">
        <f t="shared" si="10"/>
        <v>#N/A</v>
      </c>
    </row>
    <row r="518" spans="1:44" hidden="1">
      <c r="A518" s="122">
        <v>937</v>
      </c>
      <c r="B518" s="52" t="s">
        <v>13</v>
      </c>
      <c r="C518" s="66" t="s">
        <v>32</v>
      </c>
      <c r="D518" s="52"/>
      <c r="E518" s="77" t="s">
        <v>1190</v>
      </c>
      <c r="F518" s="50">
        <v>3</v>
      </c>
      <c r="G518" s="50" t="s">
        <v>1203</v>
      </c>
      <c r="H518" s="77"/>
      <c r="I518" s="69" t="s">
        <v>1203</v>
      </c>
      <c r="J518" s="70" t="s">
        <v>1203</v>
      </c>
      <c r="K518" s="77"/>
      <c r="L518" s="77">
        <v>0</v>
      </c>
      <c r="M518" s="77"/>
      <c r="N518" s="6">
        <v>0.6</v>
      </c>
      <c r="O518" s="55">
        <v>42328</v>
      </c>
      <c r="P518" s="77" t="s">
        <v>189</v>
      </c>
      <c r="Q518" s="67" t="s">
        <v>717</v>
      </c>
      <c r="R518" s="68" t="s">
        <v>227</v>
      </c>
      <c r="S518" s="74" t="s">
        <v>231</v>
      </c>
      <c r="T518" s="115" t="s">
        <v>231</v>
      </c>
      <c r="U518" s="121" t="s">
        <v>171</v>
      </c>
      <c r="V518" s="121" t="s">
        <v>230</v>
      </c>
      <c r="W518" s="77"/>
      <c r="X518" s="69" t="s">
        <v>609</v>
      </c>
      <c r="Y518" s="77"/>
      <c r="Z518" s="77"/>
      <c r="AB518" s="77"/>
      <c r="AC518" s="69">
        <v>1</v>
      </c>
      <c r="AD518" s="7" t="s">
        <v>1204</v>
      </c>
      <c r="AE518" s="70" t="s">
        <v>732</v>
      </c>
      <c r="AF518" s="149">
        <f>VLOOKUP($J518,context!$K$2:$AC$348,5,FALSE)</f>
        <v>0</v>
      </c>
      <c r="AG518" s="149">
        <f>VLOOKUP($J518,context!$K$2:$AC$348,6,FALSE)</f>
        <v>0</v>
      </c>
      <c r="AH518" s="149">
        <f>VLOOKUP($J518,context!$K$2:$AC$348,7,FALSE)</f>
        <v>0</v>
      </c>
      <c r="AI518" s="149">
        <f>VLOOKUP($J518,context!$K$2:$AC$348,8,FALSE)</f>
        <v>0</v>
      </c>
      <c r="AJ518" s="149">
        <f>VLOOKUP($J518,context!$K$2:$AC$348,9,FALSE)</f>
        <v>0</v>
      </c>
      <c r="AK518" s="149">
        <f>VLOOKUP($J518,context!$K$2:$AC$348,10,FALSE)</f>
        <v>0</v>
      </c>
      <c r="AL518" s="149">
        <f>VLOOKUP($J518,context!$K$2:$AC$348,11,FALSE)</f>
        <v>0</v>
      </c>
      <c r="AM518" s="149">
        <f>VLOOKUP($J518,context!$K$2:$AC$348,12,FALSE)</f>
        <v>0.2</v>
      </c>
      <c r="AN518" s="149">
        <f>VLOOKUP($J518,context!$K$2:$AC$348,13,FALSE)</f>
        <v>0.8</v>
      </c>
      <c r="AO518" s="149">
        <f>VLOOKUP($J518,context!$K$2:$AC$348,14,FALSE)</f>
        <v>1</v>
      </c>
      <c r="AP518" s="149">
        <f>VLOOKUP($J518,context!$K$2:$AC$348,15,FALSE)</f>
        <v>0</v>
      </c>
      <c r="AQ518" s="149">
        <f>VLOOKUP($J518,context!$K$2:$AC$348,16,FALSE)</f>
        <v>0.2</v>
      </c>
      <c r="AR518" s="149">
        <f t="shared" si="10"/>
        <v>2.2000000000000002</v>
      </c>
    </row>
    <row r="519" spans="1:44" hidden="1">
      <c r="A519" s="52">
        <v>366</v>
      </c>
      <c r="B519" s="52" t="s">
        <v>2708</v>
      </c>
      <c r="C519" s="66" t="s">
        <v>905</v>
      </c>
      <c r="D519" s="52"/>
      <c r="E519" s="77" t="s">
        <v>906</v>
      </c>
      <c r="F519" s="50">
        <v>5</v>
      </c>
      <c r="G519" s="50" t="s">
        <v>1044</v>
      </c>
      <c r="H519" s="77" t="s">
        <v>1058</v>
      </c>
      <c r="I519" s="69" t="s">
        <v>1059</v>
      </c>
      <c r="J519" s="70" t="s">
        <v>2353</v>
      </c>
      <c r="K519" s="77"/>
      <c r="L519" s="77">
        <v>0</v>
      </c>
      <c r="M519" s="77"/>
      <c r="N519" s="6">
        <v>0.8</v>
      </c>
      <c r="O519" s="55">
        <v>43015</v>
      </c>
      <c r="P519" s="77" t="s">
        <v>65</v>
      </c>
      <c r="Q519" s="67" t="s">
        <v>108</v>
      </c>
      <c r="R519" s="68" t="s">
        <v>145</v>
      </c>
      <c r="S519" s="74" t="s">
        <v>66</v>
      </c>
      <c r="T519" s="115" t="s">
        <v>66</v>
      </c>
      <c r="U519" s="121" t="s">
        <v>140</v>
      </c>
      <c r="W519" s="77"/>
      <c r="X519" s="69" t="s">
        <v>609</v>
      </c>
      <c r="Y519" s="77"/>
      <c r="Z519" s="77"/>
      <c r="AB519" s="69" t="s">
        <v>3061</v>
      </c>
      <c r="AC519" s="77"/>
      <c r="AD519" s="7" t="s">
        <v>2866</v>
      </c>
      <c r="AE519" s="131" t="s">
        <v>2046</v>
      </c>
      <c r="AF519" s="149">
        <f>VLOOKUP($J519,context!$K$2:$AC$348,5,FALSE)</f>
        <v>0</v>
      </c>
      <c r="AG519" s="149">
        <f>VLOOKUP($J519,context!$K$2:$AC$348,6,FALSE)</f>
        <v>0</v>
      </c>
      <c r="AH519" s="149">
        <f>VLOOKUP($J519,context!$K$2:$AC$348,7,FALSE)</f>
        <v>0</v>
      </c>
      <c r="AI519" s="149">
        <f>VLOOKUP($J519,context!$K$2:$AC$348,8,FALSE)</f>
        <v>0</v>
      </c>
      <c r="AJ519" s="149">
        <f>VLOOKUP($J519,context!$K$2:$AC$348,9,FALSE)</f>
        <v>0.2</v>
      </c>
      <c r="AK519" s="149">
        <f>VLOOKUP($J519,context!$K$2:$AC$348,10,FALSE)</f>
        <v>0.4</v>
      </c>
      <c r="AL519" s="149">
        <f>VLOOKUP($J519,context!$K$2:$AC$348,11,FALSE)</f>
        <v>0.4</v>
      </c>
      <c r="AM519" s="149">
        <f>VLOOKUP($J519,context!$K$2:$AC$348,12,FALSE)</f>
        <v>0</v>
      </c>
      <c r="AN519" s="149">
        <f>VLOOKUP($J519,context!$K$2:$AC$348,13,FALSE)</f>
        <v>0.2</v>
      </c>
      <c r="AO519" s="149">
        <f>VLOOKUP($J519,context!$K$2:$AC$348,14,FALSE)</f>
        <v>0</v>
      </c>
      <c r="AP519" s="149">
        <f>VLOOKUP($J519,context!$K$2:$AC$348,15,FALSE)</f>
        <v>0</v>
      </c>
      <c r="AQ519" s="149">
        <f>VLOOKUP($J519,context!$K$2:$AC$348,16,FALSE)</f>
        <v>1</v>
      </c>
      <c r="AR519" s="149">
        <f t="shared" si="10"/>
        <v>2.2000000000000002</v>
      </c>
    </row>
    <row r="520" spans="1:44" hidden="1">
      <c r="A520" s="52">
        <v>769</v>
      </c>
      <c r="B520" s="52" t="s">
        <v>13</v>
      </c>
      <c r="C520" s="117" t="s">
        <v>1902</v>
      </c>
      <c r="E520" s="69" t="s">
        <v>2271</v>
      </c>
      <c r="G520" s="62" t="s">
        <v>2142</v>
      </c>
      <c r="J520" s="70" t="s">
        <v>2353</v>
      </c>
      <c r="K520" s="69" t="s">
        <v>2143</v>
      </c>
      <c r="L520" s="69">
        <v>1</v>
      </c>
      <c r="N520" s="63">
        <v>0.8</v>
      </c>
      <c r="P520" s="77" t="s">
        <v>65</v>
      </c>
      <c r="Q520" s="67" t="s">
        <v>108</v>
      </c>
      <c r="R520" s="68" t="s">
        <v>608</v>
      </c>
      <c r="S520" s="74" t="s">
        <v>66</v>
      </c>
      <c r="T520" s="115" t="s">
        <v>66</v>
      </c>
      <c r="U520" s="121" t="s">
        <v>171</v>
      </c>
      <c r="AB520" s="69" t="s">
        <v>2939</v>
      </c>
      <c r="AC520" s="61">
        <v>0</v>
      </c>
      <c r="AD520" s="7"/>
      <c r="AE520" s="131" t="s">
        <v>2046</v>
      </c>
      <c r="AF520" s="149">
        <f>VLOOKUP($J520,context!$K$2:$AC$348,5,FALSE)</f>
        <v>0</v>
      </c>
      <c r="AG520" s="149">
        <f>VLOOKUP($J520,context!$K$2:$AC$348,6,FALSE)</f>
        <v>0</v>
      </c>
      <c r="AH520" s="149">
        <f>VLOOKUP($J520,context!$K$2:$AC$348,7,FALSE)</f>
        <v>0</v>
      </c>
      <c r="AI520" s="149">
        <f>VLOOKUP($J520,context!$K$2:$AC$348,8,FALSE)</f>
        <v>0</v>
      </c>
      <c r="AJ520" s="149">
        <f>VLOOKUP($J520,context!$K$2:$AC$348,9,FALSE)</f>
        <v>0.2</v>
      </c>
      <c r="AK520" s="149">
        <f>VLOOKUP($J520,context!$K$2:$AC$348,10,FALSE)</f>
        <v>0.4</v>
      </c>
      <c r="AL520" s="149">
        <f>VLOOKUP($J520,context!$K$2:$AC$348,11,FALSE)</f>
        <v>0.4</v>
      </c>
      <c r="AM520" s="149">
        <f>VLOOKUP($J520,context!$K$2:$AC$348,12,FALSE)</f>
        <v>0</v>
      </c>
      <c r="AN520" s="149">
        <f>VLOOKUP($J520,context!$K$2:$AC$348,13,FALSE)</f>
        <v>0.2</v>
      </c>
      <c r="AO520" s="149">
        <f>VLOOKUP($J520,context!$K$2:$AC$348,14,FALSE)</f>
        <v>0</v>
      </c>
      <c r="AP520" s="149">
        <f>VLOOKUP($J520,context!$K$2:$AC$348,15,FALSE)</f>
        <v>0</v>
      </c>
      <c r="AQ520" s="149">
        <f>VLOOKUP($J520,context!$K$2:$AC$348,16,FALSE)</f>
        <v>1</v>
      </c>
      <c r="AR520" s="149">
        <f t="shared" si="10"/>
        <v>2.2000000000000002</v>
      </c>
    </row>
    <row r="521" spans="1:44" hidden="1">
      <c r="A521" s="52">
        <v>360</v>
      </c>
      <c r="B521" s="52" t="s">
        <v>2708</v>
      </c>
      <c r="C521" s="66" t="s">
        <v>905</v>
      </c>
      <c r="D521" s="52"/>
      <c r="E521" s="77" t="s">
        <v>906</v>
      </c>
      <c r="F521" s="50">
        <v>5</v>
      </c>
      <c r="G521" s="50" t="s">
        <v>1044</v>
      </c>
      <c r="H521" s="77" t="s">
        <v>1045</v>
      </c>
      <c r="I521" s="69" t="s">
        <v>349</v>
      </c>
      <c r="J521" s="70" t="s">
        <v>349</v>
      </c>
      <c r="K521" s="77"/>
      <c r="L521" s="77">
        <v>0</v>
      </c>
      <c r="M521" s="77"/>
      <c r="N521" s="6">
        <v>0.8</v>
      </c>
      <c r="O521" s="55">
        <v>43015</v>
      </c>
      <c r="P521" s="77" t="s">
        <v>65</v>
      </c>
      <c r="Q521" s="67" t="s">
        <v>108</v>
      </c>
      <c r="R521" s="68" t="s">
        <v>608</v>
      </c>
      <c r="S521" s="74" t="s">
        <v>66</v>
      </c>
      <c r="T521" s="115" t="s">
        <v>66</v>
      </c>
      <c r="U521" s="121" t="s">
        <v>171</v>
      </c>
      <c r="W521" s="69" t="s">
        <v>609</v>
      </c>
      <c r="X521" s="77"/>
      <c r="Y521" s="77"/>
      <c r="Z521" s="77"/>
      <c r="AA521" s="7" t="s">
        <v>725</v>
      </c>
      <c r="AB521" s="69" t="s">
        <v>2940</v>
      </c>
      <c r="AC521" s="61">
        <v>0</v>
      </c>
      <c r="AD521" s="7"/>
      <c r="AE521" s="131" t="s">
        <v>2659</v>
      </c>
      <c r="AF521" s="149">
        <f>VLOOKUP($J521,context!$K$2:$AC$348,5,FALSE)</f>
        <v>0</v>
      </c>
      <c r="AG521" s="149">
        <f>VLOOKUP($J521,context!$K$2:$AC$348,6,FALSE)</f>
        <v>0</v>
      </c>
      <c r="AH521" s="149">
        <f>VLOOKUP($J521,context!$K$2:$AC$348,7,FALSE)</f>
        <v>0</v>
      </c>
      <c r="AI521" s="149">
        <f>VLOOKUP($J521,context!$K$2:$AC$348,8,FALSE)</f>
        <v>0</v>
      </c>
      <c r="AJ521" s="149">
        <f>VLOOKUP($J521,context!$K$2:$AC$348,9,FALSE)</f>
        <v>0.2</v>
      </c>
      <c r="AK521" s="149">
        <f>VLOOKUP($J521,context!$K$2:$AC$348,10,FALSE)</f>
        <v>0.2</v>
      </c>
      <c r="AL521" s="149">
        <f>VLOOKUP($J521,context!$K$2:$AC$348,11,FALSE)</f>
        <v>0.4</v>
      </c>
      <c r="AM521" s="149">
        <f>VLOOKUP($J521,context!$K$2:$AC$348,12,FALSE)</f>
        <v>0</v>
      </c>
      <c r="AN521" s="149">
        <f>VLOOKUP($J521,context!$K$2:$AC$348,13,FALSE)</f>
        <v>0.4</v>
      </c>
      <c r="AO521" s="149">
        <f>VLOOKUP($J521,context!$K$2:$AC$348,14,FALSE)</f>
        <v>0</v>
      </c>
      <c r="AP521" s="149">
        <f>VLOOKUP($J521,context!$K$2:$AC$348,15,FALSE)</f>
        <v>0</v>
      </c>
      <c r="AQ521" s="149">
        <f>VLOOKUP($J521,context!$K$2:$AC$348,16,FALSE)</f>
        <v>1</v>
      </c>
      <c r="AR521" s="149">
        <f t="shared" si="10"/>
        <v>2.2000000000000002</v>
      </c>
    </row>
    <row r="522" spans="1:44" hidden="1">
      <c r="A522" s="52">
        <v>77</v>
      </c>
      <c r="B522" s="52" t="s">
        <v>13</v>
      </c>
      <c r="C522" s="66" t="s">
        <v>721</v>
      </c>
      <c r="D522" s="52"/>
      <c r="E522" s="77" t="s">
        <v>722</v>
      </c>
      <c r="F522" s="50">
        <v>3</v>
      </c>
      <c r="G522" s="50" t="s">
        <v>349</v>
      </c>
      <c r="H522" s="77"/>
      <c r="I522" s="69" t="s">
        <v>349</v>
      </c>
      <c r="J522" s="70" t="s">
        <v>349</v>
      </c>
      <c r="K522" s="77"/>
      <c r="L522" s="77">
        <v>0</v>
      </c>
      <c r="M522" s="77"/>
      <c r="N522" s="6">
        <v>0.8</v>
      </c>
      <c r="O522" s="55"/>
      <c r="P522" s="77" t="s">
        <v>65</v>
      </c>
      <c r="Q522" s="67" t="s">
        <v>108</v>
      </c>
      <c r="R522" s="68" t="s">
        <v>608</v>
      </c>
      <c r="S522" s="74" t="s">
        <v>66</v>
      </c>
      <c r="T522" s="115" t="s">
        <v>66</v>
      </c>
      <c r="U522" s="121" t="s">
        <v>171</v>
      </c>
      <c r="W522" s="69" t="s">
        <v>609</v>
      </c>
      <c r="X522" s="69"/>
      <c r="Y522" s="77"/>
      <c r="Z522" s="77"/>
      <c r="AA522" s="7" t="s">
        <v>725</v>
      </c>
      <c r="AB522" s="69" t="s">
        <v>2940</v>
      </c>
      <c r="AC522" s="61">
        <v>0</v>
      </c>
      <c r="AD522" s="7"/>
      <c r="AE522" s="131" t="s">
        <v>3062</v>
      </c>
      <c r="AF522" s="149">
        <f>VLOOKUP($J522,context!$K$2:$AC$348,5,FALSE)</f>
        <v>0</v>
      </c>
      <c r="AG522" s="149">
        <f>VLOOKUP($J522,context!$K$2:$AC$348,6,FALSE)</f>
        <v>0</v>
      </c>
      <c r="AH522" s="149">
        <f>VLOOKUP($J522,context!$K$2:$AC$348,7,FALSE)</f>
        <v>0</v>
      </c>
      <c r="AI522" s="149">
        <f>VLOOKUP($J522,context!$K$2:$AC$348,8,FALSE)</f>
        <v>0</v>
      </c>
      <c r="AJ522" s="149">
        <f>VLOOKUP($J522,context!$K$2:$AC$348,9,FALSE)</f>
        <v>0.2</v>
      </c>
      <c r="AK522" s="149">
        <f>VLOOKUP($J522,context!$K$2:$AC$348,10,FALSE)</f>
        <v>0.2</v>
      </c>
      <c r="AL522" s="149">
        <f>VLOOKUP($J522,context!$K$2:$AC$348,11,FALSE)</f>
        <v>0.4</v>
      </c>
      <c r="AM522" s="149">
        <f>VLOOKUP($J522,context!$K$2:$AC$348,12,FALSE)</f>
        <v>0</v>
      </c>
      <c r="AN522" s="149">
        <f>VLOOKUP($J522,context!$K$2:$AC$348,13,FALSE)</f>
        <v>0.4</v>
      </c>
      <c r="AO522" s="149">
        <f>VLOOKUP($J522,context!$K$2:$AC$348,14,FALSE)</f>
        <v>0</v>
      </c>
      <c r="AP522" s="149">
        <f>VLOOKUP($J522,context!$K$2:$AC$348,15,FALSE)</f>
        <v>0</v>
      </c>
      <c r="AQ522" s="149">
        <f>VLOOKUP($J522,context!$K$2:$AC$348,16,FALSE)</f>
        <v>1</v>
      </c>
      <c r="AR522" s="149">
        <f t="shared" si="10"/>
        <v>2.2000000000000002</v>
      </c>
    </row>
    <row r="523" spans="1:44" hidden="1">
      <c r="A523" s="122">
        <v>954</v>
      </c>
      <c r="B523" s="52" t="s">
        <v>13</v>
      </c>
      <c r="C523" s="66" t="s">
        <v>2709</v>
      </c>
      <c r="E523" s="69" t="s">
        <v>2740</v>
      </c>
      <c r="G523" s="60" t="s">
        <v>349</v>
      </c>
      <c r="J523" s="70" t="s">
        <v>349</v>
      </c>
      <c r="K523" s="69" t="s">
        <v>2728</v>
      </c>
      <c r="L523" s="69">
        <v>1</v>
      </c>
      <c r="N523" s="63">
        <v>0.8</v>
      </c>
      <c r="P523" s="69" t="s">
        <v>65</v>
      </c>
      <c r="Q523" s="67" t="s">
        <v>108</v>
      </c>
      <c r="R523" s="68" t="s">
        <v>608</v>
      </c>
      <c r="S523" s="74" t="s">
        <v>66</v>
      </c>
      <c r="T523" s="115" t="s">
        <v>66</v>
      </c>
      <c r="U523" s="121" t="s">
        <v>171</v>
      </c>
      <c r="AA523" s="7" t="s">
        <v>725</v>
      </c>
      <c r="AB523" s="69" t="s">
        <v>2940</v>
      </c>
      <c r="AC523" s="61">
        <v>0</v>
      </c>
      <c r="AE523" s="131" t="s">
        <v>3062</v>
      </c>
      <c r="AF523" s="149">
        <f>VLOOKUP($J523,context!$K$2:$AC$348,5,FALSE)</f>
        <v>0</v>
      </c>
      <c r="AG523" s="149">
        <f>VLOOKUP($J523,context!$K$2:$AC$348,6,FALSE)</f>
        <v>0</v>
      </c>
      <c r="AH523" s="149">
        <f>VLOOKUP($J523,context!$K$2:$AC$348,7,FALSE)</f>
        <v>0</v>
      </c>
      <c r="AI523" s="149">
        <f>VLOOKUP($J523,context!$K$2:$AC$348,8,FALSE)</f>
        <v>0</v>
      </c>
      <c r="AJ523" s="149">
        <f>VLOOKUP($J523,context!$K$2:$AC$348,9,FALSE)</f>
        <v>0.2</v>
      </c>
      <c r="AK523" s="149">
        <f>VLOOKUP($J523,context!$K$2:$AC$348,10,FALSE)</f>
        <v>0.2</v>
      </c>
      <c r="AL523" s="149">
        <f>VLOOKUP($J523,context!$K$2:$AC$348,11,FALSE)</f>
        <v>0.4</v>
      </c>
      <c r="AM523" s="149">
        <f>VLOOKUP($J523,context!$K$2:$AC$348,12,FALSE)</f>
        <v>0</v>
      </c>
      <c r="AN523" s="149">
        <f>VLOOKUP($J523,context!$K$2:$AC$348,13,FALSE)</f>
        <v>0.4</v>
      </c>
      <c r="AO523" s="149">
        <f>VLOOKUP($J523,context!$K$2:$AC$348,14,FALSE)</f>
        <v>0</v>
      </c>
      <c r="AP523" s="149">
        <f>VLOOKUP($J523,context!$K$2:$AC$348,15,FALSE)</f>
        <v>0</v>
      </c>
      <c r="AQ523" s="149">
        <f>VLOOKUP($J523,context!$K$2:$AC$348,16,FALSE)</f>
        <v>1</v>
      </c>
      <c r="AR523" s="149">
        <f t="shared" si="10"/>
        <v>2.2000000000000002</v>
      </c>
    </row>
    <row r="524" spans="1:44" hidden="1">
      <c r="A524" s="52">
        <v>361</v>
      </c>
      <c r="B524" s="52" t="s">
        <v>2708</v>
      </c>
      <c r="C524" s="66" t="s">
        <v>905</v>
      </c>
      <c r="D524" s="52"/>
      <c r="E524" s="77" t="s">
        <v>906</v>
      </c>
      <c r="F524" s="50">
        <v>5</v>
      </c>
      <c r="G524" s="50" t="s">
        <v>1044</v>
      </c>
      <c r="H524" s="77" t="s">
        <v>1046</v>
      </c>
      <c r="I524" s="69" t="s">
        <v>1047</v>
      </c>
      <c r="J524" s="70" t="s">
        <v>1047</v>
      </c>
      <c r="K524" s="77"/>
      <c r="L524" s="77">
        <v>0</v>
      </c>
      <c r="M524" s="77"/>
      <c r="N524" s="6">
        <v>0.8</v>
      </c>
      <c r="O524" s="55">
        <v>43015</v>
      </c>
      <c r="P524" s="77" t="s">
        <v>65</v>
      </c>
      <c r="Q524" s="67" t="s">
        <v>108</v>
      </c>
      <c r="R524" s="68" t="s">
        <v>608</v>
      </c>
      <c r="S524" s="74" t="s">
        <v>66</v>
      </c>
      <c r="T524" s="115" t="s">
        <v>66</v>
      </c>
      <c r="U524" s="121" t="s">
        <v>171</v>
      </c>
      <c r="W524" s="69" t="s">
        <v>609</v>
      </c>
      <c r="X524" s="77"/>
      <c r="Y524" s="77"/>
      <c r="Z524" s="77"/>
      <c r="AB524" s="69" t="s">
        <v>2938</v>
      </c>
      <c r="AC524" s="61">
        <v>-1</v>
      </c>
      <c r="AD524" s="7"/>
      <c r="AE524" s="131" t="s">
        <v>2659</v>
      </c>
      <c r="AF524" s="149">
        <f>VLOOKUP($J524,context!$K$2:$AC$348,5,FALSE)</f>
        <v>0</v>
      </c>
      <c r="AG524" s="149">
        <f>VLOOKUP($J524,context!$K$2:$AC$348,6,FALSE)</f>
        <v>0</v>
      </c>
      <c r="AH524" s="149">
        <f>VLOOKUP($J524,context!$K$2:$AC$348,7,FALSE)</f>
        <v>0</v>
      </c>
      <c r="AI524" s="149">
        <f>VLOOKUP($J524,context!$K$2:$AC$348,8,FALSE)</f>
        <v>0</v>
      </c>
      <c r="AJ524" s="149">
        <f>VLOOKUP($J524,context!$K$2:$AC$348,9,FALSE)</f>
        <v>0.2</v>
      </c>
      <c r="AK524" s="149">
        <f>VLOOKUP($J524,context!$K$2:$AC$348,10,FALSE)</f>
        <v>0.2</v>
      </c>
      <c r="AL524" s="149">
        <f>VLOOKUP($J524,context!$K$2:$AC$348,11,FALSE)</f>
        <v>0.4</v>
      </c>
      <c r="AM524" s="149">
        <f>VLOOKUP($J524,context!$K$2:$AC$348,12,FALSE)</f>
        <v>0</v>
      </c>
      <c r="AN524" s="149">
        <f>VLOOKUP($J524,context!$K$2:$AC$348,13,FALSE)</f>
        <v>0.2</v>
      </c>
      <c r="AO524" s="149">
        <f>VLOOKUP($J524,context!$K$2:$AC$348,14,FALSE)</f>
        <v>0</v>
      </c>
      <c r="AP524" s="149">
        <f>VLOOKUP($J524,context!$K$2:$AC$348,15,FALSE)</f>
        <v>0</v>
      </c>
      <c r="AQ524" s="149">
        <f>VLOOKUP($J524,context!$K$2:$AC$348,16,FALSE)</f>
        <v>1</v>
      </c>
      <c r="AR524" s="149">
        <f t="shared" si="10"/>
        <v>2</v>
      </c>
    </row>
    <row r="525" spans="1:44" hidden="1">
      <c r="A525" s="52">
        <v>369</v>
      </c>
      <c r="B525" s="52" t="s">
        <v>2708</v>
      </c>
      <c r="C525" s="66" t="s">
        <v>905</v>
      </c>
      <c r="D525" s="52"/>
      <c r="E525" s="77" t="s">
        <v>906</v>
      </c>
      <c r="F525" s="50">
        <v>5</v>
      </c>
      <c r="G525" s="50" t="s">
        <v>1044</v>
      </c>
      <c r="H525" s="77" t="s">
        <v>1067</v>
      </c>
      <c r="I525" s="69" t="s">
        <v>1068</v>
      </c>
      <c r="J525" s="70" t="s">
        <v>1068</v>
      </c>
      <c r="K525" s="77"/>
      <c r="L525" s="77">
        <v>0</v>
      </c>
      <c r="M525" s="77"/>
      <c r="N525" s="6">
        <v>0.8</v>
      </c>
      <c r="O525" s="55">
        <v>43015</v>
      </c>
      <c r="P525" s="77" t="s">
        <v>65</v>
      </c>
      <c r="Q525" s="67" t="s">
        <v>108</v>
      </c>
      <c r="R525" s="68" t="s">
        <v>145</v>
      </c>
      <c r="S525" s="74" t="s">
        <v>66</v>
      </c>
      <c r="T525" s="115" t="s">
        <v>66</v>
      </c>
      <c r="U525" s="121" t="s">
        <v>171</v>
      </c>
      <c r="W525" s="69" t="s">
        <v>609</v>
      </c>
      <c r="X525" s="77"/>
      <c r="Y525" s="77"/>
      <c r="Z525" s="77"/>
      <c r="AB525" s="69" t="s">
        <v>2937</v>
      </c>
      <c r="AC525" s="61">
        <v>-1</v>
      </c>
      <c r="AD525" s="7"/>
      <c r="AE525" s="131" t="s">
        <v>2659</v>
      </c>
      <c r="AF525" s="149">
        <f>VLOOKUP($J525,context!$K$2:$AC$348,5,FALSE)</f>
        <v>0</v>
      </c>
      <c r="AG525" s="149">
        <f>VLOOKUP($J525,context!$K$2:$AC$348,6,FALSE)</f>
        <v>0</v>
      </c>
      <c r="AH525" s="149">
        <f>VLOOKUP($J525,context!$K$2:$AC$348,7,FALSE)</f>
        <v>0</v>
      </c>
      <c r="AI525" s="149">
        <f>VLOOKUP($J525,context!$K$2:$AC$348,8,FALSE)</f>
        <v>0</v>
      </c>
      <c r="AJ525" s="149">
        <f>VLOOKUP($J525,context!$K$2:$AC$348,9,FALSE)</f>
        <v>0.2</v>
      </c>
      <c r="AK525" s="149">
        <f>VLOOKUP($J525,context!$K$2:$AC$348,10,FALSE)</f>
        <v>0.4</v>
      </c>
      <c r="AL525" s="149">
        <f>VLOOKUP($J525,context!$K$2:$AC$348,11,FALSE)</f>
        <v>0.4</v>
      </c>
      <c r="AM525" s="149">
        <f>VLOOKUP($J525,context!$K$2:$AC$348,12,FALSE)</f>
        <v>0</v>
      </c>
      <c r="AN525" s="149">
        <f>VLOOKUP($J525,context!$K$2:$AC$348,13,FALSE)</f>
        <v>0.2</v>
      </c>
      <c r="AO525" s="149">
        <f>VLOOKUP($J525,context!$K$2:$AC$348,14,FALSE)</f>
        <v>0</v>
      </c>
      <c r="AP525" s="149">
        <f>VLOOKUP($J525,context!$K$2:$AC$348,15,FALSE)</f>
        <v>0</v>
      </c>
      <c r="AQ525" s="149">
        <f>VLOOKUP($J525,context!$K$2:$AC$348,16,FALSE)</f>
        <v>1</v>
      </c>
      <c r="AR525" s="149">
        <f t="shared" si="10"/>
        <v>2.2000000000000002</v>
      </c>
    </row>
    <row r="526" spans="1:44" hidden="1">
      <c r="A526" s="52">
        <v>662</v>
      </c>
      <c r="B526" s="52" t="s">
        <v>13</v>
      </c>
      <c r="C526" s="117" t="s">
        <v>1902</v>
      </c>
      <c r="E526" s="69" t="s">
        <v>2271</v>
      </c>
      <c r="G526" s="62" t="s">
        <v>1979</v>
      </c>
      <c r="J526" s="70" t="s">
        <v>2355</v>
      </c>
      <c r="K526" s="69" t="s">
        <v>1980</v>
      </c>
      <c r="L526" s="69">
        <v>1</v>
      </c>
      <c r="N526" s="63">
        <v>0.8</v>
      </c>
      <c r="P526" s="77" t="s">
        <v>65</v>
      </c>
      <c r="Q526" s="67" t="s">
        <v>108</v>
      </c>
      <c r="R526" s="68" t="s">
        <v>608</v>
      </c>
      <c r="S526" s="74" t="s">
        <v>66</v>
      </c>
      <c r="T526" s="115" t="s">
        <v>66</v>
      </c>
      <c r="U526" s="121" t="s">
        <v>171</v>
      </c>
      <c r="W526" s="69" t="s">
        <v>609</v>
      </c>
      <c r="AB526" s="69" t="s">
        <v>2937</v>
      </c>
      <c r="AC526" s="61">
        <v>-1</v>
      </c>
      <c r="AE526" s="131" t="s">
        <v>2046</v>
      </c>
      <c r="AF526" s="149">
        <f>VLOOKUP($J526,context!$K$2:$AC$348,5,FALSE)</f>
        <v>0</v>
      </c>
      <c r="AG526" s="149">
        <f>VLOOKUP($J526,context!$K$2:$AC$348,6,FALSE)</f>
        <v>0</v>
      </c>
      <c r="AH526" s="149">
        <f>VLOOKUP($J526,context!$K$2:$AC$348,7,FALSE)</f>
        <v>0</v>
      </c>
      <c r="AI526" s="149">
        <f>VLOOKUP($J526,context!$K$2:$AC$348,8,FALSE)</f>
        <v>0.6</v>
      </c>
      <c r="AJ526" s="149">
        <f>VLOOKUP($J526,context!$K$2:$AC$348,9,FALSE)</f>
        <v>0.4</v>
      </c>
      <c r="AK526" s="149">
        <f>VLOOKUP($J526,context!$K$2:$AC$348,10,FALSE)</f>
        <v>1</v>
      </c>
      <c r="AL526" s="149">
        <f>VLOOKUP($J526,context!$K$2:$AC$348,11,FALSE)</f>
        <v>0.8</v>
      </c>
      <c r="AM526" s="149">
        <f>VLOOKUP($J526,context!$K$2:$AC$348,12,FALSE)</f>
        <v>0</v>
      </c>
      <c r="AN526" s="149">
        <f>VLOOKUP($J526,context!$K$2:$AC$348,13,FALSE)</f>
        <v>0.2</v>
      </c>
      <c r="AO526" s="149">
        <f>VLOOKUP($J526,context!$K$2:$AC$348,14,FALSE)</f>
        <v>0</v>
      </c>
      <c r="AP526" s="149">
        <f>VLOOKUP($J526,context!$K$2:$AC$348,15,FALSE)</f>
        <v>0</v>
      </c>
      <c r="AQ526" s="149">
        <f>VLOOKUP($J526,context!$K$2:$AC$348,16,FALSE)</f>
        <v>1</v>
      </c>
      <c r="AR526" s="149">
        <f t="shared" si="10"/>
        <v>4</v>
      </c>
    </row>
    <row r="527" spans="1:44" hidden="1">
      <c r="A527" s="52">
        <v>663</v>
      </c>
      <c r="B527" s="52" t="s">
        <v>13</v>
      </c>
      <c r="C527" s="117" t="s">
        <v>1902</v>
      </c>
      <c r="E527" s="69" t="s">
        <v>2271</v>
      </c>
      <c r="G527" s="62" t="s">
        <v>1981</v>
      </c>
      <c r="J527" s="70" t="s">
        <v>2355</v>
      </c>
      <c r="K527" s="61" t="s">
        <v>1982</v>
      </c>
      <c r="L527" s="69">
        <v>0</v>
      </c>
      <c r="N527" s="63">
        <v>0.8</v>
      </c>
      <c r="P527" s="77" t="s">
        <v>65</v>
      </c>
      <c r="Q527" s="67" t="s">
        <v>108</v>
      </c>
      <c r="R527" s="68" t="s">
        <v>608</v>
      </c>
      <c r="S527" s="74" t="s">
        <v>66</v>
      </c>
      <c r="T527" s="115" t="s">
        <v>66</v>
      </c>
      <c r="U527" s="121" t="s">
        <v>171</v>
      </c>
      <c r="X527" s="69" t="s">
        <v>609</v>
      </c>
      <c r="AB527" s="69" t="s">
        <v>2937</v>
      </c>
      <c r="AC527" s="61">
        <v>-1</v>
      </c>
      <c r="AE527" s="131" t="s">
        <v>2046</v>
      </c>
      <c r="AF527" s="149">
        <f>VLOOKUP($J527,context!$K$2:$AC$348,5,FALSE)</f>
        <v>0</v>
      </c>
      <c r="AG527" s="149">
        <f>VLOOKUP($J527,context!$K$2:$AC$348,6,FALSE)</f>
        <v>0</v>
      </c>
      <c r="AH527" s="149">
        <f>VLOOKUP($J527,context!$K$2:$AC$348,7,FALSE)</f>
        <v>0</v>
      </c>
      <c r="AI527" s="149">
        <f>VLOOKUP($J527,context!$K$2:$AC$348,8,FALSE)</f>
        <v>0.6</v>
      </c>
      <c r="AJ527" s="149">
        <f>VLOOKUP($J527,context!$K$2:$AC$348,9,FALSE)</f>
        <v>0.4</v>
      </c>
      <c r="AK527" s="149">
        <f>VLOOKUP($J527,context!$K$2:$AC$348,10,FALSE)</f>
        <v>1</v>
      </c>
      <c r="AL527" s="149">
        <f>VLOOKUP($J527,context!$K$2:$AC$348,11,FALSE)</f>
        <v>0.8</v>
      </c>
      <c r="AM527" s="149">
        <f>VLOOKUP($J527,context!$K$2:$AC$348,12,FALSE)</f>
        <v>0</v>
      </c>
      <c r="AN527" s="149">
        <f>VLOOKUP($J527,context!$K$2:$AC$348,13,FALSE)</f>
        <v>0.2</v>
      </c>
      <c r="AO527" s="149">
        <f>VLOOKUP($J527,context!$K$2:$AC$348,14,FALSE)</f>
        <v>0</v>
      </c>
      <c r="AP527" s="149">
        <f>VLOOKUP($J527,context!$K$2:$AC$348,15,FALSE)</f>
        <v>0</v>
      </c>
      <c r="AQ527" s="149">
        <f>VLOOKUP($J527,context!$K$2:$AC$348,16,FALSE)</f>
        <v>1</v>
      </c>
      <c r="AR527" s="149">
        <f t="shared" si="10"/>
        <v>4</v>
      </c>
    </row>
    <row r="528" spans="1:44" hidden="1">
      <c r="A528" s="52">
        <v>188</v>
      </c>
      <c r="B528" s="52" t="s">
        <v>13</v>
      </c>
      <c r="C528" s="66" t="s">
        <v>800</v>
      </c>
      <c r="D528" s="52" t="s">
        <v>801</v>
      </c>
      <c r="E528" s="77" t="s">
        <v>802</v>
      </c>
      <c r="F528" s="50">
        <v>4</v>
      </c>
      <c r="G528" s="50" t="s">
        <v>444</v>
      </c>
      <c r="H528" s="77"/>
      <c r="I528" s="69" t="s">
        <v>444</v>
      </c>
      <c r="J528" s="70" t="s">
        <v>444</v>
      </c>
      <c r="K528" s="77" t="s">
        <v>803</v>
      </c>
      <c r="L528" s="69">
        <v>0</v>
      </c>
      <c r="M528" s="77"/>
      <c r="N528" s="6">
        <v>0.8</v>
      </c>
      <c r="O528" s="55">
        <v>43018</v>
      </c>
      <c r="P528" s="77" t="s">
        <v>65</v>
      </c>
      <c r="Q528" s="67" t="s">
        <v>608</v>
      </c>
      <c r="R528" s="68" t="s">
        <v>608</v>
      </c>
      <c r="S528" s="74" t="s">
        <v>66</v>
      </c>
      <c r="T528" s="115" t="s">
        <v>66</v>
      </c>
      <c r="U528" s="121" t="s">
        <v>171</v>
      </c>
      <c r="W528" s="77"/>
      <c r="X528" s="69" t="s">
        <v>609</v>
      </c>
      <c r="Y528" s="69" t="s">
        <v>609</v>
      </c>
      <c r="Z528" s="77"/>
      <c r="AB528" s="69" t="s">
        <v>2941</v>
      </c>
      <c r="AC528" s="69">
        <v>0</v>
      </c>
      <c r="AD528" s="7"/>
      <c r="AE528" s="131" t="s">
        <v>444</v>
      </c>
      <c r="AF528" s="149">
        <f>VLOOKUP($J528,context!$K$2:$AC$348,5,FALSE)</f>
        <v>0</v>
      </c>
      <c r="AG528" s="149">
        <f>VLOOKUP($J528,context!$K$2:$AC$348,6,FALSE)</f>
        <v>0</v>
      </c>
      <c r="AH528" s="149">
        <f>VLOOKUP($J528,context!$K$2:$AC$348,7,FALSE)</f>
        <v>0</v>
      </c>
      <c r="AI528" s="149">
        <f>VLOOKUP($J528,context!$K$2:$AC$348,8,FALSE)</f>
        <v>0.2</v>
      </c>
      <c r="AJ528" s="149">
        <f>VLOOKUP($J528,context!$K$2:$AC$348,9,FALSE)</f>
        <v>0</v>
      </c>
      <c r="AK528" s="149">
        <f>VLOOKUP($J528,context!$K$2:$AC$348,10,FALSE)</f>
        <v>0</v>
      </c>
      <c r="AL528" s="149">
        <f>VLOOKUP($J528,context!$K$2:$AC$348,11,FALSE)</f>
        <v>0.8</v>
      </c>
      <c r="AM528" s="149">
        <f>VLOOKUP($J528,context!$K$2:$AC$348,12,FALSE)</f>
        <v>0.2</v>
      </c>
      <c r="AN528" s="149">
        <f>VLOOKUP($J528,context!$K$2:$AC$348,13,FALSE)</f>
        <v>0.6</v>
      </c>
      <c r="AO528" s="149">
        <f>VLOOKUP($J528,context!$K$2:$AC$348,14,FALSE)</f>
        <v>0.6</v>
      </c>
      <c r="AP528" s="149">
        <f>VLOOKUP($J528,context!$K$2:$AC$348,15,FALSE)</f>
        <v>0</v>
      </c>
      <c r="AQ528" s="149">
        <f>VLOOKUP($J528,context!$K$2:$AC$348,16,FALSE)</f>
        <v>0.4</v>
      </c>
      <c r="AR528" s="149">
        <f t="shared" si="10"/>
        <v>2.8</v>
      </c>
    </row>
    <row r="529" spans="1:44" hidden="1">
      <c r="A529" s="52">
        <v>732</v>
      </c>
      <c r="B529" s="52" t="s">
        <v>13</v>
      </c>
      <c r="C529" s="117" t="s">
        <v>1902</v>
      </c>
      <c r="E529" s="69" t="s">
        <v>2271</v>
      </c>
      <c r="G529" s="62" t="s">
        <v>2086</v>
      </c>
      <c r="J529" s="70" t="s">
        <v>444</v>
      </c>
      <c r="K529" s="69" t="s">
        <v>2087</v>
      </c>
      <c r="L529" s="69">
        <v>1</v>
      </c>
      <c r="N529" s="63">
        <v>0.8</v>
      </c>
      <c r="P529" s="77" t="s">
        <v>65</v>
      </c>
      <c r="Q529" s="67" t="s">
        <v>608</v>
      </c>
      <c r="R529" s="68" t="s">
        <v>608</v>
      </c>
      <c r="S529" s="74" t="s">
        <v>66</v>
      </c>
      <c r="T529" s="115" t="s">
        <v>66</v>
      </c>
      <c r="U529" s="121" t="s">
        <v>171</v>
      </c>
      <c r="AB529" s="69" t="s">
        <v>2941</v>
      </c>
      <c r="AC529" s="69">
        <v>0</v>
      </c>
      <c r="AE529" s="131" t="s">
        <v>444</v>
      </c>
      <c r="AF529" s="149">
        <f>VLOOKUP($J529,context!$K$2:$AC$348,5,FALSE)</f>
        <v>0</v>
      </c>
      <c r="AG529" s="149">
        <f>VLOOKUP($J529,context!$K$2:$AC$348,6,FALSE)</f>
        <v>0</v>
      </c>
      <c r="AH529" s="149">
        <f>VLOOKUP($J529,context!$K$2:$AC$348,7,FALSE)</f>
        <v>0</v>
      </c>
      <c r="AI529" s="149">
        <f>VLOOKUP($J529,context!$K$2:$AC$348,8,FALSE)</f>
        <v>0.2</v>
      </c>
      <c r="AJ529" s="149">
        <f>VLOOKUP($J529,context!$K$2:$AC$348,9,FALSE)</f>
        <v>0</v>
      </c>
      <c r="AK529" s="149">
        <f>VLOOKUP($J529,context!$K$2:$AC$348,10,FALSE)</f>
        <v>0</v>
      </c>
      <c r="AL529" s="149">
        <f>VLOOKUP($J529,context!$K$2:$AC$348,11,FALSE)</f>
        <v>0.8</v>
      </c>
      <c r="AM529" s="149">
        <f>VLOOKUP($J529,context!$K$2:$AC$348,12,FALSE)</f>
        <v>0.2</v>
      </c>
      <c r="AN529" s="149">
        <f>VLOOKUP($J529,context!$K$2:$AC$348,13,FALSE)</f>
        <v>0.6</v>
      </c>
      <c r="AO529" s="149">
        <f>VLOOKUP($J529,context!$K$2:$AC$348,14,FALSE)</f>
        <v>0.6</v>
      </c>
      <c r="AP529" s="149">
        <f>VLOOKUP($J529,context!$K$2:$AC$348,15,FALSE)</f>
        <v>0</v>
      </c>
      <c r="AQ529" s="149">
        <f>VLOOKUP($J529,context!$K$2:$AC$348,16,FALSE)</f>
        <v>0.4</v>
      </c>
      <c r="AR529" s="149">
        <f t="shared" si="10"/>
        <v>2.8</v>
      </c>
    </row>
    <row r="530" spans="1:44" hidden="1">
      <c r="A530" s="52">
        <v>733</v>
      </c>
      <c r="B530" s="52" t="s">
        <v>13</v>
      </c>
      <c r="C530" s="117" t="s">
        <v>1902</v>
      </c>
      <c r="E530" s="69" t="s">
        <v>2271</v>
      </c>
      <c r="G530" s="62" t="s">
        <v>2088</v>
      </c>
      <c r="J530" s="70" t="s">
        <v>444</v>
      </c>
      <c r="K530" s="69" t="s">
        <v>2089</v>
      </c>
      <c r="N530" s="63">
        <v>0.8</v>
      </c>
      <c r="P530" s="77" t="s">
        <v>65</v>
      </c>
      <c r="Q530" s="67" t="s">
        <v>608</v>
      </c>
      <c r="R530" s="68" t="s">
        <v>608</v>
      </c>
      <c r="S530" s="74" t="s">
        <v>66</v>
      </c>
      <c r="T530" s="115" t="s">
        <v>66</v>
      </c>
      <c r="U530" s="121" t="s">
        <v>171</v>
      </c>
      <c r="AB530" s="69" t="s">
        <v>2941</v>
      </c>
      <c r="AC530" s="69">
        <v>0</v>
      </c>
      <c r="AE530" s="131" t="s">
        <v>444</v>
      </c>
      <c r="AF530" s="149">
        <f>VLOOKUP($J530,context!$K$2:$AC$348,5,FALSE)</f>
        <v>0</v>
      </c>
      <c r="AG530" s="149">
        <f>VLOOKUP($J530,context!$K$2:$AC$348,6,FALSE)</f>
        <v>0</v>
      </c>
      <c r="AH530" s="149">
        <f>VLOOKUP($J530,context!$K$2:$AC$348,7,FALSE)</f>
        <v>0</v>
      </c>
      <c r="AI530" s="149">
        <f>VLOOKUP($J530,context!$K$2:$AC$348,8,FALSE)</f>
        <v>0.2</v>
      </c>
      <c r="AJ530" s="149">
        <f>VLOOKUP($J530,context!$K$2:$AC$348,9,FALSE)</f>
        <v>0</v>
      </c>
      <c r="AK530" s="149">
        <f>VLOOKUP($J530,context!$K$2:$AC$348,10,FALSE)</f>
        <v>0</v>
      </c>
      <c r="AL530" s="149">
        <f>VLOOKUP($J530,context!$K$2:$AC$348,11,FALSE)</f>
        <v>0.8</v>
      </c>
      <c r="AM530" s="149">
        <f>VLOOKUP($J530,context!$K$2:$AC$348,12,FALSE)</f>
        <v>0.2</v>
      </c>
      <c r="AN530" s="149">
        <f>VLOOKUP($J530,context!$K$2:$AC$348,13,FALSE)</f>
        <v>0.6</v>
      </c>
      <c r="AO530" s="149">
        <f>VLOOKUP($J530,context!$K$2:$AC$348,14,FALSE)</f>
        <v>0.6</v>
      </c>
      <c r="AP530" s="149">
        <f>VLOOKUP($J530,context!$K$2:$AC$348,15,FALSE)</f>
        <v>0</v>
      </c>
      <c r="AQ530" s="149">
        <f>VLOOKUP($J530,context!$K$2:$AC$348,16,FALSE)</f>
        <v>0.4</v>
      </c>
      <c r="AR530" s="149">
        <f t="shared" si="10"/>
        <v>2.8</v>
      </c>
    </row>
    <row r="531" spans="1:44" hidden="1">
      <c r="A531" s="52">
        <v>829</v>
      </c>
      <c r="B531" s="52" t="s">
        <v>13</v>
      </c>
      <c r="C531" s="117" t="s">
        <v>1902</v>
      </c>
      <c r="E531" s="69" t="s">
        <v>2271</v>
      </c>
      <c r="G531" s="62" t="s">
        <v>2233</v>
      </c>
      <c r="J531" s="70" t="s">
        <v>444</v>
      </c>
      <c r="K531" s="69" t="s">
        <v>2234</v>
      </c>
      <c r="L531" s="69">
        <v>1</v>
      </c>
      <c r="N531" s="63">
        <v>0.8</v>
      </c>
      <c r="P531" s="77" t="s">
        <v>65</v>
      </c>
      <c r="Q531" s="67" t="s">
        <v>608</v>
      </c>
      <c r="R531" s="68" t="s">
        <v>608</v>
      </c>
      <c r="S531" s="74" t="s">
        <v>66</v>
      </c>
      <c r="T531" s="115" t="s">
        <v>66</v>
      </c>
      <c r="U531" s="121" t="s">
        <v>171</v>
      </c>
      <c r="AB531" s="69" t="s">
        <v>2941</v>
      </c>
      <c r="AC531" s="69">
        <v>0</v>
      </c>
      <c r="AE531" s="131" t="s">
        <v>444</v>
      </c>
      <c r="AF531" s="149">
        <f>VLOOKUP($J531,context!$K$2:$AC$348,5,FALSE)</f>
        <v>0</v>
      </c>
      <c r="AG531" s="149">
        <f>VLOOKUP($J531,context!$K$2:$AC$348,6,FALSE)</f>
        <v>0</v>
      </c>
      <c r="AH531" s="149">
        <f>VLOOKUP($J531,context!$K$2:$AC$348,7,FALSE)</f>
        <v>0</v>
      </c>
      <c r="AI531" s="149">
        <f>VLOOKUP($J531,context!$K$2:$AC$348,8,FALSE)</f>
        <v>0.2</v>
      </c>
      <c r="AJ531" s="149">
        <f>VLOOKUP($J531,context!$K$2:$AC$348,9,FALSE)</f>
        <v>0</v>
      </c>
      <c r="AK531" s="149">
        <f>VLOOKUP($J531,context!$K$2:$AC$348,10,FALSE)</f>
        <v>0</v>
      </c>
      <c r="AL531" s="149">
        <f>VLOOKUP($J531,context!$K$2:$AC$348,11,FALSE)</f>
        <v>0.8</v>
      </c>
      <c r="AM531" s="149">
        <f>VLOOKUP($J531,context!$K$2:$AC$348,12,FALSE)</f>
        <v>0.2</v>
      </c>
      <c r="AN531" s="149">
        <f>VLOOKUP($J531,context!$K$2:$AC$348,13,FALSE)</f>
        <v>0.6</v>
      </c>
      <c r="AO531" s="149">
        <f>VLOOKUP($J531,context!$K$2:$AC$348,14,FALSE)</f>
        <v>0.6</v>
      </c>
      <c r="AP531" s="149">
        <f>VLOOKUP($J531,context!$K$2:$AC$348,15,FALSE)</f>
        <v>0</v>
      </c>
      <c r="AQ531" s="149">
        <f>VLOOKUP($J531,context!$K$2:$AC$348,16,FALSE)</f>
        <v>0.4</v>
      </c>
      <c r="AR531" s="149">
        <f t="shared" si="10"/>
        <v>2.8</v>
      </c>
    </row>
    <row r="532" spans="1:44" hidden="1">
      <c r="A532" s="52">
        <v>373</v>
      </c>
      <c r="B532" s="52" t="s">
        <v>2708</v>
      </c>
      <c r="C532" s="66" t="s">
        <v>905</v>
      </c>
      <c r="D532" s="52"/>
      <c r="E532" s="77" t="s">
        <v>906</v>
      </c>
      <c r="F532" s="50">
        <v>5</v>
      </c>
      <c r="G532" s="50" t="s">
        <v>1076</v>
      </c>
      <c r="H532" s="77" t="s">
        <v>254</v>
      </c>
      <c r="I532" s="69" t="s">
        <v>254</v>
      </c>
      <c r="J532" s="70" t="s">
        <v>254</v>
      </c>
      <c r="K532" s="77"/>
      <c r="L532" s="77">
        <v>0</v>
      </c>
      <c r="M532" s="77"/>
      <c r="N532" s="6">
        <v>1</v>
      </c>
      <c r="O532" s="55">
        <v>43015</v>
      </c>
      <c r="P532" s="77" t="s">
        <v>65</v>
      </c>
      <c r="Q532" s="67" t="s">
        <v>608</v>
      </c>
      <c r="R532" s="68" t="s">
        <v>254</v>
      </c>
      <c r="S532" s="74" t="s">
        <v>66</v>
      </c>
      <c r="T532" s="115" t="s">
        <v>66</v>
      </c>
      <c r="U532" s="121" t="s">
        <v>171</v>
      </c>
      <c r="W532" s="77"/>
      <c r="X532" s="69" t="s">
        <v>609</v>
      </c>
      <c r="Y532" s="77"/>
      <c r="Z532" s="77"/>
      <c r="AB532" s="77"/>
      <c r="AC532" s="69">
        <v>1</v>
      </c>
      <c r="AD532" s="7"/>
      <c r="AE532" s="70" t="s">
        <v>2980</v>
      </c>
      <c r="AF532" s="149">
        <f>VLOOKUP($J532,context!$K$2:$AC$348,5,FALSE)</f>
        <v>0</v>
      </c>
      <c r="AG532" s="149">
        <f>VLOOKUP($J532,context!$K$2:$AC$348,6,FALSE)</f>
        <v>0</v>
      </c>
      <c r="AH532" s="149">
        <f>VLOOKUP($J532,context!$K$2:$AC$348,7,FALSE)</f>
        <v>0</v>
      </c>
      <c r="AI532" s="149">
        <f>VLOOKUP($J532,context!$K$2:$AC$348,8,FALSE)</f>
        <v>1</v>
      </c>
      <c r="AJ532" s="149">
        <f>VLOOKUP($J532,context!$K$2:$AC$348,9,FALSE)</f>
        <v>0.6</v>
      </c>
      <c r="AK532" s="149">
        <f>VLOOKUP($J532,context!$K$2:$AC$348,10,FALSE)</f>
        <v>0.6</v>
      </c>
      <c r="AL532" s="149">
        <f>VLOOKUP($J532,context!$K$2:$AC$348,11,FALSE)</f>
        <v>0</v>
      </c>
      <c r="AM532" s="149">
        <f>VLOOKUP($J532,context!$K$2:$AC$348,12,FALSE)</f>
        <v>0.2</v>
      </c>
      <c r="AN532" s="149">
        <f>VLOOKUP($J532,context!$K$2:$AC$348,13,FALSE)</f>
        <v>0.8</v>
      </c>
      <c r="AO532" s="149">
        <f>VLOOKUP($J532,context!$K$2:$AC$348,14,FALSE)</f>
        <v>0.2</v>
      </c>
      <c r="AP532" s="149">
        <f>VLOOKUP($J532,context!$K$2:$AC$348,15,FALSE)</f>
        <v>0</v>
      </c>
      <c r="AQ532" s="149">
        <f>VLOOKUP($J532,context!$K$2:$AC$348,16,FALSE)</f>
        <v>0.4</v>
      </c>
      <c r="AR532" s="149">
        <f t="shared" si="10"/>
        <v>3.8000000000000003</v>
      </c>
    </row>
    <row r="533" spans="1:44" hidden="1">
      <c r="A533" s="52">
        <v>115</v>
      </c>
      <c r="B533" s="52" t="s">
        <v>13</v>
      </c>
      <c r="C533" s="66" t="s">
        <v>730</v>
      </c>
      <c r="D533" s="52"/>
      <c r="E533" s="77" t="s">
        <v>722</v>
      </c>
      <c r="F533" s="50">
        <v>4</v>
      </c>
      <c r="G533" s="50" t="s">
        <v>254</v>
      </c>
      <c r="H533" s="77"/>
      <c r="I533" s="69" t="s">
        <v>254</v>
      </c>
      <c r="J533" s="70" t="s">
        <v>254</v>
      </c>
      <c r="K533" s="77"/>
      <c r="L533" s="77">
        <v>0</v>
      </c>
      <c r="M533" s="77"/>
      <c r="N533" s="6">
        <v>1</v>
      </c>
      <c r="O533" s="55">
        <v>43017</v>
      </c>
      <c r="P533" s="77" t="s">
        <v>65</v>
      </c>
      <c r="Q533" s="67" t="s">
        <v>108</v>
      </c>
      <c r="R533" s="68" t="s">
        <v>254</v>
      </c>
      <c r="S533" s="74" t="s">
        <v>66</v>
      </c>
      <c r="T533" s="115" t="s">
        <v>66</v>
      </c>
      <c r="U533" s="121" t="s">
        <v>171</v>
      </c>
      <c r="W533" s="77"/>
      <c r="X533" s="69" t="s">
        <v>609</v>
      </c>
      <c r="Y533" s="77"/>
      <c r="Z533" s="77"/>
      <c r="AB533" s="77"/>
      <c r="AC533" s="69">
        <v>1</v>
      </c>
      <c r="AD533" s="7"/>
      <c r="AE533" s="70" t="s">
        <v>2980</v>
      </c>
      <c r="AF533" s="149">
        <f>VLOOKUP($J533,context!$K$2:$AC$348,5,FALSE)</f>
        <v>0</v>
      </c>
      <c r="AG533" s="149">
        <f>VLOOKUP($J533,context!$K$2:$AC$348,6,FALSE)</f>
        <v>0</v>
      </c>
      <c r="AH533" s="149">
        <f>VLOOKUP($J533,context!$K$2:$AC$348,7,FALSE)</f>
        <v>0</v>
      </c>
      <c r="AI533" s="149">
        <f>VLOOKUP($J533,context!$K$2:$AC$348,8,FALSE)</f>
        <v>1</v>
      </c>
      <c r="AJ533" s="149">
        <f>VLOOKUP($J533,context!$K$2:$AC$348,9,FALSE)</f>
        <v>0.6</v>
      </c>
      <c r="AK533" s="149">
        <f>VLOOKUP($J533,context!$K$2:$AC$348,10,FALSE)</f>
        <v>0.6</v>
      </c>
      <c r="AL533" s="149">
        <f>VLOOKUP($J533,context!$K$2:$AC$348,11,FALSE)</f>
        <v>0</v>
      </c>
      <c r="AM533" s="149">
        <f>VLOOKUP($J533,context!$K$2:$AC$348,12,FALSE)</f>
        <v>0.2</v>
      </c>
      <c r="AN533" s="149">
        <f>VLOOKUP($J533,context!$K$2:$AC$348,13,FALSE)</f>
        <v>0.8</v>
      </c>
      <c r="AO533" s="149">
        <f>VLOOKUP($J533,context!$K$2:$AC$348,14,FALSE)</f>
        <v>0.2</v>
      </c>
      <c r="AP533" s="149">
        <f>VLOOKUP($J533,context!$K$2:$AC$348,15,FALSE)</f>
        <v>0</v>
      </c>
      <c r="AQ533" s="149">
        <f>VLOOKUP($J533,context!$K$2:$AC$348,16,FALSE)</f>
        <v>0.4</v>
      </c>
      <c r="AR533" s="149">
        <f t="shared" si="10"/>
        <v>3.8000000000000003</v>
      </c>
    </row>
    <row r="534" spans="1:44">
      <c r="A534" s="52">
        <v>550</v>
      </c>
      <c r="B534" s="52" t="s">
        <v>2708</v>
      </c>
      <c r="C534" s="66" t="s">
        <v>1774</v>
      </c>
      <c r="E534" s="69" t="s">
        <v>1778</v>
      </c>
      <c r="F534" s="69" t="s">
        <v>1779</v>
      </c>
      <c r="G534" s="61" t="s">
        <v>254</v>
      </c>
      <c r="I534" s="61" t="s">
        <v>254</v>
      </c>
      <c r="J534" s="70" t="s">
        <v>254</v>
      </c>
      <c r="K534" s="69" t="s">
        <v>1776</v>
      </c>
      <c r="L534" s="77">
        <v>0</v>
      </c>
      <c r="N534" s="63">
        <v>1</v>
      </c>
      <c r="P534" s="77" t="s">
        <v>65</v>
      </c>
      <c r="Q534" s="67" t="s">
        <v>608</v>
      </c>
      <c r="R534" s="68" t="s">
        <v>254</v>
      </c>
      <c r="S534" s="74" t="s">
        <v>66</v>
      </c>
      <c r="T534" s="115" t="s">
        <v>66</v>
      </c>
      <c r="U534" s="121" t="s">
        <v>171</v>
      </c>
      <c r="X534" s="69" t="s">
        <v>609</v>
      </c>
      <c r="AC534" s="69">
        <v>1</v>
      </c>
      <c r="AE534" s="70" t="s">
        <v>2980</v>
      </c>
      <c r="AF534" s="149">
        <f>VLOOKUP($J534,context!$K$2:$AC$348,5,FALSE)</f>
        <v>0</v>
      </c>
      <c r="AG534" s="149">
        <f>VLOOKUP($J534,context!$K$2:$AC$348,6,FALSE)</f>
        <v>0</v>
      </c>
      <c r="AH534" s="149">
        <f>VLOOKUP($J534,context!$K$2:$AC$348,7,FALSE)</f>
        <v>0</v>
      </c>
      <c r="AI534" s="149">
        <f>VLOOKUP($J534,context!$K$2:$AC$348,8,FALSE)</f>
        <v>1</v>
      </c>
      <c r="AJ534" s="149">
        <f>VLOOKUP($J534,context!$K$2:$AC$348,9,FALSE)</f>
        <v>0.6</v>
      </c>
      <c r="AK534" s="149">
        <f>VLOOKUP($J534,context!$K$2:$AC$348,10,FALSE)</f>
        <v>0.6</v>
      </c>
      <c r="AL534" s="149">
        <f>VLOOKUP($J534,context!$K$2:$AC$348,11,FALSE)</f>
        <v>0</v>
      </c>
      <c r="AM534" s="149">
        <f>VLOOKUP($J534,context!$K$2:$AC$348,12,FALSE)</f>
        <v>0.2</v>
      </c>
      <c r="AN534" s="149">
        <f>VLOOKUP($J534,context!$K$2:$AC$348,13,FALSE)</f>
        <v>0.8</v>
      </c>
      <c r="AO534" s="149">
        <f>VLOOKUP($J534,context!$K$2:$AC$348,14,FALSE)</f>
        <v>0.2</v>
      </c>
      <c r="AP534" s="149">
        <f>VLOOKUP($J534,context!$K$2:$AC$348,15,FALSE)</f>
        <v>0</v>
      </c>
      <c r="AQ534" s="149">
        <f>VLOOKUP($J534,context!$K$2:$AC$348,16,FALSE)</f>
        <v>0.4</v>
      </c>
      <c r="AR534" s="149">
        <f t="shared" si="10"/>
        <v>3.8000000000000003</v>
      </c>
    </row>
    <row r="535" spans="1:44" hidden="1">
      <c r="A535" s="52">
        <v>345</v>
      </c>
      <c r="B535" s="52" t="s">
        <v>2708</v>
      </c>
      <c r="C535" s="66" t="s">
        <v>905</v>
      </c>
      <c r="D535" s="52"/>
      <c r="E535" s="77" t="s">
        <v>906</v>
      </c>
      <c r="F535" s="50">
        <v>5</v>
      </c>
      <c r="G535" s="50" t="s">
        <v>1020</v>
      </c>
      <c r="H535" s="77" t="s">
        <v>1020</v>
      </c>
      <c r="I535" s="69" t="s">
        <v>1020</v>
      </c>
      <c r="J535" s="70" t="s">
        <v>2987</v>
      </c>
      <c r="K535" s="69" t="s">
        <v>1022</v>
      </c>
      <c r="L535" s="69">
        <v>1</v>
      </c>
      <c r="M535" s="77"/>
      <c r="N535" s="6">
        <v>0.6</v>
      </c>
      <c r="O535" s="55">
        <v>43015</v>
      </c>
      <c r="P535" s="77" t="s">
        <v>65</v>
      </c>
      <c r="Q535" s="67" t="s">
        <v>108</v>
      </c>
      <c r="R535" s="68" t="s">
        <v>210</v>
      </c>
      <c r="S535" s="74" t="s">
        <v>210</v>
      </c>
      <c r="T535" s="115" t="s">
        <v>210</v>
      </c>
      <c r="U535" s="121" t="s">
        <v>171</v>
      </c>
      <c r="V535" s="121" t="s">
        <v>167</v>
      </c>
      <c r="W535" s="77"/>
      <c r="X535" s="69" t="s">
        <v>609</v>
      </c>
      <c r="Y535" s="77"/>
      <c r="Z535" s="77"/>
      <c r="AB535" s="69"/>
      <c r="AC535" s="69">
        <v>1</v>
      </c>
      <c r="AD535" s="7" t="s">
        <v>1023</v>
      </c>
      <c r="AE535" s="159" t="s">
        <v>254</v>
      </c>
      <c r="AF535" s="149" t="e">
        <f>VLOOKUP($J535,context!$K$2:$AC$348,5,FALSE)</f>
        <v>#N/A</v>
      </c>
      <c r="AG535" s="149" t="e">
        <f>VLOOKUP($J535,context!$K$2:$AC$348,6,FALSE)</f>
        <v>#N/A</v>
      </c>
      <c r="AH535" s="149" t="e">
        <f>VLOOKUP($J535,context!$K$2:$AC$348,7,FALSE)</f>
        <v>#N/A</v>
      </c>
      <c r="AI535" s="149" t="e">
        <f>VLOOKUP($J535,context!$K$2:$AC$348,8,FALSE)</f>
        <v>#N/A</v>
      </c>
      <c r="AJ535" s="149" t="e">
        <f>VLOOKUP($J535,context!$K$2:$AC$348,9,FALSE)</f>
        <v>#N/A</v>
      </c>
      <c r="AK535" s="149" t="e">
        <f>VLOOKUP($J535,context!$K$2:$AC$348,10,FALSE)</f>
        <v>#N/A</v>
      </c>
      <c r="AL535" s="149" t="e">
        <f>VLOOKUP($J535,context!$K$2:$AC$348,11,FALSE)</f>
        <v>#N/A</v>
      </c>
      <c r="AM535" s="149" t="e">
        <f>VLOOKUP($J535,context!$K$2:$AC$348,12,FALSE)</f>
        <v>#N/A</v>
      </c>
      <c r="AN535" s="149" t="e">
        <f>VLOOKUP($J535,context!$K$2:$AC$348,13,FALSE)</f>
        <v>#N/A</v>
      </c>
      <c r="AO535" s="149" t="e">
        <f>VLOOKUP($J535,context!$K$2:$AC$348,14,FALSE)</f>
        <v>#N/A</v>
      </c>
      <c r="AP535" s="149" t="e">
        <f>VLOOKUP($J535,context!$K$2:$AC$348,15,FALSE)</f>
        <v>#N/A</v>
      </c>
      <c r="AQ535" s="149" t="e">
        <f>VLOOKUP($J535,context!$K$2:$AC$348,16,FALSE)</f>
        <v>#N/A</v>
      </c>
      <c r="AR535" s="149" t="e">
        <f t="shared" si="10"/>
        <v>#N/A</v>
      </c>
    </row>
    <row r="536" spans="1:44" hidden="1">
      <c r="A536" s="52">
        <v>403</v>
      </c>
      <c r="B536" s="52" t="s">
        <v>2708</v>
      </c>
      <c r="C536" s="52" t="s">
        <v>905</v>
      </c>
      <c r="D536" s="52"/>
      <c r="E536" s="175" t="s">
        <v>1104</v>
      </c>
      <c r="F536" s="176">
        <v>4</v>
      </c>
      <c r="G536" s="175" t="s">
        <v>1020</v>
      </c>
      <c r="H536" s="77"/>
      <c r="I536" s="69" t="s">
        <v>1020</v>
      </c>
      <c r="J536" s="177" t="s">
        <v>2987</v>
      </c>
      <c r="K536" s="175" t="s">
        <v>1020</v>
      </c>
      <c r="L536" s="175">
        <v>0</v>
      </c>
      <c r="M536" s="175"/>
      <c r="N536" s="52">
        <v>0.6</v>
      </c>
      <c r="O536" s="55">
        <v>43015</v>
      </c>
      <c r="P536" s="77" t="s">
        <v>65</v>
      </c>
      <c r="Q536" s="67" t="s">
        <v>108</v>
      </c>
      <c r="R536" s="177" t="s">
        <v>210</v>
      </c>
      <c r="S536" s="177" t="s">
        <v>210</v>
      </c>
      <c r="T536" s="52" t="s">
        <v>210</v>
      </c>
      <c r="U536" s="178" t="s">
        <v>171</v>
      </c>
      <c r="V536" s="178" t="s">
        <v>167</v>
      </c>
      <c r="W536" s="175"/>
      <c r="X536" s="175" t="s">
        <v>609</v>
      </c>
      <c r="Y536" s="175"/>
      <c r="Z536" s="175"/>
      <c r="AA536" s="175"/>
      <c r="AB536" s="175"/>
      <c r="AC536" s="175">
        <v>1</v>
      </c>
      <c r="AD536" s="175" t="s">
        <v>1023</v>
      </c>
      <c r="AE536" s="180" t="s">
        <v>254</v>
      </c>
      <c r="AF536" s="179" t="e">
        <f>VLOOKUP($J536,context!$K$2:$AC$348,5,FALSE)</f>
        <v>#N/A</v>
      </c>
      <c r="AG536" s="179" t="e">
        <f>VLOOKUP($J536,context!$K$2:$AC$348,6,FALSE)</f>
        <v>#N/A</v>
      </c>
      <c r="AH536" s="179" t="e">
        <f>VLOOKUP($J536,context!$K$2:$AC$348,7,FALSE)</f>
        <v>#N/A</v>
      </c>
      <c r="AI536" s="179" t="e">
        <f>VLOOKUP($J536,context!$K$2:$AC$348,8,FALSE)</f>
        <v>#N/A</v>
      </c>
      <c r="AJ536" s="179" t="e">
        <f>VLOOKUP($J536,context!$K$2:$AC$348,9,FALSE)</f>
        <v>#N/A</v>
      </c>
      <c r="AK536" s="179" t="e">
        <f>VLOOKUP($J536,context!$K$2:$AC$348,10,FALSE)</f>
        <v>#N/A</v>
      </c>
      <c r="AL536" s="179" t="e">
        <f>VLOOKUP($J536,context!$K$2:$AC$348,11,FALSE)</f>
        <v>#N/A</v>
      </c>
      <c r="AM536" s="179" t="e">
        <f>VLOOKUP($J536,context!$K$2:$AC$348,12,FALSE)</f>
        <v>#N/A</v>
      </c>
      <c r="AN536" s="179" t="e">
        <f>VLOOKUP($J536,context!$K$2:$AC$348,13,FALSE)</f>
        <v>#N/A</v>
      </c>
      <c r="AO536" s="179" t="e">
        <f>VLOOKUP($J536,context!$K$2:$AC$348,14,FALSE)</f>
        <v>#N/A</v>
      </c>
      <c r="AP536" s="179" t="e">
        <f>VLOOKUP($J536,context!$K$2:$AC$348,15,FALSE)</f>
        <v>#N/A</v>
      </c>
      <c r="AQ536" s="179" t="e">
        <f>VLOOKUP($J536,context!$K$2:$AC$348,16,FALSE)</f>
        <v>#N/A</v>
      </c>
      <c r="AR536" s="149" t="e">
        <f t="shared" si="10"/>
        <v>#N/A</v>
      </c>
    </row>
    <row r="537" spans="1:44" hidden="1">
      <c r="A537" s="122">
        <v>938</v>
      </c>
      <c r="B537" s="52" t="s">
        <v>13</v>
      </c>
      <c r="C537" s="66" t="s">
        <v>32</v>
      </c>
      <c r="D537" s="52"/>
      <c r="E537" s="77" t="s">
        <v>1190</v>
      </c>
      <c r="F537" s="50">
        <v>3</v>
      </c>
      <c r="G537" s="50" t="s">
        <v>1200</v>
      </c>
      <c r="H537" s="77"/>
      <c r="I537" s="69" t="s">
        <v>1200</v>
      </c>
      <c r="J537" s="70" t="s">
        <v>2373</v>
      </c>
      <c r="K537" s="77"/>
      <c r="L537" s="77">
        <v>0</v>
      </c>
      <c r="M537" s="77"/>
      <c r="N537" s="6">
        <v>0.6</v>
      </c>
      <c r="O537" s="55">
        <v>42328</v>
      </c>
      <c r="P537" s="77" t="s">
        <v>65</v>
      </c>
      <c r="Q537" s="67" t="s">
        <v>608</v>
      </c>
      <c r="R537" s="68" t="s">
        <v>608</v>
      </c>
      <c r="S537" s="74" t="s">
        <v>66</v>
      </c>
      <c r="T537" s="115" t="s">
        <v>66</v>
      </c>
      <c r="U537" s="121" t="s">
        <v>171</v>
      </c>
      <c r="W537" s="77"/>
      <c r="X537" s="69" t="s">
        <v>609</v>
      </c>
      <c r="Y537" s="69" t="s">
        <v>609</v>
      </c>
      <c r="Z537" s="77"/>
      <c r="AB537" s="69" t="s">
        <v>2941</v>
      </c>
      <c r="AC537" s="69">
        <v>0</v>
      </c>
      <c r="AD537" s="7"/>
      <c r="AE537" s="131" t="s">
        <v>444</v>
      </c>
      <c r="AF537" s="149">
        <f>VLOOKUP($J537,context!$K$2:$AC$348,5,FALSE)</f>
        <v>0</v>
      </c>
      <c r="AG537" s="149">
        <f>VLOOKUP($J537,context!$K$2:$AC$348,6,FALSE)</f>
        <v>0</v>
      </c>
      <c r="AH537" s="149">
        <f>VLOOKUP($J537,context!$K$2:$AC$348,7,FALSE)</f>
        <v>0</v>
      </c>
      <c r="AI537" s="149">
        <f>VLOOKUP($J537,context!$K$2:$AC$348,8,FALSE)</f>
        <v>0.2</v>
      </c>
      <c r="AJ537" s="149">
        <f>VLOOKUP($J537,context!$K$2:$AC$348,9,FALSE)</f>
        <v>0</v>
      </c>
      <c r="AK537" s="149">
        <f>VLOOKUP($J537,context!$K$2:$AC$348,10,FALSE)</f>
        <v>0</v>
      </c>
      <c r="AL537" s="149">
        <f>VLOOKUP($J537,context!$K$2:$AC$348,11,FALSE)</f>
        <v>0.8</v>
      </c>
      <c r="AM537" s="149">
        <f>VLOOKUP($J537,context!$K$2:$AC$348,12,FALSE)</f>
        <v>0.4</v>
      </c>
      <c r="AN537" s="149">
        <f>VLOOKUP($J537,context!$K$2:$AC$348,13,FALSE)</f>
        <v>0.8</v>
      </c>
      <c r="AO537" s="149">
        <f>VLOOKUP($J537,context!$K$2:$AC$348,14,FALSE)</f>
        <v>0.8</v>
      </c>
      <c r="AP537" s="149">
        <f>VLOOKUP($J537,context!$K$2:$AC$348,15,FALSE)</f>
        <v>0</v>
      </c>
      <c r="AQ537" s="149">
        <f>VLOOKUP($J537,context!$K$2:$AC$348,16,FALSE)</f>
        <v>0.4</v>
      </c>
      <c r="AR537" s="149">
        <f t="shared" si="10"/>
        <v>3.4</v>
      </c>
    </row>
    <row r="538" spans="1:44" hidden="1">
      <c r="A538" s="52">
        <v>772</v>
      </c>
      <c r="B538" s="52" t="s">
        <v>13</v>
      </c>
      <c r="C538" s="117" t="s">
        <v>1902</v>
      </c>
      <c r="E538" s="69" t="s">
        <v>2271</v>
      </c>
      <c r="G538" s="62" t="s">
        <v>2148</v>
      </c>
      <c r="J538" s="70" t="s">
        <v>2148</v>
      </c>
      <c r="K538" s="69" t="s">
        <v>2339</v>
      </c>
      <c r="L538" s="69"/>
      <c r="N538" s="63">
        <v>1</v>
      </c>
      <c r="P538" s="77" t="s">
        <v>65</v>
      </c>
      <c r="Q538" s="67" t="s">
        <v>248</v>
      </c>
      <c r="R538" s="68" t="s">
        <v>248</v>
      </c>
      <c r="S538" s="74" t="s">
        <v>66</v>
      </c>
      <c r="T538" s="115" t="s">
        <v>66</v>
      </c>
      <c r="U538" s="121" t="s">
        <v>171</v>
      </c>
      <c r="AB538" s="69" t="s">
        <v>2600</v>
      </c>
      <c r="AE538" s="131" t="s">
        <v>2776</v>
      </c>
      <c r="AF538" s="149">
        <f>VLOOKUP($J538,context!$K$2:$AC$348,5,FALSE)</f>
        <v>0</v>
      </c>
      <c r="AG538" s="149">
        <f>VLOOKUP($J538,context!$K$2:$AC$348,6,FALSE)</f>
        <v>0</v>
      </c>
      <c r="AH538" s="149">
        <f>VLOOKUP($J538,context!$K$2:$AC$348,7,FALSE)</f>
        <v>0</v>
      </c>
      <c r="AI538" s="149">
        <f>VLOOKUP($J538,context!$K$2:$AC$348,8,FALSE)</f>
        <v>0.6</v>
      </c>
      <c r="AJ538" s="149">
        <f>VLOOKUP($J538,context!$K$2:$AC$348,9,FALSE)</f>
        <v>0</v>
      </c>
      <c r="AK538" s="149">
        <f>VLOOKUP($J538,context!$K$2:$AC$348,10,FALSE)</f>
        <v>0</v>
      </c>
      <c r="AL538" s="149">
        <f>VLOOKUP($J538,context!$K$2:$AC$348,11,FALSE)</f>
        <v>0.2</v>
      </c>
      <c r="AM538" s="149">
        <f>VLOOKUP($J538,context!$K$2:$AC$348,12,FALSE)</f>
        <v>0</v>
      </c>
      <c r="AN538" s="149">
        <f>VLOOKUP($J538,context!$K$2:$AC$348,13,FALSE)</f>
        <v>0</v>
      </c>
      <c r="AO538" s="149">
        <f>VLOOKUP($J538,context!$K$2:$AC$348,14,FALSE)</f>
        <v>0</v>
      </c>
      <c r="AP538" s="149">
        <f>VLOOKUP($J538,context!$K$2:$AC$348,15,FALSE)</f>
        <v>0</v>
      </c>
      <c r="AQ538" s="149">
        <f>VLOOKUP($J538,context!$K$2:$AC$348,16,FALSE)</f>
        <v>0.2</v>
      </c>
      <c r="AR538" s="149">
        <f t="shared" si="10"/>
        <v>1</v>
      </c>
    </row>
    <row r="539" spans="1:44" hidden="1">
      <c r="A539" s="52">
        <v>91</v>
      </c>
      <c r="B539" s="52" t="s">
        <v>13</v>
      </c>
      <c r="C539" s="66" t="s">
        <v>730</v>
      </c>
      <c r="D539" s="52"/>
      <c r="E539" s="77" t="s">
        <v>722</v>
      </c>
      <c r="F539" s="50">
        <v>4</v>
      </c>
      <c r="G539" s="50" t="s">
        <v>733</v>
      </c>
      <c r="H539" s="77"/>
      <c r="I539" s="69" t="s">
        <v>733</v>
      </c>
      <c r="J539" s="70" t="s">
        <v>408</v>
      </c>
      <c r="K539" s="77"/>
      <c r="L539" s="77">
        <v>0</v>
      </c>
      <c r="M539" s="77"/>
      <c r="N539" s="6">
        <v>0.6</v>
      </c>
      <c r="O539" s="55">
        <v>43017</v>
      </c>
      <c r="P539" s="77" t="s">
        <v>65</v>
      </c>
      <c r="Q539" s="67" t="s">
        <v>608</v>
      </c>
      <c r="R539" s="68" t="s">
        <v>733</v>
      </c>
      <c r="S539" s="74" t="s">
        <v>66</v>
      </c>
      <c r="T539" s="115" t="s">
        <v>66</v>
      </c>
      <c r="U539" s="121" t="s">
        <v>171</v>
      </c>
      <c r="W539" s="77"/>
      <c r="X539" s="69" t="s">
        <v>609</v>
      </c>
      <c r="Y539" s="77"/>
      <c r="Z539" s="77"/>
      <c r="AB539" s="77"/>
      <c r="AC539" s="77"/>
      <c r="AD539" s="7" t="s">
        <v>2863</v>
      </c>
      <c r="AE539" s="131" t="s">
        <v>444</v>
      </c>
      <c r="AF539" s="149">
        <f>VLOOKUP($J539,context!$K$2:$AC$348,5,FALSE)</f>
        <v>1</v>
      </c>
      <c r="AG539" s="149">
        <f>VLOOKUP($J539,context!$K$2:$AC$348,6,FALSE)</f>
        <v>1</v>
      </c>
      <c r="AH539" s="149">
        <f>VLOOKUP($J539,context!$K$2:$AC$348,7,FALSE)</f>
        <v>1</v>
      </c>
      <c r="AI539" s="149">
        <f>VLOOKUP($J539,context!$K$2:$AC$348,8,FALSE)</f>
        <v>0.2</v>
      </c>
      <c r="AJ539" s="149">
        <f>VLOOKUP($J539,context!$K$2:$AC$348,9,FALSE)</f>
        <v>0</v>
      </c>
      <c r="AK539" s="149">
        <f>VLOOKUP($J539,context!$K$2:$AC$348,10,FALSE)</f>
        <v>0</v>
      </c>
      <c r="AL539" s="149">
        <f>VLOOKUP($J539,context!$K$2:$AC$348,11,FALSE)</f>
        <v>0.8</v>
      </c>
      <c r="AM539" s="149">
        <f>VLOOKUP($J539,context!$K$2:$AC$348,12,FALSE)</f>
        <v>0.2</v>
      </c>
      <c r="AN539" s="149">
        <f>VLOOKUP($J539,context!$K$2:$AC$348,13,FALSE)</f>
        <v>0.6</v>
      </c>
      <c r="AO539" s="149">
        <f>VLOOKUP($J539,context!$K$2:$AC$348,14,FALSE)</f>
        <v>0.8</v>
      </c>
      <c r="AP539" s="149">
        <f>VLOOKUP($J539,context!$K$2:$AC$348,15,FALSE)</f>
        <v>0</v>
      </c>
      <c r="AQ539" s="149">
        <f>VLOOKUP($J539,context!$K$2:$AC$348,16,FALSE)</f>
        <v>0.4</v>
      </c>
      <c r="AR539" s="149">
        <f t="shared" si="10"/>
        <v>6</v>
      </c>
    </row>
    <row r="540" spans="1:44" hidden="1">
      <c r="A540" s="52">
        <v>189</v>
      </c>
      <c r="B540" s="52" t="s">
        <v>13</v>
      </c>
      <c r="C540" s="66" t="s">
        <v>800</v>
      </c>
      <c r="D540" s="52" t="s">
        <v>801</v>
      </c>
      <c r="E540" s="77" t="s">
        <v>802</v>
      </c>
      <c r="F540" s="50">
        <v>4</v>
      </c>
      <c r="G540" s="50" t="s">
        <v>408</v>
      </c>
      <c r="H540" s="77"/>
      <c r="I540" s="69" t="s">
        <v>408</v>
      </c>
      <c r="J540" s="70" t="s">
        <v>408</v>
      </c>
      <c r="K540" s="77" t="s">
        <v>803</v>
      </c>
      <c r="L540" s="77"/>
      <c r="M540" s="77"/>
      <c r="N540" s="6">
        <v>0.8</v>
      </c>
      <c r="O540" s="55">
        <v>43018</v>
      </c>
      <c r="P540" s="77" t="s">
        <v>65</v>
      </c>
      <c r="Q540" s="67" t="s">
        <v>608</v>
      </c>
      <c r="R540" s="68" t="s">
        <v>733</v>
      </c>
      <c r="S540" s="74" t="s">
        <v>66</v>
      </c>
      <c r="T540" s="115" t="s">
        <v>66</v>
      </c>
      <c r="U540" s="121" t="s">
        <v>171</v>
      </c>
      <c r="W540" s="77"/>
      <c r="X540" s="69" t="s">
        <v>609</v>
      </c>
      <c r="Y540" s="69" t="s">
        <v>609</v>
      </c>
      <c r="Z540" s="77"/>
      <c r="AB540" s="77"/>
      <c r="AC540" s="77"/>
      <c r="AD540" s="7"/>
      <c r="AE540" s="131" t="s">
        <v>444</v>
      </c>
      <c r="AF540" s="149">
        <f>VLOOKUP($J540,context!$K$2:$AC$348,5,FALSE)</f>
        <v>1</v>
      </c>
      <c r="AG540" s="149">
        <f>VLOOKUP($J540,context!$K$2:$AC$348,6,FALSE)</f>
        <v>1</v>
      </c>
      <c r="AH540" s="149">
        <f>VLOOKUP($J540,context!$K$2:$AC$348,7,FALSE)</f>
        <v>1</v>
      </c>
      <c r="AI540" s="149">
        <f>VLOOKUP($J540,context!$K$2:$AC$348,8,FALSE)</f>
        <v>0.2</v>
      </c>
      <c r="AJ540" s="149">
        <f>VLOOKUP($J540,context!$K$2:$AC$348,9,FALSE)</f>
        <v>0</v>
      </c>
      <c r="AK540" s="149">
        <f>VLOOKUP($J540,context!$K$2:$AC$348,10,FALSE)</f>
        <v>0</v>
      </c>
      <c r="AL540" s="149">
        <f>VLOOKUP($J540,context!$K$2:$AC$348,11,FALSE)</f>
        <v>0.8</v>
      </c>
      <c r="AM540" s="149">
        <f>VLOOKUP($J540,context!$K$2:$AC$348,12,FALSE)</f>
        <v>0.2</v>
      </c>
      <c r="AN540" s="149">
        <f>VLOOKUP($J540,context!$K$2:$AC$348,13,FALSE)</f>
        <v>0.6</v>
      </c>
      <c r="AO540" s="149">
        <f>VLOOKUP($J540,context!$K$2:$AC$348,14,FALSE)</f>
        <v>0.8</v>
      </c>
      <c r="AP540" s="149">
        <f>VLOOKUP($J540,context!$K$2:$AC$348,15,FALSE)</f>
        <v>0</v>
      </c>
      <c r="AQ540" s="149">
        <f>VLOOKUP($J540,context!$K$2:$AC$348,16,FALSE)</f>
        <v>0.4</v>
      </c>
      <c r="AR540" s="149">
        <f t="shared" si="10"/>
        <v>6</v>
      </c>
    </row>
    <row r="541" spans="1:44" hidden="1">
      <c r="A541" s="52">
        <v>626</v>
      </c>
      <c r="B541" s="52" t="s">
        <v>13</v>
      </c>
      <c r="C541" s="117" t="s">
        <v>1902</v>
      </c>
      <c r="E541" s="69" t="s">
        <v>2271</v>
      </c>
      <c r="G541" s="62" t="s">
        <v>1930</v>
      </c>
      <c r="J541" s="70" t="s">
        <v>408</v>
      </c>
      <c r="K541" s="61" t="s">
        <v>1931</v>
      </c>
      <c r="N541" s="63">
        <v>0.8</v>
      </c>
      <c r="P541" s="77" t="s">
        <v>65</v>
      </c>
      <c r="Q541" s="67" t="s">
        <v>608</v>
      </c>
      <c r="R541" s="68" t="s">
        <v>733</v>
      </c>
      <c r="S541" s="74" t="s">
        <v>66</v>
      </c>
      <c r="T541" s="115" t="s">
        <v>66</v>
      </c>
      <c r="U541" s="121" t="s">
        <v>171</v>
      </c>
      <c r="AE541" s="131" t="s">
        <v>444</v>
      </c>
      <c r="AF541" s="149">
        <f>VLOOKUP($J541,context!$K$2:$AC$348,5,FALSE)</f>
        <v>1</v>
      </c>
      <c r="AG541" s="149">
        <f>VLOOKUP($J541,context!$K$2:$AC$348,6,FALSE)</f>
        <v>1</v>
      </c>
      <c r="AH541" s="149">
        <f>VLOOKUP($J541,context!$K$2:$AC$348,7,FALSE)</f>
        <v>1</v>
      </c>
      <c r="AI541" s="149">
        <f>VLOOKUP($J541,context!$K$2:$AC$348,8,FALSE)</f>
        <v>0.2</v>
      </c>
      <c r="AJ541" s="149">
        <f>VLOOKUP($J541,context!$K$2:$AC$348,9,FALSE)</f>
        <v>0</v>
      </c>
      <c r="AK541" s="149">
        <f>VLOOKUP($J541,context!$K$2:$AC$348,10,FALSE)</f>
        <v>0</v>
      </c>
      <c r="AL541" s="149">
        <f>VLOOKUP($J541,context!$K$2:$AC$348,11,FALSE)</f>
        <v>0.8</v>
      </c>
      <c r="AM541" s="149">
        <f>VLOOKUP($J541,context!$K$2:$AC$348,12,FALSE)</f>
        <v>0.2</v>
      </c>
      <c r="AN541" s="149">
        <f>VLOOKUP($J541,context!$K$2:$AC$348,13,FALSE)</f>
        <v>0.6</v>
      </c>
      <c r="AO541" s="149">
        <f>VLOOKUP($J541,context!$K$2:$AC$348,14,FALSE)</f>
        <v>0.8</v>
      </c>
      <c r="AP541" s="149">
        <f>VLOOKUP($J541,context!$K$2:$AC$348,15,FALSE)</f>
        <v>0</v>
      </c>
      <c r="AQ541" s="149">
        <f>VLOOKUP($J541,context!$K$2:$AC$348,16,FALSE)</f>
        <v>0.4</v>
      </c>
      <c r="AR541" s="149">
        <f t="shared" si="10"/>
        <v>6</v>
      </c>
    </row>
    <row r="542" spans="1:44" hidden="1">
      <c r="A542" s="122">
        <v>897</v>
      </c>
      <c r="B542" s="52" t="s">
        <v>13</v>
      </c>
      <c r="C542" s="123" t="s">
        <v>2413</v>
      </c>
      <c r="D542" s="123" t="s">
        <v>2538</v>
      </c>
      <c r="E542" s="122" t="s">
        <v>2414</v>
      </c>
      <c r="F542" s="122">
        <v>4</v>
      </c>
      <c r="G542" s="124" t="s">
        <v>2539</v>
      </c>
      <c r="H542" s="122"/>
      <c r="I542" s="122"/>
      <c r="J542" s="70" t="s">
        <v>408</v>
      </c>
      <c r="K542" s="122" t="s">
        <v>2540</v>
      </c>
      <c r="L542" s="122"/>
      <c r="M542" s="122"/>
      <c r="N542" s="123">
        <v>0.6</v>
      </c>
      <c r="O542" s="126"/>
      <c r="P542" s="122" t="s">
        <v>65</v>
      </c>
      <c r="Q542" s="127" t="s">
        <v>608</v>
      </c>
      <c r="R542" s="68" t="s">
        <v>733</v>
      </c>
      <c r="S542" s="74" t="s">
        <v>66</v>
      </c>
      <c r="T542" s="115" t="s">
        <v>66</v>
      </c>
      <c r="U542" s="121" t="s">
        <v>171</v>
      </c>
      <c r="W542" s="122"/>
      <c r="X542" s="122"/>
      <c r="Y542" s="122"/>
      <c r="Z542" s="122"/>
      <c r="AA542" s="122"/>
      <c r="AB542" s="122"/>
      <c r="AC542" s="122"/>
      <c r="AE542" s="131" t="s">
        <v>444</v>
      </c>
      <c r="AF542" s="149">
        <f>VLOOKUP($J542,context!$K$2:$AC$348,5,FALSE)</f>
        <v>1</v>
      </c>
      <c r="AG542" s="149">
        <f>VLOOKUP($J542,context!$K$2:$AC$348,6,FALSE)</f>
        <v>1</v>
      </c>
      <c r="AH542" s="149">
        <f>VLOOKUP($J542,context!$K$2:$AC$348,7,FALSE)</f>
        <v>1</v>
      </c>
      <c r="AI542" s="149">
        <f>VLOOKUP($J542,context!$K$2:$AC$348,8,FALSE)</f>
        <v>0.2</v>
      </c>
      <c r="AJ542" s="149">
        <f>VLOOKUP($J542,context!$K$2:$AC$348,9,FALSE)</f>
        <v>0</v>
      </c>
      <c r="AK542" s="149">
        <f>VLOOKUP($J542,context!$K$2:$AC$348,10,FALSE)</f>
        <v>0</v>
      </c>
      <c r="AL542" s="149">
        <f>VLOOKUP($J542,context!$K$2:$AC$348,11,FALSE)</f>
        <v>0.8</v>
      </c>
      <c r="AM542" s="149">
        <f>VLOOKUP($J542,context!$K$2:$AC$348,12,FALSE)</f>
        <v>0.2</v>
      </c>
      <c r="AN542" s="149">
        <f>VLOOKUP($J542,context!$K$2:$AC$348,13,FALSE)</f>
        <v>0.6</v>
      </c>
      <c r="AO542" s="149">
        <f>VLOOKUP($J542,context!$K$2:$AC$348,14,FALSE)</f>
        <v>0.8</v>
      </c>
      <c r="AP542" s="149">
        <f>VLOOKUP($J542,context!$K$2:$AC$348,15,FALSE)</f>
        <v>0</v>
      </c>
      <c r="AQ542" s="149">
        <f>VLOOKUP($J542,context!$K$2:$AC$348,16,FALSE)</f>
        <v>0.4</v>
      </c>
      <c r="AR542" s="149">
        <f t="shared" si="10"/>
        <v>6</v>
      </c>
    </row>
    <row r="543" spans="1:44" hidden="1">
      <c r="A543" s="122">
        <v>939</v>
      </c>
      <c r="B543" s="52" t="s">
        <v>13</v>
      </c>
      <c r="C543" s="66" t="s">
        <v>32</v>
      </c>
      <c r="D543" s="52"/>
      <c r="E543" s="77" t="s">
        <v>1190</v>
      </c>
      <c r="F543" s="50">
        <v>3</v>
      </c>
      <c r="G543" s="50" t="s">
        <v>1192</v>
      </c>
      <c r="H543" s="77"/>
      <c r="I543" s="69" t="s">
        <v>733</v>
      </c>
      <c r="J543" s="70" t="s">
        <v>408</v>
      </c>
      <c r="K543" s="77"/>
      <c r="L543" s="77">
        <v>0</v>
      </c>
      <c r="M543" s="77"/>
      <c r="N543" s="6">
        <v>0.6</v>
      </c>
      <c r="O543" s="55">
        <v>42328</v>
      </c>
      <c r="P543" s="77" t="s">
        <v>65</v>
      </c>
      <c r="Q543" s="67" t="s">
        <v>608</v>
      </c>
      <c r="R543" s="68" t="s">
        <v>733</v>
      </c>
      <c r="S543" s="74" t="s">
        <v>66</v>
      </c>
      <c r="T543" s="115" t="s">
        <v>66</v>
      </c>
      <c r="U543" s="121" t="s">
        <v>171</v>
      </c>
      <c r="W543" s="77"/>
      <c r="X543" s="69" t="s">
        <v>609</v>
      </c>
      <c r="Y543" s="77"/>
      <c r="Z543" s="77"/>
      <c r="AB543" s="77"/>
      <c r="AC543" s="77"/>
      <c r="AD543" s="7"/>
      <c r="AE543" s="131" t="s">
        <v>444</v>
      </c>
      <c r="AF543" s="149">
        <f>VLOOKUP($J543,context!$K$2:$AC$348,5,FALSE)</f>
        <v>1</v>
      </c>
      <c r="AG543" s="149">
        <f>VLOOKUP($J543,context!$K$2:$AC$348,6,FALSE)</f>
        <v>1</v>
      </c>
      <c r="AH543" s="149">
        <f>VLOOKUP($J543,context!$K$2:$AC$348,7,FALSE)</f>
        <v>1</v>
      </c>
      <c r="AI543" s="149">
        <f>VLOOKUP($J543,context!$K$2:$AC$348,8,FALSE)</f>
        <v>0.2</v>
      </c>
      <c r="AJ543" s="149">
        <f>VLOOKUP($J543,context!$K$2:$AC$348,9,FALSE)</f>
        <v>0</v>
      </c>
      <c r="AK543" s="149">
        <f>VLOOKUP($J543,context!$K$2:$AC$348,10,FALSE)</f>
        <v>0</v>
      </c>
      <c r="AL543" s="149">
        <f>VLOOKUP($J543,context!$K$2:$AC$348,11,FALSE)</f>
        <v>0.8</v>
      </c>
      <c r="AM543" s="149">
        <f>VLOOKUP($J543,context!$K$2:$AC$348,12,FALSE)</f>
        <v>0.2</v>
      </c>
      <c r="AN543" s="149">
        <f>VLOOKUP($J543,context!$K$2:$AC$348,13,FALSE)</f>
        <v>0.6</v>
      </c>
      <c r="AO543" s="149">
        <f>VLOOKUP($J543,context!$K$2:$AC$348,14,FALSE)</f>
        <v>0.8</v>
      </c>
      <c r="AP543" s="149">
        <f>VLOOKUP($J543,context!$K$2:$AC$348,15,FALSE)</f>
        <v>0</v>
      </c>
      <c r="AQ543" s="149">
        <f>VLOOKUP($J543,context!$K$2:$AC$348,16,FALSE)</f>
        <v>0.4</v>
      </c>
      <c r="AR543" s="149">
        <f t="shared" si="10"/>
        <v>6</v>
      </c>
    </row>
    <row r="544" spans="1:44" s="174" customFormat="1" hidden="1">
      <c r="A544" s="52">
        <v>842</v>
      </c>
      <c r="B544" s="52" t="s">
        <v>13</v>
      </c>
      <c r="C544" s="117" t="s">
        <v>1902</v>
      </c>
      <c r="D544" s="59"/>
      <c r="E544" s="69" t="s">
        <v>2271</v>
      </c>
      <c r="F544" s="61"/>
      <c r="G544" s="62" t="s">
        <v>2257</v>
      </c>
      <c r="H544" s="61"/>
      <c r="I544" s="69"/>
      <c r="J544" s="70" t="s">
        <v>2326</v>
      </c>
      <c r="K544" s="69" t="s">
        <v>2258</v>
      </c>
      <c r="L544" s="69">
        <v>1</v>
      </c>
      <c r="M544" s="61"/>
      <c r="N544" s="63">
        <v>0.6</v>
      </c>
      <c r="O544" s="64"/>
      <c r="P544" s="77" t="s">
        <v>65</v>
      </c>
      <c r="Q544" s="67" t="s">
        <v>608</v>
      </c>
      <c r="R544" s="68" t="s">
        <v>608</v>
      </c>
      <c r="S544" s="74" t="s">
        <v>66</v>
      </c>
      <c r="T544" s="115" t="s">
        <v>66</v>
      </c>
      <c r="U544" s="121" t="s">
        <v>171</v>
      </c>
      <c r="V544" s="121"/>
      <c r="W544" s="61"/>
      <c r="X544" s="61"/>
      <c r="Y544" s="61"/>
      <c r="Z544" s="72"/>
      <c r="AA544" s="7"/>
      <c r="AB544" s="61"/>
      <c r="AC544" s="61"/>
      <c r="AD544" s="66"/>
      <c r="AE544" s="131" t="s">
        <v>444</v>
      </c>
      <c r="AF544" s="149">
        <f>VLOOKUP($J544,context!$K$2:$AC$348,5,FALSE)</f>
        <v>0</v>
      </c>
      <c r="AG544" s="149">
        <f>VLOOKUP($J544,context!$K$2:$AC$348,6,FALSE)</f>
        <v>0</v>
      </c>
      <c r="AH544" s="149">
        <f>VLOOKUP($J544,context!$K$2:$AC$348,7,FALSE)</f>
        <v>0</v>
      </c>
      <c r="AI544" s="149">
        <f>VLOOKUP($J544,context!$K$2:$AC$348,8,FALSE)</f>
        <v>0.2</v>
      </c>
      <c r="AJ544" s="149">
        <f>VLOOKUP($J544,context!$K$2:$AC$348,9,FALSE)</f>
        <v>0</v>
      </c>
      <c r="AK544" s="149">
        <f>VLOOKUP($J544,context!$K$2:$AC$348,10,FALSE)</f>
        <v>0</v>
      </c>
      <c r="AL544" s="149">
        <f>VLOOKUP($J544,context!$K$2:$AC$348,11,FALSE)</f>
        <v>0.8</v>
      </c>
      <c r="AM544" s="149">
        <f>VLOOKUP($J544,context!$K$2:$AC$348,12,FALSE)</f>
        <v>0.4</v>
      </c>
      <c r="AN544" s="149">
        <f>VLOOKUP($J544,context!$K$2:$AC$348,13,FALSE)</f>
        <v>0.4</v>
      </c>
      <c r="AO544" s="149">
        <f>VLOOKUP($J544,context!$K$2:$AC$348,14,FALSE)</f>
        <v>0.8</v>
      </c>
      <c r="AP544" s="149">
        <f>VLOOKUP($J544,context!$K$2:$AC$348,15,FALSE)</f>
        <v>0</v>
      </c>
      <c r="AQ544" s="149">
        <f>VLOOKUP($J544,context!$K$2:$AC$348,16,FALSE)</f>
        <v>0.4</v>
      </c>
      <c r="AR544" s="173">
        <f t="shared" si="10"/>
        <v>2.9999999999999996</v>
      </c>
    </row>
    <row r="545" spans="1:44" hidden="1">
      <c r="A545" s="52">
        <v>415</v>
      </c>
      <c r="B545" s="52" t="s">
        <v>2708</v>
      </c>
      <c r="C545" s="163" t="s">
        <v>905</v>
      </c>
      <c r="D545" s="164"/>
      <c r="E545" s="165" t="s">
        <v>906</v>
      </c>
      <c r="F545" s="50">
        <v>5</v>
      </c>
      <c r="G545" s="166" t="s">
        <v>241</v>
      </c>
      <c r="H545" s="77"/>
      <c r="I545" s="69" t="s">
        <v>1076</v>
      </c>
      <c r="J545" s="159" t="s">
        <v>241</v>
      </c>
      <c r="K545" s="166" t="s">
        <v>3023</v>
      </c>
      <c r="L545" s="165">
        <v>0</v>
      </c>
      <c r="M545" s="165"/>
      <c r="N545" s="167">
        <v>1</v>
      </c>
      <c r="O545" s="55">
        <v>43015</v>
      </c>
      <c r="P545" s="77" t="s">
        <v>65</v>
      </c>
      <c r="Q545" s="67" t="s">
        <v>608</v>
      </c>
      <c r="R545" s="168" t="s">
        <v>241</v>
      </c>
      <c r="S545" s="169" t="s">
        <v>66</v>
      </c>
      <c r="T545" s="170" t="s">
        <v>66</v>
      </c>
      <c r="U545" s="171" t="s">
        <v>171</v>
      </c>
      <c r="V545" s="171" t="s">
        <v>242</v>
      </c>
      <c r="W545" s="165"/>
      <c r="X545" s="166" t="s">
        <v>609</v>
      </c>
      <c r="Y545" s="165"/>
      <c r="Z545" s="165"/>
      <c r="AA545" s="172" t="s">
        <v>1112</v>
      </c>
      <c r="AB545" s="165"/>
      <c r="AC545" s="69">
        <v>1</v>
      </c>
      <c r="AD545" s="172"/>
      <c r="AE545" s="159" t="s">
        <v>244</v>
      </c>
      <c r="AF545" s="173">
        <f>VLOOKUP($J545,context!$K$2:$AC$348,5,FALSE)</f>
        <v>0</v>
      </c>
      <c r="AG545" s="173">
        <f>VLOOKUP($J545,context!$K$2:$AC$348,6,FALSE)</f>
        <v>0</v>
      </c>
      <c r="AH545" s="173">
        <f>VLOOKUP($J545,context!$K$2:$AC$348,7,FALSE)</f>
        <v>0</v>
      </c>
      <c r="AI545" s="173">
        <f>VLOOKUP($J545,context!$K$2:$AC$348,8,FALSE)</f>
        <v>1</v>
      </c>
      <c r="AJ545" s="173">
        <f>VLOOKUP($J545,context!$K$2:$AC$348,9,FALSE)</f>
        <v>0.6</v>
      </c>
      <c r="AK545" s="173">
        <f>VLOOKUP($J545,context!$K$2:$AC$348,10,FALSE)</f>
        <v>0.6</v>
      </c>
      <c r="AL545" s="173">
        <f>VLOOKUP($J545,context!$K$2:$AC$348,11,FALSE)</f>
        <v>0</v>
      </c>
      <c r="AM545" s="173">
        <f>VLOOKUP($J545,context!$K$2:$AC$348,12,FALSE)</f>
        <v>0.8</v>
      </c>
      <c r="AN545" s="173">
        <f>VLOOKUP($J545,context!$K$2:$AC$348,13,FALSE)</f>
        <v>0.8</v>
      </c>
      <c r="AO545" s="173">
        <f>VLOOKUP($J545,context!$K$2:$AC$348,14,FALSE)</f>
        <v>0.4</v>
      </c>
      <c r="AP545" s="173">
        <f>VLOOKUP($J545,context!$K$2:$AC$348,15,FALSE)</f>
        <v>0</v>
      </c>
      <c r="AQ545" s="173">
        <f>VLOOKUP($J545,context!$K$2:$AC$348,16,FALSE)</f>
        <v>0.6</v>
      </c>
      <c r="AR545" s="149">
        <f t="shared" si="10"/>
        <v>4.8</v>
      </c>
    </row>
    <row r="546" spans="1:44" hidden="1">
      <c r="A546" s="52">
        <v>117</v>
      </c>
      <c r="B546" s="52" t="s">
        <v>13</v>
      </c>
      <c r="C546" s="66" t="s">
        <v>730</v>
      </c>
      <c r="D546" s="52"/>
      <c r="E546" s="77" t="s">
        <v>722</v>
      </c>
      <c r="F546" s="50">
        <v>4</v>
      </c>
      <c r="G546" s="50" t="s">
        <v>399</v>
      </c>
      <c r="H546" s="77"/>
      <c r="I546" s="69" t="s">
        <v>399</v>
      </c>
      <c r="J546" s="70" t="s">
        <v>399</v>
      </c>
      <c r="K546" s="77"/>
      <c r="L546" s="77">
        <v>0</v>
      </c>
      <c r="M546" s="77"/>
      <c r="N546" s="6">
        <v>0.8</v>
      </c>
      <c r="O546" s="55">
        <v>43017</v>
      </c>
      <c r="P546" s="77" t="s">
        <v>65</v>
      </c>
      <c r="Q546" s="67" t="s">
        <v>608</v>
      </c>
      <c r="R546" s="68" t="s">
        <v>399</v>
      </c>
      <c r="S546" s="74" t="s">
        <v>66</v>
      </c>
      <c r="T546" s="115" t="s">
        <v>66</v>
      </c>
      <c r="U546" s="121" t="s">
        <v>368</v>
      </c>
      <c r="W546" s="69" t="s">
        <v>609</v>
      </c>
      <c r="X546" s="77"/>
      <c r="Y546" s="77"/>
      <c r="Z546" s="77"/>
      <c r="AB546" s="69" t="s">
        <v>2403</v>
      </c>
      <c r="AC546" s="77">
        <v>0</v>
      </c>
      <c r="AD546" s="7"/>
      <c r="AE546" s="131" t="s">
        <v>2776</v>
      </c>
      <c r="AF546" s="149">
        <f>VLOOKUP($J546,context!$K$2:$AC$348,5,FALSE)</f>
        <v>0</v>
      </c>
      <c r="AG546" s="149">
        <f>VLOOKUP($J546,context!$K$2:$AC$348,6,FALSE)</f>
        <v>0</v>
      </c>
      <c r="AH546" s="149">
        <f>VLOOKUP($J546,context!$K$2:$AC$348,7,FALSE)</f>
        <v>0</v>
      </c>
      <c r="AI546" s="149">
        <f>VLOOKUP($J546,context!$K$2:$AC$348,8,FALSE)</f>
        <v>0</v>
      </c>
      <c r="AJ546" s="149">
        <f>VLOOKUP($J546,context!$K$2:$AC$348,9,FALSE)</f>
        <v>0</v>
      </c>
      <c r="AK546" s="149">
        <f>VLOOKUP($J546,context!$K$2:$AC$348,10,FALSE)</f>
        <v>0</v>
      </c>
      <c r="AL546" s="149">
        <f>VLOOKUP($J546,context!$K$2:$AC$348,11,FALSE)</f>
        <v>0.4</v>
      </c>
      <c r="AM546" s="149">
        <f>VLOOKUP($J546,context!$K$2:$AC$348,12,FALSE)</f>
        <v>0.2</v>
      </c>
      <c r="AN546" s="149">
        <f>VLOOKUP($J546,context!$K$2:$AC$348,13,FALSE)</f>
        <v>0.6</v>
      </c>
      <c r="AO546" s="149">
        <f>VLOOKUP($J546,context!$K$2:$AC$348,14,FALSE)</f>
        <v>1</v>
      </c>
      <c r="AP546" s="149">
        <f>VLOOKUP($J546,context!$K$2:$AC$348,15,FALSE)</f>
        <v>0</v>
      </c>
      <c r="AQ546" s="149">
        <f>VLOOKUP($J546,context!$K$2:$AC$348,16,FALSE)</f>
        <v>0.2</v>
      </c>
      <c r="AR546" s="149">
        <f t="shared" si="10"/>
        <v>2.4000000000000004</v>
      </c>
    </row>
    <row r="547" spans="1:44" hidden="1">
      <c r="A547" s="52">
        <v>153</v>
      </c>
      <c r="B547" s="52" t="s">
        <v>13</v>
      </c>
      <c r="C547" s="66" t="s">
        <v>38</v>
      </c>
      <c r="D547" s="52"/>
      <c r="E547" s="77" t="s">
        <v>744</v>
      </c>
      <c r="F547" s="50">
        <v>4</v>
      </c>
      <c r="G547" s="50" t="s">
        <v>401</v>
      </c>
      <c r="H547" s="77"/>
      <c r="I547" s="69" t="s">
        <v>781</v>
      </c>
      <c r="J547" s="70" t="s">
        <v>781</v>
      </c>
      <c r="K547" s="69" t="s">
        <v>782</v>
      </c>
      <c r="L547" s="77">
        <v>1</v>
      </c>
      <c r="M547" s="77"/>
      <c r="N547" s="6">
        <v>1</v>
      </c>
      <c r="O547" s="55">
        <v>42328</v>
      </c>
      <c r="P547" s="77" t="s">
        <v>65</v>
      </c>
      <c r="Q547" s="67" t="s">
        <v>608</v>
      </c>
      <c r="R547" s="68" t="s">
        <v>399</v>
      </c>
      <c r="S547" s="74" t="s">
        <v>66</v>
      </c>
      <c r="T547" s="115" t="s">
        <v>66</v>
      </c>
      <c r="U547" s="121" t="s">
        <v>171</v>
      </c>
      <c r="W547" s="69" t="s">
        <v>609</v>
      </c>
      <c r="X547" s="77"/>
      <c r="Y547" s="77"/>
      <c r="Z547" s="77"/>
      <c r="AA547" s="7" t="s">
        <v>783</v>
      </c>
      <c r="AB547" s="69" t="s">
        <v>3041</v>
      </c>
      <c r="AC547" s="77">
        <v>0</v>
      </c>
      <c r="AD547" s="7"/>
      <c r="AE547" s="131" t="s">
        <v>3042</v>
      </c>
      <c r="AF547" s="149">
        <f>VLOOKUP($J547,context!$K$2:$AC$348,5,FALSE)</f>
        <v>0</v>
      </c>
      <c r="AG547" s="149">
        <f>VLOOKUP($J547,context!$K$2:$AC$348,6,FALSE)</f>
        <v>0</v>
      </c>
      <c r="AH547" s="149">
        <f>VLOOKUP($J547,context!$K$2:$AC$348,7,FALSE)</f>
        <v>0</v>
      </c>
      <c r="AI547" s="149">
        <f>VLOOKUP($J547,context!$K$2:$AC$348,8,FALSE)</f>
        <v>0</v>
      </c>
      <c r="AJ547" s="149">
        <f>VLOOKUP($J547,context!$K$2:$AC$348,9,FALSE)</f>
        <v>0</v>
      </c>
      <c r="AK547" s="149">
        <f>VLOOKUP($J547,context!$K$2:$AC$348,10,FALSE)</f>
        <v>0</v>
      </c>
      <c r="AL547" s="149">
        <f>VLOOKUP($J547,context!$K$2:$AC$348,11,FALSE)</f>
        <v>0.4</v>
      </c>
      <c r="AM547" s="149">
        <f>VLOOKUP($J547,context!$K$2:$AC$348,12,FALSE)</f>
        <v>0.2</v>
      </c>
      <c r="AN547" s="149">
        <f>VLOOKUP($J547,context!$K$2:$AC$348,13,FALSE)</f>
        <v>0.6</v>
      </c>
      <c r="AO547" s="149">
        <f>VLOOKUP($J547,context!$K$2:$AC$348,14,FALSE)</f>
        <v>1</v>
      </c>
      <c r="AP547" s="149">
        <f>VLOOKUP($J547,context!$K$2:$AC$348,15,FALSE)</f>
        <v>0</v>
      </c>
      <c r="AQ547" s="149">
        <f>VLOOKUP($J547,context!$K$2:$AC$348,16,FALSE)</f>
        <v>0.2</v>
      </c>
      <c r="AR547" s="149">
        <f t="shared" si="10"/>
        <v>2.4000000000000004</v>
      </c>
    </row>
    <row r="548" spans="1:44" hidden="1">
      <c r="A548" s="52">
        <v>775</v>
      </c>
      <c r="B548" s="52" t="s">
        <v>13</v>
      </c>
      <c r="C548" s="117" t="s">
        <v>1902</v>
      </c>
      <c r="E548" s="69" t="s">
        <v>2271</v>
      </c>
      <c r="G548" s="62" t="s">
        <v>401</v>
      </c>
      <c r="J548" s="70" t="s">
        <v>781</v>
      </c>
      <c r="K548" s="61" t="s">
        <v>2151</v>
      </c>
      <c r="L548" s="61">
        <v>0</v>
      </c>
      <c r="N548" s="63">
        <v>0.8</v>
      </c>
      <c r="P548" s="77" t="s">
        <v>65</v>
      </c>
      <c r="Q548" s="67" t="s">
        <v>608</v>
      </c>
      <c r="R548" s="68" t="s">
        <v>399</v>
      </c>
      <c r="S548" s="74" t="s">
        <v>66</v>
      </c>
      <c r="T548" s="115" t="s">
        <v>66</v>
      </c>
      <c r="U548" s="121" t="s">
        <v>171</v>
      </c>
      <c r="AB548" s="69" t="s">
        <v>3041</v>
      </c>
      <c r="AC548" s="69">
        <v>0</v>
      </c>
      <c r="AE548" s="131" t="s">
        <v>3042</v>
      </c>
      <c r="AF548" s="149">
        <f>VLOOKUP($J548,context!$K$2:$AC$348,5,FALSE)</f>
        <v>0</v>
      </c>
      <c r="AG548" s="149">
        <f>VLOOKUP($J548,context!$K$2:$AC$348,6,FALSE)</f>
        <v>0</v>
      </c>
      <c r="AH548" s="149">
        <f>VLOOKUP($J548,context!$K$2:$AC$348,7,FALSE)</f>
        <v>0</v>
      </c>
      <c r="AI548" s="149">
        <f>VLOOKUP($J548,context!$K$2:$AC$348,8,FALSE)</f>
        <v>0</v>
      </c>
      <c r="AJ548" s="149">
        <f>VLOOKUP($J548,context!$K$2:$AC$348,9,FALSE)</f>
        <v>0</v>
      </c>
      <c r="AK548" s="149">
        <f>VLOOKUP($J548,context!$K$2:$AC$348,10,FALSE)</f>
        <v>0</v>
      </c>
      <c r="AL548" s="149">
        <f>VLOOKUP($J548,context!$K$2:$AC$348,11,FALSE)</f>
        <v>0.4</v>
      </c>
      <c r="AM548" s="149">
        <f>VLOOKUP($J548,context!$K$2:$AC$348,12,FALSE)</f>
        <v>0.2</v>
      </c>
      <c r="AN548" s="149">
        <f>VLOOKUP($J548,context!$K$2:$AC$348,13,FALSE)</f>
        <v>0.6</v>
      </c>
      <c r="AO548" s="149">
        <f>VLOOKUP($J548,context!$K$2:$AC$348,14,FALSE)</f>
        <v>1</v>
      </c>
      <c r="AP548" s="149">
        <f>VLOOKUP($J548,context!$K$2:$AC$348,15,FALSE)</f>
        <v>0</v>
      </c>
      <c r="AQ548" s="149">
        <f>VLOOKUP($J548,context!$K$2:$AC$348,16,FALSE)</f>
        <v>0.2</v>
      </c>
      <c r="AR548" s="149">
        <f t="shared" si="10"/>
        <v>2.4000000000000004</v>
      </c>
    </row>
    <row r="549" spans="1:44" hidden="1">
      <c r="A549" s="52">
        <v>12</v>
      </c>
      <c r="B549" s="52" t="s">
        <v>13</v>
      </c>
      <c r="C549" s="66" t="s">
        <v>21</v>
      </c>
      <c r="D549" s="52"/>
      <c r="E549" s="50" t="s">
        <v>605</v>
      </c>
      <c r="F549" s="50">
        <v>3</v>
      </c>
      <c r="G549" s="50" t="s">
        <v>148</v>
      </c>
      <c r="H549" s="77"/>
      <c r="I549" s="69" t="s">
        <v>152</v>
      </c>
      <c r="J549" s="70" t="s">
        <v>152</v>
      </c>
      <c r="K549" s="77" t="s">
        <v>625</v>
      </c>
      <c r="L549" s="69">
        <v>0</v>
      </c>
      <c r="M549" s="77"/>
      <c r="N549" s="6">
        <v>1</v>
      </c>
      <c r="O549" s="55"/>
      <c r="P549" s="77" t="s">
        <v>65</v>
      </c>
      <c r="Q549" s="67" t="s">
        <v>108</v>
      </c>
      <c r="R549" s="68" t="s">
        <v>145</v>
      </c>
      <c r="S549" s="74" t="s">
        <v>66</v>
      </c>
      <c r="T549" s="115" t="s">
        <v>66</v>
      </c>
      <c r="U549" s="121" t="s">
        <v>152</v>
      </c>
      <c r="W549" s="77"/>
      <c r="X549" s="69" t="s">
        <v>609</v>
      </c>
      <c r="Y549" s="77"/>
      <c r="Z549" s="77"/>
      <c r="AA549" s="7" t="s">
        <v>626</v>
      </c>
      <c r="AB549" s="77"/>
      <c r="AC549" s="77"/>
      <c r="AD549" s="7"/>
      <c r="AE549" s="131" t="s">
        <v>3063</v>
      </c>
      <c r="AF549" s="149">
        <f>VLOOKUP($J549,context!$K$2:$AC$348,5,FALSE)</f>
        <v>0</v>
      </c>
      <c r="AG549" s="149">
        <f>VLOOKUP($J549,context!$K$2:$AC$348,6,FALSE)</f>
        <v>0</v>
      </c>
      <c r="AH549" s="149">
        <f>VLOOKUP($J549,context!$K$2:$AC$348,7,FALSE)</f>
        <v>0</v>
      </c>
      <c r="AI549" s="149">
        <f>VLOOKUP($J549,context!$K$2:$AC$348,8,FALSE)</f>
        <v>1</v>
      </c>
      <c r="AJ549" s="149">
        <f>VLOOKUP($J549,context!$K$2:$AC$348,9,FALSE)</f>
        <v>0</v>
      </c>
      <c r="AK549" s="149">
        <f>VLOOKUP($J549,context!$K$2:$AC$348,10,FALSE)</f>
        <v>0</v>
      </c>
      <c r="AL549" s="149">
        <f>VLOOKUP($J549,context!$K$2:$AC$348,11,FALSE)</f>
        <v>0</v>
      </c>
      <c r="AM549" s="149">
        <f>VLOOKUP($J549,context!$K$2:$AC$348,12,FALSE)</f>
        <v>0</v>
      </c>
      <c r="AN549" s="149">
        <f>VLOOKUP($J549,context!$K$2:$AC$348,13,FALSE)</f>
        <v>0</v>
      </c>
      <c r="AO549" s="149">
        <f>VLOOKUP($J549,context!$K$2:$AC$348,14,FALSE)</f>
        <v>0</v>
      </c>
      <c r="AP549" s="149">
        <f>VLOOKUP($J549,context!$K$2:$AC$348,15,FALSE)</f>
        <v>0</v>
      </c>
      <c r="AQ549" s="149">
        <f>VLOOKUP($J549,context!$K$2:$AC$348,16,FALSE)</f>
        <v>0</v>
      </c>
      <c r="AR549" s="149">
        <f t="shared" si="10"/>
        <v>1</v>
      </c>
    </row>
    <row r="550" spans="1:44" hidden="1">
      <c r="A550" s="52">
        <v>607</v>
      </c>
      <c r="B550" s="52" t="s">
        <v>13</v>
      </c>
      <c r="C550" s="117" t="s">
        <v>1902</v>
      </c>
      <c r="E550" s="69" t="s">
        <v>2271</v>
      </c>
      <c r="G550" s="62" t="s">
        <v>1905</v>
      </c>
      <c r="J550" s="70" t="s">
        <v>152</v>
      </c>
      <c r="K550" s="61" t="s">
        <v>1906</v>
      </c>
      <c r="L550" s="69">
        <v>0</v>
      </c>
      <c r="N550" s="63">
        <v>1</v>
      </c>
      <c r="P550" s="77" t="s">
        <v>65</v>
      </c>
      <c r="Q550" s="67" t="s">
        <v>108</v>
      </c>
      <c r="R550" s="68" t="s">
        <v>145</v>
      </c>
      <c r="S550" s="74" t="s">
        <v>66</v>
      </c>
      <c r="T550" s="115" t="s">
        <v>66</v>
      </c>
      <c r="U550" s="121" t="s">
        <v>171</v>
      </c>
      <c r="AE550" s="131" t="s">
        <v>3063</v>
      </c>
      <c r="AF550" s="149">
        <f>VLOOKUP($J550,context!$K$2:$AC$348,5,FALSE)</f>
        <v>0</v>
      </c>
      <c r="AG550" s="149">
        <f>VLOOKUP($J550,context!$K$2:$AC$348,6,FALSE)</f>
        <v>0</v>
      </c>
      <c r="AH550" s="149">
        <f>VLOOKUP($J550,context!$K$2:$AC$348,7,FALSE)</f>
        <v>0</v>
      </c>
      <c r="AI550" s="149">
        <f>VLOOKUP($J550,context!$K$2:$AC$348,8,FALSE)</f>
        <v>1</v>
      </c>
      <c r="AJ550" s="149">
        <f>VLOOKUP($J550,context!$K$2:$AC$348,9,FALSE)</f>
        <v>0</v>
      </c>
      <c r="AK550" s="149">
        <f>VLOOKUP($J550,context!$K$2:$AC$348,10,FALSE)</f>
        <v>0</v>
      </c>
      <c r="AL550" s="149">
        <f>VLOOKUP($J550,context!$K$2:$AC$348,11,FALSE)</f>
        <v>0</v>
      </c>
      <c r="AM550" s="149">
        <f>VLOOKUP($J550,context!$K$2:$AC$348,12,FALSE)</f>
        <v>0</v>
      </c>
      <c r="AN550" s="149">
        <f>VLOOKUP($J550,context!$K$2:$AC$348,13,FALSE)</f>
        <v>0</v>
      </c>
      <c r="AO550" s="149">
        <f>VLOOKUP($J550,context!$K$2:$AC$348,14,FALSE)</f>
        <v>0</v>
      </c>
      <c r="AP550" s="149">
        <f>VLOOKUP($J550,context!$K$2:$AC$348,15,FALSE)</f>
        <v>0</v>
      </c>
      <c r="AQ550" s="149">
        <f>VLOOKUP($J550,context!$K$2:$AC$348,16,FALSE)</f>
        <v>0</v>
      </c>
      <c r="AR550" s="149">
        <f t="shared" si="10"/>
        <v>1</v>
      </c>
    </row>
    <row r="551" spans="1:44" hidden="1">
      <c r="A551" s="52">
        <v>850</v>
      </c>
      <c r="B551" s="52" t="s">
        <v>13</v>
      </c>
      <c r="C551" s="117" t="s">
        <v>1902</v>
      </c>
      <c r="E551" s="69" t="s">
        <v>2271</v>
      </c>
      <c r="G551" s="62" t="s">
        <v>2269</v>
      </c>
      <c r="J551" s="70" t="s">
        <v>152</v>
      </c>
      <c r="K551" s="61" t="s">
        <v>2270</v>
      </c>
      <c r="L551" s="69">
        <v>0</v>
      </c>
      <c r="N551" s="63">
        <v>1</v>
      </c>
      <c r="P551" s="77" t="s">
        <v>65</v>
      </c>
      <c r="Q551" s="67" t="s">
        <v>108</v>
      </c>
      <c r="R551" s="68" t="s">
        <v>145</v>
      </c>
      <c r="S551" s="74" t="s">
        <v>66</v>
      </c>
      <c r="T551" s="115" t="s">
        <v>66</v>
      </c>
      <c r="U551" s="121" t="s">
        <v>171</v>
      </c>
      <c r="AE551" s="131" t="s">
        <v>3064</v>
      </c>
      <c r="AF551" s="149">
        <f>VLOOKUP($J551,context!$K$2:$AC$348,5,FALSE)</f>
        <v>0</v>
      </c>
      <c r="AG551" s="149">
        <f>VLOOKUP($J551,context!$K$2:$AC$348,6,FALSE)</f>
        <v>0</v>
      </c>
      <c r="AH551" s="149">
        <f>VLOOKUP($J551,context!$K$2:$AC$348,7,FALSE)</f>
        <v>0</v>
      </c>
      <c r="AI551" s="149">
        <f>VLOOKUP($J551,context!$K$2:$AC$348,8,FALSE)</f>
        <v>1</v>
      </c>
      <c r="AJ551" s="149">
        <f>VLOOKUP($J551,context!$K$2:$AC$348,9,FALSE)</f>
        <v>0</v>
      </c>
      <c r="AK551" s="149">
        <f>VLOOKUP($J551,context!$K$2:$AC$348,10,FALSE)</f>
        <v>0</v>
      </c>
      <c r="AL551" s="149">
        <f>VLOOKUP($J551,context!$K$2:$AC$348,11,FALSE)</f>
        <v>0</v>
      </c>
      <c r="AM551" s="149">
        <f>VLOOKUP($J551,context!$K$2:$AC$348,12,FALSE)</f>
        <v>0</v>
      </c>
      <c r="AN551" s="149">
        <f>VLOOKUP($J551,context!$K$2:$AC$348,13,FALSE)</f>
        <v>0</v>
      </c>
      <c r="AO551" s="149">
        <f>VLOOKUP($J551,context!$K$2:$AC$348,14,FALSE)</f>
        <v>0</v>
      </c>
      <c r="AP551" s="149">
        <f>VLOOKUP($J551,context!$K$2:$AC$348,15,FALSE)</f>
        <v>0</v>
      </c>
      <c r="AQ551" s="149">
        <f>VLOOKUP($J551,context!$K$2:$AC$348,16,FALSE)</f>
        <v>0</v>
      </c>
      <c r="AR551" s="149">
        <f t="shared" si="10"/>
        <v>1</v>
      </c>
    </row>
    <row r="552" spans="1:44" hidden="1">
      <c r="A552" s="122">
        <v>898</v>
      </c>
      <c r="B552" s="52" t="s">
        <v>13</v>
      </c>
      <c r="C552" s="123" t="s">
        <v>2413</v>
      </c>
      <c r="D552" s="123" t="s">
        <v>2485</v>
      </c>
      <c r="E552" s="122" t="s">
        <v>2414</v>
      </c>
      <c r="F552" s="122">
        <v>4</v>
      </c>
      <c r="G552" s="124" t="s">
        <v>152</v>
      </c>
      <c r="H552" s="122"/>
      <c r="I552" s="122"/>
      <c r="J552" s="70" t="s">
        <v>152</v>
      </c>
      <c r="K552" s="122" t="s">
        <v>3065</v>
      </c>
      <c r="L552" s="122">
        <v>1</v>
      </c>
      <c r="M552" s="122"/>
      <c r="N552" s="123">
        <v>1</v>
      </c>
      <c r="O552" s="126"/>
      <c r="P552" s="122" t="s">
        <v>65</v>
      </c>
      <c r="Q552" s="127" t="s">
        <v>108</v>
      </c>
      <c r="R552" s="68" t="s">
        <v>149</v>
      </c>
      <c r="S552" s="74" t="s">
        <v>66</v>
      </c>
      <c r="T552" s="115" t="s">
        <v>66</v>
      </c>
      <c r="U552" s="121" t="s">
        <v>152</v>
      </c>
      <c r="W552" s="77"/>
      <c r="X552" s="69" t="s">
        <v>609</v>
      </c>
      <c r="Y552" s="122"/>
      <c r="Z552" s="122"/>
      <c r="AA552" s="122"/>
      <c r="AB552" s="122"/>
      <c r="AC552" s="122"/>
      <c r="AE552" s="131" t="s">
        <v>3063</v>
      </c>
      <c r="AF552" s="149">
        <f>VLOOKUP($J552,context!$K$2:$AC$348,5,FALSE)</f>
        <v>0</v>
      </c>
      <c r="AG552" s="149">
        <f>VLOOKUP($J552,context!$K$2:$AC$348,6,FALSE)</f>
        <v>0</v>
      </c>
      <c r="AH552" s="149">
        <f>VLOOKUP($J552,context!$K$2:$AC$348,7,FALSE)</f>
        <v>0</v>
      </c>
      <c r="AI552" s="149">
        <f>VLOOKUP($J552,context!$K$2:$AC$348,8,FALSE)</f>
        <v>1</v>
      </c>
      <c r="AJ552" s="149">
        <f>VLOOKUP($J552,context!$K$2:$AC$348,9,FALSE)</f>
        <v>0</v>
      </c>
      <c r="AK552" s="149">
        <f>VLOOKUP($J552,context!$K$2:$AC$348,10,FALSE)</f>
        <v>0</v>
      </c>
      <c r="AL552" s="149">
        <f>VLOOKUP($J552,context!$K$2:$AC$348,11,FALSE)</f>
        <v>0</v>
      </c>
      <c r="AM552" s="149">
        <f>VLOOKUP($J552,context!$K$2:$AC$348,12,FALSE)</f>
        <v>0</v>
      </c>
      <c r="AN552" s="149">
        <f>VLOOKUP($J552,context!$K$2:$AC$348,13,FALSE)</f>
        <v>0</v>
      </c>
      <c r="AO552" s="149">
        <f>VLOOKUP($J552,context!$K$2:$AC$348,14,FALSE)</f>
        <v>0</v>
      </c>
      <c r="AP552" s="149">
        <f>VLOOKUP($J552,context!$K$2:$AC$348,15,FALSE)</f>
        <v>0</v>
      </c>
      <c r="AQ552" s="149">
        <f>VLOOKUP($J552,context!$K$2:$AC$348,16,FALSE)</f>
        <v>0</v>
      </c>
      <c r="AR552" s="149">
        <f t="shared" si="10"/>
        <v>1</v>
      </c>
    </row>
    <row r="553" spans="1:44" hidden="1">
      <c r="A553" s="52">
        <v>375</v>
      </c>
      <c r="B553" s="52" t="s">
        <v>2708</v>
      </c>
      <c r="C553" s="66" t="s">
        <v>905</v>
      </c>
      <c r="D553" s="52"/>
      <c r="E553" s="77" t="s">
        <v>906</v>
      </c>
      <c r="F553" s="50">
        <v>5</v>
      </c>
      <c r="G553" s="50" t="s">
        <v>1077</v>
      </c>
      <c r="H553" s="77" t="s">
        <v>148</v>
      </c>
      <c r="I553" s="69" t="s">
        <v>152</v>
      </c>
      <c r="J553" s="70" t="s">
        <v>148</v>
      </c>
      <c r="K553" s="77"/>
      <c r="L553" s="77">
        <v>0</v>
      </c>
      <c r="M553" s="77"/>
      <c r="N553" s="6">
        <v>1</v>
      </c>
      <c r="O553" s="55">
        <v>43015</v>
      </c>
      <c r="P553" s="77" t="s">
        <v>65</v>
      </c>
      <c r="Q553" s="67" t="s">
        <v>108</v>
      </c>
      <c r="R553" s="68" t="s">
        <v>149</v>
      </c>
      <c r="S553" s="74" t="s">
        <v>66</v>
      </c>
      <c r="T553" s="115" t="s">
        <v>66</v>
      </c>
      <c r="U553" s="121" t="s">
        <v>152</v>
      </c>
      <c r="W553" s="77"/>
      <c r="X553" s="69" t="s">
        <v>609</v>
      </c>
      <c r="Y553" s="77"/>
      <c r="Z553" s="77"/>
      <c r="AB553" s="77"/>
      <c r="AC553" s="77"/>
      <c r="AD553" s="7"/>
      <c r="AE553" s="131" t="s">
        <v>3064</v>
      </c>
      <c r="AF553" s="149">
        <f>VLOOKUP($J553,context!$K$2:$AC$348,5,FALSE)</f>
        <v>0</v>
      </c>
      <c r="AG553" s="149">
        <f>VLOOKUP($J553,context!$K$2:$AC$348,6,FALSE)</f>
        <v>0</v>
      </c>
      <c r="AH553" s="149">
        <f>VLOOKUP($J553,context!$K$2:$AC$348,7,FALSE)</f>
        <v>0</v>
      </c>
      <c r="AI553" s="149">
        <f>VLOOKUP($J553,context!$K$2:$AC$348,8,FALSE)</f>
        <v>1</v>
      </c>
      <c r="AJ553" s="149">
        <f>VLOOKUP($J553,context!$K$2:$AC$348,9,FALSE)</f>
        <v>0</v>
      </c>
      <c r="AK553" s="149">
        <f>VLOOKUP($J553,context!$K$2:$AC$348,10,FALSE)</f>
        <v>0</v>
      </c>
      <c r="AL553" s="149">
        <f>VLOOKUP($J553,context!$K$2:$AC$348,11,FALSE)</f>
        <v>0</v>
      </c>
      <c r="AM553" s="149">
        <f>VLOOKUP($J553,context!$K$2:$AC$348,12,FALSE)</f>
        <v>0</v>
      </c>
      <c r="AN553" s="149">
        <f>VLOOKUP($J553,context!$K$2:$AC$348,13,FALSE)</f>
        <v>0</v>
      </c>
      <c r="AO553" s="149">
        <f>VLOOKUP($J553,context!$K$2:$AC$348,14,FALSE)</f>
        <v>0</v>
      </c>
      <c r="AP553" s="149">
        <f>VLOOKUP($J553,context!$K$2:$AC$348,15,FALSE)</f>
        <v>0</v>
      </c>
      <c r="AQ553" s="149">
        <f>VLOOKUP($J553,context!$K$2:$AC$348,16,FALSE)</f>
        <v>0</v>
      </c>
      <c r="AR553" s="149">
        <f t="shared" si="10"/>
        <v>1</v>
      </c>
    </row>
    <row r="554" spans="1:44" hidden="1">
      <c r="A554" s="52">
        <v>4</v>
      </c>
      <c r="B554" s="52" t="s">
        <v>13</v>
      </c>
      <c r="C554" s="66" t="s">
        <v>21</v>
      </c>
      <c r="D554" s="52"/>
      <c r="E554" s="50" t="s">
        <v>605</v>
      </c>
      <c r="F554" s="50">
        <v>3</v>
      </c>
      <c r="G554" s="50" t="s">
        <v>311</v>
      </c>
      <c r="H554" s="77"/>
      <c r="I554" s="69" t="s">
        <v>614</v>
      </c>
      <c r="J554" s="156" t="s">
        <v>2152</v>
      </c>
      <c r="K554" s="21" t="s">
        <v>615</v>
      </c>
      <c r="L554" s="77">
        <v>0</v>
      </c>
      <c r="M554" s="77"/>
      <c r="N554" s="6">
        <v>0.8</v>
      </c>
      <c r="O554" s="55"/>
      <c r="P554" s="77" t="s">
        <v>65</v>
      </c>
      <c r="Q554" s="67" t="s">
        <v>608</v>
      </c>
      <c r="R554" s="68" t="s">
        <v>123</v>
      </c>
      <c r="S554" s="74" t="s">
        <v>66</v>
      </c>
      <c r="T554" s="115" t="s">
        <v>66</v>
      </c>
      <c r="U554" s="121" t="s">
        <v>614</v>
      </c>
      <c r="V554" s="121" t="s">
        <v>150</v>
      </c>
      <c r="W554" s="77"/>
      <c r="X554" s="69" t="s">
        <v>609</v>
      </c>
      <c r="Y554" s="77"/>
      <c r="AB554" s="69"/>
      <c r="AC554" s="77"/>
      <c r="AD554" s="7"/>
      <c r="AE554" s="70" t="s">
        <v>125</v>
      </c>
      <c r="AF554" s="149">
        <f>VLOOKUP($J554,context!$K$2:$AC$348,5,FALSE)</f>
        <v>0</v>
      </c>
      <c r="AG554" s="149">
        <f>VLOOKUP($J554,context!$K$2:$AC$348,6,FALSE)</f>
        <v>0</v>
      </c>
      <c r="AH554" s="149">
        <f>VLOOKUP($J554,context!$K$2:$AC$348,7,FALSE)</f>
        <v>0</v>
      </c>
      <c r="AI554" s="149">
        <f>VLOOKUP($J554,context!$K$2:$AC$348,8,FALSE)</f>
        <v>1</v>
      </c>
      <c r="AJ554" s="149">
        <f>VLOOKUP($J554,context!$K$2:$AC$348,9,FALSE)</f>
        <v>0</v>
      </c>
      <c r="AK554" s="149">
        <f>VLOOKUP($J554,context!$K$2:$AC$348,10,FALSE)</f>
        <v>0</v>
      </c>
      <c r="AL554" s="149">
        <f>VLOOKUP($J554,context!$K$2:$AC$348,11,FALSE)</f>
        <v>0</v>
      </c>
      <c r="AM554" s="149">
        <f>VLOOKUP($J554,context!$K$2:$AC$348,12,FALSE)</f>
        <v>0</v>
      </c>
      <c r="AN554" s="149">
        <f>VLOOKUP($J554,context!$K$2:$AC$348,13,FALSE)</f>
        <v>0</v>
      </c>
      <c r="AO554" s="149">
        <f>VLOOKUP($J554,context!$K$2:$AC$348,14,FALSE)</f>
        <v>0</v>
      </c>
      <c r="AP554" s="149">
        <f>VLOOKUP($J554,context!$K$2:$AC$348,15,FALSE)</f>
        <v>0</v>
      </c>
      <c r="AQ554" s="149">
        <f>VLOOKUP($J554,context!$K$2:$AC$348,16,FALSE)</f>
        <v>0</v>
      </c>
      <c r="AR554" s="149">
        <f t="shared" si="10"/>
        <v>1</v>
      </c>
    </row>
    <row r="555" spans="1:44" hidden="1">
      <c r="A555" s="52">
        <v>777</v>
      </c>
      <c r="B555" s="52" t="s">
        <v>13</v>
      </c>
      <c r="C555" s="117" t="s">
        <v>1902</v>
      </c>
      <c r="E555" s="69" t="s">
        <v>2271</v>
      </c>
      <c r="G555" s="62" t="s">
        <v>2152</v>
      </c>
      <c r="J555" s="70" t="s">
        <v>2309</v>
      </c>
      <c r="K555" s="61" t="s">
        <v>2153</v>
      </c>
      <c r="N555" s="63">
        <v>1</v>
      </c>
      <c r="P555" s="77" t="s">
        <v>65</v>
      </c>
      <c r="Q555" s="67" t="s">
        <v>108</v>
      </c>
      <c r="R555" s="68" t="s">
        <v>145</v>
      </c>
      <c r="S555" s="74" t="s">
        <v>66</v>
      </c>
      <c r="T555" s="115" t="s">
        <v>66</v>
      </c>
      <c r="U555" s="121" t="s">
        <v>171</v>
      </c>
      <c r="AC555" s="61">
        <v>1</v>
      </c>
      <c r="AE555" s="131" t="s">
        <v>3072</v>
      </c>
      <c r="AF555" s="149">
        <f>VLOOKUP($J555,context!$K$2:$AC$348,5,FALSE)</f>
        <v>0</v>
      </c>
      <c r="AG555" s="149">
        <f>VLOOKUP($J555,context!$K$2:$AC$348,6,FALSE)</f>
        <v>0</v>
      </c>
      <c r="AH555" s="149">
        <f>VLOOKUP($J555,context!$K$2:$AC$348,7,FALSE)</f>
        <v>0</v>
      </c>
      <c r="AI555" s="149">
        <f>VLOOKUP($J555,context!$K$2:$AC$348,8,FALSE)</f>
        <v>1</v>
      </c>
      <c r="AJ555" s="149">
        <f>VLOOKUP($J555,context!$K$2:$AC$348,9,FALSE)</f>
        <v>0</v>
      </c>
      <c r="AK555" s="149">
        <f>VLOOKUP($J555,context!$K$2:$AC$348,10,FALSE)</f>
        <v>0</v>
      </c>
      <c r="AL555" s="149">
        <f>VLOOKUP($J555,context!$K$2:$AC$348,11,FALSE)</f>
        <v>0</v>
      </c>
      <c r="AM555" s="149">
        <f>VLOOKUP($J555,context!$K$2:$AC$348,12,FALSE)</f>
        <v>0</v>
      </c>
      <c r="AN555" s="149">
        <f>VLOOKUP($J555,context!$K$2:$AC$348,13,FALSE)</f>
        <v>0</v>
      </c>
      <c r="AO555" s="149">
        <f>VLOOKUP($J555,context!$K$2:$AC$348,14,FALSE)</f>
        <v>0</v>
      </c>
      <c r="AP555" s="149">
        <f>VLOOKUP($J555,context!$K$2:$AC$348,15,FALSE)</f>
        <v>0</v>
      </c>
      <c r="AQ555" s="149">
        <f>VLOOKUP($J555,context!$K$2:$AC$348,16,FALSE)</f>
        <v>0</v>
      </c>
      <c r="AR555" s="149">
        <f t="shared" si="10"/>
        <v>1</v>
      </c>
    </row>
    <row r="556" spans="1:44" hidden="1">
      <c r="A556" s="52">
        <v>338</v>
      </c>
      <c r="B556" s="52" t="s">
        <v>2708</v>
      </c>
      <c r="C556" s="66" t="s">
        <v>905</v>
      </c>
      <c r="D556" s="52"/>
      <c r="E556" s="77" t="s">
        <v>906</v>
      </c>
      <c r="F556" s="50">
        <v>5</v>
      </c>
      <c r="G556" s="50" t="s">
        <v>1003</v>
      </c>
      <c r="H556" s="77" t="s">
        <v>1005</v>
      </c>
      <c r="I556" s="69" t="s">
        <v>1006</v>
      </c>
      <c r="J556" s="70" t="s">
        <v>1006</v>
      </c>
      <c r="K556" s="77"/>
      <c r="L556" s="77">
        <v>0</v>
      </c>
      <c r="M556" s="77"/>
      <c r="N556" s="6">
        <v>0.8</v>
      </c>
      <c r="O556" s="55">
        <v>43015</v>
      </c>
      <c r="P556" s="77" t="s">
        <v>65</v>
      </c>
      <c r="Q556" s="67" t="s">
        <v>608</v>
      </c>
      <c r="R556" s="68" t="s">
        <v>145</v>
      </c>
      <c r="S556" s="74" t="s">
        <v>66</v>
      </c>
      <c r="T556" s="115" t="s">
        <v>66</v>
      </c>
      <c r="U556" s="121" t="s">
        <v>171</v>
      </c>
      <c r="W556" s="69" t="s">
        <v>609</v>
      </c>
      <c r="X556" s="69"/>
      <c r="Y556" s="77"/>
      <c r="Z556" s="77"/>
      <c r="AB556" s="77"/>
      <c r="AC556" s="77"/>
      <c r="AD556" s="7"/>
      <c r="AE556" s="131" t="s">
        <v>2659</v>
      </c>
      <c r="AF556" s="149">
        <f>VLOOKUP($J556,context!$K$2:$AC$348,5,FALSE)</f>
        <v>0</v>
      </c>
      <c r="AG556" s="149">
        <f>VLOOKUP($J556,context!$K$2:$AC$348,6,FALSE)</f>
        <v>0</v>
      </c>
      <c r="AH556" s="149">
        <f>VLOOKUP($J556,context!$K$2:$AC$348,7,FALSE)</f>
        <v>0</v>
      </c>
      <c r="AI556" s="149">
        <f>VLOOKUP($J556,context!$K$2:$AC$348,8,FALSE)</f>
        <v>0</v>
      </c>
      <c r="AJ556" s="149">
        <f>VLOOKUP($J556,context!$K$2:$AC$348,9,FALSE)</f>
        <v>0.4</v>
      </c>
      <c r="AK556" s="149">
        <f>VLOOKUP($J556,context!$K$2:$AC$348,10,FALSE)</f>
        <v>0.2</v>
      </c>
      <c r="AL556" s="149">
        <f>VLOOKUP($J556,context!$K$2:$AC$348,11,FALSE)</f>
        <v>0.8</v>
      </c>
      <c r="AM556" s="149">
        <f>VLOOKUP($J556,context!$K$2:$AC$348,12,FALSE)</f>
        <v>0</v>
      </c>
      <c r="AN556" s="149">
        <f>VLOOKUP($J556,context!$K$2:$AC$348,13,FALSE)</f>
        <v>0.2</v>
      </c>
      <c r="AO556" s="149">
        <f>VLOOKUP($J556,context!$K$2:$AC$348,14,FALSE)</f>
        <v>0.2</v>
      </c>
      <c r="AP556" s="149">
        <f>VLOOKUP($J556,context!$K$2:$AC$348,15,FALSE)</f>
        <v>0</v>
      </c>
      <c r="AQ556" s="149">
        <f>VLOOKUP($J556,context!$K$2:$AC$348,16,FALSE)</f>
        <v>1</v>
      </c>
      <c r="AR556" s="149">
        <f t="shared" si="10"/>
        <v>2.8</v>
      </c>
    </row>
    <row r="557" spans="1:44" hidden="1">
      <c r="A557" s="52">
        <v>690</v>
      </c>
      <c r="B557" s="52" t="s">
        <v>13</v>
      </c>
      <c r="C557" s="117" t="s">
        <v>1902</v>
      </c>
      <c r="E557" s="69" t="s">
        <v>2271</v>
      </c>
      <c r="G557" s="62" t="s">
        <v>2022</v>
      </c>
      <c r="J557" s="70" t="s">
        <v>2300</v>
      </c>
      <c r="K557" s="69" t="s">
        <v>2023</v>
      </c>
      <c r="L557" s="69">
        <v>1</v>
      </c>
      <c r="N557" s="63">
        <v>0.8</v>
      </c>
      <c r="P557" s="77" t="s">
        <v>65</v>
      </c>
      <c r="Q557" s="67" t="s">
        <v>108</v>
      </c>
      <c r="R557" s="68" t="s">
        <v>145</v>
      </c>
      <c r="S557" s="74" t="s">
        <v>66</v>
      </c>
      <c r="T557" s="115" t="s">
        <v>66</v>
      </c>
      <c r="U557" s="121" t="s">
        <v>171</v>
      </c>
      <c r="AE557" s="131" t="s">
        <v>2046</v>
      </c>
      <c r="AF557" s="149">
        <f>VLOOKUP($J557,context!$K$2:$AC$348,5,FALSE)</f>
        <v>0</v>
      </c>
      <c r="AG557" s="149">
        <f>VLOOKUP($J557,context!$K$2:$AC$348,6,FALSE)</f>
        <v>0</v>
      </c>
      <c r="AH557" s="149">
        <f>VLOOKUP($J557,context!$K$2:$AC$348,7,FALSE)</f>
        <v>0</v>
      </c>
      <c r="AI557" s="149">
        <f>VLOOKUP($J557,context!$K$2:$AC$348,8,FALSE)</f>
        <v>1</v>
      </c>
      <c r="AJ557" s="149">
        <f>VLOOKUP($J557,context!$K$2:$AC$348,9,FALSE)</f>
        <v>0</v>
      </c>
      <c r="AK557" s="149">
        <f>VLOOKUP($J557,context!$K$2:$AC$348,10,FALSE)</f>
        <v>0</v>
      </c>
      <c r="AL557" s="149">
        <f>VLOOKUP($J557,context!$K$2:$AC$348,11,FALSE)</f>
        <v>1</v>
      </c>
      <c r="AM557" s="149">
        <f>VLOOKUP($J557,context!$K$2:$AC$348,12,FALSE)</f>
        <v>0</v>
      </c>
      <c r="AN557" s="149">
        <f>VLOOKUP($J557,context!$K$2:$AC$348,13,FALSE)</f>
        <v>0.8</v>
      </c>
      <c r="AO557" s="149">
        <f>VLOOKUP($J557,context!$K$2:$AC$348,14,FALSE)</f>
        <v>0</v>
      </c>
      <c r="AP557" s="149">
        <f>VLOOKUP($J557,context!$K$2:$AC$348,15,FALSE)</f>
        <v>0</v>
      </c>
      <c r="AQ557" s="149">
        <f>VLOOKUP($J557,context!$K$2:$AC$348,16,FALSE)</f>
        <v>0</v>
      </c>
      <c r="AR557" s="149">
        <f t="shared" si="10"/>
        <v>2.8</v>
      </c>
    </row>
    <row r="558" spans="1:44" hidden="1">
      <c r="A558" s="52">
        <v>783</v>
      </c>
      <c r="B558" s="52" t="s">
        <v>13</v>
      </c>
      <c r="C558" s="117" t="s">
        <v>1902</v>
      </c>
      <c r="E558" s="69" t="s">
        <v>2271</v>
      </c>
      <c r="G558" s="62" t="s">
        <v>2162</v>
      </c>
      <c r="J558" s="70" t="s">
        <v>2162</v>
      </c>
      <c r="K558" s="61" t="s">
        <v>2163</v>
      </c>
      <c r="N558" s="63">
        <v>1</v>
      </c>
      <c r="P558" s="77" t="s">
        <v>65</v>
      </c>
      <c r="Q558" s="67" t="s">
        <v>608</v>
      </c>
      <c r="R558" s="68" t="s">
        <v>145</v>
      </c>
      <c r="S558" s="74" t="s">
        <v>66</v>
      </c>
      <c r="T558" s="115" t="s">
        <v>66</v>
      </c>
      <c r="U558" s="121" t="s">
        <v>171</v>
      </c>
      <c r="AB558" s="69" t="s">
        <v>2872</v>
      </c>
      <c r="AE558" s="131" t="s">
        <v>2776</v>
      </c>
      <c r="AF558" s="149">
        <f>VLOOKUP($J558,context!$K$2:$AC$348,5,FALSE)</f>
        <v>0</v>
      </c>
      <c r="AG558" s="149">
        <f>VLOOKUP($J558,context!$K$2:$AC$348,6,FALSE)</f>
        <v>0</v>
      </c>
      <c r="AH558" s="149">
        <f>VLOOKUP($J558,context!$K$2:$AC$348,7,FALSE)</f>
        <v>0</v>
      </c>
      <c r="AI558" s="149">
        <f>VLOOKUP($J558,context!$K$2:$AC$348,8,FALSE)</f>
        <v>0.6</v>
      </c>
      <c r="AJ558" s="149">
        <f>VLOOKUP($J558,context!$K$2:$AC$348,9,FALSE)</f>
        <v>0</v>
      </c>
      <c r="AK558" s="149">
        <f>VLOOKUP($J558,context!$K$2:$AC$348,10,FALSE)</f>
        <v>0</v>
      </c>
      <c r="AL558" s="149">
        <f>VLOOKUP($J558,context!$K$2:$AC$348,11,FALSE)</f>
        <v>0.8</v>
      </c>
      <c r="AM558" s="149">
        <f>VLOOKUP($J558,context!$K$2:$AC$348,12,FALSE)</f>
        <v>0.4</v>
      </c>
      <c r="AN558" s="149">
        <f>VLOOKUP($J558,context!$K$2:$AC$348,13,FALSE)</f>
        <v>0.8</v>
      </c>
      <c r="AO558" s="149">
        <f>VLOOKUP($J558,context!$K$2:$AC$348,14,FALSE)</f>
        <v>0.2</v>
      </c>
      <c r="AP558" s="149">
        <f>VLOOKUP($J558,context!$K$2:$AC$348,15,FALSE)</f>
        <v>0</v>
      </c>
      <c r="AQ558" s="149">
        <f>VLOOKUP($J558,context!$K$2:$AC$348,16,FALSE)</f>
        <v>0.8</v>
      </c>
      <c r="AR558" s="149">
        <f t="shared" si="10"/>
        <v>3.5999999999999996</v>
      </c>
    </row>
    <row r="559" spans="1:44" hidden="1">
      <c r="A559" s="122">
        <v>940</v>
      </c>
      <c r="B559" s="52" t="s">
        <v>13</v>
      </c>
      <c r="C559" s="66" t="s">
        <v>32</v>
      </c>
      <c r="D559" s="52"/>
      <c r="E559" s="77" t="s">
        <v>1190</v>
      </c>
      <c r="F559" s="50">
        <v>3</v>
      </c>
      <c r="G559" s="50" t="s">
        <v>1205</v>
      </c>
      <c r="H559" s="77"/>
      <c r="I559" s="69" t="s">
        <v>909</v>
      </c>
      <c r="J559" s="70" t="s">
        <v>909</v>
      </c>
      <c r="K559" s="77"/>
      <c r="L559" s="77">
        <v>0</v>
      </c>
      <c r="M559" s="77"/>
      <c r="N559" s="6">
        <v>0.6</v>
      </c>
      <c r="O559" s="55">
        <v>42328</v>
      </c>
      <c r="P559" s="77" t="s">
        <v>189</v>
      </c>
      <c r="Q559" s="67" t="s">
        <v>717</v>
      </c>
      <c r="R559" s="68" t="s">
        <v>227</v>
      </c>
      <c r="S559" s="74" t="s">
        <v>231</v>
      </c>
      <c r="T559" s="115" t="s">
        <v>231</v>
      </c>
      <c r="U559" s="121" t="s">
        <v>171</v>
      </c>
      <c r="V559" s="121" t="s">
        <v>230</v>
      </c>
      <c r="W559" s="77"/>
      <c r="X559" s="69" t="s">
        <v>609</v>
      </c>
      <c r="Y559" s="77"/>
      <c r="Z559" s="77"/>
      <c r="AB559" s="77"/>
      <c r="AC559" s="69">
        <v>1</v>
      </c>
      <c r="AD559" s="7" t="s">
        <v>910</v>
      </c>
      <c r="AE559" s="70" t="s">
        <v>732</v>
      </c>
      <c r="AF559" s="149">
        <f>VLOOKUP($J559,context!$K$2:$AC$348,5,FALSE)</f>
        <v>0</v>
      </c>
      <c r="AG559" s="149">
        <f>VLOOKUP($J559,context!$K$2:$AC$348,6,FALSE)</f>
        <v>0</v>
      </c>
      <c r="AH559" s="149">
        <f>VLOOKUP($J559,context!$K$2:$AC$348,7,FALSE)</f>
        <v>1</v>
      </c>
      <c r="AI559" s="149">
        <f>VLOOKUP($J559,context!$K$2:$AC$348,8,FALSE)</f>
        <v>0.2</v>
      </c>
      <c r="AJ559" s="149">
        <f>VLOOKUP($J559,context!$K$2:$AC$348,9,FALSE)</f>
        <v>0</v>
      </c>
      <c r="AK559" s="149">
        <f>VLOOKUP($J559,context!$K$2:$AC$348,10,FALSE)</f>
        <v>0</v>
      </c>
      <c r="AL559" s="149">
        <f>VLOOKUP($J559,context!$K$2:$AC$348,11,FALSE)</f>
        <v>0.2</v>
      </c>
      <c r="AM559" s="149">
        <f>VLOOKUP($J559,context!$K$2:$AC$348,12,FALSE)</f>
        <v>0.2</v>
      </c>
      <c r="AN559" s="149">
        <f>VLOOKUP($J559,context!$K$2:$AC$348,13,FALSE)</f>
        <v>1</v>
      </c>
      <c r="AO559" s="149">
        <f>VLOOKUP($J559,context!$K$2:$AC$348,14,FALSE)</f>
        <v>1</v>
      </c>
      <c r="AP559" s="149">
        <f>VLOOKUP($J559,context!$K$2:$AC$348,15,FALSE)</f>
        <v>0</v>
      </c>
      <c r="AQ559" s="149">
        <f>VLOOKUP($J559,context!$K$2:$AC$348,16,FALSE)</f>
        <v>0</v>
      </c>
      <c r="AR559" s="149">
        <f t="shared" si="10"/>
        <v>3.5999999999999996</v>
      </c>
    </row>
    <row r="560" spans="1:44" hidden="1">
      <c r="A560" s="52">
        <v>294</v>
      </c>
      <c r="B560" s="52" t="s">
        <v>2708</v>
      </c>
      <c r="C560" s="66" t="s">
        <v>905</v>
      </c>
      <c r="D560" s="52"/>
      <c r="E560" s="77" t="s">
        <v>906</v>
      </c>
      <c r="F560" s="50">
        <v>5</v>
      </c>
      <c r="G560" s="50" t="s">
        <v>907</v>
      </c>
      <c r="H560" s="77" t="s">
        <v>908</v>
      </c>
      <c r="I560" s="69" t="s">
        <v>908</v>
      </c>
      <c r="J560" s="70" t="s">
        <v>909</v>
      </c>
      <c r="K560" s="77"/>
      <c r="L560" s="77">
        <v>0</v>
      </c>
      <c r="M560" s="77"/>
      <c r="N560" s="6">
        <v>0.6</v>
      </c>
      <c r="O560" s="55">
        <v>43015</v>
      </c>
      <c r="P560" s="77" t="s">
        <v>189</v>
      </c>
      <c r="Q560" s="67" t="s">
        <v>717</v>
      </c>
      <c r="R560" s="68" t="s">
        <v>227</v>
      </c>
      <c r="S560" s="74" t="s">
        <v>231</v>
      </c>
      <c r="T560" s="115" t="s">
        <v>231</v>
      </c>
      <c r="U560" s="121" t="s">
        <v>171</v>
      </c>
      <c r="V560" s="121" t="s">
        <v>230</v>
      </c>
      <c r="W560" s="77"/>
      <c r="X560" s="69" t="s">
        <v>609</v>
      </c>
      <c r="Y560" s="77"/>
      <c r="Z560" s="77"/>
      <c r="AB560" s="77"/>
      <c r="AC560" s="69">
        <v>1</v>
      </c>
      <c r="AD560" s="7" t="s">
        <v>910</v>
      </c>
      <c r="AE560" s="70" t="s">
        <v>732</v>
      </c>
      <c r="AF560" s="149">
        <f>VLOOKUP($J560,context!$K$2:$AC$348,5,FALSE)</f>
        <v>0</v>
      </c>
      <c r="AG560" s="149">
        <f>VLOOKUP($J560,context!$K$2:$AC$348,6,FALSE)</f>
        <v>0</v>
      </c>
      <c r="AH560" s="149">
        <f>VLOOKUP($J560,context!$K$2:$AC$348,7,FALSE)</f>
        <v>1</v>
      </c>
      <c r="AI560" s="149">
        <f>VLOOKUP($J560,context!$K$2:$AC$348,8,FALSE)</f>
        <v>0.2</v>
      </c>
      <c r="AJ560" s="149">
        <f>VLOOKUP($J560,context!$K$2:$AC$348,9,FALSE)</f>
        <v>0</v>
      </c>
      <c r="AK560" s="149">
        <f>VLOOKUP($J560,context!$K$2:$AC$348,10,FALSE)</f>
        <v>0</v>
      </c>
      <c r="AL560" s="149">
        <f>VLOOKUP($J560,context!$K$2:$AC$348,11,FALSE)</f>
        <v>0.2</v>
      </c>
      <c r="AM560" s="149">
        <f>VLOOKUP($J560,context!$K$2:$AC$348,12,FALSE)</f>
        <v>0.2</v>
      </c>
      <c r="AN560" s="149">
        <f>VLOOKUP($J560,context!$K$2:$AC$348,13,FALSE)</f>
        <v>1</v>
      </c>
      <c r="AO560" s="149">
        <f>VLOOKUP($J560,context!$K$2:$AC$348,14,FALSE)</f>
        <v>1</v>
      </c>
      <c r="AP560" s="149">
        <f>VLOOKUP($J560,context!$K$2:$AC$348,15,FALSE)</f>
        <v>0</v>
      </c>
      <c r="AQ560" s="149">
        <f>VLOOKUP($J560,context!$K$2:$AC$348,16,FALSE)</f>
        <v>0</v>
      </c>
      <c r="AR560" s="149">
        <f t="shared" si="10"/>
        <v>3.5999999999999996</v>
      </c>
    </row>
    <row r="561" spans="1:44" hidden="1">
      <c r="A561" s="52">
        <v>788</v>
      </c>
      <c r="B561" s="52" t="s">
        <v>13</v>
      </c>
      <c r="C561" s="117" t="s">
        <v>1902</v>
      </c>
      <c r="E561" s="69" t="s">
        <v>2271</v>
      </c>
      <c r="G561" s="62" t="s">
        <v>2172</v>
      </c>
      <c r="J561" s="70" t="s">
        <v>2172</v>
      </c>
      <c r="K561" s="61" t="s">
        <v>2173</v>
      </c>
      <c r="N561" s="63">
        <v>1</v>
      </c>
      <c r="P561" s="69" t="s">
        <v>65</v>
      </c>
      <c r="Q561" s="67" t="s">
        <v>612</v>
      </c>
      <c r="R561" s="68" t="s">
        <v>608</v>
      </c>
      <c r="S561" s="74" t="s">
        <v>66</v>
      </c>
      <c r="T561" s="115" t="s">
        <v>66</v>
      </c>
      <c r="U561" s="121" t="s">
        <v>171</v>
      </c>
      <c r="AB561" s="69" t="s">
        <v>3066</v>
      </c>
      <c r="AC561" s="69"/>
      <c r="AE561" s="131" t="s">
        <v>3067</v>
      </c>
      <c r="AF561" s="149">
        <f>VLOOKUP($J561,context!$K$2:$AC$348,5,FALSE)</f>
        <v>1</v>
      </c>
      <c r="AG561" s="149">
        <f>VLOOKUP($J561,context!$K$2:$AC$348,6,FALSE)</f>
        <v>1</v>
      </c>
      <c r="AH561" s="149">
        <f>VLOOKUP($J561,context!$K$2:$AC$348,7,FALSE)</f>
        <v>0</v>
      </c>
      <c r="AI561" s="149">
        <f>VLOOKUP($J561,context!$K$2:$AC$348,8,FALSE)</f>
        <v>0.6</v>
      </c>
      <c r="AJ561" s="149">
        <f>VLOOKUP($J561,context!$K$2:$AC$348,9,FALSE)</f>
        <v>0.2</v>
      </c>
      <c r="AK561" s="149">
        <f>VLOOKUP($J561,context!$K$2:$AC$348,10,FALSE)</f>
        <v>0.8</v>
      </c>
      <c r="AL561" s="149">
        <f>VLOOKUP($J561,context!$K$2:$AC$348,11,FALSE)</f>
        <v>0.6</v>
      </c>
      <c r="AM561" s="149">
        <f>VLOOKUP($J561,context!$K$2:$AC$348,12,FALSE)</f>
        <v>0.2</v>
      </c>
      <c r="AN561" s="149">
        <f>VLOOKUP($J561,context!$K$2:$AC$348,13,FALSE)</f>
        <v>0.6</v>
      </c>
      <c r="AO561" s="149">
        <f>VLOOKUP($J561,context!$K$2:$AC$348,14,FALSE)</f>
        <v>0</v>
      </c>
      <c r="AP561" s="149">
        <f>VLOOKUP($J561,context!$K$2:$AC$348,15,FALSE)</f>
        <v>0</v>
      </c>
      <c r="AQ561" s="149">
        <f>VLOOKUP($J561,context!$K$2:$AC$348,16,FALSE)</f>
        <v>0.2</v>
      </c>
      <c r="AR561" s="149">
        <f t="shared" si="10"/>
        <v>5.2</v>
      </c>
    </row>
    <row r="562" spans="1:44" hidden="1">
      <c r="A562" s="122">
        <v>899</v>
      </c>
      <c r="B562" s="52" t="s">
        <v>13</v>
      </c>
      <c r="C562" s="123" t="s">
        <v>2413</v>
      </c>
      <c r="D562" s="123" t="s">
        <v>2533</v>
      </c>
      <c r="E562" s="122" t="s">
        <v>2414</v>
      </c>
      <c r="F562" s="122">
        <v>3</v>
      </c>
      <c r="G562" s="124" t="s">
        <v>2534</v>
      </c>
      <c r="H562" s="122"/>
      <c r="I562" s="122"/>
      <c r="J562" s="70" t="s">
        <v>2172</v>
      </c>
      <c r="K562" s="122" t="s">
        <v>2535</v>
      </c>
      <c r="L562" s="122"/>
      <c r="M562" s="122"/>
      <c r="N562" s="123">
        <v>1</v>
      </c>
      <c r="O562" s="126"/>
      <c r="P562" s="122" t="s">
        <v>65</v>
      </c>
      <c r="Q562" s="127" t="s">
        <v>612</v>
      </c>
      <c r="R562" s="68" t="s">
        <v>608</v>
      </c>
      <c r="S562" s="74" t="s">
        <v>66</v>
      </c>
      <c r="T562" s="115" t="s">
        <v>66</v>
      </c>
      <c r="U562" s="121" t="s">
        <v>171</v>
      </c>
      <c r="V562" s="127"/>
      <c r="W562" s="122"/>
      <c r="X562" s="122"/>
      <c r="Y562" s="122"/>
      <c r="Z562" s="122"/>
      <c r="AA562" s="122"/>
      <c r="AB562" s="69" t="s">
        <v>3066</v>
      </c>
      <c r="AC562" s="69"/>
      <c r="AE562" s="131" t="s">
        <v>3067</v>
      </c>
      <c r="AF562" s="149">
        <f>VLOOKUP($J562,context!$K$2:$AC$348,5,FALSE)</f>
        <v>1</v>
      </c>
      <c r="AG562" s="149">
        <f>VLOOKUP($J562,context!$K$2:$AC$348,6,FALSE)</f>
        <v>1</v>
      </c>
      <c r="AH562" s="149">
        <f>VLOOKUP($J562,context!$K$2:$AC$348,7,FALSE)</f>
        <v>0</v>
      </c>
      <c r="AI562" s="149">
        <f>VLOOKUP($J562,context!$K$2:$AC$348,8,FALSE)</f>
        <v>0.6</v>
      </c>
      <c r="AJ562" s="149">
        <f>VLOOKUP($J562,context!$K$2:$AC$348,9,FALSE)</f>
        <v>0.2</v>
      </c>
      <c r="AK562" s="149">
        <f>VLOOKUP($J562,context!$K$2:$AC$348,10,FALSE)</f>
        <v>0.8</v>
      </c>
      <c r="AL562" s="149">
        <f>VLOOKUP($J562,context!$K$2:$AC$348,11,FALSE)</f>
        <v>0.6</v>
      </c>
      <c r="AM562" s="149">
        <f>VLOOKUP($J562,context!$K$2:$AC$348,12,FALSE)</f>
        <v>0.2</v>
      </c>
      <c r="AN562" s="149">
        <f>VLOOKUP($J562,context!$K$2:$AC$348,13,FALSE)</f>
        <v>0.6</v>
      </c>
      <c r="AO562" s="149">
        <f>VLOOKUP($J562,context!$K$2:$AC$348,14,FALSE)</f>
        <v>0</v>
      </c>
      <c r="AP562" s="149">
        <f>VLOOKUP($J562,context!$K$2:$AC$348,15,FALSE)</f>
        <v>0</v>
      </c>
      <c r="AQ562" s="149">
        <f>VLOOKUP($J562,context!$K$2:$AC$348,16,FALSE)</f>
        <v>0.2</v>
      </c>
      <c r="AR562" s="149">
        <f t="shared" si="10"/>
        <v>5.2</v>
      </c>
    </row>
    <row r="563" spans="1:44" hidden="1">
      <c r="A563" s="122">
        <v>957</v>
      </c>
      <c r="B563" s="52" t="s">
        <v>13</v>
      </c>
      <c r="C563" s="66" t="s">
        <v>2709</v>
      </c>
      <c r="E563" s="69" t="s">
        <v>2740</v>
      </c>
      <c r="G563" s="60" t="s">
        <v>2719</v>
      </c>
      <c r="J563" s="70" t="s">
        <v>2172</v>
      </c>
      <c r="K563" s="61" t="s">
        <v>2731</v>
      </c>
      <c r="N563" s="63">
        <v>0.8</v>
      </c>
      <c r="P563" s="69" t="s">
        <v>65</v>
      </c>
      <c r="Q563" s="67" t="s">
        <v>612</v>
      </c>
      <c r="R563" s="68" t="s">
        <v>97</v>
      </c>
      <c r="S563" s="74" t="s">
        <v>66</v>
      </c>
      <c r="T563" s="115" t="s">
        <v>66</v>
      </c>
      <c r="AB563" s="69" t="s">
        <v>3066</v>
      </c>
      <c r="AC563" s="69"/>
      <c r="AE563" s="131" t="s">
        <v>3067</v>
      </c>
      <c r="AF563" s="149">
        <f>VLOOKUP($J563,context!$K$2:$AC$348,5,FALSE)</f>
        <v>1</v>
      </c>
      <c r="AG563" s="149">
        <f>VLOOKUP($J563,context!$K$2:$AC$348,6,FALSE)</f>
        <v>1</v>
      </c>
      <c r="AH563" s="149">
        <f>VLOOKUP($J563,context!$K$2:$AC$348,7,FALSE)</f>
        <v>0</v>
      </c>
      <c r="AI563" s="149">
        <f>VLOOKUP($J563,context!$K$2:$AC$348,8,FALSE)</f>
        <v>0.6</v>
      </c>
      <c r="AJ563" s="149">
        <f>VLOOKUP($J563,context!$K$2:$AC$348,9,FALSE)</f>
        <v>0.2</v>
      </c>
      <c r="AK563" s="149">
        <f>VLOOKUP($J563,context!$K$2:$AC$348,10,FALSE)</f>
        <v>0.8</v>
      </c>
      <c r="AL563" s="149">
        <f>VLOOKUP($J563,context!$K$2:$AC$348,11,FALSE)</f>
        <v>0.6</v>
      </c>
      <c r="AM563" s="149">
        <f>VLOOKUP($J563,context!$K$2:$AC$348,12,FALSE)</f>
        <v>0.2</v>
      </c>
      <c r="AN563" s="149">
        <f>VLOOKUP($J563,context!$K$2:$AC$348,13,FALSE)</f>
        <v>0.6</v>
      </c>
      <c r="AO563" s="149">
        <f>VLOOKUP($J563,context!$K$2:$AC$348,14,FALSE)</f>
        <v>0</v>
      </c>
      <c r="AP563" s="149">
        <f>VLOOKUP($J563,context!$K$2:$AC$348,15,FALSE)</f>
        <v>0</v>
      </c>
      <c r="AQ563" s="149">
        <f>VLOOKUP($J563,context!$K$2:$AC$348,16,FALSE)</f>
        <v>0.2</v>
      </c>
      <c r="AR563" s="149">
        <f t="shared" si="10"/>
        <v>5.2</v>
      </c>
    </row>
    <row r="564" spans="1:44" hidden="1">
      <c r="A564" s="52">
        <v>786</v>
      </c>
      <c r="B564" s="52" t="s">
        <v>13</v>
      </c>
      <c r="C564" s="117" t="s">
        <v>1902</v>
      </c>
      <c r="E564" s="69" t="s">
        <v>2271</v>
      </c>
      <c r="G564" s="62" t="s">
        <v>2168</v>
      </c>
      <c r="J564" s="70" t="s">
        <v>2586</v>
      </c>
      <c r="K564" s="61" t="s">
        <v>2169</v>
      </c>
      <c r="N564" s="63">
        <v>1</v>
      </c>
      <c r="P564" s="69" t="s">
        <v>65</v>
      </c>
      <c r="Q564" s="67" t="s">
        <v>612</v>
      </c>
      <c r="R564" s="68" t="s">
        <v>97</v>
      </c>
      <c r="S564" s="74" t="s">
        <v>66</v>
      </c>
      <c r="T564" s="115" t="s">
        <v>66</v>
      </c>
      <c r="U564" s="121" t="s">
        <v>171</v>
      </c>
      <c r="AB564" s="69" t="s">
        <v>3066</v>
      </c>
      <c r="AC564" s="69"/>
      <c r="AE564" s="131" t="s">
        <v>3067</v>
      </c>
      <c r="AF564" s="149">
        <f>VLOOKUP($J564,context!$K$2:$AC$348,5,FALSE)</f>
        <v>1</v>
      </c>
      <c r="AG564" s="149">
        <f>VLOOKUP($J564,context!$K$2:$AC$348,6,FALSE)</f>
        <v>1</v>
      </c>
      <c r="AH564" s="149">
        <f>VLOOKUP($J564,context!$K$2:$AC$348,7,FALSE)</f>
        <v>1</v>
      </c>
      <c r="AI564" s="149">
        <f>VLOOKUP($J564,context!$K$2:$AC$348,8,FALSE)</f>
        <v>0.6</v>
      </c>
      <c r="AJ564" s="149">
        <f>VLOOKUP($J564,context!$K$2:$AC$348,9,FALSE)</f>
        <v>0.2</v>
      </c>
      <c r="AK564" s="149">
        <f>VLOOKUP($J564,context!$K$2:$AC$348,10,FALSE)</f>
        <v>0.8</v>
      </c>
      <c r="AL564" s="149">
        <f>VLOOKUP($J564,context!$K$2:$AC$348,11,FALSE)</f>
        <v>0.6</v>
      </c>
      <c r="AM564" s="149">
        <f>VLOOKUP($J564,context!$K$2:$AC$348,12,FALSE)</f>
        <v>0.2</v>
      </c>
      <c r="AN564" s="149">
        <f>VLOOKUP($J564,context!$K$2:$AC$348,13,FALSE)</f>
        <v>0.6</v>
      </c>
      <c r="AO564" s="149">
        <f>VLOOKUP($J564,context!$K$2:$AC$348,14,FALSE)</f>
        <v>0</v>
      </c>
      <c r="AP564" s="149">
        <f>VLOOKUP($J564,context!$K$2:$AC$348,15,FALSE)</f>
        <v>0</v>
      </c>
      <c r="AQ564" s="149">
        <f>VLOOKUP($J564,context!$K$2:$AC$348,16,FALSE)</f>
        <v>0.2</v>
      </c>
      <c r="AR564" s="149">
        <f t="shared" si="10"/>
        <v>6.2</v>
      </c>
    </row>
    <row r="565" spans="1:44" hidden="1">
      <c r="A565" s="52">
        <v>792</v>
      </c>
      <c r="B565" s="52" t="s">
        <v>13</v>
      </c>
      <c r="C565" s="117" t="s">
        <v>1902</v>
      </c>
      <c r="E565" s="69" t="s">
        <v>2271</v>
      </c>
      <c r="G565" s="62" t="s">
        <v>2179</v>
      </c>
      <c r="J565" s="70" t="s">
        <v>144</v>
      </c>
      <c r="K565" s="61" t="s">
        <v>2180</v>
      </c>
      <c r="N565" s="63">
        <v>0.8</v>
      </c>
      <c r="P565" s="77" t="s">
        <v>65</v>
      </c>
      <c r="Q565" s="67" t="s">
        <v>108</v>
      </c>
      <c r="R565" s="68" t="s">
        <v>144</v>
      </c>
      <c r="S565" s="74" t="s">
        <v>66</v>
      </c>
      <c r="T565" s="115" t="s">
        <v>66</v>
      </c>
      <c r="U565" s="121" t="s">
        <v>262</v>
      </c>
      <c r="V565" s="121" t="s">
        <v>144</v>
      </c>
      <c r="AB565" s="69" t="s">
        <v>3005</v>
      </c>
      <c r="AC565" s="69">
        <v>-1</v>
      </c>
      <c r="AE565" s="70" t="s">
        <v>2776</v>
      </c>
      <c r="AF565" s="149">
        <f>VLOOKUP($J565,context!$K$2:$AC$348,5,FALSE)</f>
        <v>1</v>
      </c>
      <c r="AG565" s="149">
        <f>VLOOKUP($J565,context!$K$2:$AC$348,6,FALSE)</f>
        <v>1</v>
      </c>
      <c r="AH565" s="149">
        <f>VLOOKUP($J565,context!$K$2:$AC$348,7,FALSE)</f>
        <v>0</v>
      </c>
      <c r="AI565" s="149">
        <f>VLOOKUP($J565,context!$K$2:$AC$348,8,FALSE)</f>
        <v>0</v>
      </c>
      <c r="AJ565" s="149">
        <f>VLOOKUP($J565,context!$K$2:$AC$348,9,FALSE)</f>
        <v>0</v>
      </c>
      <c r="AK565" s="149">
        <f>VLOOKUP($J565,context!$K$2:$AC$348,10,FALSE)</f>
        <v>0</v>
      </c>
      <c r="AL565" s="149">
        <f>VLOOKUP($J565,context!$K$2:$AC$348,11,FALSE)</f>
        <v>0.4</v>
      </c>
      <c r="AM565" s="149">
        <f>VLOOKUP($J565,context!$K$2:$AC$348,12,FALSE)</f>
        <v>0.4</v>
      </c>
      <c r="AN565" s="149">
        <f>VLOOKUP($J565,context!$K$2:$AC$348,13,FALSE)</f>
        <v>0.4</v>
      </c>
      <c r="AO565" s="149">
        <f>VLOOKUP($J565,context!$K$2:$AC$348,14,FALSE)</f>
        <v>0.4</v>
      </c>
      <c r="AP565" s="149">
        <f>VLOOKUP($J565,context!$K$2:$AC$348,15,FALSE)</f>
        <v>1</v>
      </c>
      <c r="AQ565" s="149">
        <f>VLOOKUP($J565,context!$K$2:$AC$348,16,FALSE)</f>
        <v>1</v>
      </c>
      <c r="AR565" s="149">
        <f t="shared" si="10"/>
        <v>5.6</v>
      </c>
    </row>
    <row r="566" spans="1:44" hidden="1">
      <c r="A566" s="52">
        <v>13</v>
      </c>
      <c r="B566" s="52" t="s">
        <v>13</v>
      </c>
      <c r="C566" s="66" t="s">
        <v>21</v>
      </c>
      <c r="D566" s="52"/>
      <c r="E566" s="50" t="s">
        <v>605</v>
      </c>
      <c r="F566" s="50">
        <v>3</v>
      </c>
      <c r="G566" s="50" t="s">
        <v>259</v>
      </c>
      <c r="H566" s="77"/>
      <c r="I566" s="69" t="s">
        <v>262</v>
      </c>
      <c r="J566" s="70" t="s">
        <v>144</v>
      </c>
      <c r="K566" s="77" t="s">
        <v>625</v>
      </c>
      <c r="L566" s="77"/>
      <c r="M566" s="77"/>
      <c r="N566" s="6">
        <v>1</v>
      </c>
      <c r="O566" s="55"/>
      <c r="P566" s="77" t="s">
        <v>65</v>
      </c>
      <c r="Q566" s="67" t="s">
        <v>108</v>
      </c>
      <c r="R566" s="68" t="s">
        <v>144</v>
      </c>
      <c r="S566" s="74" t="s">
        <v>66</v>
      </c>
      <c r="T566" s="115" t="s">
        <v>66</v>
      </c>
      <c r="U566" s="121" t="s">
        <v>262</v>
      </c>
      <c r="V566" s="121" t="s">
        <v>144</v>
      </c>
      <c r="W566" s="69" t="s">
        <v>609</v>
      </c>
      <c r="X566" s="69" t="s">
        <v>609</v>
      </c>
      <c r="Y566" s="77"/>
      <c r="Z566" s="77"/>
      <c r="AB566" s="69" t="s">
        <v>2813</v>
      </c>
      <c r="AC566" s="69">
        <v>0</v>
      </c>
      <c r="AD566" s="7"/>
      <c r="AE566" s="70" t="s">
        <v>2832</v>
      </c>
      <c r="AF566" s="149">
        <f>VLOOKUP($J566,context!$K$2:$AC$348,5,FALSE)</f>
        <v>1</v>
      </c>
      <c r="AG566" s="149">
        <f>VLOOKUP($J566,context!$K$2:$AC$348,6,FALSE)</f>
        <v>1</v>
      </c>
      <c r="AH566" s="149">
        <f>VLOOKUP($J566,context!$K$2:$AC$348,7,FALSE)</f>
        <v>0</v>
      </c>
      <c r="AI566" s="149">
        <f>VLOOKUP($J566,context!$K$2:$AC$348,8,FALSE)</f>
        <v>0</v>
      </c>
      <c r="AJ566" s="149">
        <f>VLOOKUP($J566,context!$K$2:$AC$348,9,FALSE)</f>
        <v>0</v>
      </c>
      <c r="AK566" s="149">
        <f>VLOOKUP($J566,context!$K$2:$AC$348,10,FALSE)</f>
        <v>0</v>
      </c>
      <c r="AL566" s="149">
        <f>VLOOKUP($J566,context!$K$2:$AC$348,11,FALSE)</f>
        <v>0.4</v>
      </c>
      <c r="AM566" s="149">
        <f>VLOOKUP($J566,context!$K$2:$AC$348,12,FALSE)</f>
        <v>0.4</v>
      </c>
      <c r="AN566" s="149">
        <f>VLOOKUP($J566,context!$K$2:$AC$348,13,FALSE)</f>
        <v>0.4</v>
      </c>
      <c r="AO566" s="149">
        <f>VLOOKUP($J566,context!$K$2:$AC$348,14,FALSE)</f>
        <v>0.4</v>
      </c>
      <c r="AP566" s="149">
        <f>VLOOKUP($J566,context!$K$2:$AC$348,15,FALSE)</f>
        <v>1</v>
      </c>
      <c r="AQ566" s="149">
        <f>VLOOKUP($J566,context!$K$2:$AC$348,16,FALSE)</f>
        <v>1</v>
      </c>
      <c r="AR566" s="149">
        <f t="shared" si="10"/>
        <v>5.6</v>
      </c>
    </row>
    <row r="567" spans="1:44" hidden="1">
      <c r="A567" s="52">
        <v>78</v>
      </c>
      <c r="B567" s="52" t="s">
        <v>13</v>
      </c>
      <c r="C567" s="66" t="s">
        <v>721</v>
      </c>
      <c r="D567" s="52"/>
      <c r="E567" s="77" t="s">
        <v>722</v>
      </c>
      <c r="F567" s="50">
        <v>3</v>
      </c>
      <c r="G567" s="50" t="s">
        <v>144</v>
      </c>
      <c r="H567" s="77"/>
      <c r="I567" s="69" t="s">
        <v>144</v>
      </c>
      <c r="J567" s="70" t="s">
        <v>144</v>
      </c>
      <c r="K567" s="77"/>
      <c r="L567" s="77">
        <v>0</v>
      </c>
      <c r="M567" s="77"/>
      <c r="N567" s="6">
        <v>1</v>
      </c>
      <c r="O567" s="55"/>
      <c r="P567" s="77" t="s">
        <v>65</v>
      </c>
      <c r="Q567" s="67" t="s">
        <v>108</v>
      </c>
      <c r="R567" s="68" t="s">
        <v>144</v>
      </c>
      <c r="S567" s="74" t="s">
        <v>66</v>
      </c>
      <c r="T567" s="115" t="s">
        <v>66</v>
      </c>
      <c r="U567" s="121" t="s">
        <v>368</v>
      </c>
      <c r="V567" s="121" t="s">
        <v>144</v>
      </c>
      <c r="W567" s="77"/>
      <c r="X567" s="69" t="s">
        <v>609</v>
      </c>
      <c r="Y567" s="77"/>
      <c r="Z567" s="77"/>
      <c r="AB567" s="77"/>
      <c r="AC567" s="69">
        <v>1</v>
      </c>
      <c r="AD567" s="7"/>
      <c r="AE567" s="70" t="s">
        <v>2832</v>
      </c>
      <c r="AF567" s="149">
        <f>VLOOKUP($J567,context!$K$2:$AC$348,5,FALSE)</f>
        <v>1</v>
      </c>
      <c r="AG567" s="149">
        <f>VLOOKUP($J567,context!$K$2:$AC$348,6,FALSE)</f>
        <v>1</v>
      </c>
      <c r="AH567" s="149">
        <f>VLOOKUP($J567,context!$K$2:$AC$348,7,FALSE)</f>
        <v>0</v>
      </c>
      <c r="AI567" s="149">
        <f>VLOOKUP($J567,context!$K$2:$AC$348,8,FALSE)</f>
        <v>0</v>
      </c>
      <c r="AJ567" s="149">
        <f>VLOOKUP($J567,context!$K$2:$AC$348,9,FALSE)</f>
        <v>0</v>
      </c>
      <c r="AK567" s="149">
        <f>VLOOKUP($J567,context!$K$2:$AC$348,10,FALSE)</f>
        <v>0</v>
      </c>
      <c r="AL567" s="149">
        <f>VLOOKUP($J567,context!$K$2:$AC$348,11,FALSE)</f>
        <v>0.4</v>
      </c>
      <c r="AM567" s="149">
        <f>VLOOKUP($J567,context!$K$2:$AC$348,12,FALSE)</f>
        <v>0.4</v>
      </c>
      <c r="AN567" s="149">
        <f>VLOOKUP($J567,context!$K$2:$AC$348,13,FALSE)</f>
        <v>0.4</v>
      </c>
      <c r="AO567" s="149">
        <f>VLOOKUP($J567,context!$K$2:$AC$348,14,FALSE)</f>
        <v>0.4</v>
      </c>
      <c r="AP567" s="149">
        <f>VLOOKUP($J567,context!$K$2:$AC$348,15,FALSE)</f>
        <v>1</v>
      </c>
      <c r="AQ567" s="149">
        <f>VLOOKUP($J567,context!$K$2:$AC$348,16,FALSE)</f>
        <v>1</v>
      </c>
      <c r="AR567" s="149">
        <f t="shared" si="10"/>
        <v>5.6</v>
      </c>
    </row>
    <row r="568" spans="1:44" hidden="1">
      <c r="A568" s="52">
        <v>118</v>
      </c>
      <c r="B568" s="52" t="s">
        <v>13</v>
      </c>
      <c r="C568" s="66" t="s">
        <v>730</v>
      </c>
      <c r="D568" s="52"/>
      <c r="E568" s="77" t="s">
        <v>722</v>
      </c>
      <c r="F568" s="50">
        <v>4</v>
      </c>
      <c r="G568" s="50" t="s">
        <v>144</v>
      </c>
      <c r="H568" s="77"/>
      <c r="I568" s="69" t="s">
        <v>144</v>
      </c>
      <c r="J568" s="70" t="s">
        <v>144</v>
      </c>
      <c r="K568" s="77"/>
      <c r="L568" s="77">
        <v>0</v>
      </c>
      <c r="M568" s="77"/>
      <c r="N568" s="6">
        <v>1</v>
      </c>
      <c r="O568" s="55">
        <v>43017</v>
      </c>
      <c r="P568" s="77" t="s">
        <v>65</v>
      </c>
      <c r="Q568" s="67" t="s">
        <v>108</v>
      </c>
      <c r="R568" s="68" t="s">
        <v>144</v>
      </c>
      <c r="S568" s="74" t="s">
        <v>66</v>
      </c>
      <c r="T568" s="115" t="s">
        <v>66</v>
      </c>
      <c r="U568" s="121" t="s">
        <v>262</v>
      </c>
      <c r="V568" s="121" t="s">
        <v>144</v>
      </c>
      <c r="W568" s="77"/>
      <c r="X568" s="69" t="s">
        <v>609</v>
      </c>
      <c r="Y568" s="77"/>
      <c r="Z568" s="77"/>
      <c r="AB568" s="77"/>
      <c r="AC568" s="69">
        <v>1</v>
      </c>
      <c r="AD568" s="7"/>
      <c r="AE568" s="70" t="s">
        <v>2832</v>
      </c>
      <c r="AF568" s="149">
        <f>VLOOKUP($J568,context!$K$2:$AC$348,5,FALSE)</f>
        <v>1</v>
      </c>
      <c r="AG568" s="149">
        <f>VLOOKUP($J568,context!$K$2:$AC$348,6,FALSE)</f>
        <v>1</v>
      </c>
      <c r="AH568" s="149">
        <f>VLOOKUP($J568,context!$K$2:$AC$348,7,FALSE)</f>
        <v>0</v>
      </c>
      <c r="AI568" s="149">
        <f>VLOOKUP($J568,context!$K$2:$AC$348,8,FALSE)</f>
        <v>0</v>
      </c>
      <c r="AJ568" s="149">
        <f>VLOOKUP($J568,context!$K$2:$AC$348,9,FALSE)</f>
        <v>0</v>
      </c>
      <c r="AK568" s="149">
        <f>VLOOKUP($J568,context!$K$2:$AC$348,10,FALSE)</f>
        <v>0</v>
      </c>
      <c r="AL568" s="149">
        <f>VLOOKUP($J568,context!$K$2:$AC$348,11,FALSE)</f>
        <v>0.4</v>
      </c>
      <c r="AM568" s="149">
        <f>VLOOKUP($J568,context!$K$2:$AC$348,12,FALSE)</f>
        <v>0.4</v>
      </c>
      <c r="AN568" s="149">
        <f>VLOOKUP($J568,context!$K$2:$AC$348,13,FALSE)</f>
        <v>0.4</v>
      </c>
      <c r="AO568" s="149">
        <f>VLOOKUP($J568,context!$K$2:$AC$348,14,FALSE)</f>
        <v>0.4</v>
      </c>
      <c r="AP568" s="149">
        <f>VLOOKUP($J568,context!$K$2:$AC$348,15,FALSE)</f>
        <v>1</v>
      </c>
      <c r="AQ568" s="149">
        <f>VLOOKUP($J568,context!$K$2:$AC$348,16,FALSE)</f>
        <v>1</v>
      </c>
      <c r="AR568" s="149">
        <f t="shared" si="10"/>
        <v>5.6</v>
      </c>
    </row>
    <row r="569" spans="1:44" hidden="1">
      <c r="A569" s="52">
        <v>190</v>
      </c>
      <c r="B569" s="52" t="s">
        <v>13</v>
      </c>
      <c r="C569" s="66" t="s">
        <v>800</v>
      </c>
      <c r="D569" s="52" t="s">
        <v>801</v>
      </c>
      <c r="E569" s="77" t="s">
        <v>802</v>
      </c>
      <c r="F569" s="50">
        <v>4</v>
      </c>
      <c r="G569" s="50" t="s">
        <v>141</v>
      </c>
      <c r="H569" s="77"/>
      <c r="I569" s="69" t="s">
        <v>141</v>
      </c>
      <c r="J569" s="70" t="s">
        <v>144</v>
      </c>
      <c r="K569" s="77" t="s">
        <v>803</v>
      </c>
      <c r="L569" s="77"/>
      <c r="M569" s="77"/>
      <c r="N569" s="6">
        <v>1</v>
      </c>
      <c r="O569" s="55">
        <v>43018</v>
      </c>
      <c r="P569" s="77" t="s">
        <v>65</v>
      </c>
      <c r="Q569" s="67" t="s">
        <v>108</v>
      </c>
      <c r="R569" s="68" t="s">
        <v>144</v>
      </c>
      <c r="S569" s="74" t="s">
        <v>66</v>
      </c>
      <c r="T569" s="115" t="s">
        <v>66</v>
      </c>
      <c r="U569" s="121" t="s">
        <v>262</v>
      </c>
      <c r="V569" s="121" t="s">
        <v>144</v>
      </c>
      <c r="W569" s="77"/>
      <c r="X569" s="69" t="s">
        <v>609</v>
      </c>
      <c r="Y569" s="77"/>
      <c r="Z569" s="77"/>
      <c r="AB569" s="77"/>
      <c r="AC569" s="69">
        <v>1</v>
      </c>
      <c r="AD569" s="7"/>
      <c r="AE569" s="70" t="s">
        <v>2832</v>
      </c>
      <c r="AF569" s="149">
        <f>VLOOKUP($J569,context!$K$2:$AC$348,5,FALSE)</f>
        <v>1</v>
      </c>
      <c r="AG569" s="149">
        <f>VLOOKUP($J569,context!$K$2:$AC$348,6,FALSE)</f>
        <v>1</v>
      </c>
      <c r="AH569" s="149">
        <f>VLOOKUP($J569,context!$K$2:$AC$348,7,FALSE)</f>
        <v>0</v>
      </c>
      <c r="AI569" s="149">
        <f>VLOOKUP($J569,context!$K$2:$AC$348,8,FALSE)</f>
        <v>0</v>
      </c>
      <c r="AJ569" s="149">
        <f>VLOOKUP($J569,context!$K$2:$AC$348,9,FALSE)</f>
        <v>0</v>
      </c>
      <c r="AK569" s="149">
        <f>VLOOKUP($J569,context!$K$2:$AC$348,10,FALSE)</f>
        <v>0</v>
      </c>
      <c r="AL569" s="149">
        <f>VLOOKUP($J569,context!$K$2:$AC$348,11,FALSE)</f>
        <v>0.4</v>
      </c>
      <c r="AM569" s="149">
        <f>VLOOKUP($J569,context!$K$2:$AC$348,12,FALSE)</f>
        <v>0.4</v>
      </c>
      <c r="AN569" s="149">
        <f>VLOOKUP($J569,context!$K$2:$AC$348,13,FALSE)</f>
        <v>0.4</v>
      </c>
      <c r="AO569" s="149">
        <f>VLOOKUP($J569,context!$K$2:$AC$348,14,FALSE)</f>
        <v>0.4</v>
      </c>
      <c r="AP569" s="149">
        <f>VLOOKUP($J569,context!$K$2:$AC$348,15,FALSE)</f>
        <v>1</v>
      </c>
      <c r="AQ569" s="149">
        <f>VLOOKUP($J569,context!$K$2:$AC$348,16,FALSE)</f>
        <v>1</v>
      </c>
      <c r="AR569" s="149">
        <f t="shared" si="10"/>
        <v>5.6</v>
      </c>
    </row>
    <row r="570" spans="1:44" hidden="1">
      <c r="A570" s="52">
        <v>474</v>
      </c>
      <c r="B570" s="52" t="s">
        <v>13</v>
      </c>
      <c r="C570" s="66" t="s">
        <v>29</v>
      </c>
      <c r="D570" s="52" t="s">
        <v>1159</v>
      </c>
      <c r="E570" s="77" t="s">
        <v>1160</v>
      </c>
      <c r="F570" s="50">
        <v>3</v>
      </c>
      <c r="G570" s="50" t="s">
        <v>1183</v>
      </c>
      <c r="H570" s="77" t="s">
        <v>144</v>
      </c>
      <c r="I570" s="69" t="s">
        <v>144</v>
      </c>
      <c r="J570" s="70" t="s">
        <v>144</v>
      </c>
      <c r="K570" s="77"/>
      <c r="L570" s="77">
        <v>0</v>
      </c>
      <c r="M570" s="77"/>
      <c r="N570" s="6">
        <v>1</v>
      </c>
      <c r="O570" s="55"/>
      <c r="P570" s="77" t="s">
        <v>65</v>
      </c>
      <c r="Q570" s="67" t="s">
        <v>108</v>
      </c>
      <c r="R570" s="68" t="s">
        <v>144</v>
      </c>
      <c r="S570" s="74" t="s">
        <v>66</v>
      </c>
      <c r="T570" s="115" t="s">
        <v>66</v>
      </c>
      <c r="U570" s="121" t="s">
        <v>262</v>
      </c>
      <c r="V570" s="121" t="s">
        <v>144</v>
      </c>
      <c r="W570" s="77"/>
      <c r="X570" s="69" t="s">
        <v>609</v>
      </c>
      <c r="Y570" s="77"/>
      <c r="Z570" s="77"/>
      <c r="AB570" s="77"/>
      <c r="AC570" s="69">
        <v>1</v>
      </c>
      <c r="AD570" s="7"/>
      <c r="AE570" s="70" t="s">
        <v>2832</v>
      </c>
      <c r="AF570" s="149">
        <f>VLOOKUP($J570,context!$K$2:$AC$348,5,FALSE)</f>
        <v>1</v>
      </c>
      <c r="AG570" s="149">
        <f>VLOOKUP($J570,context!$K$2:$AC$348,6,FALSE)</f>
        <v>1</v>
      </c>
      <c r="AH570" s="149">
        <f>VLOOKUP($J570,context!$K$2:$AC$348,7,FALSE)</f>
        <v>0</v>
      </c>
      <c r="AI570" s="149">
        <f>VLOOKUP($J570,context!$K$2:$AC$348,8,FALSE)</f>
        <v>0</v>
      </c>
      <c r="AJ570" s="149">
        <f>VLOOKUP($J570,context!$K$2:$AC$348,9,FALSE)</f>
        <v>0</v>
      </c>
      <c r="AK570" s="149">
        <f>VLOOKUP($J570,context!$K$2:$AC$348,10,FALSE)</f>
        <v>0</v>
      </c>
      <c r="AL570" s="149">
        <f>VLOOKUP($J570,context!$K$2:$AC$348,11,FALSE)</f>
        <v>0.4</v>
      </c>
      <c r="AM570" s="149">
        <f>VLOOKUP($J570,context!$K$2:$AC$348,12,FALSE)</f>
        <v>0.4</v>
      </c>
      <c r="AN570" s="149">
        <f>VLOOKUP($J570,context!$K$2:$AC$348,13,FALSE)</f>
        <v>0.4</v>
      </c>
      <c r="AO570" s="149">
        <f>VLOOKUP($J570,context!$K$2:$AC$348,14,FALSE)</f>
        <v>0.4</v>
      </c>
      <c r="AP570" s="149">
        <f>VLOOKUP($J570,context!$K$2:$AC$348,15,FALSE)</f>
        <v>1</v>
      </c>
      <c r="AQ570" s="149">
        <f>VLOOKUP($J570,context!$K$2:$AC$348,16,FALSE)</f>
        <v>1</v>
      </c>
      <c r="AR570" s="149">
        <f t="shared" si="10"/>
        <v>5.6</v>
      </c>
    </row>
    <row r="571" spans="1:44" hidden="1">
      <c r="A571" s="52">
        <v>791</v>
      </c>
      <c r="B571" s="52" t="s">
        <v>13</v>
      </c>
      <c r="C571" s="117" t="s">
        <v>1902</v>
      </c>
      <c r="E571" s="69" t="s">
        <v>2271</v>
      </c>
      <c r="G571" s="62" t="s">
        <v>141</v>
      </c>
      <c r="J571" s="70" t="s">
        <v>144</v>
      </c>
      <c r="K571" s="61" t="s">
        <v>2178</v>
      </c>
      <c r="N571" s="6">
        <v>0.8</v>
      </c>
      <c r="P571" s="77" t="s">
        <v>65</v>
      </c>
      <c r="Q571" s="67" t="s">
        <v>108</v>
      </c>
      <c r="R571" s="68" t="s">
        <v>144</v>
      </c>
      <c r="S571" s="74" t="s">
        <v>66</v>
      </c>
      <c r="T571" s="115" t="s">
        <v>66</v>
      </c>
      <c r="U571" s="121" t="s">
        <v>262</v>
      </c>
      <c r="V571" s="121" t="s">
        <v>144</v>
      </c>
      <c r="AC571" s="69"/>
      <c r="AE571" s="70" t="s">
        <v>2832</v>
      </c>
      <c r="AF571" s="149">
        <f>VLOOKUP($J571,context!$K$2:$AC$348,5,FALSE)</f>
        <v>1</v>
      </c>
      <c r="AG571" s="149">
        <f>VLOOKUP($J571,context!$K$2:$AC$348,6,FALSE)</f>
        <v>1</v>
      </c>
      <c r="AH571" s="149">
        <f>VLOOKUP($J571,context!$K$2:$AC$348,7,FALSE)</f>
        <v>0</v>
      </c>
      <c r="AI571" s="149">
        <f>VLOOKUP($J571,context!$K$2:$AC$348,8,FALSE)</f>
        <v>0</v>
      </c>
      <c r="AJ571" s="149">
        <f>VLOOKUP($J571,context!$K$2:$AC$348,9,FALSE)</f>
        <v>0</v>
      </c>
      <c r="AK571" s="149">
        <f>VLOOKUP($J571,context!$K$2:$AC$348,10,FALSE)</f>
        <v>0</v>
      </c>
      <c r="AL571" s="149">
        <f>VLOOKUP($J571,context!$K$2:$AC$348,11,FALSE)</f>
        <v>0.4</v>
      </c>
      <c r="AM571" s="149">
        <f>VLOOKUP($J571,context!$K$2:$AC$348,12,FALSE)</f>
        <v>0.4</v>
      </c>
      <c r="AN571" s="149">
        <f>VLOOKUP($J571,context!$K$2:$AC$348,13,FALSE)</f>
        <v>0.4</v>
      </c>
      <c r="AO571" s="149">
        <f>VLOOKUP($J571,context!$K$2:$AC$348,14,FALSE)</f>
        <v>0.4</v>
      </c>
      <c r="AP571" s="149">
        <f>VLOOKUP($J571,context!$K$2:$AC$348,15,FALSE)</f>
        <v>1</v>
      </c>
      <c r="AQ571" s="149">
        <f>VLOOKUP($J571,context!$K$2:$AC$348,16,FALSE)</f>
        <v>1</v>
      </c>
      <c r="AR571" s="149">
        <f t="shared" si="10"/>
        <v>5.6</v>
      </c>
    </row>
    <row r="572" spans="1:44" hidden="1">
      <c r="A572" s="122">
        <v>941</v>
      </c>
      <c r="B572" s="52" t="s">
        <v>13</v>
      </c>
      <c r="C572" s="66" t="s">
        <v>32</v>
      </c>
      <c r="D572" s="52"/>
      <c r="E572" s="77" t="s">
        <v>1190</v>
      </c>
      <c r="F572" s="50">
        <v>3</v>
      </c>
      <c r="G572" s="50" t="s">
        <v>144</v>
      </c>
      <c r="H572" s="77"/>
      <c r="I572" s="69" t="s">
        <v>144</v>
      </c>
      <c r="J572" s="70" t="s">
        <v>144</v>
      </c>
      <c r="K572" s="77"/>
      <c r="L572" s="77">
        <v>0</v>
      </c>
      <c r="M572" s="77"/>
      <c r="N572" s="6">
        <v>1</v>
      </c>
      <c r="O572" s="55">
        <v>42328</v>
      </c>
      <c r="P572" s="77" t="s">
        <v>65</v>
      </c>
      <c r="Q572" s="67" t="s">
        <v>108</v>
      </c>
      <c r="R572" s="68" t="s">
        <v>144</v>
      </c>
      <c r="S572" s="74" t="s">
        <v>66</v>
      </c>
      <c r="T572" s="115" t="s">
        <v>66</v>
      </c>
      <c r="U572" s="121" t="s">
        <v>262</v>
      </c>
      <c r="V572" s="121" t="s">
        <v>144</v>
      </c>
      <c r="W572" s="77"/>
      <c r="X572" s="69" t="s">
        <v>609</v>
      </c>
      <c r="Y572" s="77"/>
      <c r="Z572" s="77"/>
      <c r="AB572" s="77"/>
      <c r="AC572" s="69"/>
      <c r="AD572" s="7"/>
      <c r="AE572" s="70" t="s">
        <v>2832</v>
      </c>
      <c r="AF572" s="149">
        <f>VLOOKUP($J572,context!$K$2:$AC$348,5,FALSE)</f>
        <v>1</v>
      </c>
      <c r="AG572" s="149">
        <f>VLOOKUP($J572,context!$K$2:$AC$348,6,FALSE)</f>
        <v>1</v>
      </c>
      <c r="AH572" s="149">
        <f>VLOOKUP($J572,context!$K$2:$AC$348,7,FALSE)</f>
        <v>0</v>
      </c>
      <c r="AI572" s="149">
        <f>VLOOKUP($J572,context!$K$2:$AC$348,8,FALSE)</f>
        <v>0</v>
      </c>
      <c r="AJ572" s="149">
        <f>VLOOKUP($J572,context!$K$2:$AC$348,9,FALSE)</f>
        <v>0</v>
      </c>
      <c r="AK572" s="149">
        <f>VLOOKUP($J572,context!$K$2:$AC$348,10,FALSE)</f>
        <v>0</v>
      </c>
      <c r="AL572" s="149">
        <f>VLOOKUP($J572,context!$K$2:$AC$348,11,FALSE)</f>
        <v>0.4</v>
      </c>
      <c r="AM572" s="149">
        <f>VLOOKUP($J572,context!$K$2:$AC$348,12,FALSE)</f>
        <v>0.4</v>
      </c>
      <c r="AN572" s="149">
        <f>VLOOKUP($J572,context!$K$2:$AC$348,13,FALSE)</f>
        <v>0.4</v>
      </c>
      <c r="AO572" s="149">
        <f>VLOOKUP($J572,context!$K$2:$AC$348,14,FALSE)</f>
        <v>0.4</v>
      </c>
      <c r="AP572" s="149">
        <f>VLOOKUP($J572,context!$K$2:$AC$348,15,FALSE)</f>
        <v>1</v>
      </c>
      <c r="AQ572" s="149">
        <f>VLOOKUP($J572,context!$K$2:$AC$348,16,FALSE)</f>
        <v>1</v>
      </c>
      <c r="AR572" s="149">
        <f t="shared" si="10"/>
        <v>5.6</v>
      </c>
    </row>
    <row r="573" spans="1:44" hidden="1">
      <c r="A573" s="52">
        <v>580</v>
      </c>
      <c r="B573" s="52" t="s">
        <v>13</v>
      </c>
      <c r="C573" s="114" t="s">
        <v>1732</v>
      </c>
      <c r="E573" s="69" t="s">
        <v>1891</v>
      </c>
      <c r="F573" s="61">
        <v>3</v>
      </c>
      <c r="G573" s="69" t="s">
        <v>1721</v>
      </c>
      <c r="I573" s="69" t="s">
        <v>1721</v>
      </c>
      <c r="J573" s="70" t="s">
        <v>144</v>
      </c>
      <c r="K573" s="61" t="s">
        <v>1841</v>
      </c>
      <c r="M573" s="61" t="s">
        <v>1842</v>
      </c>
      <c r="N573" s="63">
        <v>0.8</v>
      </c>
      <c r="P573" s="77" t="s">
        <v>65</v>
      </c>
      <c r="R573" s="68" t="s">
        <v>144</v>
      </c>
      <c r="S573" s="74" t="s">
        <v>66</v>
      </c>
      <c r="T573" s="115" t="s">
        <v>66</v>
      </c>
      <c r="U573" s="121" t="s">
        <v>262</v>
      </c>
      <c r="V573" s="121" t="s">
        <v>144</v>
      </c>
      <c r="AB573" s="69" t="s">
        <v>2816</v>
      </c>
      <c r="AC573" s="69">
        <v>0</v>
      </c>
      <c r="AE573" s="70" t="s">
        <v>2817</v>
      </c>
      <c r="AF573" s="149">
        <f>VLOOKUP($J573,context!$K$2:$AC$348,5,FALSE)</f>
        <v>1</v>
      </c>
      <c r="AG573" s="149">
        <f>VLOOKUP($J573,context!$K$2:$AC$348,6,FALSE)</f>
        <v>1</v>
      </c>
      <c r="AH573" s="149">
        <f>VLOOKUP($J573,context!$K$2:$AC$348,7,FALSE)</f>
        <v>0</v>
      </c>
      <c r="AI573" s="149">
        <f>VLOOKUP($J573,context!$K$2:$AC$348,8,FALSE)</f>
        <v>0</v>
      </c>
      <c r="AJ573" s="149">
        <f>VLOOKUP($J573,context!$K$2:$AC$348,9,FALSE)</f>
        <v>0</v>
      </c>
      <c r="AK573" s="149">
        <f>VLOOKUP($J573,context!$K$2:$AC$348,10,FALSE)</f>
        <v>0</v>
      </c>
      <c r="AL573" s="149">
        <f>VLOOKUP($J573,context!$K$2:$AC$348,11,FALSE)</f>
        <v>0.4</v>
      </c>
      <c r="AM573" s="149">
        <f>VLOOKUP($J573,context!$K$2:$AC$348,12,FALSE)</f>
        <v>0.4</v>
      </c>
      <c r="AN573" s="149">
        <f>VLOOKUP($J573,context!$K$2:$AC$348,13,FALSE)</f>
        <v>0.4</v>
      </c>
      <c r="AO573" s="149">
        <f>VLOOKUP($J573,context!$K$2:$AC$348,14,FALSE)</f>
        <v>0.4</v>
      </c>
      <c r="AP573" s="149">
        <f>VLOOKUP($J573,context!$K$2:$AC$348,15,FALSE)</f>
        <v>1</v>
      </c>
      <c r="AQ573" s="149">
        <f>VLOOKUP($J573,context!$K$2:$AC$348,16,FALSE)</f>
        <v>1</v>
      </c>
      <c r="AR573" s="149">
        <f t="shared" si="10"/>
        <v>5.6</v>
      </c>
    </row>
    <row r="574" spans="1:44" hidden="1">
      <c r="A574" s="122">
        <v>900</v>
      </c>
      <c r="B574" s="52" t="s">
        <v>13</v>
      </c>
      <c r="C574" s="123" t="s">
        <v>2413</v>
      </c>
      <c r="D574" s="123" t="s">
        <v>2450</v>
      </c>
      <c r="E574" s="122" t="s">
        <v>2414</v>
      </c>
      <c r="F574" s="122">
        <v>3</v>
      </c>
      <c r="G574" s="124" t="s">
        <v>144</v>
      </c>
      <c r="H574" s="122"/>
      <c r="I574" s="122"/>
      <c r="J574" s="70" t="s">
        <v>144</v>
      </c>
      <c r="K574" s="122" t="s">
        <v>2977</v>
      </c>
      <c r="L574" s="122"/>
      <c r="M574" s="122"/>
      <c r="N574" s="123">
        <v>1</v>
      </c>
      <c r="O574" s="126"/>
      <c r="P574" s="122" t="s">
        <v>65</v>
      </c>
      <c r="Q574" s="127" t="s">
        <v>108</v>
      </c>
      <c r="R574" s="68" t="s">
        <v>144</v>
      </c>
      <c r="S574" s="74" t="s">
        <v>66</v>
      </c>
      <c r="T574" s="115" t="s">
        <v>66</v>
      </c>
      <c r="U574" s="121" t="s">
        <v>262</v>
      </c>
      <c r="V574" s="121" t="s">
        <v>144</v>
      </c>
      <c r="W574" s="77"/>
      <c r="X574" s="69" t="s">
        <v>609</v>
      </c>
      <c r="Y574" s="122"/>
      <c r="Z574" s="122"/>
      <c r="AA574" s="122"/>
      <c r="AB574" s="69" t="s">
        <v>2816</v>
      </c>
      <c r="AC574" s="69">
        <v>0</v>
      </c>
      <c r="AE574" s="70" t="s">
        <v>2817</v>
      </c>
      <c r="AF574" s="149">
        <f>VLOOKUP($J574,context!$K$2:$AC$348,5,FALSE)</f>
        <v>1</v>
      </c>
      <c r="AG574" s="149">
        <f>VLOOKUP($J574,context!$K$2:$AC$348,6,FALSE)</f>
        <v>1</v>
      </c>
      <c r="AH574" s="149">
        <f>VLOOKUP($J574,context!$K$2:$AC$348,7,FALSE)</f>
        <v>0</v>
      </c>
      <c r="AI574" s="149">
        <f>VLOOKUP($J574,context!$K$2:$AC$348,8,FALSE)</f>
        <v>0</v>
      </c>
      <c r="AJ574" s="149">
        <f>VLOOKUP($J574,context!$K$2:$AC$348,9,FALSE)</f>
        <v>0</v>
      </c>
      <c r="AK574" s="149">
        <f>VLOOKUP($J574,context!$K$2:$AC$348,10,FALSE)</f>
        <v>0</v>
      </c>
      <c r="AL574" s="149">
        <f>VLOOKUP($J574,context!$K$2:$AC$348,11,FALSE)</f>
        <v>0.4</v>
      </c>
      <c r="AM574" s="149">
        <f>VLOOKUP($J574,context!$K$2:$AC$348,12,FALSE)</f>
        <v>0.4</v>
      </c>
      <c r="AN574" s="149">
        <f>VLOOKUP($J574,context!$K$2:$AC$348,13,FALSE)</f>
        <v>0.4</v>
      </c>
      <c r="AO574" s="149">
        <f>VLOOKUP($J574,context!$K$2:$AC$348,14,FALSE)</f>
        <v>0.4</v>
      </c>
      <c r="AP574" s="149">
        <f>VLOOKUP($J574,context!$K$2:$AC$348,15,FALSE)</f>
        <v>1</v>
      </c>
      <c r="AQ574" s="149">
        <f>VLOOKUP($J574,context!$K$2:$AC$348,16,FALSE)</f>
        <v>1</v>
      </c>
      <c r="AR574" s="149">
        <f t="shared" si="10"/>
        <v>5.6</v>
      </c>
    </row>
    <row r="575" spans="1:44" hidden="1">
      <c r="A575" s="52">
        <v>334</v>
      </c>
      <c r="B575" s="52" t="s">
        <v>2708</v>
      </c>
      <c r="C575" s="66" t="s">
        <v>905</v>
      </c>
      <c r="D575" s="52"/>
      <c r="E575" s="77" t="s">
        <v>906</v>
      </c>
      <c r="F575" s="50">
        <v>5</v>
      </c>
      <c r="G575" s="50" t="s">
        <v>3024</v>
      </c>
      <c r="H575" s="77" t="s">
        <v>994</v>
      </c>
      <c r="I575" s="69" t="s">
        <v>995</v>
      </c>
      <c r="J575" s="70" t="s">
        <v>996</v>
      </c>
      <c r="K575" s="77"/>
      <c r="L575" s="77">
        <v>0</v>
      </c>
      <c r="M575" s="77"/>
      <c r="N575" s="6">
        <v>1</v>
      </c>
      <c r="O575" s="55">
        <v>43015</v>
      </c>
      <c r="P575" s="77" t="s">
        <v>65</v>
      </c>
      <c r="Q575" s="67" t="s">
        <v>108</v>
      </c>
      <c r="R575" s="68" t="s">
        <v>144</v>
      </c>
      <c r="S575" s="74" t="s">
        <v>66</v>
      </c>
      <c r="T575" s="115" t="s">
        <v>66</v>
      </c>
      <c r="U575" s="121" t="s">
        <v>171</v>
      </c>
      <c r="V575" s="121" t="s">
        <v>144</v>
      </c>
      <c r="W575" s="69" t="s">
        <v>609</v>
      </c>
      <c r="X575" s="69" t="s">
        <v>609</v>
      </c>
      <c r="Y575" s="77"/>
      <c r="Z575" s="77"/>
      <c r="AB575" s="77"/>
      <c r="AC575" s="69"/>
      <c r="AD575" s="7"/>
      <c r="AE575" s="70" t="s">
        <v>2818</v>
      </c>
      <c r="AF575" s="149">
        <f>VLOOKUP($J575,context!$K$2:$AC$348,5,FALSE)</f>
        <v>1</v>
      </c>
      <c r="AG575" s="149">
        <f>VLOOKUP($J575,context!$K$2:$AC$348,6,FALSE)</f>
        <v>1</v>
      </c>
      <c r="AH575" s="149">
        <f>VLOOKUP($J575,context!$K$2:$AC$348,7,FALSE)</f>
        <v>0</v>
      </c>
      <c r="AI575" s="149">
        <f>VLOOKUP($J575,context!$K$2:$AC$348,8,FALSE)</f>
        <v>0</v>
      </c>
      <c r="AJ575" s="149">
        <f>VLOOKUP($J575,context!$K$2:$AC$348,9,FALSE)</f>
        <v>0</v>
      </c>
      <c r="AK575" s="149">
        <f>VLOOKUP($J575,context!$K$2:$AC$348,10,FALSE)</f>
        <v>0.6</v>
      </c>
      <c r="AL575" s="149">
        <f>VLOOKUP($J575,context!$K$2:$AC$348,11,FALSE)</f>
        <v>0.4</v>
      </c>
      <c r="AM575" s="149">
        <f>VLOOKUP($J575,context!$K$2:$AC$348,12,FALSE)</f>
        <v>0.2</v>
      </c>
      <c r="AN575" s="149">
        <f>VLOOKUP($J575,context!$K$2:$AC$348,13,FALSE)</f>
        <v>0.2</v>
      </c>
      <c r="AO575" s="149">
        <f>VLOOKUP($J575,context!$K$2:$AC$348,14,FALSE)</f>
        <v>1</v>
      </c>
      <c r="AP575" s="149">
        <f>VLOOKUP($J575,context!$K$2:$AC$348,15,FALSE)</f>
        <v>1</v>
      </c>
      <c r="AQ575" s="149">
        <f>VLOOKUP($J575,context!$K$2:$AC$348,16,FALSE)</f>
        <v>1</v>
      </c>
      <c r="AR575" s="149">
        <f t="shared" si="10"/>
        <v>6.4</v>
      </c>
    </row>
    <row r="576" spans="1:44" hidden="1">
      <c r="A576" s="52">
        <v>331</v>
      </c>
      <c r="B576" s="52" t="s">
        <v>2708</v>
      </c>
      <c r="C576" s="66" t="s">
        <v>905</v>
      </c>
      <c r="D576" s="52"/>
      <c r="E576" s="77" t="s">
        <v>906</v>
      </c>
      <c r="F576" s="50">
        <v>5</v>
      </c>
      <c r="G576" s="50" t="s">
        <v>962</v>
      </c>
      <c r="H576" s="77" t="s">
        <v>988</v>
      </c>
      <c r="I576" s="69" t="s">
        <v>989</v>
      </c>
      <c r="J576" s="70" t="s">
        <v>990</v>
      </c>
      <c r="K576" s="77"/>
      <c r="L576" s="77">
        <v>0</v>
      </c>
      <c r="M576" s="77"/>
      <c r="N576" s="6">
        <v>0.8</v>
      </c>
      <c r="O576" s="55">
        <v>43015</v>
      </c>
      <c r="P576" s="77" t="s">
        <v>65</v>
      </c>
      <c r="Q576" s="67" t="s">
        <v>108</v>
      </c>
      <c r="R576" s="68" t="s">
        <v>144</v>
      </c>
      <c r="S576" s="74" t="s">
        <v>66</v>
      </c>
      <c r="T576" s="115" t="s">
        <v>66</v>
      </c>
      <c r="U576" s="121" t="s">
        <v>262</v>
      </c>
      <c r="V576" s="121" t="s">
        <v>144</v>
      </c>
      <c r="W576" s="77"/>
      <c r="X576" s="69" t="s">
        <v>609</v>
      </c>
      <c r="Y576" s="77"/>
      <c r="Z576" s="77"/>
      <c r="AB576" s="77"/>
      <c r="AC576" s="69"/>
      <c r="AD576" s="7"/>
      <c r="AE576" s="70" t="s">
        <v>2838</v>
      </c>
      <c r="AF576" s="149">
        <f>VLOOKUP($J576,context!$K$2:$AC$348,5,FALSE)</f>
        <v>1</v>
      </c>
      <c r="AG576" s="149">
        <f>VLOOKUP($J576,context!$K$2:$AC$348,6,FALSE)</f>
        <v>0</v>
      </c>
      <c r="AH576" s="149">
        <f>VLOOKUP($J576,context!$K$2:$AC$348,7,FALSE)</f>
        <v>0</v>
      </c>
      <c r="AI576" s="149">
        <f>VLOOKUP($J576,context!$K$2:$AC$348,8,FALSE)</f>
        <v>0</v>
      </c>
      <c r="AJ576" s="149">
        <f>VLOOKUP($J576,context!$K$2:$AC$348,9,FALSE)</f>
        <v>0</v>
      </c>
      <c r="AK576" s="149">
        <f>VLOOKUP($J576,context!$K$2:$AC$348,10,FALSE)</f>
        <v>0</v>
      </c>
      <c r="AL576" s="149">
        <f>VLOOKUP($J576,context!$K$2:$AC$348,11,FALSE)</f>
        <v>0.6</v>
      </c>
      <c r="AM576" s="149">
        <f>VLOOKUP($J576,context!$K$2:$AC$348,12,FALSE)</f>
        <v>0.2</v>
      </c>
      <c r="AN576" s="149">
        <f>VLOOKUP($J576,context!$K$2:$AC$348,13,FALSE)</f>
        <v>0.4</v>
      </c>
      <c r="AO576" s="149">
        <f>VLOOKUP($J576,context!$K$2:$AC$348,14,FALSE)</f>
        <v>0.2</v>
      </c>
      <c r="AP576" s="149">
        <f>VLOOKUP($J576,context!$K$2:$AC$348,15,FALSE)</f>
        <v>1</v>
      </c>
      <c r="AQ576" s="149">
        <f>VLOOKUP($J576,context!$K$2:$AC$348,16,FALSE)</f>
        <v>1</v>
      </c>
      <c r="AR576" s="149">
        <f t="shared" si="10"/>
        <v>4.4000000000000004</v>
      </c>
    </row>
    <row r="577" spans="1:44">
      <c r="A577" s="52">
        <v>540</v>
      </c>
      <c r="B577" s="52" t="s">
        <v>2708</v>
      </c>
      <c r="C577" s="66" t="s">
        <v>1760</v>
      </c>
      <c r="E577" s="69" t="s">
        <v>1778</v>
      </c>
      <c r="F577" s="69" t="s">
        <v>1779</v>
      </c>
      <c r="G577" s="61" t="s">
        <v>1762</v>
      </c>
      <c r="I577" s="61" t="s">
        <v>1762</v>
      </c>
      <c r="J577" s="70" t="s">
        <v>1781</v>
      </c>
      <c r="K577" s="69" t="s">
        <v>1763</v>
      </c>
      <c r="L577" s="69">
        <v>1</v>
      </c>
      <c r="N577" s="63">
        <v>0.8</v>
      </c>
      <c r="P577" s="77" t="s">
        <v>65</v>
      </c>
      <c r="Q577" s="67" t="s">
        <v>108</v>
      </c>
      <c r="R577" s="68" t="s">
        <v>144</v>
      </c>
      <c r="S577" s="74" t="s">
        <v>66</v>
      </c>
      <c r="T577" s="115" t="s">
        <v>66</v>
      </c>
      <c r="U577" s="121" t="s">
        <v>171</v>
      </c>
      <c r="V577" s="121" t="s">
        <v>144</v>
      </c>
      <c r="AC577" s="69"/>
      <c r="AE577" s="70" t="s">
        <v>2819</v>
      </c>
      <c r="AF577" s="149">
        <f>VLOOKUP($J577,context!$K$2:$AC$348,5,FALSE)</f>
        <v>1</v>
      </c>
      <c r="AG577" s="149">
        <f>VLOOKUP($J577,context!$K$2:$AC$348,6,FALSE)</f>
        <v>1</v>
      </c>
      <c r="AH577" s="149">
        <f>VLOOKUP($J577,context!$K$2:$AC$348,7,FALSE)</f>
        <v>0</v>
      </c>
      <c r="AI577" s="149">
        <f>VLOOKUP($J577,context!$K$2:$AC$348,8,FALSE)</f>
        <v>0.8</v>
      </c>
      <c r="AJ577" s="149">
        <f>VLOOKUP($J577,context!$K$2:$AC$348,9,FALSE)</f>
        <v>0</v>
      </c>
      <c r="AK577" s="149">
        <f>VLOOKUP($J577,context!$K$2:$AC$348,10,FALSE)</f>
        <v>0</v>
      </c>
      <c r="AL577" s="149">
        <f>VLOOKUP($J577,context!$K$2:$AC$348,11,FALSE)</f>
        <v>0.2</v>
      </c>
      <c r="AM577" s="149">
        <f>VLOOKUP($J577,context!$K$2:$AC$348,12,FALSE)</f>
        <v>0.2</v>
      </c>
      <c r="AN577" s="149">
        <f>VLOOKUP($J577,context!$K$2:$AC$348,13,FALSE)</f>
        <v>0</v>
      </c>
      <c r="AO577" s="149">
        <f>VLOOKUP($J577,context!$K$2:$AC$348,14,FALSE)</f>
        <v>0.6</v>
      </c>
      <c r="AP577" s="149">
        <f>VLOOKUP($J577,context!$K$2:$AC$348,15,FALSE)</f>
        <v>1</v>
      </c>
      <c r="AQ577" s="149">
        <f>VLOOKUP($J577,context!$K$2:$AC$348,16,FALSE)</f>
        <v>1</v>
      </c>
      <c r="AR577" s="149">
        <f t="shared" si="10"/>
        <v>5.8000000000000007</v>
      </c>
    </row>
    <row r="578" spans="1:44" hidden="1">
      <c r="A578" s="52">
        <v>371</v>
      </c>
      <c r="B578" s="52" t="s">
        <v>2708</v>
      </c>
      <c r="C578" s="66" t="s">
        <v>905</v>
      </c>
      <c r="D578" s="52"/>
      <c r="E578" s="77" t="s">
        <v>906</v>
      </c>
      <c r="F578" s="50">
        <v>5</v>
      </c>
      <c r="G578" s="50" t="s">
        <v>1069</v>
      </c>
      <c r="H578" s="77" t="s">
        <v>1073</v>
      </c>
      <c r="I578" s="69" t="s">
        <v>1074</v>
      </c>
      <c r="J578" s="70" t="s">
        <v>1075</v>
      </c>
      <c r="K578" s="77"/>
      <c r="L578" s="77">
        <v>0</v>
      </c>
      <c r="M578" s="77"/>
      <c r="N578" s="6">
        <v>0.6</v>
      </c>
      <c r="O578" s="55">
        <v>43015</v>
      </c>
      <c r="P578" s="77" t="s">
        <v>65</v>
      </c>
      <c r="Q578" s="67" t="s">
        <v>108</v>
      </c>
      <c r="R578" s="68" t="s">
        <v>144</v>
      </c>
      <c r="S578" s="74" t="s">
        <v>66</v>
      </c>
      <c r="T578" s="115" t="s">
        <v>66</v>
      </c>
      <c r="U578" s="121" t="s">
        <v>171</v>
      </c>
      <c r="V578" s="121" t="s">
        <v>144</v>
      </c>
      <c r="W578" s="77"/>
      <c r="X578" s="69" t="s">
        <v>609</v>
      </c>
      <c r="Y578" s="77"/>
      <c r="Z578" s="77"/>
      <c r="AB578" s="77"/>
      <c r="AC578" s="69"/>
      <c r="AD578" s="7"/>
      <c r="AE578" s="70" t="s">
        <v>2839</v>
      </c>
      <c r="AF578" s="149">
        <f>VLOOKUP($J578,context!$K$2:$AC$348,5,FALSE)</f>
        <v>1</v>
      </c>
      <c r="AG578" s="149">
        <f>VLOOKUP($J578,context!$K$2:$AC$348,6,FALSE)</f>
        <v>0</v>
      </c>
      <c r="AH578" s="149">
        <f>VLOOKUP($J578,context!$K$2:$AC$348,7,FALSE)</f>
        <v>0</v>
      </c>
      <c r="AI578" s="149">
        <f>VLOOKUP($J578,context!$K$2:$AC$348,8,FALSE)</f>
        <v>0</v>
      </c>
      <c r="AJ578" s="149">
        <f>VLOOKUP($J578,context!$K$2:$AC$348,9,FALSE)</f>
        <v>0</v>
      </c>
      <c r="AK578" s="149">
        <f>VLOOKUP($J578,context!$K$2:$AC$348,10,FALSE)</f>
        <v>0</v>
      </c>
      <c r="AL578" s="149">
        <f>VLOOKUP($J578,context!$K$2:$AC$348,11,FALSE)</f>
        <v>0.6</v>
      </c>
      <c r="AM578" s="149">
        <f>VLOOKUP($J578,context!$K$2:$AC$348,12,FALSE)</f>
        <v>0.2</v>
      </c>
      <c r="AN578" s="149">
        <f>VLOOKUP($J578,context!$K$2:$AC$348,13,FALSE)</f>
        <v>0.6</v>
      </c>
      <c r="AO578" s="149">
        <f>VLOOKUP($J578,context!$K$2:$AC$348,14,FALSE)</f>
        <v>0.2</v>
      </c>
      <c r="AP578" s="149">
        <f>VLOOKUP($J578,context!$K$2:$AC$348,15,FALSE)</f>
        <v>1</v>
      </c>
      <c r="AQ578" s="149">
        <f>VLOOKUP($J578,context!$K$2:$AC$348,16,FALSE)</f>
        <v>1</v>
      </c>
      <c r="AR578" s="149">
        <f t="shared" si="10"/>
        <v>4.5999999999999996</v>
      </c>
    </row>
    <row r="579" spans="1:44">
      <c r="A579" s="52">
        <v>526</v>
      </c>
      <c r="B579" s="52" t="s">
        <v>13</v>
      </c>
      <c r="C579" s="114" t="s">
        <v>1732</v>
      </c>
      <c r="E579" s="69" t="s">
        <v>1778</v>
      </c>
      <c r="F579" s="69" t="s">
        <v>1779</v>
      </c>
      <c r="G579" s="61" t="s">
        <v>992</v>
      </c>
      <c r="I579" s="61" t="s">
        <v>992</v>
      </c>
      <c r="J579" s="70" t="s">
        <v>993</v>
      </c>
      <c r="K579" s="69" t="s">
        <v>1745</v>
      </c>
      <c r="L579" s="69"/>
      <c r="N579" s="63">
        <v>0.8</v>
      </c>
      <c r="P579" s="77" t="s">
        <v>65</v>
      </c>
      <c r="Q579" s="67" t="s">
        <v>108</v>
      </c>
      <c r="R579" s="68" t="s">
        <v>144</v>
      </c>
      <c r="S579" s="74" t="s">
        <v>66</v>
      </c>
      <c r="T579" s="115" t="s">
        <v>66</v>
      </c>
      <c r="U579" s="121" t="s">
        <v>262</v>
      </c>
      <c r="V579" s="121" t="s">
        <v>144</v>
      </c>
      <c r="AC579" s="69"/>
      <c r="AE579" s="70" t="s">
        <v>2820</v>
      </c>
      <c r="AF579" s="149">
        <f>VLOOKUP($J579,context!$K$2:$AC$348,5,FALSE)</f>
        <v>1</v>
      </c>
      <c r="AG579" s="149">
        <f>VLOOKUP($J579,context!$K$2:$AC$348,6,FALSE)</f>
        <v>0</v>
      </c>
      <c r="AH579" s="149">
        <f>VLOOKUP($J579,context!$K$2:$AC$348,7,FALSE)</f>
        <v>0</v>
      </c>
      <c r="AI579" s="149">
        <f>VLOOKUP($J579,context!$K$2:$AC$348,8,FALSE)</f>
        <v>0</v>
      </c>
      <c r="AJ579" s="149">
        <f>VLOOKUP($J579,context!$K$2:$AC$348,9,FALSE)</f>
        <v>0</v>
      </c>
      <c r="AK579" s="149">
        <f>VLOOKUP($J579,context!$K$2:$AC$348,10,FALSE)</f>
        <v>0</v>
      </c>
      <c r="AL579" s="149">
        <f>VLOOKUP($J579,context!$K$2:$AC$348,11,FALSE)</f>
        <v>0.6</v>
      </c>
      <c r="AM579" s="149">
        <f>VLOOKUP($J579,context!$K$2:$AC$348,12,FALSE)</f>
        <v>0.2</v>
      </c>
      <c r="AN579" s="149">
        <f>VLOOKUP($J579,context!$K$2:$AC$348,13,FALSE)</f>
        <v>0.2</v>
      </c>
      <c r="AO579" s="149">
        <f>VLOOKUP($J579,context!$K$2:$AC$348,14,FALSE)</f>
        <v>0.2</v>
      </c>
      <c r="AP579" s="149">
        <f>VLOOKUP($J579,context!$K$2:$AC$348,15,FALSE)</f>
        <v>1</v>
      </c>
      <c r="AQ579" s="149">
        <f>VLOOKUP($J579,context!$K$2:$AC$348,16,FALSE)</f>
        <v>1</v>
      </c>
      <c r="AR579" s="149">
        <f t="shared" ref="AR579:AR642" si="11">SUM(AF579:AQ579)</f>
        <v>4.2</v>
      </c>
    </row>
    <row r="580" spans="1:44" hidden="1">
      <c r="A580" s="52">
        <v>583</v>
      </c>
      <c r="B580" s="52" t="s">
        <v>13</v>
      </c>
      <c r="C580" s="114" t="s">
        <v>1732</v>
      </c>
      <c r="E580" s="69" t="s">
        <v>1891</v>
      </c>
      <c r="F580" s="61">
        <v>3</v>
      </c>
      <c r="G580" s="69" t="s">
        <v>1723</v>
      </c>
      <c r="I580" s="69" t="s">
        <v>1723</v>
      </c>
      <c r="J580" s="70" t="s">
        <v>993</v>
      </c>
      <c r="K580" s="61" t="s">
        <v>1847</v>
      </c>
      <c r="M580" s="61" t="s">
        <v>1848</v>
      </c>
      <c r="N580" s="63">
        <v>0.8</v>
      </c>
      <c r="P580" s="77" t="s">
        <v>65</v>
      </c>
      <c r="Q580" s="67" t="s">
        <v>108</v>
      </c>
      <c r="R580" s="68" t="s">
        <v>144</v>
      </c>
      <c r="S580" s="74" t="s">
        <v>66</v>
      </c>
      <c r="T580" s="115" t="s">
        <v>66</v>
      </c>
      <c r="U580" s="121" t="s">
        <v>262</v>
      </c>
      <c r="V580" s="121" t="s">
        <v>144</v>
      </c>
      <c r="AC580" s="69"/>
      <c r="AE580" s="70" t="s">
        <v>2820</v>
      </c>
      <c r="AF580" s="149">
        <f>VLOOKUP($J580,context!$K$2:$AC$348,5,FALSE)</f>
        <v>1</v>
      </c>
      <c r="AG580" s="149">
        <f>VLOOKUP($J580,context!$K$2:$AC$348,6,FALSE)</f>
        <v>0</v>
      </c>
      <c r="AH580" s="149">
        <f>VLOOKUP($J580,context!$K$2:$AC$348,7,FALSE)</f>
        <v>0</v>
      </c>
      <c r="AI580" s="149">
        <f>VLOOKUP($J580,context!$K$2:$AC$348,8,FALSE)</f>
        <v>0</v>
      </c>
      <c r="AJ580" s="149">
        <f>VLOOKUP($J580,context!$K$2:$AC$348,9,FALSE)</f>
        <v>0</v>
      </c>
      <c r="AK580" s="149">
        <f>VLOOKUP($J580,context!$K$2:$AC$348,10,FALSE)</f>
        <v>0</v>
      </c>
      <c r="AL580" s="149">
        <f>VLOOKUP($J580,context!$K$2:$AC$348,11,FALSE)</f>
        <v>0.6</v>
      </c>
      <c r="AM580" s="149">
        <f>VLOOKUP($J580,context!$K$2:$AC$348,12,FALSE)</f>
        <v>0.2</v>
      </c>
      <c r="AN580" s="149">
        <f>VLOOKUP($J580,context!$K$2:$AC$348,13,FALSE)</f>
        <v>0.2</v>
      </c>
      <c r="AO580" s="149">
        <f>VLOOKUP($J580,context!$K$2:$AC$348,14,FALSE)</f>
        <v>0.2</v>
      </c>
      <c r="AP580" s="149">
        <f>VLOOKUP($J580,context!$K$2:$AC$348,15,FALSE)</f>
        <v>1</v>
      </c>
      <c r="AQ580" s="149">
        <f>VLOOKUP($J580,context!$K$2:$AC$348,16,FALSE)</f>
        <v>1</v>
      </c>
      <c r="AR580" s="149">
        <f t="shared" si="11"/>
        <v>4.2</v>
      </c>
    </row>
    <row r="581" spans="1:44" s="175" customFormat="1" hidden="1">
      <c r="A581" s="52">
        <v>333</v>
      </c>
      <c r="B581" s="52" t="s">
        <v>2708</v>
      </c>
      <c r="C581" s="66" t="s">
        <v>905</v>
      </c>
      <c r="D581" s="52"/>
      <c r="E581" s="77" t="s">
        <v>906</v>
      </c>
      <c r="F581" s="50">
        <v>5</v>
      </c>
      <c r="G581" s="50" t="s">
        <v>991</v>
      </c>
      <c r="H581" s="77" t="s">
        <v>991</v>
      </c>
      <c r="I581" s="69" t="s">
        <v>992</v>
      </c>
      <c r="J581" s="70" t="s">
        <v>993</v>
      </c>
      <c r="K581" s="77"/>
      <c r="L581" s="77">
        <v>0</v>
      </c>
      <c r="M581" s="77"/>
      <c r="N581" s="6">
        <v>0.8</v>
      </c>
      <c r="O581" s="55">
        <v>43015</v>
      </c>
      <c r="P581" s="77" t="s">
        <v>65</v>
      </c>
      <c r="Q581" s="67" t="s">
        <v>108</v>
      </c>
      <c r="R581" s="68" t="s">
        <v>144</v>
      </c>
      <c r="S581" s="74" t="s">
        <v>66</v>
      </c>
      <c r="T581" s="115" t="s">
        <v>66</v>
      </c>
      <c r="U581" s="121" t="s">
        <v>262</v>
      </c>
      <c r="V581" s="121" t="s">
        <v>144</v>
      </c>
      <c r="W581" s="69" t="s">
        <v>609</v>
      </c>
      <c r="X581" s="69" t="s">
        <v>609</v>
      </c>
      <c r="Y581" s="77"/>
      <c r="Z581" s="77"/>
      <c r="AA581" s="7"/>
      <c r="AB581" s="77"/>
      <c r="AC581" s="69"/>
      <c r="AD581" s="7"/>
      <c r="AE581" s="70" t="s">
        <v>2820</v>
      </c>
      <c r="AF581" s="149">
        <f>VLOOKUP($J581,context!$K$2:$AC$348,5,FALSE)</f>
        <v>1</v>
      </c>
      <c r="AG581" s="149">
        <f>VLOOKUP($J581,context!$K$2:$AC$348,6,FALSE)</f>
        <v>0</v>
      </c>
      <c r="AH581" s="149">
        <f>VLOOKUP($J581,context!$K$2:$AC$348,7,FALSE)</f>
        <v>0</v>
      </c>
      <c r="AI581" s="149">
        <f>VLOOKUP($J581,context!$K$2:$AC$348,8,FALSE)</f>
        <v>0</v>
      </c>
      <c r="AJ581" s="149">
        <f>VLOOKUP($J581,context!$K$2:$AC$348,9,FALSE)</f>
        <v>0</v>
      </c>
      <c r="AK581" s="149">
        <f>VLOOKUP($J581,context!$K$2:$AC$348,10,FALSE)</f>
        <v>0</v>
      </c>
      <c r="AL581" s="149">
        <f>VLOOKUP($J581,context!$K$2:$AC$348,11,FALSE)</f>
        <v>0.6</v>
      </c>
      <c r="AM581" s="149">
        <f>VLOOKUP($J581,context!$K$2:$AC$348,12,FALSE)</f>
        <v>0.2</v>
      </c>
      <c r="AN581" s="149">
        <f>VLOOKUP($J581,context!$K$2:$AC$348,13,FALSE)</f>
        <v>0.2</v>
      </c>
      <c r="AO581" s="149">
        <f>VLOOKUP($J581,context!$K$2:$AC$348,14,FALSE)</f>
        <v>0.2</v>
      </c>
      <c r="AP581" s="149">
        <f>VLOOKUP($J581,context!$K$2:$AC$348,15,FALSE)</f>
        <v>1</v>
      </c>
      <c r="AQ581" s="149">
        <f>VLOOKUP($J581,context!$K$2:$AC$348,16,FALSE)</f>
        <v>1</v>
      </c>
      <c r="AR581" s="179">
        <f t="shared" si="11"/>
        <v>4.2</v>
      </c>
    </row>
    <row r="582" spans="1:44" hidden="1">
      <c r="A582" s="52">
        <v>399</v>
      </c>
      <c r="B582" s="52" t="s">
        <v>2708</v>
      </c>
      <c r="C582" s="52" t="s">
        <v>905</v>
      </c>
      <c r="D582" s="52"/>
      <c r="E582" s="175" t="s">
        <v>1104</v>
      </c>
      <c r="F582" s="176">
        <v>4</v>
      </c>
      <c r="G582" s="175" t="s">
        <v>991</v>
      </c>
      <c r="H582" s="77"/>
      <c r="I582" s="69" t="s">
        <v>991</v>
      </c>
      <c r="J582" s="177" t="s">
        <v>993</v>
      </c>
      <c r="K582" s="175" t="s">
        <v>1107</v>
      </c>
      <c r="L582" s="175"/>
      <c r="M582" s="175"/>
      <c r="N582" s="52">
        <v>0.8</v>
      </c>
      <c r="O582" s="55">
        <v>43015</v>
      </c>
      <c r="P582" s="77" t="s">
        <v>65</v>
      </c>
      <c r="Q582" s="67" t="s">
        <v>108</v>
      </c>
      <c r="R582" s="177" t="s">
        <v>144</v>
      </c>
      <c r="S582" s="177" t="s">
        <v>66</v>
      </c>
      <c r="T582" s="52" t="s">
        <v>66</v>
      </c>
      <c r="U582" s="178" t="s">
        <v>262</v>
      </c>
      <c r="V582" s="178" t="s">
        <v>144</v>
      </c>
      <c r="W582" s="175" t="s">
        <v>609</v>
      </c>
      <c r="X582" s="175" t="s">
        <v>609</v>
      </c>
      <c r="Y582" s="175"/>
      <c r="Z582" s="175"/>
      <c r="AA582" s="175"/>
      <c r="AB582" s="175"/>
      <c r="AC582" s="175"/>
      <c r="AD582" s="175"/>
      <c r="AE582" s="177" t="s">
        <v>2821</v>
      </c>
      <c r="AF582" s="179">
        <f>VLOOKUP($J582,context!$K$2:$AC$348,5,FALSE)</f>
        <v>1</v>
      </c>
      <c r="AG582" s="179">
        <f>VLOOKUP($J582,context!$K$2:$AC$348,6,FALSE)</f>
        <v>0</v>
      </c>
      <c r="AH582" s="179">
        <f>VLOOKUP($J582,context!$K$2:$AC$348,7,FALSE)</f>
        <v>0</v>
      </c>
      <c r="AI582" s="179">
        <f>VLOOKUP($J582,context!$K$2:$AC$348,8,FALSE)</f>
        <v>0</v>
      </c>
      <c r="AJ582" s="179">
        <f>VLOOKUP($J582,context!$K$2:$AC$348,9,FALSE)</f>
        <v>0</v>
      </c>
      <c r="AK582" s="179">
        <f>VLOOKUP($J582,context!$K$2:$AC$348,10,FALSE)</f>
        <v>0</v>
      </c>
      <c r="AL582" s="179">
        <f>VLOOKUP($J582,context!$K$2:$AC$348,11,FALSE)</f>
        <v>0.6</v>
      </c>
      <c r="AM582" s="179">
        <f>VLOOKUP($J582,context!$K$2:$AC$348,12,FALSE)</f>
        <v>0.2</v>
      </c>
      <c r="AN582" s="179">
        <f>VLOOKUP($J582,context!$K$2:$AC$348,13,FALSE)</f>
        <v>0.2</v>
      </c>
      <c r="AO582" s="179">
        <f>VLOOKUP($J582,context!$K$2:$AC$348,14,FALSE)</f>
        <v>0.2</v>
      </c>
      <c r="AP582" s="179">
        <f>VLOOKUP($J582,context!$K$2:$AC$348,15,FALSE)</f>
        <v>1</v>
      </c>
      <c r="AQ582" s="179">
        <f>VLOOKUP($J582,context!$K$2:$AC$348,16,FALSE)</f>
        <v>1</v>
      </c>
      <c r="AR582" s="149">
        <f t="shared" si="11"/>
        <v>4.2</v>
      </c>
    </row>
    <row r="583" spans="1:44" hidden="1">
      <c r="A583" s="52">
        <v>578</v>
      </c>
      <c r="B583" s="52" t="s">
        <v>13</v>
      </c>
      <c r="C583" s="114" t="s">
        <v>1732</v>
      </c>
      <c r="E583" s="69" t="s">
        <v>1891</v>
      </c>
      <c r="F583" s="61">
        <v>3</v>
      </c>
      <c r="G583" s="69" t="s">
        <v>1719</v>
      </c>
      <c r="I583" s="69" t="s">
        <v>1719</v>
      </c>
      <c r="J583" s="70" t="s">
        <v>2394</v>
      </c>
      <c r="K583" s="69" t="s">
        <v>1837</v>
      </c>
      <c r="L583" s="61">
        <v>1</v>
      </c>
      <c r="M583" s="61" t="s">
        <v>1838</v>
      </c>
      <c r="N583" s="63">
        <v>0.8</v>
      </c>
      <c r="P583" s="77" t="s">
        <v>65</v>
      </c>
      <c r="Q583" s="67" t="s">
        <v>108</v>
      </c>
      <c r="R583" s="68" t="s">
        <v>144</v>
      </c>
      <c r="S583" s="74" t="s">
        <v>66</v>
      </c>
      <c r="T583" s="115" t="s">
        <v>66</v>
      </c>
      <c r="U583" s="121" t="s">
        <v>262</v>
      </c>
      <c r="V583" s="121" t="s">
        <v>144</v>
      </c>
      <c r="AB583" s="69" t="s">
        <v>2822</v>
      </c>
      <c r="AC583" s="69">
        <v>-1</v>
      </c>
      <c r="AD583" s="7" t="s">
        <v>3004</v>
      </c>
      <c r="AE583" s="70" t="s">
        <v>2776</v>
      </c>
      <c r="AF583" s="149">
        <f>VLOOKUP($J583,context!$K$2:$AC$348,5,FALSE)</f>
        <v>1</v>
      </c>
      <c r="AG583" s="149">
        <f>VLOOKUP($J583,context!$K$2:$AC$348,6,FALSE)</f>
        <v>0</v>
      </c>
      <c r="AH583" s="149">
        <f>VLOOKUP($J583,context!$K$2:$AC$348,7,FALSE)</f>
        <v>0</v>
      </c>
      <c r="AI583" s="149">
        <f>VLOOKUP($J583,context!$K$2:$AC$348,8,FALSE)</f>
        <v>0</v>
      </c>
      <c r="AJ583" s="149">
        <f>VLOOKUP($J583,context!$K$2:$AC$348,9,FALSE)</f>
        <v>0</v>
      </c>
      <c r="AK583" s="149">
        <f>VLOOKUP($J583,context!$K$2:$AC$348,10,FALSE)</f>
        <v>0</v>
      </c>
      <c r="AL583" s="149">
        <f>VLOOKUP($J583,context!$K$2:$AC$348,11,FALSE)</f>
        <v>0.6</v>
      </c>
      <c r="AM583" s="149">
        <f>VLOOKUP($J583,context!$K$2:$AC$348,12,FALSE)</f>
        <v>0.4</v>
      </c>
      <c r="AN583" s="149">
        <f>VLOOKUP($J583,context!$K$2:$AC$348,13,FALSE)</f>
        <v>0.2</v>
      </c>
      <c r="AO583" s="149">
        <f>VLOOKUP($J583,context!$K$2:$AC$348,14,FALSE)</f>
        <v>0.4</v>
      </c>
      <c r="AP583" s="149">
        <f>VLOOKUP($J583,context!$K$2:$AC$348,15,FALSE)</f>
        <v>1</v>
      </c>
      <c r="AQ583" s="149">
        <f>VLOOKUP($J583,context!$K$2:$AC$348,16,FALSE)</f>
        <v>1</v>
      </c>
      <c r="AR583" s="149">
        <f t="shared" si="11"/>
        <v>4.5999999999999996</v>
      </c>
    </row>
    <row r="584" spans="1:44" hidden="1">
      <c r="A584" s="52">
        <v>702</v>
      </c>
      <c r="B584" s="52" t="s">
        <v>13</v>
      </c>
      <c r="C584" s="117" t="s">
        <v>1902</v>
      </c>
      <c r="E584" s="69" t="s">
        <v>2271</v>
      </c>
      <c r="G584" s="62" t="s">
        <v>2040</v>
      </c>
      <c r="J584" s="70" t="s">
        <v>2302</v>
      </c>
      <c r="K584" s="61" t="s">
        <v>2041</v>
      </c>
      <c r="N584" s="63">
        <v>0.8</v>
      </c>
      <c r="P584" s="77" t="s">
        <v>65</v>
      </c>
      <c r="Q584" s="67" t="s">
        <v>108</v>
      </c>
      <c r="R584" s="68" t="s">
        <v>144</v>
      </c>
      <c r="S584" s="74" t="s">
        <v>66</v>
      </c>
      <c r="T584" s="115" t="s">
        <v>66</v>
      </c>
      <c r="U584" s="121" t="s">
        <v>262</v>
      </c>
      <c r="V584" s="121" t="s">
        <v>144</v>
      </c>
      <c r="AC584" s="69"/>
      <c r="AE584" s="70" t="s">
        <v>2840</v>
      </c>
      <c r="AF584" s="149">
        <f>VLOOKUP($J584,context!$K$2:$AC$348,5,FALSE)</f>
        <v>1</v>
      </c>
      <c r="AG584" s="149">
        <f>VLOOKUP($J584,context!$K$2:$AC$348,6,FALSE)</f>
        <v>0</v>
      </c>
      <c r="AH584" s="149">
        <f>VLOOKUP($J584,context!$K$2:$AC$348,7,FALSE)</f>
        <v>0</v>
      </c>
      <c r="AI584" s="149">
        <f>VLOOKUP($J584,context!$K$2:$AC$348,8,FALSE)</f>
        <v>0</v>
      </c>
      <c r="AJ584" s="149">
        <f>VLOOKUP($J584,context!$K$2:$AC$348,9,FALSE)</f>
        <v>0</v>
      </c>
      <c r="AK584" s="149">
        <f>VLOOKUP($J584,context!$K$2:$AC$348,10,FALSE)</f>
        <v>0</v>
      </c>
      <c r="AL584" s="149">
        <f>VLOOKUP($J584,context!$K$2:$AC$348,11,FALSE)</f>
        <v>0.6</v>
      </c>
      <c r="AM584" s="149">
        <f>VLOOKUP($J584,context!$K$2:$AC$348,12,FALSE)</f>
        <v>0.2</v>
      </c>
      <c r="AN584" s="149">
        <f>VLOOKUP($J584,context!$K$2:$AC$348,13,FALSE)</f>
        <v>0.2</v>
      </c>
      <c r="AO584" s="149">
        <f>VLOOKUP($J584,context!$K$2:$AC$348,14,FALSE)</f>
        <v>0.2</v>
      </c>
      <c r="AP584" s="149">
        <f>VLOOKUP($J584,context!$K$2:$AC$348,15,FALSE)</f>
        <v>1</v>
      </c>
      <c r="AQ584" s="149">
        <f>VLOOKUP($J584,context!$K$2:$AC$348,16,FALSE)</f>
        <v>1</v>
      </c>
      <c r="AR584" s="149">
        <f t="shared" si="11"/>
        <v>4.2</v>
      </c>
    </row>
    <row r="585" spans="1:44" hidden="1">
      <c r="A585" s="52">
        <v>729</v>
      </c>
      <c r="B585" s="52" t="s">
        <v>13</v>
      </c>
      <c r="C585" s="117" t="s">
        <v>1902</v>
      </c>
      <c r="E585" s="69" t="s">
        <v>2271</v>
      </c>
      <c r="G585" s="62" t="s">
        <v>2080</v>
      </c>
      <c r="J585" s="70" t="s">
        <v>2978</v>
      </c>
      <c r="K585" s="61" t="s">
        <v>2081</v>
      </c>
      <c r="N585" s="63">
        <v>0.8</v>
      </c>
      <c r="P585" s="77" t="s">
        <v>65</v>
      </c>
      <c r="Q585" s="67" t="s">
        <v>108</v>
      </c>
      <c r="R585" s="68" t="s">
        <v>144</v>
      </c>
      <c r="S585" s="74" t="s">
        <v>66</v>
      </c>
      <c r="T585" s="115" t="s">
        <v>66</v>
      </c>
      <c r="U585" s="121" t="s">
        <v>171</v>
      </c>
      <c r="V585" s="121" t="s">
        <v>144</v>
      </c>
      <c r="AC585" s="69"/>
      <c r="AE585" s="70" t="s">
        <v>2824</v>
      </c>
      <c r="AF585" s="149">
        <f>VLOOKUP($J585,context!$K$2:$AC$348,5,FALSE)</f>
        <v>1</v>
      </c>
      <c r="AG585" s="149">
        <f>VLOOKUP($J585,context!$K$2:$AC$348,6,FALSE)</f>
        <v>1</v>
      </c>
      <c r="AH585" s="149">
        <f>VLOOKUP($J585,context!$K$2:$AC$348,7,FALSE)</f>
        <v>0</v>
      </c>
      <c r="AI585" s="149">
        <f>VLOOKUP($J585,context!$K$2:$AC$348,8,FALSE)</f>
        <v>0.6</v>
      </c>
      <c r="AJ585" s="149">
        <f>VLOOKUP($J585,context!$K$2:$AC$348,9,FALSE)</f>
        <v>0</v>
      </c>
      <c r="AK585" s="149">
        <f>VLOOKUP($J585,context!$K$2:$AC$348,10,FALSE)</f>
        <v>0</v>
      </c>
      <c r="AL585" s="149">
        <f>VLOOKUP($J585,context!$K$2:$AC$348,11,FALSE)</f>
        <v>0.6</v>
      </c>
      <c r="AM585" s="149">
        <f>VLOOKUP($J585,context!$K$2:$AC$348,12,FALSE)</f>
        <v>0.2</v>
      </c>
      <c r="AN585" s="149">
        <f>VLOOKUP($J585,context!$K$2:$AC$348,13,FALSE)</f>
        <v>0.8</v>
      </c>
      <c r="AO585" s="149">
        <f>VLOOKUP($J585,context!$K$2:$AC$348,14,FALSE)</f>
        <v>0.2</v>
      </c>
      <c r="AP585" s="149">
        <f>VLOOKUP($J585,context!$K$2:$AC$348,15,FALSE)</f>
        <v>1</v>
      </c>
      <c r="AQ585" s="149">
        <f>VLOOKUP($J585,context!$K$2:$AC$348,16,FALSE)</f>
        <v>1</v>
      </c>
      <c r="AR585" s="149">
        <f t="shared" si="11"/>
        <v>6.4</v>
      </c>
    </row>
    <row r="586" spans="1:44" hidden="1">
      <c r="A586" s="52">
        <v>741</v>
      </c>
      <c r="B586" s="52" t="s">
        <v>13</v>
      </c>
      <c r="C586" s="117" t="s">
        <v>1902</v>
      </c>
      <c r="E586" s="69" t="s">
        <v>2271</v>
      </c>
      <c r="G586" s="62" t="s">
        <v>2100</v>
      </c>
      <c r="J586" s="70" t="s">
        <v>2305</v>
      </c>
      <c r="K586" s="61" t="s">
        <v>2101</v>
      </c>
      <c r="N586" s="63">
        <v>0.6</v>
      </c>
      <c r="P586" s="77" t="s">
        <v>65</v>
      </c>
      <c r="Q586" s="67" t="s">
        <v>108</v>
      </c>
      <c r="R586" s="68" t="s">
        <v>144</v>
      </c>
      <c r="S586" s="74" t="s">
        <v>66</v>
      </c>
      <c r="T586" s="115" t="s">
        <v>66</v>
      </c>
      <c r="U586" s="121" t="s">
        <v>171</v>
      </c>
      <c r="V586" s="121" t="s">
        <v>144</v>
      </c>
      <c r="AB586" s="69" t="s">
        <v>2842</v>
      </c>
      <c r="AC586" s="69">
        <v>0</v>
      </c>
      <c r="AE586" s="70" t="s">
        <v>2841</v>
      </c>
      <c r="AF586" s="149">
        <f>VLOOKUP($J586,context!$K$2:$AC$348,5,FALSE)</f>
        <v>1</v>
      </c>
      <c r="AG586" s="149">
        <f>VLOOKUP($J586,context!$K$2:$AC$348,6,FALSE)</f>
        <v>0</v>
      </c>
      <c r="AH586" s="149">
        <f>VLOOKUP($J586,context!$K$2:$AC$348,7,FALSE)</f>
        <v>0</v>
      </c>
      <c r="AI586" s="149">
        <f>VLOOKUP($J586,context!$K$2:$AC$348,8,FALSE)</f>
        <v>0</v>
      </c>
      <c r="AJ586" s="149">
        <f>VLOOKUP($J586,context!$K$2:$AC$348,9,FALSE)</f>
        <v>0</v>
      </c>
      <c r="AK586" s="149">
        <f>VLOOKUP($J586,context!$K$2:$AC$348,10,FALSE)</f>
        <v>0</v>
      </c>
      <c r="AL586" s="149">
        <f>VLOOKUP($J586,context!$K$2:$AC$348,11,FALSE)</f>
        <v>0.6</v>
      </c>
      <c r="AM586" s="149">
        <f>VLOOKUP($J586,context!$K$2:$AC$348,12,FALSE)</f>
        <v>0</v>
      </c>
      <c r="AN586" s="149">
        <f>VLOOKUP($J586,context!$K$2:$AC$348,13,FALSE)</f>
        <v>0.6</v>
      </c>
      <c r="AO586" s="149">
        <f>VLOOKUP($J586,context!$K$2:$AC$348,14,FALSE)</f>
        <v>1</v>
      </c>
      <c r="AP586" s="149">
        <f>VLOOKUP($J586,context!$K$2:$AC$348,15,FALSE)</f>
        <v>1</v>
      </c>
      <c r="AQ586" s="149">
        <f>VLOOKUP($J586,context!$K$2:$AC$348,16,FALSE)</f>
        <v>0.8</v>
      </c>
      <c r="AR586" s="149">
        <f t="shared" si="11"/>
        <v>5</v>
      </c>
    </row>
    <row r="587" spans="1:44" hidden="1">
      <c r="A587" s="52">
        <v>114</v>
      </c>
      <c r="B587" s="52" t="s">
        <v>13</v>
      </c>
      <c r="C587" s="66" t="s">
        <v>730</v>
      </c>
      <c r="D587" s="52"/>
      <c r="E587" s="77" t="s">
        <v>722</v>
      </c>
      <c r="F587" s="50">
        <v>4</v>
      </c>
      <c r="G587" s="50" t="s">
        <v>739</v>
      </c>
      <c r="H587" s="77"/>
      <c r="I587" s="69" t="s">
        <v>739</v>
      </c>
      <c r="J587" s="70" t="s">
        <v>740</v>
      </c>
      <c r="K587" s="77"/>
      <c r="L587" s="77">
        <v>0</v>
      </c>
      <c r="M587" s="77"/>
      <c r="N587" s="6">
        <v>0.6</v>
      </c>
      <c r="O587" s="55">
        <v>43017</v>
      </c>
      <c r="P587" s="77" t="s">
        <v>65</v>
      </c>
      <c r="Q587" s="67" t="s">
        <v>108</v>
      </c>
      <c r="R587" s="68" t="s">
        <v>144</v>
      </c>
      <c r="S587" s="74" t="s">
        <v>66</v>
      </c>
      <c r="T587" s="115" t="s">
        <v>66</v>
      </c>
      <c r="U587" s="121" t="s">
        <v>262</v>
      </c>
      <c r="V587" s="121" t="s">
        <v>144</v>
      </c>
      <c r="W587" s="69" t="s">
        <v>609</v>
      </c>
      <c r="X587" s="69" t="s">
        <v>609</v>
      </c>
      <c r="Y587" s="77"/>
      <c r="Z587" s="77"/>
      <c r="AA587" s="7" t="s">
        <v>741</v>
      </c>
      <c r="AB587" s="77"/>
      <c r="AC587" s="77"/>
      <c r="AD587" s="7"/>
      <c r="AE587" s="70" t="s">
        <v>2825</v>
      </c>
      <c r="AF587" s="149">
        <f>VLOOKUP($J587,context!$K$2:$AC$348,5,FALSE)</f>
        <v>1</v>
      </c>
      <c r="AG587" s="149">
        <f>VLOOKUP($J587,context!$K$2:$AC$348,6,FALSE)</f>
        <v>0</v>
      </c>
      <c r="AH587" s="149">
        <f>VLOOKUP($J587,context!$K$2:$AC$348,7,FALSE)</f>
        <v>0</v>
      </c>
      <c r="AI587" s="149">
        <f>VLOOKUP($J587,context!$K$2:$AC$348,8,FALSE)</f>
        <v>0</v>
      </c>
      <c r="AJ587" s="149">
        <f>VLOOKUP($J587,context!$K$2:$AC$348,9,FALSE)</f>
        <v>0</v>
      </c>
      <c r="AK587" s="149">
        <f>VLOOKUP($J587,context!$K$2:$AC$348,10,FALSE)</f>
        <v>0</v>
      </c>
      <c r="AL587" s="149">
        <f>VLOOKUP($J587,context!$K$2:$AC$348,11,FALSE)</f>
        <v>0.4</v>
      </c>
      <c r="AM587" s="149">
        <f>VLOOKUP($J587,context!$K$2:$AC$348,12,FALSE)</f>
        <v>0.2</v>
      </c>
      <c r="AN587" s="149">
        <f>VLOOKUP($J587,context!$K$2:$AC$348,13,FALSE)</f>
        <v>0.6</v>
      </c>
      <c r="AO587" s="149">
        <f>VLOOKUP($J587,context!$K$2:$AC$348,14,FALSE)</f>
        <v>0.6</v>
      </c>
      <c r="AP587" s="149">
        <f>VLOOKUP($J587,context!$K$2:$AC$348,15,FALSE)</f>
        <v>1</v>
      </c>
      <c r="AQ587" s="149">
        <f>VLOOKUP($J587,context!$K$2:$AC$348,16,FALSE)</f>
        <v>1</v>
      </c>
      <c r="AR587" s="149">
        <f t="shared" si="11"/>
        <v>4.8</v>
      </c>
    </row>
    <row r="588" spans="1:44" hidden="1">
      <c r="A588" s="52">
        <v>581</v>
      </c>
      <c r="B588" s="52" t="s">
        <v>13</v>
      </c>
      <c r="C588" s="114" t="s">
        <v>1732</v>
      </c>
      <c r="E588" s="69" t="s">
        <v>1891</v>
      </c>
      <c r="F588" s="61">
        <v>3</v>
      </c>
      <c r="G588" s="69" t="s">
        <v>1061</v>
      </c>
      <c r="I588" s="69" t="s">
        <v>1061</v>
      </c>
      <c r="J588" s="70" t="s">
        <v>1063</v>
      </c>
      <c r="K588" s="61" t="s">
        <v>1843</v>
      </c>
      <c r="M588" s="61" t="s">
        <v>1844</v>
      </c>
      <c r="N588" s="63">
        <v>0.8</v>
      </c>
      <c r="P588" s="77" t="s">
        <v>65</v>
      </c>
      <c r="Q588" s="67" t="s">
        <v>108</v>
      </c>
      <c r="R588" s="68" t="s">
        <v>144</v>
      </c>
      <c r="S588" s="74" t="s">
        <v>66</v>
      </c>
      <c r="T588" s="115" t="s">
        <v>66</v>
      </c>
      <c r="U588" s="121" t="s">
        <v>262</v>
      </c>
      <c r="V588" s="121" t="s">
        <v>144</v>
      </c>
      <c r="X588" s="69"/>
      <c r="AE588" s="70" t="s">
        <v>2844</v>
      </c>
      <c r="AF588" s="149">
        <f>VLOOKUP($J588,context!$K$2:$AC$348,5,FALSE)</f>
        <v>1</v>
      </c>
      <c r="AG588" s="149">
        <f>VLOOKUP($J588,context!$K$2:$AC$348,6,FALSE)</f>
        <v>0</v>
      </c>
      <c r="AH588" s="149">
        <f>VLOOKUP($J588,context!$K$2:$AC$348,7,FALSE)</f>
        <v>0</v>
      </c>
      <c r="AI588" s="149">
        <f>VLOOKUP($J588,context!$K$2:$AC$348,8,FALSE)</f>
        <v>0</v>
      </c>
      <c r="AJ588" s="149">
        <f>VLOOKUP($J588,context!$K$2:$AC$348,9,FALSE)</f>
        <v>0</v>
      </c>
      <c r="AK588" s="149">
        <f>VLOOKUP($J588,context!$K$2:$AC$348,10,FALSE)</f>
        <v>0.4</v>
      </c>
      <c r="AL588" s="149">
        <f>VLOOKUP($J588,context!$K$2:$AC$348,11,FALSE)</f>
        <v>0.6</v>
      </c>
      <c r="AM588" s="149">
        <f>VLOOKUP($J588,context!$K$2:$AC$348,12,FALSE)</f>
        <v>0</v>
      </c>
      <c r="AN588" s="149">
        <f>VLOOKUP($J588,context!$K$2:$AC$348,13,FALSE)</f>
        <v>0.2</v>
      </c>
      <c r="AO588" s="149">
        <f>VLOOKUP($J588,context!$K$2:$AC$348,14,FALSE)</f>
        <v>0.2</v>
      </c>
      <c r="AP588" s="149">
        <f>VLOOKUP($J588,context!$K$2:$AC$348,15,FALSE)</f>
        <v>1</v>
      </c>
      <c r="AQ588" s="149">
        <f>VLOOKUP($J588,context!$K$2:$AC$348,16,FALSE)</f>
        <v>1</v>
      </c>
      <c r="AR588" s="149">
        <f t="shared" si="11"/>
        <v>4.4000000000000004</v>
      </c>
    </row>
    <row r="589" spans="1:44" hidden="1">
      <c r="A589" s="52">
        <v>367</v>
      </c>
      <c r="B589" s="52" t="s">
        <v>2708</v>
      </c>
      <c r="C589" s="66" t="s">
        <v>905</v>
      </c>
      <c r="D589" s="52"/>
      <c r="E589" s="77" t="s">
        <v>906</v>
      </c>
      <c r="F589" s="50">
        <v>5</v>
      </c>
      <c r="G589" s="50" t="s">
        <v>1044</v>
      </c>
      <c r="H589" s="77" t="s">
        <v>1061</v>
      </c>
      <c r="I589" s="69" t="s">
        <v>1062</v>
      </c>
      <c r="J589" s="70" t="s">
        <v>1063</v>
      </c>
      <c r="K589" s="77"/>
      <c r="L589" s="77">
        <v>0</v>
      </c>
      <c r="M589" s="77"/>
      <c r="N589" s="6">
        <v>0.8</v>
      </c>
      <c r="O589" s="55">
        <v>43015</v>
      </c>
      <c r="P589" s="77" t="s">
        <v>65</v>
      </c>
      <c r="Q589" s="67" t="s">
        <v>108</v>
      </c>
      <c r="R589" s="68" t="s">
        <v>145</v>
      </c>
      <c r="S589" s="74" t="s">
        <v>66</v>
      </c>
      <c r="T589" s="115" t="s">
        <v>66</v>
      </c>
      <c r="U589" s="121" t="s">
        <v>262</v>
      </c>
      <c r="V589" s="121" t="s">
        <v>144</v>
      </c>
      <c r="W589" s="69" t="s">
        <v>609</v>
      </c>
      <c r="X589" s="69" t="s">
        <v>609</v>
      </c>
      <c r="Y589" s="77"/>
      <c r="Z589" s="77"/>
      <c r="AB589" s="77"/>
      <c r="AC589" s="77"/>
      <c r="AD589" s="7"/>
      <c r="AE589" s="70" t="s">
        <v>2844</v>
      </c>
      <c r="AF589" s="149">
        <f>VLOOKUP($J589,context!$K$2:$AC$348,5,FALSE)</f>
        <v>1</v>
      </c>
      <c r="AG589" s="149">
        <f>VLOOKUP($J589,context!$K$2:$AC$348,6,FALSE)</f>
        <v>0</v>
      </c>
      <c r="AH589" s="149">
        <f>VLOOKUP($J589,context!$K$2:$AC$348,7,FALSE)</f>
        <v>0</v>
      </c>
      <c r="AI589" s="149">
        <f>VLOOKUP($J589,context!$K$2:$AC$348,8,FALSE)</f>
        <v>0</v>
      </c>
      <c r="AJ589" s="149">
        <f>VLOOKUP($J589,context!$K$2:$AC$348,9,FALSE)</f>
        <v>0</v>
      </c>
      <c r="AK589" s="149">
        <f>VLOOKUP($J589,context!$K$2:$AC$348,10,FALSE)</f>
        <v>0.4</v>
      </c>
      <c r="AL589" s="149">
        <f>VLOOKUP($J589,context!$K$2:$AC$348,11,FALSE)</f>
        <v>0.6</v>
      </c>
      <c r="AM589" s="149">
        <f>VLOOKUP($J589,context!$K$2:$AC$348,12,FALSE)</f>
        <v>0</v>
      </c>
      <c r="AN589" s="149">
        <f>VLOOKUP($J589,context!$K$2:$AC$348,13,FALSE)</f>
        <v>0.2</v>
      </c>
      <c r="AO589" s="149">
        <f>VLOOKUP($J589,context!$K$2:$AC$348,14,FALSE)</f>
        <v>0.2</v>
      </c>
      <c r="AP589" s="149">
        <f>VLOOKUP($J589,context!$K$2:$AC$348,15,FALSE)</f>
        <v>1</v>
      </c>
      <c r="AQ589" s="149">
        <f>VLOOKUP($J589,context!$K$2:$AC$348,16,FALSE)</f>
        <v>1</v>
      </c>
      <c r="AR589" s="149">
        <f t="shared" si="11"/>
        <v>4.4000000000000004</v>
      </c>
    </row>
    <row r="590" spans="1:44" hidden="1">
      <c r="A590" s="52">
        <v>370</v>
      </c>
      <c r="B590" s="52" t="s">
        <v>2708</v>
      </c>
      <c r="C590" s="66" t="s">
        <v>905</v>
      </c>
      <c r="D590" s="52"/>
      <c r="E590" s="77" t="s">
        <v>906</v>
      </c>
      <c r="F590" s="50">
        <v>5</v>
      </c>
      <c r="G590" s="50" t="s">
        <v>1069</v>
      </c>
      <c r="H590" s="77" t="s">
        <v>1070</v>
      </c>
      <c r="I590" s="69" t="s">
        <v>1071</v>
      </c>
      <c r="J590" s="70" t="s">
        <v>1072</v>
      </c>
      <c r="K590" s="77"/>
      <c r="L590" s="77">
        <v>0</v>
      </c>
      <c r="M590" s="77"/>
      <c r="N590" s="6">
        <v>0.8</v>
      </c>
      <c r="O590" s="55">
        <v>43015</v>
      </c>
      <c r="P590" s="77" t="s">
        <v>65</v>
      </c>
      <c r="Q590" s="67" t="s">
        <v>108</v>
      </c>
      <c r="R590" s="68" t="s">
        <v>144</v>
      </c>
      <c r="S590" s="74" t="s">
        <v>66</v>
      </c>
      <c r="T590" s="115" t="s">
        <v>66</v>
      </c>
      <c r="U590" s="121" t="s">
        <v>171</v>
      </c>
      <c r="V590" s="121" t="s">
        <v>144</v>
      </c>
      <c r="W590" s="69" t="s">
        <v>609</v>
      </c>
      <c r="X590" s="69" t="s">
        <v>609</v>
      </c>
      <c r="Y590" s="77"/>
      <c r="Z590" s="77"/>
      <c r="AB590" s="77"/>
      <c r="AC590" s="77"/>
      <c r="AD590" s="7"/>
      <c r="AE590" s="70" t="s">
        <v>2827</v>
      </c>
      <c r="AF590" s="149">
        <f>VLOOKUP($J590,context!$K$2:$AC$348,5,FALSE)</f>
        <v>1</v>
      </c>
      <c r="AG590" s="149">
        <f>VLOOKUP($J590,context!$K$2:$AC$348,6,FALSE)</f>
        <v>0</v>
      </c>
      <c r="AH590" s="149">
        <f>VLOOKUP($J590,context!$K$2:$AC$348,7,FALSE)</f>
        <v>0</v>
      </c>
      <c r="AI590" s="149">
        <f>VLOOKUP($J590,context!$K$2:$AC$348,8,FALSE)</f>
        <v>0</v>
      </c>
      <c r="AJ590" s="149">
        <f>VLOOKUP($J590,context!$K$2:$AC$348,9,FALSE)</f>
        <v>0</v>
      </c>
      <c r="AK590" s="149">
        <f>VLOOKUP($J590,context!$K$2:$AC$348,10,FALSE)</f>
        <v>0.2</v>
      </c>
      <c r="AL590" s="149">
        <f>VLOOKUP($J590,context!$K$2:$AC$348,11,FALSE)</f>
        <v>0.8</v>
      </c>
      <c r="AM590" s="149">
        <f>VLOOKUP($J590,context!$K$2:$AC$348,12,FALSE)</f>
        <v>0</v>
      </c>
      <c r="AN590" s="149">
        <f>VLOOKUP($J590,context!$K$2:$AC$348,13,FALSE)</f>
        <v>0.4</v>
      </c>
      <c r="AO590" s="149">
        <f>VLOOKUP($J590,context!$K$2:$AC$348,14,FALSE)</f>
        <v>0.2</v>
      </c>
      <c r="AP590" s="149">
        <f>VLOOKUP($J590,context!$K$2:$AC$348,15,FALSE)</f>
        <v>1</v>
      </c>
      <c r="AQ590" s="149">
        <f>VLOOKUP($J590,context!$K$2:$AC$348,16,FALSE)</f>
        <v>1</v>
      </c>
      <c r="AR590" s="149">
        <f t="shared" si="11"/>
        <v>4.5999999999999996</v>
      </c>
    </row>
    <row r="591" spans="1:44" hidden="1">
      <c r="A591" s="52">
        <v>323</v>
      </c>
      <c r="B591" s="52" t="s">
        <v>2708</v>
      </c>
      <c r="C591" s="66" t="s">
        <v>905</v>
      </c>
      <c r="D591" s="52"/>
      <c r="E591" s="77" t="s">
        <v>906</v>
      </c>
      <c r="F591" s="50">
        <v>5</v>
      </c>
      <c r="G591" s="50" t="s">
        <v>962</v>
      </c>
      <c r="H591" s="77" t="s">
        <v>969</v>
      </c>
      <c r="I591" s="69" t="s">
        <v>970</v>
      </c>
      <c r="J591" s="70" t="s">
        <v>971</v>
      </c>
      <c r="K591" s="77"/>
      <c r="L591" s="77">
        <v>0</v>
      </c>
      <c r="M591" s="77"/>
      <c r="N591" s="6">
        <v>0.8</v>
      </c>
      <c r="O591" s="55">
        <v>43015</v>
      </c>
      <c r="P591" s="77" t="s">
        <v>65</v>
      </c>
      <c r="Q591" s="67" t="s">
        <v>108</v>
      </c>
      <c r="R591" s="68" t="s">
        <v>144</v>
      </c>
      <c r="S591" s="74" t="s">
        <v>66</v>
      </c>
      <c r="T591" s="115" t="s">
        <v>66</v>
      </c>
      <c r="U591" s="121" t="s">
        <v>262</v>
      </c>
      <c r="V591" s="121" t="s">
        <v>144</v>
      </c>
      <c r="W591" s="69" t="s">
        <v>609</v>
      </c>
      <c r="X591" s="69" t="s">
        <v>609</v>
      </c>
      <c r="Y591" s="77"/>
      <c r="Z591" s="77"/>
      <c r="AB591" s="77"/>
      <c r="AC591" s="77"/>
      <c r="AD591" s="7"/>
      <c r="AE591" s="70" t="s">
        <v>2828</v>
      </c>
      <c r="AF591" s="149">
        <f>VLOOKUP($J591,context!$K$2:$AC$348,5,FALSE)</f>
        <v>1</v>
      </c>
      <c r="AG591" s="149">
        <f>VLOOKUP($J591,context!$K$2:$AC$348,6,FALSE)</f>
        <v>0</v>
      </c>
      <c r="AH591" s="149">
        <f>VLOOKUP($J591,context!$K$2:$AC$348,7,FALSE)</f>
        <v>0</v>
      </c>
      <c r="AI591" s="149">
        <f>VLOOKUP($J591,context!$K$2:$AC$348,8,FALSE)</f>
        <v>0</v>
      </c>
      <c r="AJ591" s="149">
        <f>VLOOKUP($J591,context!$K$2:$AC$348,9,FALSE)</f>
        <v>0</v>
      </c>
      <c r="AK591" s="149">
        <f>VLOOKUP($J591,context!$K$2:$AC$348,10,FALSE)</f>
        <v>0</v>
      </c>
      <c r="AL591" s="149">
        <f>VLOOKUP($J591,context!$K$2:$AC$348,11,FALSE)</f>
        <v>0.6</v>
      </c>
      <c r="AM591" s="149">
        <f>VLOOKUP($J591,context!$K$2:$AC$348,12,FALSE)</f>
        <v>0.4</v>
      </c>
      <c r="AN591" s="149">
        <f>VLOOKUP($J591,context!$K$2:$AC$348,13,FALSE)</f>
        <v>0.4</v>
      </c>
      <c r="AO591" s="149">
        <f>VLOOKUP($J591,context!$K$2:$AC$348,14,FALSE)</f>
        <v>0.4</v>
      </c>
      <c r="AP591" s="149">
        <f>VLOOKUP($J591,context!$K$2:$AC$348,15,FALSE)</f>
        <v>1</v>
      </c>
      <c r="AQ591" s="149">
        <f>VLOOKUP($J591,context!$K$2:$AC$348,16,FALSE)</f>
        <v>1</v>
      </c>
      <c r="AR591" s="149">
        <f t="shared" si="11"/>
        <v>4.8</v>
      </c>
    </row>
    <row r="592" spans="1:44" hidden="1">
      <c r="A592" s="52">
        <v>582</v>
      </c>
      <c r="B592" s="52" t="s">
        <v>13</v>
      </c>
      <c r="C592" s="114" t="s">
        <v>1732</v>
      </c>
      <c r="E592" s="69" t="s">
        <v>1891</v>
      </c>
      <c r="F592" s="61">
        <v>3</v>
      </c>
      <c r="G592" s="69" t="s">
        <v>1722</v>
      </c>
      <c r="I592" s="69" t="s">
        <v>1722</v>
      </c>
      <c r="J592" s="70" t="s">
        <v>1002</v>
      </c>
      <c r="K592" s="61" t="s">
        <v>1845</v>
      </c>
      <c r="M592" s="61" t="s">
        <v>1846</v>
      </c>
      <c r="N592" s="63">
        <v>0.8</v>
      </c>
      <c r="P592" s="77" t="s">
        <v>65</v>
      </c>
      <c r="Q592" s="67" t="s">
        <v>108</v>
      </c>
      <c r="R592" s="68" t="s">
        <v>144</v>
      </c>
      <c r="S592" s="74" t="s">
        <v>66</v>
      </c>
      <c r="T592" s="115" t="s">
        <v>66</v>
      </c>
      <c r="U592" s="121" t="s">
        <v>262</v>
      </c>
      <c r="V592" s="121" t="s">
        <v>144</v>
      </c>
      <c r="AE592" s="70" t="s">
        <v>2829</v>
      </c>
      <c r="AF592" s="149">
        <f>VLOOKUP($J592,context!$K$2:$AC$348,5,FALSE)</f>
        <v>1</v>
      </c>
      <c r="AG592" s="149">
        <f>VLOOKUP($J592,context!$K$2:$AC$348,6,FALSE)</f>
        <v>0</v>
      </c>
      <c r="AH592" s="149">
        <f>VLOOKUP($J592,context!$K$2:$AC$348,7,FALSE)</f>
        <v>0</v>
      </c>
      <c r="AI592" s="149">
        <f>VLOOKUP($J592,context!$K$2:$AC$348,8,FALSE)</f>
        <v>0</v>
      </c>
      <c r="AJ592" s="149">
        <f>VLOOKUP($J592,context!$K$2:$AC$348,9,FALSE)</f>
        <v>0</v>
      </c>
      <c r="AK592" s="149">
        <f>VLOOKUP($J592,context!$K$2:$AC$348,10,FALSE)</f>
        <v>0</v>
      </c>
      <c r="AL592" s="149">
        <f>VLOOKUP($J592,context!$K$2:$AC$348,11,FALSE)</f>
        <v>0.6</v>
      </c>
      <c r="AM592" s="149">
        <f>VLOOKUP($J592,context!$K$2:$AC$348,12,FALSE)</f>
        <v>0</v>
      </c>
      <c r="AN592" s="149">
        <f>VLOOKUP($J592,context!$K$2:$AC$348,13,FALSE)</f>
        <v>0.4</v>
      </c>
      <c r="AO592" s="149">
        <f>VLOOKUP($J592,context!$K$2:$AC$348,14,FALSE)</f>
        <v>0.2</v>
      </c>
      <c r="AP592" s="149">
        <f>VLOOKUP($J592,context!$K$2:$AC$348,15,FALSE)</f>
        <v>1</v>
      </c>
      <c r="AQ592" s="149">
        <f>VLOOKUP($J592,context!$K$2:$AC$348,16,FALSE)</f>
        <v>1</v>
      </c>
      <c r="AR592" s="149">
        <f t="shared" si="11"/>
        <v>4.2</v>
      </c>
    </row>
    <row r="593" spans="1:46" hidden="1">
      <c r="A593" s="52">
        <v>669</v>
      </c>
      <c r="B593" s="52" t="s">
        <v>13</v>
      </c>
      <c r="C593" s="117" t="s">
        <v>1902</v>
      </c>
      <c r="E593" s="69" t="s">
        <v>2271</v>
      </c>
      <c r="G593" s="62" t="s">
        <v>1897</v>
      </c>
      <c r="J593" s="70" t="s">
        <v>1002</v>
      </c>
      <c r="K593" s="61" t="s">
        <v>1989</v>
      </c>
      <c r="N593" s="63">
        <v>0.8</v>
      </c>
      <c r="P593" s="77" t="s">
        <v>65</v>
      </c>
      <c r="Q593" s="67" t="s">
        <v>108</v>
      </c>
      <c r="R593" s="68" t="s">
        <v>144</v>
      </c>
      <c r="S593" s="74" t="s">
        <v>66</v>
      </c>
      <c r="T593" s="115" t="s">
        <v>66</v>
      </c>
      <c r="U593" s="121" t="s">
        <v>262</v>
      </c>
      <c r="V593" s="121" t="s">
        <v>144</v>
      </c>
      <c r="AE593" s="70" t="s">
        <v>2829</v>
      </c>
      <c r="AF593" s="149">
        <f>VLOOKUP($J593,context!$K$2:$AC$348,5,FALSE)</f>
        <v>1</v>
      </c>
      <c r="AG593" s="149">
        <f>VLOOKUP($J593,context!$K$2:$AC$348,6,FALSE)</f>
        <v>0</v>
      </c>
      <c r="AH593" s="149">
        <f>VLOOKUP($J593,context!$K$2:$AC$348,7,FALSE)</f>
        <v>0</v>
      </c>
      <c r="AI593" s="149">
        <f>VLOOKUP($J593,context!$K$2:$AC$348,8,FALSE)</f>
        <v>0</v>
      </c>
      <c r="AJ593" s="149">
        <f>VLOOKUP($J593,context!$K$2:$AC$348,9,FALSE)</f>
        <v>0</v>
      </c>
      <c r="AK593" s="149">
        <f>VLOOKUP($J593,context!$K$2:$AC$348,10,FALSE)</f>
        <v>0</v>
      </c>
      <c r="AL593" s="149">
        <f>VLOOKUP($J593,context!$K$2:$AC$348,11,FALSE)</f>
        <v>0.6</v>
      </c>
      <c r="AM593" s="149">
        <f>VLOOKUP($J593,context!$K$2:$AC$348,12,FALSE)</f>
        <v>0</v>
      </c>
      <c r="AN593" s="149">
        <f>VLOOKUP($J593,context!$K$2:$AC$348,13,FALSE)</f>
        <v>0.4</v>
      </c>
      <c r="AO593" s="149">
        <f>VLOOKUP($J593,context!$K$2:$AC$348,14,FALSE)</f>
        <v>0.2</v>
      </c>
      <c r="AP593" s="149">
        <f>VLOOKUP($J593,context!$K$2:$AC$348,15,FALSE)</f>
        <v>1</v>
      </c>
      <c r="AQ593" s="149">
        <f>VLOOKUP($J593,context!$K$2:$AC$348,16,FALSE)</f>
        <v>1</v>
      </c>
      <c r="AR593" s="149">
        <f t="shared" si="11"/>
        <v>4.2</v>
      </c>
    </row>
    <row r="594" spans="1:46" hidden="1">
      <c r="A594" s="52">
        <v>670</v>
      </c>
      <c r="B594" s="52" t="s">
        <v>13</v>
      </c>
      <c r="C594" s="117" t="s">
        <v>1902</v>
      </c>
      <c r="E594" s="69" t="s">
        <v>2271</v>
      </c>
      <c r="G594" s="62" t="s">
        <v>1990</v>
      </c>
      <c r="J594" s="70" t="s">
        <v>1002</v>
      </c>
      <c r="K594" s="61" t="s">
        <v>1991</v>
      </c>
      <c r="N594" s="63">
        <v>0.8</v>
      </c>
      <c r="P594" s="77" t="s">
        <v>65</v>
      </c>
      <c r="Q594" s="67" t="s">
        <v>108</v>
      </c>
      <c r="R594" s="68" t="s">
        <v>144</v>
      </c>
      <c r="S594" s="74" t="s">
        <v>66</v>
      </c>
      <c r="T594" s="115" t="s">
        <v>66</v>
      </c>
      <c r="U594" s="121" t="s">
        <v>262</v>
      </c>
      <c r="V594" s="121" t="s">
        <v>144</v>
      </c>
      <c r="AE594" s="70" t="s">
        <v>2829</v>
      </c>
      <c r="AF594" s="149">
        <f>VLOOKUP($J594,context!$K$2:$AC$348,5,FALSE)</f>
        <v>1</v>
      </c>
      <c r="AG594" s="149">
        <f>VLOOKUP($J594,context!$K$2:$AC$348,6,FALSE)</f>
        <v>0</v>
      </c>
      <c r="AH594" s="149">
        <f>VLOOKUP($J594,context!$K$2:$AC$348,7,FALSE)</f>
        <v>0</v>
      </c>
      <c r="AI594" s="149">
        <f>VLOOKUP($J594,context!$K$2:$AC$348,8,FALSE)</f>
        <v>0</v>
      </c>
      <c r="AJ594" s="149">
        <f>VLOOKUP($J594,context!$K$2:$AC$348,9,FALSE)</f>
        <v>0</v>
      </c>
      <c r="AK594" s="149">
        <f>VLOOKUP($J594,context!$K$2:$AC$348,10,FALSE)</f>
        <v>0</v>
      </c>
      <c r="AL594" s="149">
        <f>VLOOKUP($J594,context!$K$2:$AC$348,11,FALSE)</f>
        <v>0.6</v>
      </c>
      <c r="AM594" s="149">
        <f>VLOOKUP($J594,context!$K$2:$AC$348,12,FALSE)</f>
        <v>0</v>
      </c>
      <c r="AN594" s="149">
        <f>VLOOKUP($J594,context!$K$2:$AC$348,13,FALSE)</f>
        <v>0.4</v>
      </c>
      <c r="AO594" s="149">
        <f>VLOOKUP($J594,context!$K$2:$AC$348,14,FALSE)</f>
        <v>0.2</v>
      </c>
      <c r="AP594" s="149">
        <f>VLOOKUP($J594,context!$K$2:$AC$348,15,FALSE)</f>
        <v>1</v>
      </c>
      <c r="AQ594" s="149">
        <f>VLOOKUP($J594,context!$K$2:$AC$348,16,FALSE)</f>
        <v>1</v>
      </c>
      <c r="AR594" s="149">
        <f t="shared" si="11"/>
        <v>4.2</v>
      </c>
    </row>
    <row r="595" spans="1:46" hidden="1">
      <c r="A595" s="52">
        <v>336</v>
      </c>
      <c r="B595" s="52" t="s">
        <v>2708</v>
      </c>
      <c r="C595" s="66" t="s">
        <v>905</v>
      </c>
      <c r="D595" s="52"/>
      <c r="E595" s="77" t="s">
        <v>906</v>
      </c>
      <c r="F595" s="50">
        <v>5</v>
      </c>
      <c r="G595" s="50" t="s">
        <v>3025</v>
      </c>
      <c r="H595" s="77" t="s">
        <v>1000</v>
      </c>
      <c r="I595" s="69" t="s">
        <v>1001</v>
      </c>
      <c r="J595" s="70" t="s">
        <v>1002</v>
      </c>
      <c r="K595" s="77"/>
      <c r="L595" s="77">
        <v>0</v>
      </c>
      <c r="M595" s="77"/>
      <c r="N595" s="6">
        <v>0.8</v>
      </c>
      <c r="O595" s="55">
        <v>43015</v>
      </c>
      <c r="P595" s="77" t="s">
        <v>65</v>
      </c>
      <c r="Q595" s="67" t="s">
        <v>108</v>
      </c>
      <c r="R595" s="68" t="s">
        <v>144</v>
      </c>
      <c r="S595" s="74" t="s">
        <v>66</v>
      </c>
      <c r="T595" s="115" t="s">
        <v>66</v>
      </c>
      <c r="U595" s="121" t="s">
        <v>262</v>
      </c>
      <c r="V595" s="121" t="s">
        <v>144</v>
      </c>
      <c r="W595" s="69" t="s">
        <v>609</v>
      </c>
      <c r="X595" s="69" t="s">
        <v>609</v>
      </c>
      <c r="Y595" s="77"/>
      <c r="Z595" s="77"/>
      <c r="AB595" s="77"/>
      <c r="AC595" s="77"/>
      <c r="AD595" s="7"/>
      <c r="AE595" s="70" t="s">
        <v>2843</v>
      </c>
      <c r="AF595" s="149">
        <f>VLOOKUP($J595,context!$K$2:$AC$348,5,FALSE)</f>
        <v>1</v>
      </c>
      <c r="AG595" s="149">
        <f>VLOOKUP($J595,context!$K$2:$AC$348,6,FALSE)</f>
        <v>0</v>
      </c>
      <c r="AH595" s="149">
        <f>VLOOKUP($J595,context!$K$2:$AC$348,7,FALSE)</f>
        <v>0</v>
      </c>
      <c r="AI595" s="149">
        <f>VLOOKUP($J595,context!$K$2:$AC$348,8,FALSE)</f>
        <v>0</v>
      </c>
      <c r="AJ595" s="149">
        <f>VLOOKUP($J595,context!$K$2:$AC$348,9,FALSE)</f>
        <v>0</v>
      </c>
      <c r="AK595" s="149">
        <f>VLOOKUP($J595,context!$K$2:$AC$348,10,FALSE)</f>
        <v>0</v>
      </c>
      <c r="AL595" s="149">
        <f>VLOOKUP($J595,context!$K$2:$AC$348,11,FALSE)</f>
        <v>0.6</v>
      </c>
      <c r="AM595" s="149">
        <f>VLOOKUP($J595,context!$K$2:$AC$348,12,FALSE)</f>
        <v>0</v>
      </c>
      <c r="AN595" s="149">
        <f>VLOOKUP($J595,context!$K$2:$AC$348,13,FALSE)</f>
        <v>0.4</v>
      </c>
      <c r="AO595" s="149">
        <f>VLOOKUP($J595,context!$K$2:$AC$348,14,FALSE)</f>
        <v>0.2</v>
      </c>
      <c r="AP595" s="149">
        <f>VLOOKUP($J595,context!$K$2:$AC$348,15,FALSE)</f>
        <v>1</v>
      </c>
      <c r="AQ595" s="149">
        <f>VLOOKUP($J595,context!$K$2:$AC$348,16,FALSE)</f>
        <v>1</v>
      </c>
      <c r="AR595" s="149">
        <f t="shared" si="11"/>
        <v>4.2</v>
      </c>
      <c r="AS595" s="149">
        <f>MAX(AF595:AQ595)</f>
        <v>1</v>
      </c>
      <c r="AT595" s="149">
        <f>MIN(AF595:AQ595)</f>
        <v>0</v>
      </c>
    </row>
    <row r="596" spans="1:46" hidden="1">
      <c r="A596" s="52">
        <v>577</v>
      </c>
      <c r="B596" s="52" t="s">
        <v>13</v>
      </c>
      <c r="C596" s="114" t="s">
        <v>1732</v>
      </c>
      <c r="E596" s="69" t="s">
        <v>1891</v>
      </c>
      <c r="F596" s="61">
        <v>3</v>
      </c>
      <c r="G596" s="69" t="s">
        <v>1710</v>
      </c>
      <c r="I596" s="69" t="s">
        <v>1710</v>
      </c>
      <c r="J596" s="70" t="s">
        <v>2395</v>
      </c>
      <c r="K596" s="61" t="s">
        <v>1835</v>
      </c>
      <c r="M596" s="61" t="s">
        <v>1836</v>
      </c>
      <c r="N596" s="63">
        <v>0.8</v>
      </c>
      <c r="P596" s="77" t="s">
        <v>65</v>
      </c>
      <c r="Q596" s="67" t="s">
        <v>108</v>
      </c>
      <c r="R596" s="68" t="s">
        <v>608</v>
      </c>
      <c r="S596" s="74" t="s">
        <v>66</v>
      </c>
      <c r="T596" s="115" t="s">
        <v>66</v>
      </c>
      <c r="U596" s="121" t="s">
        <v>171</v>
      </c>
      <c r="V596" s="121" t="s">
        <v>144</v>
      </c>
      <c r="AB596" s="69" t="s">
        <v>2973</v>
      </c>
      <c r="AC596" s="69">
        <v>-1</v>
      </c>
      <c r="AE596" s="70" t="s">
        <v>2823</v>
      </c>
      <c r="AF596" s="149">
        <f>VLOOKUP($J596,context!$K$2:$AC$348,5,FALSE)</f>
        <v>1</v>
      </c>
      <c r="AG596" s="149">
        <f>VLOOKUP($J596,context!$K$2:$AC$348,6,FALSE)</f>
        <v>0</v>
      </c>
      <c r="AH596" s="149">
        <f>VLOOKUP($J596,context!$K$2:$AC$348,7,FALSE)</f>
        <v>0</v>
      </c>
      <c r="AI596" s="149">
        <f>VLOOKUP($J596,context!$K$2:$AC$348,8,FALSE)</f>
        <v>0</v>
      </c>
      <c r="AJ596" s="149">
        <f>VLOOKUP($J596,context!$K$2:$AC$348,9,FALSE)</f>
        <v>0</v>
      </c>
      <c r="AK596" s="149">
        <f>VLOOKUP($J596,context!$K$2:$AC$348,10,FALSE)</f>
        <v>0</v>
      </c>
      <c r="AL596" s="149">
        <f>VLOOKUP($J596,context!$K$2:$AC$348,11,FALSE)</f>
        <v>0.6</v>
      </c>
      <c r="AM596" s="149">
        <f>VLOOKUP($J596,context!$K$2:$AC$348,12,FALSE)</f>
        <v>0</v>
      </c>
      <c r="AN596" s="149">
        <f>VLOOKUP($J596,context!$K$2:$AC$348,13,FALSE)</f>
        <v>0.2</v>
      </c>
      <c r="AO596" s="149">
        <f>VLOOKUP($J596,context!$K$2:$AC$348,14,FALSE)</f>
        <v>0.4</v>
      </c>
      <c r="AP596" s="149">
        <f>VLOOKUP($J596,context!$K$2:$AC$348,15,FALSE)</f>
        <v>1</v>
      </c>
      <c r="AQ596" s="149">
        <f>VLOOKUP($J596,context!$K$2:$AC$348,16,FALSE)</f>
        <v>1</v>
      </c>
      <c r="AR596" s="149">
        <f t="shared" si="11"/>
        <v>4.2</v>
      </c>
    </row>
    <row r="597" spans="1:46" hidden="1">
      <c r="A597" s="52">
        <v>52</v>
      </c>
      <c r="B597" s="52" t="s">
        <v>13</v>
      </c>
      <c r="C597" s="66" t="s">
        <v>44</v>
      </c>
      <c r="D597" s="52"/>
      <c r="E597" s="77" t="s">
        <v>629</v>
      </c>
      <c r="F597" s="50">
        <v>4</v>
      </c>
      <c r="G597" s="77" t="s">
        <v>144</v>
      </c>
      <c r="H597" s="77"/>
      <c r="I597" s="69" t="s">
        <v>144</v>
      </c>
      <c r="J597" s="70" t="s">
        <v>977</v>
      </c>
      <c r="K597" s="77" t="s">
        <v>694</v>
      </c>
      <c r="L597" s="77">
        <v>0</v>
      </c>
      <c r="M597" s="77"/>
      <c r="N597" s="6">
        <v>1</v>
      </c>
      <c r="O597" s="55"/>
      <c r="P597" s="77" t="s">
        <v>65</v>
      </c>
      <c r="Q597" s="67" t="s">
        <v>108</v>
      </c>
      <c r="R597" s="68" t="s">
        <v>144</v>
      </c>
      <c r="S597" s="74" t="s">
        <v>66</v>
      </c>
      <c r="T597" s="115" t="s">
        <v>66</v>
      </c>
      <c r="U597" s="121" t="s">
        <v>368</v>
      </c>
      <c r="V597" s="121" t="s">
        <v>144</v>
      </c>
      <c r="W597" s="77"/>
      <c r="X597" s="69" t="s">
        <v>609</v>
      </c>
      <c r="Y597" s="77"/>
      <c r="Z597" s="77"/>
      <c r="AB597" s="141" t="s">
        <v>2814</v>
      </c>
      <c r="AC597" s="69">
        <v>0</v>
      </c>
      <c r="AD597" s="7"/>
      <c r="AE597" s="70" t="s">
        <v>2815</v>
      </c>
      <c r="AF597" s="149" t="e">
        <f>VLOOKUP($J597,context!$K$2:$AC$348,5,FALSE)</f>
        <v>#N/A</v>
      </c>
      <c r="AG597" s="149" t="e">
        <f>VLOOKUP($J597,context!$K$2:$AC$348,6,FALSE)</f>
        <v>#N/A</v>
      </c>
      <c r="AH597" s="149" t="e">
        <f>VLOOKUP($J597,context!$K$2:$AC$348,7,FALSE)</f>
        <v>#N/A</v>
      </c>
      <c r="AI597" s="149" t="e">
        <f>VLOOKUP($J597,context!$K$2:$AC$348,8,FALSE)</f>
        <v>#N/A</v>
      </c>
      <c r="AJ597" s="149" t="e">
        <f>VLOOKUP($J597,context!$K$2:$AC$348,9,FALSE)</f>
        <v>#N/A</v>
      </c>
      <c r="AK597" s="149" t="e">
        <f>VLOOKUP($J597,context!$K$2:$AC$348,10,FALSE)</f>
        <v>#N/A</v>
      </c>
      <c r="AL597" s="149" t="e">
        <f>VLOOKUP($J597,context!$K$2:$AC$348,11,FALSE)</f>
        <v>#N/A</v>
      </c>
      <c r="AM597" s="149" t="e">
        <f>VLOOKUP($J597,context!$K$2:$AC$348,12,FALSE)</f>
        <v>#N/A</v>
      </c>
      <c r="AN597" s="149" t="e">
        <f>VLOOKUP($J597,context!$K$2:$AC$348,13,FALSE)</f>
        <v>#N/A</v>
      </c>
      <c r="AO597" s="149" t="e">
        <f>VLOOKUP($J597,context!$K$2:$AC$348,14,FALSE)</f>
        <v>#N/A</v>
      </c>
      <c r="AP597" s="149" t="e">
        <f>VLOOKUP($J597,context!$K$2:$AC$348,15,FALSE)</f>
        <v>#N/A</v>
      </c>
      <c r="AQ597" s="149" t="e">
        <f>VLOOKUP($J597,context!$K$2:$AC$348,16,FALSE)</f>
        <v>#N/A</v>
      </c>
      <c r="AR597" s="149" t="e">
        <f t="shared" si="11"/>
        <v>#N/A</v>
      </c>
    </row>
    <row r="598" spans="1:46" hidden="1">
      <c r="A598" s="52">
        <v>242</v>
      </c>
      <c r="B598" s="52" t="s">
        <v>13</v>
      </c>
      <c r="C598" s="115" t="s">
        <v>41</v>
      </c>
      <c r="D598" s="52" t="s">
        <v>812</v>
      </c>
      <c r="E598" s="77" t="s">
        <v>842</v>
      </c>
      <c r="F598" s="50">
        <v>4</v>
      </c>
      <c r="G598" s="50" t="s">
        <v>141</v>
      </c>
      <c r="H598" s="50"/>
      <c r="I598" s="69" t="s">
        <v>141</v>
      </c>
      <c r="J598" s="70" t="s">
        <v>977</v>
      </c>
      <c r="K598" s="69" t="s">
        <v>847</v>
      </c>
      <c r="L598" s="77">
        <v>1</v>
      </c>
      <c r="M598" s="77" t="s">
        <v>815</v>
      </c>
      <c r="N598" s="6">
        <v>1</v>
      </c>
      <c r="O598" s="6"/>
      <c r="P598" s="77" t="s">
        <v>65</v>
      </c>
      <c r="Q598" s="67" t="s">
        <v>108</v>
      </c>
      <c r="R598" s="68" t="s">
        <v>144</v>
      </c>
      <c r="S598" s="74" t="s">
        <v>66</v>
      </c>
      <c r="T598" s="115" t="s">
        <v>66</v>
      </c>
      <c r="U598" s="121" t="s">
        <v>262</v>
      </c>
      <c r="V598" s="121" t="s">
        <v>144</v>
      </c>
      <c r="W598" s="77"/>
      <c r="X598" s="69" t="s">
        <v>609</v>
      </c>
      <c r="Y598" s="77"/>
      <c r="Z598" s="77"/>
      <c r="AB598" s="141" t="s">
        <v>2814</v>
      </c>
      <c r="AC598" s="69">
        <v>0</v>
      </c>
      <c r="AD598" s="7"/>
      <c r="AE598" s="70" t="s">
        <v>2815</v>
      </c>
      <c r="AF598" s="149" t="e">
        <f>VLOOKUP($J598,context!$K$2:$AC$348,5,FALSE)</f>
        <v>#N/A</v>
      </c>
      <c r="AG598" s="149" t="e">
        <f>VLOOKUP($J598,context!$K$2:$AC$348,6,FALSE)</f>
        <v>#N/A</v>
      </c>
      <c r="AH598" s="149" t="e">
        <f>VLOOKUP($J598,context!$K$2:$AC$348,7,FALSE)</f>
        <v>#N/A</v>
      </c>
      <c r="AI598" s="149" t="e">
        <f>VLOOKUP($J598,context!$K$2:$AC$348,8,FALSE)</f>
        <v>#N/A</v>
      </c>
      <c r="AJ598" s="149" t="e">
        <f>VLOOKUP($J598,context!$K$2:$AC$348,9,FALSE)</f>
        <v>#N/A</v>
      </c>
      <c r="AK598" s="149" t="e">
        <f>VLOOKUP($J598,context!$K$2:$AC$348,10,FALSE)</f>
        <v>#N/A</v>
      </c>
      <c r="AL598" s="149" t="e">
        <f>VLOOKUP($J598,context!$K$2:$AC$348,11,FALSE)</f>
        <v>#N/A</v>
      </c>
      <c r="AM598" s="149" t="e">
        <f>VLOOKUP($J598,context!$K$2:$AC$348,12,FALSE)</f>
        <v>#N/A</v>
      </c>
      <c r="AN598" s="149" t="e">
        <f>VLOOKUP($J598,context!$K$2:$AC$348,13,FALSE)</f>
        <v>#N/A</v>
      </c>
      <c r="AO598" s="149" t="e">
        <f>VLOOKUP($J598,context!$K$2:$AC$348,14,FALSE)</f>
        <v>#N/A</v>
      </c>
      <c r="AP598" s="149" t="e">
        <f>VLOOKUP($J598,context!$K$2:$AC$348,15,FALSE)</f>
        <v>#N/A</v>
      </c>
      <c r="AQ598" s="149" t="e">
        <f>VLOOKUP($J598,context!$K$2:$AC$348,16,FALSE)</f>
        <v>#N/A</v>
      </c>
      <c r="AR598" s="149" t="e">
        <f t="shared" si="11"/>
        <v>#N/A</v>
      </c>
    </row>
    <row r="599" spans="1:46">
      <c r="A599" s="52">
        <v>533</v>
      </c>
      <c r="B599" s="52" t="s">
        <v>13</v>
      </c>
      <c r="C599" s="114" t="s">
        <v>1732</v>
      </c>
      <c r="E599" s="69" t="s">
        <v>1778</v>
      </c>
      <c r="F599" s="69" t="s">
        <v>1779</v>
      </c>
      <c r="G599" s="61" t="s">
        <v>1753</v>
      </c>
      <c r="I599" s="61" t="s">
        <v>1753</v>
      </c>
      <c r="J599" s="70" t="s">
        <v>977</v>
      </c>
      <c r="K599" s="69" t="s">
        <v>1754</v>
      </c>
      <c r="L599" s="77">
        <v>0</v>
      </c>
      <c r="N599" s="63">
        <v>0.8</v>
      </c>
      <c r="P599" s="77" t="s">
        <v>65</v>
      </c>
      <c r="Q599" s="67" t="s">
        <v>108</v>
      </c>
      <c r="R599" s="68" t="s">
        <v>144</v>
      </c>
      <c r="S599" s="74" t="s">
        <v>66</v>
      </c>
      <c r="T599" s="115" t="s">
        <v>66</v>
      </c>
      <c r="U599" s="121" t="s">
        <v>262</v>
      </c>
      <c r="V599" s="121" t="s">
        <v>144</v>
      </c>
      <c r="AB599" s="141" t="s">
        <v>2814</v>
      </c>
      <c r="AC599" s="69">
        <v>0</v>
      </c>
      <c r="AE599" s="70" t="s">
        <v>2815</v>
      </c>
      <c r="AF599" s="149" t="e">
        <f>VLOOKUP($J599,context!$K$2:$AC$348,5,FALSE)</f>
        <v>#N/A</v>
      </c>
      <c r="AG599" s="149" t="e">
        <f>VLOOKUP($J599,context!$K$2:$AC$348,6,FALSE)</f>
        <v>#N/A</v>
      </c>
      <c r="AH599" s="149" t="e">
        <f>VLOOKUP($J599,context!$K$2:$AC$348,7,FALSE)</f>
        <v>#N/A</v>
      </c>
      <c r="AI599" s="149" t="e">
        <f>VLOOKUP($J599,context!$K$2:$AC$348,8,FALSE)</f>
        <v>#N/A</v>
      </c>
      <c r="AJ599" s="149" t="e">
        <f>VLOOKUP($J599,context!$K$2:$AC$348,9,FALSE)</f>
        <v>#N/A</v>
      </c>
      <c r="AK599" s="149" t="e">
        <f>VLOOKUP($J599,context!$K$2:$AC$348,10,FALSE)</f>
        <v>#N/A</v>
      </c>
      <c r="AL599" s="149" t="e">
        <f>VLOOKUP($J599,context!$K$2:$AC$348,11,FALSE)</f>
        <v>#N/A</v>
      </c>
      <c r="AM599" s="149" t="e">
        <f>VLOOKUP($J599,context!$K$2:$AC$348,12,FALSE)</f>
        <v>#N/A</v>
      </c>
      <c r="AN599" s="149" t="e">
        <f>VLOOKUP($J599,context!$K$2:$AC$348,13,FALSE)</f>
        <v>#N/A</v>
      </c>
      <c r="AO599" s="149" t="e">
        <f>VLOOKUP($J599,context!$K$2:$AC$348,14,FALSE)</f>
        <v>#N/A</v>
      </c>
      <c r="AP599" s="149" t="e">
        <f>VLOOKUP($J599,context!$K$2:$AC$348,15,FALSE)</f>
        <v>#N/A</v>
      </c>
      <c r="AQ599" s="149" t="e">
        <f>VLOOKUP($J599,context!$K$2:$AC$348,16,FALSE)</f>
        <v>#N/A</v>
      </c>
      <c r="AR599" s="149" t="e">
        <f t="shared" si="11"/>
        <v>#N/A</v>
      </c>
    </row>
    <row r="600" spans="1:46" hidden="1">
      <c r="A600" s="52">
        <v>576</v>
      </c>
      <c r="B600" s="52" t="s">
        <v>13</v>
      </c>
      <c r="C600" s="114" t="s">
        <v>1732</v>
      </c>
      <c r="E600" s="69" t="s">
        <v>1891</v>
      </c>
      <c r="F600" s="61">
        <v>2</v>
      </c>
      <c r="G600" s="69" t="s">
        <v>141</v>
      </c>
      <c r="I600" s="69" t="s">
        <v>141</v>
      </c>
      <c r="J600" s="70" t="s">
        <v>977</v>
      </c>
      <c r="K600" s="69" t="s">
        <v>1833</v>
      </c>
      <c r="L600" s="77">
        <v>0</v>
      </c>
      <c r="M600" s="61" t="s">
        <v>1834</v>
      </c>
      <c r="N600" s="63">
        <v>0.8</v>
      </c>
      <c r="P600" s="69" t="s">
        <v>65</v>
      </c>
      <c r="Q600" s="67" t="s">
        <v>108</v>
      </c>
      <c r="R600" s="68" t="s">
        <v>144</v>
      </c>
      <c r="S600" s="74" t="s">
        <v>66</v>
      </c>
      <c r="T600" s="115" t="s">
        <v>66</v>
      </c>
      <c r="U600" s="121" t="s">
        <v>262</v>
      </c>
      <c r="V600" s="121" t="s">
        <v>144</v>
      </c>
      <c r="AB600" s="141" t="s">
        <v>2814</v>
      </c>
      <c r="AC600" s="69">
        <v>0</v>
      </c>
      <c r="AE600" s="70" t="s">
        <v>2815</v>
      </c>
      <c r="AF600" s="149" t="e">
        <f>VLOOKUP($J600,context!$K$2:$AC$348,5,FALSE)</f>
        <v>#N/A</v>
      </c>
      <c r="AG600" s="149" t="e">
        <f>VLOOKUP($J600,context!$K$2:$AC$348,6,FALSE)</f>
        <v>#N/A</v>
      </c>
      <c r="AH600" s="149" t="e">
        <f>VLOOKUP($J600,context!$K$2:$AC$348,7,FALSE)</f>
        <v>#N/A</v>
      </c>
      <c r="AI600" s="149" t="e">
        <f>VLOOKUP($J600,context!$K$2:$AC$348,8,FALSE)</f>
        <v>#N/A</v>
      </c>
      <c r="AJ600" s="149" t="e">
        <f>VLOOKUP($J600,context!$K$2:$AC$348,9,FALSE)</f>
        <v>#N/A</v>
      </c>
      <c r="AK600" s="149" t="e">
        <f>VLOOKUP($J600,context!$K$2:$AC$348,10,FALSE)</f>
        <v>#N/A</v>
      </c>
      <c r="AL600" s="149" t="e">
        <f>VLOOKUP($J600,context!$K$2:$AC$348,11,FALSE)</f>
        <v>#N/A</v>
      </c>
      <c r="AM600" s="149" t="e">
        <f>VLOOKUP($J600,context!$K$2:$AC$348,12,FALSE)</f>
        <v>#N/A</v>
      </c>
      <c r="AN600" s="149" t="e">
        <f>VLOOKUP($J600,context!$K$2:$AC$348,13,FALSE)</f>
        <v>#N/A</v>
      </c>
      <c r="AO600" s="149" t="e">
        <f>VLOOKUP($J600,context!$K$2:$AC$348,14,FALSE)</f>
        <v>#N/A</v>
      </c>
      <c r="AP600" s="149" t="e">
        <f>VLOOKUP($J600,context!$K$2:$AC$348,15,FALSE)</f>
        <v>#N/A</v>
      </c>
      <c r="AQ600" s="149" t="e">
        <f>VLOOKUP($J600,context!$K$2:$AC$348,16,FALSE)</f>
        <v>#N/A</v>
      </c>
      <c r="AR600" s="149" t="e">
        <f t="shared" si="11"/>
        <v>#N/A</v>
      </c>
    </row>
    <row r="601" spans="1:46" hidden="1">
      <c r="A601" s="52">
        <v>632</v>
      </c>
      <c r="B601" s="52" t="s">
        <v>13</v>
      </c>
      <c r="C601" s="117" t="s">
        <v>1902</v>
      </c>
      <c r="E601" s="69" t="s">
        <v>2271</v>
      </c>
      <c r="G601" s="62" t="s">
        <v>1938</v>
      </c>
      <c r="J601" s="70" t="s">
        <v>977</v>
      </c>
      <c r="K601" s="61" t="s">
        <v>1939</v>
      </c>
      <c r="L601" s="77">
        <v>0</v>
      </c>
      <c r="N601" s="63">
        <v>0.8</v>
      </c>
      <c r="P601" s="77" t="s">
        <v>65</v>
      </c>
      <c r="Q601" s="67" t="s">
        <v>108</v>
      </c>
      <c r="R601" s="68" t="s">
        <v>144</v>
      </c>
      <c r="S601" s="74" t="s">
        <v>66</v>
      </c>
      <c r="T601" s="115" t="s">
        <v>66</v>
      </c>
      <c r="U601" s="121" t="s">
        <v>262</v>
      </c>
      <c r="V601" s="121" t="s">
        <v>144</v>
      </c>
      <c r="AB601" s="141" t="s">
        <v>2814</v>
      </c>
      <c r="AC601" s="69">
        <v>0</v>
      </c>
      <c r="AE601" s="70" t="s">
        <v>2815</v>
      </c>
      <c r="AF601" s="149" t="e">
        <f>VLOOKUP($J601,context!$K$2:$AC$348,5,FALSE)</f>
        <v>#N/A</v>
      </c>
      <c r="AG601" s="149" t="e">
        <f>VLOOKUP($J601,context!$K$2:$AC$348,6,FALSE)</f>
        <v>#N/A</v>
      </c>
      <c r="AH601" s="149" t="e">
        <f>VLOOKUP($J601,context!$K$2:$AC$348,7,FALSE)</f>
        <v>#N/A</v>
      </c>
      <c r="AI601" s="149" t="e">
        <f>VLOOKUP($J601,context!$K$2:$AC$348,8,FALSE)</f>
        <v>#N/A</v>
      </c>
      <c r="AJ601" s="149" t="e">
        <f>VLOOKUP($J601,context!$K$2:$AC$348,9,FALSE)</f>
        <v>#N/A</v>
      </c>
      <c r="AK601" s="149" t="e">
        <f>VLOOKUP($J601,context!$K$2:$AC$348,10,FALSE)</f>
        <v>#N/A</v>
      </c>
      <c r="AL601" s="149" t="e">
        <f>VLOOKUP($J601,context!$K$2:$AC$348,11,FALSE)</f>
        <v>#N/A</v>
      </c>
      <c r="AM601" s="149" t="e">
        <f>VLOOKUP($J601,context!$K$2:$AC$348,12,FALSE)</f>
        <v>#N/A</v>
      </c>
      <c r="AN601" s="149" t="e">
        <f>VLOOKUP($J601,context!$K$2:$AC$348,13,FALSE)</f>
        <v>#N/A</v>
      </c>
      <c r="AO601" s="149" t="e">
        <f>VLOOKUP($J601,context!$K$2:$AC$348,14,FALSE)</f>
        <v>#N/A</v>
      </c>
      <c r="AP601" s="149" t="e">
        <f>VLOOKUP($J601,context!$K$2:$AC$348,15,FALSE)</f>
        <v>#N/A</v>
      </c>
      <c r="AQ601" s="149" t="e">
        <f>VLOOKUP($J601,context!$K$2:$AC$348,16,FALSE)</f>
        <v>#N/A</v>
      </c>
      <c r="AR601" s="149" t="e">
        <f t="shared" si="11"/>
        <v>#N/A</v>
      </c>
    </row>
    <row r="602" spans="1:46" hidden="1">
      <c r="A602" s="52">
        <v>584</v>
      </c>
      <c r="B602" s="52" t="s">
        <v>13</v>
      </c>
      <c r="C602" s="114" t="s">
        <v>1732</v>
      </c>
      <c r="E602" s="69" t="s">
        <v>1891</v>
      </c>
      <c r="F602" s="61">
        <v>3</v>
      </c>
      <c r="G602" s="69" t="s">
        <v>975</v>
      </c>
      <c r="I602" s="69" t="s">
        <v>975</v>
      </c>
      <c r="J602" s="70" t="s">
        <v>977</v>
      </c>
      <c r="K602" s="61" t="s">
        <v>1849</v>
      </c>
      <c r="L602" s="77">
        <v>0</v>
      </c>
      <c r="M602" s="61" t="s">
        <v>1850</v>
      </c>
      <c r="N602" s="63">
        <v>1</v>
      </c>
      <c r="P602" s="77" t="s">
        <v>65</v>
      </c>
      <c r="Q602" s="67" t="s">
        <v>108</v>
      </c>
      <c r="R602" s="68" t="s">
        <v>144</v>
      </c>
      <c r="S602" s="74" t="s">
        <v>66</v>
      </c>
      <c r="T602" s="115" t="s">
        <v>66</v>
      </c>
      <c r="U602" s="121" t="s">
        <v>262</v>
      </c>
      <c r="V602" s="121" t="s">
        <v>144</v>
      </c>
      <c r="AE602" s="70" t="s">
        <v>2815</v>
      </c>
      <c r="AF602" s="149" t="e">
        <f>VLOOKUP($J602,context!$K$2:$AC$348,5,FALSE)</f>
        <v>#N/A</v>
      </c>
      <c r="AG602" s="149" t="e">
        <f>VLOOKUP($J602,context!$K$2:$AC$348,6,FALSE)</f>
        <v>#N/A</v>
      </c>
      <c r="AH602" s="149" t="e">
        <f>VLOOKUP($J602,context!$K$2:$AC$348,7,FALSE)</f>
        <v>#N/A</v>
      </c>
      <c r="AI602" s="149" t="e">
        <f>VLOOKUP($J602,context!$K$2:$AC$348,8,FALSE)</f>
        <v>#N/A</v>
      </c>
      <c r="AJ602" s="149" t="e">
        <f>VLOOKUP($J602,context!$K$2:$AC$348,9,FALSE)</f>
        <v>#N/A</v>
      </c>
      <c r="AK602" s="149" t="e">
        <f>VLOOKUP($J602,context!$K$2:$AC$348,10,FALSE)</f>
        <v>#N/A</v>
      </c>
      <c r="AL602" s="149" t="e">
        <f>VLOOKUP($J602,context!$K$2:$AC$348,11,FALSE)</f>
        <v>#N/A</v>
      </c>
      <c r="AM602" s="149" t="e">
        <f>VLOOKUP($J602,context!$K$2:$AC$348,12,FALSE)</f>
        <v>#N/A</v>
      </c>
      <c r="AN602" s="149" t="e">
        <f>VLOOKUP($J602,context!$K$2:$AC$348,13,FALSE)</f>
        <v>#N/A</v>
      </c>
      <c r="AO602" s="149" t="e">
        <f>VLOOKUP($J602,context!$K$2:$AC$348,14,FALSE)</f>
        <v>#N/A</v>
      </c>
      <c r="AP602" s="149" t="e">
        <f>VLOOKUP($J602,context!$K$2:$AC$348,15,FALSE)</f>
        <v>#N/A</v>
      </c>
      <c r="AQ602" s="149" t="e">
        <f>VLOOKUP($J602,context!$K$2:$AC$348,16,FALSE)</f>
        <v>#N/A</v>
      </c>
      <c r="AR602" s="149" t="e">
        <f t="shared" si="11"/>
        <v>#N/A</v>
      </c>
    </row>
    <row r="603" spans="1:46" hidden="1">
      <c r="A603" s="52">
        <v>325</v>
      </c>
      <c r="B603" s="52" t="s">
        <v>2708</v>
      </c>
      <c r="C603" s="66" t="s">
        <v>905</v>
      </c>
      <c r="D603" s="52"/>
      <c r="E603" s="77" t="s">
        <v>906</v>
      </c>
      <c r="F603" s="50">
        <v>5</v>
      </c>
      <c r="G603" s="50" t="s">
        <v>962</v>
      </c>
      <c r="H603" s="77" t="s">
        <v>975</v>
      </c>
      <c r="I603" s="69" t="s">
        <v>976</v>
      </c>
      <c r="J603" s="70" t="s">
        <v>977</v>
      </c>
      <c r="K603" s="77"/>
      <c r="L603" s="77">
        <v>0</v>
      </c>
      <c r="M603" s="77"/>
      <c r="N603" s="6">
        <v>1</v>
      </c>
      <c r="O603" s="55">
        <v>43015</v>
      </c>
      <c r="P603" s="77" t="s">
        <v>65</v>
      </c>
      <c r="Q603" s="67" t="s">
        <v>108</v>
      </c>
      <c r="R603" s="68" t="s">
        <v>144</v>
      </c>
      <c r="S603" s="74" t="s">
        <v>66</v>
      </c>
      <c r="T603" s="115" t="s">
        <v>66</v>
      </c>
      <c r="U603" s="121" t="s">
        <v>262</v>
      </c>
      <c r="V603" s="121" t="s">
        <v>144</v>
      </c>
      <c r="W603" s="77"/>
      <c r="X603" s="69" t="s">
        <v>609</v>
      </c>
      <c r="Y603" s="77"/>
      <c r="Z603" s="77"/>
      <c r="AB603" s="77"/>
      <c r="AC603" s="77"/>
      <c r="AD603" s="7"/>
      <c r="AE603" s="70" t="s">
        <v>2815</v>
      </c>
      <c r="AF603" s="149" t="e">
        <f>VLOOKUP($J603,context!$K$2:$AC$348,5,FALSE)</f>
        <v>#N/A</v>
      </c>
      <c r="AG603" s="149" t="e">
        <f>VLOOKUP($J603,context!$K$2:$AC$348,6,FALSE)</f>
        <v>#N/A</v>
      </c>
      <c r="AH603" s="149" t="e">
        <f>VLOOKUP($J603,context!$K$2:$AC$348,7,FALSE)</f>
        <v>#N/A</v>
      </c>
      <c r="AI603" s="149" t="e">
        <f>VLOOKUP($J603,context!$K$2:$AC$348,8,FALSE)</f>
        <v>#N/A</v>
      </c>
      <c r="AJ603" s="149" t="e">
        <f>VLOOKUP($J603,context!$K$2:$AC$348,9,FALSE)</f>
        <v>#N/A</v>
      </c>
      <c r="AK603" s="149" t="e">
        <f>VLOOKUP($J603,context!$K$2:$AC$348,10,FALSE)</f>
        <v>#N/A</v>
      </c>
      <c r="AL603" s="149" t="e">
        <f>VLOOKUP($J603,context!$K$2:$AC$348,11,FALSE)</f>
        <v>#N/A</v>
      </c>
      <c r="AM603" s="149" t="e">
        <f>VLOOKUP($J603,context!$K$2:$AC$348,12,FALSE)</f>
        <v>#N/A</v>
      </c>
      <c r="AN603" s="149" t="e">
        <f>VLOOKUP($J603,context!$K$2:$AC$348,13,FALSE)</f>
        <v>#N/A</v>
      </c>
      <c r="AO603" s="149" t="e">
        <f>VLOOKUP($J603,context!$K$2:$AC$348,14,FALSE)</f>
        <v>#N/A</v>
      </c>
      <c r="AP603" s="149" t="e">
        <f>VLOOKUP($J603,context!$K$2:$AC$348,15,FALSE)</f>
        <v>#N/A</v>
      </c>
      <c r="AQ603" s="149" t="e">
        <f>VLOOKUP($J603,context!$K$2:$AC$348,16,FALSE)</f>
        <v>#N/A</v>
      </c>
      <c r="AR603" s="149" t="e">
        <f t="shared" si="11"/>
        <v>#N/A</v>
      </c>
    </row>
    <row r="604" spans="1:46" hidden="1">
      <c r="A604" s="52">
        <v>374</v>
      </c>
      <c r="B604" s="52" t="s">
        <v>2708</v>
      </c>
      <c r="C604" s="66" t="s">
        <v>905</v>
      </c>
      <c r="D604" s="52"/>
      <c r="E604" s="77" t="s">
        <v>906</v>
      </c>
      <c r="F604" s="50">
        <v>5</v>
      </c>
      <c r="G604" s="50" t="s">
        <v>1077</v>
      </c>
      <c r="H604" s="77" t="s">
        <v>1077</v>
      </c>
      <c r="I604" s="69" t="s">
        <v>1078</v>
      </c>
      <c r="J604" s="70" t="s">
        <v>1079</v>
      </c>
      <c r="K604" s="77"/>
      <c r="L604" s="77">
        <v>0</v>
      </c>
      <c r="M604" s="77"/>
      <c r="N604" s="6">
        <v>0.8</v>
      </c>
      <c r="O604" s="55">
        <v>43015</v>
      </c>
      <c r="P604" s="77" t="s">
        <v>65</v>
      </c>
      <c r="Q604" s="67" t="s">
        <v>108</v>
      </c>
      <c r="R604" s="68" t="s">
        <v>144</v>
      </c>
      <c r="S604" s="74" t="s">
        <v>66</v>
      </c>
      <c r="T604" s="115" t="s">
        <v>66</v>
      </c>
      <c r="U604" s="121" t="s">
        <v>262</v>
      </c>
      <c r="V604" s="121" t="s">
        <v>144</v>
      </c>
      <c r="W604" s="69" t="s">
        <v>609</v>
      </c>
      <c r="X604" s="69" t="s">
        <v>609</v>
      </c>
      <c r="Y604" s="69" t="s">
        <v>609</v>
      </c>
      <c r="Z604" s="77"/>
      <c r="AB604" s="77"/>
      <c r="AC604" s="77"/>
      <c r="AD604" s="7"/>
      <c r="AE604" s="70" t="s">
        <v>2831</v>
      </c>
      <c r="AF604" s="149">
        <f>VLOOKUP($J604,context!$K$2:$AC$348,5,FALSE)</f>
        <v>1</v>
      </c>
      <c r="AG604" s="149">
        <f>VLOOKUP($J604,context!$K$2:$AC$348,6,FALSE)</f>
        <v>0</v>
      </c>
      <c r="AH604" s="149">
        <f>VLOOKUP($J604,context!$K$2:$AC$348,7,FALSE)</f>
        <v>0</v>
      </c>
      <c r="AI604" s="149">
        <f>VLOOKUP($J604,context!$K$2:$AC$348,8,FALSE)</f>
        <v>0</v>
      </c>
      <c r="AJ604" s="149">
        <f>VLOOKUP($J604,context!$K$2:$AC$348,9,FALSE)</f>
        <v>0</v>
      </c>
      <c r="AK604" s="149">
        <f>VLOOKUP($J604,context!$K$2:$AC$348,10,FALSE)</f>
        <v>0</v>
      </c>
      <c r="AL604" s="149">
        <f>VLOOKUP($J604,context!$K$2:$AC$348,11,FALSE)</f>
        <v>1</v>
      </c>
      <c r="AM604" s="149">
        <f>VLOOKUP($J604,context!$K$2:$AC$348,12,FALSE)</f>
        <v>0.2</v>
      </c>
      <c r="AN604" s="149">
        <f>VLOOKUP($J604,context!$K$2:$AC$348,13,FALSE)</f>
        <v>0.4</v>
      </c>
      <c r="AO604" s="149">
        <f>VLOOKUP($J604,context!$K$2:$AC$348,14,FALSE)</f>
        <v>0.2</v>
      </c>
      <c r="AP604" s="149">
        <f>VLOOKUP($J604,context!$K$2:$AC$348,15,FALSE)</f>
        <v>1</v>
      </c>
      <c r="AQ604" s="149">
        <f>VLOOKUP($J604,context!$K$2:$AC$348,16,FALSE)</f>
        <v>1</v>
      </c>
      <c r="AR604" s="149">
        <f t="shared" si="11"/>
        <v>4.8000000000000007</v>
      </c>
    </row>
    <row r="605" spans="1:46" s="175" customFormat="1" hidden="1">
      <c r="A605" s="52">
        <v>376</v>
      </c>
      <c r="B605" s="52" t="s">
        <v>2708</v>
      </c>
      <c r="C605" s="66" t="s">
        <v>905</v>
      </c>
      <c r="D605" s="52"/>
      <c r="E605" s="77" t="s">
        <v>906</v>
      </c>
      <c r="F605" s="50">
        <v>5</v>
      </c>
      <c r="G605" s="50" t="s">
        <v>1077</v>
      </c>
      <c r="H605" s="77" t="s">
        <v>1080</v>
      </c>
      <c r="I605" s="69" t="s">
        <v>1081</v>
      </c>
      <c r="J605" s="70" t="s">
        <v>1079</v>
      </c>
      <c r="K605" s="77"/>
      <c r="L605" s="77">
        <v>0</v>
      </c>
      <c r="M605" s="77"/>
      <c r="N605" s="6">
        <v>0.8</v>
      </c>
      <c r="O605" s="55">
        <v>43015</v>
      </c>
      <c r="P605" s="77" t="s">
        <v>65</v>
      </c>
      <c r="Q605" s="67" t="s">
        <v>108</v>
      </c>
      <c r="R605" s="68" t="s">
        <v>144</v>
      </c>
      <c r="S605" s="74" t="s">
        <v>66</v>
      </c>
      <c r="T605" s="115" t="s">
        <v>66</v>
      </c>
      <c r="U605" s="121" t="s">
        <v>140</v>
      </c>
      <c r="V605" s="121"/>
      <c r="W605" s="69" t="s">
        <v>609</v>
      </c>
      <c r="X605" s="77"/>
      <c r="Y605" s="69" t="s">
        <v>609</v>
      </c>
      <c r="Z605" s="77"/>
      <c r="AA605" s="7"/>
      <c r="AB605" s="77"/>
      <c r="AC605" s="77"/>
      <c r="AD605" s="7"/>
      <c r="AE605" s="70" t="s">
        <v>2831</v>
      </c>
      <c r="AF605" s="149">
        <f>VLOOKUP($J605,context!$K$2:$AC$348,5,FALSE)</f>
        <v>1</v>
      </c>
      <c r="AG605" s="149">
        <f>VLOOKUP($J605,context!$K$2:$AC$348,6,FALSE)</f>
        <v>0</v>
      </c>
      <c r="AH605" s="149">
        <f>VLOOKUP($J605,context!$K$2:$AC$348,7,FALSE)</f>
        <v>0</v>
      </c>
      <c r="AI605" s="149">
        <f>VLOOKUP($J605,context!$K$2:$AC$348,8,FALSE)</f>
        <v>0</v>
      </c>
      <c r="AJ605" s="149">
        <f>VLOOKUP($J605,context!$K$2:$AC$348,9,FALSE)</f>
        <v>0</v>
      </c>
      <c r="AK605" s="149">
        <f>VLOOKUP($J605,context!$K$2:$AC$348,10,FALSE)</f>
        <v>0</v>
      </c>
      <c r="AL605" s="149">
        <f>VLOOKUP($J605,context!$K$2:$AC$348,11,FALSE)</f>
        <v>1</v>
      </c>
      <c r="AM605" s="149">
        <f>VLOOKUP($J605,context!$K$2:$AC$348,12,FALSE)</f>
        <v>0.2</v>
      </c>
      <c r="AN605" s="149">
        <f>VLOOKUP($J605,context!$K$2:$AC$348,13,FALSE)</f>
        <v>0.4</v>
      </c>
      <c r="AO605" s="149">
        <f>VLOOKUP($J605,context!$K$2:$AC$348,14,FALSE)</f>
        <v>0.2</v>
      </c>
      <c r="AP605" s="149">
        <f>VLOOKUP($J605,context!$K$2:$AC$348,15,FALSE)</f>
        <v>1</v>
      </c>
      <c r="AQ605" s="149">
        <f>VLOOKUP($J605,context!$K$2:$AC$348,16,FALSE)</f>
        <v>1</v>
      </c>
      <c r="AR605" s="179">
        <f t="shared" si="11"/>
        <v>4.8000000000000007</v>
      </c>
    </row>
    <row r="606" spans="1:46" hidden="1">
      <c r="A606" s="52">
        <v>416</v>
      </c>
      <c r="B606" s="52" t="s">
        <v>2708</v>
      </c>
      <c r="C606" s="52" t="s">
        <v>905</v>
      </c>
      <c r="D606" s="52"/>
      <c r="E606" s="175" t="s">
        <v>1104</v>
      </c>
      <c r="F606" s="176">
        <v>4</v>
      </c>
      <c r="G606" s="175" t="s">
        <v>1077</v>
      </c>
      <c r="H606" s="77"/>
      <c r="I606" s="69" t="s">
        <v>1077</v>
      </c>
      <c r="J606" s="177" t="s">
        <v>1079</v>
      </c>
      <c r="K606" s="175" t="s">
        <v>1113</v>
      </c>
      <c r="L606" s="175">
        <v>0</v>
      </c>
      <c r="M606" s="175"/>
      <c r="N606" s="52">
        <v>0.8</v>
      </c>
      <c r="O606" s="55">
        <v>43015</v>
      </c>
      <c r="P606" s="77" t="s">
        <v>65</v>
      </c>
      <c r="Q606" s="67" t="s">
        <v>108</v>
      </c>
      <c r="R606" s="177" t="s">
        <v>144</v>
      </c>
      <c r="S606" s="177" t="s">
        <v>66</v>
      </c>
      <c r="T606" s="52" t="s">
        <v>66</v>
      </c>
      <c r="U606" s="178" t="s">
        <v>262</v>
      </c>
      <c r="V606" s="178" t="s">
        <v>144</v>
      </c>
      <c r="W606" s="175" t="s">
        <v>609</v>
      </c>
      <c r="X606" s="175" t="s">
        <v>609</v>
      </c>
      <c r="Y606" s="175" t="s">
        <v>609</v>
      </c>
      <c r="Z606" s="175"/>
      <c r="AA606" s="175"/>
      <c r="AB606" s="175"/>
      <c r="AC606" s="175"/>
      <c r="AD606" s="175"/>
      <c r="AE606" s="177" t="s">
        <v>2831</v>
      </c>
      <c r="AF606" s="179">
        <f>VLOOKUP($J606,context!$K$2:$AC$348,5,FALSE)</f>
        <v>1</v>
      </c>
      <c r="AG606" s="179">
        <f>VLOOKUP($J606,context!$K$2:$AC$348,6,FALSE)</f>
        <v>0</v>
      </c>
      <c r="AH606" s="179">
        <f>VLOOKUP($J606,context!$K$2:$AC$348,7,FALSE)</f>
        <v>0</v>
      </c>
      <c r="AI606" s="179">
        <f>VLOOKUP($J606,context!$K$2:$AC$348,8,FALSE)</f>
        <v>0</v>
      </c>
      <c r="AJ606" s="179">
        <f>VLOOKUP($J606,context!$K$2:$AC$348,9,FALSE)</f>
        <v>0</v>
      </c>
      <c r="AK606" s="179">
        <f>VLOOKUP($J606,context!$K$2:$AC$348,10,FALSE)</f>
        <v>0</v>
      </c>
      <c r="AL606" s="179">
        <f>VLOOKUP($J606,context!$K$2:$AC$348,11,FALSE)</f>
        <v>1</v>
      </c>
      <c r="AM606" s="179">
        <f>VLOOKUP($J606,context!$K$2:$AC$348,12,FALSE)</f>
        <v>0.2</v>
      </c>
      <c r="AN606" s="179">
        <f>VLOOKUP($J606,context!$K$2:$AC$348,13,FALSE)</f>
        <v>0.4</v>
      </c>
      <c r="AO606" s="179">
        <f>VLOOKUP($J606,context!$K$2:$AC$348,14,FALSE)</f>
        <v>0.2</v>
      </c>
      <c r="AP606" s="179">
        <f>VLOOKUP($J606,context!$K$2:$AC$348,15,FALSE)</f>
        <v>1</v>
      </c>
      <c r="AQ606" s="179">
        <f>VLOOKUP($J606,context!$K$2:$AC$348,16,FALSE)</f>
        <v>1</v>
      </c>
      <c r="AR606" s="149">
        <f t="shared" si="11"/>
        <v>4.8000000000000007</v>
      </c>
    </row>
    <row r="607" spans="1:46" hidden="1">
      <c r="A607" s="52">
        <v>88</v>
      </c>
      <c r="B607" s="52" t="s">
        <v>13</v>
      </c>
      <c r="C607" s="66" t="s">
        <v>727</v>
      </c>
      <c r="D607" s="52"/>
      <c r="E607" s="77" t="s">
        <v>728</v>
      </c>
      <c r="F607" s="50">
        <v>2.5</v>
      </c>
      <c r="G607" s="50" t="s">
        <v>108</v>
      </c>
      <c r="H607" s="77"/>
      <c r="I607" s="50" t="s">
        <v>108</v>
      </c>
      <c r="J607" s="71" t="s">
        <v>108</v>
      </c>
      <c r="K607" s="77"/>
      <c r="L607" s="77">
        <v>0</v>
      </c>
      <c r="M607" s="77"/>
      <c r="N607" s="6">
        <v>1</v>
      </c>
      <c r="O607" s="55">
        <v>41549</v>
      </c>
      <c r="P607" s="77" t="s">
        <v>65</v>
      </c>
      <c r="Q607" s="67" t="s">
        <v>108</v>
      </c>
      <c r="R607" s="68" t="s">
        <v>144</v>
      </c>
      <c r="S607" s="74" t="s">
        <v>66</v>
      </c>
      <c r="T607" s="115" t="s">
        <v>66</v>
      </c>
      <c r="U607" s="121" t="s">
        <v>368</v>
      </c>
      <c r="V607" s="121" t="s">
        <v>144</v>
      </c>
      <c r="W607" s="77"/>
      <c r="X607" s="69" t="s">
        <v>609</v>
      </c>
      <c r="Y607" s="77"/>
      <c r="Z607" s="77"/>
      <c r="AB607" s="77"/>
      <c r="AC607" s="77"/>
      <c r="AD607" s="7"/>
      <c r="AE607" s="70" t="s">
        <v>2832</v>
      </c>
      <c r="AF607" s="149">
        <f>VLOOKUP($J607,context!$K$2:$AC$348,5,FALSE)</f>
        <v>1</v>
      </c>
      <c r="AG607" s="149">
        <f>VLOOKUP($J607,context!$K$2:$AC$348,6,FALSE)</f>
        <v>0</v>
      </c>
      <c r="AH607" s="149">
        <f>VLOOKUP($J607,context!$K$2:$AC$348,7,FALSE)</f>
        <v>0</v>
      </c>
      <c r="AI607" s="149">
        <f>VLOOKUP($J607,context!$K$2:$AC$348,8,FALSE)</f>
        <v>0</v>
      </c>
      <c r="AJ607" s="149">
        <f>VLOOKUP($J607,context!$K$2:$AC$348,9,FALSE)</f>
        <v>0</v>
      </c>
      <c r="AK607" s="149">
        <f>VLOOKUP($J607,context!$K$2:$AC$348,10,FALSE)</f>
        <v>0</v>
      </c>
      <c r="AL607" s="149">
        <f>VLOOKUP($J607,context!$K$2:$AC$348,11,FALSE)</f>
        <v>0.6</v>
      </c>
      <c r="AM607" s="149">
        <f>VLOOKUP($J607,context!$K$2:$AC$348,12,FALSE)</f>
        <v>0.2</v>
      </c>
      <c r="AN607" s="149">
        <f>VLOOKUP($J607,context!$K$2:$AC$348,13,FALSE)</f>
        <v>0.6</v>
      </c>
      <c r="AO607" s="149">
        <f>VLOOKUP($J607,context!$K$2:$AC$348,14,FALSE)</f>
        <v>0.6</v>
      </c>
      <c r="AP607" s="149">
        <f>VLOOKUP($J607,context!$K$2:$AC$348,15,FALSE)</f>
        <v>1</v>
      </c>
      <c r="AQ607" s="149">
        <f>VLOOKUP($J607,context!$K$2:$AC$348,16,FALSE)</f>
        <v>0.8</v>
      </c>
      <c r="AR607" s="149">
        <f t="shared" si="11"/>
        <v>4.8</v>
      </c>
    </row>
    <row r="608" spans="1:46" hidden="1">
      <c r="A608" s="52">
        <v>585</v>
      </c>
      <c r="B608" s="52" t="s">
        <v>13</v>
      </c>
      <c r="C608" s="114" t="s">
        <v>1732</v>
      </c>
      <c r="E608" s="69" t="s">
        <v>1891</v>
      </c>
      <c r="F608" s="61">
        <v>3</v>
      </c>
      <c r="G608" s="69" t="s">
        <v>980</v>
      </c>
      <c r="I608" s="69" t="s">
        <v>980</v>
      </c>
      <c r="J608" s="70" t="s">
        <v>982</v>
      </c>
      <c r="K608" s="69" t="s">
        <v>1851</v>
      </c>
      <c r="L608" s="77">
        <v>0</v>
      </c>
      <c r="M608" s="61" t="s">
        <v>1852</v>
      </c>
      <c r="N608" s="63">
        <v>0.8</v>
      </c>
      <c r="P608" s="77" t="s">
        <v>65</v>
      </c>
      <c r="Q608" s="67" t="s">
        <v>108</v>
      </c>
      <c r="R608" s="68" t="s">
        <v>144</v>
      </c>
      <c r="S608" s="74" t="s">
        <v>66</v>
      </c>
      <c r="T608" s="115" t="s">
        <v>66</v>
      </c>
      <c r="U608" s="121" t="s">
        <v>262</v>
      </c>
      <c r="V608" s="121" t="s">
        <v>144</v>
      </c>
      <c r="AE608" s="70" t="s">
        <v>2826</v>
      </c>
      <c r="AF608" s="149" t="e">
        <f>VLOOKUP($J608,context!$K$2:$AC$348,5,FALSE)</f>
        <v>#N/A</v>
      </c>
      <c r="AG608" s="149" t="e">
        <f>VLOOKUP($J608,context!$K$2:$AC$348,6,FALSE)</f>
        <v>#N/A</v>
      </c>
      <c r="AH608" s="149" t="e">
        <f>VLOOKUP($J608,context!$K$2:$AC$348,7,FALSE)</f>
        <v>#N/A</v>
      </c>
      <c r="AI608" s="149" t="e">
        <f>VLOOKUP($J608,context!$K$2:$AC$348,8,FALSE)</f>
        <v>#N/A</v>
      </c>
      <c r="AJ608" s="149" t="e">
        <f>VLOOKUP($J608,context!$K$2:$AC$348,9,FALSE)</f>
        <v>#N/A</v>
      </c>
      <c r="AK608" s="149" t="e">
        <f>VLOOKUP($J608,context!$K$2:$AC$348,10,FALSE)</f>
        <v>#N/A</v>
      </c>
      <c r="AL608" s="149" t="e">
        <f>VLOOKUP($J608,context!$K$2:$AC$348,11,FALSE)</f>
        <v>#N/A</v>
      </c>
      <c r="AM608" s="149" t="e">
        <f>VLOOKUP($J608,context!$K$2:$AC$348,12,FALSE)</f>
        <v>#N/A</v>
      </c>
      <c r="AN608" s="149" t="e">
        <f>VLOOKUP($J608,context!$K$2:$AC$348,13,FALSE)</f>
        <v>#N/A</v>
      </c>
      <c r="AO608" s="149" t="e">
        <f>VLOOKUP($J608,context!$K$2:$AC$348,14,FALSE)</f>
        <v>#N/A</v>
      </c>
      <c r="AP608" s="149" t="e">
        <f>VLOOKUP($J608,context!$K$2:$AC$348,15,FALSE)</f>
        <v>#N/A</v>
      </c>
      <c r="AQ608" s="149" t="e">
        <f>VLOOKUP($J608,context!$K$2:$AC$348,16,FALSE)</f>
        <v>#N/A</v>
      </c>
      <c r="AR608" s="149" t="e">
        <f t="shared" si="11"/>
        <v>#N/A</v>
      </c>
    </row>
    <row r="609" spans="1:44" hidden="1">
      <c r="A609" s="52">
        <v>820</v>
      </c>
      <c r="B609" s="52" t="s">
        <v>13</v>
      </c>
      <c r="C609" s="117" t="s">
        <v>1902</v>
      </c>
      <c r="E609" s="69" t="s">
        <v>2271</v>
      </c>
      <c r="G609" s="62" t="s">
        <v>980</v>
      </c>
      <c r="J609" s="70" t="s">
        <v>982</v>
      </c>
      <c r="K609" s="69" t="s">
        <v>2218</v>
      </c>
      <c r="L609" s="77">
        <v>1</v>
      </c>
      <c r="N609" s="63">
        <v>0.8</v>
      </c>
      <c r="P609" s="77" t="s">
        <v>65</v>
      </c>
      <c r="Q609" s="67" t="s">
        <v>108</v>
      </c>
      <c r="R609" s="68" t="s">
        <v>144</v>
      </c>
      <c r="S609" s="74" t="s">
        <v>66</v>
      </c>
      <c r="T609" s="115" t="s">
        <v>66</v>
      </c>
      <c r="U609" s="121" t="s">
        <v>262</v>
      </c>
      <c r="V609" s="121" t="s">
        <v>144</v>
      </c>
      <c r="AE609" s="70" t="s">
        <v>2826</v>
      </c>
      <c r="AF609" s="149" t="e">
        <f>VLOOKUP($J609,context!$K$2:$AC$348,5,FALSE)</f>
        <v>#N/A</v>
      </c>
      <c r="AG609" s="149" t="e">
        <f>VLOOKUP($J609,context!$K$2:$AC$348,6,FALSE)</f>
        <v>#N/A</v>
      </c>
      <c r="AH609" s="149" t="e">
        <f>VLOOKUP($J609,context!$K$2:$AC$348,7,FALSE)</f>
        <v>#N/A</v>
      </c>
      <c r="AI609" s="149" t="e">
        <f>VLOOKUP($J609,context!$K$2:$AC$348,8,FALSE)</f>
        <v>#N/A</v>
      </c>
      <c r="AJ609" s="149" t="e">
        <f>VLOOKUP($J609,context!$K$2:$AC$348,9,FALSE)</f>
        <v>#N/A</v>
      </c>
      <c r="AK609" s="149" t="e">
        <f>VLOOKUP($J609,context!$K$2:$AC$348,10,FALSE)</f>
        <v>#N/A</v>
      </c>
      <c r="AL609" s="149" t="e">
        <f>VLOOKUP($J609,context!$K$2:$AC$348,11,FALSE)</f>
        <v>#N/A</v>
      </c>
      <c r="AM609" s="149" t="e">
        <f>VLOOKUP($J609,context!$K$2:$AC$348,12,FALSE)</f>
        <v>#N/A</v>
      </c>
      <c r="AN609" s="149" t="e">
        <f>VLOOKUP($J609,context!$K$2:$AC$348,13,FALSE)</f>
        <v>#N/A</v>
      </c>
      <c r="AO609" s="149" t="e">
        <f>VLOOKUP($J609,context!$K$2:$AC$348,14,FALSE)</f>
        <v>#N/A</v>
      </c>
      <c r="AP609" s="149" t="e">
        <f>VLOOKUP($J609,context!$K$2:$AC$348,15,FALSE)</f>
        <v>#N/A</v>
      </c>
      <c r="AQ609" s="149" t="e">
        <f>VLOOKUP($J609,context!$K$2:$AC$348,16,FALSE)</f>
        <v>#N/A</v>
      </c>
      <c r="AR609" s="149" t="e">
        <f t="shared" si="11"/>
        <v>#N/A</v>
      </c>
    </row>
    <row r="610" spans="1:44" hidden="1">
      <c r="A610" s="52">
        <v>327</v>
      </c>
      <c r="B610" s="52" t="s">
        <v>2708</v>
      </c>
      <c r="C610" s="66" t="s">
        <v>905</v>
      </c>
      <c r="D610" s="52"/>
      <c r="E610" s="77" t="s">
        <v>906</v>
      </c>
      <c r="F610" s="50">
        <v>5</v>
      </c>
      <c r="G610" s="50" t="s">
        <v>962</v>
      </c>
      <c r="H610" s="77" t="s">
        <v>980</v>
      </c>
      <c r="I610" s="69" t="s">
        <v>981</v>
      </c>
      <c r="J610" s="70" t="s">
        <v>982</v>
      </c>
      <c r="K610" s="77"/>
      <c r="L610" s="77">
        <v>0</v>
      </c>
      <c r="M610" s="77"/>
      <c r="N610" s="6">
        <v>0.8</v>
      </c>
      <c r="O610" s="55">
        <v>43015</v>
      </c>
      <c r="P610" s="77" t="s">
        <v>65</v>
      </c>
      <c r="Q610" s="67" t="s">
        <v>108</v>
      </c>
      <c r="R610" s="68" t="s">
        <v>144</v>
      </c>
      <c r="S610" s="74" t="s">
        <v>66</v>
      </c>
      <c r="T610" s="115" t="s">
        <v>66</v>
      </c>
      <c r="U610" s="121" t="s">
        <v>262</v>
      </c>
      <c r="V610" s="121" t="s">
        <v>144</v>
      </c>
      <c r="W610" s="69" t="s">
        <v>609</v>
      </c>
      <c r="X610" s="69" t="s">
        <v>609</v>
      </c>
      <c r="Y610" s="77"/>
      <c r="Z610" s="77"/>
      <c r="AB610" s="77"/>
      <c r="AC610" s="77"/>
      <c r="AD610" s="7"/>
      <c r="AE610" s="70" t="s">
        <v>2826</v>
      </c>
      <c r="AF610" s="149" t="e">
        <f>VLOOKUP($J610,context!$K$2:$AC$348,5,FALSE)</f>
        <v>#N/A</v>
      </c>
      <c r="AG610" s="149" t="e">
        <f>VLOOKUP($J610,context!$K$2:$AC$348,6,FALSE)</f>
        <v>#N/A</v>
      </c>
      <c r="AH610" s="149" t="e">
        <f>VLOOKUP($J610,context!$K$2:$AC$348,7,FALSE)</f>
        <v>#N/A</v>
      </c>
      <c r="AI610" s="149" t="e">
        <f>VLOOKUP($J610,context!$K$2:$AC$348,8,FALSE)</f>
        <v>#N/A</v>
      </c>
      <c r="AJ610" s="149" t="e">
        <f>VLOOKUP($J610,context!$K$2:$AC$348,9,FALSE)</f>
        <v>#N/A</v>
      </c>
      <c r="AK610" s="149" t="e">
        <f>VLOOKUP($J610,context!$K$2:$AC$348,10,FALSE)</f>
        <v>#N/A</v>
      </c>
      <c r="AL610" s="149" t="e">
        <f>VLOOKUP($J610,context!$K$2:$AC$348,11,FALSE)</f>
        <v>#N/A</v>
      </c>
      <c r="AM610" s="149" t="e">
        <f>VLOOKUP($J610,context!$K$2:$AC$348,12,FALSE)</f>
        <v>#N/A</v>
      </c>
      <c r="AN610" s="149" t="e">
        <f>VLOOKUP($J610,context!$K$2:$AC$348,13,FALSE)</f>
        <v>#N/A</v>
      </c>
      <c r="AO610" s="149" t="e">
        <f>VLOOKUP($J610,context!$K$2:$AC$348,14,FALSE)</f>
        <v>#N/A</v>
      </c>
      <c r="AP610" s="149" t="e">
        <f>VLOOKUP($J610,context!$K$2:$AC$348,15,FALSE)</f>
        <v>#N/A</v>
      </c>
      <c r="AQ610" s="149" t="e">
        <f>VLOOKUP($J610,context!$K$2:$AC$348,16,FALSE)</f>
        <v>#N/A</v>
      </c>
      <c r="AR610" s="149" t="e">
        <f t="shared" si="11"/>
        <v>#N/A</v>
      </c>
    </row>
    <row r="611" spans="1:44" hidden="1">
      <c r="A611" s="52">
        <v>827</v>
      </c>
      <c r="B611" s="52" t="s">
        <v>13</v>
      </c>
      <c r="C611" s="117" t="s">
        <v>1902</v>
      </c>
      <c r="E611" s="69" t="s">
        <v>2271</v>
      </c>
      <c r="G611" s="62" t="s">
        <v>2229</v>
      </c>
      <c r="J611" s="70" t="s">
        <v>2275</v>
      </c>
      <c r="K611" s="61" t="s">
        <v>2230</v>
      </c>
      <c r="L611" s="77">
        <v>0</v>
      </c>
      <c r="N611" s="63">
        <v>0.8</v>
      </c>
      <c r="P611" s="77" t="s">
        <v>65</v>
      </c>
      <c r="Q611" s="67" t="s">
        <v>108</v>
      </c>
      <c r="R611" s="68" t="s">
        <v>144</v>
      </c>
      <c r="S611" s="74" t="s">
        <v>66</v>
      </c>
      <c r="T611" s="115" t="s">
        <v>66</v>
      </c>
      <c r="U611" s="121" t="s">
        <v>262</v>
      </c>
      <c r="V611" s="121" t="s">
        <v>144</v>
      </c>
      <c r="AE611" s="70" t="s">
        <v>2830</v>
      </c>
      <c r="AF611" s="149">
        <f>VLOOKUP($J611,context!$K$2:$AC$348,5,FALSE)</f>
        <v>1</v>
      </c>
      <c r="AG611" s="149">
        <f>VLOOKUP($J611,context!$K$2:$AC$348,6,FALSE)</f>
        <v>0</v>
      </c>
      <c r="AH611" s="149">
        <f>VLOOKUP($J611,context!$K$2:$AC$348,7,FALSE)</f>
        <v>0</v>
      </c>
      <c r="AI611" s="149">
        <f>VLOOKUP($J611,context!$K$2:$AC$348,8,FALSE)</f>
        <v>0.6</v>
      </c>
      <c r="AJ611" s="149">
        <f>VLOOKUP($J611,context!$K$2:$AC$348,9,FALSE)</f>
        <v>0</v>
      </c>
      <c r="AK611" s="149">
        <f>VLOOKUP($J611,context!$K$2:$AC$348,10,FALSE)</f>
        <v>0</v>
      </c>
      <c r="AL611" s="149">
        <f>VLOOKUP($J611,context!$K$2:$AC$348,11,FALSE)</f>
        <v>1</v>
      </c>
      <c r="AM611" s="149">
        <f>VLOOKUP($J611,context!$K$2:$AC$348,12,FALSE)</f>
        <v>0</v>
      </c>
      <c r="AN611" s="149">
        <f>VLOOKUP($J611,context!$K$2:$AC$348,13,FALSE)</f>
        <v>0.4</v>
      </c>
      <c r="AO611" s="149">
        <f>VLOOKUP($J611,context!$K$2:$AC$348,14,FALSE)</f>
        <v>0</v>
      </c>
      <c r="AP611" s="149">
        <f>VLOOKUP($J611,context!$K$2:$AC$348,15,FALSE)</f>
        <v>1</v>
      </c>
      <c r="AQ611" s="149">
        <f>VLOOKUP($J611,context!$K$2:$AC$348,16,FALSE)</f>
        <v>1</v>
      </c>
      <c r="AR611" s="149">
        <f t="shared" si="11"/>
        <v>5</v>
      </c>
    </row>
    <row r="612" spans="1:44" hidden="1">
      <c r="A612" s="52">
        <v>586</v>
      </c>
      <c r="B612" s="52" t="s">
        <v>13</v>
      </c>
      <c r="C612" s="114" t="s">
        <v>1732</v>
      </c>
      <c r="E612" s="69" t="s">
        <v>1891</v>
      </c>
      <c r="F612" s="61">
        <v>2</v>
      </c>
      <c r="G612" s="69" t="s">
        <v>1711</v>
      </c>
      <c r="I612" s="69" t="s">
        <v>1711</v>
      </c>
      <c r="J612" s="70" t="s">
        <v>2396</v>
      </c>
      <c r="K612" s="61" t="s">
        <v>1853</v>
      </c>
      <c r="M612" s="61" t="s">
        <v>1854</v>
      </c>
      <c r="N612" s="63">
        <v>0.8</v>
      </c>
      <c r="P612" s="77" t="s">
        <v>65</v>
      </c>
      <c r="Q612" s="67" t="s">
        <v>108</v>
      </c>
      <c r="R612" s="68" t="s">
        <v>145</v>
      </c>
      <c r="S612" s="74" t="s">
        <v>66</v>
      </c>
      <c r="T612" s="115" t="s">
        <v>66</v>
      </c>
      <c r="U612" s="121" t="s">
        <v>171</v>
      </c>
      <c r="AB612" s="69" t="s">
        <v>2845</v>
      </c>
      <c r="AC612" s="69">
        <v>0</v>
      </c>
      <c r="AE612" s="131" t="s">
        <v>3040</v>
      </c>
      <c r="AF612" s="149">
        <f>VLOOKUP($J612,context!$K$2:$AC$348,5,FALSE)</f>
        <v>1</v>
      </c>
      <c r="AG612" s="149">
        <f>VLOOKUP($J612,context!$K$2:$AC$348,6,FALSE)</f>
        <v>1</v>
      </c>
      <c r="AH612" s="149">
        <f>VLOOKUP($J612,context!$K$2:$AC$348,7,FALSE)</f>
        <v>0</v>
      </c>
      <c r="AI612" s="149">
        <f>VLOOKUP($J612,context!$K$2:$AC$348,8,FALSE)</f>
        <v>0</v>
      </c>
      <c r="AJ612" s="149">
        <f>VLOOKUP($J612,context!$K$2:$AC$348,9,FALSE)</f>
        <v>0.4</v>
      </c>
      <c r="AK612" s="149">
        <f>VLOOKUP($J612,context!$K$2:$AC$348,10,FALSE)</f>
        <v>0</v>
      </c>
      <c r="AL612" s="149">
        <f>VLOOKUP($J612,context!$K$2:$AC$348,11,FALSE)</f>
        <v>1</v>
      </c>
      <c r="AM612" s="149">
        <f>VLOOKUP($J612,context!$K$2:$AC$348,12,FALSE)</f>
        <v>0</v>
      </c>
      <c r="AN612" s="149">
        <f>VLOOKUP($J612,context!$K$2:$AC$348,13,FALSE)</f>
        <v>0</v>
      </c>
      <c r="AO612" s="149">
        <f>VLOOKUP($J612,context!$K$2:$AC$348,14,FALSE)</f>
        <v>0</v>
      </c>
      <c r="AP612" s="149">
        <f>VLOOKUP($J612,context!$K$2:$AC$348,15,FALSE)</f>
        <v>0</v>
      </c>
      <c r="AQ612" s="149">
        <f>VLOOKUP($J612,context!$K$2:$AC$348,16,FALSE)</f>
        <v>1</v>
      </c>
      <c r="AR612" s="149">
        <f t="shared" si="11"/>
        <v>4.4000000000000004</v>
      </c>
    </row>
    <row r="613" spans="1:44" hidden="1">
      <c r="A613" s="122">
        <v>901</v>
      </c>
      <c r="B613" s="52" t="s">
        <v>13</v>
      </c>
      <c r="C613" s="123" t="s">
        <v>2413</v>
      </c>
      <c r="D613" s="123" t="s">
        <v>2557</v>
      </c>
      <c r="E613" s="122" t="s">
        <v>2414</v>
      </c>
      <c r="F613" s="122">
        <v>3</v>
      </c>
      <c r="G613" s="124" t="s">
        <v>2558</v>
      </c>
      <c r="H613" s="122"/>
      <c r="I613" s="122"/>
      <c r="J613" s="70" t="s">
        <v>2396</v>
      </c>
      <c r="K613" s="122" t="s">
        <v>2559</v>
      </c>
      <c r="L613" s="122"/>
      <c r="M613" s="122"/>
      <c r="N613" s="123">
        <v>1</v>
      </c>
      <c r="O613" s="126"/>
      <c r="P613" s="122" t="s">
        <v>65</v>
      </c>
      <c r="Q613" s="127" t="s">
        <v>108</v>
      </c>
      <c r="R613" s="68" t="s">
        <v>145</v>
      </c>
      <c r="S613" s="74" t="s">
        <v>66</v>
      </c>
      <c r="T613" s="115" t="s">
        <v>66</v>
      </c>
      <c r="U613" s="121" t="s">
        <v>171</v>
      </c>
      <c r="V613" s="127"/>
      <c r="W613" s="122"/>
      <c r="X613" s="122"/>
      <c r="Y613" s="122"/>
      <c r="Z613" s="122"/>
      <c r="AA613" s="122"/>
      <c r="AB613" s="122" t="s">
        <v>2845</v>
      </c>
      <c r="AC613" s="69">
        <v>0</v>
      </c>
      <c r="AE613" s="131" t="s">
        <v>3040</v>
      </c>
      <c r="AF613" s="149">
        <f>VLOOKUP($J613,context!$K$2:$AC$348,5,FALSE)</f>
        <v>1</v>
      </c>
      <c r="AG613" s="149">
        <f>VLOOKUP($J613,context!$K$2:$AC$348,6,FALSE)</f>
        <v>1</v>
      </c>
      <c r="AH613" s="149">
        <f>VLOOKUP($J613,context!$K$2:$AC$348,7,FALSE)</f>
        <v>0</v>
      </c>
      <c r="AI613" s="149">
        <f>VLOOKUP($J613,context!$K$2:$AC$348,8,FALSE)</f>
        <v>0</v>
      </c>
      <c r="AJ613" s="149">
        <f>VLOOKUP($J613,context!$K$2:$AC$348,9,FALSE)</f>
        <v>0.4</v>
      </c>
      <c r="AK613" s="149">
        <f>VLOOKUP($J613,context!$K$2:$AC$348,10,FALSE)</f>
        <v>0</v>
      </c>
      <c r="AL613" s="149">
        <f>VLOOKUP($J613,context!$K$2:$AC$348,11,FALSE)</f>
        <v>1</v>
      </c>
      <c r="AM613" s="149">
        <f>VLOOKUP($J613,context!$K$2:$AC$348,12,FALSE)</f>
        <v>0</v>
      </c>
      <c r="AN613" s="149">
        <f>VLOOKUP($J613,context!$K$2:$AC$348,13,FALSE)</f>
        <v>0</v>
      </c>
      <c r="AO613" s="149">
        <f>VLOOKUP($J613,context!$K$2:$AC$348,14,FALSE)</f>
        <v>0</v>
      </c>
      <c r="AP613" s="149">
        <f>VLOOKUP($J613,context!$K$2:$AC$348,15,FALSE)</f>
        <v>0</v>
      </c>
      <c r="AQ613" s="149">
        <f>VLOOKUP($J613,context!$K$2:$AC$348,16,FALSE)</f>
        <v>1</v>
      </c>
      <c r="AR613" s="149">
        <f t="shared" si="11"/>
        <v>4.4000000000000004</v>
      </c>
    </row>
    <row r="614" spans="1:44" hidden="1">
      <c r="A614" s="52">
        <v>49</v>
      </c>
      <c r="B614" s="52" t="s">
        <v>13</v>
      </c>
      <c r="C614" s="66" t="s">
        <v>44</v>
      </c>
      <c r="D614" s="52"/>
      <c r="E614" s="77" t="s">
        <v>629</v>
      </c>
      <c r="F614" s="50">
        <v>4</v>
      </c>
      <c r="G614" s="77" t="s">
        <v>330</v>
      </c>
      <c r="H614" s="77"/>
      <c r="I614" s="69" t="s">
        <v>330</v>
      </c>
      <c r="J614" s="70" t="s">
        <v>686</v>
      </c>
      <c r="K614" s="77" t="s">
        <v>687</v>
      </c>
      <c r="L614" s="77"/>
      <c r="M614" s="77"/>
      <c r="N614" s="6">
        <v>0.8</v>
      </c>
      <c r="O614" s="55"/>
      <c r="P614" s="77" t="s">
        <v>688</v>
      </c>
      <c r="Q614" s="67" t="s">
        <v>608</v>
      </c>
      <c r="R614" s="68" t="s">
        <v>608</v>
      </c>
      <c r="T614" s="115" t="s">
        <v>145</v>
      </c>
      <c r="U614" s="121" t="s">
        <v>171</v>
      </c>
      <c r="W614" s="77"/>
      <c r="X614" s="69" t="s">
        <v>609</v>
      </c>
      <c r="Y614" s="69" t="s">
        <v>609</v>
      </c>
      <c r="Z614" s="77"/>
      <c r="AA614" s="79" t="s">
        <v>689</v>
      </c>
      <c r="AB614" s="69" t="s">
        <v>2833</v>
      </c>
      <c r="AC614" s="69">
        <v>0</v>
      </c>
      <c r="AD614" s="7"/>
      <c r="AE614" s="70" t="s">
        <v>168</v>
      </c>
      <c r="AF614" s="149">
        <f>VLOOKUP($J614,context!$K$2:$AC$348,5,FALSE)</f>
        <v>0</v>
      </c>
      <c r="AG614" s="149">
        <f>VLOOKUP($J614,context!$K$2:$AC$348,6,FALSE)</f>
        <v>0</v>
      </c>
      <c r="AH614" s="149">
        <f>VLOOKUP($J614,context!$K$2:$AC$348,7,FALSE)</f>
        <v>1</v>
      </c>
      <c r="AI614" s="149">
        <f>VLOOKUP($J614,context!$K$2:$AC$348,8,FALSE)</f>
        <v>0.2</v>
      </c>
      <c r="AJ614" s="149">
        <f>VLOOKUP($J614,context!$K$2:$AC$348,9,FALSE)</f>
        <v>0.6</v>
      </c>
      <c r="AK614" s="149">
        <f>VLOOKUP($J614,context!$K$2:$AC$348,10,FALSE)</f>
        <v>0</v>
      </c>
      <c r="AL614" s="149">
        <f>VLOOKUP($J614,context!$K$2:$AC$348,11,FALSE)</f>
        <v>0.8</v>
      </c>
      <c r="AM614" s="149">
        <f>VLOOKUP($J614,context!$K$2:$AC$348,12,FALSE)</f>
        <v>0.4</v>
      </c>
      <c r="AN614" s="149">
        <f>VLOOKUP($J614,context!$K$2:$AC$348,13,FALSE)</f>
        <v>0</v>
      </c>
      <c r="AO614" s="149">
        <f>VLOOKUP($J614,context!$K$2:$AC$348,14,FALSE)</f>
        <v>1</v>
      </c>
      <c r="AP614" s="149">
        <f>VLOOKUP($J614,context!$K$2:$AC$348,15,FALSE)</f>
        <v>0</v>
      </c>
      <c r="AQ614" s="149">
        <f>VLOOKUP($J614,context!$K$2:$AC$348,16,FALSE)</f>
        <v>0.6</v>
      </c>
      <c r="AR614" s="149">
        <f t="shared" si="11"/>
        <v>4.5999999999999996</v>
      </c>
    </row>
    <row r="615" spans="1:44" hidden="1">
      <c r="A615" s="52">
        <v>241</v>
      </c>
      <c r="B615" s="52" t="s">
        <v>13</v>
      </c>
      <c r="C615" s="115" t="s">
        <v>41</v>
      </c>
      <c r="D615" s="52" t="s">
        <v>812</v>
      </c>
      <c r="E615" s="77" t="s">
        <v>842</v>
      </c>
      <c r="F615" s="50">
        <v>4</v>
      </c>
      <c r="G615" s="50" t="s">
        <v>329</v>
      </c>
      <c r="H615" s="50"/>
      <c r="I615" s="69" t="s">
        <v>329</v>
      </c>
      <c r="J615" s="70" t="s">
        <v>686</v>
      </c>
      <c r="K615" s="69" t="s">
        <v>846</v>
      </c>
      <c r="L615" s="77"/>
      <c r="M615" s="77" t="s">
        <v>815</v>
      </c>
      <c r="N615" s="6">
        <v>0.8</v>
      </c>
      <c r="O615" s="6"/>
      <c r="P615" s="77" t="s">
        <v>688</v>
      </c>
      <c r="Q615" s="67" t="s">
        <v>608</v>
      </c>
      <c r="R615" s="68" t="s">
        <v>608</v>
      </c>
      <c r="T615" s="115" t="s">
        <v>145</v>
      </c>
      <c r="U615" s="121" t="s">
        <v>171</v>
      </c>
      <c r="W615" s="77"/>
      <c r="X615" s="69" t="s">
        <v>609</v>
      </c>
      <c r="Y615" s="69" t="s">
        <v>609</v>
      </c>
      <c r="Z615" s="77"/>
      <c r="AB615" s="69" t="s">
        <v>2833</v>
      </c>
      <c r="AC615" s="69">
        <v>0</v>
      </c>
      <c r="AD615" s="7"/>
      <c r="AE615" s="70" t="s">
        <v>168</v>
      </c>
      <c r="AF615" s="149">
        <f>VLOOKUP($J615,context!$K$2:$AC$348,5,FALSE)</f>
        <v>0</v>
      </c>
      <c r="AG615" s="149">
        <f>VLOOKUP($J615,context!$K$2:$AC$348,6,FALSE)</f>
        <v>0</v>
      </c>
      <c r="AH615" s="149">
        <f>VLOOKUP($J615,context!$K$2:$AC$348,7,FALSE)</f>
        <v>1</v>
      </c>
      <c r="AI615" s="149">
        <f>VLOOKUP($J615,context!$K$2:$AC$348,8,FALSE)</f>
        <v>0.2</v>
      </c>
      <c r="AJ615" s="149">
        <f>VLOOKUP($J615,context!$K$2:$AC$348,9,FALSE)</f>
        <v>0.6</v>
      </c>
      <c r="AK615" s="149">
        <f>VLOOKUP($J615,context!$K$2:$AC$348,10,FALSE)</f>
        <v>0</v>
      </c>
      <c r="AL615" s="149">
        <f>VLOOKUP($J615,context!$K$2:$AC$348,11,FALSE)</f>
        <v>0.8</v>
      </c>
      <c r="AM615" s="149">
        <f>VLOOKUP($J615,context!$K$2:$AC$348,12,FALSE)</f>
        <v>0.4</v>
      </c>
      <c r="AN615" s="149">
        <f>VLOOKUP($J615,context!$K$2:$AC$348,13,FALSE)</f>
        <v>0</v>
      </c>
      <c r="AO615" s="149">
        <f>VLOOKUP($J615,context!$K$2:$AC$348,14,FALSE)</f>
        <v>1</v>
      </c>
      <c r="AP615" s="149">
        <f>VLOOKUP($J615,context!$K$2:$AC$348,15,FALSE)</f>
        <v>0</v>
      </c>
      <c r="AQ615" s="149">
        <f>VLOOKUP($J615,context!$K$2:$AC$348,16,FALSE)</f>
        <v>0.6</v>
      </c>
      <c r="AR615" s="149">
        <f t="shared" si="11"/>
        <v>4.5999999999999996</v>
      </c>
    </row>
    <row r="616" spans="1:44" hidden="1">
      <c r="A616" s="52">
        <v>56</v>
      </c>
      <c r="B616" s="52" t="s">
        <v>13</v>
      </c>
      <c r="C616" s="66" t="s">
        <v>44</v>
      </c>
      <c r="D616" s="52"/>
      <c r="E616" s="77" t="s">
        <v>629</v>
      </c>
      <c r="F616" s="50">
        <v>4</v>
      </c>
      <c r="G616" s="77" t="s">
        <v>702</v>
      </c>
      <c r="H616" s="77"/>
      <c r="I616" s="69" t="s">
        <v>702</v>
      </c>
      <c r="J616" s="70" t="s">
        <v>702</v>
      </c>
      <c r="K616" s="77" t="s">
        <v>703</v>
      </c>
      <c r="L616" s="77"/>
      <c r="M616" s="77"/>
      <c r="N616" s="6">
        <v>0.8</v>
      </c>
      <c r="O616" s="55"/>
      <c r="P616" s="77" t="s">
        <v>65</v>
      </c>
      <c r="Q616" s="67" t="s">
        <v>108</v>
      </c>
      <c r="R616" s="68" t="s">
        <v>145</v>
      </c>
      <c r="S616" s="74" t="s">
        <v>66</v>
      </c>
      <c r="T616" s="115" t="s">
        <v>66</v>
      </c>
      <c r="U616" s="121" t="s">
        <v>171</v>
      </c>
      <c r="W616" s="69" t="s">
        <v>609</v>
      </c>
      <c r="X616" s="77"/>
      <c r="Y616" s="77"/>
      <c r="Z616" s="77"/>
      <c r="AB616" s="69" t="s">
        <v>2837</v>
      </c>
      <c r="AC616" s="69">
        <v>0</v>
      </c>
      <c r="AD616" s="7"/>
      <c r="AE616" s="131" t="s">
        <v>2776</v>
      </c>
      <c r="AF616" s="149">
        <f>VLOOKUP($J616,context!$K$2:$AC$348,5,FALSE)</f>
        <v>0</v>
      </c>
      <c r="AG616" s="149">
        <f>VLOOKUP($J616,context!$K$2:$AC$348,6,FALSE)</f>
        <v>0</v>
      </c>
      <c r="AH616" s="149">
        <f>VLOOKUP($J616,context!$K$2:$AC$348,7,FALSE)</f>
        <v>0</v>
      </c>
      <c r="AI616" s="149">
        <f>VLOOKUP($J616,context!$K$2:$AC$348,8,FALSE)</f>
        <v>0.6</v>
      </c>
      <c r="AJ616" s="149">
        <f>VLOOKUP($J616,context!$K$2:$AC$348,9,FALSE)</f>
        <v>0.2</v>
      </c>
      <c r="AK616" s="149">
        <f>VLOOKUP($J616,context!$K$2:$AC$348,10,FALSE)</f>
        <v>0</v>
      </c>
      <c r="AL616" s="149">
        <f>VLOOKUP($J616,context!$K$2:$AC$348,11,FALSE)</f>
        <v>0.6</v>
      </c>
      <c r="AM616" s="149">
        <f>VLOOKUP($J616,context!$K$2:$AC$348,12,FALSE)</f>
        <v>0</v>
      </c>
      <c r="AN616" s="149">
        <f>VLOOKUP($J616,context!$K$2:$AC$348,13,FALSE)</f>
        <v>0</v>
      </c>
      <c r="AO616" s="149">
        <f>VLOOKUP($J616,context!$K$2:$AC$348,14,FALSE)</f>
        <v>0.6</v>
      </c>
      <c r="AP616" s="149">
        <f>VLOOKUP($J616,context!$K$2:$AC$348,15,FALSE)</f>
        <v>0</v>
      </c>
      <c r="AQ616" s="149">
        <f>VLOOKUP($J616,context!$K$2:$AC$348,16,FALSE)</f>
        <v>0</v>
      </c>
      <c r="AR616" s="149">
        <f t="shared" si="11"/>
        <v>2</v>
      </c>
    </row>
    <row r="617" spans="1:44" hidden="1">
      <c r="A617" s="52">
        <v>191</v>
      </c>
      <c r="B617" s="52" t="s">
        <v>13</v>
      </c>
      <c r="C617" s="66" t="s">
        <v>800</v>
      </c>
      <c r="D617" s="52" t="s">
        <v>801</v>
      </c>
      <c r="E617" s="77" t="s">
        <v>802</v>
      </c>
      <c r="F617" s="50">
        <v>4</v>
      </c>
      <c r="G617" s="50" t="s">
        <v>386</v>
      </c>
      <c r="H617" s="77"/>
      <c r="I617" s="69" t="s">
        <v>386</v>
      </c>
      <c r="J617" s="70" t="s">
        <v>702</v>
      </c>
      <c r="K617" s="77" t="s">
        <v>803</v>
      </c>
      <c r="L617" s="77"/>
      <c r="M617" s="77"/>
      <c r="N617" s="6">
        <v>0.8</v>
      </c>
      <c r="O617" s="55">
        <v>43018</v>
      </c>
      <c r="P617" s="77" t="s">
        <v>65</v>
      </c>
      <c r="Q617" s="67" t="s">
        <v>108</v>
      </c>
      <c r="R617" s="68" t="s">
        <v>145</v>
      </c>
      <c r="S617" s="74" t="s">
        <v>66</v>
      </c>
      <c r="T617" s="115" t="s">
        <v>66</v>
      </c>
      <c r="U617" s="121" t="s">
        <v>368</v>
      </c>
      <c r="W617" s="69" t="s">
        <v>609</v>
      </c>
      <c r="X617" s="77"/>
      <c r="Y617" s="77"/>
      <c r="Z617" s="77"/>
      <c r="AB617" s="69" t="s">
        <v>2837</v>
      </c>
      <c r="AC617" s="69">
        <v>0</v>
      </c>
      <c r="AD617" s="7"/>
      <c r="AE617" s="131" t="s">
        <v>2776</v>
      </c>
      <c r="AF617" s="149">
        <f>VLOOKUP($J617,context!$K$2:$AC$348,5,FALSE)</f>
        <v>0</v>
      </c>
      <c r="AG617" s="149">
        <f>VLOOKUP($J617,context!$K$2:$AC$348,6,FALSE)</f>
        <v>0</v>
      </c>
      <c r="AH617" s="149">
        <f>VLOOKUP($J617,context!$K$2:$AC$348,7,FALSE)</f>
        <v>0</v>
      </c>
      <c r="AI617" s="149">
        <f>VLOOKUP($J617,context!$K$2:$AC$348,8,FALSE)</f>
        <v>0.6</v>
      </c>
      <c r="AJ617" s="149">
        <f>VLOOKUP($J617,context!$K$2:$AC$348,9,FALSE)</f>
        <v>0.2</v>
      </c>
      <c r="AK617" s="149">
        <f>VLOOKUP($J617,context!$K$2:$AC$348,10,FALSE)</f>
        <v>0</v>
      </c>
      <c r="AL617" s="149">
        <f>VLOOKUP($J617,context!$K$2:$AC$348,11,FALSE)</f>
        <v>0.6</v>
      </c>
      <c r="AM617" s="149">
        <f>VLOOKUP($J617,context!$K$2:$AC$348,12,FALSE)</f>
        <v>0</v>
      </c>
      <c r="AN617" s="149">
        <f>VLOOKUP($J617,context!$K$2:$AC$348,13,FALSE)</f>
        <v>0</v>
      </c>
      <c r="AO617" s="149">
        <f>VLOOKUP($J617,context!$K$2:$AC$348,14,FALSE)</f>
        <v>0.6</v>
      </c>
      <c r="AP617" s="149">
        <f>VLOOKUP($J617,context!$K$2:$AC$348,15,FALSE)</f>
        <v>0</v>
      </c>
      <c r="AQ617" s="149">
        <f>VLOOKUP($J617,context!$K$2:$AC$348,16,FALSE)</f>
        <v>0</v>
      </c>
      <c r="AR617" s="149">
        <f t="shared" si="11"/>
        <v>2</v>
      </c>
    </row>
    <row r="618" spans="1:44" hidden="1">
      <c r="A618" s="52">
        <v>564</v>
      </c>
      <c r="B618" s="52" t="s">
        <v>13</v>
      </c>
      <c r="C618" s="114" t="s">
        <v>1732</v>
      </c>
      <c r="E618" s="69" t="s">
        <v>1891</v>
      </c>
      <c r="F618" s="61">
        <v>2</v>
      </c>
      <c r="G618" s="69" t="s">
        <v>386</v>
      </c>
      <c r="I618" s="69" t="s">
        <v>386</v>
      </c>
      <c r="J618" s="70" t="s">
        <v>702</v>
      </c>
      <c r="K618" s="61" t="s">
        <v>1811</v>
      </c>
      <c r="M618" s="61" t="s">
        <v>1812</v>
      </c>
      <c r="N618" s="63">
        <v>0.8</v>
      </c>
      <c r="P618" s="77" t="s">
        <v>65</v>
      </c>
      <c r="Q618" s="67" t="s">
        <v>108</v>
      </c>
      <c r="R618" s="68" t="s">
        <v>145</v>
      </c>
      <c r="S618" s="74" t="s">
        <v>66</v>
      </c>
      <c r="T618" s="115" t="s">
        <v>66</v>
      </c>
      <c r="U618" s="121" t="s">
        <v>171</v>
      </c>
      <c r="W618" s="69" t="s">
        <v>609</v>
      </c>
      <c r="AB618" s="69" t="s">
        <v>2837</v>
      </c>
      <c r="AC618" s="69">
        <v>0</v>
      </c>
      <c r="AE618" s="131" t="s">
        <v>2776</v>
      </c>
      <c r="AF618" s="149">
        <f>VLOOKUP($J618,context!$K$2:$AC$348,5,FALSE)</f>
        <v>0</v>
      </c>
      <c r="AG618" s="149">
        <f>VLOOKUP($J618,context!$K$2:$AC$348,6,FALSE)</f>
        <v>0</v>
      </c>
      <c r="AH618" s="149">
        <f>VLOOKUP($J618,context!$K$2:$AC$348,7,FALSE)</f>
        <v>0</v>
      </c>
      <c r="AI618" s="149">
        <f>VLOOKUP($J618,context!$K$2:$AC$348,8,FALSE)</f>
        <v>0.6</v>
      </c>
      <c r="AJ618" s="149">
        <f>VLOOKUP($J618,context!$K$2:$AC$348,9,FALSE)</f>
        <v>0.2</v>
      </c>
      <c r="AK618" s="149">
        <f>VLOOKUP($J618,context!$K$2:$AC$348,10,FALSE)</f>
        <v>0</v>
      </c>
      <c r="AL618" s="149">
        <f>VLOOKUP($J618,context!$K$2:$AC$348,11,FALSE)</f>
        <v>0.6</v>
      </c>
      <c r="AM618" s="149">
        <f>VLOOKUP($J618,context!$K$2:$AC$348,12,FALSE)</f>
        <v>0</v>
      </c>
      <c r="AN618" s="149">
        <f>VLOOKUP($J618,context!$K$2:$AC$348,13,FALSE)</f>
        <v>0</v>
      </c>
      <c r="AO618" s="149">
        <f>VLOOKUP($J618,context!$K$2:$AC$348,14,FALSE)</f>
        <v>0.6</v>
      </c>
      <c r="AP618" s="149">
        <f>VLOOKUP($J618,context!$K$2:$AC$348,15,FALSE)</f>
        <v>0</v>
      </c>
      <c r="AQ618" s="149">
        <f>VLOOKUP($J618,context!$K$2:$AC$348,16,FALSE)</f>
        <v>0</v>
      </c>
      <c r="AR618" s="149">
        <f t="shared" si="11"/>
        <v>2</v>
      </c>
    </row>
    <row r="619" spans="1:44" hidden="1">
      <c r="A619" s="52">
        <v>797</v>
      </c>
      <c r="B619" s="52" t="s">
        <v>13</v>
      </c>
      <c r="C619" s="117" t="s">
        <v>1902</v>
      </c>
      <c r="E619" s="69" t="s">
        <v>2271</v>
      </c>
      <c r="G619" s="62" t="s">
        <v>386</v>
      </c>
      <c r="J619" s="70" t="s">
        <v>702</v>
      </c>
      <c r="K619" s="61" t="s">
        <v>2186</v>
      </c>
      <c r="N619" s="63">
        <v>0.8</v>
      </c>
      <c r="P619" s="77" t="s">
        <v>65</v>
      </c>
      <c r="Q619" s="67" t="s">
        <v>108</v>
      </c>
      <c r="R619" s="68" t="s">
        <v>145</v>
      </c>
      <c r="S619" s="74" t="s">
        <v>66</v>
      </c>
      <c r="T619" s="115" t="s">
        <v>66</v>
      </c>
      <c r="U619" s="121" t="s">
        <v>171</v>
      </c>
      <c r="W619" s="69" t="s">
        <v>609</v>
      </c>
      <c r="AB619" s="69" t="s">
        <v>2837</v>
      </c>
      <c r="AC619" s="69">
        <v>0</v>
      </c>
      <c r="AE619" s="131" t="s">
        <v>2776</v>
      </c>
      <c r="AF619" s="149">
        <f>VLOOKUP($J619,context!$K$2:$AC$348,5,FALSE)</f>
        <v>0</v>
      </c>
      <c r="AG619" s="149">
        <f>VLOOKUP($J619,context!$K$2:$AC$348,6,FALSE)</f>
        <v>0</v>
      </c>
      <c r="AH619" s="149">
        <f>VLOOKUP($J619,context!$K$2:$AC$348,7,FALSE)</f>
        <v>0</v>
      </c>
      <c r="AI619" s="149">
        <f>VLOOKUP($J619,context!$K$2:$AC$348,8,FALSE)</f>
        <v>0.6</v>
      </c>
      <c r="AJ619" s="149">
        <f>VLOOKUP($J619,context!$K$2:$AC$348,9,FALSE)</f>
        <v>0.2</v>
      </c>
      <c r="AK619" s="149">
        <f>VLOOKUP($J619,context!$K$2:$AC$348,10,FALSE)</f>
        <v>0</v>
      </c>
      <c r="AL619" s="149">
        <f>VLOOKUP($J619,context!$K$2:$AC$348,11,FALSE)</f>
        <v>0.6</v>
      </c>
      <c r="AM619" s="149">
        <f>VLOOKUP($J619,context!$K$2:$AC$348,12,FALSE)</f>
        <v>0</v>
      </c>
      <c r="AN619" s="149">
        <f>VLOOKUP($J619,context!$K$2:$AC$348,13,FALSE)</f>
        <v>0</v>
      </c>
      <c r="AO619" s="149">
        <f>VLOOKUP($J619,context!$K$2:$AC$348,14,FALSE)</f>
        <v>0.6</v>
      </c>
      <c r="AP619" s="149">
        <f>VLOOKUP($J619,context!$K$2:$AC$348,15,FALSE)</f>
        <v>0</v>
      </c>
      <c r="AQ619" s="149">
        <f>VLOOKUP($J619,context!$K$2:$AC$348,16,FALSE)</f>
        <v>0</v>
      </c>
      <c r="AR619" s="149">
        <f t="shared" si="11"/>
        <v>2</v>
      </c>
    </row>
    <row r="620" spans="1:44" hidden="1">
      <c r="A620" s="52">
        <v>816</v>
      </c>
      <c r="B620" s="52" t="s">
        <v>13</v>
      </c>
      <c r="C620" s="117" t="s">
        <v>1902</v>
      </c>
      <c r="E620" s="69" t="s">
        <v>2271</v>
      </c>
      <c r="G620" s="62" t="s">
        <v>2212</v>
      </c>
      <c r="J620" s="70" t="s">
        <v>702</v>
      </c>
      <c r="K620" s="61" t="s">
        <v>2213</v>
      </c>
      <c r="N620" s="63">
        <v>0.8</v>
      </c>
      <c r="P620" s="77" t="s">
        <v>65</v>
      </c>
      <c r="Q620" s="67" t="s">
        <v>108</v>
      </c>
      <c r="R620" s="68" t="s">
        <v>145</v>
      </c>
      <c r="S620" s="74" t="s">
        <v>66</v>
      </c>
      <c r="T620" s="115" t="s">
        <v>66</v>
      </c>
      <c r="U620" s="121" t="s">
        <v>171</v>
      </c>
      <c r="W620" s="69" t="s">
        <v>609</v>
      </c>
      <c r="AB620" s="69" t="s">
        <v>2596</v>
      </c>
      <c r="AC620" s="69">
        <v>0</v>
      </c>
      <c r="AE620" s="131" t="s">
        <v>2776</v>
      </c>
      <c r="AF620" s="149">
        <f>VLOOKUP($J620,context!$K$2:$AC$348,5,FALSE)</f>
        <v>0</v>
      </c>
      <c r="AG620" s="149">
        <f>VLOOKUP($J620,context!$K$2:$AC$348,6,FALSE)</f>
        <v>0</v>
      </c>
      <c r="AH620" s="149">
        <f>VLOOKUP($J620,context!$K$2:$AC$348,7,FALSE)</f>
        <v>0</v>
      </c>
      <c r="AI620" s="149">
        <f>VLOOKUP($J620,context!$K$2:$AC$348,8,FALSE)</f>
        <v>0.6</v>
      </c>
      <c r="AJ620" s="149">
        <f>VLOOKUP($J620,context!$K$2:$AC$348,9,FALSE)</f>
        <v>0.2</v>
      </c>
      <c r="AK620" s="149">
        <f>VLOOKUP($J620,context!$K$2:$AC$348,10,FALSE)</f>
        <v>0</v>
      </c>
      <c r="AL620" s="149">
        <f>VLOOKUP($J620,context!$K$2:$AC$348,11,FALSE)</f>
        <v>0.6</v>
      </c>
      <c r="AM620" s="149">
        <f>VLOOKUP($J620,context!$K$2:$AC$348,12,FALSE)</f>
        <v>0</v>
      </c>
      <c r="AN620" s="149">
        <f>VLOOKUP($J620,context!$K$2:$AC$348,13,FALSE)</f>
        <v>0</v>
      </c>
      <c r="AO620" s="149">
        <f>VLOOKUP($J620,context!$K$2:$AC$348,14,FALSE)</f>
        <v>0.6</v>
      </c>
      <c r="AP620" s="149">
        <f>VLOOKUP($J620,context!$K$2:$AC$348,15,FALSE)</f>
        <v>0</v>
      </c>
      <c r="AQ620" s="149">
        <f>VLOOKUP($J620,context!$K$2:$AC$348,16,FALSE)</f>
        <v>0</v>
      </c>
      <c r="AR620" s="149">
        <f t="shared" si="11"/>
        <v>2</v>
      </c>
    </row>
    <row r="621" spans="1:44" hidden="1">
      <c r="A621" s="122">
        <v>902</v>
      </c>
      <c r="B621" s="52" t="s">
        <v>13</v>
      </c>
      <c r="C621" s="123" t="s">
        <v>2413</v>
      </c>
      <c r="D621" s="123" t="s">
        <v>2560</v>
      </c>
      <c r="E621" s="122" t="s">
        <v>2414</v>
      </c>
      <c r="F621" s="122">
        <v>4</v>
      </c>
      <c r="G621" s="124" t="s">
        <v>702</v>
      </c>
      <c r="H621" s="122"/>
      <c r="I621" s="122"/>
      <c r="J621" s="70" t="s">
        <v>702</v>
      </c>
      <c r="K621" s="122" t="s">
        <v>2561</v>
      </c>
      <c r="L621" s="122"/>
      <c r="M621" s="122"/>
      <c r="N621" s="123">
        <v>0.8</v>
      </c>
      <c r="O621" s="126"/>
      <c r="P621" s="122" t="s">
        <v>65</v>
      </c>
      <c r="Q621" s="127" t="s">
        <v>108</v>
      </c>
      <c r="R621" s="125" t="s">
        <v>145</v>
      </c>
      <c r="S621" s="125" t="s">
        <v>66</v>
      </c>
      <c r="T621" s="123" t="s">
        <v>66</v>
      </c>
      <c r="U621" s="127" t="s">
        <v>171</v>
      </c>
      <c r="V621" s="127"/>
      <c r="W621" s="69" t="s">
        <v>609</v>
      </c>
      <c r="X621" s="122" t="s">
        <v>609</v>
      </c>
      <c r="Y621" s="122"/>
      <c r="Z621" s="122"/>
      <c r="AA621" s="122"/>
      <c r="AB621" s="122" t="s">
        <v>2837</v>
      </c>
      <c r="AC621" s="69">
        <v>0</v>
      </c>
      <c r="AE621" s="131" t="s">
        <v>2776</v>
      </c>
      <c r="AF621" s="149">
        <f>VLOOKUP($J621,context!$K$2:$AC$348,5,FALSE)</f>
        <v>0</v>
      </c>
      <c r="AG621" s="149">
        <f>VLOOKUP($J621,context!$K$2:$AC$348,6,FALSE)</f>
        <v>0</v>
      </c>
      <c r="AH621" s="149">
        <f>VLOOKUP($J621,context!$K$2:$AC$348,7,FALSE)</f>
        <v>0</v>
      </c>
      <c r="AI621" s="149">
        <f>VLOOKUP($J621,context!$K$2:$AC$348,8,FALSE)</f>
        <v>0.6</v>
      </c>
      <c r="AJ621" s="149">
        <f>VLOOKUP($J621,context!$K$2:$AC$348,9,FALSE)</f>
        <v>0.2</v>
      </c>
      <c r="AK621" s="149">
        <f>VLOOKUP($J621,context!$K$2:$AC$348,10,FALSE)</f>
        <v>0</v>
      </c>
      <c r="AL621" s="149">
        <f>VLOOKUP($J621,context!$K$2:$AC$348,11,FALSE)</f>
        <v>0.6</v>
      </c>
      <c r="AM621" s="149">
        <f>VLOOKUP($J621,context!$K$2:$AC$348,12,FALSE)</f>
        <v>0</v>
      </c>
      <c r="AN621" s="149">
        <f>VLOOKUP($J621,context!$K$2:$AC$348,13,FALSE)</f>
        <v>0</v>
      </c>
      <c r="AO621" s="149">
        <f>VLOOKUP($J621,context!$K$2:$AC$348,14,FALSE)</f>
        <v>0.6</v>
      </c>
      <c r="AP621" s="149">
        <f>VLOOKUP($J621,context!$K$2:$AC$348,15,FALSE)</f>
        <v>0</v>
      </c>
      <c r="AQ621" s="149">
        <f>VLOOKUP($J621,context!$K$2:$AC$348,16,FALSE)</f>
        <v>0</v>
      </c>
      <c r="AR621" s="149">
        <f t="shared" si="11"/>
        <v>2</v>
      </c>
    </row>
    <row r="622" spans="1:44" hidden="1">
      <c r="A622" s="52">
        <v>20</v>
      </c>
      <c r="B622" s="52" t="s">
        <v>13</v>
      </c>
      <c r="C622" s="66" t="s">
        <v>44</v>
      </c>
      <c r="D622" s="52"/>
      <c r="E622" s="77" t="s">
        <v>629</v>
      </c>
      <c r="F622" s="50">
        <v>4</v>
      </c>
      <c r="G622" s="77" t="s">
        <v>338</v>
      </c>
      <c r="H622" s="77"/>
      <c r="I622" s="69" t="s">
        <v>338</v>
      </c>
      <c r="J622" s="70" t="s">
        <v>2835</v>
      </c>
      <c r="K622" s="77" t="s">
        <v>637</v>
      </c>
      <c r="L622" s="77"/>
      <c r="M622" s="77"/>
      <c r="N622" s="6">
        <v>0.6</v>
      </c>
      <c r="O622" s="55"/>
      <c r="P622" s="77" t="s">
        <v>65</v>
      </c>
      <c r="Q622" s="67" t="s">
        <v>108</v>
      </c>
      <c r="R622" s="68" t="s">
        <v>145</v>
      </c>
      <c r="S622" s="74" t="s">
        <v>66</v>
      </c>
      <c r="T622" s="115" t="s">
        <v>66</v>
      </c>
      <c r="U622" s="121" t="s">
        <v>171</v>
      </c>
      <c r="V622" s="121" t="s">
        <v>167</v>
      </c>
      <c r="W622" s="69" t="s">
        <v>609</v>
      </c>
      <c r="X622" s="77"/>
      <c r="Y622" s="77"/>
      <c r="Z622" s="77"/>
      <c r="AB622" s="77" t="s">
        <v>2837</v>
      </c>
      <c r="AC622" s="69">
        <v>0</v>
      </c>
      <c r="AD622" s="7"/>
      <c r="AE622" s="131" t="s">
        <v>2776</v>
      </c>
      <c r="AF622" s="149">
        <f>VLOOKUP($J622,context!$K$2:$AC$348,5,FALSE)</f>
        <v>0</v>
      </c>
      <c r="AG622" s="149">
        <f>VLOOKUP($J622,context!$K$2:$AC$348,6,FALSE)</f>
        <v>0</v>
      </c>
      <c r="AH622" s="149">
        <f>VLOOKUP($J622,context!$K$2:$AC$348,7,FALSE)</f>
        <v>0</v>
      </c>
      <c r="AI622" s="149">
        <f>VLOOKUP($J622,context!$K$2:$AC$348,8,FALSE)</f>
        <v>0.6</v>
      </c>
      <c r="AJ622" s="149">
        <f>VLOOKUP($J622,context!$K$2:$AC$348,9,FALSE)</f>
        <v>0.2</v>
      </c>
      <c r="AK622" s="149">
        <f>VLOOKUP($J622,context!$K$2:$AC$348,10,FALSE)</f>
        <v>0</v>
      </c>
      <c r="AL622" s="149">
        <f>VLOOKUP($J622,context!$K$2:$AC$348,11,FALSE)</f>
        <v>0.4</v>
      </c>
      <c r="AM622" s="149">
        <f>VLOOKUP($J622,context!$K$2:$AC$348,12,FALSE)</f>
        <v>0</v>
      </c>
      <c r="AN622" s="149">
        <f>VLOOKUP($J622,context!$K$2:$AC$348,13,FALSE)</f>
        <v>0</v>
      </c>
      <c r="AO622" s="149">
        <f>VLOOKUP($J622,context!$K$2:$AC$348,14,FALSE)</f>
        <v>0.6</v>
      </c>
      <c r="AP622" s="149">
        <f>VLOOKUP($J622,context!$K$2:$AC$348,15,FALSE)</f>
        <v>0</v>
      </c>
      <c r="AQ622" s="149">
        <f>VLOOKUP($J622,context!$K$2:$AC$348,16,FALSE)</f>
        <v>0</v>
      </c>
      <c r="AR622" s="149">
        <f t="shared" si="11"/>
        <v>1.8000000000000003</v>
      </c>
    </row>
    <row r="623" spans="1:44" hidden="1">
      <c r="A623" s="52">
        <v>192</v>
      </c>
      <c r="B623" s="52" t="s">
        <v>13</v>
      </c>
      <c r="C623" s="66" t="s">
        <v>800</v>
      </c>
      <c r="D623" s="52" t="s">
        <v>801</v>
      </c>
      <c r="E623" s="77" t="s">
        <v>802</v>
      </c>
      <c r="F623" s="50">
        <v>4</v>
      </c>
      <c r="G623" s="50" t="s">
        <v>339</v>
      </c>
      <c r="H623" s="77"/>
      <c r="I623" s="69" t="s">
        <v>339</v>
      </c>
      <c r="J623" s="70" t="s">
        <v>2835</v>
      </c>
      <c r="K623" s="77" t="s">
        <v>803</v>
      </c>
      <c r="L623" s="77"/>
      <c r="M623" s="77"/>
      <c r="N623" s="6">
        <v>0.6</v>
      </c>
      <c r="O623" s="55">
        <v>43018</v>
      </c>
      <c r="P623" s="77" t="s">
        <v>65</v>
      </c>
      <c r="Q623" s="67" t="s">
        <v>108</v>
      </c>
      <c r="R623" s="68" t="s">
        <v>145</v>
      </c>
      <c r="S623" s="74" t="s">
        <v>66</v>
      </c>
      <c r="T623" s="115" t="s">
        <v>66</v>
      </c>
      <c r="U623" s="121" t="s">
        <v>97</v>
      </c>
      <c r="V623" s="121" t="s">
        <v>167</v>
      </c>
      <c r="W623" s="69" t="s">
        <v>609</v>
      </c>
      <c r="X623" s="77"/>
      <c r="Y623" s="77"/>
      <c r="Z623" s="77"/>
      <c r="AB623" s="77" t="s">
        <v>2837</v>
      </c>
      <c r="AC623" s="69">
        <v>0</v>
      </c>
      <c r="AD623" s="7"/>
      <c r="AE623" s="131" t="s">
        <v>2776</v>
      </c>
      <c r="AF623" s="149">
        <f>VLOOKUP($J623,context!$K$2:$AC$348,5,FALSE)</f>
        <v>0</v>
      </c>
      <c r="AG623" s="149">
        <f>VLOOKUP($J623,context!$K$2:$AC$348,6,FALSE)</f>
        <v>0</v>
      </c>
      <c r="AH623" s="149">
        <f>VLOOKUP($J623,context!$K$2:$AC$348,7,FALSE)</f>
        <v>0</v>
      </c>
      <c r="AI623" s="149">
        <f>VLOOKUP($J623,context!$K$2:$AC$348,8,FALSE)</f>
        <v>0.6</v>
      </c>
      <c r="AJ623" s="149">
        <f>VLOOKUP($J623,context!$K$2:$AC$348,9,FALSE)</f>
        <v>0.2</v>
      </c>
      <c r="AK623" s="149">
        <f>VLOOKUP($J623,context!$K$2:$AC$348,10,FALSE)</f>
        <v>0</v>
      </c>
      <c r="AL623" s="149">
        <f>VLOOKUP($J623,context!$K$2:$AC$348,11,FALSE)</f>
        <v>0.4</v>
      </c>
      <c r="AM623" s="149">
        <f>VLOOKUP($J623,context!$K$2:$AC$348,12,FALSE)</f>
        <v>0</v>
      </c>
      <c r="AN623" s="149">
        <f>VLOOKUP($J623,context!$K$2:$AC$348,13,FALSE)</f>
        <v>0</v>
      </c>
      <c r="AO623" s="149">
        <f>VLOOKUP($J623,context!$K$2:$AC$348,14,FALSE)</f>
        <v>0.6</v>
      </c>
      <c r="AP623" s="149">
        <f>VLOOKUP($J623,context!$K$2:$AC$348,15,FALSE)</f>
        <v>0</v>
      </c>
      <c r="AQ623" s="149">
        <f>VLOOKUP($J623,context!$K$2:$AC$348,16,FALSE)</f>
        <v>0</v>
      </c>
      <c r="AR623" s="149">
        <f t="shared" si="11"/>
        <v>1.8000000000000003</v>
      </c>
    </row>
    <row r="624" spans="1:44" hidden="1">
      <c r="A624" s="52">
        <v>230</v>
      </c>
      <c r="B624" s="52" t="s">
        <v>13</v>
      </c>
      <c r="C624" s="115" t="s">
        <v>41</v>
      </c>
      <c r="D624" s="52" t="s">
        <v>812</v>
      </c>
      <c r="E624" s="77" t="s">
        <v>842</v>
      </c>
      <c r="F624" s="50">
        <v>4</v>
      </c>
      <c r="G624" s="50" t="s">
        <v>337</v>
      </c>
      <c r="H624" s="50"/>
      <c r="I624" s="69" t="s">
        <v>337</v>
      </c>
      <c r="J624" s="70" t="s">
        <v>2835</v>
      </c>
      <c r="K624" s="77" t="s">
        <v>637</v>
      </c>
      <c r="L624" s="77"/>
      <c r="M624" s="77" t="s">
        <v>815</v>
      </c>
      <c r="N624" s="6">
        <v>0.6</v>
      </c>
      <c r="O624" s="6"/>
      <c r="P624" s="77" t="s">
        <v>65</v>
      </c>
      <c r="Q624" s="67" t="s">
        <v>108</v>
      </c>
      <c r="R624" s="68" t="s">
        <v>145</v>
      </c>
      <c r="S624" s="74" t="s">
        <v>66</v>
      </c>
      <c r="T624" s="115" t="s">
        <v>66</v>
      </c>
      <c r="U624" s="121" t="s">
        <v>171</v>
      </c>
      <c r="V624" s="121" t="s">
        <v>167</v>
      </c>
      <c r="W624" s="77" t="s">
        <v>609</v>
      </c>
      <c r="X624" s="77"/>
      <c r="Y624" s="77"/>
      <c r="Z624" s="77"/>
      <c r="AB624" s="77" t="s">
        <v>2837</v>
      </c>
      <c r="AC624" s="69">
        <v>0</v>
      </c>
      <c r="AD624" s="7"/>
      <c r="AE624" s="131" t="s">
        <v>2776</v>
      </c>
      <c r="AF624" s="149">
        <f>VLOOKUP($J624,context!$K$2:$AC$348,5,FALSE)</f>
        <v>0</v>
      </c>
      <c r="AG624" s="149">
        <f>VLOOKUP($J624,context!$K$2:$AC$348,6,FALSE)</f>
        <v>0</v>
      </c>
      <c r="AH624" s="149">
        <f>VLOOKUP($J624,context!$K$2:$AC$348,7,FALSE)</f>
        <v>0</v>
      </c>
      <c r="AI624" s="149">
        <f>VLOOKUP($J624,context!$K$2:$AC$348,8,FALSE)</f>
        <v>0.6</v>
      </c>
      <c r="AJ624" s="149">
        <f>VLOOKUP($J624,context!$K$2:$AC$348,9,FALSE)</f>
        <v>0.2</v>
      </c>
      <c r="AK624" s="149">
        <f>VLOOKUP($J624,context!$K$2:$AC$348,10,FALSE)</f>
        <v>0</v>
      </c>
      <c r="AL624" s="149">
        <f>VLOOKUP($J624,context!$K$2:$AC$348,11,FALSE)</f>
        <v>0.4</v>
      </c>
      <c r="AM624" s="149">
        <f>VLOOKUP($J624,context!$K$2:$AC$348,12,FALSE)</f>
        <v>0</v>
      </c>
      <c r="AN624" s="149">
        <f>VLOOKUP($J624,context!$K$2:$AC$348,13,FALSE)</f>
        <v>0</v>
      </c>
      <c r="AO624" s="149">
        <f>VLOOKUP($J624,context!$K$2:$AC$348,14,FALSE)</f>
        <v>0.6</v>
      </c>
      <c r="AP624" s="149">
        <f>VLOOKUP($J624,context!$K$2:$AC$348,15,FALSE)</f>
        <v>0</v>
      </c>
      <c r="AQ624" s="149">
        <f>VLOOKUP($J624,context!$K$2:$AC$348,16,FALSE)</f>
        <v>0</v>
      </c>
      <c r="AR624" s="149">
        <f t="shared" si="11"/>
        <v>1.8000000000000003</v>
      </c>
    </row>
    <row r="625" spans="1:44" hidden="1">
      <c r="A625" s="52">
        <v>565</v>
      </c>
      <c r="B625" s="52" t="s">
        <v>13</v>
      </c>
      <c r="C625" s="114" t="s">
        <v>1732</v>
      </c>
      <c r="E625" s="69" t="s">
        <v>1891</v>
      </c>
      <c r="F625" s="61">
        <v>3</v>
      </c>
      <c r="G625" s="69" t="s">
        <v>1701</v>
      </c>
      <c r="I625" s="69" t="s">
        <v>1701</v>
      </c>
      <c r="J625" s="70" t="s">
        <v>2835</v>
      </c>
      <c r="K625" s="61" t="s">
        <v>1813</v>
      </c>
      <c r="M625" s="61" t="s">
        <v>1814</v>
      </c>
      <c r="N625" s="63">
        <v>0.6</v>
      </c>
      <c r="P625" s="77" t="s">
        <v>65</v>
      </c>
      <c r="Q625" s="67" t="s">
        <v>108</v>
      </c>
      <c r="R625" s="68" t="s">
        <v>145</v>
      </c>
      <c r="S625" s="74" t="s">
        <v>66</v>
      </c>
      <c r="T625" s="115" t="s">
        <v>66</v>
      </c>
      <c r="U625" s="121" t="s">
        <v>171</v>
      </c>
      <c r="V625" s="121" t="s">
        <v>167</v>
      </c>
      <c r="W625" s="69" t="s">
        <v>609</v>
      </c>
      <c r="AB625" s="61" t="s">
        <v>2837</v>
      </c>
      <c r="AC625" s="69">
        <v>0</v>
      </c>
      <c r="AE625" s="131" t="s">
        <v>2776</v>
      </c>
      <c r="AF625" s="149">
        <f>VLOOKUP($J625,context!$K$2:$AC$348,5,FALSE)</f>
        <v>0</v>
      </c>
      <c r="AG625" s="149">
        <f>VLOOKUP($J625,context!$K$2:$AC$348,6,FALSE)</f>
        <v>0</v>
      </c>
      <c r="AH625" s="149">
        <f>VLOOKUP($J625,context!$K$2:$AC$348,7,FALSE)</f>
        <v>0</v>
      </c>
      <c r="AI625" s="149">
        <f>VLOOKUP($J625,context!$K$2:$AC$348,8,FALSE)</f>
        <v>0.6</v>
      </c>
      <c r="AJ625" s="149">
        <f>VLOOKUP($J625,context!$K$2:$AC$348,9,FALSE)</f>
        <v>0.2</v>
      </c>
      <c r="AK625" s="149">
        <f>VLOOKUP($J625,context!$K$2:$AC$348,10,FALSE)</f>
        <v>0</v>
      </c>
      <c r="AL625" s="149">
        <f>VLOOKUP($J625,context!$K$2:$AC$348,11,FALSE)</f>
        <v>0.4</v>
      </c>
      <c r="AM625" s="149">
        <f>VLOOKUP($J625,context!$K$2:$AC$348,12,FALSE)</f>
        <v>0</v>
      </c>
      <c r="AN625" s="149">
        <f>VLOOKUP($J625,context!$K$2:$AC$348,13,FALSE)</f>
        <v>0</v>
      </c>
      <c r="AO625" s="149">
        <f>VLOOKUP($J625,context!$K$2:$AC$348,14,FALSE)</f>
        <v>0.6</v>
      </c>
      <c r="AP625" s="149">
        <f>VLOOKUP($J625,context!$K$2:$AC$348,15,FALSE)</f>
        <v>0</v>
      </c>
      <c r="AQ625" s="149">
        <f>VLOOKUP($J625,context!$K$2:$AC$348,16,FALSE)</f>
        <v>0</v>
      </c>
      <c r="AR625" s="149">
        <f t="shared" si="11"/>
        <v>1.8000000000000003</v>
      </c>
    </row>
    <row r="626" spans="1:44" hidden="1">
      <c r="A626" s="52">
        <v>629</v>
      </c>
      <c r="B626" s="52" t="s">
        <v>13</v>
      </c>
      <c r="C626" s="117" t="s">
        <v>1902</v>
      </c>
      <c r="E626" s="69" t="s">
        <v>2271</v>
      </c>
      <c r="G626" s="62" t="s">
        <v>1701</v>
      </c>
      <c r="J626" s="70" t="s">
        <v>2835</v>
      </c>
      <c r="K626" s="61" t="s">
        <v>1813</v>
      </c>
      <c r="N626" s="63">
        <v>0.6</v>
      </c>
      <c r="P626" s="69" t="s">
        <v>65</v>
      </c>
      <c r="Q626" s="67" t="s">
        <v>108</v>
      </c>
      <c r="R626" s="68" t="s">
        <v>145</v>
      </c>
      <c r="S626" s="74" t="s">
        <v>66</v>
      </c>
      <c r="T626" s="115" t="s">
        <v>66</v>
      </c>
      <c r="U626" s="121" t="s">
        <v>171</v>
      </c>
      <c r="V626" s="121" t="s">
        <v>167</v>
      </c>
      <c r="W626" s="69" t="s">
        <v>609</v>
      </c>
      <c r="AB626" s="61" t="s">
        <v>2837</v>
      </c>
      <c r="AC626" s="69">
        <v>0</v>
      </c>
      <c r="AE626" s="131" t="s">
        <v>2776</v>
      </c>
      <c r="AF626" s="149">
        <f>VLOOKUP($J626,context!$K$2:$AC$348,5,FALSE)</f>
        <v>0</v>
      </c>
      <c r="AG626" s="149">
        <f>VLOOKUP($J626,context!$K$2:$AC$348,6,FALSE)</f>
        <v>0</v>
      </c>
      <c r="AH626" s="149">
        <f>VLOOKUP($J626,context!$K$2:$AC$348,7,FALSE)</f>
        <v>0</v>
      </c>
      <c r="AI626" s="149">
        <f>VLOOKUP($J626,context!$K$2:$AC$348,8,FALSE)</f>
        <v>0.6</v>
      </c>
      <c r="AJ626" s="149">
        <f>VLOOKUP($J626,context!$K$2:$AC$348,9,FALSE)</f>
        <v>0.2</v>
      </c>
      <c r="AK626" s="149">
        <f>VLOOKUP($J626,context!$K$2:$AC$348,10,FALSE)</f>
        <v>0</v>
      </c>
      <c r="AL626" s="149">
        <f>VLOOKUP($J626,context!$K$2:$AC$348,11,FALSE)</f>
        <v>0.4</v>
      </c>
      <c r="AM626" s="149">
        <f>VLOOKUP($J626,context!$K$2:$AC$348,12,FALSE)</f>
        <v>0</v>
      </c>
      <c r="AN626" s="149">
        <f>VLOOKUP($J626,context!$K$2:$AC$348,13,FALSE)</f>
        <v>0</v>
      </c>
      <c r="AO626" s="149">
        <f>VLOOKUP($J626,context!$K$2:$AC$348,14,FALSE)</f>
        <v>0.6</v>
      </c>
      <c r="AP626" s="149">
        <f>VLOOKUP($J626,context!$K$2:$AC$348,15,FALSE)</f>
        <v>0</v>
      </c>
      <c r="AQ626" s="149">
        <f>VLOOKUP($J626,context!$K$2:$AC$348,16,FALSE)</f>
        <v>0</v>
      </c>
      <c r="AR626" s="149">
        <f t="shared" si="11"/>
        <v>1.8000000000000003</v>
      </c>
    </row>
    <row r="627" spans="1:44" hidden="1">
      <c r="A627" s="52">
        <v>368</v>
      </c>
      <c r="B627" s="52" t="s">
        <v>2708</v>
      </c>
      <c r="C627" s="66" t="s">
        <v>905</v>
      </c>
      <c r="D627" s="52"/>
      <c r="E627" s="77" t="s">
        <v>906</v>
      </c>
      <c r="F627" s="50">
        <v>5</v>
      </c>
      <c r="G627" s="50" t="s">
        <v>1044</v>
      </c>
      <c r="H627" s="77" t="s">
        <v>1064</v>
      </c>
      <c r="I627" s="69" t="s">
        <v>1065</v>
      </c>
      <c r="J627" s="70" t="s">
        <v>2836</v>
      </c>
      <c r="K627" s="77"/>
      <c r="L627" s="77">
        <v>0</v>
      </c>
      <c r="M627" s="77"/>
      <c r="N627" s="6">
        <v>0.8</v>
      </c>
      <c r="O627" s="55">
        <v>43015</v>
      </c>
      <c r="P627" s="77" t="s">
        <v>65</v>
      </c>
      <c r="Q627" s="67" t="s">
        <v>108</v>
      </c>
      <c r="R627" s="68" t="s">
        <v>145</v>
      </c>
      <c r="S627" s="74" t="s">
        <v>66</v>
      </c>
      <c r="T627" s="115" t="s">
        <v>66</v>
      </c>
      <c r="U627" s="121" t="s">
        <v>171</v>
      </c>
      <c r="V627" s="121" t="s">
        <v>167</v>
      </c>
      <c r="W627" s="69" t="s">
        <v>609</v>
      </c>
      <c r="X627" s="69"/>
      <c r="Y627" s="77"/>
      <c r="Z627" s="77"/>
      <c r="AB627" s="77" t="s">
        <v>2837</v>
      </c>
      <c r="AC627" s="69">
        <v>0</v>
      </c>
      <c r="AD627" s="7"/>
      <c r="AE627" s="131" t="s">
        <v>2776</v>
      </c>
      <c r="AF627" s="149">
        <f>VLOOKUP($J627,context!$K$2:$AC$348,5,FALSE)</f>
        <v>0</v>
      </c>
      <c r="AG627" s="149">
        <f>VLOOKUP($J627,context!$K$2:$AC$348,6,FALSE)</f>
        <v>0</v>
      </c>
      <c r="AH627" s="149">
        <f>VLOOKUP($J627,context!$K$2:$AC$348,7,FALSE)</f>
        <v>0</v>
      </c>
      <c r="AI627" s="149">
        <f>VLOOKUP($J627,context!$K$2:$AC$348,8,FALSE)</f>
        <v>0</v>
      </c>
      <c r="AJ627" s="149">
        <f>VLOOKUP($J627,context!$K$2:$AC$348,9,FALSE)</f>
        <v>0.2</v>
      </c>
      <c r="AK627" s="149">
        <f>VLOOKUP($J627,context!$K$2:$AC$348,10,FALSE)</f>
        <v>0.2</v>
      </c>
      <c r="AL627" s="149">
        <f>VLOOKUP($J627,context!$K$2:$AC$348,11,FALSE)</f>
        <v>0.2</v>
      </c>
      <c r="AM627" s="149">
        <f>VLOOKUP($J627,context!$K$2:$AC$348,12,FALSE)</f>
        <v>0</v>
      </c>
      <c r="AN627" s="149">
        <f>VLOOKUP($J627,context!$K$2:$AC$348,13,FALSE)</f>
        <v>0.4</v>
      </c>
      <c r="AO627" s="149">
        <f>VLOOKUP($J627,context!$K$2:$AC$348,14,FALSE)</f>
        <v>0.2</v>
      </c>
      <c r="AP627" s="149">
        <f>VLOOKUP($J627,context!$K$2:$AC$348,15,FALSE)</f>
        <v>0</v>
      </c>
      <c r="AQ627" s="149">
        <f>VLOOKUP($J627,context!$K$2:$AC$348,16,FALSE)</f>
        <v>1</v>
      </c>
      <c r="AR627" s="149">
        <f t="shared" si="11"/>
        <v>2.2000000000000002</v>
      </c>
    </row>
    <row r="628" spans="1:44" hidden="1">
      <c r="A628" s="52">
        <v>778</v>
      </c>
      <c r="B628" s="52" t="s">
        <v>13</v>
      </c>
      <c r="C628" s="117" t="s">
        <v>1902</v>
      </c>
      <c r="E628" s="69" t="s">
        <v>2271</v>
      </c>
      <c r="G628" s="62" t="s">
        <v>2154</v>
      </c>
      <c r="J628" s="70" t="s">
        <v>2345</v>
      </c>
      <c r="K628" s="61" t="s">
        <v>2155</v>
      </c>
      <c r="N628" s="63">
        <v>0.5</v>
      </c>
      <c r="P628" s="77" t="s">
        <v>65</v>
      </c>
      <c r="Q628" s="67" t="s">
        <v>108</v>
      </c>
      <c r="R628" s="68" t="s">
        <v>145</v>
      </c>
      <c r="S628" s="74" t="s">
        <v>66</v>
      </c>
      <c r="T628" s="115" t="s">
        <v>66</v>
      </c>
      <c r="U628" s="121" t="s">
        <v>171</v>
      </c>
      <c r="V628" s="121" t="s">
        <v>167</v>
      </c>
      <c r="AB628" s="61" t="s">
        <v>2837</v>
      </c>
      <c r="AC628" s="69">
        <v>0</v>
      </c>
      <c r="AE628" s="131" t="s">
        <v>2776</v>
      </c>
      <c r="AF628" s="149">
        <f>VLOOKUP($J628,context!$K$2:$AC$348,5,FALSE)</f>
        <v>0</v>
      </c>
      <c r="AG628" s="149">
        <f>VLOOKUP($J628,context!$K$2:$AC$348,6,FALSE)</f>
        <v>0</v>
      </c>
      <c r="AH628" s="149">
        <f>VLOOKUP($J628,context!$K$2:$AC$348,7,FALSE)</f>
        <v>0</v>
      </c>
      <c r="AI628" s="149">
        <f>VLOOKUP($J628,context!$K$2:$AC$348,8,FALSE)</f>
        <v>0</v>
      </c>
      <c r="AJ628" s="149">
        <f>VLOOKUP($J628,context!$K$2:$AC$348,9,FALSE)</f>
        <v>0.2</v>
      </c>
      <c r="AK628" s="149">
        <f>VLOOKUP($J628,context!$K$2:$AC$348,10,FALSE)</f>
        <v>0</v>
      </c>
      <c r="AL628" s="149">
        <f>VLOOKUP($J628,context!$K$2:$AC$348,11,FALSE)</f>
        <v>0.2</v>
      </c>
      <c r="AM628" s="149">
        <f>VLOOKUP($J628,context!$K$2:$AC$348,12,FALSE)</f>
        <v>0</v>
      </c>
      <c r="AN628" s="149">
        <f>VLOOKUP($J628,context!$K$2:$AC$348,13,FALSE)</f>
        <v>0</v>
      </c>
      <c r="AO628" s="149">
        <f>VLOOKUP($J628,context!$K$2:$AC$348,14,FALSE)</f>
        <v>0.2</v>
      </c>
      <c r="AP628" s="149">
        <f>VLOOKUP($J628,context!$K$2:$AC$348,15,FALSE)</f>
        <v>0</v>
      </c>
      <c r="AQ628" s="149">
        <f>VLOOKUP($J628,context!$K$2:$AC$348,16,FALSE)</f>
        <v>0</v>
      </c>
      <c r="AR628" s="149">
        <f t="shared" si="11"/>
        <v>0.60000000000000009</v>
      </c>
    </row>
    <row r="629" spans="1:44" hidden="1">
      <c r="A629" s="122">
        <v>903</v>
      </c>
      <c r="B629" s="52" t="s">
        <v>13</v>
      </c>
      <c r="C629" s="123" t="s">
        <v>2413</v>
      </c>
      <c r="D629" s="123" t="s">
        <v>2562</v>
      </c>
      <c r="E629" s="122" t="s">
        <v>2414</v>
      </c>
      <c r="F629" s="122">
        <v>3</v>
      </c>
      <c r="G629" s="128" t="s">
        <v>2563</v>
      </c>
      <c r="H629" s="122"/>
      <c r="I629" s="122"/>
      <c r="J629" s="125" t="s">
        <v>2579</v>
      </c>
      <c r="K629" s="122" t="s">
        <v>2564</v>
      </c>
      <c r="L629" s="122"/>
      <c r="M629" s="122"/>
      <c r="N629" s="123">
        <v>0</v>
      </c>
      <c r="O629" s="126"/>
      <c r="P629" s="122" t="s">
        <v>248</v>
      </c>
      <c r="Q629" s="127" t="s">
        <v>248</v>
      </c>
      <c r="R629" s="68" t="s">
        <v>248</v>
      </c>
      <c r="S629" s="74" t="s">
        <v>231</v>
      </c>
      <c r="T629" s="115" t="s">
        <v>231</v>
      </c>
      <c r="U629" s="121" t="s">
        <v>171</v>
      </c>
      <c r="V629" s="121" t="s">
        <v>230</v>
      </c>
      <c r="W629" s="122"/>
      <c r="X629" s="122"/>
      <c r="Y629" s="122"/>
      <c r="Z629" s="122"/>
      <c r="AA629" s="122"/>
      <c r="AB629" s="122" t="s">
        <v>2846</v>
      </c>
      <c r="AC629" s="69">
        <v>-1</v>
      </c>
      <c r="AD629" s="66" t="s">
        <v>2882</v>
      </c>
      <c r="AE629" s="70" t="s">
        <v>2776</v>
      </c>
      <c r="AF629" s="149" t="e">
        <f>VLOOKUP($J629,context!$K$2:$AC$348,5,FALSE)</f>
        <v>#N/A</v>
      </c>
      <c r="AG629" s="149" t="e">
        <f>VLOOKUP($J629,context!$K$2:$AC$348,6,FALSE)</f>
        <v>#N/A</v>
      </c>
      <c r="AH629" s="149" t="e">
        <f>VLOOKUP($J629,context!$K$2:$AC$348,7,FALSE)</f>
        <v>#N/A</v>
      </c>
      <c r="AI629" s="149" t="e">
        <f>VLOOKUP($J629,context!$K$2:$AC$348,8,FALSE)</f>
        <v>#N/A</v>
      </c>
      <c r="AJ629" s="149" t="e">
        <f>VLOOKUP($J629,context!$K$2:$AC$348,9,FALSE)</f>
        <v>#N/A</v>
      </c>
      <c r="AK629" s="149" t="e">
        <f>VLOOKUP($J629,context!$K$2:$AC$348,10,FALSE)</f>
        <v>#N/A</v>
      </c>
      <c r="AL629" s="149" t="e">
        <f>VLOOKUP($J629,context!$K$2:$AC$348,11,FALSE)</f>
        <v>#N/A</v>
      </c>
      <c r="AM629" s="149" t="e">
        <f>VLOOKUP($J629,context!$K$2:$AC$348,12,FALSE)</f>
        <v>#N/A</v>
      </c>
      <c r="AN629" s="149" t="e">
        <f>VLOOKUP($J629,context!$K$2:$AC$348,13,FALSE)</f>
        <v>#N/A</v>
      </c>
      <c r="AO629" s="149" t="e">
        <f>VLOOKUP($J629,context!$K$2:$AC$348,14,FALSE)</f>
        <v>#N/A</v>
      </c>
      <c r="AP629" s="149" t="e">
        <f>VLOOKUP($J629,context!$K$2:$AC$348,15,FALSE)</f>
        <v>#N/A</v>
      </c>
      <c r="AQ629" s="149" t="e">
        <f>VLOOKUP($J629,context!$K$2:$AC$348,16,FALSE)</f>
        <v>#N/A</v>
      </c>
      <c r="AR629" s="149" t="e">
        <f t="shared" si="11"/>
        <v>#N/A</v>
      </c>
    </row>
    <row r="630" spans="1:44" hidden="1">
      <c r="A630" s="122">
        <v>904</v>
      </c>
      <c r="B630" s="52" t="s">
        <v>13</v>
      </c>
      <c r="C630" s="123" t="s">
        <v>2413</v>
      </c>
      <c r="D630" s="123" t="s">
        <v>2565</v>
      </c>
      <c r="E630" s="122" t="s">
        <v>2414</v>
      </c>
      <c r="F630" s="122">
        <v>3</v>
      </c>
      <c r="G630" s="128" t="s">
        <v>2566</v>
      </c>
      <c r="H630" s="122"/>
      <c r="I630" s="122"/>
      <c r="J630" s="125" t="s">
        <v>2188</v>
      </c>
      <c r="K630" s="122" t="s">
        <v>2567</v>
      </c>
      <c r="L630" s="122"/>
      <c r="M630" s="122"/>
      <c r="N630" s="123">
        <v>0</v>
      </c>
      <c r="O630" s="126"/>
      <c r="P630" s="122" t="s">
        <v>248</v>
      </c>
      <c r="Q630" s="127" t="s">
        <v>248</v>
      </c>
      <c r="R630" s="68" t="s">
        <v>248</v>
      </c>
      <c r="S630" s="74" t="s">
        <v>66</v>
      </c>
      <c r="T630" s="115" t="s">
        <v>66</v>
      </c>
      <c r="U630" s="121" t="s">
        <v>171</v>
      </c>
      <c r="V630" s="121" t="s">
        <v>167</v>
      </c>
      <c r="W630" s="122"/>
      <c r="X630" s="122"/>
      <c r="Y630" s="122"/>
      <c r="Z630" s="122"/>
      <c r="AA630" s="122"/>
      <c r="AB630" s="122" t="s">
        <v>2846</v>
      </c>
      <c r="AC630" s="69">
        <v>-1</v>
      </c>
      <c r="AE630" s="131" t="s">
        <v>2776</v>
      </c>
      <c r="AF630" s="149" t="e">
        <f>VLOOKUP($J630,context!$K$2:$AC$348,5,FALSE)</f>
        <v>#N/A</v>
      </c>
      <c r="AG630" s="149" t="e">
        <f>VLOOKUP($J630,context!$K$2:$AC$348,6,FALSE)</f>
        <v>#N/A</v>
      </c>
      <c r="AH630" s="149" t="e">
        <f>VLOOKUP($J630,context!$K$2:$AC$348,7,FALSE)</f>
        <v>#N/A</v>
      </c>
      <c r="AI630" s="149" t="e">
        <f>VLOOKUP($J630,context!$K$2:$AC$348,8,FALSE)</f>
        <v>#N/A</v>
      </c>
      <c r="AJ630" s="149" t="e">
        <f>VLOOKUP($J630,context!$K$2:$AC$348,9,FALSE)</f>
        <v>#N/A</v>
      </c>
      <c r="AK630" s="149" t="e">
        <f>VLOOKUP($J630,context!$K$2:$AC$348,10,FALSE)</f>
        <v>#N/A</v>
      </c>
      <c r="AL630" s="149" t="e">
        <f>VLOOKUP($J630,context!$K$2:$AC$348,11,FALSE)</f>
        <v>#N/A</v>
      </c>
      <c r="AM630" s="149" t="e">
        <f>VLOOKUP($J630,context!$K$2:$AC$348,12,FALSE)</f>
        <v>#N/A</v>
      </c>
      <c r="AN630" s="149" t="e">
        <f>VLOOKUP($J630,context!$K$2:$AC$348,13,FALSE)</f>
        <v>#N/A</v>
      </c>
      <c r="AO630" s="149" t="e">
        <f>VLOOKUP($J630,context!$K$2:$AC$348,14,FALSE)</f>
        <v>#N/A</v>
      </c>
      <c r="AP630" s="149" t="e">
        <f>VLOOKUP($J630,context!$K$2:$AC$348,15,FALSE)</f>
        <v>#N/A</v>
      </c>
      <c r="AQ630" s="149" t="e">
        <f>VLOOKUP($J630,context!$K$2:$AC$348,16,FALSE)</f>
        <v>#N/A</v>
      </c>
      <c r="AR630" s="149" t="e">
        <f t="shared" si="11"/>
        <v>#N/A</v>
      </c>
    </row>
    <row r="631" spans="1:44" hidden="1">
      <c r="A631" s="52">
        <v>312</v>
      </c>
      <c r="B631" s="52" t="s">
        <v>2708</v>
      </c>
      <c r="C631" s="66" t="s">
        <v>905</v>
      </c>
      <c r="D631" s="52"/>
      <c r="E631" s="77" t="s">
        <v>906</v>
      </c>
      <c r="F631" s="50">
        <v>5</v>
      </c>
      <c r="G631" s="50" t="s">
        <v>938</v>
      </c>
      <c r="H631" s="77" t="s">
        <v>949</v>
      </c>
      <c r="I631" s="69" t="s">
        <v>950</v>
      </c>
      <c r="J631" s="70" t="s">
        <v>950</v>
      </c>
      <c r="K631" s="77"/>
      <c r="L631" s="77">
        <v>0</v>
      </c>
      <c r="M631" s="77"/>
      <c r="N631" s="6">
        <v>0.6</v>
      </c>
      <c r="O631" s="55">
        <v>43015</v>
      </c>
      <c r="P631" s="77" t="s">
        <v>65</v>
      </c>
      <c r="Q631" s="67" t="s">
        <v>184</v>
      </c>
      <c r="R631" s="68" t="s">
        <v>182</v>
      </c>
      <c r="S631" s="74" t="s">
        <v>182</v>
      </c>
      <c r="T631" s="115" t="s">
        <v>182</v>
      </c>
      <c r="U631" s="121" t="s">
        <v>171</v>
      </c>
      <c r="V631" s="121" t="s">
        <v>390</v>
      </c>
      <c r="W631" s="77"/>
      <c r="X631" s="69"/>
      <c r="Y631" s="69"/>
      <c r="Z631" s="69" t="s">
        <v>424</v>
      </c>
      <c r="AB631" s="69" t="s">
        <v>2847</v>
      </c>
      <c r="AC631" s="69">
        <v>0</v>
      </c>
      <c r="AD631" s="7"/>
      <c r="AE631" s="70" t="s">
        <v>188</v>
      </c>
      <c r="AF631" s="149">
        <f>VLOOKUP($J631,context!$K$2:$AC$348,5,FALSE)</f>
        <v>0</v>
      </c>
      <c r="AG631" s="149">
        <f>VLOOKUP($J631,context!$K$2:$AC$348,6,FALSE)</f>
        <v>0</v>
      </c>
      <c r="AH631" s="149">
        <f>VLOOKUP($J631,context!$K$2:$AC$348,7,FALSE)</f>
        <v>0</v>
      </c>
      <c r="AI631" s="149">
        <f>VLOOKUP($J631,context!$K$2:$AC$348,8,FALSE)</f>
        <v>0</v>
      </c>
      <c r="AJ631" s="149">
        <f>VLOOKUP($J631,context!$K$2:$AC$348,9,FALSE)</f>
        <v>0.4</v>
      </c>
      <c r="AK631" s="149">
        <f>VLOOKUP($J631,context!$K$2:$AC$348,10,FALSE)</f>
        <v>0</v>
      </c>
      <c r="AL631" s="149">
        <f>VLOOKUP($J631,context!$K$2:$AC$348,11,FALSE)</f>
        <v>0.6</v>
      </c>
      <c r="AM631" s="149">
        <f>VLOOKUP($J631,context!$K$2:$AC$348,12,FALSE)</f>
        <v>0.2</v>
      </c>
      <c r="AN631" s="149">
        <f>VLOOKUP($J631,context!$K$2:$AC$348,13,FALSE)</f>
        <v>0.6</v>
      </c>
      <c r="AO631" s="149">
        <f>VLOOKUP($J631,context!$K$2:$AC$348,14,FALSE)</f>
        <v>0</v>
      </c>
      <c r="AP631" s="149">
        <f>VLOOKUP($J631,context!$K$2:$AC$348,15,FALSE)</f>
        <v>0</v>
      </c>
      <c r="AQ631" s="149">
        <f>VLOOKUP($J631,context!$K$2:$AC$348,16,FALSE)</f>
        <v>0.2</v>
      </c>
      <c r="AR631" s="149">
        <f t="shared" si="11"/>
        <v>1.9999999999999998</v>
      </c>
    </row>
    <row r="632" spans="1:44" hidden="1">
      <c r="A632" s="52">
        <v>475</v>
      </c>
      <c r="B632" s="52" t="s">
        <v>13</v>
      </c>
      <c r="C632" s="66" t="s">
        <v>29</v>
      </c>
      <c r="D632" s="52" t="s">
        <v>1159</v>
      </c>
      <c r="E632" s="77" t="s">
        <v>1160</v>
      </c>
      <c r="F632" s="50">
        <v>3</v>
      </c>
      <c r="G632" s="50" t="s">
        <v>1184</v>
      </c>
      <c r="H632" s="77" t="s">
        <v>341</v>
      </c>
      <c r="I632" s="69" t="s">
        <v>341</v>
      </c>
      <c r="J632" s="70" t="s">
        <v>341</v>
      </c>
      <c r="K632" s="77"/>
      <c r="L632" s="77">
        <v>0</v>
      </c>
      <c r="M632" s="77"/>
      <c r="N632" s="6">
        <v>1</v>
      </c>
      <c r="O632" s="55"/>
      <c r="P632" s="77" t="s">
        <v>65</v>
      </c>
      <c r="Q632" s="67" t="s">
        <v>612</v>
      </c>
      <c r="R632" s="68" t="s">
        <v>97</v>
      </c>
      <c r="S632" s="74" t="s">
        <v>66</v>
      </c>
      <c r="T632" s="115" t="s">
        <v>66</v>
      </c>
      <c r="U632" s="121" t="s">
        <v>98</v>
      </c>
      <c r="V632" s="121" t="s">
        <v>341</v>
      </c>
      <c r="W632" s="77"/>
      <c r="X632" s="69" t="s">
        <v>609</v>
      </c>
      <c r="Y632" s="77"/>
      <c r="Z632" s="77"/>
      <c r="AB632" s="69" t="s">
        <v>2848</v>
      </c>
      <c r="AC632" s="69">
        <v>0</v>
      </c>
      <c r="AD632" s="7"/>
      <c r="AE632" s="48" t="s">
        <v>3037</v>
      </c>
      <c r="AF632" s="149">
        <f>VLOOKUP($J632,context!$K$2:$AC$348,5,FALSE)</f>
        <v>0</v>
      </c>
      <c r="AG632" s="149">
        <f>VLOOKUP($J632,context!$K$2:$AC$348,6,FALSE)</f>
        <v>0</v>
      </c>
      <c r="AH632" s="149">
        <f>VLOOKUP($J632,context!$K$2:$AC$348,7,FALSE)</f>
        <v>0</v>
      </c>
      <c r="AI632" s="149">
        <f>VLOOKUP($J632,context!$K$2:$AC$348,8,FALSE)</f>
        <v>1</v>
      </c>
      <c r="AJ632" s="149">
        <f>VLOOKUP($J632,context!$K$2:$AC$348,9,FALSE)</f>
        <v>0.2</v>
      </c>
      <c r="AK632" s="149">
        <f>VLOOKUP($J632,context!$K$2:$AC$348,10,FALSE)</f>
        <v>0</v>
      </c>
      <c r="AL632" s="149">
        <f>VLOOKUP($J632,context!$K$2:$AC$348,11,FALSE)</f>
        <v>0.4</v>
      </c>
      <c r="AM632" s="149">
        <f>VLOOKUP($J632,context!$K$2:$AC$348,12,FALSE)</f>
        <v>0.4</v>
      </c>
      <c r="AN632" s="149">
        <f>VLOOKUP($J632,context!$K$2:$AC$348,13,FALSE)</f>
        <v>0.2</v>
      </c>
      <c r="AO632" s="149">
        <f>VLOOKUP($J632,context!$K$2:$AC$348,14,FALSE)</f>
        <v>0</v>
      </c>
      <c r="AP632" s="149">
        <f>VLOOKUP($J632,context!$K$2:$AC$348,15,FALSE)</f>
        <v>0</v>
      </c>
      <c r="AQ632" s="149">
        <f>VLOOKUP($J632,context!$K$2:$AC$348,16,FALSE)</f>
        <v>0</v>
      </c>
      <c r="AR632" s="149">
        <f t="shared" si="11"/>
        <v>2.2000000000000002</v>
      </c>
    </row>
    <row r="633" spans="1:44" hidden="1">
      <c r="A633" s="122">
        <v>905</v>
      </c>
      <c r="B633" s="52" t="s">
        <v>13</v>
      </c>
      <c r="C633" s="123" t="s">
        <v>2413</v>
      </c>
      <c r="D633" s="123" t="s">
        <v>2473</v>
      </c>
      <c r="E633" s="122" t="s">
        <v>2414</v>
      </c>
      <c r="F633" s="122">
        <v>3</v>
      </c>
      <c r="G633" s="124" t="s">
        <v>2346</v>
      </c>
      <c r="H633" s="122"/>
      <c r="I633" s="122"/>
      <c r="J633" s="70" t="s">
        <v>341</v>
      </c>
      <c r="K633" s="122" t="s">
        <v>2474</v>
      </c>
      <c r="L633" s="122"/>
      <c r="M633" s="122"/>
      <c r="N633" s="123">
        <v>1</v>
      </c>
      <c r="O633" s="126"/>
      <c r="P633" s="77" t="s">
        <v>65</v>
      </c>
      <c r="Q633" s="67" t="s">
        <v>608</v>
      </c>
      <c r="R633" s="68" t="s">
        <v>97</v>
      </c>
      <c r="S633" s="74" t="s">
        <v>235</v>
      </c>
      <c r="T633" s="115" t="s">
        <v>235</v>
      </c>
      <c r="U633" s="121" t="s">
        <v>171</v>
      </c>
      <c r="V633" s="121" t="s">
        <v>341</v>
      </c>
      <c r="W633" s="122"/>
      <c r="X633" s="122"/>
      <c r="Y633" s="122"/>
      <c r="Z633" s="122"/>
      <c r="AA633" s="122"/>
      <c r="AB633" s="69" t="s">
        <v>2848</v>
      </c>
      <c r="AC633" s="69">
        <v>0</v>
      </c>
      <c r="AE633" s="48" t="s">
        <v>3037</v>
      </c>
      <c r="AF633" s="149">
        <f>VLOOKUP($J633,context!$K$2:$AC$348,5,FALSE)</f>
        <v>0</v>
      </c>
      <c r="AG633" s="149">
        <f>VLOOKUP($J633,context!$K$2:$AC$348,6,FALSE)</f>
        <v>0</v>
      </c>
      <c r="AH633" s="149">
        <f>VLOOKUP($J633,context!$K$2:$AC$348,7,FALSE)</f>
        <v>0</v>
      </c>
      <c r="AI633" s="149">
        <f>VLOOKUP($J633,context!$K$2:$AC$348,8,FALSE)</f>
        <v>1</v>
      </c>
      <c r="AJ633" s="149">
        <f>VLOOKUP($J633,context!$K$2:$AC$348,9,FALSE)</f>
        <v>0.2</v>
      </c>
      <c r="AK633" s="149">
        <f>VLOOKUP($J633,context!$K$2:$AC$348,10,FALSE)</f>
        <v>0</v>
      </c>
      <c r="AL633" s="149">
        <f>VLOOKUP($J633,context!$K$2:$AC$348,11,FALSE)</f>
        <v>0.4</v>
      </c>
      <c r="AM633" s="149">
        <f>VLOOKUP($J633,context!$K$2:$AC$348,12,FALSE)</f>
        <v>0.4</v>
      </c>
      <c r="AN633" s="149">
        <f>VLOOKUP($J633,context!$K$2:$AC$348,13,FALSE)</f>
        <v>0.2</v>
      </c>
      <c r="AO633" s="149">
        <f>VLOOKUP($J633,context!$K$2:$AC$348,14,FALSE)</f>
        <v>0</v>
      </c>
      <c r="AP633" s="149">
        <f>VLOOKUP($J633,context!$K$2:$AC$348,15,FALSE)</f>
        <v>0</v>
      </c>
      <c r="AQ633" s="149">
        <f>VLOOKUP($J633,context!$K$2:$AC$348,16,FALSE)</f>
        <v>0</v>
      </c>
      <c r="AR633" s="149">
        <f t="shared" si="11"/>
        <v>2.2000000000000002</v>
      </c>
    </row>
    <row r="634" spans="1:44" hidden="1">
      <c r="A634" s="52">
        <v>801</v>
      </c>
      <c r="B634" s="52" t="s">
        <v>13</v>
      </c>
      <c r="C634" s="117" t="s">
        <v>1902</v>
      </c>
      <c r="E634" s="69" t="s">
        <v>2271</v>
      </c>
      <c r="G634" s="62" t="s">
        <v>2192</v>
      </c>
      <c r="J634" s="70" t="s">
        <v>2346</v>
      </c>
      <c r="K634" s="61" t="s">
        <v>2193</v>
      </c>
      <c r="N634" s="63">
        <v>1</v>
      </c>
      <c r="P634" s="69" t="s">
        <v>688</v>
      </c>
      <c r="Q634" s="67" t="s">
        <v>608</v>
      </c>
      <c r="R634" s="68" t="s">
        <v>608</v>
      </c>
      <c r="S634" s="74" t="s">
        <v>235</v>
      </c>
      <c r="T634" s="115" t="s">
        <v>235</v>
      </c>
      <c r="U634" s="121" t="s">
        <v>171</v>
      </c>
      <c r="AB634" s="69" t="s">
        <v>2849</v>
      </c>
      <c r="AC634" s="61">
        <v>0</v>
      </c>
      <c r="AE634" s="48" t="s">
        <v>3037</v>
      </c>
      <c r="AF634" s="149">
        <f>VLOOKUP($J634,context!$K$2:$AC$348,5,FALSE)</f>
        <v>0</v>
      </c>
      <c r="AG634" s="149">
        <f>VLOOKUP($J634,context!$K$2:$AC$348,6,FALSE)</f>
        <v>0</v>
      </c>
      <c r="AH634" s="149">
        <f>VLOOKUP($J634,context!$K$2:$AC$348,7,FALSE)</f>
        <v>0</v>
      </c>
      <c r="AI634" s="149">
        <f>VLOOKUP($J634,context!$K$2:$AC$348,8,FALSE)</f>
        <v>0.2</v>
      </c>
      <c r="AJ634" s="149">
        <f>VLOOKUP($J634,context!$K$2:$AC$348,9,FALSE)</f>
        <v>0.5</v>
      </c>
      <c r="AK634" s="149">
        <f>VLOOKUP($J634,context!$K$2:$AC$348,10,FALSE)</f>
        <v>0</v>
      </c>
      <c r="AL634" s="149">
        <f>VLOOKUP($J634,context!$K$2:$AC$348,11,FALSE)</f>
        <v>0.4</v>
      </c>
      <c r="AM634" s="149">
        <f>VLOOKUP($J634,context!$K$2:$AC$348,12,FALSE)</f>
        <v>0</v>
      </c>
      <c r="AN634" s="149">
        <f>VLOOKUP($J634,context!$K$2:$AC$348,13,FALSE)</f>
        <v>0</v>
      </c>
      <c r="AO634" s="149">
        <f>VLOOKUP($J634,context!$K$2:$AC$348,14,FALSE)</f>
        <v>0</v>
      </c>
      <c r="AP634" s="149">
        <f>VLOOKUP($J634,context!$K$2:$AC$348,15,FALSE)</f>
        <v>0</v>
      </c>
      <c r="AQ634" s="149">
        <f>VLOOKUP($J634,context!$K$2:$AC$348,16,FALSE)</f>
        <v>0.2</v>
      </c>
      <c r="AR634" s="149">
        <f t="shared" si="11"/>
        <v>1.3</v>
      </c>
    </row>
    <row r="635" spans="1:44" hidden="1">
      <c r="A635" s="52">
        <v>476</v>
      </c>
      <c r="B635" s="52" t="s">
        <v>13</v>
      </c>
      <c r="C635" s="66" t="s">
        <v>29</v>
      </c>
      <c r="D635" s="52" t="s">
        <v>1159</v>
      </c>
      <c r="E635" s="77" t="s">
        <v>1160</v>
      </c>
      <c r="F635" s="50">
        <v>3</v>
      </c>
      <c r="G635" s="50" t="s">
        <v>1185</v>
      </c>
      <c r="H635" s="77" t="s">
        <v>242</v>
      </c>
      <c r="I635" s="69" t="s">
        <v>242</v>
      </c>
      <c r="J635" s="70" t="s">
        <v>242</v>
      </c>
      <c r="K635" s="77"/>
      <c r="L635" s="77">
        <v>0</v>
      </c>
      <c r="M635" s="77"/>
      <c r="N635" s="6">
        <v>1</v>
      </c>
      <c r="O635" s="55"/>
      <c r="P635" s="77" t="s">
        <v>65</v>
      </c>
      <c r="Q635" s="67" t="s">
        <v>608</v>
      </c>
      <c r="R635" s="68" t="s">
        <v>241</v>
      </c>
      <c r="S635" s="74" t="s">
        <v>66</v>
      </c>
      <c r="T635" s="115" t="s">
        <v>66</v>
      </c>
      <c r="U635" s="121" t="s">
        <v>171</v>
      </c>
      <c r="V635" s="121" t="s">
        <v>1572</v>
      </c>
      <c r="W635" s="77"/>
      <c r="X635" s="69" t="s">
        <v>609</v>
      </c>
      <c r="Y635" s="77"/>
      <c r="Z635" s="77"/>
      <c r="AB635" s="69" t="s">
        <v>2598</v>
      </c>
      <c r="AC635" s="61">
        <v>0</v>
      </c>
      <c r="AD635" s="7"/>
      <c r="AE635" s="70" t="s">
        <v>244</v>
      </c>
      <c r="AF635" s="149" t="e">
        <f>VLOOKUP($J635,context!$K$2:$AC$348,5,FALSE)</f>
        <v>#N/A</v>
      </c>
      <c r="AG635" s="149" t="e">
        <f>VLOOKUP($J635,context!$K$2:$AC$348,6,FALSE)</f>
        <v>#N/A</v>
      </c>
      <c r="AH635" s="149" t="e">
        <f>VLOOKUP($J635,context!$K$2:$AC$348,7,FALSE)</f>
        <v>#N/A</v>
      </c>
      <c r="AI635" s="149" t="e">
        <f>VLOOKUP($J635,context!$K$2:$AC$348,8,FALSE)</f>
        <v>#N/A</v>
      </c>
      <c r="AJ635" s="149" t="e">
        <f>VLOOKUP($J635,context!$K$2:$AC$348,9,FALSE)</f>
        <v>#N/A</v>
      </c>
      <c r="AK635" s="149" t="e">
        <f>VLOOKUP($J635,context!$K$2:$AC$348,10,FALSE)</f>
        <v>#N/A</v>
      </c>
      <c r="AL635" s="149" t="e">
        <f>VLOOKUP($J635,context!$K$2:$AC$348,11,FALSE)</f>
        <v>#N/A</v>
      </c>
      <c r="AM635" s="149" t="e">
        <f>VLOOKUP($J635,context!$K$2:$AC$348,12,FALSE)</f>
        <v>#N/A</v>
      </c>
      <c r="AN635" s="149" t="e">
        <f>VLOOKUP($J635,context!$K$2:$AC$348,13,FALSE)</f>
        <v>#N/A</v>
      </c>
      <c r="AO635" s="149" t="e">
        <f>VLOOKUP($J635,context!$K$2:$AC$348,14,FALSE)</f>
        <v>#N/A</v>
      </c>
      <c r="AP635" s="149" t="e">
        <f>VLOOKUP($J635,context!$K$2:$AC$348,15,FALSE)</f>
        <v>#N/A</v>
      </c>
      <c r="AQ635" s="149" t="e">
        <f>VLOOKUP($J635,context!$K$2:$AC$348,16,FALSE)</f>
        <v>#N/A</v>
      </c>
      <c r="AR635" s="149" t="e">
        <f t="shared" si="11"/>
        <v>#N/A</v>
      </c>
    </row>
    <row r="636" spans="1:44" hidden="1">
      <c r="A636" s="122">
        <v>906</v>
      </c>
      <c r="B636" s="52" t="s">
        <v>13</v>
      </c>
      <c r="C636" s="123" t="s">
        <v>2413</v>
      </c>
      <c r="D636" s="123" t="s">
        <v>2484</v>
      </c>
      <c r="E636" s="122" t="s">
        <v>2414</v>
      </c>
      <c r="F636" s="122">
        <v>4</v>
      </c>
      <c r="G636" s="124" t="s">
        <v>242</v>
      </c>
      <c r="H636" s="122"/>
      <c r="I636" s="122"/>
      <c r="J636" s="70" t="s">
        <v>242</v>
      </c>
      <c r="K636" s="122" t="s">
        <v>2597</v>
      </c>
      <c r="L636" s="77">
        <v>0</v>
      </c>
      <c r="M636" s="122"/>
      <c r="N636" s="123">
        <v>0.5</v>
      </c>
      <c r="O636" s="126"/>
      <c r="P636" s="77" t="s">
        <v>65</v>
      </c>
      <c r="Q636" s="67" t="s">
        <v>608</v>
      </c>
      <c r="R636" s="68" t="s">
        <v>241</v>
      </c>
      <c r="S636" s="74" t="s">
        <v>66</v>
      </c>
      <c r="T636" s="115" t="s">
        <v>66</v>
      </c>
      <c r="U636" s="121" t="s">
        <v>171</v>
      </c>
      <c r="V636" s="121" t="s">
        <v>1572</v>
      </c>
      <c r="W636" s="122"/>
      <c r="X636" s="122"/>
      <c r="Y636" s="122"/>
      <c r="Z636" s="122"/>
      <c r="AA636" s="122"/>
      <c r="AB636" s="122" t="s">
        <v>2598</v>
      </c>
      <c r="AC636" s="61">
        <v>0</v>
      </c>
      <c r="AE636" s="70" t="s">
        <v>244</v>
      </c>
      <c r="AF636" s="149" t="e">
        <f>VLOOKUP($J636,context!$K$2:$AC$348,5,FALSE)</f>
        <v>#N/A</v>
      </c>
      <c r="AG636" s="149" t="e">
        <f>VLOOKUP($J636,context!$K$2:$AC$348,6,FALSE)</f>
        <v>#N/A</v>
      </c>
      <c r="AH636" s="149" t="e">
        <f>VLOOKUP($J636,context!$K$2:$AC$348,7,FALSE)</f>
        <v>#N/A</v>
      </c>
      <c r="AI636" s="149" t="e">
        <f>VLOOKUP($J636,context!$K$2:$AC$348,8,FALSE)</f>
        <v>#N/A</v>
      </c>
      <c r="AJ636" s="149" t="e">
        <f>VLOOKUP($J636,context!$K$2:$AC$348,9,FALSE)</f>
        <v>#N/A</v>
      </c>
      <c r="AK636" s="149" t="e">
        <f>VLOOKUP($J636,context!$K$2:$AC$348,10,FALSE)</f>
        <v>#N/A</v>
      </c>
      <c r="AL636" s="149" t="e">
        <f>VLOOKUP($J636,context!$K$2:$AC$348,11,FALSE)</f>
        <v>#N/A</v>
      </c>
      <c r="AM636" s="149" t="e">
        <f>VLOOKUP($J636,context!$K$2:$AC$348,12,FALSE)</f>
        <v>#N/A</v>
      </c>
      <c r="AN636" s="149" t="e">
        <f>VLOOKUP($J636,context!$K$2:$AC$348,13,FALSE)</f>
        <v>#N/A</v>
      </c>
      <c r="AO636" s="149" t="e">
        <f>VLOOKUP($J636,context!$K$2:$AC$348,14,FALSE)</f>
        <v>#N/A</v>
      </c>
      <c r="AP636" s="149" t="e">
        <f>VLOOKUP($J636,context!$K$2:$AC$348,15,FALSE)</f>
        <v>#N/A</v>
      </c>
      <c r="AQ636" s="149" t="e">
        <f>VLOOKUP($J636,context!$K$2:$AC$348,16,FALSE)</f>
        <v>#N/A</v>
      </c>
      <c r="AR636" s="149" t="e">
        <f t="shared" si="11"/>
        <v>#N/A</v>
      </c>
    </row>
    <row r="637" spans="1:44" hidden="1">
      <c r="A637" s="52">
        <v>116</v>
      </c>
      <c r="B637" s="52" t="s">
        <v>13</v>
      </c>
      <c r="C637" s="66" t="s">
        <v>730</v>
      </c>
      <c r="D637" s="52"/>
      <c r="E637" s="77" t="s">
        <v>722</v>
      </c>
      <c r="F637" s="50">
        <v>4</v>
      </c>
      <c r="G637" s="50" t="s">
        <v>241</v>
      </c>
      <c r="H637" s="77"/>
      <c r="I637" s="69" t="s">
        <v>241</v>
      </c>
      <c r="J637" s="70" t="s">
        <v>1572</v>
      </c>
      <c r="K637" s="77" t="s">
        <v>803</v>
      </c>
      <c r="L637" s="77">
        <v>0</v>
      </c>
      <c r="M637" s="77"/>
      <c r="N637" s="6">
        <v>1</v>
      </c>
      <c r="O637" s="55">
        <v>43017</v>
      </c>
      <c r="P637" s="77" t="s">
        <v>65</v>
      </c>
      <c r="Q637" s="67" t="s">
        <v>608</v>
      </c>
      <c r="R637" s="68" t="s">
        <v>241</v>
      </c>
      <c r="S637" s="74" t="s">
        <v>66</v>
      </c>
      <c r="T637" s="115" t="s">
        <v>66</v>
      </c>
      <c r="U637" s="121" t="s">
        <v>171</v>
      </c>
      <c r="V637" s="121" t="s">
        <v>1572</v>
      </c>
      <c r="W637" s="77"/>
      <c r="X637" s="69" t="s">
        <v>609</v>
      </c>
      <c r="Y637" s="77"/>
      <c r="Z637" s="77"/>
      <c r="AB637" s="69" t="s">
        <v>2780</v>
      </c>
      <c r="AC637" s="61">
        <v>0</v>
      </c>
      <c r="AD637" s="7"/>
      <c r="AE637" s="70" t="s">
        <v>244</v>
      </c>
      <c r="AF637" s="149" t="e">
        <f>VLOOKUP($J637,context!$K$2:$AC$348,5,FALSE)</f>
        <v>#N/A</v>
      </c>
      <c r="AG637" s="149" t="e">
        <f>VLOOKUP($J637,context!$K$2:$AC$348,6,FALSE)</f>
        <v>#N/A</v>
      </c>
      <c r="AH637" s="149" t="e">
        <f>VLOOKUP($J637,context!$K$2:$AC$348,7,FALSE)</f>
        <v>#N/A</v>
      </c>
      <c r="AI637" s="149" t="e">
        <f>VLOOKUP($J637,context!$K$2:$AC$348,8,FALSE)</f>
        <v>#N/A</v>
      </c>
      <c r="AJ637" s="149" t="e">
        <f>VLOOKUP($J637,context!$K$2:$AC$348,9,FALSE)</f>
        <v>#N/A</v>
      </c>
      <c r="AK637" s="149" t="e">
        <f>VLOOKUP($J637,context!$K$2:$AC$348,10,FALSE)</f>
        <v>#N/A</v>
      </c>
      <c r="AL637" s="149" t="e">
        <f>VLOOKUP($J637,context!$K$2:$AC$348,11,FALSE)</f>
        <v>#N/A</v>
      </c>
      <c r="AM637" s="149" t="e">
        <f>VLOOKUP($J637,context!$K$2:$AC$348,12,FALSE)</f>
        <v>#N/A</v>
      </c>
      <c r="AN637" s="149" t="e">
        <f>VLOOKUP($J637,context!$K$2:$AC$348,13,FALSE)</f>
        <v>#N/A</v>
      </c>
      <c r="AO637" s="149" t="e">
        <f>VLOOKUP($J637,context!$K$2:$AC$348,14,FALSE)</f>
        <v>#N/A</v>
      </c>
      <c r="AP637" s="149" t="e">
        <f>VLOOKUP($J637,context!$K$2:$AC$348,15,FALSE)</f>
        <v>#N/A</v>
      </c>
      <c r="AQ637" s="149" t="e">
        <f>VLOOKUP($J637,context!$K$2:$AC$348,16,FALSE)</f>
        <v>#N/A</v>
      </c>
      <c r="AR637" s="149" t="e">
        <f t="shared" si="11"/>
        <v>#N/A</v>
      </c>
    </row>
    <row r="638" spans="1:44">
      <c r="A638" s="52">
        <v>544</v>
      </c>
      <c r="B638" s="52" t="s">
        <v>2708</v>
      </c>
      <c r="C638" s="66" t="s">
        <v>1760</v>
      </c>
      <c r="E638" s="69" t="s">
        <v>1778</v>
      </c>
      <c r="F638" s="69" t="s">
        <v>1779</v>
      </c>
      <c r="G638" s="61" t="s">
        <v>241</v>
      </c>
      <c r="I638" s="61" t="s">
        <v>241</v>
      </c>
      <c r="J638" s="70" t="s">
        <v>1572</v>
      </c>
      <c r="K638" s="69" t="s">
        <v>1767</v>
      </c>
      <c r="L638" s="77">
        <v>0</v>
      </c>
      <c r="N638" s="63">
        <v>1</v>
      </c>
      <c r="P638" s="77" t="s">
        <v>65</v>
      </c>
      <c r="Q638" s="67" t="s">
        <v>608</v>
      </c>
      <c r="R638" s="68" t="s">
        <v>241</v>
      </c>
      <c r="S638" s="74" t="s">
        <v>66</v>
      </c>
      <c r="T638" s="115" t="s">
        <v>66</v>
      </c>
      <c r="U638" s="121" t="s">
        <v>171</v>
      </c>
      <c r="V638" s="121" t="s">
        <v>1572</v>
      </c>
      <c r="AB638" s="69" t="s">
        <v>2780</v>
      </c>
      <c r="AC638" s="61">
        <v>0</v>
      </c>
      <c r="AE638" s="70" t="s">
        <v>244</v>
      </c>
      <c r="AF638" s="149" t="e">
        <f>VLOOKUP($J638,context!$K$2:$AC$348,5,FALSE)</f>
        <v>#N/A</v>
      </c>
      <c r="AG638" s="149" t="e">
        <f>VLOOKUP($J638,context!$K$2:$AC$348,6,FALSE)</f>
        <v>#N/A</v>
      </c>
      <c r="AH638" s="149" t="e">
        <f>VLOOKUP($J638,context!$K$2:$AC$348,7,FALSE)</f>
        <v>#N/A</v>
      </c>
      <c r="AI638" s="149" t="e">
        <f>VLOOKUP($J638,context!$K$2:$AC$348,8,FALSE)</f>
        <v>#N/A</v>
      </c>
      <c r="AJ638" s="149" t="e">
        <f>VLOOKUP($J638,context!$K$2:$AC$348,9,FALSE)</f>
        <v>#N/A</v>
      </c>
      <c r="AK638" s="149" t="e">
        <f>VLOOKUP($J638,context!$K$2:$AC$348,10,FALSE)</f>
        <v>#N/A</v>
      </c>
      <c r="AL638" s="149" t="e">
        <f>VLOOKUP($J638,context!$K$2:$AC$348,11,FALSE)</f>
        <v>#N/A</v>
      </c>
      <c r="AM638" s="149" t="e">
        <f>VLOOKUP($J638,context!$K$2:$AC$348,12,FALSE)</f>
        <v>#N/A</v>
      </c>
      <c r="AN638" s="149" t="e">
        <f>VLOOKUP($J638,context!$K$2:$AC$348,13,FALSE)</f>
        <v>#N/A</v>
      </c>
      <c r="AO638" s="149" t="e">
        <f>VLOOKUP($J638,context!$K$2:$AC$348,14,FALSE)</f>
        <v>#N/A</v>
      </c>
      <c r="AP638" s="149" t="e">
        <f>VLOOKUP($J638,context!$K$2:$AC$348,15,FALSE)</f>
        <v>#N/A</v>
      </c>
      <c r="AQ638" s="149" t="e">
        <f>VLOOKUP($J638,context!$K$2:$AC$348,16,FALSE)</f>
        <v>#N/A</v>
      </c>
      <c r="AR638" s="149" t="e">
        <f t="shared" si="11"/>
        <v>#N/A</v>
      </c>
    </row>
    <row r="639" spans="1:44" hidden="1">
      <c r="A639" s="52">
        <v>774</v>
      </c>
      <c r="B639" s="52" t="s">
        <v>13</v>
      </c>
      <c r="C639" s="117" t="s">
        <v>1902</v>
      </c>
      <c r="E639" s="69" t="s">
        <v>2271</v>
      </c>
      <c r="G639" s="62" t="s">
        <v>244</v>
      </c>
      <c r="J639" s="70" t="s">
        <v>1572</v>
      </c>
      <c r="K639" s="69" t="s">
        <v>2150</v>
      </c>
      <c r="L639" s="77">
        <v>1</v>
      </c>
      <c r="N639" s="63">
        <v>1</v>
      </c>
      <c r="P639" s="77" t="s">
        <v>65</v>
      </c>
      <c r="Q639" s="67" t="s">
        <v>608</v>
      </c>
      <c r="R639" s="68" t="s">
        <v>241</v>
      </c>
      <c r="S639" s="74" t="s">
        <v>66</v>
      </c>
      <c r="T639" s="115" t="s">
        <v>66</v>
      </c>
      <c r="U639" s="121" t="s">
        <v>171</v>
      </c>
      <c r="V639" s="121" t="s">
        <v>1572</v>
      </c>
      <c r="AB639" s="69" t="s">
        <v>2780</v>
      </c>
      <c r="AC639" s="61">
        <v>0</v>
      </c>
      <c r="AE639" s="70" t="s">
        <v>244</v>
      </c>
      <c r="AF639" s="149" t="e">
        <f>VLOOKUP($J639,context!$K$2:$AC$348,5,FALSE)</f>
        <v>#N/A</v>
      </c>
      <c r="AG639" s="149" t="e">
        <f>VLOOKUP($J639,context!$K$2:$AC$348,6,FALSE)</f>
        <v>#N/A</v>
      </c>
      <c r="AH639" s="149" t="e">
        <f>VLOOKUP($J639,context!$K$2:$AC$348,7,FALSE)</f>
        <v>#N/A</v>
      </c>
      <c r="AI639" s="149" t="e">
        <f>VLOOKUP($J639,context!$K$2:$AC$348,8,FALSE)</f>
        <v>#N/A</v>
      </c>
      <c r="AJ639" s="149" t="e">
        <f>VLOOKUP($J639,context!$K$2:$AC$348,9,FALSE)</f>
        <v>#N/A</v>
      </c>
      <c r="AK639" s="149" t="e">
        <f>VLOOKUP($J639,context!$K$2:$AC$348,10,FALSE)</f>
        <v>#N/A</v>
      </c>
      <c r="AL639" s="149" t="e">
        <f>VLOOKUP($J639,context!$K$2:$AC$348,11,FALSE)</f>
        <v>#N/A</v>
      </c>
      <c r="AM639" s="149" t="e">
        <f>VLOOKUP($J639,context!$K$2:$AC$348,12,FALSE)</f>
        <v>#N/A</v>
      </c>
      <c r="AN639" s="149" t="e">
        <f>VLOOKUP($J639,context!$K$2:$AC$348,13,FALSE)</f>
        <v>#N/A</v>
      </c>
      <c r="AO639" s="149" t="e">
        <f>VLOOKUP($J639,context!$K$2:$AC$348,14,FALSE)</f>
        <v>#N/A</v>
      </c>
      <c r="AP639" s="149" t="e">
        <f>VLOOKUP($J639,context!$K$2:$AC$348,15,FALSE)</f>
        <v>#N/A</v>
      </c>
      <c r="AQ639" s="149" t="e">
        <f>VLOOKUP($J639,context!$K$2:$AC$348,16,FALSE)</f>
        <v>#N/A</v>
      </c>
      <c r="AR639" s="149" t="e">
        <f t="shared" si="11"/>
        <v>#N/A</v>
      </c>
    </row>
    <row r="640" spans="1:44" hidden="1">
      <c r="A640" s="122">
        <v>907</v>
      </c>
      <c r="B640" s="52" t="s">
        <v>13</v>
      </c>
      <c r="C640" s="123" t="s">
        <v>2413</v>
      </c>
      <c r="D640" s="123" t="s">
        <v>2465</v>
      </c>
      <c r="E640" s="122" t="s">
        <v>2414</v>
      </c>
      <c r="F640" s="122">
        <v>3</v>
      </c>
      <c r="G640" s="124" t="s">
        <v>2466</v>
      </c>
      <c r="H640" s="122"/>
      <c r="I640" s="122"/>
      <c r="J640" s="70" t="s">
        <v>1572</v>
      </c>
      <c r="K640" s="122" t="s">
        <v>2985</v>
      </c>
      <c r="L640" s="77">
        <v>0</v>
      </c>
      <c r="M640" s="122"/>
      <c r="N640" s="6">
        <v>1</v>
      </c>
      <c r="O640" s="55">
        <v>42328</v>
      </c>
      <c r="P640" s="77" t="s">
        <v>65</v>
      </c>
      <c r="Q640" s="67" t="s">
        <v>608</v>
      </c>
      <c r="R640" s="68" t="s">
        <v>241</v>
      </c>
      <c r="S640" s="74" t="s">
        <v>66</v>
      </c>
      <c r="T640" s="115" t="s">
        <v>66</v>
      </c>
      <c r="U640" s="121" t="s">
        <v>171</v>
      </c>
      <c r="V640" s="121" t="s">
        <v>1572</v>
      </c>
      <c r="W640" s="77"/>
      <c r="X640" s="69" t="s">
        <v>609</v>
      </c>
      <c r="Y640" s="122"/>
      <c r="Z640" s="122"/>
      <c r="AA640" s="122"/>
      <c r="AB640" s="69" t="s">
        <v>2780</v>
      </c>
      <c r="AC640" s="61">
        <v>0</v>
      </c>
      <c r="AE640" s="70" t="s">
        <v>244</v>
      </c>
      <c r="AF640" s="149" t="e">
        <f>VLOOKUP($J640,context!$K$2:$AC$348,5,FALSE)</f>
        <v>#N/A</v>
      </c>
      <c r="AG640" s="149" t="e">
        <f>VLOOKUP($J640,context!$K$2:$AC$348,6,FALSE)</f>
        <v>#N/A</v>
      </c>
      <c r="AH640" s="149" t="e">
        <f>VLOOKUP($J640,context!$K$2:$AC$348,7,FALSE)</f>
        <v>#N/A</v>
      </c>
      <c r="AI640" s="149" t="e">
        <f>VLOOKUP($J640,context!$K$2:$AC$348,8,FALSE)</f>
        <v>#N/A</v>
      </c>
      <c r="AJ640" s="149" t="e">
        <f>VLOOKUP($J640,context!$K$2:$AC$348,9,FALSE)</f>
        <v>#N/A</v>
      </c>
      <c r="AK640" s="149" t="e">
        <f>VLOOKUP($J640,context!$K$2:$AC$348,10,FALSE)</f>
        <v>#N/A</v>
      </c>
      <c r="AL640" s="149" t="e">
        <f>VLOOKUP($J640,context!$K$2:$AC$348,11,FALSE)</f>
        <v>#N/A</v>
      </c>
      <c r="AM640" s="149" t="e">
        <f>VLOOKUP($J640,context!$K$2:$AC$348,12,FALSE)</f>
        <v>#N/A</v>
      </c>
      <c r="AN640" s="149" t="e">
        <f>VLOOKUP($J640,context!$K$2:$AC$348,13,FALSE)</f>
        <v>#N/A</v>
      </c>
      <c r="AO640" s="149" t="e">
        <f>VLOOKUP($J640,context!$K$2:$AC$348,14,FALSE)</f>
        <v>#N/A</v>
      </c>
      <c r="AP640" s="149" t="e">
        <f>VLOOKUP($J640,context!$K$2:$AC$348,15,FALSE)</f>
        <v>#N/A</v>
      </c>
      <c r="AQ640" s="149" t="e">
        <f>VLOOKUP($J640,context!$K$2:$AC$348,16,FALSE)</f>
        <v>#N/A</v>
      </c>
      <c r="AR640" s="149" t="e">
        <f t="shared" si="11"/>
        <v>#N/A</v>
      </c>
    </row>
    <row r="641" spans="1:44" hidden="1">
      <c r="A641" s="122">
        <v>942</v>
      </c>
      <c r="B641" s="52" t="s">
        <v>13</v>
      </c>
      <c r="C641" s="66" t="s">
        <v>32</v>
      </c>
      <c r="D641" s="52"/>
      <c r="E641" s="77" t="s">
        <v>1190</v>
      </c>
      <c r="F641" s="50">
        <v>3</v>
      </c>
      <c r="G641" s="50" t="s">
        <v>241</v>
      </c>
      <c r="H641" s="77"/>
      <c r="I641" s="69" t="s">
        <v>241</v>
      </c>
      <c r="J641" s="70" t="s">
        <v>1572</v>
      </c>
      <c r="K641" s="77" t="s">
        <v>803</v>
      </c>
      <c r="L641" s="77">
        <v>0</v>
      </c>
      <c r="M641" s="77"/>
      <c r="N641" s="6">
        <v>1</v>
      </c>
      <c r="O641" s="55">
        <v>42328</v>
      </c>
      <c r="P641" s="77" t="s">
        <v>65</v>
      </c>
      <c r="Q641" s="67" t="s">
        <v>608</v>
      </c>
      <c r="R641" s="68" t="s">
        <v>241</v>
      </c>
      <c r="S641" s="74" t="s">
        <v>66</v>
      </c>
      <c r="T641" s="115" t="s">
        <v>66</v>
      </c>
      <c r="U641" s="121" t="s">
        <v>171</v>
      </c>
      <c r="V641" s="121" t="s">
        <v>1572</v>
      </c>
      <c r="W641" s="77"/>
      <c r="X641" s="69" t="s">
        <v>609</v>
      </c>
      <c r="Y641" s="77"/>
      <c r="Z641" s="77"/>
      <c r="AB641" s="69" t="s">
        <v>2780</v>
      </c>
      <c r="AC641" s="61">
        <v>0</v>
      </c>
      <c r="AD641" s="7"/>
      <c r="AE641" s="70" t="s">
        <v>244</v>
      </c>
      <c r="AF641" s="149" t="e">
        <f>VLOOKUP($J641,context!$K$2:$AC$348,5,FALSE)</f>
        <v>#N/A</v>
      </c>
      <c r="AG641" s="149" t="e">
        <f>VLOOKUP($J641,context!$K$2:$AC$348,6,FALSE)</f>
        <v>#N/A</v>
      </c>
      <c r="AH641" s="149" t="e">
        <f>VLOOKUP($J641,context!$K$2:$AC$348,7,FALSE)</f>
        <v>#N/A</v>
      </c>
      <c r="AI641" s="149" t="e">
        <f>VLOOKUP($J641,context!$K$2:$AC$348,8,FALSE)</f>
        <v>#N/A</v>
      </c>
      <c r="AJ641" s="149" t="e">
        <f>VLOOKUP($J641,context!$K$2:$AC$348,9,FALSE)</f>
        <v>#N/A</v>
      </c>
      <c r="AK641" s="149" t="e">
        <f>VLOOKUP($J641,context!$K$2:$AC$348,10,FALSE)</f>
        <v>#N/A</v>
      </c>
      <c r="AL641" s="149" t="e">
        <f>VLOOKUP($J641,context!$K$2:$AC$348,11,FALSE)</f>
        <v>#N/A</v>
      </c>
      <c r="AM641" s="149" t="e">
        <f>VLOOKUP($J641,context!$K$2:$AC$348,12,FALSE)</f>
        <v>#N/A</v>
      </c>
      <c r="AN641" s="149" t="e">
        <f>VLOOKUP($J641,context!$K$2:$AC$348,13,FALSE)</f>
        <v>#N/A</v>
      </c>
      <c r="AO641" s="149" t="e">
        <f>VLOOKUP($J641,context!$K$2:$AC$348,14,FALSE)</f>
        <v>#N/A</v>
      </c>
      <c r="AP641" s="149" t="e">
        <f>VLOOKUP($J641,context!$K$2:$AC$348,15,FALSE)</f>
        <v>#N/A</v>
      </c>
      <c r="AQ641" s="149" t="e">
        <f>VLOOKUP($J641,context!$K$2:$AC$348,16,FALSE)</f>
        <v>#N/A</v>
      </c>
      <c r="AR641" s="149" t="e">
        <f t="shared" si="11"/>
        <v>#N/A</v>
      </c>
    </row>
    <row r="642" spans="1:44" hidden="1">
      <c r="A642" s="52">
        <v>372</v>
      </c>
      <c r="B642" s="52" t="s">
        <v>2708</v>
      </c>
      <c r="C642" s="66" t="s">
        <v>905</v>
      </c>
      <c r="D642" s="52"/>
      <c r="E642" s="77" t="s">
        <v>906</v>
      </c>
      <c r="F642" s="50">
        <v>5</v>
      </c>
      <c r="G642" s="50" t="s">
        <v>1076</v>
      </c>
      <c r="H642" s="77" t="s">
        <v>241</v>
      </c>
      <c r="I642" s="69" t="s">
        <v>241</v>
      </c>
      <c r="J642" s="70" t="s">
        <v>1572</v>
      </c>
      <c r="K642" s="77"/>
      <c r="L642" s="77">
        <v>0</v>
      </c>
      <c r="M642" s="77"/>
      <c r="N642" s="6">
        <v>1</v>
      </c>
      <c r="O642" s="55">
        <v>43015</v>
      </c>
      <c r="P642" s="77" t="s">
        <v>65</v>
      </c>
      <c r="Q642" s="67" t="s">
        <v>608</v>
      </c>
      <c r="R642" s="68" t="s">
        <v>241</v>
      </c>
      <c r="S642" s="74" t="s">
        <v>66</v>
      </c>
      <c r="T642" s="115" t="s">
        <v>66</v>
      </c>
      <c r="U642" s="121" t="s">
        <v>171</v>
      </c>
      <c r="V642" s="121" t="s">
        <v>1572</v>
      </c>
      <c r="W642" s="77"/>
      <c r="X642" s="69" t="s">
        <v>609</v>
      </c>
      <c r="Y642" s="77"/>
      <c r="Z642" s="77"/>
      <c r="AB642" s="69" t="s">
        <v>2780</v>
      </c>
      <c r="AC642" s="61">
        <v>0</v>
      </c>
      <c r="AD642" s="7"/>
      <c r="AE642" s="131" t="s">
        <v>244</v>
      </c>
      <c r="AF642" s="149" t="e">
        <f>VLOOKUP($J642,context!$K$2:$AC$348,5,FALSE)</f>
        <v>#N/A</v>
      </c>
      <c r="AG642" s="149" t="e">
        <f>VLOOKUP($J642,context!$K$2:$AC$348,6,FALSE)</f>
        <v>#N/A</v>
      </c>
      <c r="AH642" s="149" t="e">
        <f>VLOOKUP($J642,context!$K$2:$AC$348,7,FALSE)</f>
        <v>#N/A</v>
      </c>
      <c r="AI642" s="149" t="e">
        <f>VLOOKUP($J642,context!$K$2:$AC$348,8,FALSE)</f>
        <v>#N/A</v>
      </c>
      <c r="AJ642" s="149" t="e">
        <f>VLOOKUP($J642,context!$K$2:$AC$348,9,FALSE)</f>
        <v>#N/A</v>
      </c>
      <c r="AK642" s="149" t="e">
        <f>VLOOKUP($J642,context!$K$2:$AC$348,10,FALSE)</f>
        <v>#N/A</v>
      </c>
      <c r="AL642" s="149" t="e">
        <f>VLOOKUP($J642,context!$K$2:$AC$348,11,FALSE)</f>
        <v>#N/A</v>
      </c>
      <c r="AM642" s="149" t="e">
        <f>VLOOKUP($J642,context!$K$2:$AC$348,12,FALSE)</f>
        <v>#N/A</v>
      </c>
      <c r="AN642" s="149" t="e">
        <f>VLOOKUP($J642,context!$K$2:$AC$348,13,FALSE)</f>
        <v>#N/A</v>
      </c>
      <c r="AO642" s="149" t="e">
        <f>VLOOKUP($J642,context!$K$2:$AC$348,14,FALSE)</f>
        <v>#N/A</v>
      </c>
      <c r="AP642" s="149" t="e">
        <f>VLOOKUP($J642,context!$K$2:$AC$348,15,FALSE)</f>
        <v>#N/A</v>
      </c>
      <c r="AQ642" s="149" t="e">
        <f>VLOOKUP($J642,context!$K$2:$AC$348,16,FALSE)</f>
        <v>#N/A</v>
      </c>
      <c r="AR642" s="149" t="e">
        <f t="shared" si="11"/>
        <v>#N/A</v>
      </c>
    </row>
    <row r="643" spans="1:44" hidden="1">
      <c r="A643" s="52">
        <v>79</v>
      </c>
      <c r="B643" s="52" t="s">
        <v>13</v>
      </c>
      <c r="C643" s="66" t="s">
        <v>721</v>
      </c>
      <c r="D643" s="52"/>
      <c r="E643" s="77" t="s">
        <v>722</v>
      </c>
      <c r="F643" s="50">
        <v>3</v>
      </c>
      <c r="G643" s="50" t="s">
        <v>182</v>
      </c>
      <c r="H643" s="77"/>
      <c r="I643" s="69" t="s">
        <v>182</v>
      </c>
      <c r="J643" s="70" t="s">
        <v>182</v>
      </c>
      <c r="K643" s="77"/>
      <c r="L643" s="77">
        <v>0</v>
      </c>
      <c r="M643" s="77"/>
      <c r="N643" s="6">
        <v>0.8</v>
      </c>
      <c r="O643" s="55"/>
      <c r="P643" s="77" t="s">
        <v>65</v>
      </c>
      <c r="Q643" s="67" t="s">
        <v>184</v>
      </c>
      <c r="R643" s="68" t="s">
        <v>182</v>
      </c>
      <c r="S643" s="74" t="s">
        <v>182</v>
      </c>
      <c r="T643" s="115" t="s">
        <v>182</v>
      </c>
      <c r="U643" s="121" t="s">
        <v>171</v>
      </c>
      <c r="V643" s="121" t="s">
        <v>182</v>
      </c>
      <c r="W643" s="77"/>
      <c r="X643" s="69" t="s">
        <v>609</v>
      </c>
      <c r="Y643" s="77"/>
      <c r="Z643" s="77"/>
      <c r="AB643" s="69" t="s">
        <v>947</v>
      </c>
      <c r="AC643" s="61">
        <v>1</v>
      </c>
      <c r="AD643" s="7"/>
      <c r="AE643" s="70" t="s">
        <v>188</v>
      </c>
      <c r="AF643" s="149">
        <f>VLOOKUP($J643,context!$K$2:$AC$348,5,FALSE)</f>
        <v>0</v>
      </c>
      <c r="AG643" s="149">
        <f>VLOOKUP($J643,context!$K$2:$AC$348,6,FALSE)</f>
        <v>0</v>
      </c>
      <c r="AH643" s="149">
        <f>VLOOKUP($J643,context!$K$2:$AC$348,7,FALSE)</f>
        <v>0</v>
      </c>
      <c r="AI643" s="149">
        <f>VLOOKUP($J643,context!$K$2:$AC$348,8,FALSE)</f>
        <v>0</v>
      </c>
      <c r="AJ643" s="149">
        <f>VLOOKUP($J643,context!$K$2:$AC$348,9,FALSE)</f>
        <v>0.4</v>
      </c>
      <c r="AK643" s="149">
        <f>VLOOKUP($J643,context!$K$2:$AC$348,10,FALSE)</f>
        <v>0</v>
      </c>
      <c r="AL643" s="149">
        <f>VLOOKUP($J643,context!$K$2:$AC$348,11,FALSE)</f>
        <v>0.2</v>
      </c>
      <c r="AM643" s="149">
        <f>VLOOKUP($J643,context!$K$2:$AC$348,12,FALSE)</f>
        <v>0.2</v>
      </c>
      <c r="AN643" s="149">
        <f>VLOOKUP($J643,context!$K$2:$AC$348,13,FALSE)</f>
        <v>0.6</v>
      </c>
      <c r="AO643" s="149">
        <f>VLOOKUP($J643,context!$K$2:$AC$348,14,FALSE)</f>
        <v>0</v>
      </c>
      <c r="AP643" s="149">
        <f>VLOOKUP($J643,context!$K$2:$AC$348,15,FALSE)</f>
        <v>0</v>
      </c>
      <c r="AQ643" s="149">
        <f>VLOOKUP($J643,context!$K$2:$AC$348,16,FALSE)</f>
        <v>0.2</v>
      </c>
      <c r="AR643" s="149">
        <f t="shared" ref="AR643:AR706" si="12">SUM(AF643:AQ643)</f>
        <v>1.5999999999999999</v>
      </c>
    </row>
    <row r="644" spans="1:44" hidden="1">
      <c r="A644" s="52">
        <v>85</v>
      </c>
      <c r="B644" s="52" t="s">
        <v>13</v>
      </c>
      <c r="C644" s="66" t="s">
        <v>727</v>
      </c>
      <c r="D644" s="52"/>
      <c r="E644" s="77" t="s">
        <v>728</v>
      </c>
      <c r="F644" s="50">
        <v>2.5</v>
      </c>
      <c r="G644" s="50" t="s">
        <v>184</v>
      </c>
      <c r="H644" s="77"/>
      <c r="I644" s="50" t="s">
        <v>184</v>
      </c>
      <c r="J644" s="70" t="s">
        <v>182</v>
      </c>
      <c r="K644" s="77"/>
      <c r="L644" s="77">
        <v>0</v>
      </c>
      <c r="M644" s="77"/>
      <c r="N644" s="6">
        <v>0.8</v>
      </c>
      <c r="O644" s="55">
        <v>41549</v>
      </c>
      <c r="P644" s="77" t="s">
        <v>65</v>
      </c>
      <c r="Q644" s="67" t="s">
        <v>184</v>
      </c>
      <c r="R644" s="68" t="s">
        <v>182</v>
      </c>
      <c r="S644" s="74" t="s">
        <v>182</v>
      </c>
      <c r="T644" s="115" t="s">
        <v>182</v>
      </c>
      <c r="U644" s="121" t="s">
        <v>171</v>
      </c>
      <c r="V644" s="121" t="s">
        <v>182</v>
      </c>
      <c r="W644" s="77"/>
      <c r="X644" s="69" t="s">
        <v>609</v>
      </c>
      <c r="Y644" s="69" t="s">
        <v>609</v>
      </c>
      <c r="Z644" s="77"/>
      <c r="AB644" s="69" t="s">
        <v>947</v>
      </c>
      <c r="AC644" s="61">
        <v>1</v>
      </c>
      <c r="AD644" s="7"/>
      <c r="AE644" s="70" t="s">
        <v>188</v>
      </c>
      <c r="AF644" s="149">
        <f>VLOOKUP($J644,context!$K$2:$AC$348,5,FALSE)</f>
        <v>0</v>
      </c>
      <c r="AG644" s="149">
        <f>VLOOKUP($J644,context!$K$2:$AC$348,6,FALSE)</f>
        <v>0</v>
      </c>
      <c r="AH644" s="149">
        <f>VLOOKUP($J644,context!$K$2:$AC$348,7,FALSE)</f>
        <v>0</v>
      </c>
      <c r="AI644" s="149">
        <f>VLOOKUP($J644,context!$K$2:$AC$348,8,FALSE)</f>
        <v>0</v>
      </c>
      <c r="AJ644" s="149">
        <f>VLOOKUP($J644,context!$K$2:$AC$348,9,FALSE)</f>
        <v>0.4</v>
      </c>
      <c r="AK644" s="149">
        <f>VLOOKUP($J644,context!$K$2:$AC$348,10,FALSE)</f>
        <v>0</v>
      </c>
      <c r="AL644" s="149">
        <f>VLOOKUP($J644,context!$K$2:$AC$348,11,FALSE)</f>
        <v>0.2</v>
      </c>
      <c r="AM644" s="149">
        <f>VLOOKUP($J644,context!$K$2:$AC$348,12,FALSE)</f>
        <v>0.2</v>
      </c>
      <c r="AN644" s="149">
        <f>VLOOKUP($J644,context!$K$2:$AC$348,13,FALSE)</f>
        <v>0.6</v>
      </c>
      <c r="AO644" s="149">
        <f>VLOOKUP($J644,context!$K$2:$AC$348,14,FALSE)</f>
        <v>0</v>
      </c>
      <c r="AP644" s="149">
        <f>VLOOKUP($J644,context!$K$2:$AC$348,15,FALSE)</f>
        <v>0</v>
      </c>
      <c r="AQ644" s="149">
        <f>VLOOKUP($J644,context!$K$2:$AC$348,16,FALSE)</f>
        <v>0.2</v>
      </c>
      <c r="AR644" s="149">
        <f t="shared" si="12"/>
        <v>1.5999999999999999</v>
      </c>
    </row>
    <row r="645" spans="1:44" hidden="1">
      <c r="A645" s="52">
        <v>119</v>
      </c>
      <c r="B645" s="52" t="s">
        <v>13</v>
      </c>
      <c r="C645" s="66" t="s">
        <v>730</v>
      </c>
      <c r="D645" s="52"/>
      <c r="E645" s="77" t="s">
        <v>722</v>
      </c>
      <c r="F645" s="50">
        <v>4</v>
      </c>
      <c r="G645" s="50" t="s">
        <v>182</v>
      </c>
      <c r="H645" s="77"/>
      <c r="I645" s="69" t="s">
        <v>182</v>
      </c>
      <c r="J645" s="70" t="s">
        <v>182</v>
      </c>
      <c r="K645" s="77"/>
      <c r="L645" s="77">
        <v>0</v>
      </c>
      <c r="M645" s="77"/>
      <c r="N645" s="6">
        <v>0.8</v>
      </c>
      <c r="O645" s="55">
        <v>43017</v>
      </c>
      <c r="P645" s="77" t="s">
        <v>65</v>
      </c>
      <c r="Q645" s="67" t="s">
        <v>184</v>
      </c>
      <c r="R645" s="68" t="s">
        <v>182</v>
      </c>
      <c r="S645" s="74" t="s">
        <v>182</v>
      </c>
      <c r="T645" s="115" t="s">
        <v>182</v>
      </c>
      <c r="U645" s="121" t="s">
        <v>171</v>
      </c>
      <c r="V645" s="121" t="s">
        <v>182</v>
      </c>
      <c r="W645" s="77"/>
      <c r="X645" s="69" t="s">
        <v>609</v>
      </c>
      <c r="Y645" s="77"/>
      <c r="Z645" s="77"/>
      <c r="AB645" s="69" t="s">
        <v>947</v>
      </c>
      <c r="AC645" s="61">
        <v>1</v>
      </c>
      <c r="AD645" s="7"/>
      <c r="AE645" s="70" t="s">
        <v>188</v>
      </c>
      <c r="AF645" s="149">
        <f>VLOOKUP($J645,context!$K$2:$AC$348,5,FALSE)</f>
        <v>0</v>
      </c>
      <c r="AG645" s="149">
        <f>VLOOKUP($J645,context!$K$2:$AC$348,6,FALSE)</f>
        <v>0</v>
      </c>
      <c r="AH645" s="149">
        <f>VLOOKUP($J645,context!$K$2:$AC$348,7,FALSE)</f>
        <v>0</v>
      </c>
      <c r="AI645" s="149">
        <f>VLOOKUP($J645,context!$K$2:$AC$348,8,FALSE)</f>
        <v>0</v>
      </c>
      <c r="AJ645" s="149">
        <f>VLOOKUP($J645,context!$K$2:$AC$348,9,FALSE)</f>
        <v>0.4</v>
      </c>
      <c r="AK645" s="149">
        <f>VLOOKUP($J645,context!$K$2:$AC$348,10,FALSE)</f>
        <v>0</v>
      </c>
      <c r="AL645" s="149">
        <f>VLOOKUP($J645,context!$K$2:$AC$348,11,FALSE)</f>
        <v>0.2</v>
      </c>
      <c r="AM645" s="149">
        <f>VLOOKUP($J645,context!$K$2:$AC$348,12,FALSE)</f>
        <v>0.2</v>
      </c>
      <c r="AN645" s="149">
        <f>VLOOKUP($J645,context!$K$2:$AC$348,13,FALSE)</f>
        <v>0.6</v>
      </c>
      <c r="AO645" s="149">
        <f>VLOOKUP($J645,context!$K$2:$AC$348,14,FALSE)</f>
        <v>0</v>
      </c>
      <c r="AP645" s="149">
        <f>VLOOKUP($J645,context!$K$2:$AC$348,15,FALSE)</f>
        <v>0</v>
      </c>
      <c r="AQ645" s="149">
        <f>VLOOKUP($J645,context!$K$2:$AC$348,16,FALSE)</f>
        <v>0.2</v>
      </c>
      <c r="AR645" s="149">
        <f t="shared" si="12"/>
        <v>1.5999999999999999</v>
      </c>
    </row>
    <row r="646" spans="1:44" hidden="1">
      <c r="A646" s="52">
        <v>156</v>
      </c>
      <c r="B646" s="52" t="s">
        <v>13</v>
      </c>
      <c r="C646" s="66" t="s">
        <v>38</v>
      </c>
      <c r="D646" s="52"/>
      <c r="E646" s="77" t="s">
        <v>744</v>
      </c>
      <c r="F646" s="50">
        <v>4</v>
      </c>
      <c r="G646" s="50" t="s">
        <v>188</v>
      </c>
      <c r="H646" s="77"/>
      <c r="I646" s="69" t="s">
        <v>182</v>
      </c>
      <c r="J646" s="70" t="s">
        <v>182</v>
      </c>
      <c r="K646" s="77" t="s">
        <v>784</v>
      </c>
      <c r="L646" s="77">
        <v>0</v>
      </c>
      <c r="M646" s="77" t="s">
        <v>785</v>
      </c>
      <c r="N646" s="6">
        <v>0.8</v>
      </c>
      <c r="O646" s="55">
        <v>42328</v>
      </c>
      <c r="P646" s="77" t="s">
        <v>65</v>
      </c>
      <c r="Q646" s="67" t="s">
        <v>184</v>
      </c>
      <c r="R646" s="68" t="s">
        <v>182</v>
      </c>
      <c r="S646" s="74" t="s">
        <v>182</v>
      </c>
      <c r="T646" s="115" t="s">
        <v>182</v>
      </c>
      <c r="U646" s="121" t="s">
        <v>171</v>
      </c>
      <c r="V646" s="121" t="s">
        <v>182</v>
      </c>
      <c r="W646" s="77"/>
      <c r="X646" s="69" t="s">
        <v>609</v>
      </c>
      <c r="Y646" s="77"/>
      <c r="Z646" s="77"/>
      <c r="AB646" s="69" t="s">
        <v>947</v>
      </c>
      <c r="AC646" s="61">
        <v>1</v>
      </c>
      <c r="AD646" s="7"/>
      <c r="AE646" s="70" t="s">
        <v>188</v>
      </c>
      <c r="AF646" s="149">
        <f>VLOOKUP($J646,context!$K$2:$AC$348,5,FALSE)</f>
        <v>0</v>
      </c>
      <c r="AG646" s="149">
        <f>VLOOKUP($J646,context!$K$2:$AC$348,6,FALSE)</f>
        <v>0</v>
      </c>
      <c r="AH646" s="149">
        <f>VLOOKUP($J646,context!$K$2:$AC$348,7,FALSE)</f>
        <v>0</v>
      </c>
      <c r="AI646" s="149">
        <f>VLOOKUP($J646,context!$K$2:$AC$348,8,FALSE)</f>
        <v>0</v>
      </c>
      <c r="AJ646" s="149">
        <f>VLOOKUP($J646,context!$K$2:$AC$348,9,FALSE)</f>
        <v>0.4</v>
      </c>
      <c r="AK646" s="149">
        <f>VLOOKUP($J646,context!$K$2:$AC$348,10,FALSE)</f>
        <v>0</v>
      </c>
      <c r="AL646" s="149">
        <f>VLOOKUP($J646,context!$K$2:$AC$348,11,FALSE)</f>
        <v>0.2</v>
      </c>
      <c r="AM646" s="149">
        <f>VLOOKUP($J646,context!$K$2:$AC$348,12,FALSE)</f>
        <v>0.2</v>
      </c>
      <c r="AN646" s="149">
        <f>VLOOKUP($J646,context!$K$2:$AC$348,13,FALSE)</f>
        <v>0.6</v>
      </c>
      <c r="AO646" s="149">
        <f>VLOOKUP($J646,context!$K$2:$AC$348,14,FALSE)</f>
        <v>0</v>
      </c>
      <c r="AP646" s="149">
        <f>VLOOKUP($J646,context!$K$2:$AC$348,15,FALSE)</f>
        <v>0</v>
      </c>
      <c r="AQ646" s="149">
        <f>VLOOKUP($J646,context!$K$2:$AC$348,16,FALSE)</f>
        <v>0.2</v>
      </c>
      <c r="AR646" s="149">
        <f t="shared" si="12"/>
        <v>1.5999999999999999</v>
      </c>
    </row>
    <row r="647" spans="1:44" hidden="1">
      <c r="A647" s="52">
        <v>211</v>
      </c>
      <c r="B647" s="52" t="s">
        <v>13</v>
      </c>
      <c r="C647" s="115" t="s">
        <v>41</v>
      </c>
      <c r="D647" s="52"/>
      <c r="E647" s="77" t="s">
        <v>817</v>
      </c>
      <c r="F647" s="50">
        <v>2</v>
      </c>
      <c r="G647" s="50" t="s">
        <v>182</v>
      </c>
      <c r="H647" s="77"/>
      <c r="I647" s="69" t="s">
        <v>182</v>
      </c>
      <c r="J647" s="73" t="s">
        <v>182</v>
      </c>
      <c r="K647" s="69" t="s">
        <v>832</v>
      </c>
      <c r="L647" s="77">
        <v>1</v>
      </c>
      <c r="M647" s="77"/>
      <c r="N647" s="6">
        <v>1</v>
      </c>
      <c r="O647" s="55"/>
      <c r="P647" s="77" t="s">
        <v>65</v>
      </c>
      <c r="Q647" s="67" t="s">
        <v>184</v>
      </c>
      <c r="R647" s="68" t="s">
        <v>182</v>
      </c>
      <c r="S647" s="74" t="s">
        <v>182</v>
      </c>
      <c r="T647" s="115" t="s">
        <v>182</v>
      </c>
      <c r="U647" s="121" t="s">
        <v>171</v>
      </c>
      <c r="V647" s="121" t="s">
        <v>182</v>
      </c>
      <c r="W647" s="77"/>
      <c r="X647" s="69" t="s">
        <v>609</v>
      </c>
      <c r="Y647" s="77"/>
      <c r="Z647" s="77"/>
      <c r="AB647" s="69" t="s">
        <v>947</v>
      </c>
      <c r="AC647" s="61">
        <v>1</v>
      </c>
      <c r="AD647" s="7"/>
      <c r="AE647" s="70" t="s">
        <v>188</v>
      </c>
      <c r="AF647" s="149">
        <f>VLOOKUP($J647,context!$K$2:$AC$348,5,FALSE)</f>
        <v>0</v>
      </c>
      <c r="AG647" s="149">
        <f>VLOOKUP($J647,context!$K$2:$AC$348,6,FALSE)</f>
        <v>0</v>
      </c>
      <c r="AH647" s="149">
        <f>VLOOKUP($J647,context!$K$2:$AC$348,7,FALSE)</f>
        <v>0</v>
      </c>
      <c r="AI647" s="149">
        <f>VLOOKUP($J647,context!$K$2:$AC$348,8,FALSE)</f>
        <v>0</v>
      </c>
      <c r="AJ647" s="149">
        <f>VLOOKUP($J647,context!$K$2:$AC$348,9,FALSE)</f>
        <v>0.4</v>
      </c>
      <c r="AK647" s="149">
        <f>VLOOKUP($J647,context!$K$2:$AC$348,10,FALSE)</f>
        <v>0</v>
      </c>
      <c r="AL647" s="149">
        <f>VLOOKUP($J647,context!$K$2:$AC$348,11,FALSE)</f>
        <v>0.2</v>
      </c>
      <c r="AM647" s="149">
        <f>VLOOKUP($J647,context!$K$2:$AC$348,12,FALSE)</f>
        <v>0.2</v>
      </c>
      <c r="AN647" s="149">
        <f>VLOOKUP($J647,context!$K$2:$AC$348,13,FALSE)</f>
        <v>0.6</v>
      </c>
      <c r="AO647" s="149">
        <f>VLOOKUP($J647,context!$K$2:$AC$348,14,FALSE)</f>
        <v>0</v>
      </c>
      <c r="AP647" s="149">
        <f>VLOOKUP($J647,context!$K$2:$AC$348,15,FALSE)</f>
        <v>0</v>
      </c>
      <c r="AQ647" s="149">
        <f>VLOOKUP($J647,context!$K$2:$AC$348,16,FALSE)</f>
        <v>0.2</v>
      </c>
      <c r="AR647" s="149">
        <f t="shared" si="12"/>
        <v>1.5999999999999999</v>
      </c>
    </row>
    <row r="648" spans="1:44" hidden="1">
      <c r="A648" s="52">
        <v>257</v>
      </c>
      <c r="B648" s="52" t="s">
        <v>13</v>
      </c>
      <c r="C648" s="116" t="s">
        <v>851</v>
      </c>
      <c r="D648" s="52" t="s">
        <v>852</v>
      </c>
      <c r="E648" s="118" t="s">
        <v>853</v>
      </c>
      <c r="F648" s="50">
        <v>2</v>
      </c>
      <c r="G648" s="77" t="s">
        <v>182</v>
      </c>
      <c r="H648" s="77"/>
      <c r="I648" s="69" t="s">
        <v>182</v>
      </c>
      <c r="J648" s="74" t="s">
        <v>182</v>
      </c>
      <c r="K648" s="69" t="s">
        <v>875</v>
      </c>
      <c r="L648" s="77">
        <v>0</v>
      </c>
      <c r="M648" s="77" t="s">
        <v>876</v>
      </c>
      <c r="N648" s="6">
        <v>0.8</v>
      </c>
      <c r="O648" s="55">
        <v>43015</v>
      </c>
      <c r="P648" s="77" t="s">
        <v>65</v>
      </c>
      <c r="Q648" s="67" t="s">
        <v>184</v>
      </c>
      <c r="R648" s="68" t="s">
        <v>182</v>
      </c>
      <c r="S648" s="74" t="s">
        <v>182</v>
      </c>
      <c r="T648" s="115" t="s">
        <v>182</v>
      </c>
      <c r="U648" s="121" t="s">
        <v>171</v>
      </c>
      <c r="V648" s="121" t="s">
        <v>182</v>
      </c>
      <c r="W648" s="77"/>
      <c r="X648" s="69" t="s">
        <v>609</v>
      </c>
      <c r="Y648" s="77"/>
      <c r="Z648" s="77"/>
      <c r="AB648" s="69" t="s">
        <v>947</v>
      </c>
      <c r="AC648" s="61">
        <v>1</v>
      </c>
      <c r="AD648" s="7"/>
      <c r="AE648" s="70" t="s">
        <v>188</v>
      </c>
      <c r="AF648" s="149">
        <f>VLOOKUP($J648,context!$K$2:$AC$348,5,FALSE)</f>
        <v>0</v>
      </c>
      <c r="AG648" s="149">
        <f>VLOOKUP($J648,context!$K$2:$AC$348,6,FALSE)</f>
        <v>0</v>
      </c>
      <c r="AH648" s="149">
        <f>VLOOKUP($J648,context!$K$2:$AC$348,7,FALSE)</f>
        <v>0</v>
      </c>
      <c r="AI648" s="149">
        <f>VLOOKUP($J648,context!$K$2:$AC$348,8,FALSE)</f>
        <v>0</v>
      </c>
      <c r="AJ648" s="149">
        <f>VLOOKUP($J648,context!$K$2:$AC$348,9,FALSE)</f>
        <v>0.4</v>
      </c>
      <c r="AK648" s="149">
        <f>VLOOKUP($J648,context!$K$2:$AC$348,10,FALSE)</f>
        <v>0</v>
      </c>
      <c r="AL648" s="149">
        <f>VLOOKUP($J648,context!$K$2:$AC$348,11,FALSE)</f>
        <v>0.2</v>
      </c>
      <c r="AM648" s="149">
        <f>VLOOKUP($J648,context!$K$2:$AC$348,12,FALSE)</f>
        <v>0.2</v>
      </c>
      <c r="AN648" s="149">
        <f>VLOOKUP($J648,context!$K$2:$AC$348,13,FALSE)</f>
        <v>0.6</v>
      </c>
      <c r="AO648" s="149">
        <f>VLOOKUP($J648,context!$K$2:$AC$348,14,FALSE)</f>
        <v>0</v>
      </c>
      <c r="AP648" s="149">
        <f>VLOOKUP($J648,context!$K$2:$AC$348,15,FALSE)</f>
        <v>0</v>
      </c>
      <c r="AQ648" s="149">
        <f>VLOOKUP($J648,context!$K$2:$AC$348,16,FALSE)</f>
        <v>0.2</v>
      </c>
      <c r="AR648" s="149">
        <f t="shared" si="12"/>
        <v>1.5999999999999999</v>
      </c>
    </row>
    <row r="649" spans="1:44" hidden="1">
      <c r="A649" s="52">
        <v>266</v>
      </c>
      <c r="B649" s="52" t="s">
        <v>13</v>
      </c>
      <c r="C649" s="66" t="s">
        <v>885</v>
      </c>
      <c r="D649" s="52" t="s">
        <v>886</v>
      </c>
      <c r="E649" s="77" t="s">
        <v>887</v>
      </c>
      <c r="F649" s="50">
        <v>2</v>
      </c>
      <c r="G649" s="50" t="s">
        <v>188</v>
      </c>
      <c r="H649" s="77"/>
      <c r="I649" s="50" t="s">
        <v>188</v>
      </c>
      <c r="J649" s="76" t="s">
        <v>182</v>
      </c>
      <c r="K649" s="77"/>
      <c r="L649" s="77">
        <v>0</v>
      </c>
      <c r="M649" s="77"/>
      <c r="N649" s="6">
        <v>0.8</v>
      </c>
      <c r="O649" s="55">
        <v>43015</v>
      </c>
      <c r="P649" s="77" t="s">
        <v>65</v>
      </c>
      <c r="Q649" s="67" t="s">
        <v>184</v>
      </c>
      <c r="R649" s="68" t="s">
        <v>182</v>
      </c>
      <c r="S649" s="74" t="s">
        <v>182</v>
      </c>
      <c r="T649" s="115" t="s">
        <v>182</v>
      </c>
      <c r="U649" s="121" t="s">
        <v>171</v>
      </c>
      <c r="V649" s="121" t="s">
        <v>182</v>
      </c>
      <c r="W649" s="77"/>
      <c r="X649" s="69" t="s">
        <v>609</v>
      </c>
      <c r="Y649" s="77"/>
      <c r="Z649" s="77"/>
      <c r="AB649" s="69" t="s">
        <v>947</v>
      </c>
      <c r="AC649" s="61">
        <v>1</v>
      </c>
      <c r="AD649" s="7"/>
      <c r="AE649" s="70" t="s">
        <v>188</v>
      </c>
      <c r="AF649" s="149">
        <f>VLOOKUP($J649,context!$K$2:$AC$348,5,FALSE)</f>
        <v>0</v>
      </c>
      <c r="AG649" s="149">
        <f>VLOOKUP($J649,context!$K$2:$AC$348,6,FALSE)</f>
        <v>0</v>
      </c>
      <c r="AH649" s="149">
        <f>VLOOKUP($J649,context!$K$2:$AC$348,7,FALSE)</f>
        <v>0</v>
      </c>
      <c r="AI649" s="149">
        <f>VLOOKUP($J649,context!$K$2:$AC$348,8,FALSE)</f>
        <v>0</v>
      </c>
      <c r="AJ649" s="149">
        <f>VLOOKUP($J649,context!$K$2:$AC$348,9,FALSE)</f>
        <v>0.4</v>
      </c>
      <c r="AK649" s="149">
        <f>VLOOKUP($J649,context!$K$2:$AC$348,10,FALSE)</f>
        <v>0</v>
      </c>
      <c r="AL649" s="149">
        <f>VLOOKUP($J649,context!$K$2:$AC$348,11,FALSE)</f>
        <v>0.2</v>
      </c>
      <c r="AM649" s="149">
        <f>VLOOKUP($J649,context!$K$2:$AC$348,12,FALSE)</f>
        <v>0.2</v>
      </c>
      <c r="AN649" s="149">
        <f>VLOOKUP($J649,context!$K$2:$AC$348,13,FALSE)</f>
        <v>0.6</v>
      </c>
      <c r="AO649" s="149">
        <f>VLOOKUP($J649,context!$K$2:$AC$348,14,FALSE)</f>
        <v>0</v>
      </c>
      <c r="AP649" s="149">
        <f>VLOOKUP($J649,context!$K$2:$AC$348,15,FALSE)</f>
        <v>0</v>
      </c>
      <c r="AQ649" s="149">
        <f>VLOOKUP($J649,context!$K$2:$AC$348,16,FALSE)</f>
        <v>0.2</v>
      </c>
      <c r="AR649" s="149">
        <f t="shared" si="12"/>
        <v>1.5999999999999999</v>
      </c>
    </row>
    <row r="650" spans="1:44" hidden="1">
      <c r="A650" s="52">
        <v>438</v>
      </c>
      <c r="B650" s="52" t="s">
        <v>13</v>
      </c>
      <c r="C650" s="66" t="s">
        <v>1116</v>
      </c>
      <c r="D650" s="52" t="s">
        <v>1117</v>
      </c>
      <c r="E650" s="77" t="s">
        <v>49</v>
      </c>
      <c r="F650" s="50">
        <v>3</v>
      </c>
      <c r="G650" s="50" t="s">
        <v>182</v>
      </c>
      <c r="H650" s="77">
        <v>8</v>
      </c>
      <c r="I650" s="50" t="s">
        <v>182</v>
      </c>
      <c r="J650" s="70" t="s">
        <v>182</v>
      </c>
      <c r="K650" s="77" t="s">
        <v>1146</v>
      </c>
      <c r="L650" s="77">
        <v>0</v>
      </c>
      <c r="M650" s="77"/>
      <c r="N650" s="6">
        <v>0.8</v>
      </c>
      <c r="O650" s="55"/>
      <c r="P650" s="77" t="s">
        <v>65</v>
      </c>
      <c r="Q650" s="67" t="s">
        <v>184</v>
      </c>
      <c r="R650" s="68" t="s">
        <v>182</v>
      </c>
      <c r="S650" s="74" t="s">
        <v>182</v>
      </c>
      <c r="T650" s="115" t="s">
        <v>182</v>
      </c>
      <c r="U650" s="121" t="s">
        <v>171</v>
      </c>
      <c r="V650" s="121" t="s">
        <v>182</v>
      </c>
      <c r="W650" s="77"/>
      <c r="X650" s="69" t="s">
        <v>609</v>
      </c>
      <c r="Y650" s="77"/>
      <c r="Z650" s="77"/>
      <c r="AB650" s="69" t="s">
        <v>947</v>
      </c>
      <c r="AC650" s="61">
        <v>1</v>
      </c>
      <c r="AD650" s="7"/>
      <c r="AE650" s="70" t="s">
        <v>188</v>
      </c>
      <c r="AF650" s="149">
        <f>VLOOKUP($J650,context!$K$2:$AC$348,5,FALSE)</f>
        <v>0</v>
      </c>
      <c r="AG650" s="149">
        <f>VLOOKUP($J650,context!$K$2:$AC$348,6,FALSE)</f>
        <v>0</v>
      </c>
      <c r="AH650" s="149">
        <f>VLOOKUP($J650,context!$K$2:$AC$348,7,FALSE)</f>
        <v>0</v>
      </c>
      <c r="AI650" s="149">
        <f>VLOOKUP($J650,context!$K$2:$AC$348,8,FALSE)</f>
        <v>0</v>
      </c>
      <c r="AJ650" s="149">
        <f>VLOOKUP($J650,context!$K$2:$AC$348,9,FALSE)</f>
        <v>0.4</v>
      </c>
      <c r="AK650" s="149">
        <f>VLOOKUP($J650,context!$K$2:$AC$348,10,FALSE)</f>
        <v>0</v>
      </c>
      <c r="AL650" s="149">
        <f>VLOOKUP($J650,context!$K$2:$AC$348,11,FALSE)</f>
        <v>0.2</v>
      </c>
      <c r="AM650" s="149">
        <f>VLOOKUP($J650,context!$K$2:$AC$348,12,FALSE)</f>
        <v>0.2</v>
      </c>
      <c r="AN650" s="149">
        <f>VLOOKUP($J650,context!$K$2:$AC$348,13,FALSE)</f>
        <v>0.6</v>
      </c>
      <c r="AO650" s="149">
        <f>VLOOKUP($J650,context!$K$2:$AC$348,14,FALSE)</f>
        <v>0</v>
      </c>
      <c r="AP650" s="149">
        <f>VLOOKUP($J650,context!$K$2:$AC$348,15,FALSE)</f>
        <v>0</v>
      </c>
      <c r="AQ650" s="149">
        <f>VLOOKUP($J650,context!$K$2:$AC$348,16,FALSE)</f>
        <v>0.2</v>
      </c>
      <c r="AR650" s="149">
        <f t="shared" si="12"/>
        <v>1.5999999999999999</v>
      </c>
    </row>
    <row r="651" spans="1:44" hidden="1">
      <c r="A651" s="52">
        <v>455</v>
      </c>
      <c r="B651" s="52" t="s">
        <v>13</v>
      </c>
      <c r="C651" s="66" t="s">
        <v>29</v>
      </c>
      <c r="D651" s="52" t="s">
        <v>1159</v>
      </c>
      <c r="E651" s="77" t="s">
        <v>1160</v>
      </c>
      <c r="F651" s="50">
        <v>2</v>
      </c>
      <c r="G651" s="50" t="s">
        <v>1165</v>
      </c>
      <c r="H651" s="77" t="s">
        <v>183</v>
      </c>
      <c r="I651" s="69" t="s">
        <v>183</v>
      </c>
      <c r="J651" s="70" t="s">
        <v>182</v>
      </c>
      <c r="K651" s="77"/>
      <c r="L651" s="77">
        <v>0</v>
      </c>
      <c r="M651" s="77"/>
      <c r="N651" s="6">
        <v>1</v>
      </c>
      <c r="O651" s="55"/>
      <c r="P651" s="77" t="s">
        <v>65</v>
      </c>
      <c r="Q651" s="67" t="s">
        <v>184</v>
      </c>
      <c r="R651" s="68" t="s">
        <v>182</v>
      </c>
      <c r="S651" s="74" t="s">
        <v>182</v>
      </c>
      <c r="T651" s="115" t="s">
        <v>182</v>
      </c>
      <c r="U651" s="121" t="s">
        <v>171</v>
      </c>
      <c r="V651" s="121" t="s">
        <v>182</v>
      </c>
      <c r="W651" s="77"/>
      <c r="X651" s="69" t="s">
        <v>609</v>
      </c>
      <c r="Y651" s="69" t="s">
        <v>609</v>
      </c>
      <c r="Z651" s="77"/>
      <c r="AB651" s="69" t="s">
        <v>947</v>
      </c>
      <c r="AC651" s="61">
        <v>1</v>
      </c>
      <c r="AD651" s="7"/>
      <c r="AE651" s="70" t="s">
        <v>188</v>
      </c>
      <c r="AF651" s="149">
        <f>VLOOKUP($J651,context!$K$2:$AC$348,5,FALSE)</f>
        <v>0</v>
      </c>
      <c r="AG651" s="149">
        <f>VLOOKUP($J651,context!$K$2:$AC$348,6,FALSE)</f>
        <v>0</v>
      </c>
      <c r="AH651" s="149">
        <f>VLOOKUP($J651,context!$K$2:$AC$348,7,FALSE)</f>
        <v>0</v>
      </c>
      <c r="AI651" s="149">
        <f>VLOOKUP($J651,context!$K$2:$AC$348,8,FALSE)</f>
        <v>0</v>
      </c>
      <c r="AJ651" s="149">
        <f>VLOOKUP($J651,context!$K$2:$AC$348,9,FALSE)</f>
        <v>0.4</v>
      </c>
      <c r="AK651" s="149">
        <f>VLOOKUP($J651,context!$K$2:$AC$348,10,FALSE)</f>
        <v>0</v>
      </c>
      <c r="AL651" s="149">
        <f>VLOOKUP($J651,context!$K$2:$AC$348,11,FALSE)</f>
        <v>0.2</v>
      </c>
      <c r="AM651" s="149">
        <f>VLOOKUP($J651,context!$K$2:$AC$348,12,FALSE)</f>
        <v>0.2</v>
      </c>
      <c r="AN651" s="149">
        <f>VLOOKUP($J651,context!$K$2:$AC$348,13,FALSE)</f>
        <v>0.6</v>
      </c>
      <c r="AO651" s="149">
        <f>VLOOKUP($J651,context!$K$2:$AC$348,14,FALSE)</f>
        <v>0</v>
      </c>
      <c r="AP651" s="149">
        <f>VLOOKUP($J651,context!$K$2:$AC$348,15,FALSE)</f>
        <v>0</v>
      </c>
      <c r="AQ651" s="149">
        <f>VLOOKUP($J651,context!$K$2:$AC$348,16,FALSE)</f>
        <v>0.2</v>
      </c>
      <c r="AR651" s="149">
        <f t="shared" si="12"/>
        <v>1.5999999999999999</v>
      </c>
    </row>
    <row r="652" spans="1:44">
      <c r="A652" s="52">
        <v>534</v>
      </c>
      <c r="B652" s="52" t="s">
        <v>13</v>
      </c>
      <c r="C652" s="114" t="s">
        <v>1732</v>
      </c>
      <c r="E652" s="69" t="s">
        <v>1778</v>
      </c>
      <c r="F652" s="69" t="s">
        <v>1779</v>
      </c>
      <c r="G652" s="61" t="s">
        <v>182</v>
      </c>
      <c r="I652" s="61" t="s">
        <v>182</v>
      </c>
      <c r="J652" s="70" t="s">
        <v>182</v>
      </c>
      <c r="K652" s="69" t="s">
        <v>1755</v>
      </c>
      <c r="L652" s="77">
        <v>0</v>
      </c>
      <c r="N652" s="63">
        <v>1</v>
      </c>
      <c r="P652" s="77" t="s">
        <v>65</v>
      </c>
      <c r="Q652" s="67" t="s">
        <v>184</v>
      </c>
      <c r="R652" s="68" t="s">
        <v>182</v>
      </c>
      <c r="S652" s="74" t="s">
        <v>182</v>
      </c>
      <c r="T652" s="115" t="s">
        <v>182</v>
      </c>
      <c r="U652" s="121" t="s">
        <v>171</v>
      </c>
      <c r="V652" s="121" t="s">
        <v>182</v>
      </c>
      <c r="AB652" s="69" t="s">
        <v>947</v>
      </c>
      <c r="AC652" s="61">
        <v>1</v>
      </c>
      <c r="AE652" s="70" t="s">
        <v>188</v>
      </c>
      <c r="AF652" s="149">
        <f>VLOOKUP($J652,context!$K$2:$AC$348,5,FALSE)</f>
        <v>0</v>
      </c>
      <c r="AG652" s="149">
        <f>VLOOKUP($J652,context!$K$2:$AC$348,6,FALSE)</f>
        <v>0</v>
      </c>
      <c r="AH652" s="149">
        <f>VLOOKUP($J652,context!$K$2:$AC$348,7,FALSE)</f>
        <v>0</v>
      </c>
      <c r="AI652" s="149">
        <f>VLOOKUP($J652,context!$K$2:$AC$348,8,FALSE)</f>
        <v>0</v>
      </c>
      <c r="AJ652" s="149">
        <f>VLOOKUP($J652,context!$K$2:$AC$348,9,FALSE)</f>
        <v>0.4</v>
      </c>
      <c r="AK652" s="149">
        <f>VLOOKUP($J652,context!$K$2:$AC$348,10,FALSE)</f>
        <v>0</v>
      </c>
      <c r="AL652" s="149">
        <f>VLOOKUP($J652,context!$K$2:$AC$348,11,FALSE)</f>
        <v>0.2</v>
      </c>
      <c r="AM652" s="149">
        <f>VLOOKUP($J652,context!$K$2:$AC$348,12,FALSE)</f>
        <v>0.2</v>
      </c>
      <c r="AN652" s="149">
        <f>VLOOKUP($J652,context!$K$2:$AC$348,13,FALSE)</f>
        <v>0.6</v>
      </c>
      <c r="AO652" s="149">
        <f>VLOOKUP($J652,context!$K$2:$AC$348,14,FALSE)</f>
        <v>0</v>
      </c>
      <c r="AP652" s="149">
        <f>VLOOKUP($J652,context!$K$2:$AC$348,15,FALSE)</f>
        <v>0</v>
      </c>
      <c r="AQ652" s="149">
        <f>VLOOKUP($J652,context!$K$2:$AC$348,16,FALSE)</f>
        <v>0.2</v>
      </c>
      <c r="AR652" s="149">
        <f t="shared" si="12"/>
        <v>1.5999999999999999</v>
      </c>
    </row>
    <row r="653" spans="1:44" hidden="1">
      <c r="A653" s="52">
        <v>597</v>
      </c>
      <c r="B653" s="52" t="s">
        <v>13</v>
      </c>
      <c r="C653" s="114" t="s">
        <v>1732</v>
      </c>
      <c r="E653" s="69" t="s">
        <v>1891</v>
      </c>
      <c r="F653" s="61">
        <v>2</v>
      </c>
      <c r="G653" s="69" t="s">
        <v>188</v>
      </c>
      <c r="I653" s="69" t="s">
        <v>188</v>
      </c>
      <c r="J653" s="70" t="s">
        <v>182</v>
      </c>
      <c r="K653" s="61" t="s">
        <v>1874</v>
      </c>
      <c r="L653" s="77">
        <v>0</v>
      </c>
      <c r="M653" s="61" t="s">
        <v>1875</v>
      </c>
      <c r="N653" s="63">
        <v>1</v>
      </c>
      <c r="P653" s="77" t="s">
        <v>65</v>
      </c>
      <c r="Q653" s="67" t="s">
        <v>184</v>
      </c>
      <c r="R653" s="68" t="s">
        <v>182</v>
      </c>
      <c r="S653" s="74" t="s">
        <v>182</v>
      </c>
      <c r="T653" s="115" t="s">
        <v>182</v>
      </c>
      <c r="U653" s="121" t="s">
        <v>171</v>
      </c>
      <c r="V653" s="121" t="s">
        <v>182</v>
      </c>
      <c r="AB653" s="69" t="s">
        <v>947</v>
      </c>
      <c r="AC653" s="61">
        <v>1</v>
      </c>
      <c r="AE653" s="70" t="s">
        <v>188</v>
      </c>
      <c r="AF653" s="149">
        <f>VLOOKUP($J653,context!$K$2:$AC$348,5,FALSE)</f>
        <v>0</v>
      </c>
      <c r="AG653" s="149">
        <f>VLOOKUP($J653,context!$K$2:$AC$348,6,FALSE)</f>
        <v>0</v>
      </c>
      <c r="AH653" s="149">
        <f>VLOOKUP($J653,context!$K$2:$AC$348,7,FALSE)</f>
        <v>0</v>
      </c>
      <c r="AI653" s="149">
        <f>VLOOKUP($J653,context!$K$2:$AC$348,8,FALSE)</f>
        <v>0</v>
      </c>
      <c r="AJ653" s="149">
        <f>VLOOKUP($J653,context!$K$2:$AC$348,9,FALSE)</f>
        <v>0.4</v>
      </c>
      <c r="AK653" s="149">
        <f>VLOOKUP($J653,context!$K$2:$AC$348,10,FALSE)</f>
        <v>0</v>
      </c>
      <c r="AL653" s="149">
        <f>VLOOKUP($J653,context!$K$2:$AC$348,11,FALSE)</f>
        <v>0.2</v>
      </c>
      <c r="AM653" s="149">
        <f>VLOOKUP($J653,context!$K$2:$AC$348,12,FALSE)</f>
        <v>0.2</v>
      </c>
      <c r="AN653" s="149">
        <f>VLOOKUP($J653,context!$K$2:$AC$348,13,FALSE)</f>
        <v>0.6</v>
      </c>
      <c r="AO653" s="149">
        <f>VLOOKUP($J653,context!$K$2:$AC$348,14,FALSE)</f>
        <v>0</v>
      </c>
      <c r="AP653" s="149">
        <f>VLOOKUP($J653,context!$K$2:$AC$348,15,FALSE)</f>
        <v>0</v>
      </c>
      <c r="AQ653" s="149">
        <f>VLOOKUP($J653,context!$K$2:$AC$348,16,FALSE)</f>
        <v>0.2</v>
      </c>
      <c r="AR653" s="149">
        <f t="shared" si="12"/>
        <v>1.5999999999999999</v>
      </c>
    </row>
    <row r="654" spans="1:44" hidden="1">
      <c r="A654" s="52">
        <v>649</v>
      </c>
      <c r="B654" s="52" t="s">
        <v>13</v>
      </c>
      <c r="C654" s="117" t="s">
        <v>1902</v>
      </c>
      <c r="E654" s="69" t="s">
        <v>2271</v>
      </c>
      <c r="G654" s="62" t="s">
        <v>179</v>
      </c>
      <c r="J654" s="70" t="s">
        <v>182</v>
      </c>
      <c r="K654" s="61" t="s">
        <v>1962</v>
      </c>
      <c r="L654" s="77">
        <v>0</v>
      </c>
      <c r="N654" s="63">
        <v>1</v>
      </c>
      <c r="P654" s="77" t="s">
        <v>65</v>
      </c>
      <c r="Q654" s="67" t="s">
        <v>184</v>
      </c>
      <c r="R654" s="68" t="s">
        <v>182</v>
      </c>
      <c r="S654" s="74" t="s">
        <v>182</v>
      </c>
      <c r="T654" s="115" t="s">
        <v>182</v>
      </c>
      <c r="U654" s="121" t="s">
        <v>171</v>
      </c>
      <c r="V654" s="121" t="s">
        <v>182</v>
      </c>
      <c r="AB654" s="69" t="s">
        <v>947</v>
      </c>
      <c r="AC654" s="61">
        <v>1</v>
      </c>
      <c r="AE654" s="70" t="s">
        <v>188</v>
      </c>
      <c r="AF654" s="149">
        <f>VLOOKUP($J654,context!$K$2:$AC$348,5,FALSE)</f>
        <v>0</v>
      </c>
      <c r="AG654" s="149">
        <f>VLOOKUP($J654,context!$K$2:$AC$348,6,FALSE)</f>
        <v>0</v>
      </c>
      <c r="AH654" s="149">
        <f>VLOOKUP($J654,context!$K$2:$AC$348,7,FALSE)</f>
        <v>0</v>
      </c>
      <c r="AI654" s="149">
        <f>VLOOKUP($J654,context!$K$2:$AC$348,8,FALSE)</f>
        <v>0</v>
      </c>
      <c r="AJ654" s="149">
        <f>VLOOKUP($J654,context!$K$2:$AC$348,9,FALSE)</f>
        <v>0.4</v>
      </c>
      <c r="AK654" s="149">
        <f>VLOOKUP($J654,context!$K$2:$AC$348,10,FALSE)</f>
        <v>0</v>
      </c>
      <c r="AL654" s="149">
        <f>VLOOKUP($J654,context!$K$2:$AC$348,11,FALSE)</f>
        <v>0.2</v>
      </c>
      <c r="AM654" s="149">
        <f>VLOOKUP($J654,context!$K$2:$AC$348,12,FALSE)</f>
        <v>0.2</v>
      </c>
      <c r="AN654" s="149">
        <f>VLOOKUP($J654,context!$K$2:$AC$348,13,FALSE)</f>
        <v>0.6</v>
      </c>
      <c r="AO654" s="149">
        <f>VLOOKUP($J654,context!$K$2:$AC$348,14,FALSE)</f>
        <v>0</v>
      </c>
      <c r="AP654" s="149">
        <f>VLOOKUP($J654,context!$K$2:$AC$348,15,FALSE)</f>
        <v>0</v>
      </c>
      <c r="AQ654" s="149">
        <f>VLOOKUP($J654,context!$K$2:$AC$348,16,FALSE)</f>
        <v>0.2</v>
      </c>
      <c r="AR654" s="149">
        <f t="shared" si="12"/>
        <v>1.5999999999999999</v>
      </c>
    </row>
    <row r="655" spans="1:44" hidden="1">
      <c r="A655" s="122">
        <v>908</v>
      </c>
      <c r="B655" s="52" t="s">
        <v>13</v>
      </c>
      <c r="C655" s="123" t="s">
        <v>2413</v>
      </c>
      <c r="D655" s="123" t="s">
        <v>2415</v>
      </c>
      <c r="E655" s="122" t="s">
        <v>2414</v>
      </c>
      <c r="F655" s="122">
        <v>2</v>
      </c>
      <c r="G655" s="124" t="s">
        <v>182</v>
      </c>
      <c r="H655" s="122"/>
      <c r="I655" s="122"/>
      <c r="J655" s="70" t="s">
        <v>182</v>
      </c>
      <c r="K655" s="122" t="s">
        <v>2416</v>
      </c>
      <c r="L655" s="77">
        <v>0</v>
      </c>
      <c r="M655" s="122"/>
      <c r="N655" s="6">
        <v>0.8</v>
      </c>
      <c r="O655" s="55">
        <v>42328</v>
      </c>
      <c r="P655" s="77" t="s">
        <v>65</v>
      </c>
      <c r="Q655" s="67" t="s">
        <v>184</v>
      </c>
      <c r="R655" s="68" t="s">
        <v>182</v>
      </c>
      <c r="S655" s="74" t="s">
        <v>182</v>
      </c>
      <c r="T655" s="115" t="s">
        <v>182</v>
      </c>
      <c r="U655" s="121" t="s">
        <v>171</v>
      </c>
      <c r="V655" s="121" t="s">
        <v>182</v>
      </c>
      <c r="W655" s="77"/>
      <c r="X655" s="69" t="s">
        <v>609</v>
      </c>
      <c r="Y655" s="69" t="s">
        <v>609</v>
      </c>
      <c r="Z655" s="122"/>
      <c r="AA655" s="122"/>
      <c r="AB655" s="69" t="s">
        <v>947</v>
      </c>
      <c r="AC655" s="61">
        <v>1</v>
      </c>
      <c r="AE655" s="70" t="s">
        <v>188</v>
      </c>
      <c r="AF655" s="149">
        <f>VLOOKUP($J655,context!$K$2:$AC$348,5,FALSE)</f>
        <v>0</v>
      </c>
      <c r="AG655" s="149">
        <f>VLOOKUP($J655,context!$K$2:$AC$348,6,FALSE)</f>
        <v>0</v>
      </c>
      <c r="AH655" s="149">
        <f>VLOOKUP($J655,context!$K$2:$AC$348,7,FALSE)</f>
        <v>0</v>
      </c>
      <c r="AI655" s="149">
        <f>VLOOKUP($J655,context!$K$2:$AC$348,8,FALSE)</f>
        <v>0</v>
      </c>
      <c r="AJ655" s="149">
        <f>VLOOKUP($J655,context!$K$2:$AC$348,9,FALSE)</f>
        <v>0.4</v>
      </c>
      <c r="AK655" s="149">
        <f>VLOOKUP($J655,context!$K$2:$AC$348,10,FALSE)</f>
        <v>0</v>
      </c>
      <c r="AL655" s="149">
        <f>VLOOKUP($J655,context!$K$2:$AC$348,11,FALSE)</f>
        <v>0.2</v>
      </c>
      <c r="AM655" s="149">
        <f>VLOOKUP($J655,context!$K$2:$AC$348,12,FALSE)</f>
        <v>0.2</v>
      </c>
      <c r="AN655" s="149">
        <f>VLOOKUP($J655,context!$K$2:$AC$348,13,FALSE)</f>
        <v>0.6</v>
      </c>
      <c r="AO655" s="149">
        <f>VLOOKUP($J655,context!$K$2:$AC$348,14,FALSE)</f>
        <v>0</v>
      </c>
      <c r="AP655" s="149">
        <f>VLOOKUP($J655,context!$K$2:$AC$348,15,FALSE)</f>
        <v>0</v>
      </c>
      <c r="AQ655" s="149">
        <f>VLOOKUP($J655,context!$K$2:$AC$348,16,FALSE)</f>
        <v>0.2</v>
      </c>
      <c r="AR655" s="149">
        <f t="shared" si="12"/>
        <v>1.5999999999999999</v>
      </c>
    </row>
    <row r="656" spans="1:44" hidden="1">
      <c r="A656" s="122">
        <v>943</v>
      </c>
      <c r="B656" s="52" t="s">
        <v>13</v>
      </c>
      <c r="C656" s="66" t="s">
        <v>32</v>
      </c>
      <c r="D656" s="52"/>
      <c r="E656" s="77" t="s">
        <v>1190</v>
      </c>
      <c r="F656" s="50">
        <v>3</v>
      </c>
      <c r="G656" s="50" t="s">
        <v>183</v>
      </c>
      <c r="H656" s="77"/>
      <c r="I656" s="69" t="s">
        <v>1195</v>
      </c>
      <c r="J656" s="70" t="s">
        <v>182</v>
      </c>
      <c r="K656" s="77"/>
      <c r="L656" s="77">
        <v>0</v>
      </c>
      <c r="M656" s="77"/>
      <c r="N656" s="6">
        <v>0.8</v>
      </c>
      <c r="O656" s="55">
        <v>42328</v>
      </c>
      <c r="P656" s="77" t="s">
        <v>65</v>
      </c>
      <c r="Q656" s="67" t="s">
        <v>184</v>
      </c>
      <c r="R656" s="68" t="s">
        <v>182</v>
      </c>
      <c r="S656" s="74" t="s">
        <v>182</v>
      </c>
      <c r="T656" s="115" t="s">
        <v>182</v>
      </c>
      <c r="U656" s="121" t="s">
        <v>171</v>
      </c>
      <c r="V656" s="121" t="s">
        <v>182</v>
      </c>
      <c r="W656" s="77"/>
      <c r="X656" s="69" t="s">
        <v>609</v>
      </c>
      <c r="Y656" s="69" t="s">
        <v>609</v>
      </c>
      <c r="Z656" s="77"/>
      <c r="AB656" s="69" t="s">
        <v>947</v>
      </c>
      <c r="AC656" s="61">
        <v>1</v>
      </c>
      <c r="AD656" s="7"/>
      <c r="AE656" s="70" t="s">
        <v>188</v>
      </c>
      <c r="AF656" s="149">
        <f>VLOOKUP($J656,context!$K$2:$AC$348,5,FALSE)</f>
        <v>0</v>
      </c>
      <c r="AG656" s="149">
        <f>VLOOKUP($J656,context!$K$2:$AC$348,6,FALSE)</f>
        <v>0</v>
      </c>
      <c r="AH656" s="149">
        <f>VLOOKUP($J656,context!$K$2:$AC$348,7,FALSE)</f>
        <v>0</v>
      </c>
      <c r="AI656" s="149">
        <f>VLOOKUP($J656,context!$K$2:$AC$348,8,FALSE)</f>
        <v>0</v>
      </c>
      <c r="AJ656" s="149">
        <f>VLOOKUP($J656,context!$K$2:$AC$348,9,FALSE)</f>
        <v>0.4</v>
      </c>
      <c r="AK656" s="149">
        <f>VLOOKUP($J656,context!$K$2:$AC$348,10,FALSE)</f>
        <v>0</v>
      </c>
      <c r="AL656" s="149">
        <f>VLOOKUP($J656,context!$K$2:$AC$348,11,FALSE)</f>
        <v>0.2</v>
      </c>
      <c r="AM656" s="149">
        <f>VLOOKUP($J656,context!$K$2:$AC$348,12,FALSE)</f>
        <v>0.2</v>
      </c>
      <c r="AN656" s="149">
        <f>VLOOKUP($J656,context!$K$2:$AC$348,13,FALSE)</f>
        <v>0.6</v>
      </c>
      <c r="AO656" s="149">
        <f>VLOOKUP($J656,context!$K$2:$AC$348,14,FALSE)</f>
        <v>0</v>
      </c>
      <c r="AP656" s="149">
        <f>VLOOKUP($J656,context!$K$2:$AC$348,15,FALSE)</f>
        <v>0</v>
      </c>
      <c r="AQ656" s="149">
        <f>VLOOKUP($J656,context!$K$2:$AC$348,16,FALSE)</f>
        <v>0.2</v>
      </c>
      <c r="AR656" s="149">
        <f t="shared" si="12"/>
        <v>1.5999999999999999</v>
      </c>
    </row>
    <row r="657" spans="1:44" hidden="1">
      <c r="A657" s="52">
        <v>311</v>
      </c>
      <c r="B657" s="52" t="s">
        <v>2708</v>
      </c>
      <c r="C657" s="66" t="s">
        <v>905</v>
      </c>
      <c r="D657" s="52"/>
      <c r="E657" s="77" t="s">
        <v>906</v>
      </c>
      <c r="F657" s="50">
        <v>5</v>
      </c>
      <c r="G657" s="50" t="s">
        <v>938</v>
      </c>
      <c r="H657" s="77" t="s">
        <v>947</v>
      </c>
      <c r="I657" s="69" t="s">
        <v>948</v>
      </c>
      <c r="J657" s="70" t="s">
        <v>182</v>
      </c>
      <c r="K657" s="77"/>
      <c r="L657" s="77">
        <v>0</v>
      </c>
      <c r="M657" s="77"/>
      <c r="N657" s="6">
        <v>0.8</v>
      </c>
      <c r="O657" s="55">
        <v>43015</v>
      </c>
      <c r="P657" s="77" t="s">
        <v>65</v>
      </c>
      <c r="Q657" s="67" t="s">
        <v>184</v>
      </c>
      <c r="R657" s="68" t="s">
        <v>182</v>
      </c>
      <c r="S657" s="74" t="s">
        <v>182</v>
      </c>
      <c r="T657" s="115" t="s">
        <v>182</v>
      </c>
      <c r="U657" s="121" t="s">
        <v>171</v>
      </c>
      <c r="V657" s="121" t="s">
        <v>182</v>
      </c>
      <c r="W657" s="77"/>
      <c r="X657" s="69" t="s">
        <v>609</v>
      </c>
      <c r="Y657" s="69" t="s">
        <v>609</v>
      </c>
      <c r="Z657" s="77"/>
      <c r="AB657" s="69" t="s">
        <v>947</v>
      </c>
      <c r="AC657" s="61">
        <v>1</v>
      </c>
      <c r="AD657" s="7"/>
      <c r="AE657" s="70" t="s">
        <v>188</v>
      </c>
      <c r="AF657" s="149">
        <f>VLOOKUP($J657,context!$K$2:$AC$348,5,FALSE)</f>
        <v>0</v>
      </c>
      <c r="AG657" s="149">
        <f>VLOOKUP($J657,context!$K$2:$AC$348,6,FALSE)</f>
        <v>0</v>
      </c>
      <c r="AH657" s="149">
        <f>VLOOKUP($J657,context!$K$2:$AC$348,7,FALSE)</f>
        <v>0</v>
      </c>
      <c r="AI657" s="149">
        <f>VLOOKUP($J657,context!$K$2:$AC$348,8,FALSE)</f>
        <v>0</v>
      </c>
      <c r="AJ657" s="149">
        <f>VLOOKUP($J657,context!$K$2:$AC$348,9,FALSE)</f>
        <v>0.4</v>
      </c>
      <c r="AK657" s="149">
        <f>VLOOKUP($J657,context!$K$2:$AC$348,10,FALSE)</f>
        <v>0</v>
      </c>
      <c r="AL657" s="149">
        <f>VLOOKUP($J657,context!$K$2:$AC$348,11,FALSE)</f>
        <v>0.2</v>
      </c>
      <c r="AM657" s="149">
        <f>VLOOKUP($J657,context!$K$2:$AC$348,12,FALSE)</f>
        <v>0.2</v>
      </c>
      <c r="AN657" s="149">
        <f>VLOOKUP($J657,context!$K$2:$AC$348,13,FALSE)</f>
        <v>0.6</v>
      </c>
      <c r="AO657" s="149">
        <f>VLOOKUP($J657,context!$K$2:$AC$348,14,FALSE)</f>
        <v>0</v>
      </c>
      <c r="AP657" s="149">
        <f>VLOOKUP($J657,context!$K$2:$AC$348,15,FALSE)</f>
        <v>0</v>
      </c>
      <c r="AQ657" s="149">
        <f>VLOOKUP($J657,context!$K$2:$AC$348,16,FALSE)</f>
        <v>0.2</v>
      </c>
      <c r="AR657" s="149">
        <f t="shared" si="12"/>
        <v>1.5999999999999999</v>
      </c>
    </row>
    <row r="658" spans="1:44" hidden="1">
      <c r="A658" s="52">
        <v>615</v>
      </c>
      <c r="B658" s="52" t="s">
        <v>13</v>
      </c>
      <c r="C658" s="117" t="s">
        <v>1902</v>
      </c>
      <c r="E658" s="69" t="s">
        <v>2271</v>
      </c>
      <c r="G658" s="62" t="s">
        <v>1913</v>
      </c>
      <c r="J658" s="70" t="s">
        <v>2312</v>
      </c>
      <c r="K658" s="69" t="s">
        <v>1914</v>
      </c>
      <c r="L658" s="77">
        <v>0</v>
      </c>
      <c r="N658" s="63">
        <v>0.8</v>
      </c>
      <c r="P658" s="77" t="s">
        <v>65</v>
      </c>
      <c r="Q658" s="67" t="s">
        <v>184</v>
      </c>
      <c r="R658" s="68" t="s">
        <v>182</v>
      </c>
      <c r="S658" s="74" t="s">
        <v>182</v>
      </c>
      <c r="T658" s="115" t="s">
        <v>182</v>
      </c>
      <c r="U658" s="121" t="s">
        <v>171</v>
      </c>
      <c r="V658" s="121" t="s">
        <v>182</v>
      </c>
      <c r="AB658" s="69" t="s">
        <v>2850</v>
      </c>
      <c r="AC658" s="61">
        <v>0</v>
      </c>
      <c r="AE658" s="70" t="s">
        <v>188</v>
      </c>
      <c r="AF658" s="149">
        <f>VLOOKUP($J658,context!$K$2:$AC$348,5,FALSE)</f>
        <v>0</v>
      </c>
      <c r="AG658" s="149">
        <f>VLOOKUP($J658,context!$K$2:$AC$348,6,FALSE)</f>
        <v>0</v>
      </c>
      <c r="AH658" s="149">
        <f>VLOOKUP($J658,context!$K$2:$AC$348,7,FALSE)</f>
        <v>0</v>
      </c>
      <c r="AI658" s="149">
        <f>VLOOKUP($J658,context!$K$2:$AC$348,8,FALSE)</f>
        <v>0</v>
      </c>
      <c r="AJ658" s="149">
        <f>VLOOKUP($J658,context!$K$2:$AC$348,9,FALSE)</f>
        <v>0.4</v>
      </c>
      <c r="AK658" s="149">
        <f>VLOOKUP($J658,context!$K$2:$AC$348,10,FALSE)</f>
        <v>0</v>
      </c>
      <c r="AL658" s="149">
        <f>VLOOKUP($J658,context!$K$2:$AC$348,11,FALSE)</f>
        <v>0.2</v>
      </c>
      <c r="AM658" s="149">
        <f>VLOOKUP($J658,context!$K$2:$AC$348,12,FALSE)</f>
        <v>0</v>
      </c>
      <c r="AN658" s="149">
        <f>VLOOKUP($J658,context!$K$2:$AC$348,13,FALSE)</f>
        <v>0.2</v>
      </c>
      <c r="AO658" s="149">
        <f>VLOOKUP($J658,context!$K$2:$AC$348,14,FALSE)</f>
        <v>0</v>
      </c>
      <c r="AP658" s="149">
        <f>VLOOKUP($J658,context!$K$2:$AC$348,15,FALSE)</f>
        <v>0</v>
      </c>
      <c r="AQ658" s="149">
        <f>VLOOKUP($J658,context!$K$2:$AC$348,16,FALSE)</f>
        <v>0.2</v>
      </c>
      <c r="AR658" s="149">
        <f t="shared" si="12"/>
        <v>1</v>
      </c>
    </row>
    <row r="659" spans="1:44" hidden="1">
      <c r="A659" s="52">
        <v>442</v>
      </c>
      <c r="B659" s="52" t="s">
        <v>13</v>
      </c>
      <c r="C659" s="66" t="s">
        <v>1116</v>
      </c>
      <c r="D659" s="52" t="s">
        <v>1152</v>
      </c>
      <c r="E659" s="77" t="s">
        <v>16</v>
      </c>
      <c r="F659" s="50">
        <v>2</v>
      </c>
      <c r="G659" s="50" t="s">
        <v>180</v>
      </c>
      <c r="H659" s="77"/>
      <c r="I659" s="69" t="s">
        <v>180</v>
      </c>
      <c r="J659" s="70" t="s">
        <v>2387</v>
      </c>
      <c r="K659" s="77" t="s">
        <v>1153</v>
      </c>
      <c r="L659" s="77">
        <v>0</v>
      </c>
      <c r="M659" s="77"/>
      <c r="N659" s="6">
        <v>1</v>
      </c>
      <c r="O659" s="55"/>
      <c r="P659" s="77" t="s">
        <v>65</v>
      </c>
      <c r="Q659" s="67" t="s">
        <v>184</v>
      </c>
      <c r="R659" s="68" t="s">
        <v>182</v>
      </c>
      <c r="S659" s="74" t="s">
        <v>182</v>
      </c>
      <c r="T659" s="115" t="s">
        <v>182</v>
      </c>
      <c r="U659" s="121" t="s">
        <v>171</v>
      </c>
      <c r="V659" s="121" t="s">
        <v>182</v>
      </c>
      <c r="W659" s="77"/>
      <c r="X659" s="69" t="s">
        <v>609</v>
      </c>
      <c r="Y659" s="69" t="s">
        <v>609</v>
      </c>
      <c r="Z659" s="77"/>
      <c r="AB659" s="69" t="s">
        <v>2850</v>
      </c>
      <c r="AC659" s="61">
        <v>0</v>
      </c>
      <c r="AD659" s="7"/>
      <c r="AE659" s="70" t="s">
        <v>188</v>
      </c>
      <c r="AF659" s="149">
        <f>VLOOKUP($J659,context!$K$2:$AC$348,5,FALSE)</f>
        <v>0</v>
      </c>
      <c r="AG659" s="149">
        <f>VLOOKUP($J659,context!$K$2:$AC$348,6,FALSE)</f>
        <v>0</v>
      </c>
      <c r="AH659" s="149">
        <f>VLOOKUP($J659,context!$K$2:$AC$348,7,FALSE)</f>
        <v>0</v>
      </c>
      <c r="AI659" s="149">
        <f>VLOOKUP($J659,context!$K$2:$AC$348,8,FALSE)</f>
        <v>0</v>
      </c>
      <c r="AJ659" s="149">
        <f>VLOOKUP($J659,context!$K$2:$AC$348,9,FALSE)</f>
        <v>0.4</v>
      </c>
      <c r="AK659" s="149">
        <f>VLOOKUP($J659,context!$K$2:$AC$348,10,FALSE)</f>
        <v>0</v>
      </c>
      <c r="AL659" s="149">
        <f>VLOOKUP($J659,context!$K$2:$AC$348,11,FALSE)</f>
        <v>0.4</v>
      </c>
      <c r="AM659" s="149">
        <f>VLOOKUP($J659,context!$K$2:$AC$348,12,FALSE)</f>
        <v>0.2</v>
      </c>
      <c r="AN659" s="149">
        <f>VLOOKUP($J659,context!$K$2:$AC$348,13,FALSE)</f>
        <v>0.8</v>
      </c>
      <c r="AO659" s="149">
        <f>VLOOKUP($J659,context!$K$2:$AC$348,14,FALSE)</f>
        <v>0</v>
      </c>
      <c r="AP659" s="149">
        <f>VLOOKUP($J659,context!$K$2:$AC$348,15,FALSE)</f>
        <v>0</v>
      </c>
      <c r="AQ659" s="149">
        <f>VLOOKUP($J659,context!$K$2:$AC$348,16,FALSE)</f>
        <v>0.2</v>
      </c>
      <c r="AR659" s="149">
        <f t="shared" si="12"/>
        <v>2</v>
      </c>
    </row>
    <row r="660" spans="1:44" hidden="1">
      <c r="A660" s="52">
        <v>647</v>
      </c>
      <c r="B660" s="52" t="s">
        <v>13</v>
      </c>
      <c r="C660" s="117" t="s">
        <v>1902</v>
      </c>
      <c r="E660" s="69" t="s">
        <v>2271</v>
      </c>
      <c r="G660" s="62" t="s">
        <v>1958</v>
      </c>
      <c r="J660" s="70" t="s">
        <v>2386</v>
      </c>
      <c r="K660" s="69" t="s">
        <v>1959</v>
      </c>
      <c r="L660" s="77">
        <v>0</v>
      </c>
      <c r="N660" s="63">
        <v>1</v>
      </c>
      <c r="P660" s="77" t="s">
        <v>65</v>
      </c>
      <c r="Q660" s="67" t="s">
        <v>184</v>
      </c>
      <c r="R660" s="68" t="s">
        <v>182</v>
      </c>
      <c r="S660" s="74" t="s">
        <v>182</v>
      </c>
      <c r="T660" s="115" t="s">
        <v>182</v>
      </c>
      <c r="U660" s="121" t="s">
        <v>171</v>
      </c>
      <c r="V660" s="121" t="s">
        <v>182</v>
      </c>
      <c r="AB660" s="69" t="s">
        <v>2850</v>
      </c>
      <c r="AC660" s="61">
        <v>0</v>
      </c>
      <c r="AE660" s="70" t="s">
        <v>188</v>
      </c>
      <c r="AF660" s="149">
        <f>VLOOKUP($J660,context!$K$2:$AC$348,5,FALSE)</f>
        <v>0</v>
      </c>
      <c r="AG660" s="149">
        <f>VLOOKUP($J660,context!$K$2:$AC$348,6,FALSE)</f>
        <v>0</v>
      </c>
      <c r="AH660" s="149">
        <f>VLOOKUP($J660,context!$K$2:$AC$348,7,FALSE)</f>
        <v>0</v>
      </c>
      <c r="AI660" s="149">
        <f>VLOOKUP($J660,context!$K$2:$AC$348,8,FALSE)</f>
        <v>0</v>
      </c>
      <c r="AJ660" s="149">
        <f>VLOOKUP($J660,context!$K$2:$AC$348,9,FALSE)</f>
        <v>0.4</v>
      </c>
      <c r="AK660" s="149">
        <f>VLOOKUP($J660,context!$K$2:$AC$348,10,FALSE)</f>
        <v>0</v>
      </c>
      <c r="AL660" s="149">
        <f>VLOOKUP($J660,context!$K$2:$AC$348,11,FALSE)</f>
        <v>0.4</v>
      </c>
      <c r="AM660" s="149">
        <f>VLOOKUP($J660,context!$K$2:$AC$348,12,FALSE)</f>
        <v>0.2</v>
      </c>
      <c r="AN660" s="149">
        <f>VLOOKUP($J660,context!$K$2:$AC$348,13,FALSE)</f>
        <v>0.8</v>
      </c>
      <c r="AO660" s="149">
        <f>VLOOKUP($J660,context!$K$2:$AC$348,14,FALSE)</f>
        <v>0</v>
      </c>
      <c r="AP660" s="149">
        <f>VLOOKUP($J660,context!$K$2:$AC$348,15,FALSE)</f>
        <v>0</v>
      </c>
      <c r="AQ660" s="149">
        <f>VLOOKUP($J660,context!$K$2:$AC$348,16,FALSE)</f>
        <v>0.2</v>
      </c>
      <c r="AR660" s="149">
        <f t="shared" si="12"/>
        <v>2</v>
      </c>
    </row>
    <row r="661" spans="1:44" hidden="1">
      <c r="A661" s="52">
        <v>666</v>
      </c>
      <c r="B661" s="52" t="s">
        <v>13</v>
      </c>
      <c r="C661" s="117" t="s">
        <v>1902</v>
      </c>
      <c r="E661" s="69" t="s">
        <v>2271</v>
      </c>
      <c r="G661" s="62" t="s">
        <v>1986</v>
      </c>
      <c r="J661" s="70" t="s">
        <v>2388</v>
      </c>
      <c r="K661" s="61" t="s">
        <v>1987</v>
      </c>
      <c r="L661" s="77">
        <v>0</v>
      </c>
      <c r="N661" s="63">
        <v>1</v>
      </c>
      <c r="P661" s="61" t="s">
        <v>263</v>
      </c>
      <c r="Q661" s="67" t="s">
        <v>184</v>
      </c>
      <c r="R661" s="68" t="s">
        <v>182</v>
      </c>
      <c r="S661" s="74" t="s">
        <v>182</v>
      </c>
      <c r="T661" s="115" t="s">
        <v>182</v>
      </c>
      <c r="U661" s="121" t="s">
        <v>171</v>
      </c>
      <c r="AB661" s="69" t="s">
        <v>2850</v>
      </c>
      <c r="AC661" s="61">
        <v>0</v>
      </c>
      <c r="AE661" s="70" t="s">
        <v>188</v>
      </c>
      <c r="AF661" s="149">
        <f>VLOOKUP($J661,context!$K$2:$AC$348,5,FALSE)</f>
        <v>0</v>
      </c>
      <c r="AG661" s="149">
        <f>VLOOKUP($J661,context!$K$2:$AC$348,6,FALSE)</f>
        <v>0</v>
      </c>
      <c r="AH661" s="149">
        <f>VLOOKUP($J661,context!$K$2:$AC$348,7,FALSE)</f>
        <v>0</v>
      </c>
      <c r="AI661" s="149">
        <f>VLOOKUP($J661,context!$K$2:$AC$348,8,FALSE)</f>
        <v>0</v>
      </c>
      <c r="AJ661" s="149">
        <f>VLOOKUP($J661,context!$K$2:$AC$348,9,FALSE)</f>
        <v>0.4</v>
      </c>
      <c r="AK661" s="149">
        <f>VLOOKUP($J661,context!$K$2:$AC$348,10,FALSE)</f>
        <v>0</v>
      </c>
      <c r="AL661" s="149">
        <f>VLOOKUP($J661,context!$K$2:$AC$348,11,FALSE)</f>
        <v>0.6</v>
      </c>
      <c r="AM661" s="149">
        <f>VLOOKUP($J661,context!$K$2:$AC$348,12,FALSE)</f>
        <v>0.2</v>
      </c>
      <c r="AN661" s="149">
        <f>VLOOKUP($J661,context!$K$2:$AC$348,13,FALSE)</f>
        <v>0</v>
      </c>
      <c r="AO661" s="149">
        <f>VLOOKUP($J661,context!$K$2:$AC$348,14,FALSE)</f>
        <v>0</v>
      </c>
      <c r="AP661" s="149">
        <f>VLOOKUP($J661,context!$K$2:$AC$348,15,FALSE)</f>
        <v>0</v>
      </c>
      <c r="AQ661" s="149">
        <f>VLOOKUP($J661,context!$K$2:$AC$348,16,FALSE)</f>
        <v>0.2</v>
      </c>
      <c r="AR661" s="149">
        <f t="shared" si="12"/>
        <v>1.4</v>
      </c>
    </row>
    <row r="662" spans="1:44" hidden="1">
      <c r="A662" s="52">
        <v>794</v>
      </c>
      <c r="B662" s="52" t="s">
        <v>13</v>
      </c>
      <c r="C662" s="117" t="s">
        <v>1902</v>
      </c>
      <c r="E662" s="69" t="s">
        <v>2271</v>
      </c>
      <c r="G662" s="62" t="s">
        <v>960</v>
      </c>
      <c r="J662" s="70" t="s">
        <v>2389</v>
      </c>
      <c r="K662" s="61" t="s">
        <v>2183</v>
      </c>
      <c r="L662" s="77">
        <v>0</v>
      </c>
      <c r="N662" s="63">
        <v>1</v>
      </c>
      <c r="P662" s="61" t="s">
        <v>263</v>
      </c>
      <c r="Q662" s="67" t="s">
        <v>184</v>
      </c>
      <c r="R662" s="68" t="s">
        <v>182</v>
      </c>
      <c r="S662" s="74" t="s">
        <v>182</v>
      </c>
      <c r="T662" s="115" t="s">
        <v>182</v>
      </c>
      <c r="U662" s="121" t="s">
        <v>171</v>
      </c>
      <c r="AB662" s="69" t="s">
        <v>2850</v>
      </c>
      <c r="AC662" s="61">
        <v>0</v>
      </c>
      <c r="AE662" s="70" t="s">
        <v>959</v>
      </c>
      <c r="AF662" s="149">
        <f>VLOOKUP($J662,context!$K$2:$AC$348,5,FALSE)</f>
        <v>0</v>
      </c>
      <c r="AG662" s="149">
        <f>VLOOKUP($J662,context!$K$2:$AC$348,6,FALSE)</f>
        <v>0</v>
      </c>
      <c r="AH662" s="149">
        <f>VLOOKUP($J662,context!$K$2:$AC$348,7,FALSE)</f>
        <v>0</v>
      </c>
      <c r="AI662" s="149">
        <f>VLOOKUP($J662,context!$K$2:$AC$348,8,FALSE)</f>
        <v>0</v>
      </c>
      <c r="AJ662" s="149">
        <f>VLOOKUP($J662,context!$K$2:$AC$348,9,FALSE)</f>
        <v>0.4</v>
      </c>
      <c r="AK662" s="149">
        <f>VLOOKUP($J662,context!$K$2:$AC$348,10,FALSE)</f>
        <v>0</v>
      </c>
      <c r="AL662" s="149">
        <f>VLOOKUP($J662,context!$K$2:$AC$348,11,FALSE)</f>
        <v>0.6</v>
      </c>
      <c r="AM662" s="149">
        <f>VLOOKUP($J662,context!$K$2:$AC$348,12,FALSE)</f>
        <v>0.2</v>
      </c>
      <c r="AN662" s="149">
        <f>VLOOKUP($J662,context!$K$2:$AC$348,13,FALSE)</f>
        <v>0</v>
      </c>
      <c r="AO662" s="149">
        <f>VLOOKUP($J662,context!$K$2:$AC$348,14,FALSE)</f>
        <v>0</v>
      </c>
      <c r="AP662" s="149">
        <f>VLOOKUP($J662,context!$K$2:$AC$348,15,FALSE)</f>
        <v>0</v>
      </c>
      <c r="AQ662" s="149">
        <f>VLOOKUP($J662,context!$K$2:$AC$348,16,FALSE)</f>
        <v>0.2</v>
      </c>
      <c r="AR662" s="149">
        <f t="shared" si="12"/>
        <v>1.4</v>
      </c>
    </row>
    <row r="663" spans="1:44" hidden="1">
      <c r="A663" s="52">
        <v>212</v>
      </c>
      <c r="B663" s="52" t="s">
        <v>13</v>
      </c>
      <c r="C663" s="115" t="s">
        <v>41</v>
      </c>
      <c r="D663" s="52"/>
      <c r="E663" s="77" t="s">
        <v>817</v>
      </c>
      <c r="F663" s="50">
        <v>2</v>
      </c>
      <c r="G663" s="50" t="s">
        <v>231</v>
      </c>
      <c r="H663" s="77"/>
      <c r="I663" s="69" t="s">
        <v>231</v>
      </c>
      <c r="J663" s="73" t="s">
        <v>231</v>
      </c>
      <c r="K663" s="77" t="s">
        <v>833</v>
      </c>
      <c r="L663" s="69">
        <v>0</v>
      </c>
      <c r="M663" s="77"/>
      <c r="N663" s="6">
        <v>0.8</v>
      </c>
      <c r="O663" s="55"/>
      <c r="P663" s="77" t="s">
        <v>189</v>
      </c>
      <c r="Q663" s="67" t="s">
        <v>717</v>
      </c>
      <c r="R663" s="68" t="s">
        <v>227</v>
      </c>
      <c r="S663" s="74" t="s">
        <v>231</v>
      </c>
      <c r="T663" s="115" t="s">
        <v>231</v>
      </c>
      <c r="U663" s="121" t="s">
        <v>171</v>
      </c>
      <c r="V663" s="121" t="s">
        <v>230</v>
      </c>
      <c r="W663" s="77"/>
      <c r="X663" s="69" t="s">
        <v>609</v>
      </c>
      <c r="Y663" s="77"/>
      <c r="Z663" s="77"/>
      <c r="AB663" s="77"/>
      <c r="AC663" s="69">
        <v>1</v>
      </c>
      <c r="AD663" s="7"/>
      <c r="AE663" s="70" t="s">
        <v>732</v>
      </c>
      <c r="AF663" s="149">
        <f>VLOOKUP($J663,context!$K$2:$AC$348,5,FALSE)</f>
        <v>0</v>
      </c>
      <c r="AG663" s="149">
        <f>VLOOKUP($J663,context!$K$2:$AC$348,6,FALSE)</f>
        <v>0</v>
      </c>
      <c r="AH663" s="149">
        <f>VLOOKUP($J663,context!$K$2:$AC$348,7,FALSE)</f>
        <v>1</v>
      </c>
      <c r="AI663" s="149">
        <f>VLOOKUP($J663,context!$K$2:$AC$348,8,FALSE)</f>
        <v>0.4</v>
      </c>
      <c r="AJ663" s="149">
        <f>VLOOKUP($J663,context!$K$2:$AC$348,9,FALSE)</f>
        <v>0</v>
      </c>
      <c r="AK663" s="149">
        <f>VLOOKUP($J663,context!$K$2:$AC$348,10,FALSE)</f>
        <v>0</v>
      </c>
      <c r="AL663" s="149">
        <f>VLOOKUP($J663,context!$K$2:$AC$348,11,FALSE)</f>
        <v>0.6</v>
      </c>
      <c r="AM663" s="149">
        <f>VLOOKUP($J663,context!$K$2:$AC$348,12,FALSE)</f>
        <v>0.6</v>
      </c>
      <c r="AN663" s="149">
        <f>VLOOKUP($J663,context!$K$2:$AC$348,13,FALSE)</f>
        <v>0.6</v>
      </c>
      <c r="AO663" s="149">
        <f>VLOOKUP($J663,context!$K$2:$AC$348,14,FALSE)</f>
        <v>1</v>
      </c>
      <c r="AP663" s="149">
        <f>VLOOKUP($J663,context!$K$2:$AC$348,15,FALSE)</f>
        <v>0</v>
      </c>
      <c r="AQ663" s="149">
        <f>VLOOKUP($J663,context!$K$2:$AC$348,16,FALSE)</f>
        <v>0.2</v>
      </c>
      <c r="AR663" s="149">
        <f t="shared" si="12"/>
        <v>4.4000000000000004</v>
      </c>
    </row>
    <row r="664" spans="1:44" hidden="1">
      <c r="A664" s="52">
        <v>258</v>
      </c>
      <c r="B664" s="52" t="s">
        <v>13</v>
      </c>
      <c r="C664" s="116" t="s">
        <v>851</v>
      </c>
      <c r="D664" s="52" t="s">
        <v>852</v>
      </c>
      <c r="E664" s="118" t="s">
        <v>853</v>
      </c>
      <c r="F664" s="50">
        <v>2</v>
      </c>
      <c r="G664" s="77" t="s">
        <v>231</v>
      </c>
      <c r="H664" s="77"/>
      <c r="I664" s="69" t="s">
        <v>231</v>
      </c>
      <c r="J664" s="74" t="s">
        <v>231</v>
      </c>
      <c r="K664" s="77" t="s">
        <v>877</v>
      </c>
      <c r="L664" s="69">
        <v>1</v>
      </c>
      <c r="M664" s="77" t="s">
        <v>878</v>
      </c>
      <c r="N664" s="6">
        <v>1</v>
      </c>
      <c r="O664" s="55">
        <v>43015</v>
      </c>
      <c r="P664" s="77" t="s">
        <v>189</v>
      </c>
      <c r="Q664" s="67" t="s">
        <v>717</v>
      </c>
      <c r="R664" s="68" t="s">
        <v>227</v>
      </c>
      <c r="S664" s="74" t="s">
        <v>231</v>
      </c>
      <c r="T664" s="115" t="s">
        <v>231</v>
      </c>
      <c r="U664" s="121" t="s">
        <v>171</v>
      </c>
      <c r="V664" s="121" t="s">
        <v>230</v>
      </c>
      <c r="W664" s="77"/>
      <c r="X664" s="69" t="s">
        <v>609</v>
      </c>
      <c r="Y664" s="77"/>
      <c r="Z664" s="77"/>
      <c r="AB664" s="77"/>
      <c r="AC664" s="69">
        <v>1</v>
      </c>
      <c r="AD664" s="7"/>
      <c r="AE664" s="70" t="s">
        <v>732</v>
      </c>
      <c r="AF664" s="149">
        <f>VLOOKUP($J664,context!$K$2:$AC$348,5,FALSE)</f>
        <v>0</v>
      </c>
      <c r="AG664" s="149">
        <f>VLOOKUP($J664,context!$K$2:$AC$348,6,FALSE)</f>
        <v>0</v>
      </c>
      <c r="AH664" s="149">
        <f>VLOOKUP($J664,context!$K$2:$AC$348,7,FALSE)</f>
        <v>1</v>
      </c>
      <c r="AI664" s="149">
        <f>VLOOKUP($J664,context!$K$2:$AC$348,8,FALSE)</f>
        <v>0.4</v>
      </c>
      <c r="AJ664" s="149">
        <f>VLOOKUP($J664,context!$K$2:$AC$348,9,FALSE)</f>
        <v>0</v>
      </c>
      <c r="AK664" s="149">
        <f>VLOOKUP($J664,context!$K$2:$AC$348,10,FALSE)</f>
        <v>0</v>
      </c>
      <c r="AL664" s="149">
        <f>VLOOKUP($J664,context!$K$2:$AC$348,11,FALSE)</f>
        <v>0.6</v>
      </c>
      <c r="AM664" s="149">
        <f>VLOOKUP($J664,context!$K$2:$AC$348,12,FALSE)</f>
        <v>0.6</v>
      </c>
      <c r="AN664" s="149">
        <f>VLOOKUP($J664,context!$K$2:$AC$348,13,FALSE)</f>
        <v>0.6</v>
      </c>
      <c r="AO664" s="149">
        <f>VLOOKUP($J664,context!$K$2:$AC$348,14,FALSE)</f>
        <v>1</v>
      </c>
      <c r="AP664" s="149">
        <f>VLOOKUP($J664,context!$K$2:$AC$348,15,FALSE)</f>
        <v>0</v>
      </c>
      <c r="AQ664" s="149">
        <f>VLOOKUP($J664,context!$K$2:$AC$348,16,FALSE)</f>
        <v>0.2</v>
      </c>
      <c r="AR664" s="149">
        <f t="shared" si="12"/>
        <v>4.4000000000000004</v>
      </c>
    </row>
    <row r="665" spans="1:44" hidden="1">
      <c r="A665" s="52">
        <v>602</v>
      </c>
      <c r="B665" s="52" t="s">
        <v>13</v>
      </c>
      <c r="C665" s="114" t="s">
        <v>1732</v>
      </c>
      <c r="E665" s="69" t="s">
        <v>1891</v>
      </c>
      <c r="F665" s="61">
        <v>1</v>
      </c>
      <c r="G665" s="69" t="s">
        <v>1714</v>
      </c>
      <c r="I665" s="69" t="s">
        <v>1714</v>
      </c>
      <c r="J665" s="70" t="s">
        <v>231</v>
      </c>
      <c r="K665" s="61" t="s">
        <v>1883</v>
      </c>
      <c r="L665" s="69">
        <v>0</v>
      </c>
      <c r="M665" s="61" t="s">
        <v>1884</v>
      </c>
      <c r="N665" s="63">
        <v>1</v>
      </c>
      <c r="P665" s="77" t="s">
        <v>189</v>
      </c>
      <c r="Q665" s="67" t="s">
        <v>717</v>
      </c>
      <c r="R665" s="68" t="s">
        <v>227</v>
      </c>
      <c r="S665" s="74" t="s">
        <v>231</v>
      </c>
      <c r="T665" s="115" t="s">
        <v>231</v>
      </c>
      <c r="U665" s="121" t="s">
        <v>171</v>
      </c>
      <c r="V665" s="121" t="s">
        <v>230</v>
      </c>
      <c r="X665" s="69" t="s">
        <v>609</v>
      </c>
      <c r="AB665" s="77"/>
      <c r="AC665" s="69">
        <v>1</v>
      </c>
      <c r="AE665" s="70" t="s">
        <v>732</v>
      </c>
      <c r="AF665" s="149">
        <f>VLOOKUP($J665,context!$K$2:$AC$348,5,FALSE)</f>
        <v>0</v>
      </c>
      <c r="AG665" s="149">
        <f>VLOOKUP($J665,context!$K$2:$AC$348,6,FALSE)</f>
        <v>0</v>
      </c>
      <c r="AH665" s="149">
        <f>VLOOKUP($J665,context!$K$2:$AC$348,7,FALSE)</f>
        <v>1</v>
      </c>
      <c r="AI665" s="149">
        <f>VLOOKUP($J665,context!$K$2:$AC$348,8,FALSE)</f>
        <v>0.4</v>
      </c>
      <c r="AJ665" s="149">
        <f>VLOOKUP($J665,context!$K$2:$AC$348,9,FALSE)</f>
        <v>0</v>
      </c>
      <c r="AK665" s="149">
        <f>VLOOKUP($J665,context!$K$2:$AC$348,10,FALSE)</f>
        <v>0</v>
      </c>
      <c r="AL665" s="149">
        <f>VLOOKUP($J665,context!$K$2:$AC$348,11,FALSE)</f>
        <v>0.6</v>
      </c>
      <c r="AM665" s="149">
        <f>VLOOKUP($J665,context!$K$2:$AC$348,12,FALSE)</f>
        <v>0.6</v>
      </c>
      <c r="AN665" s="149">
        <f>VLOOKUP($J665,context!$K$2:$AC$348,13,FALSE)</f>
        <v>0.6</v>
      </c>
      <c r="AO665" s="149">
        <f>VLOOKUP($J665,context!$K$2:$AC$348,14,FALSE)</f>
        <v>1</v>
      </c>
      <c r="AP665" s="149">
        <f>VLOOKUP($J665,context!$K$2:$AC$348,15,FALSE)</f>
        <v>0</v>
      </c>
      <c r="AQ665" s="149">
        <f>VLOOKUP($J665,context!$K$2:$AC$348,16,FALSE)</f>
        <v>0.2</v>
      </c>
      <c r="AR665" s="149">
        <f t="shared" si="12"/>
        <v>4.4000000000000004</v>
      </c>
    </row>
    <row r="666" spans="1:44" hidden="1">
      <c r="A666" s="52">
        <v>443</v>
      </c>
      <c r="B666" s="52" t="s">
        <v>13</v>
      </c>
      <c r="C666" s="66" t="s">
        <v>1116</v>
      </c>
      <c r="D666" s="52" t="s">
        <v>1152</v>
      </c>
      <c r="E666" s="77" t="s">
        <v>16</v>
      </c>
      <c r="F666" s="50">
        <v>2</v>
      </c>
      <c r="G666" s="50" t="s">
        <v>227</v>
      </c>
      <c r="H666" s="77"/>
      <c r="I666" s="69" t="s">
        <v>227</v>
      </c>
      <c r="J666" s="70" t="s">
        <v>230</v>
      </c>
      <c r="K666" s="77" t="s">
        <v>1154</v>
      </c>
      <c r="L666" s="69">
        <v>0</v>
      </c>
      <c r="M666" s="77"/>
      <c r="N666" s="6">
        <v>1</v>
      </c>
      <c r="O666" s="55"/>
      <c r="P666" s="77" t="s">
        <v>189</v>
      </c>
      <c r="Q666" s="67" t="s">
        <v>717</v>
      </c>
      <c r="R666" s="68" t="s">
        <v>227</v>
      </c>
      <c r="S666" s="74" t="s">
        <v>231</v>
      </c>
      <c r="T666" s="115" t="s">
        <v>231</v>
      </c>
      <c r="U666" s="121" t="s">
        <v>171</v>
      </c>
      <c r="V666" s="121" t="s">
        <v>230</v>
      </c>
      <c r="W666" s="77"/>
      <c r="X666" s="69" t="s">
        <v>609</v>
      </c>
      <c r="Y666" s="77"/>
      <c r="Z666" s="77"/>
      <c r="AB666" s="77"/>
      <c r="AC666" s="77">
        <v>1</v>
      </c>
      <c r="AD666" s="7"/>
      <c r="AE666" s="70" t="s">
        <v>732</v>
      </c>
      <c r="AF666" s="149">
        <f>VLOOKUP($J666,context!$K$2:$AC$348,5,FALSE)</f>
        <v>0</v>
      </c>
      <c r="AG666" s="149">
        <f>VLOOKUP($J666,context!$K$2:$AC$348,6,FALSE)</f>
        <v>0</v>
      </c>
      <c r="AH666" s="149">
        <f>VLOOKUP($J666,context!$K$2:$AC$348,7,FALSE)</f>
        <v>1</v>
      </c>
      <c r="AI666" s="149">
        <f>VLOOKUP($J666,context!$K$2:$AC$348,8,FALSE)</f>
        <v>0.5</v>
      </c>
      <c r="AJ666" s="149">
        <f>VLOOKUP($J666,context!$K$2:$AC$348,9,FALSE)</f>
        <v>0</v>
      </c>
      <c r="AK666" s="149">
        <f>VLOOKUP($J666,context!$K$2:$AC$348,10,FALSE)</f>
        <v>0</v>
      </c>
      <c r="AL666" s="149">
        <f>VLOOKUP($J666,context!$K$2:$AC$348,11,FALSE)</f>
        <v>0.6</v>
      </c>
      <c r="AM666" s="149">
        <f>VLOOKUP($J666,context!$K$2:$AC$348,12,FALSE)</f>
        <v>0.6</v>
      </c>
      <c r="AN666" s="149">
        <f>VLOOKUP($J666,context!$K$2:$AC$348,13,FALSE)</f>
        <v>0.8</v>
      </c>
      <c r="AO666" s="149">
        <f>VLOOKUP($J666,context!$K$2:$AC$348,14,FALSE)</f>
        <v>0.8</v>
      </c>
      <c r="AP666" s="149">
        <f>VLOOKUP($J666,context!$K$2:$AC$348,15,FALSE)</f>
        <v>0</v>
      </c>
      <c r="AQ666" s="149">
        <f>VLOOKUP($J666,context!$K$2:$AC$348,16,FALSE)</f>
        <v>0.4</v>
      </c>
      <c r="AR666" s="149">
        <f t="shared" si="12"/>
        <v>4.7</v>
      </c>
    </row>
    <row r="667" spans="1:44" hidden="1">
      <c r="A667" s="52">
        <v>434</v>
      </c>
      <c r="B667" s="52" t="s">
        <v>13</v>
      </c>
      <c r="C667" s="66" t="s">
        <v>1116</v>
      </c>
      <c r="D667" s="52" t="s">
        <v>1117</v>
      </c>
      <c r="E667" s="77" t="s">
        <v>49</v>
      </c>
      <c r="F667" s="50">
        <v>3</v>
      </c>
      <c r="G667" s="50" t="s">
        <v>1134</v>
      </c>
      <c r="H667" s="77">
        <v>4</v>
      </c>
      <c r="I667" s="50" t="s">
        <v>1134</v>
      </c>
      <c r="J667" s="71" t="s">
        <v>230</v>
      </c>
      <c r="K667" s="77" t="s">
        <v>1136</v>
      </c>
      <c r="L667" s="69">
        <v>0</v>
      </c>
      <c r="M667" s="77"/>
      <c r="N667" s="6">
        <v>1</v>
      </c>
      <c r="O667" s="55"/>
      <c r="P667" s="77" t="s">
        <v>189</v>
      </c>
      <c r="Q667" s="67" t="s">
        <v>717</v>
      </c>
      <c r="R667" s="68" t="s">
        <v>227</v>
      </c>
      <c r="S667" s="74" t="s">
        <v>231</v>
      </c>
      <c r="T667" s="115" t="s">
        <v>231</v>
      </c>
      <c r="U667" s="121" t="s">
        <v>171</v>
      </c>
      <c r="V667" s="121" t="s">
        <v>230</v>
      </c>
      <c r="W667" s="77"/>
      <c r="X667" s="69" t="s">
        <v>609</v>
      </c>
      <c r="Y667" s="77"/>
      <c r="Z667" s="77"/>
      <c r="AB667" s="77"/>
      <c r="AC667" s="69">
        <v>1</v>
      </c>
      <c r="AD667" s="7"/>
      <c r="AE667" s="70" t="s">
        <v>732</v>
      </c>
      <c r="AF667" s="149">
        <f>VLOOKUP($J667,context!$K$2:$AC$348,5,FALSE)</f>
        <v>0</v>
      </c>
      <c r="AG667" s="149">
        <f>VLOOKUP($J667,context!$K$2:$AC$348,6,FALSE)</f>
        <v>0</v>
      </c>
      <c r="AH667" s="149">
        <f>VLOOKUP($J667,context!$K$2:$AC$348,7,FALSE)</f>
        <v>1</v>
      </c>
      <c r="AI667" s="149">
        <f>VLOOKUP($J667,context!$K$2:$AC$348,8,FALSE)</f>
        <v>0.5</v>
      </c>
      <c r="AJ667" s="149">
        <f>VLOOKUP($J667,context!$K$2:$AC$348,9,FALSE)</f>
        <v>0</v>
      </c>
      <c r="AK667" s="149">
        <f>VLOOKUP($J667,context!$K$2:$AC$348,10,FALSE)</f>
        <v>0</v>
      </c>
      <c r="AL667" s="149">
        <f>VLOOKUP($J667,context!$K$2:$AC$348,11,FALSE)</f>
        <v>0.6</v>
      </c>
      <c r="AM667" s="149">
        <f>VLOOKUP($J667,context!$K$2:$AC$348,12,FALSE)</f>
        <v>0.6</v>
      </c>
      <c r="AN667" s="149">
        <f>VLOOKUP($J667,context!$K$2:$AC$348,13,FALSE)</f>
        <v>0.8</v>
      </c>
      <c r="AO667" s="149">
        <f>VLOOKUP($J667,context!$K$2:$AC$348,14,FALSE)</f>
        <v>0.8</v>
      </c>
      <c r="AP667" s="149">
        <f>VLOOKUP($J667,context!$K$2:$AC$348,15,FALSE)</f>
        <v>0</v>
      </c>
      <c r="AQ667" s="149">
        <f>VLOOKUP($J667,context!$K$2:$AC$348,16,FALSE)</f>
        <v>0.4</v>
      </c>
      <c r="AR667" s="149">
        <f t="shared" si="12"/>
        <v>4.7</v>
      </c>
    </row>
    <row r="668" spans="1:44" hidden="1">
      <c r="A668" s="52">
        <v>267</v>
      </c>
      <c r="B668" s="52" t="s">
        <v>13</v>
      </c>
      <c r="C668" s="66" t="s">
        <v>885</v>
      </c>
      <c r="D668" s="52" t="s">
        <v>886</v>
      </c>
      <c r="E668" s="77" t="s">
        <v>887</v>
      </c>
      <c r="F668" s="50">
        <v>2</v>
      </c>
      <c r="G668" s="50" t="s">
        <v>249</v>
      </c>
      <c r="H668" s="77"/>
      <c r="I668" s="50" t="s">
        <v>249</v>
      </c>
      <c r="J668" s="76" t="s">
        <v>230</v>
      </c>
      <c r="K668" s="77"/>
      <c r="L668" s="77">
        <v>0</v>
      </c>
      <c r="M668" s="77"/>
      <c r="N668" s="6">
        <v>0.7</v>
      </c>
      <c r="O668" s="55">
        <v>43015</v>
      </c>
      <c r="P668" s="77" t="s">
        <v>189</v>
      </c>
      <c r="Q668" s="67" t="s">
        <v>717</v>
      </c>
      <c r="R668" s="68" t="s">
        <v>227</v>
      </c>
      <c r="S668" s="74" t="s">
        <v>231</v>
      </c>
      <c r="T668" s="115" t="s">
        <v>231</v>
      </c>
      <c r="U668" s="121" t="s">
        <v>171</v>
      </c>
      <c r="V668" s="121" t="s">
        <v>230</v>
      </c>
      <c r="W668" s="77"/>
      <c r="X668" s="69" t="s">
        <v>609</v>
      </c>
      <c r="Y668" s="77"/>
      <c r="Z668" s="77"/>
      <c r="AB668" s="69" t="s">
        <v>2851</v>
      </c>
      <c r="AC668" s="69">
        <v>1</v>
      </c>
      <c r="AD668" s="7"/>
      <c r="AE668" s="70" t="s">
        <v>732</v>
      </c>
      <c r="AF668" s="149">
        <f>VLOOKUP($J668,context!$K$2:$AC$348,5,FALSE)</f>
        <v>0</v>
      </c>
      <c r="AG668" s="149">
        <f>VLOOKUP($J668,context!$K$2:$AC$348,6,FALSE)</f>
        <v>0</v>
      </c>
      <c r="AH668" s="149">
        <f>VLOOKUP($J668,context!$K$2:$AC$348,7,FALSE)</f>
        <v>1</v>
      </c>
      <c r="AI668" s="149">
        <f>VLOOKUP($J668,context!$K$2:$AC$348,8,FALSE)</f>
        <v>0.5</v>
      </c>
      <c r="AJ668" s="149">
        <f>VLOOKUP($J668,context!$K$2:$AC$348,9,FALSE)</f>
        <v>0</v>
      </c>
      <c r="AK668" s="149">
        <f>VLOOKUP($J668,context!$K$2:$AC$348,10,FALSE)</f>
        <v>0</v>
      </c>
      <c r="AL668" s="149">
        <f>VLOOKUP($J668,context!$K$2:$AC$348,11,FALSE)</f>
        <v>0.6</v>
      </c>
      <c r="AM668" s="149">
        <f>VLOOKUP($J668,context!$K$2:$AC$348,12,FALSE)</f>
        <v>0.6</v>
      </c>
      <c r="AN668" s="149">
        <f>VLOOKUP($J668,context!$K$2:$AC$348,13,FALSE)</f>
        <v>0.8</v>
      </c>
      <c r="AO668" s="149">
        <f>VLOOKUP($J668,context!$K$2:$AC$348,14,FALSE)</f>
        <v>0.8</v>
      </c>
      <c r="AP668" s="149">
        <f>VLOOKUP($J668,context!$K$2:$AC$348,15,FALSE)</f>
        <v>0</v>
      </c>
      <c r="AQ668" s="149">
        <f>VLOOKUP($J668,context!$K$2:$AC$348,16,FALSE)</f>
        <v>0.4</v>
      </c>
      <c r="AR668" s="149">
        <f t="shared" si="12"/>
        <v>4.7</v>
      </c>
    </row>
    <row r="669" spans="1:44" hidden="1">
      <c r="A669" s="52">
        <v>477</v>
      </c>
      <c r="B669" s="52" t="s">
        <v>13</v>
      </c>
      <c r="C669" s="66" t="s">
        <v>29</v>
      </c>
      <c r="D669" s="52" t="s">
        <v>1159</v>
      </c>
      <c r="E669" s="77" t="s">
        <v>1160</v>
      </c>
      <c r="F669" s="50">
        <v>3</v>
      </c>
      <c r="G669" s="50" t="s">
        <v>1186</v>
      </c>
      <c r="H669" s="77" t="s">
        <v>230</v>
      </c>
      <c r="I669" s="69" t="s">
        <v>230</v>
      </c>
      <c r="J669" s="70" t="s">
        <v>230</v>
      </c>
      <c r="K669" s="77"/>
      <c r="L669" s="69">
        <v>0</v>
      </c>
      <c r="M669" s="77"/>
      <c r="N669" s="6">
        <v>0.7</v>
      </c>
      <c r="O669" s="55"/>
      <c r="P669" s="77" t="s">
        <v>189</v>
      </c>
      <c r="Q669" s="67" t="s">
        <v>717</v>
      </c>
      <c r="R669" s="68" t="s">
        <v>227</v>
      </c>
      <c r="S669" s="74" t="s">
        <v>231</v>
      </c>
      <c r="T669" s="115" t="s">
        <v>231</v>
      </c>
      <c r="U669" s="121" t="s">
        <v>171</v>
      </c>
      <c r="V669" s="121" t="s">
        <v>230</v>
      </c>
      <c r="W669" s="77"/>
      <c r="X669" s="69" t="s">
        <v>609</v>
      </c>
      <c r="Y669" s="77"/>
      <c r="Z669" s="77"/>
      <c r="AB669" s="69" t="s">
        <v>2851</v>
      </c>
      <c r="AC669" s="69">
        <v>1</v>
      </c>
      <c r="AD669" s="7"/>
      <c r="AE669" s="70" t="s">
        <v>732</v>
      </c>
      <c r="AF669" s="149">
        <f>VLOOKUP($J669,context!$K$2:$AC$348,5,FALSE)</f>
        <v>0</v>
      </c>
      <c r="AG669" s="149">
        <f>VLOOKUP($J669,context!$K$2:$AC$348,6,FALSE)</f>
        <v>0</v>
      </c>
      <c r="AH669" s="149">
        <f>VLOOKUP($J669,context!$K$2:$AC$348,7,FALSE)</f>
        <v>1</v>
      </c>
      <c r="AI669" s="149">
        <f>VLOOKUP($J669,context!$K$2:$AC$348,8,FALSE)</f>
        <v>0.5</v>
      </c>
      <c r="AJ669" s="149">
        <f>VLOOKUP($J669,context!$K$2:$AC$348,9,FALSE)</f>
        <v>0</v>
      </c>
      <c r="AK669" s="149">
        <f>VLOOKUP($J669,context!$K$2:$AC$348,10,FALSE)</f>
        <v>0</v>
      </c>
      <c r="AL669" s="149">
        <f>VLOOKUP($J669,context!$K$2:$AC$348,11,FALSE)</f>
        <v>0.6</v>
      </c>
      <c r="AM669" s="149">
        <f>VLOOKUP($J669,context!$K$2:$AC$348,12,FALSE)</f>
        <v>0.6</v>
      </c>
      <c r="AN669" s="149">
        <f>VLOOKUP($J669,context!$K$2:$AC$348,13,FALSE)</f>
        <v>0.8</v>
      </c>
      <c r="AO669" s="149">
        <f>VLOOKUP($J669,context!$K$2:$AC$348,14,FALSE)</f>
        <v>0.8</v>
      </c>
      <c r="AP669" s="149">
        <f>VLOOKUP($J669,context!$K$2:$AC$348,15,FALSE)</f>
        <v>0</v>
      </c>
      <c r="AQ669" s="149">
        <f>VLOOKUP($J669,context!$K$2:$AC$348,16,FALSE)</f>
        <v>0.4</v>
      </c>
      <c r="AR669" s="149">
        <f t="shared" si="12"/>
        <v>4.7</v>
      </c>
    </row>
    <row r="670" spans="1:44" hidden="1">
      <c r="A670" s="52">
        <v>619</v>
      </c>
      <c r="B670" s="52" t="s">
        <v>13</v>
      </c>
      <c r="C670" s="117" t="s">
        <v>1902</v>
      </c>
      <c r="E670" s="69" t="s">
        <v>2271</v>
      </c>
      <c r="G670" s="62" t="s">
        <v>1918</v>
      </c>
      <c r="J670" s="70" t="s">
        <v>230</v>
      </c>
      <c r="K670" s="61" t="s">
        <v>1919</v>
      </c>
      <c r="L670" s="69">
        <v>0</v>
      </c>
      <c r="N670" s="6">
        <v>0.7</v>
      </c>
      <c r="P670" s="77" t="s">
        <v>189</v>
      </c>
      <c r="Q670" s="67" t="s">
        <v>717</v>
      </c>
      <c r="R670" s="68" t="s">
        <v>227</v>
      </c>
      <c r="S670" s="74" t="s">
        <v>231</v>
      </c>
      <c r="T670" s="115" t="s">
        <v>231</v>
      </c>
      <c r="U670" s="121" t="s">
        <v>171</v>
      </c>
      <c r="V670" s="121" t="s">
        <v>230</v>
      </c>
      <c r="X670" s="69" t="s">
        <v>609</v>
      </c>
      <c r="AB670" s="69" t="s">
        <v>2851</v>
      </c>
      <c r="AC670" s="69">
        <v>1</v>
      </c>
      <c r="AE670" s="70" t="s">
        <v>732</v>
      </c>
      <c r="AF670" s="149">
        <f>VLOOKUP($J670,context!$K$2:$AC$348,5,FALSE)</f>
        <v>0</v>
      </c>
      <c r="AG670" s="149">
        <f>VLOOKUP($J670,context!$K$2:$AC$348,6,FALSE)</f>
        <v>0</v>
      </c>
      <c r="AH670" s="149">
        <f>VLOOKUP($J670,context!$K$2:$AC$348,7,FALSE)</f>
        <v>1</v>
      </c>
      <c r="AI670" s="149">
        <f>VLOOKUP($J670,context!$K$2:$AC$348,8,FALSE)</f>
        <v>0.5</v>
      </c>
      <c r="AJ670" s="149">
        <f>VLOOKUP($J670,context!$K$2:$AC$348,9,FALSE)</f>
        <v>0</v>
      </c>
      <c r="AK670" s="149">
        <f>VLOOKUP($J670,context!$K$2:$AC$348,10,FALSE)</f>
        <v>0</v>
      </c>
      <c r="AL670" s="149">
        <f>VLOOKUP($J670,context!$K$2:$AC$348,11,FALSE)</f>
        <v>0.6</v>
      </c>
      <c r="AM670" s="149">
        <f>VLOOKUP($J670,context!$K$2:$AC$348,12,FALSE)</f>
        <v>0.6</v>
      </c>
      <c r="AN670" s="149">
        <f>VLOOKUP($J670,context!$K$2:$AC$348,13,FALSE)</f>
        <v>0.8</v>
      </c>
      <c r="AO670" s="149">
        <f>VLOOKUP($J670,context!$K$2:$AC$348,14,FALSE)</f>
        <v>0.8</v>
      </c>
      <c r="AP670" s="149">
        <f>VLOOKUP($J670,context!$K$2:$AC$348,15,FALSE)</f>
        <v>0</v>
      </c>
      <c r="AQ670" s="149">
        <f>VLOOKUP($J670,context!$K$2:$AC$348,16,FALSE)</f>
        <v>0.4</v>
      </c>
      <c r="AR670" s="149">
        <f t="shared" si="12"/>
        <v>4.7</v>
      </c>
    </row>
    <row r="671" spans="1:44" hidden="1">
      <c r="A671" s="52">
        <v>804</v>
      </c>
      <c r="B671" s="52" t="s">
        <v>13</v>
      </c>
      <c r="C671" s="117" t="s">
        <v>1902</v>
      </c>
      <c r="E671" s="69" t="s">
        <v>2271</v>
      </c>
      <c r="G671" s="62" t="s">
        <v>249</v>
      </c>
      <c r="J671" s="70" t="s">
        <v>230</v>
      </c>
      <c r="K671" s="61" t="s">
        <v>2194</v>
      </c>
      <c r="L671" s="69">
        <v>0</v>
      </c>
      <c r="N671" s="6">
        <v>0.7</v>
      </c>
      <c r="P671" s="77" t="s">
        <v>189</v>
      </c>
      <c r="Q671" s="67" t="s">
        <v>717</v>
      </c>
      <c r="R671" s="68" t="s">
        <v>227</v>
      </c>
      <c r="S671" s="74" t="s">
        <v>231</v>
      </c>
      <c r="T671" s="115" t="s">
        <v>231</v>
      </c>
      <c r="U671" s="121" t="s">
        <v>171</v>
      </c>
      <c r="V671" s="121" t="s">
        <v>230</v>
      </c>
      <c r="X671" s="69" t="s">
        <v>609</v>
      </c>
      <c r="AB671" s="69" t="s">
        <v>2851</v>
      </c>
      <c r="AC671" s="69">
        <v>1</v>
      </c>
      <c r="AE671" s="70" t="s">
        <v>732</v>
      </c>
      <c r="AF671" s="149">
        <f>VLOOKUP($J671,context!$K$2:$AC$348,5,FALSE)</f>
        <v>0</v>
      </c>
      <c r="AG671" s="149">
        <f>VLOOKUP($J671,context!$K$2:$AC$348,6,FALSE)</f>
        <v>0</v>
      </c>
      <c r="AH671" s="149">
        <f>VLOOKUP($J671,context!$K$2:$AC$348,7,FALSE)</f>
        <v>1</v>
      </c>
      <c r="AI671" s="149">
        <f>VLOOKUP($J671,context!$K$2:$AC$348,8,FALSE)</f>
        <v>0.5</v>
      </c>
      <c r="AJ671" s="149">
        <f>VLOOKUP($J671,context!$K$2:$AC$348,9,FALSE)</f>
        <v>0</v>
      </c>
      <c r="AK671" s="149">
        <f>VLOOKUP($J671,context!$K$2:$AC$348,10,FALSE)</f>
        <v>0</v>
      </c>
      <c r="AL671" s="149">
        <f>VLOOKUP($J671,context!$K$2:$AC$348,11,FALSE)</f>
        <v>0.6</v>
      </c>
      <c r="AM671" s="149">
        <f>VLOOKUP($J671,context!$K$2:$AC$348,12,FALSE)</f>
        <v>0.6</v>
      </c>
      <c r="AN671" s="149">
        <f>VLOOKUP($J671,context!$K$2:$AC$348,13,FALSE)</f>
        <v>0.8</v>
      </c>
      <c r="AO671" s="149">
        <f>VLOOKUP($J671,context!$K$2:$AC$348,14,FALSE)</f>
        <v>0.8</v>
      </c>
      <c r="AP671" s="149">
        <f>VLOOKUP($J671,context!$K$2:$AC$348,15,FALSE)</f>
        <v>0</v>
      </c>
      <c r="AQ671" s="149">
        <f>VLOOKUP($J671,context!$K$2:$AC$348,16,FALSE)</f>
        <v>0.4</v>
      </c>
      <c r="AR671" s="149">
        <f t="shared" si="12"/>
        <v>4.7</v>
      </c>
    </row>
    <row r="672" spans="1:44" hidden="1">
      <c r="A672" s="122">
        <v>909</v>
      </c>
      <c r="B672" s="52" t="s">
        <v>13</v>
      </c>
      <c r="C672" s="123" t="s">
        <v>2413</v>
      </c>
      <c r="D672" s="123" t="s">
        <v>2447</v>
      </c>
      <c r="E672" s="122" t="s">
        <v>2414</v>
      </c>
      <c r="F672" s="122">
        <v>3</v>
      </c>
      <c r="G672" s="124" t="s">
        <v>2448</v>
      </c>
      <c r="H672" s="122"/>
      <c r="I672" s="122"/>
      <c r="J672" s="70" t="s">
        <v>230</v>
      </c>
      <c r="K672" s="122" t="s">
        <v>2449</v>
      </c>
      <c r="L672" s="69">
        <v>0</v>
      </c>
      <c r="M672" s="122"/>
      <c r="N672" s="6">
        <v>0.7</v>
      </c>
      <c r="O672" s="126"/>
      <c r="P672" s="77" t="s">
        <v>189</v>
      </c>
      <c r="Q672" s="67" t="s">
        <v>717</v>
      </c>
      <c r="R672" s="68" t="s">
        <v>227</v>
      </c>
      <c r="S672" s="74" t="s">
        <v>231</v>
      </c>
      <c r="T672" s="115" t="s">
        <v>231</v>
      </c>
      <c r="U672" s="121" t="s">
        <v>171</v>
      </c>
      <c r="V672" s="121" t="s">
        <v>230</v>
      </c>
      <c r="X672" s="69" t="s">
        <v>609</v>
      </c>
      <c r="Z672" s="122"/>
      <c r="AA672" s="122"/>
      <c r="AB672" s="69" t="s">
        <v>2851</v>
      </c>
      <c r="AC672" s="69">
        <v>1</v>
      </c>
      <c r="AE672" s="70" t="s">
        <v>732</v>
      </c>
      <c r="AF672" s="149">
        <f>VLOOKUP($J672,context!$K$2:$AC$348,5,FALSE)</f>
        <v>0</v>
      </c>
      <c r="AG672" s="149">
        <f>VLOOKUP($J672,context!$K$2:$AC$348,6,FALSE)</f>
        <v>0</v>
      </c>
      <c r="AH672" s="149">
        <f>VLOOKUP($J672,context!$K$2:$AC$348,7,FALSE)</f>
        <v>1</v>
      </c>
      <c r="AI672" s="149">
        <f>VLOOKUP($J672,context!$K$2:$AC$348,8,FALSE)</f>
        <v>0.5</v>
      </c>
      <c r="AJ672" s="149">
        <f>VLOOKUP($J672,context!$K$2:$AC$348,9,FALSE)</f>
        <v>0</v>
      </c>
      <c r="AK672" s="149">
        <f>VLOOKUP($J672,context!$K$2:$AC$348,10,FALSE)</f>
        <v>0</v>
      </c>
      <c r="AL672" s="149">
        <f>VLOOKUP($J672,context!$K$2:$AC$348,11,FALSE)</f>
        <v>0.6</v>
      </c>
      <c r="AM672" s="149">
        <f>VLOOKUP($J672,context!$K$2:$AC$348,12,FALSE)</f>
        <v>0.6</v>
      </c>
      <c r="AN672" s="149">
        <f>VLOOKUP($J672,context!$K$2:$AC$348,13,FALSE)</f>
        <v>0.8</v>
      </c>
      <c r="AO672" s="149">
        <f>VLOOKUP($J672,context!$K$2:$AC$348,14,FALSE)</f>
        <v>0.8</v>
      </c>
      <c r="AP672" s="149">
        <f>VLOOKUP($J672,context!$K$2:$AC$348,15,FALSE)</f>
        <v>0</v>
      </c>
      <c r="AQ672" s="149">
        <f>VLOOKUP($J672,context!$K$2:$AC$348,16,FALSE)</f>
        <v>0.4</v>
      </c>
      <c r="AR672" s="149">
        <f t="shared" si="12"/>
        <v>4.7</v>
      </c>
    </row>
    <row r="673" spans="1:44" hidden="1">
      <c r="A673" s="52">
        <v>269</v>
      </c>
      <c r="B673" s="52" t="s">
        <v>13</v>
      </c>
      <c r="C673" s="66" t="s">
        <v>885</v>
      </c>
      <c r="D673" s="52" t="s">
        <v>886</v>
      </c>
      <c r="E673" s="77" t="s">
        <v>887</v>
      </c>
      <c r="F673" s="50">
        <v>2</v>
      </c>
      <c r="G673" s="50" t="s">
        <v>498</v>
      </c>
      <c r="H673" s="77"/>
      <c r="I673" s="50" t="s">
        <v>498</v>
      </c>
      <c r="J673" s="75" t="s">
        <v>890</v>
      </c>
      <c r="K673" s="77"/>
      <c r="L673" s="69">
        <v>0</v>
      </c>
      <c r="M673" s="77"/>
      <c r="N673" s="6">
        <v>0.7</v>
      </c>
      <c r="O673" s="55">
        <v>43015</v>
      </c>
      <c r="P673" s="77" t="s">
        <v>189</v>
      </c>
      <c r="Q673" s="67" t="s">
        <v>717</v>
      </c>
      <c r="R673" s="68" t="s">
        <v>227</v>
      </c>
      <c r="S673" s="74" t="s">
        <v>231</v>
      </c>
      <c r="T673" s="115" t="s">
        <v>231</v>
      </c>
      <c r="U673" s="121" t="s">
        <v>171</v>
      </c>
      <c r="V673" s="121" t="s">
        <v>230</v>
      </c>
      <c r="W673" s="77"/>
      <c r="X673" s="69" t="s">
        <v>609</v>
      </c>
      <c r="Y673" s="77"/>
      <c r="Z673" s="77"/>
      <c r="AB673" s="69" t="s">
        <v>2851</v>
      </c>
      <c r="AC673" s="69">
        <v>1</v>
      </c>
      <c r="AD673" s="7"/>
      <c r="AE673" s="70" t="s">
        <v>732</v>
      </c>
      <c r="AF673" s="149">
        <f>VLOOKUP($J673,context!$K$2:$AC$348,5,FALSE)</f>
        <v>0</v>
      </c>
      <c r="AG673" s="149">
        <f>VLOOKUP($J673,context!$K$2:$AC$348,6,FALSE)</f>
        <v>0</v>
      </c>
      <c r="AH673" s="149">
        <f>VLOOKUP($J673,context!$K$2:$AC$348,7,FALSE)</f>
        <v>1</v>
      </c>
      <c r="AI673" s="149">
        <f>VLOOKUP($J673,context!$K$2:$AC$348,8,FALSE)</f>
        <v>0.5</v>
      </c>
      <c r="AJ673" s="149">
        <f>VLOOKUP($J673,context!$K$2:$AC$348,9,FALSE)</f>
        <v>0</v>
      </c>
      <c r="AK673" s="149">
        <f>VLOOKUP($J673,context!$K$2:$AC$348,10,FALSE)</f>
        <v>0</v>
      </c>
      <c r="AL673" s="149">
        <f>VLOOKUP($J673,context!$K$2:$AC$348,11,FALSE)</f>
        <v>0.6</v>
      </c>
      <c r="AM673" s="149">
        <f>VLOOKUP($J673,context!$K$2:$AC$348,12,FALSE)</f>
        <v>0.6</v>
      </c>
      <c r="AN673" s="149">
        <f>VLOOKUP($J673,context!$K$2:$AC$348,13,FALSE)</f>
        <v>0.8</v>
      </c>
      <c r="AO673" s="149">
        <f>VLOOKUP($J673,context!$K$2:$AC$348,14,FALSE)</f>
        <v>0.8</v>
      </c>
      <c r="AP673" s="149">
        <f>VLOOKUP($J673,context!$K$2:$AC$348,15,FALSE)</f>
        <v>0</v>
      </c>
      <c r="AQ673" s="149">
        <f>VLOOKUP($J673,context!$K$2:$AC$348,16,FALSE)</f>
        <v>0.4</v>
      </c>
      <c r="AR673" s="149">
        <f t="shared" si="12"/>
        <v>4.7</v>
      </c>
    </row>
    <row r="674" spans="1:44" hidden="1">
      <c r="A674" s="52">
        <v>80</v>
      </c>
      <c r="B674" s="52" t="s">
        <v>13</v>
      </c>
      <c r="C674" s="66" t="s">
        <v>721</v>
      </c>
      <c r="D674" s="52"/>
      <c r="E674" s="77" t="s">
        <v>722</v>
      </c>
      <c r="F674" s="50">
        <v>3</v>
      </c>
      <c r="G674" s="50" t="s">
        <v>223</v>
      </c>
      <c r="H674" s="77"/>
      <c r="I674" s="69" t="s">
        <v>223</v>
      </c>
      <c r="J674" s="70" t="s">
        <v>223</v>
      </c>
      <c r="K674" s="77"/>
      <c r="L674" s="69">
        <v>0</v>
      </c>
      <c r="M674" s="77"/>
      <c r="N674" s="6">
        <v>0.8</v>
      </c>
      <c r="O674" s="55"/>
      <c r="P674" s="77" t="s">
        <v>65</v>
      </c>
      <c r="Q674" s="67" t="s">
        <v>184</v>
      </c>
      <c r="R674" s="68" t="s">
        <v>223</v>
      </c>
      <c r="S674" s="74" t="s">
        <v>66</v>
      </c>
      <c r="T674" s="115" t="s">
        <v>66</v>
      </c>
      <c r="U674" s="121" t="s">
        <v>171</v>
      </c>
      <c r="V674" s="121" t="s">
        <v>183</v>
      </c>
      <c r="W674" s="77"/>
      <c r="X674" s="69" t="s">
        <v>609</v>
      </c>
      <c r="Y674" s="77"/>
      <c r="Z674" s="77"/>
      <c r="AB674" s="69" t="s">
        <v>2850</v>
      </c>
      <c r="AC674" s="69">
        <v>1</v>
      </c>
      <c r="AD674" s="7"/>
      <c r="AE674" s="131" t="s">
        <v>3073</v>
      </c>
      <c r="AF674" s="149">
        <f>VLOOKUP($J674,context!$K$2:$AC$348,5,FALSE)</f>
        <v>0</v>
      </c>
      <c r="AG674" s="149">
        <f>VLOOKUP($J674,context!$K$2:$AC$348,6,FALSE)</f>
        <v>0</v>
      </c>
      <c r="AH674" s="149">
        <f>VLOOKUP($J674,context!$K$2:$AC$348,7,FALSE)</f>
        <v>0</v>
      </c>
      <c r="AI674" s="149">
        <f>VLOOKUP($J674,context!$K$2:$AC$348,8,FALSE)</f>
        <v>0.4</v>
      </c>
      <c r="AJ674" s="149">
        <f>VLOOKUP($J674,context!$K$2:$AC$348,9,FALSE)</f>
        <v>0.6</v>
      </c>
      <c r="AK674" s="149">
        <f>VLOOKUP($J674,context!$K$2:$AC$348,10,FALSE)</f>
        <v>0</v>
      </c>
      <c r="AL674" s="149">
        <f>VLOOKUP($J674,context!$K$2:$AC$348,11,FALSE)</f>
        <v>0.6</v>
      </c>
      <c r="AM674" s="149">
        <f>VLOOKUP($J674,context!$K$2:$AC$348,12,FALSE)</f>
        <v>0</v>
      </c>
      <c r="AN674" s="149">
        <f>VLOOKUP($J674,context!$K$2:$AC$348,13,FALSE)</f>
        <v>0</v>
      </c>
      <c r="AO674" s="149">
        <f>VLOOKUP($J674,context!$K$2:$AC$348,14,FALSE)</f>
        <v>0</v>
      </c>
      <c r="AP674" s="149">
        <f>VLOOKUP($J674,context!$K$2:$AC$348,15,FALSE)</f>
        <v>0</v>
      </c>
      <c r="AQ674" s="149">
        <f>VLOOKUP($J674,context!$K$2:$AC$348,16,FALSE)</f>
        <v>0</v>
      </c>
      <c r="AR674" s="149">
        <f t="shared" si="12"/>
        <v>1.6</v>
      </c>
    </row>
    <row r="675" spans="1:44" hidden="1">
      <c r="A675" s="52">
        <v>120</v>
      </c>
      <c r="B675" s="52" t="s">
        <v>13</v>
      </c>
      <c r="C675" s="66" t="s">
        <v>730</v>
      </c>
      <c r="D675" s="52"/>
      <c r="E675" s="77" t="s">
        <v>722</v>
      </c>
      <c r="F675" s="50">
        <v>4</v>
      </c>
      <c r="G675" s="50" t="s">
        <v>223</v>
      </c>
      <c r="H675" s="77"/>
      <c r="I675" s="69" t="s">
        <v>223</v>
      </c>
      <c r="J675" s="70" t="s">
        <v>223</v>
      </c>
      <c r="K675" s="77"/>
      <c r="L675" s="69">
        <v>0</v>
      </c>
      <c r="M675" s="77"/>
      <c r="N675" s="6">
        <v>0.8</v>
      </c>
      <c r="O675" s="55">
        <v>43017</v>
      </c>
      <c r="P675" s="77" t="s">
        <v>65</v>
      </c>
      <c r="Q675" s="67" t="s">
        <v>184</v>
      </c>
      <c r="R675" s="68" t="s">
        <v>223</v>
      </c>
      <c r="S675" s="74" t="s">
        <v>66</v>
      </c>
      <c r="T675" s="115" t="s">
        <v>66</v>
      </c>
      <c r="U675" s="121" t="s">
        <v>171</v>
      </c>
      <c r="V675" s="121" t="s">
        <v>183</v>
      </c>
      <c r="W675" s="77"/>
      <c r="X675" s="69" t="s">
        <v>609</v>
      </c>
      <c r="Y675" s="77"/>
      <c r="Z675" s="77"/>
      <c r="AB675" s="69" t="s">
        <v>2850</v>
      </c>
      <c r="AC675" s="69">
        <v>1</v>
      </c>
      <c r="AD675" s="7"/>
      <c r="AE675" s="131" t="s">
        <v>3073</v>
      </c>
      <c r="AF675" s="149">
        <f>VLOOKUP($J675,context!$K$2:$AC$348,5,FALSE)</f>
        <v>0</v>
      </c>
      <c r="AG675" s="149">
        <f>VLOOKUP($J675,context!$K$2:$AC$348,6,FALSE)</f>
        <v>0</v>
      </c>
      <c r="AH675" s="149">
        <f>VLOOKUP($J675,context!$K$2:$AC$348,7,FALSE)</f>
        <v>0</v>
      </c>
      <c r="AI675" s="149">
        <f>VLOOKUP($J675,context!$K$2:$AC$348,8,FALSE)</f>
        <v>0.4</v>
      </c>
      <c r="AJ675" s="149">
        <f>VLOOKUP($J675,context!$K$2:$AC$348,9,FALSE)</f>
        <v>0.6</v>
      </c>
      <c r="AK675" s="149">
        <f>VLOOKUP($J675,context!$K$2:$AC$348,10,FALSE)</f>
        <v>0</v>
      </c>
      <c r="AL675" s="149">
        <f>VLOOKUP($J675,context!$K$2:$AC$348,11,FALSE)</f>
        <v>0.6</v>
      </c>
      <c r="AM675" s="149">
        <f>VLOOKUP($J675,context!$K$2:$AC$348,12,FALSE)</f>
        <v>0</v>
      </c>
      <c r="AN675" s="149">
        <f>VLOOKUP($J675,context!$K$2:$AC$348,13,FALSE)</f>
        <v>0</v>
      </c>
      <c r="AO675" s="149">
        <f>VLOOKUP($J675,context!$K$2:$AC$348,14,FALSE)</f>
        <v>0</v>
      </c>
      <c r="AP675" s="149">
        <f>VLOOKUP($J675,context!$K$2:$AC$348,15,FALSE)</f>
        <v>0</v>
      </c>
      <c r="AQ675" s="149">
        <f>VLOOKUP($J675,context!$K$2:$AC$348,16,FALSE)</f>
        <v>0</v>
      </c>
      <c r="AR675" s="149">
        <f t="shared" si="12"/>
        <v>1.6</v>
      </c>
    </row>
    <row r="676" spans="1:44">
      <c r="A676" s="52">
        <v>545</v>
      </c>
      <c r="B676" s="52" t="s">
        <v>2708</v>
      </c>
      <c r="C676" s="66" t="s">
        <v>1760</v>
      </c>
      <c r="E676" s="69" t="s">
        <v>1778</v>
      </c>
      <c r="F676" s="69" t="s">
        <v>1779</v>
      </c>
      <c r="G676" s="61" t="s">
        <v>223</v>
      </c>
      <c r="I676" s="61" t="s">
        <v>223</v>
      </c>
      <c r="J676" s="70" t="s">
        <v>223</v>
      </c>
      <c r="K676" s="69" t="s">
        <v>1768</v>
      </c>
      <c r="L676" s="69"/>
      <c r="N676" s="63">
        <v>1</v>
      </c>
      <c r="P676" s="77" t="s">
        <v>65</v>
      </c>
      <c r="Q676" s="67" t="s">
        <v>184</v>
      </c>
      <c r="R676" s="68" t="s">
        <v>223</v>
      </c>
      <c r="S676" s="74" t="s">
        <v>66</v>
      </c>
      <c r="T676" s="115" t="s">
        <v>66</v>
      </c>
      <c r="U676" s="121" t="s">
        <v>171</v>
      </c>
      <c r="V676" s="121" t="s">
        <v>183</v>
      </c>
      <c r="AB676" s="69" t="s">
        <v>2850</v>
      </c>
      <c r="AC676" s="69">
        <v>2</v>
      </c>
      <c r="AE676" s="131" t="s">
        <v>3073</v>
      </c>
      <c r="AF676" s="149">
        <f>VLOOKUP($J676,context!$K$2:$AC$348,5,FALSE)</f>
        <v>0</v>
      </c>
      <c r="AG676" s="149">
        <f>VLOOKUP($J676,context!$K$2:$AC$348,6,FALSE)</f>
        <v>0</v>
      </c>
      <c r="AH676" s="149">
        <f>VLOOKUP($J676,context!$K$2:$AC$348,7,FALSE)</f>
        <v>0</v>
      </c>
      <c r="AI676" s="149">
        <f>VLOOKUP($J676,context!$K$2:$AC$348,8,FALSE)</f>
        <v>0.4</v>
      </c>
      <c r="AJ676" s="149">
        <f>VLOOKUP($J676,context!$K$2:$AC$348,9,FALSE)</f>
        <v>0.6</v>
      </c>
      <c r="AK676" s="149">
        <f>VLOOKUP($J676,context!$K$2:$AC$348,10,FALSE)</f>
        <v>0</v>
      </c>
      <c r="AL676" s="149">
        <f>VLOOKUP($J676,context!$K$2:$AC$348,11,FALSE)</f>
        <v>0.6</v>
      </c>
      <c r="AM676" s="149">
        <f>VLOOKUP($J676,context!$K$2:$AC$348,12,FALSE)</f>
        <v>0</v>
      </c>
      <c r="AN676" s="149">
        <f>VLOOKUP($J676,context!$K$2:$AC$348,13,FALSE)</f>
        <v>0</v>
      </c>
      <c r="AO676" s="149">
        <f>VLOOKUP($J676,context!$K$2:$AC$348,14,FALSE)</f>
        <v>0</v>
      </c>
      <c r="AP676" s="149">
        <f>VLOOKUP($J676,context!$K$2:$AC$348,15,FALSE)</f>
        <v>0</v>
      </c>
      <c r="AQ676" s="149">
        <f>VLOOKUP($J676,context!$K$2:$AC$348,16,FALSE)</f>
        <v>0</v>
      </c>
      <c r="AR676" s="149">
        <f t="shared" si="12"/>
        <v>1.6</v>
      </c>
    </row>
    <row r="677" spans="1:44" s="175" customFormat="1" hidden="1">
      <c r="A677" s="52">
        <v>609</v>
      </c>
      <c r="B677" s="52" t="s">
        <v>13</v>
      </c>
      <c r="C677" s="117" t="s">
        <v>1902</v>
      </c>
      <c r="D677" s="59"/>
      <c r="E677" s="69" t="s">
        <v>2271</v>
      </c>
      <c r="F677" s="61"/>
      <c r="G677" s="62" t="s">
        <v>1908</v>
      </c>
      <c r="H677" s="61"/>
      <c r="I677" s="69"/>
      <c r="J677" s="70" t="s">
        <v>2314</v>
      </c>
      <c r="K677" s="69" t="s">
        <v>1909</v>
      </c>
      <c r="L677" s="61"/>
      <c r="M677" s="61"/>
      <c r="N677" s="63">
        <v>0.8</v>
      </c>
      <c r="O677" s="64"/>
      <c r="P677" s="77" t="s">
        <v>65</v>
      </c>
      <c r="Q677" s="67" t="s">
        <v>184</v>
      </c>
      <c r="R677" s="68" t="s">
        <v>223</v>
      </c>
      <c r="S677" s="74" t="s">
        <v>66</v>
      </c>
      <c r="T677" s="115" t="s">
        <v>66</v>
      </c>
      <c r="U677" s="121" t="s">
        <v>171</v>
      </c>
      <c r="V677" s="121" t="s">
        <v>183</v>
      </c>
      <c r="W677" s="61"/>
      <c r="X677" s="61"/>
      <c r="Y677" s="61"/>
      <c r="Z677" s="72"/>
      <c r="AA677" s="7"/>
      <c r="AB677" s="69" t="s">
        <v>2850</v>
      </c>
      <c r="AC677" s="69">
        <v>3</v>
      </c>
      <c r="AD677" s="66"/>
      <c r="AE677" s="131" t="s">
        <v>3073</v>
      </c>
      <c r="AF677" s="149">
        <f>VLOOKUP($J677,context!$K$2:$AC$348,5,FALSE)</f>
        <v>0</v>
      </c>
      <c r="AG677" s="149">
        <f>VLOOKUP($J677,context!$K$2:$AC$348,6,FALSE)</f>
        <v>0</v>
      </c>
      <c r="AH677" s="149">
        <f>VLOOKUP($J677,context!$K$2:$AC$348,7,FALSE)</f>
        <v>0</v>
      </c>
      <c r="AI677" s="149">
        <f>VLOOKUP($J677,context!$K$2:$AC$348,8,FALSE)</f>
        <v>0.4</v>
      </c>
      <c r="AJ677" s="149">
        <f>VLOOKUP($J677,context!$K$2:$AC$348,9,FALSE)</f>
        <v>0.6</v>
      </c>
      <c r="AK677" s="149">
        <f>VLOOKUP($J677,context!$K$2:$AC$348,10,FALSE)</f>
        <v>0</v>
      </c>
      <c r="AL677" s="149">
        <f>VLOOKUP($J677,context!$K$2:$AC$348,11,FALSE)</f>
        <v>0.6</v>
      </c>
      <c r="AM677" s="149">
        <f>VLOOKUP($J677,context!$K$2:$AC$348,12,FALSE)</f>
        <v>0</v>
      </c>
      <c r="AN677" s="149">
        <f>VLOOKUP($J677,context!$K$2:$AC$348,13,FALSE)</f>
        <v>0</v>
      </c>
      <c r="AO677" s="149">
        <f>VLOOKUP($J677,context!$K$2:$AC$348,14,FALSE)</f>
        <v>0</v>
      </c>
      <c r="AP677" s="149">
        <f>VLOOKUP($J677,context!$K$2:$AC$348,15,FALSE)</f>
        <v>0</v>
      </c>
      <c r="AQ677" s="149">
        <f>VLOOKUP($J677,context!$K$2:$AC$348,16,FALSE)</f>
        <v>0</v>
      </c>
      <c r="AR677" s="179">
        <f t="shared" si="12"/>
        <v>1.6</v>
      </c>
    </row>
    <row r="678" spans="1:44" hidden="1">
      <c r="A678" s="52">
        <v>800</v>
      </c>
      <c r="B678" s="52" t="s">
        <v>13</v>
      </c>
      <c r="C678" s="117" t="s">
        <v>1902</v>
      </c>
      <c r="E678" s="69" t="s">
        <v>2271</v>
      </c>
      <c r="G678" s="62" t="s">
        <v>2190</v>
      </c>
      <c r="J678" s="70" t="s">
        <v>2280</v>
      </c>
      <c r="K678" s="69" t="s">
        <v>2191</v>
      </c>
      <c r="N678" s="63">
        <v>1</v>
      </c>
      <c r="P678" s="77" t="s">
        <v>65</v>
      </c>
      <c r="Q678" s="67" t="s">
        <v>184</v>
      </c>
      <c r="R678" s="68" t="s">
        <v>223</v>
      </c>
      <c r="S678" s="74" t="s">
        <v>66</v>
      </c>
      <c r="T678" s="115" t="s">
        <v>66</v>
      </c>
      <c r="U678" s="121" t="s">
        <v>171</v>
      </c>
      <c r="V678" s="121" t="s">
        <v>183</v>
      </c>
      <c r="AB678" s="69" t="s">
        <v>2850</v>
      </c>
      <c r="AC678" s="69">
        <v>4</v>
      </c>
      <c r="AE678" s="131" t="s">
        <v>3073</v>
      </c>
      <c r="AF678" s="149">
        <f>VLOOKUP($J678,context!$K$2:$AC$348,5,FALSE)</f>
        <v>0</v>
      </c>
      <c r="AG678" s="149">
        <f>VLOOKUP($J678,context!$K$2:$AC$348,6,FALSE)</f>
        <v>0</v>
      </c>
      <c r="AH678" s="149">
        <f>VLOOKUP($J678,context!$K$2:$AC$348,7,FALSE)</f>
        <v>0</v>
      </c>
      <c r="AI678" s="149">
        <f>VLOOKUP($J678,context!$K$2:$AC$348,8,FALSE)</f>
        <v>0.2</v>
      </c>
      <c r="AJ678" s="149">
        <f>VLOOKUP($J678,context!$K$2:$AC$348,9,FALSE)</f>
        <v>0.8</v>
      </c>
      <c r="AK678" s="149">
        <f>VLOOKUP($J678,context!$K$2:$AC$348,10,FALSE)</f>
        <v>0</v>
      </c>
      <c r="AL678" s="149">
        <f>VLOOKUP($J678,context!$K$2:$AC$348,11,FALSE)</f>
        <v>0.6</v>
      </c>
      <c r="AM678" s="149">
        <f>VLOOKUP($J678,context!$K$2:$AC$348,12,FALSE)</f>
        <v>0</v>
      </c>
      <c r="AN678" s="149">
        <f>VLOOKUP($J678,context!$K$2:$AC$348,13,FALSE)</f>
        <v>0</v>
      </c>
      <c r="AO678" s="149">
        <f>VLOOKUP($J678,context!$K$2:$AC$348,14,FALSE)</f>
        <v>0</v>
      </c>
      <c r="AP678" s="149">
        <f>VLOOKUP($J678,context!$K$2:$AC$348,15,FALSE)</f>
        <v>0</v>
      </c>
      <c r="AQ678" s="149">
        <f>VLOOKUP($J678,context!$K$2:$AC$348,16,FALSE)</f>
        <v>0</v>
      </c>
      <c r="AR678" s="149">
        <f t="shared" si="12"/>
        <v>1.6</v>
      </c>
    </row>
    <row r="679" spans="1:44" hidden="1">
      <c r="A679" s="52">
        <v>157</v>
      </c>
      <c r="B679" s="52" t="s">
        <v>13</v>
      </c>
      <c r="C679" s="66" t="s">
        <v>38</v>
      </c>
      <c r="D679" s="52"/>
      <c r="E679" s="77" t="s">
        <v>744</v>
      </c>
      <c r="F679" s="50">
        <v>4</v>
      </c>
      <c r="G679" s="50" t="s">
        <v>446</v>
      </c>
      <c r="H679" s="77"/>
      <c r="I679" s="69" t="s">
        <v>786</v>
      </c>
      <c r="J679" s="70" t="s">
        <v>786</v>
      </c>
      <c r="K679" s="69" t="s">
        <v>787</v>
      </c>
      <c r="L679" s="77"/>
      <c r="M679" s="77" t="s">
        <v>788</v>
      </c>
      <c r="N679" s="6">
        <v>1</v>
      </c>
      <c r="O679" s="55">
        <v>42328</v>
      </c>
      <c r="P679" s="77" t="s">
        <v>65</v>
      </c>
      <c r="Q679" s="67" t="s">
        <v>108</v>
      </c>
      <c r="R679" s="68" t="s">
        <v>145</v>
      </c>
      <c r="S679" s="74" t="s">
        <v>66</v>
      </c>
      <c r="T679" s="115" t="s">
        <v>66</v>
      </c>
      <c r="U679" s="121" t="s">
        <v>171</v>
      </c>
      <c r="V679" s="121" t="s">
        <v>402</v>
      </c>
      <c r="W679" s="77"/>
      <c r="X679" s="69" t="s">
        <v>609</v>
      </c>
      <c r="Y679" s="77"/>
      <c r="Z679" s="77"/>
      <c r="AB679" s="69" t="s">
        <v>2852</v>
      </c>
      <c r="AC679" s="69">
        <v>-1</v>
      </c>
      <c r="AD679" s="7"/>
      <c r="AE679" s="70" t="s">
        <v>89</v>
      </c>
      <c r="AF679" s="149">
        <f>VLOOKUP($J679,context!$K$2:$AC$348,5,FALSE)</f>
        <v>0</v>
      </c>
      <c r="AG679" s="149">
        <f>VLOOKUP($J679,context!$K$2:$AC$348,6,FALSE)</f>
        <v>0</v>
      </c>
      <c r="AH679" s="149">
        <f>VLOOKUP($J679,context!$K$2:$AC$348,7,FALSE)</f>
        <v>0</v>
      </c>
      <c r="AI679" s="149">
        <f>VLOOKUP($J679,context!$K$2:$AC$348,8,FALSE)</f>
        <v>0.8</v>
      </c>
      <c r="AJ679" s="149">
        <f>VLOOKUP($J679,context!$K$2:$AC$348,9,FALSE)</f>
        <v>0.2</v>
      </c>
      <c r="AK679" s="149">
        <f>VLOOKUP($J679,context!$K$2:$AC$348,10,FALSE)</f>
        <v>0.8</v>
      </c>
      <c r="AL679" s="149">
        <f>VLOOKUP($J679,context!$K$2:$AC$348,11,FALSE)</f>
        <v>0.6</v>
      </c>
      <c r="AM679" s="149">
        <f>VLOOKUP($J679,context!$K$2:$AC$348,12,FALSE)</f>
        <v>0.2</v>
      </c>
      <c r="AN679" s="149">
        <f>VLOOKUP($J679,context!$K$2:$AC$348,13,FALSE)</f>
        <v>0</v>
      </c>
      <c r="AO679" s="149">
        <f>VLOOKUP($J679,context!$K$2:$AC$348,14,FALSE)</f>
        <v>0.4</v>
      </c>
      <c r="AP679" s="149">
        <f>VLOOKUP($J679,context!$K$2:$AC$348,15,FALSE)</f>
        <v>0</v>
      </c>
      <c r="AQ679" s="149">
        <f>VLOOKUP($J679,context!$K$2:$AC$348,16,FALSE)</f>
        <v>0</v>
      </c>
      <c r="AR679" s="149">
        <f t="shared" si="12"/>
        <v>3</v>
      </c>
    </row>
    <row r="680" spans="1:44" hidden="1">
      <c r="A680" s="52">
        <v>419</v>
      </c>
      <c r="B680" s="52" t="s">
        <v>2708</v>
      </c>
      <c r="C680" s="52" t="s">
        <v>905</v>
      </c>
      <c r="D680" s="52"/>
      <c r="E680" s="175" t="s">
        <v>1104</v>
      </c>
      <c r="F680" s="176">
        <v>4</v>
      </c>
      <c r="G680" s="175" t="s">
        <v>1094</v>
      </c>
      <c r="H680" s="77"/>
      <c r="I680" s="69" t="s">
        <v>1094</v>
      </c>
      <c r="J680" s="177" t="s">
        <v>786</v>
      </c>
      <c r="K680" s="175" t="s">
        <v>1095</v>
      </c>
      <c r="L680" s="175"/>
      <c r="M680" s="175"/>
      <c r="N680" s="52">
        <v>1</v>
      </c>
      <c r="O680" s="55">
        <v>43015</v>
      </c>
      <c r="P680" s="77" t="s">
        <v>65</v>
      </c>
      <c r="Q680" s="67" t="s">
        <v>108</v>
      </c>
      <c r="R680" s="177" t="s">
        <v>145</v>
      </c>
      <c r="S680" s="177" t="s">
        <v>66</v>
      </c>
      <c r="T680" s="52" t="s">
        <v>66</v>
      </c>
      <c r="U680" s="178" t="s">
        <v>171</v>
      </c>
      <c r="V680" s="178" t="s">
        <v>402</v>
      </c>
      <c r="W680" s="175"/>
      <c r="X680" s="175" t="s">
        <v>609</v>
      </c>
      <c r="Y680" s="175"/>
      <c r="Z680" s="175"/>
      <c r="AA680" s="175"/>
      <c r="AB680" s="175" t="s">
        <v>2852</v>
      </c>
      <c r="AC680" s="175">
        <v>-1</v>
      </c>
      <c r="AD680" s="175"/>
      <c r="AE680" s="177" t="s">
        <v>89</v>
      </c>
      <c r="AF680" s="179">
        <f>VLOOKUP($J680,context!$K$2:$AC$348,5,FALSE)</f>
        <v>0</v>
      </c>
      <c r="AG680" s="179">
        <f>VLOOKUP($J680,context!$K$2:$AC$348,6,FALSE)</f>
        <v>0</v>
      </c>
      <c r="AH680" s="179">
        <f>VLOOKUP($J680,context!$K$2:$AC$348,7,FALSE)</f>
        <v>0</v>
      </c>
      <c r="AI680" s="179">
        <f>VLOOKUP($J680,context!$K$2:$AC$348,8,FALSE)</f>
        <v>0.8</v>
      </c>
      <c r="AJ680" s="179">
        <f>VLOOKUP($J680,context!$K$2:$AC$348,9,FALSE)</f>
        <v>0.2</v>
      </c>
      <c r="AK680" s="179">
        <f>VLOOKUP($J680,context!$K$2:$AC$348,10,FALSE)</f>
        <v>0.8</v>
      </c>
      <c r="AL680" s="179">
        <f>VLOOKUP($J680,context!$K$2:$AC$348,11,FALSE)</f>
        <v>0.6</v>
      </c>
      <c r="AM680" s="179">
        <f>VLOOKUP($J680,context!$K$2:$AC$348,12,FALSE)</f>
        <v>0.2</v>
      </c>
      <c r="AN680" s="179">
        <f>VLOOKUP($J680,context!$K$2:$AC$348,13,FALSE)</f>
        <v>0</v>
      </c>
      <c r="AO680" s="179">
        <f>VLOOKUP($J680,context!$K$2:$AC$348,14,FALSE)</f>
        <v>0.4</v>
      </c>
      <c r="AP680" s="179">
        <f>VLOOKUP($J680,context!$K$2:$AC$348,15,FALSE)</f>
        <v>0</v>
      </c>
      <c r="AQ680" s="179">
        <f>VLOOKUP($J680,context!$K$2:$AC$348,16,FALSE)</f>
        <v>0</v>
      </c>
      <c r="AR680" s="149">
        <f t="shared" si="12"/>
        <v>3</v>
      </c>
    </row>
    <row r="681" spans="1:44" hidden="1">
      <c r="A681" s="52">
        <v>806</v>
      </c>
      <c r="B681" s="52" t="s">
        <v>13</v>
      </c>
      <c r="C681" s="117" t="s">
        <v>1902</v>
      </c>
      <c r="E681" s="69" t="s">
        <v>2271</v>
      </c>
      <c r="G681" s="62" t="s">
        <v>2197</v>
      </c>
      <c r="J681" s="70" t="s">
        <v>2348</v>
      </c>
      <c r="K681" s="61" t="s">
        <v>2198</v>
      </c>
      <c r="N681" s="6">
        <v>1</v>
      </c>
      <c r="O681" s="55">
        <v>43017</v>
      </c>
      <c r="P681" s="77" t="s">
        <v>65</v>
      </c>
      <c r="Q681" s="67" t="s">
        <v>108</v>
      </c>
      <c r="R681" s="68" t="s">
        <v>145</v>
      </c>
      <c r="S681" s="74" t="s">
        <v>66</v>
      </c>
      <c r="T681" s="115" t="s">
        <v>66</v>
      </c>
      <c r="U681" s="121" t="s">
        <v>171</v>
      </c>
      <c r="V681" s="121" t="s">
        <v>167</v>
      </c>
      <c r="AB681" s="69" t="s">
        <v>2853</v>
      </c>
      <c r="AC681" s="69">
        <v>-1</v>
      </c>
      <c r="AD681" s="66" t="s">
        <v>2882</v>
      </c>
      <c r="AE681" s="70" t="s">
        <v>2776</v>
      </c>
      <c r="AF681" s="149">
        <f>VLOOKUP($J681,context!$K$2:$AC$348,5,FALSE)</f>
        <v>0</v>
      </c>
      <c r="AG681" s="149">
        <f>VLOOKUP($J681,context!$K$2:$AC$348,6,FALSE)</f>
        <v>0</v>
      </c>
      <c r="AH681" s="149">
        <f>VLOOKUP($J681,context!$K$2:$AC$348,7,FALSE)</f>
        <v>0</v>
      </c>
      <c r="AI681" s="149">
        <f>VLOOKUP($J681,context!$K$2:$AC$348,8,FALSE)</f>
        <v>0.4</v>
      </c>
      <c r="AJ681" s="149">
        <f>VLOOKUP($J681,context!$K$2:$AC$348,9,FALSE)</f>
        <v>0.4</v>
      </c>
      <c r="AK681" s="149">
        <f>VLOOKUP($J681,context!$K$2:$AC$348,10,FALSE)</f>
        <v>0</v>
      </c>
      <c r="AL681" s="149">
        <f>VLOOKUP($J681,context!$K$2:$AC$348,11,FALSE)</f>
        <v>0.6</v>
      </c>
      <c r="AM681" s="149">
        <f>VLOOKUP($J681,context!$K$2:$AC$348,12,FALSE)</f>
        <v>0</v>
      </c>
      <c r="AN681" s="149">
        <f>VLOOKUP($J681,context!$K$2:$AC$348,13,FALSE)</f>
        <v>0.6</v>
      </c>
      <c r="AO681" s="149">
        <f>VLOOKUP($J681,context!$K$2:$AC$348,14,FALSE)</f>
        <v>0.2</v>
      </c>
      <c r="AP681" s="149">
        <f>VLOOKUP($J681,context!$K$2:$AC$348,15,FALSE)</f>
        <v>0</v>
      </c>
      <c r="AQ681" s="149">
        <f>VLOOKUP($J681,context!$K$2:$AC$348,16,FALSE)</f>
        <v>0.2</v>
      </c>
      <c r="AR681" s="149">
        <f t="shared" si="12"/>
        <v>2.4000000000000004</v>
      </c>
    </row>
    <row r="682" spans="1:44" hidden="1">
      <c r="A682" s="52">
        <v>805</v>
      </c>
      <c r="B682" s="52" t="s">
        <v>13</v>
      </c>
      <c r="C682" s="117" t="s">
        <v>1902</v>
      </c>
      <c r="E682" s="69" t="s">
        <v>2271</v>
      </c>
      <c r="G682" s="62" t="s">
        <v>2195</v>
      </c>
      <c r="J682" s="70" t="s">
        <v>2348</v>
      </c>
      <c r="K682" s="61" t="s">
        <v>2196</v>
      </c>
      <c r="N682" s="6">
        <v>1</v>
      </c>
      <c r="O682" s="55">
        <v>43016</v>
      </c>
      <c r="P682" s="77" t="s">
        <v>65</v>
      </c>
      <c r="Q682" s="67" t="s">
        <v>108</v>
      </c>
      <c r="R682" s="68" t="s">
        <v>145</v>
      </c>
      <c r="S682" s="74" t="s">
        <v>66</v>
      </c>
      <c r="T682" s="115" t="s">
        <v>66</v>
      </c>
      <c r="U682" s="121" t="s">
        <v>171</v>
      </c>
      <c r="V682" s="121" t="s">
        <v>167</v>
      </c>
      <c r="AB682" s="69" t="s">
        <v>2842</v>
      </c>
      <c r="AC682" s="69">
        <v>0</v>
      </c>
      <c r="AE682" s="131" t="s">
        <v>3031</v>
      </c>
      <c r="AF682" s="149">
        <f>VLOOKUP($J682,context!$K$2:$AC$348,5,FALSE)</f>
        <v>0</v>
      </c>
      <c r="AG682" s="149">
        <f>VLOOKUP($J682,context!$K$2:$AC$348,6,FALSE)</f>
        <v>0</v>
      </c>
      <c r="AH682" s="149">
        <f>VLOOKUP($J682,context!$K$2:$AC$348,7,FALSE)</f>
        <v>0</v>
      </c>
      <c r="AI682" s="149">
        <f>VLOOKUP($J682,context!$K$2:$AC$348,8,FALSE)</f>
        <v>0.4</v>
      </c>
      <c r="AJ682" s="149">
        <f>VLOOKUP($J682,context!$K$2:$AC$348,9,FALSE)</f>
        <v>0.4</v>
      </c>
      <c r="AK682" s="149">
        <f>VLOOKUP($J682,context!$K$2:$AC$348,10,FALSE)</f>
        <v>0</v>
      </c>
      <c r="AL682" s="149">
        <f>VLOOKUP($J682,context!$K$2:$AC$348,11,FALSE)</f>
        <v>0.6</v>
      </c>
      <c r="AM682" s="149">
        <f>VLOOKUP($J682,context!$K$2:$AC$348,12,FALSE)</f>
        <v>0</v>
      </c>
      <c r="AN682" s="149">
        <f>VLOOKUP($J682,context!$K$2:$AC$348,13,FALSE)</f>
        <v>0.6</v>
      </c>
      <c r="AO682" s="149">
        <f>VLOOKUP($J682,context!$K$2:$AC$348,14,FALSE)</f>
        <v>0.2</v>
      </c>
      <c r="AP682" s="149">
        <f>VLOOKUP($J682,context!$K$2:$AC$348,15,FALSE)</f>
        <v>0</v>
      </c>
      <c r="AQ682" s="149">
        <f>VLOOKUP($J682,context!$K$2:$AC$348,16,FALSE)</f>
        <v>0.2</v>
      </c>
      <c r="AR682" s="149">
        <f t="shared" si="12"/>
        <v>2.4000000000000004</v>
      </c>
    </row>
    <row r="683" spans="1:44" hidden="1">
      <c r="A683" s="52">
        <v>194</v>
      </c>
      <c r="B683" s="52" t="s">
        <v>13</v>
      </c>
      <c r="C683" s="66" t="s">
        <v>800</v>
      </c>
      <c r="D683" s="52" t="s">
        <v>801</v>
      </c>
      <c r="E683" s="77" t="s">
        <v>802</v>
      </c>
      <c r="F683" s="50">
        <v>4</v>
      </c>
      <c r="G683" s="50" t="s">
        <v>378</v>
      </c>
      <c r="H683" s="77"/>
      <c r="I683" s="69" t="s">
        <v>378</v>
      </c>
      <c r="J683" s="70" t="s">
        <v>2349</v>
      </c>
      <c r="K683" s="77" t="s">
        <v>803</v>
      </c>
      <c r="L683" s="77">
        <v>0</v>
      </c>
      <c r="M683" s="77"/>
      <c r="N683" s="6">
        <v>0.8</v>
      </c>
      <c r="O683" s="55">
        <v>43018</v>
      </c>
      <c r="P683" s="77" t="s">
        <v>688</v>
      </c>
      <c r="Q683" s="67" t="s">
        <v>608</v>
      </c>
      <c r="R683" s="68" t="s">
        <v>608</v>
      </c>
      <c r="S683" s="74" t="s">
        <v>66</v>
      </c>
      <c r="T683" s="115" t="s">
        <v>66</v>
      </c>
      <c r="U683" s="121" t="s">
        <v>171</v>
      </c>
      <c r="V683" s="121" t="s">
        <v>167</v>
      </c>
      <c r="W683" s="69" t="s">
        <v>609</v>
      </c>
      <c r="X683" s="77"/>
      <c r="Y683" s="77"/>
      <c r="Z683" s="77"/>
      <c r="AB683" s="69" t="s">
        <v>1246</v>
      </c>
      <c r="AC683" s="69">
        <v>0</v>
      </c>
      <c r="AD683" s="7" t="s">
        <v>2786</v>
      </c>
      <c r="AE683" s="129" t="s">
        <v>244</v>
      </c>
      <c r="AF683" s="149">
        <f>VLOOKUP($J683,context!$K$2:$AC$348,5,FALSE)</f>
        <v>1</v>
      </c>
      <c r="AG683" s="149">
        <f>VLOOKUP($J683,context!$K$2:$AC$348,6,FALSE)</f>
        <v>0</v>
      </c>
      <c r="AH683" s="149">
        <f>VLOOKUP($J683,context!$K$2:$AC$348,7,FALSE)</f>
        <v>0</v>
      </c>
      <c r="AI683" s="149">
        <f>VLOOKUP($J683,context!$K$2:$AC$348,8,FALSE)</f>
        <v>0.4</v>
      </c>
      <c r="AJ683" s="149">
        <f>VLOOKUP($J683,context!$K$2:$AC$348,9,FALSE)</f>
        <v>0</v>
      </c>
      <c r="AK683" s="149">
        <f>VLOOKUP($J683,context!$K$2:$AC$348,10,FALSE)</f>
        <v>0</v>
      </c>
      <c r="AL683" s="149">
        <f>VLOOKUP($J683,context!$K$2:$AC$348,11,FALSE)</f>
        <v>0.4</v>
      </c>
      <c r="AM683" s="149">
        <f>VLOOKUP($J683,context!$K$2:$AC$348,12,FALSE)</f>
        <v>0.4</v>
      </c>
      <c r="AN683" s="149">
        <f>VLOOKUP($J683,context!$K$2:$AC$348,13,FALSE)</f>
        <v>0.4</v>
      </c>
      <c r="AO683" s="149">
        <f>VLOOKUP($J683,context!$K$2:$AC$348,14,FALSE)</f>
        <v>0.6</v>
      </c>
      <c r="AP683" s="149">
        <f>VLOOKUP($J683,context!$K$2:$AC$348,15,FALSE)</f>
        <v>0</v>
      </c>
      <c r="AQ683" s="149">
        <f>VLOOKUP($J683,context!$K$2:$AC$348,16,FALSE)</f>
        <v>0.6</v>
      </c>
      <c r="AR683" s="149">
        <f t="shared" si="12"/>
        <v>3.8</v>
      </c>
    </row>
    <row r="684" spans="1:44" hidden="1">
      <c r="A684" s="122">
        <v>910</v>
      </c>
      <c r="B684" s="52" t="s">
        <v>13</v>
      </c>
      <c r="C684" s="123" t="s">
        <v>2413</v>
      </c>
      <c r="D684" s="123" t="s">
        <v>2568</v>
      </c>
      <c r="E684" s="122" t="s">
        <v>2414</v>
      </c>
      <c r="F684" s="122">
        <v>3</v>
      </c>
      <c r="G684" s="124" t="s">
        <v>2349</v>
      </c>
      <c r="H684" s="122"/>
      <c r="I684" s="122"/>
      <c r="J684" s="70" t="s">
        <v>2349</v>
      </c>
      <c r="K684" s="122" t="s">
        <v>2569</v>
      </c>
      <c r="L684" s="77">
        <v>0</v>
      </c>
      <c r="M684" s="122"/>
      <c r="N684" s="6">
        <v>0.8</v>
      </c>
      <c r="O684" s="55">
        <v>43018</v>
      </c>
      <c r="P684" s="77" t="s">
        <v>688</v>
      </c>
      <c r="Q684" s="67" t="s">
        <v>608</v>
      </c>
      <c r="R684" s="68" t="s">
        <v>608</v>
      </c>
      <c r="S684" s="74" t="s">
        <v>66</v>
      </c>
      <c r="T684" s="115" t="s">
        <v>66</v>
      </c>
      <c r="U684" s="121" t="s">
        <v>171</v>
      </c>
      <c r="V684" s="121" t="s">
        <v>167</v>
      </c>
      <c r="W684" s="69" t="s">
        <v>609</v>
      </c>
      <c r="X684" s="122"/>
      <c r="Y684" s="122"/>
      <c r="Z684" s="122"/>
      <c r="AA684" s="122"/>
      <c r="AB684" s="69" t="s">
        <v>1246</v>
      </c>
      <c r="AC684" s="69">
        <v>1</v>
      </c>
      <c r="AD684" s="7" t="s">
        <v>2786</v>
      </c>
      <c r="AE684" s="158" t="s">
        <v>244</v>
      </c>
      <c r="AF684" s="149">
        <f>VLOOKUP($J684,context!$K$2:$AC$348,5,FALSE)</f>
        <v>1</v>
      </c>
      <c r="AG684" s="149">
        <f>VLOOKUP($J684,context!$K$2:$AC$348,6,FALSE)</f>
        <v>0</v>
      </c>
      <c r="AH684" s="149">
        <f>VLOOKUP($J684,context!$K$2:$AC$348,7,FALSE)</f>
        <v>0</v>
      </c>
      <c r="AI684" s="149">
        <f>VLOOKUP($J684,context!$K$2:$AC$348,8,FALSE)</f>
        <v>0.4</v>
      </c>
      <c r="AJ684" s="149">
        <f>VLOOKUP($J684,context!$K$2:$AC$348,9,FALSE)</f>
        <v>0</v>
      </c>
      <c r="AK684" s="149">
        <f>VLOOKUP($J684,context!$K$2:$AC$348,10,FALSE)</f>
        <v>0</v>
      </c>
      <c r="AL684" s="149">
        <f>VLOOKUP($J684,context!$K$2:$AC$348,11,FALSE)</f>
        <v>0.4</v>
      </c>
      <c r="AM684" s="149">
        <f>VLOOKUP($J684,context!$K$2:$AC$348,12,FALSE)</f>
        <v>0.4</v>
      </c>
      <c r="AN684" s="149">
        <f>VLOOKUP($J684,context!$K$2:$AC$348,13,FALSE)</f>
        <v>0.4</v>
      </c>
      <c r="AO684" s="149">
        <f>VLOOKUP($J684,context!$K$2:$AC$348,14,FALSE)</f>
        <v>0.6</v>
      </c>
      <c r="AP684" s="149">
        <f>VLOOKUP($J684,context!$K$2:$AC$348,15,FALSE)</f>
        <v>0</v>
      </c>
      <c r="AQ684" s="149">
        <f>VLOOKUP($J684,context!$K$2:$AC$348,16,FALSE)</f>
        <v>0.6</v>
      </c>
      <c r="AR684" s="149">
        <f t="shared" si="12"/>
        <v>3.8</v>
      </c>
    </row>
    <row r="685" spans="1:44" hidden="1">
      <c r="A685" s="52">
        <v>222</v>
      </c>
      <c r="B685" s="52" t="s">
        <v>13</v>
      </c>
      <c r="C685" s="115" t="s">
        <v>41</v>
      </c>
      <c r="D685" s="52" t="s">
        <v>812</v>
      </c>
      <c r="E685" s="77" t="s">
        <v>837</v>
      </c>
      <c r="F685" s="50">
        <v>4</v>
      </c>
      <c r="G685" s="50" t="s">
        <v>410</v>
      </c>
      <c r="H685" s="50"/>
      <c r="I685" s="69" t="s">
        <v>410</v>
      </c>
      <c r="J685" s="70" t="s">
        <v>2350</v>
      </c>
      <c r="K685" s="77" t="s">
        <v>838</v>
      </c>
      <c r="L685" s="77">
        <v>0</v>
      </c>
      <c r="M685" s="77" t="s">
        <v>815</v>
      </c>
      <c r="N685" s="6">
        <v>0.6</v>
      </c>
      <c r="O685" s="6"/>
      <c r="P685" s="77" t="s">
        <v>688</v>
      </c>
      <c r="Q685" s="67" t="s">
        <v>608</v>
      </c>
      <c r="R685" s="68" t="s">
        <v>608</v>
      </c>
      <c r="S685" s="74" t="s">
        <v>66</v>
      </c>
      <c r="T685" s="115" t="s">
        <v>66</v>
      </c>
      <c r="U685" s="121" t="s">
        <v>171</v>
      </c>
      <c r="V685" s="121" t="s">
        <v>167</v>
      </c>
      <c r="W685" s="69" t="s">
        <v>609</v>
      </c>
      <c r="X685" s="77"/>
      <c r="Y685" s="77"/>
      <c r="Z685" s="77"/>
      <c r="AB685" s="69" t="s">
        <v>1246</v>
      </c>
      <c r="AC685" s="69">
        <v>0</v>
      </c>
      <c r="AD685" s="7" t="s">
        <v>2786</v>
      </c>
      <c r="AE685" s="129" t="s">
        <v>244</v>
      </c>
      <c r="AF685" s="149">
        <f>VLOOKUP($J685,context!$K$2:$AC$348,5,FALSE)</f>
        <v>0</v>
      </c>
      <c r="AG685" s="149">
        <f>VLOOKUP($J685,context!$K$2:$AC$348,6,FALSE)</f>
        <v>0</v>
      </c>
      <c r="AH685" s="149">
        <f>VLOOKUP($J685,context!$K$2:$AC$348,7,FALSE)</f>
        <v>0</v>
      </c>
      <c r="AI685" s="149">
        <f>VLOOKUP($J685,context!$K$2:$AC$348,8,FALSE)</f>
        <v>0.4</v>
      </c>
      <c r="AJ685" s="149">
        <f>VLOOKUP($J685,context!$K$2:$AC$348,9,FALSE)</f>
        <v>0</v>
      </c>
      <c r="AK685" s="149">
        <f>VLOOKUP($J685,context!$K$2:$AC$348,10,FALSE)</f>
        <v>0</v>
      </c>
      <c r="AL685" s="149">
        <f>VLOOKUP($J685,context!$K$2:$AC$348,11,FALSE)</f>
        <v>0.4</v>
      </c>
      <c r="AM685" s="149">
        <f>VLOOKUP($J685,context!$K$2:$AC$348,12,FALSE)</f>
        <v>1</v>
      </c>
      <c r="AN685" s="149">
        <f>VLOOKUP($J685,context!$K$2:$AC$348,13,FALSE)</f>
        <v>0.2</v>
      </c>
      <c r="AO685" s="149">
        <f>VLOOKUP($J685,context!$K$2:$AC$348,14,FALSE)</f>
        <v>0.4</v>
      </c>
      <c r="AP685" s="149">
        <f>VLOOKUP($J685,context!$K$2:$AC$348,15,FALSE)</f>
        <v>0</v>
      </c>
      <c r="AQ685" s="149">
        <f>VLOOKUP($J685,context!$K$2:$AC$348,16,FALSE)</f>
        <v>0.4</v>
      </c>
      <c r="AR685" s="149">
        <f t="shared" si="12"/>
        <v>2.8</v>
      </c>
    </row>
    <row r="686" spans="1:44" hidden="1">
      <c r="A686" s="52">
        <v>754</v>
      </c>
      <c r="B686" s="52" t="s">
        <v>13</v>
      </c>
      <c r="C686" s="117" t="s">
        <v>1902</v>
      </c>
      <c r="E686" s="69" t="s">
        <v>2271</v>
      </c>
      <c r="G686" s="62" t="s">
        <v>2121</v>
      </c>
      <c r="J686" s="70" t="s">
        <v>2351</v>
      </c>
      <c r="K686" s="61" t="s">
        <v>2122</v>
      </c>
      <c r="L686" s="77">
        <v>0</v>
      </c>
      <c r="N686" s="63">
        <v>0.6</v>
      </c>
      <c r="P686" s="77" t="s">
        <v>688</v>
      </c>
      <c r="Q686" s="67" t="s">
        <v>608</v>
      </c>
      <c r="R686" s="68" t="s">
        <v>608</v>
      </c>
      <c r="S686" s="74" t="s">
        <v>66</v>
      </c>
      <c r="T686" s="115" t="s">
        <v>66</v>
      </c>
      <c r="U686" s="121" t="s">
        <v>171</v>
      </c>
      <c r="V686" s="121" t="s">
        <v>167</v>
      </c>
      <c r="W686" s="69" t="s">
        <v>609</v>
      </c>
      <c r="AB686" s="69" t="s">
        <v>1246</v>
      </c>
      <c r="AC686" s="69">
        <v>1</v>
      </c>
      <c r="AD686" s="7" t="s">
        <v>2786</v>
      </c>
      <c r="AE686" s="129" t="s">
        <v>244</v>
      </c>
      <c r="AF686" s="149">
        <f>VLOOKUP($J686,context!$K$2:$AC$348,5,FALSE)</f>
        <v>0</v>
      </c>
      <c r="AG686" s="149">
        <f>VLOOKUP($J686,context!$K$2:$AC$348,6,FALSE)</f>
        <v>0</v>
      </c>
      <c r="AH686" s="149">
        <f>VLOOKUP($J686,context!$K$2:$AC$348,7,FALSE)</f>
        <v>0</v>
      </c>
      <c r="AI686" s="149">
        <f>VLOOKUP($J686,context!$K$2:$AC$348,8,FALSE)</f>
        <v>0</v>
      </c>
      <c r="AJ686" s="149">
        <f>VLOOKUP($J686,context!$K$2:$AC$348,9,FALSE)</f>
        <v>0</v>
      </c>
      <c r="AK686" s="149">
        <f>VLOOKUP($J686,context!$K$2:$AC$348,10,FALSE)</f>
        <v>0</v>
      </c>
      <c r="AL686" s="149">
        <f>VLOOKUP($J686,context!$K$2:$AC$348,11,FALSE)</f>
        <v>0.4</v>
      </c>
      <c r="AM686" s="149">
        <f>VLOOKUP($J686,context!$K$2:$AC$348,12,FALSE)</f>
        <v>1</v>
      </c>
      <c r="AN686" s="149">
        <f>VLOOKUP($J686,context!$K$2:$AC$348,13,FALSE)</f>
        <v>0.2</v>
      </c>
      <c r="AO686" s="149">
        <f>VLOOKUP($J686,context!$K$2:$AC$348,14,FALSE)</f>
        <v>0.6</v>
      </c>
      <c r="AP686" s="149">
        <f>VLOOKUP($J686,context!$K$2:$AC$348,15,FALSE)</f>
        <v>0</v>
      </c>
      <c r="AQ686" s="149">
        <f>VLOOKUP($J686,context!$K$2:$AC$348,16,FALSE)</f>
        <v>0.4</v>
      </c>
      <c r="AR686" s="149">
        <f t="shared" si="12"/>
        <v>2.5999999999999996</v>
      </c>
    </row>
    <row r="687" spans="1:44" hidden="1">
      <c r="A687" s="52">
        <v>158</v>
      </c>
      <c r="B687" s="52" t="s">
        <v>13</v>
      </c>
      <c r="C687" s="66" t="s">
        <v>38</v>
      </c>
      <c r="D687" s="52"/>
      <c r="E687" s="77" t="s">
        <v>744</v>
      </c>
      <c r="F687" s="50">
        <v>4</v>
      </c>
      <c r="G687" s="50" t="s">
        <v>354</v>
      </c>
      <c r="H687" s="77"/>
      <c r="I687" s="69" t="s">
        <v>789</v>
      </c>
      <c r="J687" s="70" t="s">
        <v>789</v>
      </c>
      <c r="K687" s="77" t="s">
        <v>790</v>
      </c>
      <c r="L687" s="77"/>
      <c r="M687" s="77"/>
      <c r="N687" s="6">
        <v>1</v>
      </c>
      <c r="O687" s="55">
        <v>42328</v>
      </c>
      <c r="P687" s="77" t="s">
        <v>65</v>
      </c>
      <c r="Q687" s="67" t="s">
        <v>108</v>
      </c>
      <c r="R687" s="68" t="s">
        <v>608</v>
      </c>
      <c r="S687" s="74" t="s">
        <v>66</v>
      </c>
      <c r="T687" s="115" t="s">
        <v>66</v>
      </c>
      <c r="U687" s="121" t="s">
        <v>174</v>
      </c>
      <c r="V687" s="121" t="s">
        <v>167</v>
      </c>
      <c r="W687" s="69" t="s">
        <v>609</v>
      </c>
      <c r="X687" s="77"/>
      <c r="Y687" s="77"/>
      <c r="Z687" s="77"/>
      <c r="AB687" s="69" t="s">
        <v>2942</v>
      </c>
      <c r="AC687" s="69">
        <v>0</v>
      </c>
      <c r="AD687" s="7"/>
      <c r="AE687" s="131" t="s">
        <v>3031</v>
      </c>
      <c r="AF687" s="149">
        <f>VLOOKUP($J687,context!$K$2:$AC$348,5,FALSE)</f>
        <v>0</v>
      </c>
      <c r="AG687" s="149">
        <f>VLOOKUP($J687,context!$K$2:$AC$348,6,FALSE)</f>
        <v>0</v>
      </c>
      <c r="AH687" s="149">
        <f>VLOOKUP($J687,context!$K$2:$AC$348,7,FALSE)</f>
        <v>0</v>
      </c>
      <c r="AI687" s="149">
        <f>VLOOKUP($J687,context!$K$2:$AC$348,8,FALSE)</f>
        <v>0.2</v>
      </c>
      <c r="AJ687" s="149">
        <f>VLOOKUP($J687,context!$K$2:$AC$348,9,FALSE)</f>
        <v>0.2</v>
      </c>
      <c r="AK687" s="149">
        <f>VLOOKUP($J687,context!$K$2:$AC$348,10,FALSE)</f>
        <v>0.6</v>
      </c>
      <c r="AL687" s="149">
        <f>VLOOKUP($J687,context!$K$2:$AC$348,11,FALSE)</f>
        <v>0.6</v>
      </c>
      <c r="AM687" s="149">
        <f>VLOOKUP($J687,context!$K$2:$AC$348,12,FALSE)</f>
        <v>0.2</v>
      </c>
      <c r="AN687" s="149">
        <f>VLOOKUP($J687,context!$K$2:$AC$348,13,FALSE)</f>
        <v>0.8</v>
      </c>
      <c r="AO687" s="149">
        <f>VLOOKUP($J687,context!$K$2:$AC$348,14,FALSE)</f>
        <v>0</v>
      </c>
      <c r="AP687" s="149">
        <f>VLOOKUP($J687,context!$K$2:$AC$348,15,FALSE)</f>
        <v>0</v>
      </c>
      <c r="AQ687" s="149">
        <f>VLOOKUP($J687,context!$K$2:$AC$348,16,FALSE)</f>
        <v>0.6</v>
      </c>
      <c r="AR687" s="149">
        <f t="shared" si="12"/>
        <v>3.2</v>
      </c>
    </row>
    <row r="688" spans="1:44" hidden="1">
      <c r="A688" s="52">
        <v>497</v>
      </c>
      <c r="B688" s="52" t="s">
        <v>13</v>
      </c>
      <c r="C688" s="66" t="s">
        <v>29</v>
      </c>
      <c r="D688" s="52" t="s">
        <v>1159</v>
      </c>
      <c r="E688" s="77" t="s">
        <v>1160</v>
      </c>
      <c r="F688" s="50">
        <v>3</v>
      </c>
      <c r="G688" s="50" t="s">
        <v>2621</v>
      </c>
      <c r="H688" s="77"/>
      <c r="J688" s="70" t="s">
        <v>789</v>
      </c>
      <c r="K688" s="77" t="s">
        <v>2635</v>
      </c>
      <c r="L688" s="77"/>
      <c r="M688" s="77"/>
      <c r="N688" s="6">
        <v>0.8</v>
      </c>
      <c r="O688" s="55"/>
      <c r="P688" s="69" t="s">
        <v>65</v>
      </c>
      <c r="Q688" s="67" t="s">
        <v>108</v>
      </c>
      <c r="R688" s="68" t="s">
        <v>145</v>
      </c>
      <c r="S688" s="74" t="s">
        <v>66</v>
      </c>
      <c r="T688" s="115" t="s">
        <v>66</v>
      </c>
      <c r="U688" s="121" t="s">
        <v>173</v>
      </c>
      <c r="V688" s="121" t="s">
        <v>2635</v>
      </c>
      <c r="W688" s="77"/>
      <c r="X688" s="69"/>
      <c r="Y688" s="77"/>
      <c r="Z688" s="77"/>
      <c r="AB688" s="69" t="s">
        <v>2942</v>
      </c>
      <c r="AC688" s="69">
        <v>0</v>
      </c>
      <c r="AD688" s="7"/>
      <c r="AE688" s="131" t="s">
        <v>3031</v>
      </c>
      <c r="AF688" s="149">
        <f>VLOOKUP($J688,context!$K$2:$AC$348,5,FALSE)</f>
        <v>0</v>
      </c>
      <c r="AG688" s="149">
        <f>VLOOKUP($J688,context!$K$2:$AC$348,6,FALSE)</f>
        <v>0</v>
      </c>
      <c r="AH688" s="149">
        <f>VLOOKUP($J688,context!$K$2:$AC$348,7,FALSE)</f>
        <v>0</v>
      </c>
      <c r="AI688" s="149">
        <f>VLOOKUP($J688,context!$K$2:$AC$348,8,FALSE)</f>
        <v>0.2</v>
      </c>
      <c r="AJ688" s="149">
        <f>VLOOKUP($J688,context!$K$2:$AC$348,9,FALSE)</f>
        <v>0.2</v>
      </c>
      <c r="AK688" s="149">
        <f>VLOOKUP($J688,context!$K$2:$AC$348,10,FALSE)</f>
        <v>0.6</v>
      </c>
      <c r="AL688" s="149">
        <f>VLOOKUP($J688,context!$K$2:$AC$348,11,FALSE)</f>
        <v>0.6</v>
      </c>
      <c r="AM688" s="149">
        <f>VLOOKUP($J688,context!$K$2:$AC$348,12,FALSE)</f>
        <v>0.2</v>
      </c>
      <c r="AN688" s="149">
        <f>VLOOKUP($J688,context!$K$2:$AC$348,13,FALSE)</f>
        <v>0.8</v>
      </c>
      <c r="AO688" s="149">
        <f>VLOOKUP($J688,context!$K$2:$AC$348,14,FALSE)</f>
        <v>0</v>
      </c>
      <c r="AP688" s="149">
        <f>VLOOKUP($J688,context!$K$2:$AC$348,15,FALSE)</f>
        <v>0</v>
      </c>
      <c r="AQ688" s="149">
        <f>VLOOKUP($J688,context!$K$2:$AC$348,16,FALSE)</f>
        <v>0.6</v>
      </c>
      <c r="AR688" s="149">
        <f t="shared" si="12"/>
        <v>3.2</v>
      </c>
    </row>
    <row r="689" spans="1:44" hidden="1">
      <c r="A689" s="122">
        <v>911</v>
      </c>
      <c r="B689" s="52" t="s">
        <v>13</v>
      </c>
      <c r="C689" s="123" t="s">
        <v>2413</v>
      </c>
      <c r="D689" s="123" t="s">
        <v>2440</v>
      </c>
      <c r="E689" s="122" t="s">
        <v>2414</v>
      </c>
      <c r="F689" s="122">
        <v>3</v>
      </c>
      <c r="G689" s="124" t="s">
        <v>789</v>
      </c>
      <c r="H689" s="122"/>
      <c r="I689" s="122"/>
      <c r="J689" s="70" t="s">
        <v>789</v>
      </c>
      <c r="K689" s="122" t="s">
        <v>2441</v>
      </c>
      <c r="L689" s="122"/>
      <c r="M689" s="122"/>
      <c r="N689" s="6">
        <v>1</v>
      </c>
      <c r="O689" s="55">
        <v>42328</v>
      </c>
      <c r="P689" s="77" t="s">
        <v>65</v>
      </c>
      <c r="Q689" s="67" t="s">
        <v>108</v>
      </c>
      <c r="R689" s="68" t="s">
        <v>608</v>
      </c>
      <c r="S689" s="74" t="s">
        <v>66</v>
      </c>
      <c r="T689" s="115" t="s">
        <v>66</v>
      </c>
      <c r="U689" s="121" t="s">
        <v>174</v>
      </c>
      <c r="V689" s="121" t="s">
        <v>167</v>
      </c>
      <c r="W689" s="69" t="s">
        <v>609</v>
      </c>
      <c r="X689" s="122"/>
      <c r="Y689" s="122"/>
      <c r="Z689" s="122"/>
      <c r="AA689" s="122"/>
      <c r="AB689" s="69" t="s">
        <v>2942</v>
      </c>
      <c r="AC689" s="69">
        <v>0</v>
      </c>
      <c r="AE689" s="131" t="s">
        <v>3031</v>
      </c>
      <c r="AF689" s="149">
        <f>VLOOKUP($J689,context!$K$2:$AC$348,5,FALSE)</f>
        <v>0</v>
      </c>
      <c r="AG689" s="149">
        <f>VLOOKUP($J689,context!$K$2:$AC$348,6,FALSE)</f>
        <v>0</v>
      </c>
      <c r="AH689" s="149">
        <f>VLOOKUP($J689,context!$K$2:$AC$348,7,FALSE)</f>
        <v>0</v>
      </c>
      <c r="AI689" s="149">
        <f>VLOOKUP($J689,context!$K$2:$AC$348,8,FALSE)</f>
        <v>0.2</v>
      </c>
      <c r="AJ689" s="149">
        <f>VLOOKUP($J689,context!$K$2:$AC$348,9,FALSE)</f>
        <v>0.2</v>
      </c>
      <c r="AK689" s="149">
        <f>VLOOKUP($J689,context!$K$2:$AC$348,10,FALSE)</f>
        <v>0.6</v>
      </c>
      <c r="AL689" s="149">
        <f>VLOOKUP($J689,context!$K$2:$AC$348,11,FALSE)</f>
        <v>0.6</v>
      </c>
      <c r="AM689" s="149">
        <f>VLOOKUP($J689,context!$K$2:$AC$348,12,FALSE)</f>
        <v>0.2</v>
      </c>
      <c r="AN689" s="149">
        <f>VLOOKUP($J689,context!$K$2:$AC$348,13,FALSE)</f>
        <v>0.8</v>
      </c>
      <c r="AO689" s="149">
        <f>VLOOKUP($J689,context!$K$2:$AC$348,14,FALSE)</f>
        <v>0</v>
      </c>
      <c r="AP689" s="149">
        <f>VLOOKUP($J689,context!$K$2:$AC$348,15,FALSE)</f>
        <v>0</v>
      </c>
      <c r="AQ689" s="149">
        <f>VLOOKUP($J689,context!$K$2:$AC$348,16,FALSE)</f>
        <v>0.6</v>
      </c>
      <c r="AR689" s="149">
        <f t="shared" si="12"/>
        <v>3.2</v>
      </c>
    </row>
    <row r="690" spans="1:44" hidden="1">
      <c r="A690" s="52">
        <v>58</v>
      </c>
      <c r="B690" s="52" t="s">
        <v>13</v>
      </c>
      <c r="C690" s="66" t="s">
        <v>44</v>
      </c>
      <c r="D690" s="52"/>
      <c r="E690" s="77" t="s">
        <v>629</v>
      </c>
      <c r="F690" s="50">
        <v>4</v>
      </c>
      <c r="G690" s="77" t="s">
        <v>704</v>
      </c>
      <c r="H690" s="77"/>
      <c r="I690" s="69" t="s">
        <v>704</v>
      </c>
      <c r="J690" s="70" t="s">
        <v>704</v>
      </c>
      <c r="K690" s="77" t="s">
        <v>705</v>
      </c>
      <c r="L690" s="77"/>
      <c r="M690" s="77"/>
      <c r="N690" s="6">
        <v>1</v>
      </c>
      <c r="O690" s="55"/>
      <c r="P690" s="77" t="s">
        <v>65</v>
      </c>
      <c r="Q690" s="67" t="s">
        <v>108</v>
      </c>
      <c r="R690" s="68" t="s">
        <v>608</v>
      </c>
      <c r="S690" s="74" t="s">
        <v>66</v>
      </c>
      <c r="T690" s="115" t="s">
        <v>66</v>
      </c>
      <c r="U690" s="121" t="s">
        <v>171</v>
      </c>
      <c r="V690" s="121" t="s">
        <v>167</v>
      </c>
      <c r="W690" s="69" t="s">
        <v>609</v>
      </c>
      <c r="X690" s="77"/>
      <c r="Y690" s="77"/>
      <c r="Z690" s="77"/>
      <c r="AB690" s="69" t="s">
        <v>2944</v>
      </c>
      <c r="AC690" s="69">
        <v>-1</v>
      </c>
      <c r="AD690" s="7"/>
      <c r="AE690" s="131" t="s">
        <v>2776</v>
      </c>
      <c r="AF690" s="149">
        <f>VLOOKUP($J690,context!$K$2:$AC$348,5,FALSE)</f>
        <v>0</v>
      </c>
      <c r="AG690" s="149">
        <f>VLOOKUP($J690,context!$K$2:$AC$348,6,FALSE)</f>
        <v>0</v>
      </c>
      <c r="AH690" s="149">
        <f>VLOOKUP($J690,context!$K$2:$AC$348,7,FALSE)</f>
        <v>0</v>
      </c>
      <c r="AI690" s="149">
        <f>VLOOKUP($J690,context!$K$2:$AC$348,8,FALSE)</f>
        <v>0.2</v>
      </c>
      <c r="AJ690" s="149">
        <f>VLOOKUP($J690,context!$K$2:$AC$348,9,FALSE)</f>
        <v>0.2</v>
      </c>
      <c r="AK690" s="149">
        <f>VLOOKUP($J690,context!$K$2:$AC$348,10,FALSE)</f>
        <v>0.6</v>
      </c>
      <c r="AL690" s="149">
        <f>VLOOKUP($J690,context!$K$2:$AC$348,11,FALSE)</f>
        <v>0.5</v>
      </c>
      <c r="AM690" s="149">
        <f>VLOOKUP($J690,context!$K$2:$AC$348,12,FALSE)</f>
        <v>0.2</v>
      </c>
      <c r="AN690" s="149">
        <f>VLOOKUP($J690,context!$K$2:$AC$348,13,FALSE)</f>
        <v>0.8</v>
      </c>
      <c r="AO690" s="149">
        <f>VLOOKUP($J690,context!$K$2:$AC$348,14,FALSE)</f>
        <v>0</v>
      </c>
      <c r="AP690" s="149">
        <f>VLOOKUP($J690,context!$K$2:$AC$348,15,FALSE)</f>
        <v>0</v>
      </c>
      <c r="AQ690" s="149">
        <f>VLOOKUP($J690,context!$K$2:$AC$348,16,FALSE)</f>
        <v>1</v>
      </c>
      <c r="AR690" s="149">
        <f t="shared" si="12"/>
        <v>3.5</v>
      </c>
    </row>
    <row r="691" spans="1:44" hidden="1">
      <c r="A691" s="52">
        <v>226</v>
      </c>
      <c r="B691" s="52" t="s">
        <v>13</v>
      </c>
      <c r="C691" s="115" t="s">
        <v>41</v>
      </c>
      <c r="D691" s="52" t="s">
        <v>812</v>
      </c>
      <c r="E691" s="77" t="s">
        <v>837</v>
      </c>
      <c r="F691" s="50">
        <v>4</v>
      </c>
      <c r="G691" s="50" t="s">
        <v>353</v>
      </c>
      <c r="H691" s="50"/>
      <c r="I691" s="69" t="s">
        <v>353</v>
      </c>
      <c r="J691" s="70" t="s">
        <v>704</v>
      </c>
      <c r="K691" s="77" t="s">
        <v>705</v>
      </c>
      <c r="L691" s="77"/>
      <c r="M691" s="77" t="s">
        <v>815</v>
      </c>
      <c r="N691" s="6">
        <v>1</v>
      </c>
      <c r="O691" s="6"/>
      <c r="P691" s="77" t="s">
        <v>65</v>
      </c>
      <c r="Q691" s="67" t="s">
        <v>108</v>
      </c>
      <c r="R691" s="68" t="s">
        <v>608</v>
      </c>
      <c r="S691" s="74" t="s">
        <v>66</v>
      </c>
      <c r="T691" s="115" t="s">
        <v>66</v>
      </c>
      <c r="U691" s="121" t="s">
        <v>174</v>
      </c>
      <c r="V691" s="121" t="s">
        <v>167</v>
      </c>
      <c r="W691" s="77"/>
      <c r="X691" s="77"/>
      <c r="Y691" s="77"/>
      <c r="Z691" s="77"/>
      <c r="AB691" s="69" t="s">
        <v>2944</v>
      </c>
      <c r="AC691" s="69">
        <v>-1</v>
      </c>
      <c r="AD691" s="7"/>
      <c r="AE691" s="131" t="s">
        <v>2776</v>
      </c>
      <c r="AF691" s="149">
        <f>VLOOKUP($J691,context!$K$2:$AC$348,5,FALSE)</f>
        <v>0</v>
      </c>
      <c r="AG691" s="149">
        <f>VLOOKUP($J691,context!$K$2:$AC$348,6,FALSE)</f>
        <v>0</v>
      </c>
      <c r="AH691" s="149">
        <f>VLOOKUP($J691,context!$K$2:$AC$348,7,FALSE)</f>
        <v>0</v>
      </c>
      <c r="AI691" s="149">
        <f>VLOOKUP($J691,context!$K$2:$AC$348,8,FALSE)</f>
        <v>0.2</v>
      </c>
      <c r="AJ691" s="149">
        <f>VLOOKUP($J691,context!$K$2:$AC$348,9,FALSE)</f>
        <v>0.2</v>
      </c>
      <c r="AK691" s="149">
        <f>VLOOKUP($J691,context!$K$2:$AC$348,10,FALSE)</f>
        <v>0.6</v>
      </c>
      <c r="AL691" s="149">
        <f>VLOOKUP($J691,context!$K$2:$AC$348,11,FALSE)</f>
        <v>0.5</v>
      </c>
      <c r="AM691" s="149">
        <f>VLOOKUP($J691,context!$K$2:$AC$348,12,FALSE)</f>
        <v>0.2</v>
      </c>
      <c r="AN691" s="149">
        <f>VLOOKUP($J691,context!$K$2:$AC$348,13,FALSE)</f>
        <v>0.8</v>
      </c>
      <c r="AO691" s="149">
        <f>VLOOKUP($J691,context!$K$2:$AC$348,14,FALSE)</f>
        <v>0</v>
      </c>
      <c r="AP691" s="149">
        <f>VLOOKUP($J691,context!$K$2:$AC$348,15,FALSE)</f>
        <v>0</v>
      </c>
      <c r="AQ691" s="149">
        <f>VLOOKUP($J691,context!$K$2:$AC$348,16,FALSE)</f>
        <v>1</v>
      </c>
      <c r="AR691" s="149">
        <f t="shared" si="12"/>
        <v>3.5</v>
      </c>
    </row>
    <row r="692" spans="1:44" hidden="1">
      <c r="A692" s="52">
        <v>60</v>
      </c>
      <c r="B692" s="52" t="s">
        <v>13</v>
      </c>
      <c r="C692" s="66" t="s">
        <v>44</v>
      </c>
      <c r="D692" s="52"/>
      <c r="E692" s="77" t="s">
        <v>629</v>
      </c>
      <c r="F692" s="50">
        <v>4</v>
      </c>
      <c r="G692" s="77" t="s">
        <v>707</v>
      </c>
      <c r="H692" s="77"/>
      <c r="I692" s="69" t="s">
        <v>707</v>
      </c>
      <c r="J692" s="70" t="s">
        <v>2338</v>
      </c>
      <c r="K692" s="77" t="s">
        <v>708</v>
      </c>
      <c r="L692" s="77"/>
      <c r="M692" s="77"/>
      <c r="N692" s="6">
        <v>0.8</v>
      </c>
      <c r="O692" s="55"/>
      <c r="P692" s="77" t="s">
        <v>65</v>
      </c>
      <c r="Q692" s="67" t="s">
        <v>108</v>
      </c>
      <c r="R692" s="68" t="s">
        <v>608</v>
      </c>
      <c r="S692" s="74" t="s">
        <v>66</v>
      </c>
      <c r="T692" s="115" t="s">
        <v>66</v>
      </c>
      <c r="U692" s="121" t="s">
        <v>171</v>
      </c>
      <c r="V692" s="121" t="s">
        <v>167</v>
      </c>
      <c r="W692" s="69" t="s">
        <v>609</v>
      </c>
      <c r="X692" s="77"/>
      <c r="Y692" s="77"/>
      <c r="Z692" s="77"/>
      <c r="AB692" s="69" t="s">
        <v>2943</v>
      </c>
      <c r="AC692" s="69">
        <v>0</v>
      </c>
      <c r="AD692" s="7"/>
      <c r="AE692" s="131" t="s">
        <v>3031</v>
      </c>
      <c r="AF692" s="149" t="e">
        <f>VLOOKUP($J692,context!$K$2:$AC$348,5,FALSE)</f>
        <v>#N/A</v>
      </c>
      <c r="AG692" s="149" t="e">
        <f>VLOOKUP($J692,context!$K$2:$AC$348,6,FALSE)</f>
        <v>#N/A</v>
      </c>
      <c r="AH692" s="149" t="e">
        <f>VLOOKUP($J692,context!$K$2:$AC$348,7,FALSE)</f>
        <v>#N/A</v>
      </c>
      <c r="AI692" s="149" t="e">
        <f>VLOOKUP($J692,context!$K$2:$AC$348,8,FALSE)</f>
        <v>#N/A</v>
      </c>
      <c r="AJ692" s="149" t="e">
        <f>VLOOKUP($J692,context!$K$2:$AC$348,9,FALSE)</f>
        <v>#N/A</v>
      </c>
      <c r="AK692" s="149" t="e">
        <f>VLOOKUP($J692,context!$K$2:$AC$348,10,FALSE)</f>
        <v>#N/A</v>
      </c>
      <c r="AL692" s="149" t="e">
        <f>VLOOKUP($J692,context!$K$2:$AC$348,11,FALSE)</f>
        <v>#N/A</v>
      </c>
      <c r="AM692" s="149" t="e">
        <f>VLOOKUP($J692,context!$K$2:$AC$348,12,FALSE)</f>
        <v>#N/A</v>
      </c>
      <c r="AN692" s="149" t="e">
        <f>VLOOKUP($J692,context!$K$2:$AC$348,13,FALSE)</f>
        <v>#N/A</v>
      </c>
      <c r="AO692" s="149" t="e">
        <f>VLOOKUP($J692,context!$K$2:$AC$348,14,FALSE)</f>
        <v>#N/A</v>
      </c>
      <c r="AP692" s="149" t="e">
        <f>VLOOKUP($J692,context!$K$2:$AC$348,15,FALSE)</f>
        <v>#N/A</v>
      </c>
      <c r="AQ692" s="149" t="e">
        <f>VLOOKUP($J692,context!$K$2:$AC$348,16,FALSE)</f>
        <v>#N/A</v>
      </c>
      <c r="AR692" s="149" t="e">
        <f t="shared" si="12"/>
        <v>#N/A</v>
      </c>
    </row>
    <row r="693" spans="1:44" hidden="1">
      <c r="A693" s="52">
        <v>227</v>
      </c>
      <c r="B693" s="52" t="s">
        <v>13</v>
      </c>
      <c r="C693" s="115" t="s">
        <v>41</v>
      </c>
      <c r="D693" s="52" t="s">
        <v>812</v>
      </c>
      <c r="E693" s="77" t="s">
        <v>837</v>
      </c>
      <c r="F693" s="50">
        <v>4</v>
      </c>
      <c r="G693" s="50" t="s">
        <v>356</v>
      </c>
      <c r="H693" s="50"/>
      <c r="I693" s="69" t="s">
        <v>356</v>
      </c>
      <c r="J693" s="70" t="s">
        <v>2338</v>
      </c>
      <c r="K693" s="77" t="s">
        <v>708</v>
      </c>
      <c r="L693" s="77"/>
      <c r="M693" s="77" t="s">
        <v>815</v>
      </c>
      <c r="N693" s="6">
        <v>0.8</v>
      </c>
      <c r="O693" s="6"/>
      <c r="P693" s="77" t="s">
        <v>65</v>
      </c>
      <c r="Q693" s="67" t="s">
        <v>108</v>
      </c>
      <c r="R693" s="68" t="s">
        <v>608</v>
      </c>
      <c r="S693" s="74" t="s">
        <v>66</v>
      </c>
      <c r="T693" s="115" t="s">
        <v>66</v>
      </c>
      <c r="U693" s="121" t="s">
        <v>174</v>
      </c>
      <c r="V693" s="121" t="s">
        <v>167</v>
      </c>
      <c r="W693" s="69" t="s">
        <v>609</v>
      </c>
      <c r="X693" s="77"/>
      <c r="Y693" s="77"/>
      <c r="Z693" s="77"/>
      <c r="AB693" s="69" t="s">
        <v>2943</v>
      </c>
      <c r="AC693" s="69">
        <v>0</v>
      </c>
      <c r="AD693" s="7"/>
      <c r="AE693" s="131" t="s">
        <v>3031</v>
      </c>
      <c r="AF693" s="149" t="e">
        <f>VLOOKUP($J693,context!$K$2:$AC$348,5,FALSE)</f>
        <v>#N/A</v>
      </c>
      <c r="AG693" s="149" t="e">
        <f>VLOOKUP($J693,context!$K$2:$AC$348,6,FALSE)</f>
        <v>#N/A</v>
      </c>
      <c r="AH693" s="149" t="e">
        <f>VLOOKUP($J693,context!$K$2:$AC$348,7,FALSE)</f>
        <v>#N/A</v>
      </c>
      <c r="AI693" s="149" t="e">
        <f>VLOOKUP($J693,context!$K$2:$AC$348,8,FALSE)</f>
        <v>#N/A</v>
      </c>
      <c r="AJ693" s="149" t="e">
        <f>VLOOKUP($J693,context!$K$2:$AC$348,9,FALSE)</f>
        <v>#N/A</v>
      </c>
      <c r="AK693" s="149" t="e">
        <f>VLOOKUP($J693,context!$K$2:$AC$348,10,FALSE)</f>
        <v>#N/A</v>
      </c>
      <c r="AL693" s="149" t="e">
        <f>VLOOKUP($J693,context!$K$2:$AC$348,11,FALSE)</f>
        <v>#N/A</v>
      </c>
      <c r="AM693" s="149" t="e">
        <f>VLOOKUP($J693,context!$K$2:$AC$348,12,FALSE)</f>
        <v>#N/A</v>
      </c>
      <c r="AN693" s="149" t="e">
        <f>VLOOKUP($J693,context!$K$2:$AC$348,13,FALSE)</f>
        <v>#N/A</v>
      </c>
      <c r="AO693" s="149" t="e">
        <f>VLOOKUP($J693,context!$K$2:$AC$348,14,FALSE)</f>
        <v>#N/A</v>
      </c>
      <c r="AP693" s="149" t="e">
        <f>VLOOKUP($J693,context!$K$2:$AC$348,15,FALSE)</f>
        <v>#N/A</v>
      </c>
      <c r="AQ693" s="149" t="e">
        <f>VLOOKUP($J693,context!$K$2:$AC$348,16,FALSE)</f>
        <v>#N/A</v>
      </c>
      <c r="AR693" s="149" t="e">
        <f t="shared" si="12"/>
        <v>#N/A</v>
      </c>
    </row>
    <row r="694" spans="1:44" hidden="1">
      <c r="A694" s="52">
        <v>821</v>
      </c>
      <c r="B694" s="52" t="s">
        <v>13</v>
      </c>
      <c r="C694" s="117" t="s">
        <v>1902</v>
      </c>
      <c r="E694" s="69" t="s">
        <v>2271</v>
      </c>
      <c r="G694" s="62" t="s">
        <v>2219</v>
      </c>
      <c r="J694" s="70" t="s">
        <v>2338</v>
      </c>
      <c r="K694" s="61" t="s">
        <v>2220</v>
      </c>
      <c r="N694" s="63">
        <v>0.8</v>
      </c>
      <c r="P694" s="77" t="s">
        <v>65</v>
      </c>
      <c r="Q694" s="67" t="s">
        <v>108</v>
      </c>
      <c r="R694" s="68" t="s">
        <v>608</v>
      </c>
      <c r="S694" s="74" t="s">
        <v>66</v>
      </c>
      <c r="T694" s="115" t="s">
        <v>66</v>
      </c>
      <c r="U694" s="121" t="s">
        <v>174</v>
      </c>
      <c r="V694" s="121" t="s">
        <v>167</v>
      </c>
      <c r="AB694" s="69" t="s">
        <v>2943</v>
      </c>
      <c r="AC694" s="69">
        <v>0</v>
      </c>
      <c r="AE694" s="131" t="s">
        <v>3031</v>
      </c>
      <c r="AF694" s="149" t="e">
        <f>VLOOKUP($J694,context!$K$2:$AC$348,5,FALSE)</f>
        <v>#N/A</v>
      </c>
      <c r="AG694" s="149" t="e">
        <f>VLOOKUP($J694,context!$K$2:$AC$348,6,FALSE)</f>
        <v>#N/A</v>
      </c>
      <c r="AH694" s="149" t="e">
        <f>VLOOKUP($J694,context!$K$2:$AC$348,7,FALSE)</f>
        <v>#N/A</v>
      </c>
      <c r="AI694" s="149" t="e">
        <f>VLOOKUP($J694,context!$K$2:$AC$348,8,FALSE)</f>
        <v>#N/A</v>
      </c>
      <c r="AJ694" s="149" t="e">
        <f>VLOOKUP($J694,context!$K$2:$AC$348,9,FALSE)</f>
        <v>#N/A</v>
      </c>
      <c r="AK694" s="149" t="e">
        <f>VLOOKUP($J694,context!$K$2:$AC$348,10,FALSE)</f>
        <v>#N/A</v>
      </c>
      <c r="AL694" s="149" t="e">
        <f>VLOOKUP($J694,context!$K$2:$AC$348,11,FALSE)</f>
        <v>#N/A</v>
      </c>
      <c r="AM694" s="149" t="e">
        <f>VLOOKUP($J694,context!$K$2:$AC$348,12,FALSE)</f>
        <v>#N/A</v>
      </c>
      <c r="AN694" s="149" t="e">
        <f>VLOOKUP($J694,context!$K$2:$AC$348,13,FALSE)</f>
        <v>#N/A</v>
      </c>
      <c r="AO694" s="149" t="e">
        <f>VLOOKUP($J694,context!$K$2:$AC$348,14,FALSE)</f>
        <v>#N/A</v>
      </c>
      <c r="AP694" s="149" t="e">
        <f>VLOOKUP($J694,context!$K$2:$AC$348,15,FALSE)</f>
        <v>#N/A</v>
      </c>
      <c r="AQ694" s="149" t="e">
        <f>VLOOKUP($J694,context!$K$2:$AC$348,16,FALSE)</f>
        <v>#N/A</v>
      </c>
      <c r="AR694" s="149" t="e">
        <f t="shared" si="12"/>
        <v>#N/A</v>
      </c>
    </row>
    <row r="695" spans="1:44" hidden="1">
      <c r="A695" s="52">
        <v>793</v>
      </c>
      <c r="B695" s="52" t="s">
        <v>13</v>
      </c>
      <c r="C695" s="117" t="s">
        <v>1902</v>
      </c>
      <c r="E695" s="69" t="s">
        <v>2271</v>
      </c>
      <c r="G695" s="62" t="s">
        <v>2181</v>
      </c>
      <c r="J695" s="70" t="s">
        <v>2352</v>
      </c>
      <c r="K695" s="61" t="s">
        <v>2182</v>
      </c>
      <c r="N695" s="63">
        <v>0.6</v>
      </c>
      <c r="P695" s="77" t="s">
        <v>65</v>
      </c>
      <c r="Q695" s="67" t="s">
        <v>108</v>
      </c>
      <c r="R695" s="68" t="s">
        <v>608</v>
      </c>
      <c r="S695" s="74" t="s">
        <v>66</v>
      </c>
      <c r="T695" s="115" t="s">
        <v>66</v>
      </c>
      <c r="U695" s="121" t="s">
        <v>171</v>
      </c>
      <c r="V695" s="121" t="s">
        <v>167</v>
      </c>
      <c r="AB695" s="69" t="s">
        <v>2979</v>
      </c>
      <c r="AC695" s="61">
        <v>0</v>
      </c>
      <c r="AE695" s="131" t="s">
        <v>3031</v>
      </c>
      <c r="AF695" s="149">
        <f>VLOOKUP($J695,context!$K$2:$AC$348,5,FALSE)</f>
        <v>1</v>
      </c>
      <c r="AG695" s="149">
        <f>VLOOKUP($J695,context!$K$2:$AC$348,6,FALSE)</f>
        <v>0</v>
      </c>
      <c r="AH695" s="149">
        <f>VLOOKUP($J695,context!$K$2:$AC$348,7,FALSE)</f>
        <v>0</v>
      </c>
      <c r="AI695" s="149">
        <f>VLOOKUP($J695,context!$K$2:$AC$348,8,FALSE)</f>
        <v>0</v>
      </c>
      <c r="AJ695" s="149">
        <f>VLOOKUP($J695,context!$K$2:$AC$348,9,FALSE)</f>
        <v>0</v>
      </c>
      <c r="AK695" s="149">
        <f>VLOOKUP($J695,context!$K$2:$AC$348,10,FALSE)</f>
        <v>0.6</v>
      </c>
      <c r="AL695" s="149">
        <f>VLOOKUP($J695,context!$K$2:$AC$348,11,FALSE)</f>
        <v>0.6</v>
      </c>
      <c r="AM695" s="149">
        <f>VLOOKUP($J695,context!$K$2:$AC$348,12,FALSE)</f>
        <v>0.2</v>
      </c>
      <c r="AN695" s="149">
        <f>VLOOKUP($J695,context!$K$2:$AC$348,13,FALSE)</f>
        <v>0.6</v>
      </c>
      <c r="AO695" s="149">
        <f>VLOOKUP($J695,context!$K$2:$AC$348,14,FALSE)</f>
        <v>0</v>
      </c>
      <c r="AP695" s="149">
        <f>VLOOKUP($J695,context!$K$2:$AC$348,15,FALSE)</f>
        <v>1</v>
      </c>
      <c r="AQ695" s="149">
        <f>VLOOKUP($J695,context!$K$2:$AC$348,16,FALSE)</f>
        <v>1</v>
      </c>
      <c r="AR695" s="149">
        <f t="shared" si="12"/>
        <v>5</v>
      </c>
    </row>
    <row r="696" spans="1:44" hidden="1">
      <c r="A696" s="52">
        <v>159</v>
      </c>
      <c r="B696" s="52" t="s">
        <v>13</v>
      </c>
      <c r="C696" s="66" t="s">
        <v>38</v>
      </c>
      <c r="D696" s="52"/>
      <c r="E696" s="77" t="s">
        <v>744</v>
      </c>
      <c r="F696" s="50">
        <v>4</v>
      </c>
      <c r="G696" s="50" t="s">
        <v>483</v>
      </c>
      <c r="H696" s="77"/>
      <c r="I696" s="69" t="s">
        <v>791</v>
      </c>
      <c r="J696" s="70" t="s">
        <v>791</v>
      </c>
      <c r="K696" s="77" t="s">
        <v>792</v>
      </c>
      <c r="L696" s="77"/>
      <c r="M696" s="77" t="s">
        <v>793</v>
      </c>
      <c r="N696" s="6">
        <v>0.5</v>
      </c>
      <c r="O696" s="55">
        <v>42328</v>
      </c>
      <c r="P696" s="77" t="s">
        <v>65</v>
      </c>
      <c r="Q696" s="67" t="s">
        <v>108</v>
      </c>
      <c r="R696" s="68" t="s">
        <v>608</v>
      </c>
      <c r="S696" s="74" t="s">
        <v>66</v>
      </c>
      <c r="T696" s="115" t="s">
        <v>66</v>
      </c>
      <c r="U696" s="121" t="s">
        <v>171</v>
      </c>
      <c r="V696" s="121" t="s">
        <v>481</v>
      </c>
      <c r="W696" s="77"/>
      <c r="X696" s="77"/>
      <c r="Y696" s="77"/>
      <c r="Z696" s="77"/>
      <c r="AB696" s="69" t="s">
        <v>2854</v>
      </c>
      <c r="AC696" s="69">
        <v>-1</v>
      </c>
      <c r="AD696" s="7"/>
      <c r="AE696" s="131" t="s">
        <v>2776</v>
      </c>
      <c r="AF696" s="149">
        <f>VLOOKUP($J696,context!$K$2:$AC$348,5,FALSE)</f>
        <v>0</v>
      </c>
      <c r="AG696" s="149">
        <f>VLOOKUP($J696,context!$K$2:$AC$348,6,FALSE)</f>
        <v>0</v>
      </c>
      <c r="AH696" s="149">
        <f>VLOOKUP($J696,context!$K$2:$AC$348,7,FALSE)</f>
        <v>0</v>
      </c>
      <c r="AI696" s="149">
        <f>VLOOKUP($J696,context!$K$2:$AC$348,8,FALSE)</f>
        <v>0</v>
      </c>
      <c r="AJ696" s="149">
        <f>VLOOKUP($J696,context!$K$2:$AC$348,9,FALSE)</f>
        <v>0.2</v>
      </c>
      <c r="AK696" s="149">
        <f>VLOOKUP($J696,context!$K$2:$AC$348,10,FALSE)</f>
        <v>0</v>
      </c>
      <c r="AL696" s="149">
        <f>VLOOKUP($J696,context!$K$2:$AC$348,11,FALSE)</f>
        <v>0.4</v>
      </c>
      <c r="AM696" s="149">
        <f>VLOOKUP($J696,context!$K$2:$AC$348,12,FALSE)</f>
        <v>0.2</v>
      </c>
      <c r="AN696" s="149">
        <f>VLOOKUP($J696,context!$K$2:$AC$348,13,FALSE)</f>
        <v>0.6</v>
      </c>
      <c r="AO696" s="149">
        <f>VLOOKUP($J696,context!$K$2:$AC$348,14,FALSE)</f>
        <v>0</v>
      </c>
      <c r="AP696" s="149">
        <f>VLOOKUP($J696,context!$K$2:$AC$348,15,FALSE)</f>
        <v>0</v>
      </c>
      <c r="AQ696" s="149">
        <f>VLOOKUP($J696,context!$K$2:$AC$348,16,FALSE)</f>
        <v>0.6</v>
      </c>
      <c r="AR696" s="149">
        <f t="shared" si="12"/>
        <v>2</v>
      </c>
    </row>
    <row r="697" spans="1:44" hidden="1">
      <c r="A697" s="122">
        <v>912</v>
      </c>
      <c r="B697" s="52" t="s">
        <v>13</v>
      </c>
      <c r="C697" s="123" t="s">
        <v>2413</v>
      </c>
      <c r="D697" s="123" t="s">
        <v>2524</v>
      </c>
      <c r="E697" s="122" t="s">
        <v>2414</v>
      </c>
      <c r="F697" s="122">
        <v>5</v>
      </c>
      <c r="G697" s="124" t="s">
        <v>481</v>
      </c>
      <c r="H697" s="122"/>
      <c r="I697" s="122"/>
      <c r="J697" s="70" t="s">
        <v>2580</v>
      </c>
      <c r="K697" s="122" t="s">
        <v>2878</v>
      </c>
      <c r="L697" s="122"/>
      <c r="M697" s="122"/>
      <c r="N697" s="123">
        <v>0.5</v>
      </c>
      <c r="O697" s="126"/>
      <c r="P697" s="77" t="s">
        <v>65</v>
      </c>
      <c r="Q697" s="67" t="s">
        <v>108</v>
      </c>
      <c r="R697" s="68" t="s">
        <v>608</v>
      </c>
      <c r="S697" s="74" t="s">
        <v>66</v>
      </c>
      <c r="T697" s="115" t="s">
        <v>66</v>
      </c>
      <c r="U697" s="121" t="s">
        <v>171</v>
      </c>
      <c r="V697" s="121" t="s">
        <v>481</v>
      </c>
      <c r="W697" s="122"/>
      <c r="X697" s="122"/>
      <c r="Y697" s="122"/>
      <c r="Z697" s="122"/>
      <c r="AA697" s="122"/>
      <c r="AB697" s="122" t="s">
        <v>2854</v>
      </c>
      <c r="AC697" s="69">
        <v>-1</v>
      </c>
      <c r="AE697" s="131" t="s">
        <v>2776</v>
      </c>
      <c r="AF697" s="149">
        <f>VLOOKUP($J697,context!$K$2:$AC$348,5,FALSE)</f>
        <v>0</v>
      </c>
      <c r="AG697" s="149">
        <f>VLOOKUP($J697,context!$K$2:$AC$348,6,FALSE)</f>
        <v>0</v>
      </c>
      <c r="AH697" s="149">
        <f>VLOOKUP($J697,context!$K$2:$AC$348,7,FALSE)</f>
        <v>0</v>
      </c>
      <c r="AI697" s="149">
        <f>VLOOKUP($J697,context!$K$2:$AC$348,8,FALSE)</f>
        <v>0</v>
      </c>
      <c r="AJ697" s="149">
        <f>VLOOKUP($J697,context!$K$2:$AC$348,9,FALSE)</f>
        <v>0.2</v>
      </c>
      <c r="AK697" s="149">
        <f>VLOOKUP($J697,context!$K$2:$AC$348,10,FALSE)</f>
        <v>0</v>
      </c>
      <c r="AL697" s="149">
        <f>VLOOKUP($J697,context!$K$2:$AC$348,11,FALSE)</f>
        <v>0.4</v>
      </c>
      <c r="AM697" s="149">
        <f>VLOOKUP($J697,context!$K$2:$AC$348,12,FALSE)</f>
        <v>0.2</v>
      </c>
      <c r="AN697" s="149">
        <f>VLOOKUP($J697,context!$K$2:$AC$348,13,FALSE)</f>
        <v>0.6</v>
      </c>
      <c r="AO697" s="149">
        <f>VLOOKUP($J697,context!$K$2:$AC$348,14,FALSE)</f>
        <v>0</v>
      </c>
      <c r="AP697" s="149">
        <f>VLOOKUP($J697,context!$K$2:$AC$348,15,FALSE)</f>
        <v>0</v>
      </c>
      <c r="AQ697" s="149">
        <f>VLOOKUP($J697,context!$K$2:$AC$348,16,FALSE)</f>
        <v>0.4</v>
      </c>
      <c r="AR697" s="149">
        <f t="shared" si="12"/>
        <v>1.7999999999999998</v>
      </c>
    </row>
    <row r="698" spans="1:44" hidden="1">
      <c r="A698" s="122">
        <v>913</v>
      </c>
      <c r="B698" s="52" t="s">
        <v>13</v>
      </c>
      <c r="C698" s="123" t="s">
        <v>2413</v>
      </c>
      <c r="D698" s="123" t="s">
        <v>2519</v>
      </c>
      <c r="E698" s="122" t="s">
        <v>2414</v>
      </c>
      <c r="F698" s="122">
        <v>5</v>
      </c>
      <c r="G698" s="124" t="s">
        <v>1324</v>
      </c>
      <c r="H698" s="122"/>
      <c r="I698" s="122"/>
      <c r="J698" s="125" t="s">
        <v>2582</v>
      </c>
      <c r="K698" s="122" t="s">
        <v>2520</v>
      </c>
      <c r="L698" s="122"/>
      <c r="M698" s="122"/>
      <c r="N698" s="123">
        <v>0.2</v>
      </c>
      <c r="O698" s="126"/>
      <c r="P698" s="77" t="s">
        <v>65</v>
      </c>
      <c r="Q698" s="67" t="s">
        <v>108</v>
      </c>
      <c r="R698" s="68" t="s">
        <v>608</v>
      </c>
      <c r="S698" s="74" t="s">
        <v>66</v>
      </c>
      <c r="T698" s="115" t="s">
        <v>66</v>
      </c>
      <c r="U698" s="121" t="s">
        <v>171</v>
      </c>
      <c r="W698" s="122"/>
      <c r="X698" s="122"/>
      <c r="Y698" s="122"/>
      <c r="Z698" s="122"/>
      <c r="AA698" s="122"/>
      <c r="AB698" s="122" t="s">
        <v>2854</v>
      </c>
      <c r="AC698" s="69">
        <v>-1</v>
      </c>
      <c r="AE698" s="131" t="s">
        <v>2776</v>
      </c>
      <c r="AF698" s="149">
        <f>VLOOKUP($J698,context!$K$2:$AC$348,5,FALSE)</f>
        <v>0</v>
      </c>
      <c r="AG698" s="149">
        <f>VLOOKUP($J698,context!$K$2:$AC$348,6,FALSE)</f>
        <v>0</v>
      </c>
      <c r="AH698" s="149">
        <f>VLOOKUP($J698,context!$K$2:$AC$348,7,FALSE)</f>
        <v>0</v>
      </c>
      <c r="AI698" s="149">
        <f>VLOOKUP($J698,context!$K$2:$AC$348,8,FALSE)</f>
        <v>0</v>
      </c>
      <c r="AJ698" s="149">
        <f>VLOOKUP($J698,context!$K$2:$AC$348,9,FALSE)</f>
        <v>0.2</v>
      </c>
      <c r="AK698" s="149">
        <f>VLOOKUP($J698,context!$K$2:$AC$348,10,FALSE)</f>
        <v>0</v>
      </c>
      <c r="AL698" s="149">
        <f>VLOOKUP($J698,context!$K$2:$AC$348,11,FALSE)</f>
        <v>0.4</v>
      </c>
      <c r="AM698" s="149">
        <f>VLOOKUP($J698,context!$K$2:$AC$348,12,FALSE)</f>
        <v>0</v>
      </c>
      <c r="AN698" s="149">
        <f>VLOOKUP($J698,context!$K$2:$AC$348,13,FALSE)</f>
        <v>0.2</v>
      </c>
      <c r="AO698" s="149">
        <f>VLOOKUP($J698,context!$K$2:$AC$348,14,FALSE)</f>
        <v>0</v>
      </c>
      <c r="AP698" s="149">
        <f>VLOOKUP($J698,context!$K$2:$AC$348,15,FALSE)</f>
        <v>0</v>
      </c>
      <c r="AQ698" s="149">
        <f>VLOOKUP($J698,context!$K$2:$AC$348,16,FALSE)</f>
        <v>0.2</v>
      </c>
      <c r="AR698" s="149">
        <f t="shared" si="12"/>
        <v>1</v>
      </c>
    </row>
    <row r="699" spans="1:44" hidden="1">
      <c r="A699" s="52">
        <v>259</v>
      </c>
      <c r="B699" s="52" t="s">
        <v>13</v>
      </c>
      <c r="C699" s="116" t="s">
        <v>851</v>
      </c>
      <c r="D699" s="52" t="s">
        <v>852</v>
      </c>
      <c r="E699" s="118" t="s">
        <v>853</v>
      </c>
      <c r="F699" s="50">
        <v>2</v>
      </c>
      <c r="G699" s="77" t="s">
        <v>879</v>
      </c>
      <c r="H699" s="77"/>
      <c r="I699" s="69" t="s">
        <v>880</v>
      </c>
      <c r="J699" s="74" t="s">
        <v>880</v>
      </c>
      <c r="K699" s="77" t="s">
        <v>881</v>
      </c>
      <c r="L699" s="77">
        <v>0</v>
      </c>
      <c r="M699" s="77" t="s">
        <v>882</v>
      </c>
      <c r="N699" s="6">
        <v>1</v>
      </c>
      <c r="O699" s="55">
        <v>43015</v>
      </c>
      <c r="P699" s="77" t="s">
        <v>189</v>
      </c>
      <c r="Q699" s="67" t="s">
        <v>717</v>
      </c>
      <c r="R699" s="68" t="s">
        <v>210</v>
      </c>
      <c r="S699" s="74" t="s">
        <v>879</v>
      </c>
      <c r="T699" s="115" t="s">
        <v>210</v>
      </c>
      <c r="U699" s="121" t="s">
        <v>171</v>
      </c>
      <c r="V699" s="121" t="s">
        <v>167</v>
      </c>
      <c r="W699" s="77"/>
      <c r="X699" s="69" t="s">
        <v>609</v>
      </c>
      <c r="Y699" s="77"/>
      <c r="Z699" s="77"/>
      <c r="AB699" s="77"/>
      <c r="AC699" s="69">
        <v>1</v>
      </c>
      <c r="AD699" s="7"/>
      <c r="AE699" s="70" t="s">
        <v>737</v>
      </c>
      <c r="AF699" s="149">
        <f>VLOOKUP($J699,context!$K$2:$AC$348,5,FALSE)</f>
        <v>0</v>
      </c>
      <c r="AG699" s="149">
        <f>VLOOKUP($J699,context!$K$2:$AC$348,6,FALSE)</f>
        <v>0</v>
      </c>
      <c r="AH699" s="149">
        <f>VLOOKUP($J699,context!$K$2:$AC$348,7,FALSE)</f>
        <v>0</v>
      </c>
      <c r="AI699" s="149">
        <f>VLOOKUP($J699,context!$K$2:$AC$348,8,FALSE)</f>
        <v>1</v>
      </c>
      <c r="AJ699" s="149">
        <f>VLOOKUP($J699,context!$K$2:$AC$348,9,FALSE)</f>
        <v>1</v>
      </c>
      <c r="AK699" s="149">
        <f>VLOOKUP($J699,context!$K$2:$AC$348,10,FALSE)</f>
        <v>0</v>
      </c>
      <c r="AL699" s="149">
        <f>VLOOKUP($J699,context!$K$2:$AC$348,11,FALSE)</f>
        <v>0.8</v>
      </c>
      <c r="AM699" s="149">
        <f>VLOOKUP($J699,context!$K$2:$AC$348,12,FALSE)</f>
        <v>0.8</v>
      </c>
      <c r="AN699" s="149">
        <f>VLOOKUP($J699,context!$K$2:$AC$348,13,FALSE)</f>
        <v>0</v>
      </c>
      <c r="AO699" s="149">
        <f>VLOOKUP($J699,context!$K$2:$AC$348,14,FALSE)</f>
        <v>1</v>
      </c>
      <c r="AP699" s="149">
        <f>VLOOKUP($J699,context!$K$2:$AC$348,15,FALSE)</f>
        <v>0</v>
      </c>
      <c r="AQ699" s="149">
        <f>VLOOKUP($J699,context!$K$2:$AC$348,16,FALSE)</f>
        <v>0.6</v>
      </c>
      <c r="AR699" s="149">
        <f t="shared" si="12"/>
        <v>5.1999999999999993</v>
      </c>
    </row>
    <row r="700" spans="1:44" hidden="1">
      <c r="A700" s="52">
        <v>270</v>
      </c>
      <c r="B700" s="52" t="s">
        <v>13</v>
      </c>
      <c r="C700" s="66" t="s">
        <v>885</v>
      </c>
      <c r="D700" s="52" t="s">
        <v>886</v>
      </c>
      <c r="E700" s="77" t="s">
        <v>887</v>
      </c>
      <c r="F700" s="50">
        <v>2</v>
      </c>
      <c r="G700" s="50" t="s">
        <v>278</v>
      </c>
      <c r="H700" s="77"/>
      <c r="I700" s="50" t="s">
        <v>278</v>
      </c>
      <c r="J700" s="76" t="s">
        <v>880</v>
      </c>
      <c r="K700" s="77"/>
      <c r="L700" s="69">
        <v>0</v>
      </c>
      <c r="M700" s="77"/>
      <c r="N700" s="6">
        <v>1</v>
      </c>
      <c r="O700" s="55">
        <v>43015</v>
      </c>
      <c r="P700" s="77" t="s">
        <v>189</v>
      </c>
      <c r="Q700" s="67" t="s">
        <v>717</v>
      </c>
      <c r="R700" s="68" t="s">
        <v>210</v>
      </c>
      <c r="S700" s="74" t="s">
        <v>879</v>
      </c>
      <c r="T700" s="115" t="s">
        <v>210</v>
      </c>
      <c r="U700" s="121" t="s">
        <v>171</v>
      </c>
      <c r="V700" s="121" t="s">
        <v>167</v>
      </c>
      <c r="W700" s="77"/>
      <c r="X700" s="69" t="s">
        <v>609</v>
      </c>
      <c r="Y700" s="77"/>
      <c r="Z700" s="77"/>
      <c r="AB700" s="77"/>
      <c r="AC700" s="69">
        <v>1</v>
      </c>
      <c r="AD700" s="7"/>
      <c r="AE700" s="70" t="s">
        <v>737</v>
      </c>
      <c r="AF700" s="149">
        <f>VLOOKUP($J700,context!$K$2:$AC$348,5,FALSE)</f>
        <v>0</v>
      </c>
      <c r="AG700" s="149">
        <f>VLOOKUP($J700,context!$K$2:$AC$348,6,FALSE)</f>
        <v>0</v>
      </c>
      <c r="AH700" s="149">
        <f>VLOOKUP($J700,context!$K$2:$AC$348,7,FALSE)</f>
        <v>0</v>
      </c>
      <c r="AI700" s="149">
        <f>VLOOKUP($J700,context!$K$2:$AC$348,8,FALSE)</f>
        <v>1</v>
      </c>
      <c r="AJ700" s="149">
        <f>VLOOKUP($J700,context!$K$2:$AC$348,9,FALSE)</f>
        <v>1</v>
      </c>
      <c r="AK700" s="149">
        <f>VLOOKUP($J700,context!$K$2:$AC$348,10,FALSE)</f>
        <v>0</v>
      </c>
      <c r="AL700" s="149">
        <f>VLOOKUP($J700,context!$K$2:$AC$348,11,FALSE)</f>
        <v>0.8</v>
      </c>
      <c r="AM700" s="149">
        <f>VLOOKUP($J700,context!$K$2:$AC$348,12,FALSE)</f>
        <v>0.8</v>
      </c>
      <c r="AN700" s="149">
        <f>VLOOKUP($J700,context!$K$2:$AC$348,13,FALSE)</f>
        <v>0</v>
      </c>
      <c r="AO700" s="149">
        <f>VLOOKUP($J700,context!$K$2:$AC$348,14,FALSE)</f>
        <v>1</v>
      </c>
      <c r="AP700" s="149">
        <f>VLOOKUP($J700,context!$K$2:$AC$348,15,FALSE)</f>
        <v>0</v>
      </c>
      <c r="AQ700" s="149">
        <f>VLOOKUP($J700,context!$K$2:$AC$348,16,FALSE)</f>
        <v>0.6</v>
      </c>
      <c r="AR700" s="149">
        <f t="shared" si="12"/>
        <v>5.1999999999999993</v>
      </c>
    </row>
    <row r="701" spans="1:44" hidden="1">
      <c r="A701" s="52">
        <v>439</v>
      </c>
      <c r="B701" s="52" t="s">
        <v>13</v>
      </c>
      <c r="C701" s="66" t="s">
        <v>1116</v>
      </c>
      <c r="D701" s="52" t="s">
        <v>1117</v>
      </c>
      <c r="E701" s="77" t="s">
        <v>49</v>
      </c>
      <c r="F701" s="50">
        <v>3</v>
      </c>
      <c r="G701" s="50" t="s">
        <v>1147</v>
      </c>
      <c r="H701" s="77">
        <v>7</v>
      </c>
      <c r="I701" s="50" t="s">
        <v>1147</v>
      </c>
      <c r="J701" s="70" t="s">
        <v>880</v>
      </c>
      <c r="K701" s="77" t="s">
        <v>1148</v>
      </c>
      <c r="L701" s="77">
        <v>0</v>
      </c>
      <c r="M701" s="77"/>
      <c r="N701" s="6">
        <v>1</v>
      </c>
      <c r="O701" s="55"/>
      <c r="P701" s="77" t="s">
        <v>189</v>
      </c>
      <c r="Q701" s="67" t="s">
        <v>717</v>
      </c>
      <c r="R701" s="68" t="s">
        <v>210</v>
      </c>
      <c r="S701" s="74" t="s">
        <v>879</v>
      </c>
      <c r="T701" s="115" t="s">
        <v>210</v>
      </c>
      <c r="U701" s="121" t="s">
        <v>171</v>
      </c>
      <c r="V701" s="121" t="s">
        <v>167</v>
      </c>
      <c r="W701" s="77"/>
      <c r="X701" s="69" t="s">
        <v>609</v>
      </c>
      <c r="Y701" s="77"/>
      <c r="Z701" s="77"/>
      <c r="AB701" s="77"/>
      <c r="AC701" s="69">
        <v>1</v>
      </c>
      <c r="AD701" s="7"/>
      <c r="AE701" s="70" t="s">
        <v>737</v>
      </c>
      <c r="AF701" s="149">
        <f>VLOOKUP($J701,context!$K$2:$AC$348,5,FALSE)</f>
        <v>0</v>
      </c>
      <c r="AG701" s="149">
        <f>VLOOKUP($J701,context!$K$2:$AC$348,6,FALSE)</f>
        <v>0</v>
      </c>
      <c r="AH701" s="149">
        <f>VLOOKUP($J701,context!$K$2:$AC$348,7,FALSE)</f>
        <v>0</v>
      </c>
      <c r="AI701" s="149">
        <f>VLOOKUP($J701,context!$K$2:$AC$348,8,FALSE)</f>
        <v>1</v>
      </c>
      <c r="AJ701" s="149">
        <f>VLOOKUP($J701,context!$K$2:$AC$348,9,FALSE)</f>
        <v>1</v>
      </c>
      <c r="AK701" s="149">
        <f>VLOOKUP($J701,context!$K$2:$AC$348,10,FALSE)</f>
        <v>0</v>
      </c>
      <c r="AL701" s="149">
        <f>VLOOKUP($J701,context!$K$2:$AC$348,11,FALSE)</f>
        <v>0.8</v>
      </c>
      <c r="AM701" s="149">
        <f>VLOOKUP($J701,context!$K$2:$AC$348,12,FALSE)</f>
        <v>0.8</v>
      </c>
      <c r="AN701" s="149">
        <f>VLOOKUP($J701,context!$K$2:$AC$348,13,FALSE)</f>
        <v>0</v>
      </c>
      <c r="AO701" s="149">
        <f>VLOOKUP($J701,context!$K$2:$AC$348,14,FALSE)</f>
        <v>1</v>
      </c>
      <c r="AP701" s="149">
        <f>VLOOKUP($J701,context!$K$2:$AC$348,15,FALSE)</f>
        <v>0</v>
      </c>
      <c r="AQ701" s="149">
        <f>VLOOKUP($J701,context!$K$2:$AC$348,16,FALSE)</f>
        <v>0.6</v>
      </c>
      <c r="AR701" s="149">
        <f t="shared" si="12"/>
        <v>5.1999999999999993</v>
      </c>
    </row>
    <row r="702" spans="1:44" hidden="1">
      <c r="A702" s="52">
        <v>596</v>
      </c>
      <c r="B702" s="52" t="s">
        <v>13</v>
      </c>
      <c r="C702" s="114" t="s">
        <v>1732</v>
      </c>
      <c r="E702" s="69" t="s">
        <v>1891</v>
      </c>
      <c r="F702" s="61">
        <v>2</v>
      </c>
      <c r="G702" s="69" t="s">
        <v>278</v>
      </c>
      <c r="I702" s="69" t="s">
        <v>278</v>
      </c>
      <c r="J702" s="70" t="s">
        <v>880</v>
      </c>
      <c r="K702" s="61" t="s">
        <v>1872</v>
      </c>
      <c r="L702" s="77">
        <v>0</v>
      </c>
      <c r="M702" s="61" t="s">
        <v>1873</v>
      </c>
      <c r="N702" s="63">
        <v>1</v>
      </c>
      <c r="P702" s="77" t="s">
        <v>189</v>
      </c>
      <c r="Q702" s="67" t="s">
        <v>717</v>
      </c>
      <c r="R702" s="68" t="s">
        <v>210</v>
      </c>
      <c r="S702" s="74" t="s">
        <v>879</v>
      </c>
      <c r="T702" s="115" t="s">
        <v>210</v>
      </c>
      <c r="U702" s="121" t="s">
        <v>171</v>
      </c>
      <c r="V702" s="121" t="s">
        <v>167</v>
      </c>
      <c r="W702" s="77"/>
      <c r="X702" s="69" t="s">
        <v>609</v>
      </c>
      <c r="AC702" s="69">
        <v>1</v>
      </c>
      <c r="AE702" s="70" t="s">
        <v>737</v>
      </c>
      <c r="AF702" s="149">
        <f>VLOOKUP($J702,context!$K$2:$AC$348,5,FALSE)</f>
        <v>0</v>
      </c>
      <c r="AG702" s="149">
        <f>VLOOKUP($J702,context!$K$2:$AC$348,6,FALSE)</f>
        <v>0</v>
      </c>
      <c r="AH702" s="149">
        <f>VLOOKUP($J702,context!$K$2:$AC$348,7,FALSE)</f>
        <v>0</v>
      </c>
      <c r="AI702" s="149">
        <f>VLOOKUP($J702,context!$K$2:$AC$348,8,FALSE)</f>
        <v>1</v>
      </c>
      <c r="AJ702" s="149">
        <f>VLOOKUP($J702,context!$K$2:$AC$348,9,FALSE)</f>
        <v>1</v>
      </c>
      <c r="AK702" s="149">
        <f>VLOOKUP($J702,context!$K$2:$AC$348,10,FALSE)</f>
        <v>0</v>
      </c>
      <c r="AL702" s="149">
        <f>VLOOKUP($J702,context!$K$2:$AC$348,11,FALSE)</f>
        <v>0.8</v>
      </c>
      <c r="AM702" s="149">
        <f>VLOOKUP($J702,context!$K$2:$AC$348,12,FALSE)</f>
        <v>0.8</v>
      </c>
      <c r="AN702" s="149">
        <f>VLOOKUP($J702,context!$K$2:$AC$348,13,FALSE)</f>
        <v>0</v>
      </c>
      <c r="AO702" s="149">
        <f>VLOOKUP($J702,context!$K$2:$AC$348,14,FALSE)</f>
        <v>1</v>
      </c>
      <c r="AP702" s="149">
        <f>VLOOKUP($J702,context!$K$2:$AC$348,15,FALSE)</f>
        <v>0</v>
      </c>
      <c r="AQ702" s="149">
        <f>VLOOKUP($J702,context!$K$2:$AC$348,16,FALSE)</f>
        <v>0.6</v>
      </c>
      <c r="AR702" s="149">
        <f t="shared" si="12"/>
        <v>5.1999999999999993</v>
      </c>
    </row>
    <row r="703" spans="1:44" hidden="1">
      <c r="A703" s="52">
        <v>809</v>
      </c>
      <c r="B703" s="52" t="s">
        <v>13</v>
      </c>
      <c r="C703" s="117" t="s">
        <v>1902</v>
      </c>
      <c r="E703" s="69" t="s">
        <v>2271</v>
      </c>
      <c r="G703" s="62" t="s">
        <v>278</v>
      </c>
      <c r="J703" s="70" t="s">
        <v>880</v>
      </c>
      <c r="K703" s="61" t="s">
        <v>2203</v>
      </c>
      <c r="L703" s="77">
        <v>0</v>
      </c>
      <c r="N703" s="63">
        <v>1</v>
      </c>
      <c r="P703" s="77" t="s">
        <v>189</v>
      </c>
      <c r="Q703" s="67" t="s">
        <v>717</v>
      </c>
      <c r="R703" s="68" t="s">
        <v>210</v>
      </c>
      <c r="S703" s="74" t="s">
        <v>879</v>
      </c>
      <c r="T703" s="115" t="s">
        <v>210</v>
      </c>
      <c r="U703" s="121" t="s">
        <v>171</v>
      </c>
      <c r="V703" s="121" t="s">
        <v>167</v>
      </c>
      <c r="W703" s="77"/>
      <c r="X703" s="69" t="s">
        <v>609</v>
      </c>
      <c r="AC703" s="69">
        <v>1</v>
      </c>
      <c r="AE703" s="70" t="s">
        <v>737</v>
      </c>
      <c r="AF703" s="149">
        <f>VLOOKUP($J703,context!$K$2:$AC$348,5,FALSE)</f>
        <v>0</v>
      </c>
      <c r="AG703" s="149">
        <f>VLOOKUP($J703,context!$K$2:$AC$348,6,FALSE)</f>
        <v>0</v>
      </c>
      <c r="AH703" s="149">
        <f>VLOOKUP($J703,context!$K$2:$AC$348,7,FALSE)</f>
        <v>0</v>
      </c>
      <c r="AI703" s="149">
        <f>VLOOKUP($J703,context!$K$2:$AC$348,8,FALSE)</f>
        <v>1</v>
      </c>
      <c r="AJ703" s="149">
        <f>VLOOKUP($J703,context!$K$2:$AC$348,9,FALSE)</f>
        <v>1</v>
      </c>
      <c r="AK703" s="149">
        <f>VLOOKUP($J703,context!$K$2:$AC$348,10,FALSE)</f>
        <v>0</v>
      </c>
      <c r="AL703" s="149">
        <f>VLOOKUP($J703,context!$K$2:$AC$348,11,FALSE)</f>
        <v>0.8</v>
      </c>
      <c r="AM703" s="149">
        <f>VLOOKUP($J703,context!$K$2:$AC$348,12,FALSE)</f>
        <v>0.8</v>
      </c>
      <c r="AN703" s="149">
        <f>VLOOKUP($J703,context!$K$2:$AC$348,13,FALSE)</f>
        <v>0</v>
      </c>
      <c r="AO703" s="149">
        <f>VLOOKUP($J703,context!$K$2:$AC$348,14,FALSE)</f>
        <v>1</v>
      </c>
      <c r="AP703" s="149">
        <f>VLOOKUP($J703,context!$K$2:$AC$348,15,FALSE)</f>
        <v>0</v>
      </c>
      <c r="AQ703" s="149">
        <f>VLOOKUP($J703,context!$K$2:$AC$348,16,FALSE)</f>
        <v>0.6</v>
      </c>
      <c r="AR703" s="149">
        <f t="shared" si="12"/>
        <v>5.1999999999999993</v>
      </c>
    </row>
    <row r="704" spans="1:44" hidden="1">
      <c r="A704" s="52">
        <v>59</v>
      </c>
      <c r="B704" s="52" t="s">
        <v>13</v>
      </c>
      <c r="C704" s="66" t="s">
        <v>44</v>
      </c>
      <c r="D704" s="52"/>
      <c r="E704" s="77" t="s">
        <v>629</v>
      </c>
      <c r="F704" s="50">
        <v>4</v>
      </c>
      <c r="G704" s="77" t="s">
        <v>110</v>
      </c>
      <c r="H704" s="77"/>
      <c r="I704" s="69" t="s">
        <v>110</v>
      </c>
      <c r="J704" s="70" t="s">
        <v>110</v>
      </c>
      <c r="K704" s="77" t="s">
        <v>706</v>
      </c>
      <c r="L704" s="77">
        <v>0</v>
      </c>
      <c r="M704" s="77"/>
      <c r="N704" s="6">
        <v>0.8</v>
      </c>
      <c r="O704" s="55"/>
      <c r="P704" s="77" t="s">
        <v>65</v>
      </c>
      <c r="Q704" s="67" t="s">
        <v>108</v>
      </c>
      <c r="R704" s="68" t="s">
        <v>608</v>
      </c>
      <c r="S704" s="74" t="s">
        <v>66</v>
      </c>
      <c r="T704" s="115" t="s">
        <v>66</v>
      </c>
      <c r="U704" s="121" t="s">
        <v>113</v>
      </c>
      <c r="V704" s="121" t="s">
        <v>116</v>
      </c>
      <c r="W704" s="69" t="s">
        <v>609</v>
      </c>
      <c r="X704" s="69" t="s">
        <v>609</v>
      </c>
      <c r="Y704" s="69" t="s">
        <v>609</v>
      </c>
      <c r="Z704" s="77"/>
      <c r="AB704" s="69" t="s">
        <v>2855</v>
      </c>
      <c r="AC704" s="69">
        <v>0</v>
      </c>
      <c r="AD704" s="7"/>
      <c r="AE704" s="70" t="s">
        <v>2984</v>
      </c>
      <c r="AF704" s="149">
        <f>VLOOKUP($J704,context!$K$2:$AC$348,5,FALSE)</f>
        <v>0</v>
      </c>
      <c r="AG704" s="149">
        <f>VLOOKUP($J704,context!$K$2:$AC$348,6,FALSE)</f>
        <v>0</v>
      </c>
      <c r="AH704" s="149">
        <f>VLOOKUP($J704,context!$K$2:$AC$348,7,FALSE)</f>
        <v>0</v>
      </c>
      <c r="AI704" s="149">
        <f>VLOOKUP($J704,context!$K$2:$AC$348,8,FALSE)</f>
        <v>1</v>
      </c>
      <c r="AJ704" s="149">
        <f>VLOOKUP($J704,context!$K$2:$AC$348,9,FALSE)</f>
        <v>0.5</v>
      </c>
      <c r="AK704" s="149">
        <f>VLOOKUP($J704,context!$K$2:$AC$348,10,FALSE)</f>
        <v>1</v>
      </c>
      <c r="AL704" s="149">
        <f>VLOOKUP($J704,context!$K$2:$AC$348,11,FALSE)</f>
        <v>0.2</v>
      </c>
      <c r="AM704" s="149">
        <f>VLOOKUP($J704,context!$K$2:$AC$348,12,FALSE)</f>
        <v>0.6</v>
      </c>
      <c r="AN704" s="149">
        <f>VLOOKUP($J704,context!$K$2:$AC$348,13,FALSE)</f>
        <v>0.2</v>
      </c>
      <c r="AO704" s="149">
        <f>VLOOKUP($J704,context!$K$2:$AC$348,14,FALSE)</f>
        <v>0</v>
      </c>
      <c r="AP704" s="149">
        <f>VLOOKUP($J704,context!$K$2:$AC$348,15,FALSE)</f>
        <v>0</v>
      </c>
      <c r="AQ704" s="149">
        <f>VLOOKUP($J704,context!$K$2:$AC$348,16,FALSE)</f>
        <v>0</v>
      </c>
      <c r="AR704" s="149">
        <f t="shared" si="12"/>
        <v>3.5000000000000004</v>
      </c>
    </row>
    <row r="705" spans="1:46" hidden="1">
      <c r="A705" s="52">
        <v>244</v>
      </c>
      <c r="B705" s="52" t="s">
        <v>13</v>
      </c>
      <c r="C705" s="115" t="s">
        <v>41</v>
      </c>
      <c r="D705" s="52" t="s">
        <v>812</v>
      </c>
      <c r="E705" s="77" t="s">
        <v>842</v>
      </c>
      <c r="F705" s="50">
        <v>4</v>
      </c>
      <c r="G705" s="50" t="s">
        <v>109</v>
      </c>
      <c r="H705" s="50"/>
      <c r="I705" s="69" t="s">
        <v>109</v>
      </c>
      <c r="J705" s="70" t="s">
        <v>110</v>
      </c>
      <c r="K705" s="77" t="s">
        <v>849</v>
      </c>
      <c r="L705" s="77">
        <v>0</v>
      </c>
      <c r="M705" s="77" t="s">
        <v>815</v>
      </c>
      <c r="N705" s="6">
        <v>0.8</v>
      </c>
      <c r="O705" s="6"/>
      <c r="P705" s="77" t="s">
        <v>65</v>
      </c>
      <c r="Q705" s="67" t="s">
        <v>108</v>
      </c>
      <c r="R705" s="68" t="s">
        <v>608</v>
      </c>
      <c r="S705" s="74" t="s">
        <v>66</v>
      </c>
      <c r="T705" s="115" t="s">
        <v>66</v>
      </c>
      <c r="U705" s="121" t="s">
        <v>2398</v>
      </c>
      <c r="V705" s="121" t="s">
        <v>116</v>
      </c>
      <c r="W705" s="69" t="s">
        <v>609</v>
      </c>
      <c r="X705" s="69" t="s">
        <v>609</v>
      </c>
      <c r="Y705" s="69" t="s">
        <v>609</v>
      </c>
      <c r="Z705" s="77"/>
      <c r="AB705" s="69" t="s">
        <v>2855</v>
      </c>
      <c r="AC705" s="69">
        <v>0</v>
      </c>
      <c r="AD705" s="7"/>
      <c r="AE705" s="70" t="s">
        <v>2984</v>
      </c>
      <c r="AF705" s="149">
        <f>VLOOKUP($J705,context!$K$2:$AC$348,5,FALSE)</f>
        <v>0</v>
      </c>
      <c r="AG705" s="149">
        <f>VLOOKUP($J705,context!$K$2:$AC$348,6,FALSE)</f>
        <v>0</v>
      </c>
      <c r="AH705" s="149">
        <f>VLOOKUP($J705,context!$K$2:$AC$348,7,FALSE)</f>
        <v>0</v>
      </c>
      <c r="AI705" s="149">
        <f>VLOOKUP($J705,context!$K$2:$AC$348,8,FALSE)</f>
        <v>1</v>
      </c>
      <c r="AJ705" s="149">
        <f>VLOOKUP($J705,context!$K$2:$AC$348,9,FALSE)</f>
        <v>0.5</v>
      </c>
      <c r="AK705" s="149">
        <f>VLOOKUP($J705,context!$K$2:$AC$348,10,FALSE)</f>
        <v>1</v>
      </c>
      <c r="AL705" s="149">
        <f>VLOOKUP($J705,context!$K$2:$AC$348,11,FALSE)</f>
        <v>0.2</v>
      </c>
      <c r="AM705" s="149">
        <f>VLOOKUP($J705,context!$K$2:$AC$348,12,FALSE)</f>
        <v>0.6</v>
      </c>
      <c r="AN705" s="149">
        <f>VLOOKUP($J705,context!$K$2:$AC$348,13,FALSE)</f>
        <v>0.2</v>
      </c>
      <c r="AO705" s="149">
        <f>VLOOKUP($J705,context!$K$2:$AC$348,14,FALSE)</f>
        <v>0</v>
      </c>
      <c r="AP705" s="149">
        <f>VLOOKUP($J705,context!$K$2:$AC$348,15,FALSE)</f>
        <v>0</v>
      </c>
      <c r="AQ705" s="149">
        <f>VLOOKUP($J705,context!$K$2:$AC$348,16,FALSE)</f>
        <v>0</v>
      </c>
      <c r="AR705" s="149">
        <f t="shared" si="12"/>
        <v>3.5000000000000004</v>
      </c>
    </row>
    <row r="706" spans="1:46" hidden="1">
      <c r="A706" s="52">
        <v>814</v>
      </c>
      <c r="B706" s="52" t="s">
        <v>13</v>
      </c>
      <c r="C706" s="117" t="s">
        <v>1902</v>
      </c>
      <c r="E706" s="69" t="s">
        <v>2271</v>
      </c>
      <c r="G706" s="62" t="s">
        <v>2208</v>
      </c>
      <c r="J706" s="70" t="s">
        <v>2208</v>
      </c>
      <c r="K706" s="61" t="s">
        <v>2209</v>
      </c>
      <c r="N706" s="63">
        <v>0.8</v>
      </c>
      <c r="P706" s="69" t="s">
        <v>688</v>
      </c>
      <c r="Q706" s="67" t="s">
        <v>608</v>
      </c>
      <c r="R706" s="68" t="s">
        <v>608</v>
      </c>
      <c r="S706" s="74" t="s">
        <v>66</v>
      </c>
      <c r="T706" s="115" t="s">
        <v>66</v>
      </c>
      <c r="U706" s="121" t="s">
        <v>171</v>
      </c>
      <c r="V706" s="121" t="s">
        <v>167</v>
      </c>
      <c r="AB706" s="69" t="s">
        <v>2856</v>
      </c>
      <c r="AC706" s="69">
        <v>0</v>
      </c>
      <c r="AE706" s="131" t="s">
        <v>3069</v>
      </c>
      <c r="AF706" s="149">
        <f>VLOOKUP($J706,context!$K$2:$AC$348,5,FALSE)</f>
        <v>0</v>
      </c>
      <c r="AG706" s="149">
        <f>VLOOKUP($J706,context!$K$2:$AC$348,6,FALSE)</f>
        <v>0</v>
      </c>
      <c r="AH706" s="149">
        <f>VLOOKUP($J706,context!$K$2:$AC$348,7,FALSE)</f>
        <v>0</v>
      </c>
      <c r="AI706" s="149">
        <f>VLOOKUP($J706,context!$K$2:$AC$348,8,FALSE)</f>
        <v>0.6</v>
      </c>
      <c r="AJ706" s="149">
        <f>VLOOKUP($J706,context!$K$2:$AC$348,9,FALSE)</f>
        <v>0.4</v>
      </c>
      <c r="AK706" s="149">
        <f>VLOOKUP($J706,context!$K$2:$AC$348,10,FALSE)</f>
        <v>0</v>
      </c>
      <c r="AL706" s="149">
        <f>VLOOKUP($J706,context!$K$2:$AC$348,11,FALSE)</f>
        <v>0.2</v>
      </c>
      <c r="AM706" s="149">
        <f>VLOOKUP($J706,context!$K$2:$AC$348,12,FALSE)</f>
        <v>0</v>
      </c>
      <c r="AN706" s="149">
        <f>VLOOKUP($J706,context!$K$2:$AC$348,13,FALSE)</f>
        <v>0</v>
      </c>
      <c r="AO706" s="149">
        <f>VLOOKUP($J706,context!$K$2:$AC$348,14,FALSE)</f>
        <v>0</v>
      </c>
      <c r="AP706" s="149">
        <f>VLOOKUP($J706,context!$K$2:$AC$348,15,FALSE)</f>
        <v>0</v>
      </c>
      <c r="AQ706" s="149">
        <f>VLOOKUP($J706,context!$K$2:$AC$348,16,FALSE)</f>
        <v>0.2</v>
      </c>
      <c r="AR706" s="149">
        <f t="shared" si="12"/>
        <v>1.4</v>
      </c>
    </row>
    <row r="707" spans="1:46" hidden="1">
      <c r="A707" s="52">
        <v>363</v>
      </c>
      <c r="B707" s="52" t="s">
        <v>2708</v>
      </c>
      <c r="C707" s="66" t="s">
        <v>905</v>
      </c>
      <c r="D707" s="52"/>
      <c r="E707" s="77" t="s">
        <v>906</v>
      </c>
      <c r="F707" s="50">
        <v>5</v>
      </c>
      <c r="G707" s="50" t="s">
        <v>1044</v>
      </c>
      <c r="H707" s="77" t="s">
        <v>1051</v>
      </c>
      <c r="I707" s="69" t="s">
        <v>1052</v>
      </c>
      <c r="J707" s="70" t="s">
        <v>1053</v>
      </c>
      <c r="K707" s="77"/>
      <c r="L707" s="69">
        <v>0</v>
      </c>
      <c r="M707" s="77"/>
      <c r="N707" s="6">
        <v>0.6</v>
      </c>
      <c r="O707" s="55">
        <v>43015</v>
      </c>
      <c r="P707" s="77" t="s">
        <v>65</v>
      </c>
      <c r="Q707" s="67" t="s">
        <v>108</v>
      </c>
      <c r="R707" s="68" t="s">
        <v>145</v>
      </c>
      <c r="S707" s="74" t="s">
        <v>66</v>
      </c>
      <c r="T707" s="115" t="s">
        <v>66</v>
      </c>
      <c r="U707" s="121" t="s">
        <v>171</v>
      </c>
      <c r="V707" s="121" t="s">
        <v>167</v>
      </c>
      <c r="W707" s="69" t="s">
        <v>609</v>
      </c>
      <c r="X707" s="69" t="s">
        <v>609</v>
      </c>
      <c r="Y707" s="77"/>
      <c r="Z707" s="77"/>
      <c r="AB707" s="69" t="s">
        <v>372</v>
      </c>
      <c r="AC707" s="69">
        <v>0</v>
      </c>
      <c r="AD707" s="7"/>
      <c r="AE707" s="131" t="s">
        <v>2776</v>
      </c>
      <c r="AF707" s="149">
        <f>VLOOKUP($J707,context!$K$2:$AC$348,5,FALSE)</f>
        <v>1</v>
      </c>
      <c r="AG707" s="149">
        <f>VLOOKUP($J707,context!$K$2:$AC$348,6,FALSE)</f>
        <v>0</v>
      </c>
      <c r="AH707" s="149">
        <f>VLOOKUP($J707,context!$K$2:$AC$348,7,FALSE)</f>
        <v>0</v>
      </c>
      <c r="AI707" s="149">
        <f>VLOOKUP($J707,context!$K$2:$AC$348,8,FALSE)</f>
        <v>0.4</v>
      </c>
      <c r="AJ707" s="149">
        <f>VLOOKUP($J707,context!$K$2:$AC$348,9,FALSE)</f>
        <v>0.2</v>
      </c>
      <c r="AK707" s="149">
        <f>VLOOKUP($J707,context!$K$2:$AC$348,10,FALSE)</f>
        <v>0.8</v>
      </c>
      <c r="AL707" s="149">
        <f>VLOOKUP($J707,context!$K$2:$AC$348,11,FALSE)</f>
        <v>0.4</v>
      </c>
      <c r="AM707" s="149">
        <f>VLOOKUP($J707,context!$K$2:$AC$348,12,FALSE)</f>
        <v>0.2</v>
      </c>
      <c r="AN707" s="149">
        <f>VLOOKUP($J707,context!$K$2:$AC$348,13,FALSE)</f>
        <v>0.6</v>
      </c>
      <c r="AO707" s="149">
        <f>VLOOKUP($J707,context!$K$2:$AC$348,14,FALSE)</f>
        <v>0.2</v>
      </c>
      <c r="AP707" s="149">
        <f>VLOOKUP($J707,context!$K$2:$AC$348,15,FALSE)</f>
        <v>0</v>
      </c>
      <c r="AQ707" s="149">
        <f>VLOOKUP($J707,context!$K$2:$AC$348,16,FALSE)</f>
        <v>0.2</v>
      </c>
      <c r="AR707" s="149">
        <f t="shared" ref="AR707:AR770" si="13">SUM(AF707:AQ707)</f>
        <v>4</v>
      </c>
      <c r="AS707" s="149">
        <f>MAX(AF707:AQ707)</f>
        <v>1</v>
      </c>
      <c r="AT707" s="149">
        <f>MIN(AF707:AQ707)</f>
        <v>0</v>
      </c>
    </row>
    <row r="708" spans="1:46" hidden="1">
      <c r="A708" s="52">
        <v>817</v>
      </c>
      <c r="B708" s="52" t="s">
        <v>13</v>
      </c>
      <c r="C708" s="117" t="s">
        <v>1902</v>
      </c>
      <c r="E708" s="69" t="s">
        <v>2271</v>
      </c>
      <c r="G708" s="62" t="s">
        <v>581</v>
      </c>
      <c r="J708" s="70" t="s">
        <v>2356</v>
      </c>
      <c r="K708" s="69" t="s">
        <v>2399</v>
      </c>
      <c r="L708" s="69"/>
      <c r="N708" s="63">
        <v>0.8</v>
      </c>
      <c r="P708" s="69" t="s">
        <v>688</v>
      </c>
      <c r="Q708" s="67" t="s">
        <v>608</v>
      </c>
      <c r="R708" s="68" t="s">
        <v>608</v>
      </c>
      <c r="S708" s="74" t="s">
        <v>266</v>
      </c>
      <c r="T708" s="115" t="s">
        <v>266</v>
      </c>
      <c r="U708" s="121" t="s">
        <v>171</v>
      </c>
      <c r="V708" s="121" t="s">
        <v>167</v>
      </c>
      <c r="AB708" s="69" t="s">
        <v>2777</v>
      </c>
      <c r="AC708" s="69">
        <v>-1</v>
      </c>
      <c r="AE708" s="70" t="s">
        <v>2776</v>
      </c>
      <c r="AF708" s="149">
        <f>VLOOKUP($J708,context!$K$2:$AC$348,5,FALSE)</f>
        <v>0</v>
      </c>
      <c r="AG708" s="149">
        <f>VLOOKUP($J708,context!$K$2:$AC$348,6,FALSE)</f>
        <v>0</v>
      </c>
      <c r="AH708" s="149">
        <f>VLOOKUP($J708,context!$K$2:$AC$348,7,FALSE)</f>
        <v>0</v>
      </c>
      <c r="AI708" s="149">
        <f>VLOOKUP($J708,context!$K$2:$AC$348,8,FALSE)</f>
        <v>0.4</v>
      </c>
      <c r="AJ708" s="149">
        <f>VLOOKUP($J708,context!$K$2:$AC$348,9,FALSE)</f>
        <v>1</v>
      </c>
      <c r="AK708" s="149">
        <f>VLOOKUP($J708,context!$K$2:$AC$348,10,FALSE)</f>
        <v>0</v>
      </c>
      <c r="AL708" s="149">
        <f>VLOOKUP($J708,context!$K$2:$AC$348,11,FALSE)</f>
        <v>1</v>
      </c>
      <c r="AM708" s="149">
        <f>VLOOKUP($J708,context!$K$2:$AC$348,12,FALSE)</f>
        <v>0.6</v>
      </c>
      <c r="AN708" s="149">
        <f>VLOOKUP($J708,context!$K$2:$AC$348,13,FALSE)</f>
        <v>0</v>
      </c>
      <c r="AO708" s="149">
        <f>VLOOKUP($J708,context!$K$2:$AC$348,14,FALSE)</f>
        <v>0</v>
      </c>
      <c r="AP708" s="149">
        <f>VLOOKUP($J708,context!$K$2:$AC$348,15,FALSE)</f>
        <v>0</v>
      </c>
      <c r="AQ708" s="149">
        <f>VLOOKUP($J708,context!$K$2:$AC$348,16,FALSE)</f>
        <v>0.8</v>
      </c>
      <c r="AR708" s="149">
        <f t="shared" si="13"/>
        <v>3.8</v>
      </c>
    </row>
    <row r="709" spans="1:46" s="175" customFormat="1" hidden="1">
      <c r="A709" s="52">
        <v>811</v>
      </c>
      <c r="B709" s="52" t="s">
        <v>13</v>
      </c>
      <c r="C709" s="117" t="s">
        <v>1902</v>
      </c>
      <c r="D709" s="59"/>
      <c r="E709" s="69" t="s">
        <v>2271</v>
      </c>
      <c r="F709" s="61"/>
      <c r="G709" s="62" t="s">
        <v>2204</v>
      </c>
      <c r="H709" s="61"/>
      <c r="I709" s="69"/>
      <c r="J709" s="70" t="s">
        <v>2357</v>
      </c>
      <c r="K709" s="61" t="s">
        <v>2205</v>
      </c>
      <c r="L709" s="61"/>
      <c r="M709" s="61"/>
      <c r="N709" s="63">
        <v>0.6</v>
      </c>
      <c r="O709" s="64"/>
      <c r="P709" s="69" t="s">
        <v>688</v>
      </c>
      <c r="Q709" s="67" t="s">
        <v>608</v>
      </c>
      <c r="R709" s="68" t="s">
        <v>608</v>
      </c>
      <c r="S709" s="74" t="s">
        <v>66</v>
      </c>
      <c r="T709" s="115" t="s">
        <v>66</v>
      </c>
      <c r="U709" s="121" t="s">
        <v>171</v>
      </c>
      <c r="V709" s="121" t="s">
        <v>167</v>
      </c>
      <c r="W709" s="61"/>
      <c r="X709" s="61"/>
      <c r="Y709" s="61"/>
      <c r="Z709" s="72"/>
      <c r="AA709" s="7"/>
      <c r="AB709" s="69" t="s">
        <v>2945</v>
      </c>
      <c r="AC709" s="69">
        <v>0</v>
      </c>
      <c r="AD709" s="66"/>
      <c r="AE709" s="131" t="s">
        <v>2776</v>
      </c>
      <c r="AF709" s="149">
        <f>VLOOKUP($J709,context!$K$2:$AC$348,5,FALSE)</f>
        <v>0</v>
      </c>
      <c r="AG709" s="149">
        <f>VLOOKUP($J709,context!$K$2:$AC$348,6,FALSE)</f>
        <v>0</v>
      </c>
      <c r="AH709" s="149">
        <f>VLOOKUP($J709,context!$K$2:$AC$348,7,FALSE)</f>
        <v>0</v>
      </c>
      <c r="AI709" s="149">
        <f>VLOOKUP($J709,context!$K$2:$AC$348,8,FALSE)</f>
        <v>0.4</v>
      </c>
      <c r="AJ709" s="149">
        <f>VLOOKUP($J709,context!$K$2:$AC$348,9,FALSE)</f>
        <v>0.2</v>
      </c>
      <c r="AK709" s="149">
        <f>VLOOKUP($J709,context!$K$2:$AC$348,10,FALSE)</f>
        <v>0</v>
      </c>
      <c r="AL709" s="149">
        <f>VLOOKUP($J709,context!$K$2:$AC$348,11,FALSE)</f>
        <v>0.4</v>
      </c>
      <c r="AM709" s="149">
        <f>VLOOKUP($J709,context!$K$2:$AC$348,12,FALSE)</f>
        <v>0.2</v>
      </c>
      <c r="AN709" s="149">
        <f>VLOOKUP($J709,context!$K$2:$AC$348,13,FALSE)</f>
        <v>0</v>
      </c>
      <c r="AO709" s="149">
        <f>VLOOKUP($J709,context!$K$2:$AC$348,14,FALSE)</f>
        <v>0</v>
      </c>
      <c r="AP709" s="149">
        <f>VLOOKUP($J709,context!$K$2:$AC$348,15,FALSE)</f>
        <v>0</v>
      </c>
      <c r="AQ709" s="149">
        <f>VLOOKUP($J709,context!$K$2:$AC$348,16,FALSE)</f>
        <v>0.6</v>
      </c>
      <c r="AR709" s="179">
        <f t="shared" si="13"/>
        <v>1.7999999999999998</v>
      </c>
    </row>
    <row r="710" spans="1:46" hidden="1">
      <c r="A710" s="52">
        <v>818</v>
      </c>
      <c r="B710" s="52" t="s">
        <v>13</v>
      </c>
      <c r="C710" s="117" t="s">
        <v>1902</v>
      </c>
      <c r="E710" s="69" t="s">
        <v>2271</v>
      </c>
      <c r="G710" s="62" t="s">
        <v>2214</v>
      </c>
      <c r="J710" s="70" t="s">
        <v>2358</v>
      </c>
      <c r="K710" s="61" t="s">
        <v>2215</v>
      </c>
      <c r="N710" s="63">
        <v>0.6</v>
      </c>
      <c r="P710" s="69" t="s">
        <v>65</v>
      </c>
      <c r="Q710" s="67" t="s">
        <v>248</v>
      </c>
      <c r="R710" s="68" t="s">
        <v>248</v>
      </c>
      <c r="S710" s="74" t="s">
        <v>66</v>
      </c>
      <c r="T710" s="115" t="s">
        <v>66</v>
      </c>
      <c r="U710" s="121" t="s">
        <v>171</v>
      </c>
      <c r="V710" s="121" t="s">
        <v>167</v>
      </c>
      <c r="X710" s="69" t="s">
        <v>609</v>
      </c>
      <c r="Y710" s="69" t="s">
        <v>609</v>
      </c>
      <c r="AB710" s="69" t="s">
        <v>2991</v>
      </c>
      <c r="AC710" s="69">
        <v>-1</v>
      </c>
      <c r="AD710" s="7" t="s">
        <v>2777</v>
      </c>
      <c r="AE710" s="70" t="s">
        <v>2823</v>
      </c>
      <c r="AF710" s="149">
        <f>VLOOKUP($J710,context!$K$2:$AC$348,5,FALSE)</f>
        <v>0</v>
      </c>
      <c r="AG710" s="149">
        <f>VLOOKUP($J710,context!$K$2:$AC$348,6,FALSE)</f>
        <v>1</v>
      </c>
      <c r="AH710" s="149">
        <f>VLOOKUP($J710,context!$K$2:$AC$348,7,FALSE)</f>
        <v>0</v>
      </c>
      <c r="AI710" s="149">
        <f>VLOOKUP($J710,context!$K$2:$AC$348,8,FALSE)</f>
        <v>0.2</v>
      </c>
      <c r="AJ710" s="149">
        <f>VLOOKUP($J710,context!$K$2:$AC$348,9,FALSE)</f>
        <v>0.2</v>
      </c>
      <c r="AK710" s="149">
        <f>VLOOKUP($J710,context!$K$2:$AC$348,10,FALSE)</f>
        <v>0.6</v>
      </c>
      <c r="AL710" s="149">
        <f>VLOOKUP($J710,context!$K$2:$AC$348,11,FALSE)</f>
        <v>0.2</v>
      </c>
      <c r="AM710" s="149">
        <f>VLOOKUP($J710,context!$K$2:$AC$348,12,FALSE)</f>
        <v>0.2</v>
      </c>
      <c r="AN710" s="149">
        <f>VLOOKUP($J710,context!$K$2:$AC$348,13,FALSE)</f>
        <v>0.2</v>
      </c>
      <c r="AO710" s="149">
        <f>VLOOKUP($J710,context!$K$2:$AC$348,14,FALSE)</f>
        <v>0.2</v>
      </c>
      <c r="AP710" s="149">
        <f>VLOOKUP($J710,context!$K$2:$AC$348,15,FALSE)</f>
        <v>0</v>
      </c>
      <c r="AQ710" s="149">
        <f>VLOOKUP($J710,context!$K$2:$AC$348,16,FALSE)</f>
        <v>0.2</v>
      </c>
      <c r="AR710" s="149">
        <f t="shared" si="13"/>
        <v>3.0000000000000009</v>
      </c>
    </row>
    <row r="711" spans="1:46" hidden="1">
      <c r="A711" s="52">
        <v>819</v>
      </c>
      <c r="B711" s="52" t="s">
        <v>13</v>
      </c>
      <c r="C711" s="117" t="s">
        <v>1902</v>
      </c>
      <c r="E711" s="69" t="s">
        <v>2271</v>
      </c>
      <c r="G711" s="62" t="s">
        <v>2216</v>
      </c>
      <c r="J711" s="70" t="s">
        <v>2359</v>
      </c>
      <c r="K711" s="69" t="s">
        <v>2217</v>
      </c>
      <c r="L711" s="61">
        <v>0</v>
      </c>
      <c r="N711" s="63">
        <v>0.8</v>
      </c>
      <c r="P711" s="69" t="s">
        <v>263</v>
      </c>
      <c r="Q711" s="67" t="s">
        <v>655</v>
      </c>
      <c r="R711" s="68" t="s">
        <v>145</v>
      </c>
      <c r="S711" s="74" t="s">
        <v>235</v>
      </c>
      <c r="T711" s="115" t="s">
        <v>235</v>
      </c>
      <c r="U711" s="121" t="s">
        <v>171</v>
      </c>
      <c r="V711" s="121" t="s">
        <v>167</v>
      </c>
      <c r="W711" s="69" t="s">
        <v>609</v>
      </c>
      <c r="AE711" s="70" t="s">
        <v>2787</v>
      </c>
      <c r="AF711" s="149" t="e">
        <f>VLOOKUP($J711,context!$K$2:$AC$348,5,FALSE)</f>
        <v>#N/A</v>
      </c>
      <c r="AG711" s="149" t="e">
        <f>VLOOKUP($J711,context!$K$2:$AC$348,6,FALSE)</f>
        <v>#N/A</v>
      </c>
      <c r="AH711" s="149" t="e">
        <f>VLOOKUP($J711,context!$K$2:$AC$348,7,FALSE)</f>
        <v>#N/A</v>
      </c>
      <c r="AI711" s="149" t="e">
        <f>VLOOKUP($J711,context!$K$2:$AC$348,8,FALSE)</f>
        <v>#N/A</v>
      </c>
      <c r="AJ711" s="149" t="e">
        <f>VLOOKUP($J711,context!$K$2:$AC$348,9,FALSE)</f>
        <v>#N/A</v>
      </c>
      <c r="AK711" s="149" t="e">
        <f>VLOOKUP($J711,context!$K$2:$AC$348,10,FALSE)</f>
        <v>#N/A</v>
      </c>
      <c r="AL711" s="149" t="e">
        <f>VLOOKUP($J711,context!$K$2:$AC$348,11,FALSE)</f>
        <v>#N/A</v>
      </c>
      <c r="AM711" s="149" t="e">
        <f>VLOOKUP($J711,context!$K$2:$AC$348,12,FALSE)</f>
        <v>#N/A</v>
      </c>
      <c r="AN711" s="149" t="e">
        <f>VLOOKUP($J711,context!$K$2:$AC$348,13,FALSE)</f>
        <v>#N/A</v>
      </c>
      <c r="AO711" s="149" t="e">
        <f>VLOOKUP($J711,context!$K$2:$AC$348,14,FALSE)</f>
        <v>#N/A</v>
      </c>
      <c r="AP711" s="149" t="e">
        <f>VLOOKUP($J711,context!$K$2:$AC$348,15,FALSE)</f>
        <v>#N/A</v>
      </c>
      <c r="AQ711" s="149" t="e">
        <f>VLOOKUP($J711,context!$K$2:$AC$348,16,FALSE)</f>
        <v>#N/A</v>
      </c>
      <c r="AR711" s="149" t="e">
        <f t="shared" si="13"/>
        <v>#N/A</v>
      </c>
    </row>
    <row r="712" spans="1:46" hidden="1">
      <c r="A712" s="122">
        <v>950</v>
      </c>
      <c r="B712" s="52" t="s">
        <v>13</v>
      </c>
      <c r="C712" s="66" t="s">
        <v>2709</v>
      </c>
      <c r="E712" s="69" t="s">
        <v>2740</v>
      </c>
      <c r="G712" s="60" t="s">
        <v>2713</v>
      </c>
      <c r="J712" s="70" t="s">
        <v>1103</v>
      </c>
      <c r="K712" s="61" t="s">
        <v>2724</v>
      </c>
      <c r="N712" s="63">
        <v>0.8</v>
      </c>
      <c r="P712" s="69" t="s">
        <v>65</v>
      </c>
      <c r="Q712" s="67" t="s">
        <v>108</v>
      </c>
      <c r="R712" s="68" t="s">
        <v>173</v>
      </c>
      <c r="S712" s="74" t="s">
        <v>66</v>
      </c>
      <c r="T712" s="115" t="s">
        <v>66</v>
      </c>
      <c r="AB712" s="69" t="s">
        <v>2946</v>
      </c>
      <c r="AC712" s="69">
        <v>0</v>
      </c>
      <c r="AE712" s="131" t="s">
        <v>3068</v>
      </c>
      <c r="AF712" s="149">
        <f>VLOOKUP($J712,context!$K$2:$AC$348,5,FALSE)</f>
        <v>1</v>
      </c>
      <c r="AG712" s="149">
        <f>VLOOKUP($J712,context!$K$2:$AC$348,6,FALSE)</f>
        <v>0</v>
      </c>
      <c r="AH712" s="149">
        <f>VLOOKUP($J712,context!$K$2:$AC$348,7,FALSE)</f>
        <v>0</v>
      </c>
      <c r="AI712" s="149">
        <f>VLOOKUP($J712,context!$K$2:$AC$348,8,FALSE)</f>
        <v>0.2</v>
      </c>
      <c r="AJ712" s="149">
        <f>VLOOKUP($J712,context!$K$2:$AC$348,9,FALSE)</f>
        <v>0.8</v>
      </c>
      <c r="AK712" s="149">
        <f>VLOOKUP($J712,context!$K$2:$AC$348,10,FALSE)</f>
        <v>0</v>
      </c>
      <c r="AL712" s="149">
        <f>VLOOKUP($J712,context!$K$2:$AC$348,11,FALSE)</f>
        <v>1</v>
      </c>
      <c r="AM712" s="149">
        <f>VLOOKUP($J712,context!$K$2:$AC$348,12,FALSE)</f>
        <v>0.8</v>
      </c>
      <c r="AN712" s="149">
        <f>VLOOKUP($J712,context!$K$2:$AC$348,13,FALSE)</f>
        <v>1</v>
      </c>
      <c r="AO712" s="149">
        <f>VLOOKUP($J712,context!$K$2:$AC$348,14,FALSE)</f>
        <v>0.2</v>
      </c>
      <c r="AP712" s="149">
        <f>VLOOKUP($J712,context!$K$2:$AC$348,15,FALSE)</f>
        <v>0</v>
      </c>
      <c r="AQ712" s="149">
        <f>VLOOKUP($J712,context!$K$2:$AC$348,16,FALSE)</f>
        <v>1</v>
      </c>
      <c r="AR712" s="149">
        <f t="shared" si="13"/>
        <v>6</v>
      </c>
    </row>
    <row r="713" spans="1:46" hidden="1">
      <c r="A713" s="52">
        <v>421</v>
      </c>
      <c r="B713" s="52" t="s">
        <v>2708</v>
      </c>
      <c r="C713" s="52" t="s">
        <v>905</v>
      </c>
      <c r="D713" s="52"/>
      <c r="E713" s="175" t="s">
        <v>1104</v>
      </c>
      <c r="F713" s="176">
        <v>4</v>
      </c>
      <c r="G713" s="175" t="s">
        <v>1099</v>
      </c>
      <c r="H713" s="77"/>
      <c r="I713" s="69" t="s">
        <v>1099</v>
      </c>
      <c r="J713" s="177" t="s">
        <v>1103</v>
      </c>
      <c r="K713" s="175" t="s">
        <v>1115</v>
      </c>
      <c r="L713" s="175"/>
      <c r="M713" s="175"/>
      <c r="N713" s="52">
        <v>0.8</v>
      </c>
      <c r="O713" s="55">
        <v>43015</v>
      </c>
      <c r="P713" s="77" t="s">
        <v>65</v>
      </c>
      <c r="Q713" s="67" t="s">
        <v>108</v>
      </c>
      <c r="R713" s="177" t="s">
        <v>173</v>
      </c>
      <c r="S713" s="177" t="s">
        <v>66</v>
      </c>
      <c r="T713" s="52" t="s">
        <v>66</v>
      </c>
      <c r="U713" s="178" t="s">
        <v>262</v>
      </c>
      <c r="V713" s="178" t="s">
        <v>144</v>
      </c>
      <c r="W713" s="175"/>
      <c r="X713" s="175" t="s">
        <v>609</v>
      </c>
      <c r="Y713" s="175"/>
      <c r="Z713" s="175"/>
      <c r="AA713" s="175"/>
      <c r="AB713" s="175" t="s">
        <v>2946</v>
      </c>
      <c r="AC713" s="175">
        <v>0</v>
      </c>
      <c r="AD713" s="175"/>
      <c r="AE713" s="182" t="s">
        <v>3068</v>
      </c>
      <c r="AF713" s="179">
        <f>VLOOKUP($J713,context!$K$2:$AC$348,5,FALSE)</f>
        <v>1</v>
      </c>
      <c r="AG713" s="179">
        <f>VLOOKUP($J713,context!$K$2:$AC$348,6,FALSE)</f>
        <v>0</v>
      </c>
      <c r="AH713" s="179">
        <f>VLOOKUP($J713,context!$K$2:$AC$348,7,FALSE)</f>
        <v>0</v>
      </c>
      <c r="AI713" s="179">
        <f>VLOOKUP($J713,context!$K$2:$AC$348,8,FALSE)</f>
        <v>0.2</v>
      </c>
      <c r="AJ713" s="179">
        <f>VLOOKUP($J713,context!$K$2:$AC$348,9,FALSE)</f>
        <v>0.8</v>
      </c>
      <c r="AK713" s="179">
        <f>VLOOKUP($J713,context!$K$2:$AC$348,10,FALSE)</f>
        <v>0</v>
      </c>
      <c r="AL713" s="179">
        <f>VLOOKUP($J713,context!$K$2:$AC$348,11,FALSE)</f>
        <v>1</v>
      </c>
      <c r="AM713" s="179">
        <f>VLOOKUP($J713,context!$K$2:$AC$348,12,FALSE)</f>
        <v>0.8</v>
      </c>
      <c r="AN713" s="179">
        <f>VLOOKUP($J713,context!$K$2:$AC$348,13,FALSE)</f>
        <v>1</v>
      </c>
      <c r="AO713" s="179">
        <f>VLOOKUP($J713,context!$K$2:$AC$348,14,FALSE)</f>
        <v>0.2</v>
      </c>
      <c r="AP713" s="179">
        <f>VLOOKUP($J713,context!$K$2:$AC$348,15,FALSE)</f>
        <v>0</v>
      </c>
      <c r="AQ713" s="179">
        <f>VLOOKUP($J713,context!$K$2:$AC$348,16,FALSE)</f>
        <v>1</v>
      </c>
      <c r="AR713" s="149">
        <f t="shared" si="13"/>
        <v>6</v>
      </c>
    </row>
    <row r="714" spans="1:46" hidden="1">
      <c r="A714" s="52">
        <v>121</v>
      </c>
      <c r="B714" s="52" t="s">
        <v>13</v>
      </c>
      <c r="C714" s="66" t="s">
        <v>730</v>
      </c>
      <c r="D714" s="52"/>
      <c r="E714" s="77" t="s">
        <v>722</v>
      </c>
      <c r="F714" s="50">
        <v>4</v>
      </c>
      <c r="G714" s="50" t="s">
        <v>357</v>
      </c>
      <c r="H714" s="77"/>
      <c r="I714" s="69" t="s">
        <v>357</v>
      </c>
      <c r="J714" s="70" t="s">
        <v>357</v>
      </c>
      <c r="K714" s="77"/>
      <c r="L714" s="69">
        <v>0</v>
      </c>
      <c r="M714" s="77"/>
      <c r="N714" s="6">
        <v>0.6</v>
      </c>
      <c r="O714" s="55">
        <v>43017</v>
      </c>
      <c r="P714" s="77" t="s">
        <v>65</v>
      </c>
      <c r="Q714" s="67" t="s">
        <v>108</v>
      </c>
      <c r="R714" s="68" t="s">
        <v>357</v>
      </c>
      <c r="S714" s="74" t="s">
        <v>66</v>
      </c>
      <c r="T714" s="115" t="s">
        <v>66</v>
      </c>
      <c r="U714" s="121" t="s">
        <v>171</v>
      </c>
      <c r="V714" s="121" t="s">
        <v>167</v>
      </c>
      <c r="W714" s="77"/>
      <c r="X714" s="77"/>
      <c r="Y714" s="69" t="s">
        <v>609</v>
      </c>
      <c r="Z714" s="77"/>
      <c r="AB714" s="69" t="s">
        <v>2948</v>
      </c>
      <c r="AC714" s="69">
        <v>0</v>
      </c>
      <c r="AD714" s="7"/>
      <c r="AE714" s="131" t="s">
        <v>372</v>
      </c>
      <c r="AF714" s="149">
        <f>VLOOKUP($J714,context!$K$2:$AC$348,5,FALSE)</f>
        <v>0</v>
      </c>
      <c r="AG714" s="149">
        <f>VLOOKUP($J714,context!$K$2:$AC$348,6,FALSE)</f>
        <v>1</v>
      </c>
      <c r="AH714" s="149">
        <f>VLOOKUP($J714,context!$K$2:$AC$348,7,FALSE)</f>
        <v>0</v>
      </c>
      <c r="AI714" s="149">
        <f>VLOOKUP($J714,context!$K$2:$AC$348,8,FALSE)</f>
        <v>0</v>
      </c>
      <c r="AJ714" s="149">
        <f>VLOOKUP($J714,context!$K$2:$AC$348,9,FALSE)</f>
        <v>0.4</v>
      </c>
      <c r="AK714" s="149">
        <f>VLOOKUP($J714,context!$K$2:$AC$348,10,FALSE)</f>
        <v>0.6</v>
      </c>
      <c r="AL714" s="149">
        <f>VLOOKUP($J714,context!$K$2:$AC$348,11,FALSE)</f>
        <v>0.8</v>
      </c>
      <c r="AM714" s="149">
        <f>VLOOKUP($J714,context!$K$2:$AC$348,12,FALSE)</f>
        <v>0.2</v>
      </c>
      <c r="AN714" s="149">
        <f>VLOOKUP($J714,context!$K$2:$AC$348,13,FALSE)</f>
        <v>1</v>
      </c>
      <c r="AO714" s="149">
        <f>VLOOKUP($J714,context!$K$2:$AC$348,14,FALSE)</f>
        <v>0.2</v>
      </c>
      <c r="AP714" s="149">
        <f>VLOOKUP($J714,context!$K$2:$AC$348,15,FALSE)</f>
        <v>0</v>
      </c>
      <c r="AQ714" s="149">
        <f>VLOOKUP($J714,context!$K$2:$AC$348,16,FALSE)</f>
        <v>0.6</v>
      </c>
      <c r="AR714" s="149">
        <f t="shared" si="13"/>
        <v>4.8</v>
      </c>
    </row>
    <row r="715" spans="1:46">
      <c r="A715" s="52">
        <v>546</v>
      </c>
      <c r="B715" s="52" t="s">
        <v>2708</v>
      </c>
      <c r="C715" s="66" t="s">
        <v>1760</v>
      </c>
      <c r="E715" s="69" t="s">
        <v>1778</v>
      </c>
      <c r="F715" s="69" t="s">
        <v>1779</v>
      </c>
      <c r="G715" s="61" t="s">
        <v>357</v>
      </c>
      <c r="I715" s="61" t="s">
        <v>357</v>
      </c>
      <c r="J715" s="70" t="s">
        <v>357</v>
      </c>
      <c r="K715" s="69" t="s">
        <v>1769</v>
      </c>
      <c r="L715" s="69"/>
      <c r="N715" s="63">
        <v>0.8</v>
      </c>
      <c r="P715" s="77" t="s">
        <v>65</v>
      </c>
      <c r="Q715" s="67" t="s">
        <v>108</v>
      </c>
      <c r="R715" s="68" t="s">
        <v>357</v>
      </c>
      <c r="S715" s="74" t="s">
        <v>66</v>
      </c>
      <c r="T715" s="115" t="s">
        <v>66</v>
      </c>
      <c r="U715" s="121" t="s">
        <v>171</v>
      </c>
      <c r="V715" s="121" t="s">
        <v>167</v>
      </c>
      <c r="W715" s="77"/>
      <c r="X715" s="77"/>
      <c r="Y715" s="69" t="s">
        <v>609</v>
      </c>
      <c r="AB715" s="69" t="s">
        <v>2948</v>
      </c>
      <c r="AC715" s="69">
        <v>0</v>
      </c>
      <c r="AE715" s="131" t="s">
        <v>372</v>
      </c>
      <c r="AF715" s="149">
        <f>VLOOKUP($J715,context!$K$2:$AC$348,5,FALSE)</f>
        <v>0</v>
      </c>
      <c r="AG715" s="149">
        <f>VLOOKUP($J715,context!$K$2:$AC$348,6,FALSE)</f>
        <v>1</v>
      </c>
      <c r="AH715" s="149">
        <f>VLOOKUP($J715,context!$K$2:$AC$348,7,FALSE)</f>
        <v>0</v>
      </c>
      <c r="AI715" s="149">
        <f>VLOOKUP($J715,context!$K$2:$AC$348,8,FALSE)</f>
        <v>0</v>
      </c>
      <c r="AJ715" s="149">
        <f>VLOOKUP($J715,context!$K$2:$AC$348,9,FALSE)</f>
        <v>0.4</v>
      </c>
      <c r="AK715" s="149">
        <f>VLOOKUP($J715,context!$K$2:$AC$348,10,FALSE)</f>
        <v>0.6</v>
      </c>
      <c r="AL715" s="149">
        <f>VLOOKUP($J715,context!$K$2:$AC$348,11,FALSE)</f>
        <v>0.8</v>
      </c>
      <c r="AM715" s="149">
        <f>VLOOKUP($J715,context!$K$2:$AC$348,12,FALSE)</f>
        <v>0.2</v>
      </c>
      <c r="AN715" s="149">
        <f>VLOOKUP($J715,context!$K$2:$AC$348,13,FALSE)</f>
        <v>1</v>
      </c>
      <c r="AO715" s="149">
        <f>VLOOKUP($J715,context!$K$2:$AC$348,14,FALSE)</f>
        <v>0.2</v>
      </c>
      <c r="AP715" s="149">
        <f>VLOOKUP($J715,context!$K$2:$AC$348,15,FALSE)</f>
        <v>0</v>
      </c>
      <c r="AQ715" s="149">
        <f>VLOOKUP($J715,context!$K$2:$AC$348,16,FALSE)</f>
        <v>0.6</v>
      </c>
      <c r="AR715" s="149">
        <f t="shared" si="13"/>
        <v>4.8</v>
      </c>
    </row>
    <row r="716" spans="1:46" hidden="1">
      <c r="A716" s="52">
        <v>486</v>
      </c>
      <c r="B716" s="52" t="s">
        <v>13</v>
      </c>
      <c r="C716" s="66" t="s">
        <v>29</v>
      </c>
      <c r="D716" s="52" t="s">
        <v>1159</v>
      </c>
      <c r="E716" s="77" t="s">
        <v>1160</v>
      </c>
      <c r="F716" s="50">
        <v>3</v>
      </c>
      <c r="G716" s="50" t="s">
        <v>2610</v>
      </c>
      <c r="H716" s="77"/>
      <c r="J716" s="70" t="s">
        <v>2221</v>
      </c>
      <c r="K716" s="69" t="s">
        <v>2625</v>
      </c>
      <c r="L716" s="69">
        <v>0</v>
      </c>
      <c r="M716" s="77"/>
      <c r="N716" s="6">
        <v>0.8</v>
      </c>
      <c r="O716" s="55"/>
      <c r="P716" s="69" t="s">
        <v>65</v>
      </c>
      <c r="Q716" s="67" t="s">
        <v>612</v>
      </c>
      <c r="R716" s="68" t="s">
        <v>97</v>
      </c>
      <c r="S716" s="74" t="s">
        <v>66</v>
      </c>
      <c r="T716" s="115" t="s">
        <v>66</v>
      </c>
      <c r="U716" s="121" t="s">
        <v>98</v>
      </c>
      <c r="V716" s="121" t="s">
        <v>2625</v>
      </c>
      <c r="W716" s="77"/>
      <c r="X716" s="69"/>
      <c r="Y716" s="77"/>
      <c r="Z716" s="77"/>
      <c r="AB716" s="77"/>
      <c r="AC716" s="69"/>
      <c r="AD716" s="7"/>
      <c r="AE716" s="70" t="s">
        <v>959</v>
      </c>
      <c r="AF716" s="149">
        <f>VLOOKUP($J716,context!$K$2:$AC$348,5,FALSE)</f>
        <v>0</v>
      </c>
      <c r="AG716" s="149">
        <f>VLOOKUP($J716,context!$K$2:$AC$348,6,FALSE)</f>
        <v>0</v>
      </c>
      <c r="AH716" s="149">
        <f>VLOOKUP($J716,context!$K$2:$AC$348,7,FALSE)</f>
        <v>0</v>
      </c>
      <c r="AI716" s="149">
        <f>VLOOKUP($J716,context!$K$2:$AC$348,8,FALSE)</f>
        <v>0.4</v>
      </c>
      <c r="AJ716" s="149">
        <f>VLOOKUP($J716,context!$K$2:$AC$348,9,FALSE)</f>
        <v>0.4</v>
      </c>
      <c r="AK716" s="149">
        <f>VLOOKUP($J716,context!$K$2:$AC$348,10,FALSE)</f>
        <v>1</v>
      </c>
      <c r="AL716" s="149">
        <f>VLOOKUP($J716,context!$K$2:$AC$348,11,FALSE)</f>
        <v>0.6</v>
      </c>
      <c r="AM716" s="149">
        <f>VLOOKUP($J716,context!$K$2:$AC$348,12,FALSE)</f>
        <v>0</v>
      </c>
      <c r="AN716" s="149">
        <f>VLOOKUP($J716,context!$K$2:$AC$348,13,FALSE)</f>
        <v>0.6</v>
      </c>
      <c r="AO716" s="149">
        <f>VLOOKUP($J716,context!$K$2:$AC$348,14,FALSE)</f>
        <v>0.2</v>
      </c>
      <c r="AP716" s="149">
        <f>VLOOKUP($J716,context!$K$2:$AC$348,15,FALSE)</f>
        <v>0</v>
      </c>
      <c r="AQ716" s="149">
        <f>VLOOKUP($J716,context!$K$2:$AC$348,16,FALSE)</f>
        <v>0.2</v>
      </c>
      <c r="AR716" s="149">
        <f t="shared" si="13"/>
        <v>3.4000000000000004</v>
      </c>
    </row>
    <row r="717" spans="1:46" hidden="1">
      <c r="A717" s="52">
        <v>822</v>
      </c>
      <c r="B717" s="52" t="s">
        <v>13</v>
      </c>
      <c r="C717" s="117" t="s">
        <v>1902</v>
      </c>
      <c r="E717" s="69" t="s">
        <v>2271</v>
      </c>
      <c r="G717" s="62" t="s">
        <v>2221</v>
      </c>
      <c r="J717" s="70" t="s">
        <v>2221</v>
      </c>
      <c r="K717" s="69" t="s">
        <v>2222</v>
      </c>
      <c r="L717" s="61">
        <v>1</v>
      </c>
      <c r="N717" s="63">
        <v>0.6</v>
      </c>
      <c r="P717" s="77" t="s">
        <v>65</v>
      </c>
      <c r="Q717" s="67" t="s">
        <v>108</v>
      </c>
      <c r="R717" s="68" t="s">
        <v>145</v>
      </c>
      <c r="S717" s="74" t="s">
        <v>66</v>
      </c>
      <c r="T717" s="115" t="s">
        <v>66</v>
      </c>
      <c r="U717" s="121" t="s">
        <v>163</v>
      </c>
      <c r="V717" s="121" t="s">
        <v>390</v>
      </c>
      <c r="AE717" s="70" t="s">
        <v>959</v>
      </c>
      <c r="AF717" s="149">
        <f>VLOOKUP($J717,context!$K$2:$AC$348,5,FALSE)</f>
        <v>0</v>
      </c>
      <c r="AG717" s="149">
        <f>VLOOKUP($J717,context!$K$2:$AC$348,6,FALSE)</f>
        <v>0</v>
      </c>
      <c r="AH717" s="149">
        <f>VLOOKUP($J717,context!$K$2:$AC$348,7,FALSE)</f>
        <v>0</v>
      </c>
      <c r="AI717" s="149">
        <f>VLOOKUP($J717,context!$K$2:$AC$348,8,FALSE)</f>
        <v>0.4</v>
      </c>
      <c r="AJ717" s="149">
        <f>VLOOKUP($J717,context!$K$2:$AC$348,9,FALSE)</f>
        <v>0.4</v>
      </c>
      <c r="AK717" s="149">
        <f>VLOOKUP($J717,context!$K$2:$AC$348,10,FALSE)</f>
        <v>1</v>
      </c>
      <c r="AL717" s="149">
        <f>VLOOKUP($J717,context!$K$2:$AC$348,11,FALSE)</f>
        <v>0.6</v>
      </c>
      <c r="AM717" s="149">
        <f>VLOOKUP($J717,context!$K$2:$AC$348,12,FALSE)</f>
        <v>0</v>
      </c>
      <c r="AN717" s="149">
        <f>VLOOKUP($J717,context!$K$2:$AC$348,13,FALSE)</f>
        <v>0.6</v>
      </c>
      <c r="AO717" s="149">
        <f>VLOOKUP($J717,context!$K$2:$AC$348,14,FALSE)</f>
        <v>0.2</v>
      </c>
      <c r="AP717" s="149">
        <f>VLOOKUP($J717,context!$K$2:$AC$348,15,FALSE)</f>
        <v>0</v>
      </c>
      <c r="AQ717" s="149">
        <f>VLOOKUP($J717,context!$K$2:$AC$348,16,FALSE)</f>
        <v>0.2</v>
      </c>
      <c r="AR717" s="149">
        <f t="shared" si="13"/>
        <v>3.4000000000000004</v>
      </c>
    </row>
    <row r="718" spans="1:46" hidden="1">
      <c r="A718" s="52">
        <v>61</v>
      </c>
      <c r="B718" s="52" t="s">
        <v>13</v>
      </c>
      <c r="C718" s="66" t="s">
        <v>44</v>
      </c>
      <c r="D718" s="52"/>
      <c r="E718" s="77" t="s">
        <v>629</v>
      </c>
      <c r="F718" s="50">
        <v>4</v>
      </c>
      <c r="G718" s="77" t="s">
        <v>541</v>
      </c>
      <c r="H718" s="77"/>
      <c r="I718" s="69" t="s">
        <v>541</v>
      </c>
      <c r="J718" s="70" t="s">
        <v>541</v>
      </c>
      <c r="K718" s="77" t="s">
        <v>709</v>
      </c>
      <c r="L718" s="77"/>
      <c r="M718" s="77"/>
      <c r="N718" s="6">
        <v>0.5</v>
      </c>
      <c r="O718" s="55"/>
      <c r="P718" s="77" t="s">
        <v>65</v>
      </c>
      <c r="Q718" s="67" t="s">
        <v>108</v>
      </c>
      <c r="R718" s="68" t="s">
        <v>145</v>
      </c>
      <c r="S718" s="74" t="s">
        <v>66</v>
      </c>
      <c r="T718" s="115" t="s">
        <v>66</v>
      </c>
      <c r="U718" s="121" t="s">
        <v>368</v>
      </c>
      <c r="V718" s="121" t="s">
        <v>167</v>
      </c>
      <c r="W718" s="77"/>
      <c r="X718" s="69" t="s">
        <v>609</v>
      </c>
      <c r="Y718" s="77" t="s">
        <v>609</v>
      </c>
      <c r="Z718" s="77"/>
      <c r="AB718" s="69" t="s">
        <v>2949</v>
      </c>
      <c r="AC718" s="77">
        <v>0</v>
      </c>
      <c r="AD718" s="7"/>
      <c r="AE718" s="131" t="s">
        <v>372</v>
      </c>
      <c r="AF718" s="149">
        <f>VLOOKUP($J718,context!$K$2:$AC$348,5,FALSE)</f>
        <v>0</v>
      </c>
      <c r="AG718" s="149">
        <f>VLOOKUP($J718,context!$K$2:$AC$348,6,FALSE)</f>
        <v>0</v>
      </c>
      <c r="AH718" s="149">
        <f>VLOOKUP($J718,context!$K$2:$AC$348,7,FALSE)</f>
        <v>0</v>
      </c>
      <c r="AI718" s="149">
        <f>VLOOKUP($J718,context!$K$2:$AC$348,8,FALSE)</f>
        <v>0.4</v>
      </c>
      <c r="AJ718" s="149">
        <f>VLOOKUP($J718,context!$K$2:$AC$348,9,FALSE)</f>
        <v>0</v>
      </c>
      <c r="AK718" s="149">
        <f>VLOOKUP($J718,context!$K$2:$AC$348,10,FALSE)</f>
        <v>0</v>
      </c>
      <c r="AL718" s="149">
        <f>VLOOKUP($J718,context!$K$2:$AC$348,11,FALSE)</f>
        <v>0</v>
      </c>
      <c r="AM718" s="149">
        <f>VLOOKUP($J718,context!$K$2:$AC$348,12,FALSE)</f>
        <v>1</v>
      </c>
      <c r="AN718" s="149">
        <f>VLOOKUP($J718,context!$K$2:$AC$348,13,FALSE)</f>
        <v>0.6</v>
      </c>
      <c r="AO718" s="149">
        <f>VLOOKUP($J718,context!$K$2:$AC$348,14,FALSE)</f>
        <v>0</v>
      </c>
      <c r="AP718" s="149">
        <f>VLOOKUP($J718,context!$K$2:$AC$348,15,FALSE)</f>
        <v>0</v>
      </c>
      <c r="AQ718" s="149">
        <f>VLOOKUP($J718,context!$K$2:$AC$348,16,FALSE)</f>
        <v>0.6</v>
      </c>
      <c r="AR718" s="149">
        <f t="shared" si="13"/>
        <v>2.6</v>
      </c>
    </row>
    <row r="719" spans="1:46" hidden="1">
      <c r="A719" s="52">
        <v>245</v>
      </c>
      <c r="B719" s="52" t="s">
        <v>13</v>
      </c>
      <c r="C719" s="115" t="s">
        <v>41</v>
      </c>
      <c r="D719" s="52" t="s">
        <v>812</v>
      </c>
      <c r="E719" s="77" t="s">
        <v>842</v>
      </c>
      <c r="F719" s="50">
        <v>4</v>
      </c>
      <c r="G719" s="50" t="s">
        <v>540</v>
      </c>
      <c r="H719" s="50"/>
      <c r="I719" s="69" t="s">
        <v>540</v>
      </c>
      <c r="J719" s="70" t="s">
        <v>541</v>
      </c>
      <c r="K719" s="77" t="s">
        <v>709</v>
      </c>
      <c r="L719" s="77"/>
      <c r="M719" s="77" t="s">
        <v>815</v>
      </c>
      <c r="N719" s="6">
        <v>0.6</v>
      </c>
      <c r="O719" s="6"/>
      <c r="P719" s="77" t="s">
        <v>65</v>
      </c>
      <c r="Q719" s="67" t="s">
        <v>108</v>
      </c>
      <c r="R719" s="68" t="s">
        <v>145</v>
      </c>
      <c r="S719" s="74" t="s">
        <v>66</v>
      </c>
      <c r="T719" s="115" t="s">
        <v>66</v>
      </c>
      <c r="U719" s="121" t="s">
        <v>368</v>
      </c>
      <c r="V719" s="121" t="s">
        <v>167</v>
      </c>
      <c r="W719" s="77"/>
      <c r="X719" s="69" t="s">
        <v>609</v>
      </c>
      <c r="Y719" s="77" t="s">
        <v>609</v>
      </c>
      <c r="Z719" s="77"/>
      <c r="AB719" s="69" t="s">
        <v>2949</v>
      </c>
      <c r="AC719" s="77">
        <v>0</v>
      </c>
      <c r="AD719" s="7"/>
      <c r="AE719" s="131" t="s">
        <v>372</v>
      </c>
      <c r="AF719" s="149">
        <f>VLOOKUP($J719,context!$K$2:$AC$348,5,FALSE)</f>
        <v>0</v>
      </c>
      <c r="AG719" s="149">
        <f>VLOOKUP($J719,context!$K$2:$AC$348,6,FALSE)</f>
        <v>0</v>
      </c>
      <c r="AH719" s="149">
        <f>VLOOKUP($J719,context!$K$2:$AC$348,7,FALSE)</f>
        <v>0</v>
      </c>
      <c r="AI719" s="149">
        <f>VLOOKUP($J719,context!$K$2:$AC$348,8,FALSE)</f>
        <v>0.4</v>
      </c>
      <c r="AJ719" s="149">
        <f>VLOOKUP($J719,context!$K$2:$AC$348,9,FALSE)</f>
        <v>0</v>
      </c>
      <c r="AK719" s="149">
        <f>VLOOKUP($J719,context!$K$2:$AC$348,10,FALSE)</f>
        <v>0</v>
      </c>
      <c r="AL719" s="149">
        <f>VLOOKUP($J719,context!$K$2:$AC$348,11,FALSE)</f>
        <v>0</v>
      </c>
      <c r="AM719" s="149">
        <f>VLOOKUP($J719,context!$K$2:$AC$348,12,FALSE)</f>
        <v>1</v>
      </c>
      <c r="AN719" s="149">
        <f>VLOOKUP($J719,context!$K$2:$AC$348,13,FALSE)</f>
        <v>0.6</v>
      </c>
      <c r="AO719" s="149">
        <f>VLOOKUP($J719,context!$K$2:$AC$348,14,FALSE)</f>
        <v>0</v>
      </c>
      <c r="AP719" s="149">
        <f>VLOOKUP($J719,context!$K$2:$AC$348,15,FALSE)</f>
        <v>0</v>
      </c>
      <c r="AQ719" s="149">
        <f>VLOOKUP($J719,context!$K$2:$AC$348,16,FALSE)</f>
        <v>0.6</v>
      </c>
      <c r="AR719" s="149">
        <f t="shared" si="13"/>
        <v>2.6</v>
      </c>
    </row>
    <row r="720" spans="1:46" hidden="1">
      <c r="A720" s="52">
        <v>687</v>
      </c>
      <c r="B720" s="52" t="s">
        <v>13</v>
      </c>
      <c r="C720" s="117" t="s">
        <v>1902</v>
      </c>
      <c r="E720" s="69" t="s">
        <v>2271</v>
      </c>
      <c r="G720" s="62" t="s">
        <v>2016</v>
      </c>
      <c r="J720" s="70" t="s">
        <v>541</v>
      </c>
      <c r="K720" s="61" t="s">
        <v>2017</v>
      </c>
      <c r="N720" s="63">
        <v>0.6</v>
      </c>
      <c r="P720" s="77" t="s">
        <v>65</v>
      </c>
      <c r="Q720" s="67" t="s">
        <v>108</v>
      </c>
      <c r="R720" s="68" t="s">
        <v>145</v>
      </c>
      <c r="S720" s="74" t="s">
        <v>66</v>
      </c>
      <c r="T720" s="115" t="s">
        <v>66</v>
      </c>
      <c r="U720" s="121" t="s">
        <v>368</v>
      </c>
      <c r="V720" s="121" t="s">
        <v>167</v>
      </c>
      <c r="W720" s="77"/>
      <c r="X720" s="69" t="s">
        <v>609</v>
      </c>
      <c r="Y720" s="77" t="s">
        <v>609</v>
      </c>
      <c r="AB720" s="69" t="s">
        <v>2949</v>
      </c>
      <c r="AC720" s="61">
        <v>0</v>
      </c>
      <c r="AE720" s="131" t="s">
        <v>372</v>
      </c>
      <c r="AF720" s="149">
        <f>VLOOKUP($J720,context!$K$2:$AC$348,5,FALSE)</f>
        <v>0</v>
      </c>
      <c r="AG720" s="149">
        <f>VLOOKUP($J720,context!$K$2:$AC$348,6,FALSE)</f>
        <v>0</v>
      </c>
      <c r="AH720" s="149">
        <f>VLOOKUP($J720,context!$K$2:$AC$348,7,FALSE)</f>
        <v>0</v>
      </c>
      <c r="AI720" s="149">
        <f>VLOOKUP($J720,context!$K$2:$AC$348,8,FALSE)</f>
        <v>0.4</v>
      </c>
      <c r="AJ720" s="149">
        <f>VLOOKUP($J720,context!$K$2:$AC$348,9,FALSE)</f>
        <v>0</v>
      </c>
      <c r="AK720" s="149">
        <f>VLOOKUP($J720,context!$K$2:$AC$348,10,FALSE)</f>
        <v>0</v>
      </c>
      <c r="AL720" s="149">
        <f>VLOOKUP($J720,context!$K$2:$AC$348,11,FALSE)</f>
        <v>0</v>
      </c>
      <c r="AM720" s="149">
        <f>VLOOKUP($J720,context!$K$2:$AC$348,12,FALSE)</f>
        <v>1</v>
      </c>
      <c r="AN720" s="149">
        <f>VLOOKUP($J720,context!$K$2:$AC$348,13,FALSE)</f>
        <v>0.6</v>
      </c>
      <c r="AO720" s="149">
        <f>VLOOKUP($J720,context!$K$2:$AC$348,14,FALSE)</f>
        <v>0</v>
      </c>
      <c r="AP720" s="149">
        <f>VLOOKUP($J720,context!$K$2:$AC$348,15,FALSE)</f>
        <v>0</v>
      </c>
      <c r="AQ720" s="149">
        <f>VLOOKUP($J720,context!$K$2:$AC$348,16,FALSE)</f>
        <v>0.6</v>
      </c>
      <c r="AR720" s="149">
        <f t="shared" si="13"/>
        <v>2.6</v>
      </c>
    </row>
    <row r="721" spans="1:44" hidden="1">
      <c r="A721" s="52">
        <v>213</v>
      </c>
      <c r="B721" s="52" t="s">
        <v>13</v>
      </c>
      <c r="C721" s="115" t="s">
        <v>41</v>
      </c>
      <c r="D721" s="52"/>
      <c r="E721" s="77" t="s">
        <v>817</v>
      </c>
      <c r="F721" s="50">
        <v>2</v>
      </c>
      <c r="G721" s="50" t="s">
        <v>66</v>
      </c>
      <c r="H721" s="77"/>
      <c r="I721" s="69" t="s">
        <v>66</v>
      </c>
      <c r="J721" s="73" t="s">
        <v>66</v>
      </c>
      <c r="K721" s="77" t="s">
        <v>834</v>
      </c>
      <c r="L721" s="77"/>
      <c r="M721" s="77"/>
      <c r="N721" s="6">
        <v>1</v>
      </c>
      <c r="O721" s="55"/>
      <c r="P721" s="77" t="s">
        <v>65</v>
      </c>
      <c r="Q721" s="67" t="s">
        <v>608</v>
      </c>
      <c r="R721" s="68" t="s">
        <v>608</v>
      </c>
      <c r="S721" s="74" t="s">
        <v>66</v>
      </c>
      <c r="T721" s="115" t="s">
        <v>66</v>
      </c>
      <c r="U721" s="121" t="s">
        <v>368</v>
      </c>
      <c r="V721" s="121" t="s">
        <v>167</v>
      </c>
      <c r="W721" s="77"/>
      <c r="X721" s="77"/>
      <c r="Y721" s="69" t="s">
        <v>609</v>
      </c>
      <c r="Z721" s="77"/>
      <c r="AB721" s="77"/>
      <c r="AC721" s="77"/>
      <c r="AD721" s="7"/>
      <c r="AE721" s="70" t="s">
        <v>2857</v>
      </c>
      <c r="AF721" s="149">
        <f>VLOOKUP($J721,context!$K$2:$AC$348,5,FALSE)</f>
        <v>0</v>
      </c>
      <c r="AG721" s="149">
        <f>VLOOKUP($J721,context!$K$2:$AC$348,6,FALSE)</f>
        <v>0</v>
      </c>
      <c r="AH721" s="149">
        <f>VLOOKUP($J721,context!$K$2:$AC$348,7,FALSE)</f>
        <v>0</v>
      </c>
      <c r="AI721" s="149">
        <f>VLOOKUP($J721,context!$K$2:$AC$348,8,FALSE)</f>
        <v>1</v>
      </c>
      <c r="AJ721" s="149">
        <f>VLOOKUP($J721,context!$K$2:$AC$348,9,FALSE)</f>
        <v>1</v>
      </c>
      <c r="AK721" s="149">
        <f>VLOOKUP($J721,context!$K$2:$AC$348,10,FALSE)</f>
        <v>1</v>
      </c>
      <c r="AL721" s="149">
        <f>VLOOKUP($J721,context!$K$2:$AC$348,11,FALSE)</f>
        <v>1</v>
      </c>
      <c r="AM721" s="149">
        <f>VLOOKUP($J721,context!$K$2:$AC$348,12,FALSE)</f>
        <v>1</v>
      </c>
      <c r="AN721" s="149">
        <f>VLOOKUP($J721,context!$K$2:$AC$348,13,FALSE)</f>
        <v>1</v>
      </c>
      <c r="AO721" s="149">
        <f>VLOOKUP($J721,context!$K$2:$AC$348,14,FALSE)</f>
        <v>1</v>
      </c>
      <c r="AP721" s="149">
        <f>VLOOKUP($J721,context!$K$2:$AC$348,15,FALSE)</f>
        <v>0</v>
      </c>
      <c r="AQ721" s="149">
        <f>VLOOKUP($J721,context!$K$2:$AC$348,16,FALSE)</f>
        <v>1</v>
      </c>
      <c r="AR721" s="149">
        <f t="shared" si="13"/>
        <v>8</v>
      </c>
    </row>
    <row r="722" spans="1:44" hidden="1">
      <c r="A722" s="52">
        <v>260</v>
      </c>
      <c r="B722" s="52" t="s">
        <v>13</v>
      </c>
      <c r="C722" s="116" t="s">
        <v>851</v>
      </c>
      <c r="D722" s="52" t="s">
        <v>852</v>
      </c>
      <c r="E722" s="118" t="s">
        <v>853</v>
      </c>
      <c r="F722" s="50">
        <v>2</v>
      </c>
      <c r="G722" s="77" t="s">
        <v>66</v>
      </c>
      <c r="H722" s="77"/>
      <c r="I722" s="69" t="s">
        <v>66</v>
      </c>
      <c r="J722" s="74" t="s">
        <v>66</v>
      </c>
      <c r="K722" s="77" t="s">
        <v>883</v>
      </c>
      <c r="L722" s="77"/>
      <c r="M722" s="77" t="s">
        <v>884</v>
      </c>
      <c r="N722" s="6">
        <v>1</v>
      </c>
      <c r="O722" s="55">
        <v>43015</v>
      </c>
      <c r="P722" s="77" t="s">
        <v>65</v>
      </c>
      <c r="Q722" s="67" t="s">
        <v>608</v>
      </c>
      <c r="R722" s="68" t="s">
        <v>608</v>
      </c>
      <c r="S722" s="74" t="s">
        <v>66</v>
      </c>
      <c r="T722" s="115" t="s">
        <v>66</v>
      </c>
      <c r="U722" s="121" t="s">
        <v>368</v>
      </c>
      <c r="V722" s="121" t="s">
        <v>167</v>
      </c>
      <c r="W722" s="77"/>
      <c r="X722" s="77"/>
      <c r="Y722" s="69" t="s">
        <v>609</v>
      </c>
      <c r="Z722" s="77"/>
      <c r="AB722" s="77"/>
      <c r="AC722" s="77"/>
      <c r="AD722" s="7"/>
      <c r="AE722" s="70" t="s">
        <v>2857</v>
      </c>
      <c r="AF722" s="149">
        <f>VLOOKUP($J722,context!$K$2:$AC$348,5,FALSE)</f>
        <v>0</v>
      </c>
      <c r="AG722" s="149">
        <f>VLOOKUP($J722,context!$K$2:$AC$348,6,FALSE)</f>
        <v>0</v>
      </c>
      <c r="AH722" s="149">
        <f>VLOOKUP($J722,context!$K$2:$AC$348,7,FALSE)</f>
        <v>0</v>
      </c>
      <c r="AI722" s="149">
        <f>VLOOKUP($J722,context!$K$2:$AC$348,8,FALSE)</f>
        <v>1</v>
      </c>
      <c r="AJ722" s="149">
        <f>VLOOKUP($J722,context!$K$2:$AC$348,9,FALSE)</f>
        <v>1</v>
      </c>
      <c r="AK722" s="149">
        <f>VLOOKUP($J722,context!$K$2:$AC$348,10,FALSE)</f>
        <v>1</v>
      </c>
      <c r="AL722" s="149">
        <f>VLOOKUP($J722,context!$K$2:$AC$348,11,FALSE)</f>
        <v>1</v>
      </c>
      <c r="AM722" s="149">
        <f>VLOOKUP($J722,context!$K$2:$AC$348,12,FALSE)</f>
        <v>1</v>
      </c>
      <c r="AN722" s="149">
        <f>VLOOKUP($J722,context!$K$2:$AC$348,13,FALSE)</f>
        <v>1</v>
      </c>
      <c r="AO722" s="149">
        <f>VLOOKUP($J722,context!$K$2:$AC$348,14,FALSE)</f>
        <v>1</v>
      </c>
      <c r="AP722" s="149">
        <f>VLOOKUP($J722,context!$K$2:$AC$348,15,FALSE)</f>
        <v>0</v>
      </c>
      <c r="AQ722" s="149">
        <f>VLOOKUP($J722,context!$K$2:$AC$348,16,FALSE)</f>
        <v>1</v>
      </c>
      <c r="AR722" s="149">
        <f t="shared" si="13"/>
        <v>8</v>
      </c>
    </row>
    <row r="723" spans="1:44" hidden="1">
      <c r="A723" s="52">
        <v>271</v>
      </c>
      <c r="B723" s="52" t="s">
        <v>13</v>
      </c>
      <c r="C723" s="66" t="s">
        <v>885</v>
      </c>
      <c r="D723" s="52" t="s">
        <v>886</v>
      </c>
      <c r="E723" s="77" t="s">
        <v>887</v>
      </c>
      <c r="F723" s="50">
        <v>2</v>
      </c>
      <c r="G723" s="50" t="s">
        <v>65</v>
      </c>
      <c r="H723" s="77"/>
      <c r="I723" s="50" t="s">
        <v>65</v>
      </c>
      <c r="J723" s="76" t="s">
        <v>66</v>
      </c>
      <c r="K723" s="77"/>
      <c r="L723" s="69">
        <v>0</v>
      </c>
      <c r="M723" s="77"/>
      <c r="N723" s="6">
        <v>1</v>
      </c>
      <c r="O723" s="55">
        <v>43015</v>
      </c>
      <c r="P723" s="77" t="s">
        <v>65</v>
      </c>
      <c r="Q723" s="67" t="s">
        <v>608</v>
      </c>
      <c r="R723" s="68" t="s">
        <v>608</v>
      </c>
      <c r="S723" s="74" t="s">
        <v>66</v>
      </c>
      <c r="T723" s="115" t="s">
        <v>66</v>
      </c>
      <c r="U723" s="121" t="s">
        <v>368</v>
      </c>
      <c r="V723" s="121" t="s">
        <v>167</v>
      </c>
      <c r="W723" s="77"/>
      <c r="X723" s="77"/>
      <c r="Y723" s="69" t="s">
        <v>609</v>
      </c>
      <c r="Z723" s="77"/>
      <c r="AB723" s="77"/>
      <c r="AC723" s="77"/>
      <c r="AD723" s="7"/>
      <c r="AE723" s="70" t="s">
        <v>2857</v>
      </c>
      <c r="AF723" s="149">
        <f>VLOOKUP($J723,context!$K$2:$AC$348,5,FALSE)</f>
        <v>0</v>
      </c>
      <c r="AG723" s="149">
        <f>VLOOKUP($J723,context!$K$2:$AC$348,6,FALSE)</f>
        <v>0</v>
      </c>
      <c r="AH723" s="149">
        <f>VLOOKUP($J723,context!$K$2:$AC$348,7,FALSE)</f>
        <v>0</v>
      </c>
      <c r="AI723" s="149">
        <f>VLOOKUP($J723,context!$K$2:$AC$348,8,FALSE)</f>
        <v>1</v>
      </c>
      <c r="AJ723" s="149">
        <f>VLOOKUP($J723,context!$K$2:$AC$348,9,FALSE)</f>
        <v>1</v>
      </c>
      <c r="AK723" s="149">
        <f>VLOOKUP($J723,context!$K$2:$AC$348,10,FALSE)</f>
        <v>1</v>
      </c>
      <c r="AL723" s="149">
        <f>VLOOKUP($J723,context!$K$2:$AC$348,11,FALSE)</f>
        <v>1</v>
      </c>
      <c r="AM723" s="149">
        <f>VLOOKUP($J723,context!$K$2:$AC$348,12,FALSE)</f>
        <v>1</v>
      </c>
      <c r="AN723" s="149">
        <f>VLOOKUP($J723,context!$K$2:$AC$348,13,FALSE)</f>
        <v>1</v>
      </c>
      <c r="AO723" s="149">
        <f>VLOOKUP($J723,context!$K$2:$AC$348,14,FALSE)</f>
        <v>1</v>
      </c>
      <c r="AP723" s="149">
        <f>VLOOKUP($J723,context!$K$2:$AC$348,15,FALSE)</f>
        <v>0</v>
      </c>
      <c r="AQ723" s="149">
        <f>VLOOKUP($J723,context!$K$2:$AC$348,16,FALSE)</f>
        <v>1</v>
      </c>
      <c r="AR723" s="149">
        <f t="shared" si="13"/>
        <v>8</v>
      </c>
    </row>
    <row r="724" spans="1:44" hidden="1">
      <c r="A724" s="52">
        <v>446</v>
      </c>
      <c r="B724" s="52" t="s">
        <v>13</v>
      </c>
      <c r="C724" s="66" t="s">
        <v>1116</v>
      </c>
      <c r="D724" s="52" t="s">
        <v>1152</v>
      </c>
      <c r="E724" s="77" t="s">
        <v>16</v>
      </c>
      <c r="F724" s="50">
        <v>2</v>
      </c>
      <c r="G724" s="50" t="s">
        <v>66</v>
      </c>
      <c r="H724" s="77"/>
      <c r="I724" s="69" t="s">
        <v>66</v>
      </c>
      <c r="J724" s="70" t="s">
        <v>66</v>
      </c>
      <c r="K724" s="77" t="s">
        <v>1157</v>
      </c>
      <c r="L724" s="77"/>
      <c r="M724" s="77"/>
      <c r="N724" s="6">
        <v>1</v>
      </c>
      <c r="O724" s="55"/>
      <c r="P724" s="77" t="s">
        <v>65</v>
      </c>
      <c r="Q724" s="67" t="s">
        <v>608</v>
      </c>
      <c r="R724" s="68" t="s">
        <v>608</v>
      </c>
      <c r="S724" s="74" t="s">
        <v>66</v>
      </c>
      <c r="T724" s="115" t="s">
        <v>66</v>
      </c>
      <c r="U724" s="121" t="s">
        <v>368</v>
      </c>
      <c r="V724" s="121" t="s">
        <v>167</v>
      </c>
      <c r="W724" s="77"/>
      <c r="X724" s="77"/>
      <c r="Y724" s="69" t="s">
        <v>609</v>
      </c>
      <c r="Z724" s="77"/>
      <c r="AB724" s="77"/>
      <c r="AC724" s="77"/>
      <c r="AD724" s="7"/>
      <c r="AE724" s="70" t="s">
        <v>2857</v>
      </c>
      <c r="AF724" s="149">
        <f>VLOOKUP($J724,context!$K$2:$AC$348,5,FALSE)</f>
        <v>0</v>
      </c>
      <c r="AG724" s="149">
        <f>VLOOKUP($J724,context!$K$2:$AC$348,6,FALSE)</f>
        <v>0</v>
      </c>
      <c r="AH724" s="149">
        <f>VLOOKUP($J724,context!$K$2:$AC$348,7,FALSE)</f>
        <v>0</v>
      </c>
      <c r="AI724" s="149">
        <f>VLOOKUP($J724,context!$K$2:$AC$348,8,FALSE)</f>
        <v>1</v>
      </c>
      <c r="AJ724" s="149">
        <f>VLOOKUP($J724,context!$K$2:$AC$348,9,FALSE)</f>
        <v>1</v>
      </c>
      <c r="AK724" s="149">
        <f>VLOOKUP($J724,context!$K$2:$AC$348,10,FALSE)</f>
        <v>1</v>
      </c>
      <c r="AL724" s="149">
        <f>VLOOKUP($J724,context!$K$2:$AC$348,11,FALSE)</f>
        <v>1</v>
      </c>
      <c r="AM724" s="149">
        <f>VLOOKUP($J724,context!$K$2:$AC$348,12,FALSE)</f>
        <v>1</v>
      </c>
      <c r="AN724" s="149">
        <f>VLOOKUP($J724,context!$K$2:$AC$348,13,FALSE)</f>
        <v>1</v>
      </c>
      <c r="AO724" s="149">
        <f>VLOOKUP($J724,context!$K$2:$AC$348,14,FALSE)</f>
        <v>1</v>
      </c>
      <c r="AP724" s="149">
        <f>VLOOKUP($J724,context!$K$2:$AC$348,15,FALSE)</f>
        <v>0</v>
      </c>
      <c r="AQ724" s="149">
        <f>VLOOKUP($J724,context!$K$2:$AC$348,16,FALSE)</f>
        <v>1</v>
      </c>
      <c r="AR724" s="149">
        <f t="shared" si="13"/>
        <v>8</v>
      </c>
    </row>
    <row r="725" spans="1:44" hidden="1">
      <c r="A725" s="52">
        <v>551</v>
      </c>
      <c r="B725" s="52" t="s">
        <v>13</v>
      </c>
      <c r="C725" s="114" t="s">
        <v>1732</v>
      </c>
      <c r="E725" s="69" t="s">
        <v>1891</v>
      </c>
      <c r="F725" s="61">
        <v>1</v>
      </c>
      <c r="G725" s="69" t="s">
        <v>65</v>
      </c>
      <c r="I725" s="69" t="s">
        <v>65</v>
      </c>
      <c r="J725" s="76" t="s">
        <v>66</v>
      </c>
      <c r="K725" s="69" t="s">
        <v>1785</v>
      </c>
      <c r="L725" s="69"/>
      <c r="M725" s="61" t="s">
        <v>1786</v>
      </c>
      <c r="N725" s="63">
        <v>1</v>
      </c>
      <c r="P725" s="77" t="s">
        <v>65</v>
      </c>
      <c r="Q725" s="67" t="s">
        <v>608</v>
      </c>
      <c r="R725" s="68" t="s">
        <v>608</v>
      </c>
      <c r="S725" s="74" t="s">
        <v>66</v>
      </c>
      <c r="T725" s="115" t="s">
        <v>66</v>
      </c>
      <c r="U725" s="121" t="s">
        <v>171</v>
      </c>
      <c r="V725" s="121" t="s">
        <v>167</v>
      </c>
      <c r="AE725" s="70" t="s">
        <v>2857</v>
      </c>
      <c r="AF725" s="149">
        <f>VLOOKUP($J725,context!$K$2:$AC$348,5,FALSE)</f>
        <v>0</v>
      </c>
      <c r="AG725" s="149">
        <f>VLOOKUP($J725,context!$K$2:$AC$348,6,FALSE)</f>
        <v>0</v>
      </c>
      <c r="AH725" s="149">
        <f>VLOOKUP($J725,context!$K$2:$AC$348,7,FALSE)</f>
        <v>0</v>
      </c>
      <c r="AI725" s="149">
        <f>VLOOKUP($J725,context!$K$2:$AC$348,8,FALSE)</f>
        <v>1</v>
      </c>
      <c r="AJ725" s="149">
        <f>VLOOKUP($J725,context!$K$2:$AC$348,9,FALSE)</f>
        <v>1</v>
      </c>
      <c r="AK725" s="149">
        <f>VLOOKUP($J725,context!$K$2:$AC$348,10,FALSE)</f>
        <v>1</v>
      </c>
      <c r="AL725" s="149">
        <f>VLOOKUP($J725,context!$K$2:$AC$348,11,FALSE)</f>
        <v>1</v>
      </c>
      <c r="AM725" s="149">
        <f>VLOOKUP($J725,context!$K$2:$AC$348,12,FALSE)</f>
        <v>1</v>
      </c>
      <c r="AN725" s="149">
        <f>VLOOKUP($J725,context!$K$2:$AC$348,13,FALSE)</f>
        <v>1</v>
      </c>
      <c r="AO725" s="149">
        <f>VLOOKUP($J725,context!$K$2:$AC$348,14,FALSE)</f>
        <v>1</v>
      </c>
      <c r="AP725" s="149">
        <f>VLOOKUP($J725,context!$K$2:$AC$348,15,FALSE)</f>
        <v>0</v>
      </c>
      <c r="AQ725" s="149">
        <f>VLOOKUP($J725,context!$K$2:$AC$348,16,FALSE)</f>
        <v>1</v>
      </c>
      <c r="AR725" s="149">
        <f t="shared" si="13"/>
        <v>8</v>
      </c>
    </row>
    <row r="726" spans="1:44" hidden="1">
      <c r="A726" s="52">
        <v>440</v>
      </c>
      <c r="B726" s="52" t="s">
        <v>13</v>
      </c>
      <c r="C726" s="66" t="s">
        <v>1116</v>
      </c>
      <c r="D726" s="52" t="s">
        <v>1117</v>
      </c>
      <c r="E726" s="77" t="s">
        <v>49</v>
      </c>
      <c r="F726" s="50">
        <v>3</v>
      </c>
      <c r="G726" s="50" t="s">
        <v>1149</v>
      </c>
      <c r="H726" s="77">
        <v>10</v>
      </c>
      <c r="I726" s="50" t="s">
        <v>1149</v>
      </c>
      <c r="J726" s="71" t="s">
        <v>1149</v>
      </c>
      <c r="K726" s="77" t="s">
        <v>1150</v>
      </c>
      <c r="L726" s="77"/>
      <c r="M726" s="77"/>
      <c r="N726" s="6">
        <v>1</v>
      </c>
      <c r="O726" s="55"/>
      <c r="P726" s="77" t="s">
        <v>65</v>
      </c>
      <c r="Q726" s="67" t="s">
        <v>608</v>
      </c>
      <c r="R726" s="68" t="s">
        <v>608</v>
      </c>
      <c r="S726" s="74" t="s">
        <v>66</v>
      </c>
      <c r="T726" s="115" t="s">
        <v>66</v>
      </c>
      <c r="U726" s="121" t="s">
        <v>368</v>
      </c>
      <c r="V726" s="121" t="s">
        <v>167</v>
      </c>
      <c r="W726" s="77"/>
      <c r="X726" s="77"/>
      <c r="Y726" s="69" t="s">
        <v>609</v>
      </c>
      <c r="Z726" s="77"/>
      <c r="AB726" s="77"/>
      <c r="AC726" s="77"/>
      <c r="AD726" s="7"/>
      <c r="AE726" s="70" t="s">
        <v>2857</v>
      </c>
      <c r="AF726" s="149" t="e">
        <f>VLOOKUP($J726,context!$K$2:$AC$348,5,FALSE)</f>
        <v>#N/A</v>
      </c>
      <c r="AG726" s="149" t="e">
        <f>VLOOKUP($J726,context!$K$2:$AC$348,6,FALSE)</f>
        <v>#N/A</v>
      </c>
      <c r="AH726" s="149" t="e">
        <f>VLOOKUP($J726,context!$K$2:$AC$348,7,FALSE)</f>
        <v>#N/A</v>
      </c>
      <c r="AI726" s="149" t="e">
        <f>VLOOKUP($J726,context!$K$2:$AC$348,8,FALSE)</f>
        <v>#N/A</v>
      </c>
      <c r="AJ726" s="149" t="e">
        <f>VLOOKUP($J726,context!$K$2:$AC$348,9,FALSE)</f>
        <v>#N/A</v>
      </c>
      <c r="AK726" s="149" t="e">
        <f>VLOOKUP($J726,context!$K$2:$AC$348,10,FALSE)</f>
        <v>#N/A</v>
      </c>
      <c r="AL726" s="149" t="e">
        <f>VLOOKUP($J726,context!$K$2:$AC$348,11,FALSE)</f>
        <v>#N/A</v>
      </c>
      <c r="AM726" s="149" t="e">
        <f>VLOOKUP($J726,context!$K$2:$AC$348,12,FALSE)</f>
        <v>#N/A</v>
      </c>
      <c r="AN726" s="149" t="e">
        <f>VLOOKUP($J726,context!$K$2:$AC$348,13,FALSE)</f>
        <v>#N/A</v>
      </c>
      <c r="AO726" s="149" t="e">
        <f>VLOOKUP($J726,context!$K$2:$AC$348,14,FALSE)</f>
        <v>#N/A</v>
      </c>
      <c r="AP726" s="149" t="e">
        <f>VLOOKUP($J726,context!$K$2:$AC$348,15,FALSE)</f>
        <v>#N/A</v>
      </c>
      <c r="AQ726" s="149" t="e">
        <f>VLOOKUP($J726,context!$K$2:$AC$348,16,FALSE)</f>
        <v>#N/A</v>
      </c>
      <c r="AR726" s="149" t="e">
        <f t="shared" si="13"/>
        <v>#N/A</v>
      </c>
    </row>
    <row r="727" spans="1:44" hidden="1">
      <c r="A727" s="52">
        <v>62</v>
      </c>
      <c r="B727" s="52" t="s">
        <v>13</v>
      </c>
      <c r="C727" s="66" t="s">
        <v>44</v>
      </c>
      <c r="D727" s="52"/>
      <c r="E727" s="77" t="s">
        <v>629</v>
      </c>
      <c r="F727" s="50">
        <v>4</v>
      </c>
      <c r="G727" s="77" t="s">
        <v>710</v>
      </c>
      <c r="H727" s="77"/>
      <c r="I727" s="69" t="s">
        <v>710</v>
      </c>
      <c r="J727" s="70" t="s">
        <v>710</v>
      </c>
      <c r="K727" s="77" t="s">
        <v>711</v>
      </c>
      <c r="L727" s="77"/>
      <c r="M727" s="77"/>
      <c r="N727" s="6">
        <v>0.6</v>
      </c>
      <c r="O727" s="55"/>
      <c r="P727" s="77" t="s">
        <v>65</v>
      </c>
      <c r="Q727" s="67" t="s">
        <v>108</v>
      </c>
      <c r="R727" s="68" t="s">
        <v>145</v>
      </c>
      <c r="S727" s="74" t="s">
        <v>66</v>
      </c>
      <c r="T727" s="115" t="s">
        <v>66</v>
      </c>
      <c r="U727" s="121" t="s">
        <v>171</v>
      </c>
      <c r="V727" s="121" t="s">
        <v>167</v>
      </c>
      <c r="W727" s="69"/>
      <c r="X727" s="69" t="s">
        <v>609</v>
      </c>
      <c r="Y727" s="77"/>
      <c r="Z727" s="77"/>
      <c r="AB727" s="69" t="s">
        <v>2963</v>
      </c>
      <c r="AC727" s="69">
        <v>0</v>
      </c>
      <c r="AD727" s="7" t="s">
        <v>2964</v>
      </c>
      <c r="AE727" s="70" t="s">
        <v>2806</v>
      </c>
      <c r="AF727" s="149">
        <f>VLOOKUP($J727,context!$K$2:$AC$348,5,FALSE)</f>
        <v>0</v>
      </c>
      <c r="AG727" s="149">
        <f>VLOOKUP($J727,context!$K$2:$AC$348,6,FALSE)</f>
        <v>0</v>
      </c>
      <c r="AH727" s="149">
        <f>VLOOKUP($J727,context!$K$2:$AC$348,7,FALSE)</f>
        <v>0</v>
      </c>
      <c r="AI727" s="149">
        <f>VLOOKUP($J727,context!$K$2:$AC$348,8,FALSE)</f>
        <v>0.4</v>
      </c>
      <c r="AJ727" s="149">
        <f>VLOOKUP($J727,context!$K$2:$AC$348,9,FALSE)</f>
        <v>0</v>
      </c>
      <c r="AK727" s="149">
        <f>VLOOKUP($J727,context!$K$2:$AC$348,10,FALSE)</f>
        <v>0</v>
      </c>
      <c r="AL727" s="149">
        <f>VLOOKUP($J727,context!$K$2:$AC$348,11,FALSE)</f>
        <v>0.2</v>
      </c>
      <c r="AM727" s="149">
        <f>VLOOKUP($J727,context!$K$2:$AC$348,12,FALSE)</f>
        <v>0</v>
      </c>
      <c r="AN727" s="149">
        <f>VLOOKUP($J727,context!$K$2:$AC$348,13,FALSE)</f>
        <v>0.6</v>
      </c>
      <c r="AO727" s="149">
        <f>VLOOKUP($J727,context!$K$2:$AC$348,14,FALSE)</f>
        <v>1</v>
      </c>
      <c r="AP727" s="149">
        <f>VLOOKUP($J727,context!$K$2:$AC$348,15,FALSE)</f>
        <v>0</v>
      </c>
      <c r="AQ727" s="149">
        <f>VLOOKUP($J727,context!$K$2:$AC$348,16,FALSE)</f>
        <v>0</v>
      </c>
      <c r="AR727" s="149">
        <f t="shared" si="13"/>
        <v>2.2000000000000002</v>
      </c>
    </row>
    <row r="728" spans="1:44" s="122" customFormat="1" hidden="1">
      <c r="A728" s="52">
        <v>824</v>
      </c>
      <c r="B728" s="52" t="s">
        <v>13</v>
      </c>
      <c r="C728" s="117" t="s">
        <v>1902</v>
      </c>
      <c r="D728" s="59"/>
      <c r="E728" s="69" t="s">
        <v>2271</v>
      </c>
      <c r="F728" s="61"/>
      <c r="G728" s="62" t="s">
        <v>2224</v>
      </c>
      <c r="H728" s="61"/>
      <c r="I728" s="69"/>
      <c r="J728" s="70" t="s">
        <v>2224</v>
      </c>
      <c r="K728" s="69" t="s">
        <v>2225</v>
      </c>
      <c r="L728" s="61">
        <v>0</v>
      </c>
      <c r="M728" s="61"/>
      <c r="N728" s="63">
        <v>0.8</v>
      </c>
      <c r="O728" s="64"/>
      <c r="P728" s="77" t="s">
        <v>65</v>
      </c>
      <c r="Q728" s="67" t="s">
        <v>608</v>
      </c>
      <c r="R728" s="68" t="s">
        <v>145</v>
      </c>
      <c r="S728" s="74" t="s">
        <v>235</v>
      </c>
      <c r="T728" s="115" t="s">
        <v>235</v>
      </c>
      <c r="U728" s="121" t="s">
        <v>171</v>
      </c>
      <c r="V728" s="121" t="s">
        <v>390</v>
      </c>
      <c r="W728" s="61"/>
      <c r="X728" s="61"/>
      <c r="Y728" s="61"/>
      <c r="Z728" s="72"/>
      <c r="AA728" s="7"/>
      <c r="AB728" s="61"/>
      <c r="AC728" s="61"/>
      <c r="AD728" s="66"/>
      <c r="AE728" s="70" t="s">
        <v>2787</v>
      </c>
      <c r="AF728" s="149">
        <f>VLOOKUP($J728,context!$K$2:$AC$348,5,FALSE)</f>
        <v>0</v>
      </c>
      <c r="AG728" s="149">
        <f>VLOOKUP($J728,context!$K$2:$AC$348,6,FALSE)</f>
        <v>0</v>
      </c>
      <c r="AH728" s="149">
        <f>VLOOKUP($J728,context!$K$2:$AC$348,7,FALSE)</f>
        <v>0</v>
      </c>
      <c r="AI728" s="149">
        <f>VLOOKUP($J728,context!$K$2:$AC$348,8,FALSE)</f>
        <v>0.4</v>
      </c>
      <c r="AJ728" s="149">
        <f>VLOOKUP($J728,context!$K$2:$AC$348,9,FALSE)</f>
        <v>0</v>
      </c>
      <c r="AK728" s="149">
        <f>VLOOKUP($J728,context!$K$2:$AC$348,10,FALSE)</f>
        <v>1</v>
      </c>
      <c r="AL728" s="149">
        <f>VLOOKUP($J728,context!$K$2:$AC$348,11,FALSE)</f>
        <v>1</v>
      </c>
      <c r="AM728" s="149">
        <f>VLOOKUP($J728,context!$K$2:$AC$348,12,FALSE)</f>
        <v>0</v>
      </c>
      <c r="AN728" s="149">
        <f>VLOOKUP($J728,context!$K$2:$AC$348,13,FALSE)</f>
        <v>0.4</v>
      </c>
      <c r="AO728" s="149">
        <f>VLOOKUP($J728,context!$K$2:$AC$348,14,FALSE)</f>
        <v>0.2</v>
      </c>
      <c r="AP728" s="149">
        <f>VLOOKUP($J728,context!$K$2:$AC$348,15,FALSE)</f>
        <v>0</v>
      </c>
      <c r="AQ728" s="149">
        <f>VLOOKUP($J728,context!$K$2:$AC$348,16,FALSE)</f>
        <v>0.2</v>
      </c>
      <c r="AR728" s="149">
        <f t="shared" si="13"/>
        <v>3.2</v>
      </c>
    </row>
    <row r="729" spans="1:44" s="122" customFormat="1" hidden="1">
      <c r="A729" s="52">
        <v>81</v>
      </c>
      <c r="B729" s="52" t="s">
        <v>13</v>
      </c>
      <c r="C729" s="66" t="s">
        <v>721</v>
      </c>
      <c r="D729" s="52"/>
      <c r="E729" s="77" t="s">
        <v>722</v>
      </c>
      <c r="F729" s="50">
        <v>3</v>
      </c>
      <c r="G729" s="50" t="s">
        <v>107</v>
      </c>
      <c r="H729" s="77"/>
      <c r="I729" s="69" t="s">
        <v>107</v>
      </c>
      <c r="J729" s="70" t="s">
        <v>107</v>
      </c>
      <c r="K729" s="77"/>
      <c r="L729" s="69">
        <v>0</v>
      </c>
      <c r="M729" s="77"/>
      <c r="N729" s="6">
        <v>1</v>
      </c>
      <c r="O729" s="55"/>
      <c r="P729" s="77" t="s">
        <v>65</v>
      </c>
      <c r="Q729" s="67" t="s">
        <v>108</v>
      </c>
      <c r="R729" s="68" t="s">
        <v>107</v>
      </c>
      <c r="S729" s="74" t="s">
        <v>66</v>
      </c>
      <c r="T729" s="115" t="s">
        <v>66</v>
      </c>
      <c r="U729" s="121" t="s">
        <v>368</v>
      </c>
      <c r="V729" s="121" t="s">
        <v>623</v>
      </c>
      <c r="W729" s="69" t="s">
        <v>609</v>
      </c>
      <c r="X729" s="69" t="s">
        <v>609</v>
      </c>
      <c r="Y729" s="77"/>
      <c r="Z729" s="77"/>
      <c r="AA729" s="7"/>
      <c r="AB729" s="77"/>
      <c r="AC729" s="77">
        <v>1</v>
      </c>
      <c r="AD729" s="7"/>
      <c r="AE729" s="70" t="s">
        <v>2975</v>
      </c>
      <c r="AF729" s="149">
        <f>VLOOKUP($J729,context!$K$2:$AC$348,5,FALSE)</f>
        <v>0</v>
      </c>
      <c r="AG729" s="149">
        <f>VLOOKUP($J729,context!$K$2:$AC$348,6,FALSE)</f>
        <v>0</v>
      </c>
      <c r="AH729" s="149">
        <f>VLOOKUP($J729,context!$K$2:$AC$348,7,FALSE)</f>
        <v>0</v>
      </c>
      <c r="AI729" s="149">
        <f>VLOOKUP($J729,context!$K$2:$AC$348,8,FALSE)</f>
        <v>1</v>
      </c>
      <c r="AJ729" s="149">
        <f>VLOOKUP($J729,context!$K$2:$AC$348,9,FALSE)</f>
        <v>0.2</v>
      </c>
      <c r="AK729" s="149">
        <f>VLOOKUP($J729,context!$K$2:$AC$348,10,FALSE)</f>
        <v>1</v>
      </c>
      <c r="AL729" s="149">
        <f>VLOOKUP($J729,context!$K$2:$AC$348,11,FALSE)</f>
        <v>0.2</v>
      </c>
      <c r="AM729" s="149">
        <f>VLOOKUP($J729,context!$K$2:$AC$348,12,FALSE)</f>
        <v>0</v>
      </c>
      <c r="AN729" s="149">
        <f>VLOOKUP($J729,context!$K$2:$AC$348,13,FALSE)</f>
        <v>0</v>
      </c>
      <c r="AO729" s="149">
        <f>VLOOKUP($J729,context!$K$2:$AC$348,14,FALSE)</f>
        <v>0</v>
      </c>
      <c r="AP729" s="149">
        <f>VLOOKUP($J729,context!$K$2:$AC$348,15,FALSE)</f>
        <v>0</v>
      </c>
      <c r="AQ729" s="149">
        <f>VLOOKUP($J729,context!$K$2:$AC$348,16,FALSE)</f>
        <v>0.4</v>
      </c>
      <c r="AR729" s="149">
        <f t="shared" si="13"/>
        <v>2.8000000000000003</v>
      </c>
    </row>
    <row r="730" spans="1:44" s="122" customFormat="1" hidden="1">
      <c r="A730" s="52">
        <v>122</v>
      </c>
      <c r="B730" s="52" t="s">
        <v>13</v>
      </c>
      <c r="C730" s="66" t="s">
        <v>730</v>
      </c>
      <c r="D730" s="52"/>
      <c r="E730" s="77" t="s">
        <v>722</v>
      </c>
      <c r="F730" s="50">
        <v>4</v>
      </c>
      <c r="G730" s="50" t="s">
        <v>107</v>
      </c>
      <c r="H730" s="77"/>
      <c r="I730" s="69" t="s">
        <v>107</v>
      </c>
      <c r="J730" s="70" t="s">
        <v>107</v>
      </c>
      <c r="K730" s="77"/>
      <c r="L730" s="69">
        <v>0</v>
      </c>
      <c r="M730" s="77"/>
      <c r="N730" s="6">
        <v>1</v>
      </c>
      <c r="O730" s="55">
        <v>43017</v>
      </c>
      <c r="P730" s="77" t="s">
        <v>65</v>
      </c>
      <c r="Q730" s="67" t="s">
        <v>108</v>
      </c>
      <c r="R730" s="68" t="s">
        <v>107</v>
      </c>
      <c r="S730" s="74" t="s">
        <v>66</v>
      </c>
      <c r="T730" s="115" t="s">
        <v>66</v>
      </c>
      <c r="U730" s="121" t="s">
        <v>368</v>
      </c>
      <c r="V730" s="121" t="s">
        <v>623</v>
      </c>
      <c r="W730" s="69" t="s">
        <v>609</v>
      </c>
      <c r="X730" s="69" t="s">
        <v>609</v>
      </c>
      <c r="Y730" s="77"/>
      <c r="Z730" s="77"/>
      <c r="AA730" s="7"/>
      <c r="AB730" s="77"/>
      <c r="AC730" s="77">
        <v>1</v>
      </c>
      <c r="AD730" s="7"/>
      <c r="AE730" s="70" t="s">
        <v>2975</v>
      </c>
      <c r="AF730" s="149">
        <f>VLOOKUP($J730,context!$K$2:$AC$348,5,FALSE)</f>
        <v>0</v>
      </c>
      <c r="AG730" s="149">
        <f>VLOOKUP($J730,context!$K$2:$AC$348,6,FALSE)</f>
        <v>0</v>
      </c>
      <c r="AH730" s="149">
        <f>VLOOKUP($J730,context!$K$2:$AC$348,7,FALSE)</f>
        <v>0</v>
      </c>
      <c r="AI730" s="149">
        <f>VLOOKUP($J730,context!$K$2:$AC$348,8,FALSE)</f>
        <v>1</v>
      </c>
      <c r="AJ730" s="149">
        <f>VLOOKUP($J730,context!$K$2:$AC$348,9,FALSE)</f>
        <v>0.2</v>
      </c>
      <c r="AK730" s="149">
        <f>VLOOKUP($J730,context!$K$2:$AC$348,10,FALSE)</f>
        <v>1</v>
      </c>
      <c r="AL730" s="149">
        <f>VLOOKUP($J730,context!$K$2:$AC$348,11,FALSE)</f>
        <v>0.2</v>
      </c>
      <c r="AM730" s="149">
        <f>VLOOKUP($J730,context!$K$2:$AC$348,12,FALSE)</f>
        <v>0</v>
      </c>
      <c r="AN730" s="149">
        <f>VLOOKUP($J730,context!$K$2:$AC$348,13,FALSE)</f>
        <v>0</v>
      </c>
      <c r="AO730" s="149">
        <f>VLOOKUP($J730,context!$K$2:$AC$348,14,FALSE)</f>
        <v>0</v>
      </c>
      <c r="AP730" s="149">
        <f>VLOOKUP($J730,context!$K$2:$AC$348,15,FALSE)</f>
        <v>0</v>
      </c>
      <c r="AQ730" s="149">
        <f>VLOOKUP($J730,context!$K$2:$AC$348,16,FALSE)</f>
        <v>0.4</v>
      </c>
      <c r="AR730" s="149">
        <f t="shared" si="13"/>
        <v>2.8000000000000003</v>
      </c>
    </row>
    <row r="731" spans="1:44" s="122" customFormat="1" hidden="1">
      <c r="A731" s="52">
        <v>160</v>
      </c>
      <c r="B731" s="52" t="s">
        <v>13</v>
      </c>
      <c r="C731" s="66" t="s">
        <v>38</v>
      </c>
      <c r="D731" s="52"/>
      <c r="E731" s="77" t="s">
        <v>744</v>
      </c>
      <c r="F731" s="50">
        <v>4</v>
      </c>
      <c r="G731" s="50" t="s">
        <v>112</v>
      </c>
      <c r="H731" s="77"/>
      <c r="I731" s="69" t="s">
        <v>107</v>
      </c>
      <c r="J731" s="70" t="s">
        <v>107</v>
      </c>
      <c r="K731" s="77" t="s">
        <v>794</v>
      </c>
      <c r="L731" s="77">
        <v>0</v>
      </c>
      <c r="M731" s="77" t="s">
        <v>795</v>
      </c>
      <c r="N731" s="6">
        <v>1</v>
      </c>
      <c r="O731" s="55">
        <v>42328</v>
      </c>
      <c r="P731" s="77" t="s">
        <v>65</v>
      </c>
      <c r="Q731" s="67" t="s">
        <v>108</v>
      </c>
      <c r="R731" s="68" t="s">
        <v>107</v>
      </c>
      <c r="S731" s="74" t="s">
        <v>66</v>
      </c>
      <c r="T731" s="115" t="s">
        <v>66</v>
      </c>
      <c r="U731" s="121" t="s">
        <v>368</v>
      </c>
      <c r="V731" s="121" t="s">
        <v>623</v>
      </c>
      <c r="W731" s="69" t="s">
        <v>609</v>
      </c>
      <c r="X731" s="69" t="s">
        <v>609</v>
      </c>
      <c r="Y731" s="77"/>
      <c r="Z731" s="77"/>
      <c r="AA731" s="7"/>
      <c r="AB731" s="77"/>
      <c r="AC731" s="77">
        <v>1</v>
      </c>
      <c r="AD731" s="7"/>
      <c r="AE731" s="70" t="s">
        <v>2975</v>
      </c>
      <c r="AF731" s="149">
        <f>VLOOKUP($J731,context!$K$2:$AC$348,5,FALSE)</f>
        <v>0</v>
      </c>
      <c r="AG731" s="149">
        <f>VLOOKUP($J731,context!$K$2:$AC$348,6,FALSE)</f>
        <v>0</v>
      </c>
      <c r="AH731" s="149">
        <f>VLOOKUP($J731,context!$K$2:$AC$348,7,FALSE)</f>
        <v>0</v>
      </c>
      <c r="AI731" s="149">
        <f>VLOOKUP($J731,context!$K$2:$AC$348,8,FALSE)</f>
        <v>1</v>
      </c>
      <c r="AJ731" s="149">
        <f>VLOOKUP($J731,context!$K$2:$AC$348,9,FALSE)</f>
        <v>0.2</v>
      </c>
      <c r="AK731" s="149">
        <f>VLOOKUP($J731,context!$K$2:$AC$348,10,FALSE)</f>
        <v>1</v>
      </c>
      <c r="AL731" s="149">
        <f>VLOOKUP($J731,context!$K$2:$AC$348,11,FALSE)</f>
        <v>0.2</v>
      </c>
      <c r="AM731" s="149">
        <f>VLOOKUP($J731,context!$K$2:$AC$348,12,FALSE)</f>
        <v>0</v>
      </c>
      <c r="AN731" s="149">
        <f>VLOOKUP($J731,context!$K$2:$AC$348,13,FALSE)</f>
        <v>0</v>
      </c>
      <c r="AO731" s="149">
        <f>VLOOKUP($J731,context!$K$2:$AC$348,14,FALSE)</f>
        <v>0</v>
      </c>
      <c r="AP731" s="149">
        <f>VLOOKUP($J731,context!$K$2:$AC$348,15,FALSE)</f>
        <v>0</v>
      </c>
      <c r="AQ731" s="149">
        <f>VLOOKUP($J731,context!$K$2:$AC$348,16,FALSE)</f>
        <v>0.4</v>
      </c>
      <c r="AR731" s="149">
        <f t="shared" si="13"/>
        <v>2.8000000000000003</v>
      </c>
    </row>
    <row r="732" spans="1:44" s="175" customFormat="1" hidden="1">
      <c r="A732" s="52">
        <v>195</v>
      </c>
      <c r="B732" s="52" t="s">
        <v>13</v>
      </c>
      <c r="C732" s="66" t="s">
        <v>800</v>
      </c>
      <c r="D732" s="52" t="s">
        <v>801</v>
      </c>
      <c r="E732" s="77" t="s">
        <v>802</v>
      </c>
      <c r="F732" s="50">
        <v>4</v>
      </c>
      <c r="G732" s="50" t="s">
        <v>112</v>
      </c>
      <c r="H732" s="77"/>
      <c r="I732" s="69" t="s">
        <v>112</v>
      </c>
      <c r="J732" s="70" t="s">
        <v>107</v>
      </c>
      <c r="K732" s="77" t="s">
        <v>803</v>
      </c>
      <c r="L732" s="77">
        <v>0</v>
      </c>
      <c r="M732" s="77"/>
      <c r="N732" s="6">
        <v>1</v>
      </c>
      <c r="O732" s="55">
        <v>43018</v>
      </c>
      <c r="P732" s="77" t="s">
        <v>65</v>
      </c>
      <c r="Q732" s="67" t="s">
        <v>108</v>
      </c>
      <c r="R732" s="68" t="s">
        <v>107</v>
      </c>
      <c r="S732" s="74" t="s">
        <v>66</v>
      </c>
      <c r="T732" s="115" t="s">
        <v>66</v>
      </c>
      <c r="U732" s="121" t="s">
        <v>368</v>
      </c>
      <c r="V732" s="121" t="s">
        <v>623</v>
      </c>
      <c r="W732" s="69" t="s">
        <v>609</v>
      </c>
      <c r="X732" s="69" t="s">
        <v>609</v>
      </c>
      <c r="Y732" s="77"/>
      <c r="Z732" s="77"/>
      <c r="AA732" s="7"/>
      <c r="AB732" s="77"/>
      <c r="AC732" s="77">
        <v>1</v>
      </c>
      <c r="AD732" s="7"/>
      <c r="AE732" s="70" t="s">
        <v>2975</v>
      </c>
      <c r="AF732" s="149">
        <f>VLOOKUP($J732,context!$K$2:$AC$348,5,FALSE)</f>
        <v>0</v>
      </c>
      <c r="AG732" s="149">
        <f>VLOOKUP($J732,context!$K$2:$AC$348,6,FALSE)</f>
        <v>0</v>
      </c>
      <c r="AH732" s="149">
        <f>VLOOKUP($J732,context!$K$2:$AC$348,7,FALSE)</f>
        <v>0</v>
      </c>
      <c r="AI732" s="149">
        <f>VLOOKUP($J732,context!$K$2:$AC$348,8,FALSE)</f>
        <v>1</v>
      </c>
      <c r="AJ732" s="149">
        <f>VLOOKUP($J732,context!$K$2:$AC$348,9,FALSE)</f>
        <v>0.2</v>
      </c>
      <c r="AK732" s="149">
        <f>VLOOKUP($J732,context!$K$2:$AC$348,10,FALSE)</f>
        <v>1</v>
      </c>
      <c r="AL732" s="149">
        <f>VLOOKUP($J732,context!$K$2:$AC$348,11,FALSE)</f>
        <v>0.2</v>
      </c>
      <c r="AM732" s="149">
        <f>VLOOKUP($J732,context!$K$2:$AC$348,12,FALSE)</f>
        <v>0</v>
      </c>
      <c r="AN732" s="149">
        <f>VLOOKUP($J732,context!$K$2:$AC$348,13,FALSE)</f>
        <v>0</v>
      </c>
      <c r="AO732" s="149">
        <f>VLOOKUP($J732,context!$K$2:$AC$348,14,FALSE)</f>
        <v>0</v>
      </c>
      <c r="AP732" s="149">
        <f>VLOOKUP($J732,context!$K$2:$AC$348,15,FALSE)</f>
        <v>0</v>
      </c>
      <c r="AQ732" s="149">
        <f>VLOOKUP($J732,context!$K$2:$AC$348,16,FALSE)</f>
        <v>0.4</v>
      </c>
      <c r="AR732" s="179">
        <f t="shared" si="13"/>
        <v>2.8000000000000003</v>
      </c>
    </row>
    <row r="733" spans="1:44" s="122" customFormat="1" hidden="1">
      <c r="A733" s="52">
        <v>332</v>
      </c>
      <c r="B733" s="52" t="s">
        <v>2708</v>
      </c>
      <c r="C733" s="66" t="s">
        <v>905</v>
      </c>
      <c r="D733" s="52"/>
      <c r="E733" s="77" t="s">
        <v>906</v>
      </c>
      <c r="F733" s="50">
        <v>5</v>
      </c>
      <c r="G733" s="50" t="s">
        <v>962</v>
      </c>
      <c r="H733" s="77" t="s">
        <v>112</v>
      </c>
      <c r="I733" s="69" t="s">
        <v>107</v>
      </c>
      <c r="J733" s="70" t="s">
        <v>107</v>
      </c>
      <c r="K733" s="77"/>
      <c r="L733" s="77">
        <v>0</v>
      </c>
      <c r="M733" s="77"/>
      <c r="N733" s="6">
        <v>1</v>
      </c>
      <c r="O733" s="55">
        <v>43015</v>
      </c>
      <c r="P733" s="77" t="s">
        <v>65</v>
      </c>
      <c r="Q733" s="67" t="s">
        <v>108</v>
      </c>
      <c r="R733" s="68" t="s">
        <v>107</v>
      </c>
      <c r="S733" s="74" t="s">
        <v>66</v>
      </c>
      <c r="T733" s="115" t="s">
        <v>66</v>
      </c>
      <c r="U733" s="121" t="s">
        <v>368</v>
      </c>
      <c r="V733" s="121" t="s">
        <v>623</v>
      </c>
      <c r="W733" s="69" t="s">
        <v>609</v>
      </c>
      <c r="X733" s="69" t="s">
        <v>609</v>
      </c>
      <c r="Y733" s="77"/>
      <c r="Z733" s="77"/>
      <c r="AA733" s="7"/>
      <c r="AB733" s="77"/>
      <c r="AC733" s="77">
        <v>1</v>
      </c>
      <c r="AD733" s="7"/>
      <c r="AE733" s="70" t="s">
        <v>2975</v>
      </c>
      <c r="AF733" s="149">
        <f>VLOOKUP($J733,context!$K$2:$AC$348,5,FALSE)</f>
        <v>0</v>
      </c>
      <c r="AG733" s="149">
        <f>VLOOKUP($J733,context!$K$2:$AC$348,6,FALSE)</f>
        <v>0</v>
      </c>
      <c r="AH733" s="149">
        <f>VLOOKUP($J733,context!$K$2:$AC$348,7,FALSE)</f>
        <v>0</v>
      </c>
      <c r="AI733" s="149">
        <f>VLOOKUP($J733,context!$K$2:$AC$348,8,FALSE)</f>
        <v>1</v>
      </c>
      <c r="AJ733" s="149">
        <f>VLOOKUP($J733,context!$K$2:$AC$348,9,FALSE)</f>
        <v>0.2</v>
      </c>
      <c r="AK733" s="149">
        <f>VLOOKUP($J733,context!$K$2:$AC$348,10,FALSE)</f>
        <v>1</v>
      </c>
      <c r="AL733" s="149">
        <f>VLOOKUP($J733,context!$K$2:$AC$348,11,FALSE)</f>
        <v>0.2</v>
      </c>
      <c r="AM733" s="149">
        <f>VLOOKUP($J733,context!$K$2:$AC$348,12,FALSE)</f>
        <v>0</v>
      </c>
      <c r="AN733" s="149">
        <f>VLOOKUP($J733,context!$K$2:$AC$348,13,FALSE)</f>
        <v>0</v>
      </c>
      <c r="AO733" s="149">
        <f>VLOOKUP($J733,context!$K$2:$AC$348,14,FALSE)</f>
        <v>0</v>
      </c>
      <c r="AP733" s="149">
        <f>VLOOKUP($J733,context!$K$2:$AC$348,15,FALSE)</f>
        <v>0</v>
      </c>
      <c r="AQ733" s="149">
        <f>VLOOKUP($J733,context!$K$2:$AC$348,16,FALSE)</f>
        <v>0.4</v>
      </c>
      <c r="AR733" s="149">
        <f t="shared" si="13"/>
        <v>2.8000000000000003</v>
      </c>
    </row>
    <row r="734" spans="1:44" s="122" customFormat="1" hidden="1">
      <c r="A734" s="52">
        <v>420</v>
      </c>
      <c r="B734" s="52" t="s">
        <v>2708</v>
      </c>
      <c r="C734" s="52" t="s">
        <v>905</v>
      </c>
      <c r="D734" s="52"/>
      <c r="E734" s="175" t="s">
        <v>1104</v>
      </c>
      <c r="F734" s="176">
        <v>4</v>
      </c>
      <c r="G734" s="175" t="s">
        <v>107</v>
      </c>
      <c r="H734" s="77"/>
      <c r="I734" s="69" t="s">
        <v>107</v>
      </c>
      <c r="J734" s="177" t="s">
        <v>107</v>
      </c>
      <c r="K734" s="175" t="s">
        <v>1097</v>
      </c>
      <c r="L734" s="175">
        <v>0</v>
      </c>
      <c r="M734" s="175"/>
      <c r="N734" s="52">
        <v>1</v>
      </c>
      <c r="O734" s="55">
        <v>43015</v>
      </c>
      <c r="P734" s="77" t="s">
        <v>65</v>
      </c>
      <c r="Q734" s="67" t="s">
        <v>108</v>
      </c>
      <c r="R734" s="177" t="s">
        <v>107</v>
      </c>
      <c r="S734" s="177" t="s">
        <v>66</v>
      </c>
      <c r="T734" s="52" t="s">
        <v>66</v>
      </c>
      <c r="U734" s="178" t="s">
        <v>368</v>
      </c>
      <c r="V734" s="178" t="s">
        <v>623</v>
      </c>
      <c r="W734" s="175" t="s">
        <v>609</v>
      </c>
      <c r="X734" s="175" t="s">
        <v>609</v>
      </c>
      <c r="Y734" s="175"/>
      <c r="Z734" s="175"/>
      <c r="AA734" s="175"/>
      <c r="AB734" s="175"/>
      <c r="AC734" s="175">
        <v>1</v>
      </c>
      <c r="AD734" s="175"/>
      <c r="AE734" s="177" t="s">
        <v>2975</v>
      </c>
      <c r="AF734" s="179">
        <f>VLOOKUP($J734,context!$K$2:$AC$348,5,FALSE)</f>
        <v>0</v>
      </c>
      <c r="AG734" s="179">
        <f>VLOOKUP($J734,context!$K$2:$AC$348,6,FALSE)</f>
        <v>0</v>
      </c>
      <c r="AH734" s="179">
        <f>VLOOKUP($J734,context!$K$2:$AC$348,7,FALSE)</f>
        <v>0</v>
      </c>
      <c r="AI734" s="179">
        <f>VLOOKUP($J734,context!$K$2:$AC$348,8,FALSE)</f>
        <v>1</v>
      </c>
      <c r="AJ734" s="179">
        <f>VLOOKUP($J734,context!$K$2:$AC$348,9,FALSE)</f>
        <v>0.2</v>
      </c>
      <c r="AK734" s="179">
        <f>VLOOKUP($J734,context!$K$2:$AC$348,10,FALSE)</f>
        <v>1</v>
      </c>
      <c r="AL734" s="179">
        <f>VLOOKUP($J734,context!$K$2:$AC$348,11,FALSE)</f>
        <v>0.2</v>
      </c>
      <c r="AM734" s="179">
        <f>VLOOKUP($J734,context!$K$2:$AC$348,12,FALSE)</f>
        <v>0</v>
      </c>
      <c r="AN734" s="179">
        <f>VLOOKUP($J734,context!$K$2:$AC$348,13,FALSE)</f>
        <v>0</v>
      </c>
      <c r="AO734" s="179">
        <f>VLOOKUP($J734,context!$K$2:$AC$348,14,FALSE)</f>
        <v>0</v>
      </c>
      <c r="AP734" s="179">
        <f>VLOOKUP($J734,context!$K$2:$AC$348,15,FALSE)</f>
        <v>0</v>
      </c>
      <c r="AQ734" s="179">
        <f>VLOOKUP($J734,context!$K$2:$AC$348,16,FALSE)</f>
        <v>0.4</v>
      </c>
      <c r="AR734" s="149">
        <f t="shared" si="13"/>
        <v>2.8000000000000003</v>
      </c>
    </row>
    <row r="735" spans="1:44" s="122" customFormat="1">
      <c r="A735" s="52">
        <v>535</v>
      </c>
      <c r="B735" s="52" t="s">
        <v>13</v>
      </c>
      <c r="C735" s="114" t="s">
        <v>1732</v>
      </c>
      <c r="D735" s="59"/>
      <c r="E735" s="69" t="s">
        <v>1778</v>
      </c>
      <c r="F735" s="69" t="s">
        <v>1779</v>
      </c>
      <c r="G735" s="61" t="s">
        <v>107</v>
      </c>
      <c r="H735" s="61"/>
      <c r="I735" s="61" t="s">
        <v>107</v>
      </c>
      <c r="J735" s="70" t="s">
        <v>107</v>
      </c>
      <c r="K735" s="69" t="s">
        <v>1756</v>
      </c>
      <c r="L735" s="77">
        <v>0</v>
      </c>
      <c r="M735" s="61"/>
      <c r="N735" s="6">
        <v>1</v>
      </c>
      <c r="O735" s="64"/>
      <c r="P735" s="77" t="s">
        <v>65</v>
      </c>
      <c r="Q735" s="67" t="s">
        <v>108</v>
      </c>
      <c r="R735" s="68" t="s">
        <v>107</v>
      </c>
      <c r="S735" s="74" t="s">
        <v>66</v>
      </c>
      <c r="T735" s="115" t="s">
        <v>66</v>
      </c>
      <c r="U735" s="121" t="s">
        <v>368</v>
      </c>
      <c r="V735" s="121" t="s">
        <v>623</v>
      </c>
      <c r="W735" s="61"/>
      <c r="X735" s="61"/>
      <c r="Y735" s="61"/>
      <c r="Z735" s="72"/>
      <c r="AA735" s="7"/>
      <c r="AB735" s="61"/>
      <c r="AC735" s="77">
        <v>1</v>
      </c>
      <c r="AD735" s="66"/>
      <c r="AE735" s="70" t="s">
        <v>2975</v>
      </c>
      <c r="AF735" s="149">
        <f>VLOOKUP($J735,context!$K$2:$AC$348,5,FALSE)</f>
        <v>0</v>
      </c>
      <c r="AG735" s="149">
        <f>VLOOKUP($J735,context!$K$2:$AC$348,6,FALSE)</f>
        <v>0</v>
      </c>
      <c r="AH735" s="149">
        <f>VLOOKUP($J735,context!$K$2:$AC$348,7,FALSE)</f>
        <v>0</v>
      </c>
      <c r="AI735" s="149">
        <f>VLOOKUP($J735,context!$K$2:$AC$348,8,FALSE)</f>
        <v>1</v>
      </c>
      <c r="AJ735" s="149">
        <f>VLOOKUP($J735,context!$K$2:$AC$348,9,FALSE)</f>
        <v>0.2</v>
      </c>
      <c r="AK735" s="149">
        <f>VLOOKUP($J735,context!$K$2:$AC$348,10,FALSE)</f>
        <v>1</v>
      </c>
      <c r="AL735" s="149">
        <f>VLOOKUP($J735,context!$K$2:$AC$348,11,FALSE)</f>
        <v>0.2</v>
      </c>
      <c r="AM735" s="149">
        <f>VLOOKUP($J735,context!$K$2:$AC$348,12,FALSE)</f>
        <v>0</v>
      </c>
      <c r="AN735" s="149">
        <f>VLOOKUP($J735,context!$K$2:$AC$348,13,FALSE)</f>
        <v>0</v>
      </c>
      <c r="AO735" s="149">
        <f>VLOOKUP($J735,context!$K$2:$AC$348,14,FALSE)</f>
        <v>0</v>
      </c>
      <c r="AP735" s="149">
        <f>VLOOKUP($J735,context!$K$2:$AC$348,15,FALSE)</f>
        <v>0</v>
      </c>
      <c r="AQ735" s="149">
        <f>VLOOKUP($J735,context!$K$2:$AC$348,16,FALSE)</f>
        <v>0.4</v>
      </c>
      <c r="AR735" s="149">
        <f t="shared" si="13"/>
        <v>2.8000000000000003</v>
      </c>
    </row>
    <row r="736" spans="1:44" s="122" customFormat="1" hidden="1">
      <c r="A736" s="52">
        <v>589</v>
      </c>
      <c r="B736" s="52" t="s">
        <v>13</v>
      </c>
      <c r="C736" s="114" t="s">
        <v>1732</v>
      </c>
      <c r="D736" s="59"/>
      <c r="E736" s="69" t="s">
        <v>1891</v>
      </c>
      <c r="F736" s="61">
        <v>2</v>
      </c>
      <c r="G736" s="69" t="s">
        <v>112</v>
      </c>
      <c r="H736" s="61"/>
      <c r="I736" s="69" t="s">
        <v>112</v>
      </c>
      <c r="J736" s="70" t="s">
        <v>107</v>
      </c>
      <c r="K736" s="69" t="s">
        <v>1858</v>
      </c>
      <c r="L736" s="77">
        <v>1</v>
      </c>
      <c r="M736" s="61" t="s">
        <v>1859</v>
      </c>
      <c r="N736" s="6">
        <v>1</v>
      </c>
      <c r="O736" s="64"/>
      <c r="P736" s="77" t="s">
        <v>65</v>
      </c>
      <c r="Q736" s="67" t="s">
        <v>108</v>
      </c>
      <c r="R736" s="68" t="s">
        <v>107</v>
      </c>
      <c r="S736" s="74" t="s">
        <v>66</v>
      </c>
      <c r="T736" s="115" t="s">
        <v>66</v>
      </c>
      <c r="U736" s="121" t="s">
        <v>368</v>
      </c>
      <c r="V736" s="121" t="s">
        <v>623</v>
      </c>
      <c r="W736" s="61"/>
      <c r="X736" s="61"/>
      <c r="Y736" s="61"/>
      <c r="Z736" s="72"/>
      <c r="AA736" s="7"/>
      <c r="AB736" s="61"/>
      <c r="AC736" s="77">
        <v>1</v>
      </c>
      <c r="AD736" s="66"/>
      <c r="AE736" s="70" t="s">
        <v>2975</v>
      </c>
      <c r="AF736" s="149">
        <f>VLOOKUP($J736,context!$K$2:$AC$348,5,FALSE)</f>
        <v>0</v>
      </c>
      <c r="AG736" s="149">
        <f>VLOOKUP($J736,context!$K$2:$AC$348,6,FALSE)</f>
        <v>0</v>
      </c>
      <c r="AH736" s="149">
        <f>VLOOKUP($J736,context!$K$2:$AC$348,7,FALSE)</f>
        <v>0</v>
      </c>
      <c r="AI736" s="149">
        <f>VLOOKUP($J736,context!$K$2:$AC$348,8,FALSE)</f>
        <v>1</v>
      </c>
      <c r="AJ736" s="149">
        <f>VLOOKUP($J736,context!$K$2:$AC$348,9,FALSE)</f>
        <v>0.2</v>
      </c>
      <c r="AK736" s="149">
        <f>VLOOKUP($J736,context!$K$2:$AC$348,10,FALSE)</f>
        <v>1</v>
      </c>
      <c r="AL736" s="149">
        <f>VLOOKUP($J736,context!$K$2:$AC$348,11,FALSE)</f>
        <v>0.2</v>
      </c>
      <c r="AM736" s="149">
        <f>VLOOKUP($J736,context!$K$2:$AC$348,12,FALSE)</f>
        <v>0</v>
      </c>
      <c r="AN736" s="149">
        <f>VLOOKUP($J736,context!$K$2:$AC$348,13,FALSE)</f>
        <v>0</v>
      </c>
      <c r="AO736" s="149">
        <f>VLOOKUP($J736,context!$K$2:$AC$348,14,FALSE)</f>
        <v>0</v>
      </c>
      <c r="AP736" s="149">
        <f>VLOOKUP($J736,context!$K$2:$AC$348,15,FALSE)</f>
        <v>0</v>
      </c>
      <c r="AQ736" s="149">
        <f>VLOOKUP($J736,context!$K$2:$AC$348,16,FALSE)</f>
        <v>0.4</v>
      </c>
      <c r="AR736" s="149">
        <f t="shared" si="13"/>
        <v>2.8000000000000003</v>
      </c>
    </row>
    <row r="737" spans="1:44" s="122" customFormat="1" hidden="1">
      <c r="A737" s="52">
        <v>825</v>
      </c>
      <c r="B737" s="52" t="s">
        <v>13</v>
      </c>
      <c r="C737" s="117" t="s">
        <v>1902</v>
      </c>
      <c r="D737" s="59"/>
      <c r="E737" s="69" t="s">
        <v>2271</v>
      </c>
      <c r="F737" s="61"/>
      <c r="G737" s="62" t="s">
        <v>112</v>
      </c>
      <c r="H737" s="61"/>
      <c r="I737" s="69"/>
      <c r="J737" s="70" t="s">
        <v>107</v>
      </c>
      <c r="K737" s="61" t="s">
        <v>2226</v>
      </c>
      <c r="L737" s="77">
        <v>0</v>
      </c>
      <c r="M737" s="61"/>
      <c r="N737" s="6">
        <v>1</v>
      </c>
      <c r="O737" s="64"/>
      <c r="P737" s="77" t="s">
        <v>65</v>
      </c>
      <c r="Q737" s="67" t="s">
        <v>108</v>
      </c>
      <c r="R737" s="68" t="s">
        <v>107</v>
      </c>
      <c r="S737" s="74" t="s">
        <v>66</v>
      </c>
      <c r="T737" s="115" t="s">
        <v>66</v>
      </c>
      <c r="U737" s="121" t="s">
        <v>368</v>
      </c>
      <c r="V737" s="121" t="s">
        <v>623</v>
      </c>
      <c r="W737" s="61"/>
      <c r="X737" s="61"/>
      <c r="Y737" s="61"/>
      <c r="Z737" s="72"/>
      <c r="AA737" s="7"/>
      <c r="AB737" s="61"/>
      <c r="AC737" s="77">
        <v>1</v>
      </c>
      <c r="AD737" s="66"/>
      <c r="AE737" s="70" t="s">
        <v>2975</v>
      </c>
      <c r="AF737" s="149">
        <f>VLOOKUP($J737,context!$K$2:$AC$348,5,FALSE)</f>
        <v>0</v>
      </c>
      <c r="AG737" s="149">
        <f>VLOOKUP($J737,context!$K$2:$AC$348,6,FALSE)</f>
        <v>0</v>
      </c>
      <c r="AH737" s="149">
        <f>VLOOKUP($J737,context!$K$2:$AC$348,7,FALSE)</f>
        <v>0</v>
      </c>
      <c r="AI737" s="149">
        <f>VLOOKUP($J737,context!$K$2:$AC$348,8,FALSE)</f>
        <v>1</v>
      </c>
      <c r="AJ737" s="149">
        <f>VLOOKUP($J737,context!$K$2:$AC$348,9,FALSE)</f>
        <v>0.2</v>
      </c>
      <c r="AK737" s="149">
        <f>VLOOKUP($J737,context!$K$2:$AC$348,10,FALSE)</f>
        <v>1</v>
      </c>
      <c r="AL737" s="149">
        <f>VLOOKUP($J737,context!$K$2:$AC$348,11,FALSE)</f>
        <v>0.2</v>
      </c>
      <c r="AM737" s="149">
        <f>VLOOKUP($J737,context!$K$2:$AC$348,12,FALSE)</f>
        <v>0</v>
      </c>
      <c r="AN737" s="149">
        <f>VLOOKUP($J737,context!$K$2:$AC$348,13,FALSE)</f>
        <v>0</v>
      </c>
      <c r="AO737" s="149">
        <f>VLOOKUP($J737,context!$K$2:$AC$348,14,FALSE)</f>
        <v>0</v>
      </c>
      <c r="AP737" s="149">
        <f>VLOOKUP($J737,context!$K$2:$AC$348,15,FALSE)</f>
        <v>0</v>
      </c>
      <c r="AQ737" s="149">
        <f>VLOOKUP($J737,context!$K$2:$AC$348,16,FALSE)</f>
        <v>0.4</v>
      </c>
      <c r="AR737" s="149">
        <f t="shared" si="13"/>
        <v>2.8000000000000003</v>
      </c>
    </row>
    <row r="738" spans="1:44" s="122" customFormat="1" hidden="1">
      <c r="A738" s="122">
        <v>914</v>
      </c>
      <c r="B738" s="52" t="s">
        <v>13</v>
      </c>
      <c r="C738" s="123" t="s">
        <v>2413</v>
      </c>
      <c r="D738" s="123" t="s">
        <v>2468</v>
      </c>
      <c r="E738" s="122" t="s">
        <v>2414</v>
      </c>
      <c r="F738" s="122">
        <v>3</v>
      </c>
      <c r="G738" s="124" t="s">
        <v>107</v>
      </c>
      <c r="J738" s="70" t="s">
        <v>107</v>
      </c>
      <c r="K738" s="122" t="s">
        <v>2469</v>
      </c>
      <c r="L738" s="77">
        <v>0</v>
      </c>
      <c r="N738" s="6">
        <v>1</v>
      </c>
      <c r="O738" s="55">
        <v>41641</v>
      </c>
      <c r="P738" s="77" t="s">
        <v>65</v>
      </c>
      <c r="Q738" s="67" t="s">
        <v>108</v>
      </c>
      <c r="R738" s="68" t="s">
        <v>107</v>
      </c>
      <c r="S738" s="74" t="s">
        <v>66</v>
      </c>
      <c r="T738" s="115" t="s">
        <v>66</v>
      </c>
      <c r="U738" s="121" t="s">
        <v>368</v>
      </c>
      <c r="V738" s="121" t="s">
        <v>623</v>
      </c>
      <c r="W738" s="69" t="s">
        <v>609</v>
      </c>
      <c r="X738" s="69" t="s">
        <v>609</v>
      </c>
      <c r="AC738" s="77">
        <v>1</v>
      </c>
      <c r="AD738" s="66"/>
      <c r="AE738" s="70" t="s">
        <v>2975</v>
      </c>
      <c r="AF738" s="149">
        <f>VLOOKUP($J738,context!$K$2:$AC$348,5,FALSE)</f>
        <v>0</v>
      </c>
      <c r="AG738" s="149">
        <f>VLOOKUP($J738,context!$K$2:$AC$348,6,FALSE)</f>
        <v>0</v>
      </c>
      <c r="AH738" s="149">
        <f>VLOOKUP($J738,context!$K$2:$AC$348,7,FALSE)</f>
        <v>0</v>
      </c>
      <c r="AI738" s="149">
        <f>VLOOKUP($J738,context!$K$2:$AC$348,8,FALSE)</f>
        <v>1</v>
      </c>
      <c r="AJ738" s="149">
        <f>VLOOKUP($J738,context!$K$2:$AC$348,9,FALSE)</f>
        <v>0.2</v>
      </c>
      <c r="AK738" s="149">
        <f>VLOOKUP($J738,context!$K$2:$AC$348,10,FALSE)</f>
        <v>1</v>
      </c>
      <c r="AL738" s="149">
        <f>VLOOKUP($J738,context!$K$2:$AC$348,11,FALSE)</f>
        <v>0.2</v>
      </c>
      <c r="AM738" s="149">
        <f>VLOOKUP($J738,context!$K$2:$AC$348,12,FALSE)</f>
        <v>0</v>
      </c>
      <c r="AN738" s="149">
        <f>VLOOKUP($J738,context!$K$2:$AC$348,13,FALSE)</f>
        <v>0</v>
      </c>
      <c r="AO738" s="149">
        <f>VLOOKUP($J738,context!$K$2:$AC$348,14,FALSE)</f>
        <v>0</v>
      </c>
      <c r="AP738" s="149">
        <f>VLOOKUP($J738,context!$K$2:$AC$348,15,FALSE)</f>
        <v>0</v>
      </c>
      <c r="AQ738" s="149">
        <f>VLOOKUP($J738,context!$K$2:$AC$348,16,FALSE)</f>
        <v>0.4</v>
      </c>
      <c r="AR738" s="149">
        <f t="shared" si="13"/>
        <v>2.8000000000000003</v>
      </c>
    </row>
    <row r="739" spans="1:44" s="122" customFormat="1" hidden="1">
      <c r="A739" s="122">
        <v>944</v>
      </c>
      <c r="B739" s="52" t="s">
        <v>13</v>
      </c>
      <c r="C739" s="66" t="s">
        <v>32</v>
      </c>
      <c r="D739" s="52"/>
      <c r="E739" s="77" t="s">
        <v>1190</v>
      </c>
      <c r="F739" s="50">
        <v>3</v>
      </c>
      <c r="G739" s="50" t="s">
        <v>112</v>
      </c>
      <c r="H739" s="77"/>
      <c r="I739" s="69" t="s">
        <v>107</v>
      </c>
      <c r="J739" s="70" t="s">
        <v>107</v>
      </c>
      <c r="K739" s="77"/>
      <c r="L739" s="77">
        <v>0</v>
      </c>
      <c r="M739" s="77"/>
      <c r="N739" s="6">
        <v>1</v>
      </c>
      <c r="O739" s="55">
        <v>42328</v>
      </c>
      <c r="P739" s="77" t="s">
        <v>65</v>
      </c>
      <c r="Q739" s="67" t="s">
        <v>108</v>
      </c>
      <c r="R739" s="68" t="s">
        <v>107</v>
      </c>
      <c r="S739" s="74" t="s">
        <v>66</v>
      </c>
      <c r="T739" s="115" t="s">
        <v>66</v>
      </c>
      <c r="U739" s="121" t="s">
        <v>368</v>
      </c>
      <c r="V739" s="121" t="s">
        <v>623</v>
      </c>
      <c r="W739" s="69" t="s">
        <v>609</v>
      </c>
      <c r="X739" s="69" t="s">
        <v>609</v>
      </c>
      <c r="Y739" s="77"/>
      <c r="Z739" s="77"/>
      <c r="AA739" s="7"/>
      <c r="AB739" s="77"/>
      <c r="AC739" s="77">
        <v>1</v>
      </c>
      <c r="AD739" s="7"/>
      <c r="AE739" s="70" t="s">
        <v>2975</v>
      </c>
      <c r="AF739" s="149">
        <f>VLOOKUP($J739,context!$K$2:$AC$348,5,FALSE)</f>
        <v>0</v>
      </c>
      <c r="AG739" s="149">
        <f>VLOOKUP($J739,context!$K$2:$AC$348,6,FALSE)</f>
        <v>0</v>
      </c>
      <c r="AH739" s="149">
        <f>VLOOKUP($J739,context!$K$2:$AC$348,7,FALSE)</f>
        <v>0</v>
      </c>
      <c r="AI739" s="149">
        <f>VLOOKUP($J739,context!$K$2:$AC$348,8,FALSE)</f>
        <v>1</v>
      </c>
      <c r="AJ739" s="149">
        <f>VLOOKUP($J739,context!$K$2:$AC$348,9,FALSE)</f>
        <v>0.2</v>
      </c>
      <c r="AK739" s="149">
        <f>VLOOKUP($J739,context!$K$2:$AC$348,10,FALSE)</f>
        <v>1</v>
      </c>
      <c r="AL739" s="149">
        <f>VLOOKUP($J739,context!$K$2:$AC$348,11,FALSE)</f>
        <v>0.2</v>
      </c>
      <c r="AM739" s="149">
        <f>VLOOKUP($J739,context!$K$2:$AC$348,12,FALSE)</f>
        <v>0</v>
      </c>
      <c r="AN739" s="149">
        <f>VLOOKUP($J739,context!$K$2:$AC$348,13,FALSE)</f>
        <v>0</v>
      </c>
      <c r="AO739" s="149">
        <f>VLOOKUP($J739,context!$K$2:$AC$348,14,FALSE)</f>
        <v>0</v>
      </c>
      <c r="AP739" s="149">
        <f>VLOOKUP($J739,context!$K$2:$AC$348,15,FALSE)</f>
        <v>0</v>
      </c>
      <c r="AQ739" s="149">
        <f>VLOOKUP($J739,context!$K$2:$AC$348,16,FALSE)</f>
        <v>0.4</v>
      </c>
      <c r="AR739" s="149">
        <f t="shared" si="13"/>
        <v>2.8000000000000003</v>
      </c>
    </row>
    <row r="740" spans="1:44" s="122" customFormat="1" hidden="1">
      <c r="A740" s="52">
        <v>590</v>
      </c>
      <c r="B740" s="52" t="s">
        <v>13</v>
      </c>
      <c r="C740" s="114" t="s">
        <v>1732</v>
      </c>
      <c r="D740" s="59"/>
      <c r="E740" s="69" t="s">
        <v>1891</v>
      </c>
      <c r="F740" s="61">
        <v>3</v>
      </c>
      <c r="G740" s="69" t="s">
        <v>1698</v>
      </c>
      <c r="H740" s="61"/>
      <c r="I740" s="69" t="s">
        <v>1698</v>
      </c>
      <c r="J740" s="70" t="s">
        <v>1896</v>
      </c>
      <c r="K740" s="61" t="s">
        <v>1860</v>
      </c>
      <c r="L740" s="77">
        <v>0</v>
      </c>
      <c r="M740" s="61" t="s">
        <v>1861</v>
      </c>
      <c r="N740" s="6">
        <v>1</v>
      </c>
      <c r="O740" s="64"/>
      <c r="P740" s="77" t="s">
        <v>65</v>
      </c>
      <c r="Q740" s="67" t="s">
        <v>108</v>
      </c>
      <c r="R740" s="68" t="s">
        <v>107</v>
      </c>
      <c r="S740" s="74" t="s">
        <v>66</v>
      </c>
      <c r="T740" s="115" t="s">
        <v>66</v>
      </c>
      <c r="U740" s="121" t="s">
        <v>368</v>
      </c>
      <c r="V740" s="121" t="s">
        <v>623</v>
      </c>
      <c r="W740" s="61"/>
      <c r="X740" s="61"/>
      <c r="Y740" s="61"/>
      <c r="Z740" s="72"/>
      <c r="AA740" s="7"/>
      <c r="AB740" s="61"/>
      <c r="AC740" s="77">
        <v>1</v>
      </c>
      <c r="AD740" s="161" t="s">
        <v>2784</v>
      </c>
      <c r="AE740" s="70" t="s">
        <v>2981</v>
      </c>
      <c r="AF740" s="149">
        <f>VLOOKUP($J740,context!$K$2:$AC$348,5,FALSE)</f>
        <v>0</v>
      </c>
      <c r="AG740" s="149">
        <f>VLOOKUP($J740,context!$K$2:$AC$348,6,FALSE)</f>
        <v>0</v>
      </c>
      <c r="AH740" s="149">
        <f>VLOOKUP($J740,context!$K$2:$AC$348,7,FALSE)</f>
        <v>0</v>
      </c>
      <c r="AI740" s="149">
        <f>VLOOKUP($J740,context!$K$2:$AC$348,8,FALSE)</f>
        <v>1</v>
      </c>
      <c r="AJ740" s="149">
        <f>VLOOKUP($J740,context!$K$2:$AC$348,9,FALSE)</f>
        <v>0.2</v>
      </c>
      <c r="AK740" s="149">
        <f>VLOOKUP($J740,context!$K$2:$AC$348,10,FALSE)</f>
        <v>1</v>
      </c>
      <c r="AL740" s="149">
        <f>VLOOKUP($J740,context!$K$2:$AC$348,11,FALSE)</f>
        <v>0.2</v>
      </c>
      <c r="AM740" s="149">
        <f>VLOOKUP($J740,context!$K$2:$AC$348,12,FALSE)</f>
        <v>0</v>
      </c>
      <c r="AN740" s="149">
        <f>VLOOKUP($J740,context!$K$2:$AC$348,13,FALSE)</f>
        <v>0</v>
      </c>
      <c r="AO740" s="149">
        <f>VLOOKUP($J740,context!$K$2:$AC$348,14,FALSE)</f>
        <v>0</v>
      </c>
      <c r="AP740" s="149">
        <f>VLOOKUP($J740,context!$K$2:$AC$348,15,FALSE)</f>
        <v>0</v>
      </c>
      <c r="AQ740" s="149">
        <f>VLOOKUP($J740,context!$K$2:$AC$348,16,FALSE)</f>
        <v>0.4</v>
      </c>
      <c r="AR740" s="149">
        <f t="shared" si="13"/>
        <v>2.8000000000000003</v>
      </c>
    </row>
    <row r="741" spans="1:44" s="122" customFormat="1" hidden="1">
      <c r="A741" s="52">
        <v>621</v>
      </c>
      <c r="B741" s="52" t="s">
        <v>13</v>
      </c>
      <c r="C741" s="117" t="s">
        <v>1902</v>
      </c>
      <c r="D741" s="59"/>
      <c r="E741" s="69" t="s">
        <v>2271</v>
      </c>
      <c r="F741" s="61"/>
      <c r="G741" s="62" t="s">
        <v>1922</v>
      </c>
      <c r="H741" s="61"/>
      <c r="I741" s="69"/>
      <c r="J741" s="70" t="s">
        <v>1896</v>
      </c>
      <c r="K741" s="61" t="s">
        <v>1860</v>
      </c>
      <c r="L741" s="77">
        <v>0</v>
      </c>
      <c r="M741" s="61"/>
      <c r="N741" s="6">
        <v>1</v>
      </c>
      <c r="O741" s="64"/>
      <c r="P741" s="77" t="s">
        <v>65</v>
      </c>
      <c r="Q741" s="67" t="s">
        <v>108</v>
      </c>
      <c r="R741" s="68" t="s">
        <v>107</v>
      </c>
      <c r="S741" s="74" t="s">
        <v>66</v>
      </c>
      <c r="T741" s="115" t="s">
        <v>66</v>
      </c>
      <c r="U741" s="121" t="s">
        <v>2398</v>
      </c>
      <c r="V741" s="121" t="s">
        <v>623</v>
      </c>
      <c r="W741" s="61"/>
      <c r="X741" s="61"/>
      <c r="Y741" s="61"/>
      <c r="Z741" s="72"/>
      <c r="AA741" s="7"/>
      <c r="AB741" s="61"/>
      <c r="AC741" s="77">
        <v>1</v>
      </c>
      <c r="AD741" s="161" t="s">
        <v>2784</v>
      </c>
      <c r="AE741" s="70" t="s">
        <v>2981</v>
      </c>
      <c r="AF741" s="149">
        <f>VLOOKUP($J741,context!$K$2:$AC$348,5,FALSE)</f>
        <v>0</v>
      </c>
      <c r="AG741" s="149">
        <f>VLOOKUP($J741,context!$K$2:$AC$348,6,FALSE)</f>
        <v>0</v>
      </c>
      <c r="AH741" s="149">
        <f>VLOOKUP($J741,context!$K$2:$AC$348,7,FALSE)</f>
        <v>0</v>
      </c>
      <c r="AI741" s="149">
        <f>VLOOKUP($J741,context!$K$2:$AC$348,8,FALSE)</f>
        <v>1</v>
      </c>
      <c r="AJ741" s="149">
        <f>VLOOKUP($J741,context!$K$2:$AC$348,9,FALSE)</f>
        <v>0.2</v>
      </c>
      <c r="AK741" s="149">
        <f>VLOOKUP($J741,context!$K$2:$AC$348,10,FALSE)</f>
        <v>1</v>
      </c>
      <c r="AL741" s="149">
        <f>VLOOKUP($J741,context!$K$2:$AC$348,11,FALSE)</f>
        <v>0.2</v>
      </c>
      <c r="AM741" s="149">
        <f>VLOOKUP($J741,context!$K$2:$AC$348,12,FALSE)</f>
        <v>0</v>
      </c>
      <c r="AN741" s="149">
        <f>VLOOKUP($J741,context!$K$2:$AC$348,13,FALSE)</f>
        <v>0</v>
      </c>
      <c r="AO741" s="149">
        <f>VLOOKUP($J741,context!$K$2:$AC$348,14,FALSE)</f>
        <v>0</v>
      </c>
      <c r="AP741" s="149">
        <f>VLOOKUP($J741,context!$K$2:$AC$348,15,FALSE)</f>
        <v>0</v>
      </c>
      <c r="AQ741" s="149">
        <f>VLOOKUP($J741,context!$K$2:$AC$348,16,FALSE)</f>
        <v>0.4</v>
      </c>
      <c r="AR741" s="149">
        <f t="shared" si="13"/>
        <v>2.8000000000000003</v>
      </c>
    </row>
    <row r="742" spans="1:44" s="122" customFormat="1" hidden="1">
      <c r="A742" s="52">
        <v>11</v>
      </c>
      <c r="B742" s="52" t="s">
        <v>13</v>
      </c>
      <c r="C742" s="66" t="s">
        <v>21</v>
      </c>
      <c r="D742" s="52"/>
      <c r="E742" s="50" t="s">
        <v>605</v>
      </c>
      <c r="F742" s="50">
        <v>3</v>
      </c>
      <c r="G742" s="50" t="s">
        <v>115</v>
      </c>
      <c r="H742" s="77"/>
      <c r="I742" s="69" t="s">
        <v>119</v>
      </c>
      <c r="J742" s="129" t="s">
        <v>623</v>
      </c>
      <c r="K742" s="77" t="s">
        <v>624</v>
      </c>
      <c r="L742" s="77">
        <v>0</v>
      </c>
      <c r="M742" s="77"/>
      <c r="N742" s="6">
        <v>1</v>
      </c>
      <c r="O742" s="55"/>
      <c r="P742" s="77" t="s">
        <v>65</v>
      </c>
      <c r="Q742" s="67" t="s">
        <v>108</v>
      </c>
      <c r="R742" s="68" t="s">
        <v>107</v>
      </c>
      <c r="S742" s="74" t="s">
        <v>66</v>
      </c>
      <c r="T742" s="115" t="s">
        <v>66</v>
      </c>
      <c r="U742" s="121" t="s">
        <v>119</v>
      </c>
      <c r="V742" s="121" t="s">
        <v>623</v>
      </c>
      <c r="W742" s="69" t="s">
        <v>609</v>
      </c>
      <c r="X742" s="69" t="s">
        <v>609</v>
      </c>
      <c r="Y742" s="77"/>
      <c r="Z742" s="77"/>
      <c r="AA742" s="7"/>
      <c r="AB742" s="77"/>
      <c r="AC742" s="77">
        <v>1</v>
      </c>
      <c r="AD742" s="161" t="s">
        <v>2784</v>
      </c>
      <c r="AE742" s="70" t="s">
        <v>2982</v>
      </c>
      <c r="AF742" s="149">
        <f>VLOOKUP($J742,context!$K$2:$AC$348,5,FALSE)</f>
        <v>0</v>
      </c>
      <c r="AG742" s="149">
        <f>VLOOKUP($J742,context!$K$2:$AC$348,6,FALSE)</f>
        <v>0</v>
      </c>
      <c r="AH742" s="149">
        <f>VLOOKUP($J742,context!$K$2:$AC$348,7,FALSE)</f>
        <v>0</v>
      </c>
      <c r="AI742" s="149">
        <f>VLOOKUP($J742,context!$K$2:$AC$348,8,FALSE)</f>
        <v>1</v>
      </c>
      <c r="AJ742" s="149">
        <f>VLOOKUP($J742,context!$K$2:$AC$348,9,FALSE)</f>
        <v>0.2</v>
      </c>
      <c r="AK742" s="149">
        <f>VLOOKUP($J742,context!$K$2:$AC$348,10,FALSE)</f>
        <v>1</v>
      </c>
      <c r="AL742" s="149">
        <f>VLOOKUP($J742,context!$K$2:$AC$348,11,FALSE)</f>
        <v>0.2</v>
      </c>
      <c r="AM742" s="149">
        <f>VLOOKUP($J742,context!$K$2:$AC$348,12,FALSE)</f>
        <v>0</v>
      </c>
      <c r="AN742" s="149">
        <f>VLOOKUP($J742,context!$K$2:$AC$348,13,FALSE)</f>
        <v>0</v>
      </c>
      <c r="AO742" s="149">
        <f>VLOOKUP($J742,context!$K$2:$AC$348,14,FALSE)</f>
        <v>0</v>
      </c>
      <c r="AP742" s="149">
        <f>VLOOKUP($J742,context!$K$2:$AC$348,15,FALSE)</f>
        <v>0</v>
      </c>
      <c r="AQ742" s="149">
        <f>VLOOKUP($J742,context!$K$2:$AC$348,16,FALSE)</f>
        <v>0.4</v>
      </c>
      <c r="AR742" s="149">
        <f t="shared" si="13"/>
        <v>2.8000000000000003</v>
      </c>
    </row>
    <row r="743" spans="1:44" s="122" customFormat="1" hidden="1">
      <c r="A743" s="52">
        <v>32</v>
      </c>
      <c r="B743" s="52" t="s">
        <v>13</v>
      </c>
      <c r="C743" s="66" t="s">
        <v>44</v>
      </c>
      <c r="D743" s="52"/>
      <c r="E743" s="77" t="s">
        <v>629</v>
      </c>
      <c r="F743" s="50">
        <v>4</v>
      </c>
      <c r="G743" s="77" t="s">
        <v>118</v>
      </c>
      <c r="H743" s="77"/>
      <c r="I743" s="69" t="s">
        <v>118</v>
      </c>
      <c r="J743" s="70" t="s">
        <v>623</v>
      </c>
      <c r="K743" s="77" t="s">
        <v>661</v>
      </c>
      <c r="L743" s="77">
        <v>0</v>
      </c>
      <c r="M743" s="77"/>
      <c r="N743" s="6">
        <v>1</v>
      </c>
      <c r="O743" s="55"/>
      <c r="P743" s="77" t="s">
        <v>65</v>
      </c>
      <c r="Q743" s="67" t="s">
        <v>108</v>
      </c>
      <c r="R743" s="68" t="s">
        <v>107</v>
      </c>
      <c r="S743" s="74" t="s">
        <v>66</v>
      </c>
      <c r="T743" s="115" t="s">
        <v>66</v>
      </c>
      <c r="U743" s="121" t="s">
        <v>368</v>
      </c>
      <c r="V743" s="121" t="s">
        <v>623</v>
      </c>
      <c r="W743" s="69" t="s">
        <v>609</v>
      </c>
      <c r="X743" s="69" t="s">
        <v>609</v>
      </c>
      <c r="Y743" s="77"/>
      <c r="Z743" s="77"/>
      <c r="AA743" s="7"/>
      <c r="AB743" s="77"/>
      <c r="AC743" s="77">
        <v>1</v>
      </c>
      <c r="AD743" s="161" t="s">
        <v>2784</v>
      </c>
      <c r="AE743" s="70" t="s">
        <v>2982</v>
      </c>
      <c r="AF743" s="149">
        <f>VLOOKUP($J743,context!$K$2:$AC$348,5,FALSE)</f>
        <v>0</v>
      </c>
      <c r="AG743" s="149">
        <f>VLOOKUP($J743,context!$K$2:$AC$348,6,FALSE)</f>
        <v>0</v>
      </c>
      <c r="AH743" s="149">
        <f>VLOOKUP($J743,context!$K$2:$AC$348,7,FALSE)</f>
        <v>0</v>
      </c>
      <c r="AI743" s="149">
        <f>VLOOKUP($J743,context!$K$2:$AC$348,8,FALSE)</f>
        <v>1</v>
      </c>
      <c r="AJ743" s="149">
        <f>VLOOKUP($J743,context!$K$2:$AC$348,9,FALSE)</f>
        <v>0.2</v>
      </c>
      <c r="AK743" s="149">
        <f>VLOOKUP($J743,context!$K$2:$AC$348,10,FALSE)</f>
        <v>1</v>
      </c>
      <c r="AL743" s="149">
        <f>VLOOKUP($J743,context!$K$2:$AC$348,11,FALSE)</f>
        <v>0.2</v>
      </c>
      <c r="AM743" s="149">
        <f>VLOOKUP($J743,context!$K$2:$AC$348,12,FALSE)</f>
        <v>0</v>
      </c>
      <c r="AN743" s="149">
        <f>VLOOKUP($J743,context!$K$2:$AC$348,13,FALSE)</f>
        <v>0</v>
      </c>
      <c r="AO743" s="149">
        <f>VLOOKUP($J743,context!$K$2:$AC$348,14,FALSE)</f>
        <v>0</v>
      </c>
      <c r="AP743" s="149">
        <f>VLOOKUP($J743,context!$K$2:$AC$348,15,FALSE)</f>
        <v>0</v>
      </c>
      <c r="AQ743" s="149">
        <f>VLOOKUP($J743,context!$K$2:$AC$348,16,FALSE)</f>
        <v>0.4</v>
      </c>
      <c r="AR743" s="149">
        <f t="shared" si="13"/>
        <v>2.8000000000000003</v>
      </c>
    </row>
    <row r="744" spans="1:44" s="122" customFormat="1" hidden="1">
      <c r="A744" s="52">
        <v>232</v>
      </c>
      <c r="B744" s="52" t="s">
        <v>13</v>
      </c>
      <c r="C744" s="115" t="s">
        <v>41</v>
      </c>
      <c r="D744" s="52" t="s">
        <v>812</v>
      </c>
      <c r="E744" s="77" t="s">
        <v>842</v>
      </c>
      <c r="F744" s="50">
        <v>4</v>
      </c>
      <c r="G744" s="50" t="s">
        <v>117</v>
      </c>
      <c r="H744" s="50"/>
      <c r="I744" s="69" t="s">
        <v>117</v>
      </c>
      <c r="J744" s="70" t="s">
        <v>623</v>
      </c>
      <c r="K744" s="77" t="s">
        <v>661</v>
      </c>
      <c r="L744" s="77">
        <v>0</v>
      </c>
      <c r="M744" s="77" t="s">
        <v>815</v>
      </c>
      <c r="N744" s="6">
        <v>1</v>
      </c>
      <c r="O744" s="6"/>
      <c r="P744" s="77" t="s">
        <v>65</v>
      </c>
      <c r="Q744" s="67" t="s">
        <v>108</v>
      </c>
      <c r="R744" s="68" t="s">
        <v>107</v>
      </c>
      <c r="S744" s="74" t="s">
        <v>66</v>
      </c>
      <c r="T744" s="115" t="s">
        <v>66</v>
      </c>
      <c r="U744" s="121" t="s">
        <v>368</v>
      </c>
      <c r="V744" s="121" t="s">
        <v>623</v>
      </c>
      <c r="W744" s="69" t="s">
        <v>609</v>
      </c>
      <c r="X744" s="69" t="s">
        <v>609</v>
      </c>
      <c r="Y744" s="77"/>
      <c r="Z744" s="77"/>
      <c r="AA744" s="7"/>
      <c r="AB744" s="77"/>
      <c r="AC744" s="77">
        <v>1</v>
      </c>
      <c r="AD744" s="161" t="s">
        <v>2784</v>
      </c>
      <c r="AE744" s="70" t="s">
        <v>2982</v>
      </c>
      <c r="AF744" s="149">
        <f>VLOOKUP($J744,context!$K$2:$AC$348,5,FALSE)</f>
        <v>0</v>
      </c>
      <c r="AG744" s="149">
        <f>VLOOKUP($J744,context!$K$2:$AC$348,6,FALSE)</f>
        <v>0</v>
      </c>
      <c r="AH744" s="149">
        <f>VLOOKUP($J744,context!$K$2:$AC$348,7,FALSE)</f>
        <v>0</v>
      </c>
      <c r="AI744" s="149">
        <f>VLOOKUP($J744,context!$K$2:$AC$348,8,FALSE)</f>
        <v>1</v>
      </c>
      <c r="AJ744" s="149">
        <f>VLOOKUP($J744,context!$K$2:$AC$348,9,FALSE)</f>
        <v>0.2</v>
      </c>
      <c r="AK744" s="149">
        <f>VLOOKUP($J744,context!$K$2:$AC$348,10,FALSE)</f>
        <v>1</v>
      </c>
      <c r="AL744" s="149">
        <f>VLOOKUP($J744,context!$K$2:$AC$348,11,FALSE)</f>
        <v>0.2</v>
      </c>
      <c r="AM744" s="149">
        <f>VLOOKUP($J744,context!$K$2:$AC$348,12,FALSE)</f>
        <v>0</v>
      </c>
      <c r="AN744" s="149">
        <f>VLOOKUP($J744,context!$K$2:$AC$348,13,FALSE)</f>
        <v>0</v>
      </c>
      <c r="AO744" s="149">
        <f>VLOOKUP($J744,context!$K$2:$AC$348,14,FALSE)</f>
        <v>0</v>
      </c>
      <c r="AP744" s="149">
        <f>VLOOKUP($J744,context!$K$2:$AC$348,15,FALSE)</f>
        <v>0</v>
      </c>
      <c r="AQ744" s="149">
        <f>VLOOKUP($J744,context!$K$2:$AC$348,16,FALSE)</f>
        <v>0.4</v>
      </c>
      <c r="AR744" s="149">
        <f t="shared" si="13"/>
        <v>2.8000000000000003</v>
      </c>
    </row>
    <row r="745" spans="1:44" s="122" customFormat="1" hidden="1">
      <c r="A745" s="52">
        <v>479</v>
      </c>
      <c r="B745" s="52" t="s">
        <v>13</v>
      </c>
      <c r="C745" s="66" t="s">
        <v>29</v>
      </c>
      <c r="D745" s="52" t="s">
        <v>1159</v>
      </c>
      <c r="E745" s="77" t="s">
        <v>1160</v>
      </c>
      <c r="F745" s="50">
        <v>3</v>
      </c>
      <c r="G745" s="50" t="s">
        <v>1187</v>
      </c>
      <c r="H745" s="77" t="s">
        <v>116</v>
      </c>
      <c r="I745" s="69" t="s">
        <v>116</v>
      </c>
      <c r="J745" s="70" t="s">
        <v>623</v>
      </c>
      <c r="K745" s="77"/>
      <c r="L745" s="77">
        <v>0</v>
      </c>
      <c r="M745" s="77"/>
      <c r="N745" s="6">
        <v>1</v>
      </c>
      <c r="O745" s="55"/>
      <c r="P745" s="77" t="s">
        <v>65</v>
      </c>
      <c r="Q745" s="67" t="s">
        <v>108</v>
      </c>
      <c r="R745" s="68" t="s">
        <v>107</v>
      </c>
      <c r="S745" s="74" t="s">
        <v>66</v>
      </c>
      <c r="T745" s="115" t="s">
        <v>66</v>
      </c>
      <c r="U745" s="121" t="s">
        <v>119</v>
      </c>
      <c r="V745" s="121" t="s">
        <v>623</v>
      </c>
      <c r="W745" s="69" t="s">
        <v>609</v>
      </c>
      <c r="X745" s="69" t="s">
        <v>609</v>
      </c>
      <c r="Y745" s="77"/>
      <c r="Z745" s="77"/>
      <c r="AA745" s="7"/>
      <c r="AB745" s="77"/>
      <c r="AC745" s="77">
        <v>1</v>
      </c>
      <c r="AD745" s="161" t="s">
        <v>2784</v>
      </c>
      <c r="AE745" s="70" t="s">
        <v>2982</v>
      </c>
      <c r="AF745" s="149">
        <f>VLOOKUP($J745,context!$K$2:$AC$348,5,FALSE)</f>
        <v>0</v>
      </c>
      <c r="AG745" s="149">
        <f>VLOOKUP($J745,context!$K$2:$AC$348,6,FALSE)</f>
        <v>0</v>
      </c>
      <c r="AH745" s="149">
        <f>VLOOKUP($J745,context!$K$2:$AC$348,7,FALSE)</f>
        <v>0</v>
      </c>
      <c r="AI745" s="149">
        <f>VLOOKUP($J745,context!$K$2:$AC$348,8,FALSE)</f>
        <v>1</v>
      </c>
      <c r="AJ745" s="149">
        <f>VLOOKUP($J745,context!$K$2:$AC$348,9,FALSE)</f>
        <v>0.2</v>
      </c>
      <c r="AK745" s="149">
        <f>VLOOKUP($J745,context!$K$2:$AC$348,10,FALSE)</f>
        <v>1</v>
      </c>
      <c r="AL745" s="149">
        <f>VLOOKUP($J745,context!$K$2:$AC$348,11,FALSE)</f>
        <v>0.2</v>
      </c>
      <c r="AM745" s="149">
        <f>VLOOKUP($J745,context!$K$2:$AC$348,12,FALSE)</f>
        <v>0</v>
      </c>
      <c r="AN745" s="149">
        <f>VLOOKUP($J745,context!$K$2:$AC$348,13,FALSE)</f>
        <v>0</v>
      </c>
      <c r="AO745" s="149">
        <f>VLOOKUP($J745,context!$K$2:$AC$348,14,FALSE)</f>
        <v>0</v>
      </c>
      <c r="AP745" s="149">
        <f>VLOOKUP($J745,context!$K$2:$AC$348,15,FALSE)</f>
        <v>0</v>
      </c>
      <c r="AQ745" s="149">
        <f>VLOOKUP($J745,context!$K$2:$AC$348,16,FALSE)</f>
        <v>0.4</v>
      </c>
      <c r="AR745" s="149">
        <f t="shared" si="13"/>
        <v>2.8000000000000003</v>
      </c>
    </row>
    <row r="746" spans="1:44" s="122" customFormat="1" hidden="1">
      <c r="A746" s="52">
        <v>591</v>
      </c>
      <c r="B746" s="52" t="s">
        <v>13</v>
      </c>
      <c r="C746" s="114" t="s">
        <v>1732</v>
      </c>
      <c r="D746" s="59"/>
      <c r="E746" s="69" t="s">
        <v>1891</v>
      </c>
      <c r="F746" s="61">
        <v>3</v>
      </c>
      <c r="G746" s="69" t="s">
        <v>1706</v>
      </c>
      <c r="H746" s="61"/>
      <c r="I746" s="69" t="s">
        <v>1706</v>
      </c>
      <c r="J746" s="70" t="s">
        <v>623</v>
      </c>
      <c r="K746" s="61" t="s">
        <v>1862</v>
      </c>
      <c r="L746" s="77">
        <v>0</v>
      </c>
      <c r="M746" s="61" t="s">
        <v>1863</v>
      </c>
      <c r="N746" s="6">
        <v>1</v>
      </c>
      <c r="O746" s="64"/>
      <c r="P746" s="77" t="s">
        <v>65</v>
      </c>
      <c r="Q746" s="67" t="s">
        <v>108</v>
      </c>
      <c r="R746" s="68" t="s">
        <v>107</v>
      </c>
      <c r="S746" s="74" t="s">
        <v>66</v>
      </c>
      <c r="T746" s="115" t="s">
        <v>66</v>
      </c>
      <c r="U746" s="121" t="s">
        <v>119</v>
      </c>
      <c r="V746" s="121" t="s">
        <v>623</v>
      </c>
      <c r="W746" s="61"/>
      <c r="X746" s="61"/>
      <c r="Y746" s="61"/>
      <c r="Z746" s="72"/>
      <c r="AA746" s="7"/>
      <c r="AB746" s="61"/>
      <c r="AC746" s="77">
        <v>1</v>
      </c>
      <c r="AD746" s="161" t="s">
        <v>2784</v>
      </c>
      <c r="AE746" s="70" t="s">
        <v>2982</v>
      </c>
      <c r="AF746" s="149">
        <f>VLOOKUP($J746,context!$K$2:$AC$348,5,FALSE)</f>
        <v>0</v>
      </c>
      <c r="AG746" s="149">
        <f>VLOOKUP($J746,context!$K$2:$AC$348,6,FALSE)</f>
        <v>0</v>
      </c>
      <c r="AH746" s="149">
        <f>VLOOKUP($J746,context!$K$2:$AC$348,7,FALSE)</f>
        <v>0</v>
      </c>
      <c r="AI746" s="149">
        <f>VLOOKUP($J746,context!$K$2:$AC$348,8,FALSE)</f>
        <v>1</v>
      </c>
      <c r="AJ746" s="149">
        <f>VLOOKUP($J746,context!$K$2:$AC$348,9,FALSE)</f>
        <v>0.2</v>
      </c>
      <c r="AK746" s="149">
        <f>VLOOKUP($J746,context!$K$2:$AC$348,10,FALSE)</f>
        <v>1</v>
      </c>
      <c r="AL746" s="149">
        <f>VLOOKUP($J746,context!$K$2:$AC$348,11,FALSE)</f>
        <v>0.2</v>
      </c>
      <c r="AM746" s="149">
        <f>VLOOKUP($J746,context!$K$2:$AC$348,12,FALSE)</f>
        <v>0</v>
      </c>
      <c r="AN746" s="149">
        <f>VLOOKUP($J746,context!$K$2:$AC$348,13,FALSE)</f>
        <v>0</v>
      </c>
      <c r="AO746" s="149">
        <f>VLOOKUP($J746,context!$K$2:$AC$348,14,FALSE)</f>
        <v>0</v>
      </c>
      <c r="AP746" s="149">
        <f>VLOOKUP($J746,context!$K$2:$AC$348,15,FALSE)</f>
        <v>0</v>
      </c>
      <c r="AQ746" s="149">
        <f>VLOOKUP($J746,context!$K$2:$AC$348,16,FALSE)</f>
        <v>0.4</v>
      </c>
      <c r="AR746" s="149">
        <f t="shared" si="13"/>
        <v>2.8000000000000003</v>
      </c>
    </row>
    <row r="747" spans="1:44" s="122" customFormat="1" hidden="1">
      <c r="A747" s="52">
        <v>678</v>
      </c>
      <c r="B747" s="52" t="s">
        <v>13</v>
      </c>
      <c r="C747" s="117" t="s">
        <v>1902</v>
      </c>
      <c r="D747" s="59"/>
      <c r="E747" s="69" t="s">
        <v>2271</v>
      </c>
      <c r="F747" s="61"/>
      <c r="G747" s="62" t="s">
        <v>1706</v>
      </c>
      <c r="H747" s="61"/>
      <c r="I747" s="69"/>
      <c r="J747" s="70" t="s">
        <v>623</v>
      </c>
      <c r="K747" s="61" t="s">
        <v>1862</v>
      </c>
      <c r="L747" s="77">
        <v>0</v>
      </c>
      <c r="M747" s="61"/>
      <c r="N747" s="6">
        <v>1</v>
      </c>
      <c r="O747" s="64"/>
      <c r="P747" s="77" t="s">
        <v>65</v>
      </c>
      <c r="Q747" s="67" t="s">
        <v>108</v>
      </c>
      <c r="R747" s="68" t="s">
        <v>107</v>
      </c>
      <c r="S747" s="74" t="s">
        <v>66</v>
      </c>
      <c r="T747" s="115" t="s">
        <v>66</v>
      </c>
      <c r="U747" s="121" t="s">
        <v>119</v>
      </c>
      <c r="V747" s="121" t="s">
        <v>623</v>
      </c>
      <c r="W747" s="61"/>
      <c r="X747" s="61"/>
      <c r="Y747" s="61"/>
      <c r="Z747" s="72"/>
      <c r="AA747" s="7"/>
      <c r="AB747" s="61"/>
      <c r="AC747" s="77">
        <v>1</v>
      </c>
      <c r="AD747" s="161" t="s">
        <v>2784</v>
      </c>
      <c r="AE747" s="70" t="s">
        <v>2982</v>
      </c>
      <c r="AF747" s="149">
        <f>VLOOKUP($J747,context!$K$2:$AC$348,5,FALSE)</f>
        <v>0</v>
      </c>
      <c r="AG747" s="149">
        <f>VLOOKUP($J747,context!$K$2:$AC$348,6,FALSE)</f>
        <v>0</v>
      </c>
      <c r="AH747" s="149">
        <f>VLOOKUP($J747,context!$K$2:$AC$348,7,FALSE)</f>
        <v>0</v>
      </c>
      <c r="AI747" s="149">
        <f>VLOOKUP($J747,context!$K$2:$AC$348,8,FALSE)</f>
        <v>1</v>
      </c>
      <c r="AJ747" s="149">
        <f>VLOOKUP($J747,context!$K$2:$AC$348,9,FALSE)</f>
        <v>0.2</v>
      </c>
      <c r="AK747" s="149">
        <f>VLOOKUP($J747,context!$K$2:$AC$348,10,FALSE)</f>
        <v>1</v>
      </c>
      <c r="AL747" s="149">
        <f>VLOOKUP($J747,context!$K$2:$AC$348,11,FALSE)</f>
        <v>0.2</v>
      </c>
      <c r="AM747" s="149">
        <f>VLOOKUP($J747,context!$K$2:$AC$348,12,FALSE)</f>
        <v>0</v>
      </c>
      <c r="AN747" s="149">
        <f>VLOOKUP($J747,context!$K$2:$AC$348,13,FALSE)</f>
        <v>0</v>
      </c>
      <c r="AO747" s="149">
        <f>VLOOKUP($J747,context!$K$2:$AC$348,14,FALSE)</f>
        <v>0</v>
      </c>
      <c r="AP747" s="149">
        <f>VLOOKUP($J747,context!$K$2:$AC$348,15,FALSE)</f>
        <v>0</v>
      </c>
      <c r="AQ747" s="149">
        <f>VLOOKUP($J747,context!$K$2:$AC$348,16,FALSE)</f>
        <v>0.4</v>
      </c>
      <c r="AR747" s="149">
        <f t="shared" si="13"/>
        <v>2.8000000000000003</v>
      </c>
    </row>
    <row r="748" spans="1:44" s="122" customFormat="1" hidden="1">
      <c r="A748" s="52">
        <v>9</v>
      </c>
      <c r="B748" s="52" t="s">
        <v>13</v>
      </c>
      <c r="C748" s="66" t="s">
        <v>21</v>
      </c>
      <c r="D748" s="52"/>
      <c r="E748" s="50" t="s">
        <v>605</v>
      </c>
      <c r="F748" s="50">
        <v>3</v>
      </c>
      <c r="G748" s="50" t="s">
        <v>104</v>
      </c>
      <c r="H748" s="77"/>
      <c r="I748" s="69" t="s">
        <v>113</v>
      </c>
      <c r="J748" s="129" t="s">
        <v>620</v>
      </c>
      <c r="K748" s="77" t="s">
        <v>621</v>
      </c>
      <c r="L748" s="77">
        <v>0</v>
      </c>
      <c r="M748" s="77"/>
      <c r="N748" s="6">
        <v>1</v>
      </c>
      <c r="O748" s="55"/>
      <c r="P748" s="77" t="s">
        <v>65</v>
      </c>
      <c r="Q748" s="67" t="s">
        <v>108</v>
      </c>
      <c r="R748" s="68" t="s">
        <v>107</v>
      </c>
      <c r="S748" s="74" t="s">
        <v>66</v>
      </c>
      <c r="T748" s="115" t="s">
        <v>66</v>
      </c>
      <c r="U748" s="121" t="s">
        <v>113</v>
      </c>
      <c r="V748" s="121" t="s">
        <v>116</v>
      </c>
      <c r="W748" s="69" t="s">
        <v>609</v>
      </c>
      <c r="X748" s="69" t="s">
        <v>609</v>
      </c>
      <c r="Y748" s="77"/>
      <c r="Z748" s="77"/>
      <c r="AA748" s="7"/>
      <c r="AB748" s="77"/>
      <c r="AC748" s="77">
        <v>1</v>
      </c>
      <c r="AD748" s="161" t="s">
        <v>2784</v>
      </c>
      <c r="AE748" s="70" t="s">
        <v>2983</v>
      </c>
      <c r="AF748" s="149">
        <f>VLOOKUP($J748,context!$K$2:$AC$348,5,FALSE)</f>
        <v>0</v>
      </c>
      <c r="AG748" s="149">
        <f>VLOOKUP($J748,context!$K$2:$AC$348,6,FALSE)</f>
        <v>0</v>
      </c>
      <c r="AH748" s="149">
        <f>VLOOKUP($J748,context!$K$2:$AC$348,7,FALSE)</f>
        <v>0</v>
      </c>
      <c r="AI748" s="149">
        <f>VLOOKUP($J748,context!$K$2:$AC$348,8,FALSE)</f>
        <v>1</v>
      </c>
      <c r="AJ748" s="149">
        <f>VLOOKUP($J748,context!$K$2:$AC$348,9,FALSE)</f>
        <v>0.2</v>
      </c>
      <c r="AK748" s="149">
        <f>VLOOKUP($J748,context!$K$2:$AC$348,10,FALSE)</f>
        <v>1</v>
      </c>
      <c r="AL748" s="149">
        <f>VLOOKUP($J748,context!$K$2:$AC$348,11,FALSE)</f>
        <v>0.2</v>
      </c>
      <c r="AM748" s="149">
        <f>VLOOKUP($J748,context!$K$2:$AC$348,12,FALSE)</f>
        <v>0</v>
      </c>
      <c r="AN748" s="149">
        <f>VLOOKUP($J748,context!$K$2:$AC$348,13,FALSE)</f>
        <v>0</v>
      </c>
      <c r="AO748" s="149">
        <f>VLOOKUP($J748,context!$K$2:$AC$348,14,FALSE)</f>
        <v>0</v>
      </c>
      <c r="AP748" s="149">
        <f>VLOOKUP($J748,context!$K$2:$AC$348,15,FALSE)</f>
        <v>0</v>
      </c>
      <c r="AQ748" s="149">
        <f>VLOOKUP($J748,context!$K$2:$AC$348,16,FALSE)</f>
        <v>0.4</v>
      </c>
      <c r="AR748" s="149">
        <f t="shared" si="13"/>
        <v>2.8000000000000003</v>
      </c>
    </row>
    <row r="749" spans="1:44" s="122" customFormat="1" hidden="1">
      <c r="A749" s="52">
        <v>384</v>
      </c>
      <c r="B749" s="52" t="s">
        <v>2708</v>
      </c>
      <c r="C749" s="66" t="s">
        <v>905</v>
      </c>
      <c r="D749" s="52"/>
      <c r="E749" s="77" t="s">
        <v>906</v>
      </c>
      <c r="F749" s="50">
        <v>5</v>
      </c>
      <c r="G749" s="50" t="s">
        <v>107</v>
      </c>
      <c r="H749" s="77" t="s">
        <v>1097</v>
      </c>
      <c r="I749" s="69" t="s">
        <v>1098</v>
      </c>
      <c r="J749" s="70" t="s">
        <v>620</v>
      </c>
      <c r="K749" s="77"/>
      <c r="L749" s="77">
        <v>0</v>
      </c>
      <c r="M749" s="77"/>
      <c r="N749" s="6">
        <v>1</v>
      </c>
      <c r="O749" s="55">
        <v>43015</v>
      </c>
      <c r="P749" s="77" t="s">
        <v>65</v>
      </c>
      <c r="Q749" s="67" t="s">
        <v>108</v>
      </c>
      <c r="R749" s="68" t="s">
        <v>107</v>
      </c>
      <c r="S749" s="74" t="s">
        <v>66</v>
      </c>
      <c r="T749" s="115" t="s">
        <v>66</v>
      </c>
      <c r="U749" s="121" t="s">
        <v>368</v>
      </c>
      <c r="V749" s="121" t="s">
        <v>116</v>
      </c>
      <c r="W749" s="69" t="s">
        <v>609</v>
      </c>
      <c r="X749" s="69" t="s">
        <v>609</v>
      </c>
      <c r="Y749" s="69" t="s">
        <v>609</v>
      </c>
      <c r="Z749" s="77"/>
      <c r="AA749" s="7"/>
      <c r="AB749" s="77"/>
      <c r="AC749" s="77">
        <v>1</v>
      </c>
      <c r="AD749" s="161" t="s">
        <v>2784</v>
      </c>
      <c r="AE749" s="70" t="s">
        <v>2983</v>
      </c>
      <c r="AF749" s="149">
        <f>VLOOKUP($J749,context!$K$2:$AC$348,5,FALSE)</f>
        <v>0</v>
      </c>
      <c r="AG749" s="149">
        <f>VLOOKUP($J749,context!$K$2:$AC$348,6,FALSE)</f>
        <v>0</v>
      </c>
      <c r="AH749" s="149">
        <f>VLOOKUP($J749,context!$K$2:$AC$348,7,FALSE)</f>
        <v>0</v>
      </c>
      <c r="AI749" s="149">
        <f>VLOOKUP($J749,context!$K$2:$AC$348,8,FALSE)</f>
        <v>1</v>
      </c>
      <c r="AJ749" s="149">
        <f>VLOOKUP($J749,context!$K$2:$AC$348,9,FALSE)</f>
        <v>0.2</v>
      </c>
      <c r="AK749" s="149">
        <f>VLOOKUP($J749,context!$K$2:$AC$348,10,FALSE)</f>
        <v>1</v>
      </c>
      <c r="AL749" s="149">
        <f>VLOOKUP($J749,context!$K$2:$AC$348,11,FALSE)</f>
        <v>0.2</v>
      </c>
      <c r="AM749" s="149">
        <f>VLOOKUP($J749,context!$K$2:$AC$348,12,FALSE)</f>
        <v>0</v>
      </c>
      <c r="AN749" s="149">
        <f>VLOOKUP($J749,context!$K$2:$AC$348,13,FALSE)</f>
        <v>0</v>
      </c>
      <c r="AO749" s="149">
        <f>VLOOKUP($J749,context!$K$2:$AC$348,14,FALSE)</f>
        <v>0</v>
      </c>
      <c r="AP749" s="149">
        <f>VLOOKUP($J749,context!$K$2:$AC$348,15,FALSE)</f>
        <v>0</v>
      </c>
      <c r="AQ749" s="149">
        <f>VLOOKUP($J749,context!$K$2:$AC$348,16,FALSE)</f>
        <v>0.4</v>
      </c>
      <c r="AR749" s="149">
        <f t="shared" si="13"/>
        <v>2.8000000000000003</v>
      </c>
    </row>
    <row r="750" spans="1:44" s="122" customFormat="1" hidden="1">
      <c r="A750" s="52">
        <v>592</v>
      </c>
      <c r="B750" s="52" t="s">
        <v>13</v>
      </c>
      <c r="C750" s="114" t="s">
        <v>1732</v>
      </c>
      <c r="D750" s="59"/>
      <c r="E750" s="69" t="s">
        <v>1891</v>
      </c>
      <c r="F750" s="61">
        <v>3</v>
      </c>
      <c r="G750" s="69" t="s">
        <v>1707</v>
      </c>
      <c r="H750" s="61"/>
      <c r="I750" s="69" t="s">
        <v>1707</v>
      </c>
      <c r="J750" s="70" t="s">
        <v>620</v>
      </c>
      <c r="K750" s="61" t="s">
        <v>1864</v>
      </c>
      <c r="L750" s="77">
        <v>0</v>
      </c>
      <c r="M750" s="61" t="s">
        <v>1865</v>
      </c>
      <c r="N750" s="6">
        <v>1</v>
      </c>
      <c r="O750" s="64"/>
      <c r="P750" s="77" t="s">
        <v>65</v>
      </c>
      <c r="Q750" s="67" t="s">
        <v>108</v>
      </c>
      <c r="R750" s="68" t="s">
        <v>107</v>
      </c>
      <c r="S750" s="74" t="s">
        <v>66</v>
      </c>
      <c r="T750" s="115" t="s">
        <v>66</v>
      </c>
      <c r="U750" s="121" t="s">
        <v>113</v>
      </c>
      <c r="V750" s="121" t="s">
        <v>116</v>
      </c>
      <c r="W750" s="69" t="s">
        <v>609</v>
      </c>
      <c r="X750" s="69" t="s">
        <v>609</v>
      </c>
      <c r="Y750" s="61"/>
      <c r="Z750" s="72"/>
      <c r="AA750" s="7"/>
      <c r="AB750" s="61"/>
      <c r="AC750" s="77">
        <v>1</v>
      </c>
      <c r="AD750" s="161" t="s">
        <v>2784</v>
      </c>
      <c r="AE750" s="70" t="s">
        <v>2983</v>
      </c>
      <c r="AF750" s="149">
        <f>VLOOKUP($J750,context!$K$2:$AC$348,5,FALSE)</f>
        <v>0</v>
      </c>
      <c r="AG750" s="149">
        <f>VLOOKUP($J750,context!$K$2:$AC$348,6,FALSE)</f>
        <v>0</v>
      </c>
      <c r="AH750" s="149">
        <f>VLOOKUP($J750,context!$K$2:$AC$348,7,FALSE)</f>
        <v>0</v>
      </c>
      <c r="AI750" s="149">
        <f>VLOOKUP($J750,context!$K$2:$AC$348,8,FALSE)</f>
        <v>1</v>
      </c>
      <c r="AJ750" s="149">
        <f>VLOOKUP($J750,context!$K$2:$AC$348,9,FALSE)</f>
        <v>0.2</v>
      </c>
      <c r="AK750" s="149">
        <f>VLOOKUP($J750,context!$K$2:$AC$348,10,FALSE)</f>
        <v>1</v>
      </c>
      <c r="AL750" s="149">
        <f>VLOOKUP($J750,context!$K$2:$AC$348,11,FALSE)</f>
        <v>0.2</v>
      </c>
      <c r="AM750" s="149">
        <f>VLOOKUP($J750,context!$K$2:$AC$348,12,FALSE)</f>
        <v>0</v>
      </c>
      <c r="AN750" s="149">
        <f>VLOOKUP($J750,context!$K$2:$AC$348,13,FALSE)</f>
        <v>0</v>
      </c>
      <c r="AO750" s="149">
        <f>VLOOKUP($J750,context!$K$2:$AC$348,14,FALSE)</f>
        <v>0</v>
      </c>
      <c r="AP750" s="149">
        <f>VLOOKUP($J750,context!$K$2:$AC$348,15,FALSE)</f>
        <v>0</v>
      </c>
      <c r="AQ750" s="149">
        <f>VLOOKUP($J750,context!$K$2:$AC$348,16,FALSE)</f>
        <v>0.4</v>
      </c>
      <c r="AR750" s="149">
        <f t="shared" si="13"/>
        <v>2.8000000000000003</v>
      </c>
    </row>
    <row r="751" spans="1:44" s="122" customFormat="1" hidden="1">
      <c r="A751" s="52">
        <v>728</v>
      </c>
      <c r="B751" s="52" t="s">
        <v>13</v>
      </c>
      <c r="C751" s="117" t="s">
        <v>1902</v>
      </c>
      <c r="D751" s="59"/>
      <c r="E751" s="69" t="s">
        <v>2271</v>
      </c>
      <c r="F751" s="61"/>
      <c r="G751" s="62" t="s">
        <v>2079</v>
      </c>
      <c r="H751" s="61"/>
      <c r="I751" s="69"/>
      <c r="J751" s="70" t="s">
        <v>620</v>
      </c>
      <c r="K751" s="61" t="s">
        <v>1864</v>
      </c>
      <c r="L751" s="77">
        <v>0</v>
      </c>
      <c r="M751" s="61"/>
      <c r="N751" s="6">
        <v>1</v>
      </c>
      <c r="O751" s="64"/>
      <c r="P751" s="77" t="s">
        <v>65</v>
      </c>
      <c r="Q751" s="67" t="s">
        <v>108</v>
      </c>
      <c r="R751" s="68" t="s">
        <v>107</v>
      </c>
      <c r="S751" s="74" t="s">
        <v>66</v>
      </c>
      <c r="T751" s="115" t="s">
        <v>66</v>
      </c>
      <c r="U751" s="121" t="s">
        <v>113</v>
      </c>
      <c r="V751" s="121" t="s">
        <v>116</v>
      </c>
      <c r="W751" s="69" t="s">
        <v>609</v>
      </c>
      <c r="X751" s="69" t="s">
        <v>609</v>
      </c>
      <c r="Y751" s="61"/>
      <c r="Z751" s="72"/>
      <c r="AA751" s="7"/>
      <c r="AB751" s="61"/>
      <c r="AC751" s="77">
        <v>1</v>
      </c>
      <c r="AD751" s="161" t="s">
        <v>2784</v>
      </c>
      <c r="AE751" s="70" t="s">
        <v>2983</v>
      </c>
      <c r="AF751" s="149">
        <f>VLOOKUP($J751,context!$K$2:$AC$348,5,FALSE)</f>
        <v>0</v>
      </c>
      <c r="AG751" s="149">
        <f>VLOOKUP($J751,context!$K$2:$AC$348,6,FALSE)</f>
        <v>0</v>
      </c>
      <c r="AH751" s="149">
        <f>VLOOKUP($J751,context!$K$2:$AC$348,7,FALSE)</f>
        <v>0</v>
      </c>
      <c r="AI751" s="149">
        <f>VLOOKUP($J751,context!$K$2:$AC$348,8,FALSE)</f>
        <v>1</v>
      </c>
      <c r="AJ751" s="149">
        <f>VLOOKUP($J751,context!$K$2:$AC$348,9,FALSE)</f>
        <v>0.2</v>
      </c>
      <c r="AK751" s="149">
        <f>VLOOKUP($J751,context!$K$2:$AC$348,10,FALSE)</f>
        <v>1</v>
      </c>
      <c r="AL751" s="149">
        <f>VLOOKUP($J751,context!$K$2:$AC$348,11,FALSE)</f>
        <v>0.2</v>
      </c>
      <c r="AM751" s="149">
        <f>VLOOKUP($J751,context!$K$2:$AC$348,12,FALSE)</f>
        <v>0</v>
      </c>
      <c r="AN751" s="149">
        <f>VLOOKUP($J751,context!$K$2:$AC$348,13,FALSE)</f>
        <v>0</v>
      </c>
      <c r="AO751" s="149">
        <f>VLOOKUP($J751,context!$K$2:$AC$348,14,FALSE)</f>
        <v>0</v>
      </c>
      <c r="AP751" s="149">
        <f>VLOOKUP($J751,context!$K$2:$AC$348,15,FALSE)</f>
        <v>0</v>
      </c>
      <c r="AQ751" s="149">
        <f>VLOOKUP($J751,context!$K$2:$AC$348,16,FALSE)</f>
        <v>0.4</v>
      </c>
      <c r="AR751" s="149">
        <f t="shared" si="13"/>
        <v>2.8000000000000003</v>
      </c>
    </row>
    <row r="752" spans="1:44" s="122" customFormat="1">
      <c r="A752" s="52">
        <v>548</v>
      </c>
      <c r="B752" s="52" t="s">
        <v>2708</v>
      </c>
      <c r="C752" s="66" t="s">
        <v>1771</v>
      </c>
      <c r="D752" s="59"/>
      <c r="E752" s="69" t="s">
        <v>1778</v>
      </c>
      <c r="F752" s="69" t="s">
        <v>1779</v>
      </c>
      <c r="G752" s="61" t="s">
        <v>1772</v>
      </c>
      <c r="H752" s="61"/>
      <c r="I752" s="61" t="s">
        <v>1772</v>
      </c>
      <c r="J752" s="70" t="s">
        <v>1772</v>
      </c>
      <c r="K752" s="69" t="s">
        <v>1773</v>
      </c>
      <c r="L752" s="69"/>
      <c r="M752" s="61"/>
      <c r="N752" s="63">
        <v>1</v>
      </c>
      <c r="O752" s="64"/>
      <c r="P752" s="122" t="s">
        <v>65</v>
      </c>
      <c r="Q752" s="67"/>
      <c r="R752" s="68" t="s">
        <v>608</v>
      </c>
      <c r="S752" s="74" t="s">
        <v>418</v>
      </c>
      <c r="T752" s="115" t="s">
        <v>418</v>
      </c>
      <c r="U752" s="121" t="s">
        <v>171</v>
      </c>
      <c r="V752" s="121"/>
      <c r="W752" s="61"/>
      <c r="X752" s="61"/>
      <c r="Y752" s="69" t="s">
        <v>609</v>
      </c>
      <c r="Z752" s="72"/>
      <c r="AA752" s="7"/>
      <c r="AB752" s="69" t="s">
        <v>2950</v>
      </c>
      <c r="AC752" s="61">
        <v>0</v>
      </c>
      <c r="AD752" s="66"/>
      <c r="AE752" s="131" t="s">
        <v>2776</v>
      </c>
      <c r="AF752" s="149">
        <f>VLOOKUP($J752,context!$K$2:$AC$348,5,FALSE)</f>
        <v>0</v>
      </c>
      <c r="AG752" s="149">
        <f>VLOOKUP($J752,context!$K$2:$AC$348,6,FALSE)</f>
        <v>0</v>
      </c>
      <c r="AH752" s="149">
        <f>VLOOKUP($J752,context!$K$2:$AC$348,7,FALSE)</f>
        <v>0</v>
      </c>
      <c r="AI752" s="149">
        <f>VLOOKUP($J752,context!$K$2:$AC$348,8,FALSE)</f>
        <v>0</v>
      </c>
      <c r="AJ752" s="149">
        <f>VLOOKUP($J752,context!$K$2:$AC$348,9,FALSE)</f>
        <v>0.2</v>
      </c>
      <c r="AK752" s="149">
        <f>VLOOKUP($J752,context!$K$2:$AC$348,10,FALSE)</f>
        <v>0.6</v>
      </c>
      <c r="AL752" s="149">
        <f>VLOOKUP($J752,context!$K$2:$AC$348,11,FALSE)</f>
        <v>1</v>
      </c>
      <c r="AM752" s="149">
        <f>VLOOKUP($J752,context!$K$2:$AC$348,12,FALSE)</f>
        <v>0</v>
      </c>
      <c r="AN752" s="149">
        <f>VLOOKUP($J752,context!$K$2:$AC$348,13,FALSE)</f>
        <v>1</v>
      </c>
      <c r="AO752" s="149">
        <f>VLOOKUP($J752,context!$K$2:$AC$348,14,FALSE)</f>
        <v>0</v>
      </c>
      <c r="AP752" s="149">
        <f>VLOOKUP($J752,context!$K$2:$AC$348,15,FALSE)</f>
        <v>0</v>
      </c>
      <c r="AQ752" s="149">
        <f>VLOOKUP($J752,context!$K$2:$AC$348,16,FALSE)</f>
        <v>0</v>
      </c>
      <c r="AR752" s="149">
        <f t="shared" si="13"/>
        <v>2.8</v>
      </c>
    </row>
    <row r="753" spans="1:46" s="122" customFormat="1" hidden="1">
      <c r="A753" s="52">
        <v>55</v>
      </c>
      <c r="B753" s="52" t="s">
        <v>13</v>
      </c>
      <c r="C753" s="66" t="s">
        <v>44</v>
      </c>
      <c r="D753" s="52"/>
      <c r="E753" s="77" t="s">
        <v>629</v>
      </c>
      <c r="F753" s="50">
        <v>4</v>
      </c>
      <c r="G753" s="77" t="s">
        <v>551</v>
      </c>
      <c r="H753" s="77"/>
      <c r="I753" s="69" t="s">
        <v>551</v>
      </c>
      <c r="J753" s="70" t="s">
        <v>1782</v>
      </c>
      <c r="K753" s="77" t="s">
        <v>701</v>
      </c>
      <c r="L753" s="77"/>
      <c r="M753" s="77"/>
      <c r="N753" s="6">
        <v>0.8</v>
      </c>
      <c r="O753" s="55"/>
      <c r="P753" s="77" t="s">
        <v>688</v>
      </c>
      <c r="Q753" s="67" t="s">
        <v>608</v>
      </c>
      <c r="R753" s="68" t="s">
        <v>608</v>
      </c>
      <c r="S753" s="74" t="s">
        <v>418</v>
      </c>
      <c r="T753" s="115" t="s">
        <v>418</v>
      </c>
      <c r="U753" s="121" t="s">
        <v>171</v>
      </c>
      <c r="V753" s="121"/>
      <c r="W753" s="77"/>
      <c r="X753" s="77"/>
      <c r="Y753" s="69" t="s">
        <v>609</v>
      </c>
      <c r="Z753" s="77"/>
      <c r="AA753" s="7"/>
      <c r="AB753" s="69" t="s">
        <v>2951</v>
      </c>
      <c r="AC753" s="69">
        <v>0</v>
      </c>
      <c r="AD753" s="7"/>
      <c r="AE753" s="131" t="s">
        <v>959</v>
      </c>
      <c r="AF753" s="149">
        <f>VLOOKUP($J753,context!$K$2:$AC$348,5,FALSE)</f>
        <v>0</v>
      </c>
      <c r="AG753" s="149">
        <f>VLOOKUP($J753,context!$K$2:$AC$348,6,FALSE)</f>
        <v>0</v>
      </c>
      <c r="AH753" s="149">
        <f>VLOOKUP($J753,context!$K$2:$AC$348,7,FALSE)</f>
        <v>0</v>
      </c>
      <c r="AI753" s="149">
        <f>VLOOKUP($J753,context!$K$2:$AC$348,8,FALSE)</f>
        <v>0</v>
      </c>
      <c r="AJ753" s="149">
        <f>VLOOKUP($J753,context!$K$2:$AC$348,9,FALSE)</f>
        <v>0</v>
      </c>
      <c r="AK753" s="149">
        <f>VLOOKUP($J753,context!$K$2:$AC$348,10,FALSE)</f>
        <v>0</v>
      </c>
      <c r="AL753" s="149">
        <f>VLOOKUP($J753,context!$K$2:$AC$348,11,FALSE)</f>
        <v>1</v>
      </c>
      <c r="AM753" s="149">
        <f>VLOOKUP($J753,context!$K$2:$AC$348,12,FALSE)</f>
        <v>0</v>
      </c>
      <c r="AN753" s="149">
        <f>VLOOKUP($J753,context!$K$2:$AC$348,13,FALSE)</f>
        <v>0.2</v>
      </c>
      <c r="AO753" s="149">
        <f>VLOOKUP($J753,context!$K$2:$AC$348,14,FALSE)</f>
        <v>0</v>
      </c>
      <c r="AP753" s="149">
        <f>VLOOKUP($J753,context!$K$2:$AC$348,15,FALSE)</f>
        <v>0</v>
      </c>
      <c r="AQ753" s="149">
        <f>VLOOKUP($J753,context!$K$2:$AC$348,16,FALSE)</f>
        <v>0.2</v>
      </c>
      <c r="AR753" s="149">
        <f t="shared" si="13"/>
        <v>1.4</v>
      </c>
      <c r="AS753" s="149">
        <f>MAX(AF753:AQ753)</f>
        <v>1</v>
      </c>
      <c r="AT753" s="149">
        <f>MIN(AF753:AQ753)</f>
        <v>0</v>
      </c>
    </row>
    <row r="754" spans="1:46" s="122" customFormat="1" hidden="1">
      <c r="A754" s="52">
        <v>243</v>
      </c>
      <c r="B754" s="52" t="s">
        <v>13</v>
      </c>
      <c r="C754" s="115" t="s">
        <v>41</v>
      </c>
      <c r="D754" s="52" t="s">
        <v>812</v>
      </c>
      <c r="E754" s="77" t="s">
        <v>842</v>
      </c>
      <c r="F754" s="50">
        <v>4</v>
      </c>
      <c r="G754" s="50" t="s">
        <v>550</v>
      </c>
      <c r="H754" s="50"/>
      <c r="I754" s="69" t="s">
        <v>550</v>
      </c>
      <c r="J754" s="70" t="s">
        <v>1782</v>
      </c>
      <c r="K754" s="77" t="s">
        <v>848</v>
      </c>
      <c r="L754" s="77"/>
      <c r="M754" s="77" t="s">
        <v>815</v>
      </c>
      <c r="N754" s="6">
        <v>0.8</v>
      </c>
      <c r="O754" s="6"/>
      <c r="P754" s="77" t="s">
        <v>688</v>
      </c>
      <c r="Q754" s="67" t="s">
        <v>608</v>
      </c>
      <c r="R754" s="68" t="s">
        <v>608</v>
      </c>
      <c r="S754" s="74" t="s">
        <v>418</v>
      </c>
      <c r="T754" s="115" t="s">
        <v>418</v>
      </c>
      <c r="U754" s="121" t="s">
        <v>171</v>
      </c>
      <c r="V754" s="121"/>
      <c r="W754" s="77"/>
      <c r="X754" s="77"/>
      <c r="Y754" s="69" t="s">
        <v>609</v>
      </c>
      <c r="Z754" s="77"/>
      <c r="AA754" s="7"/>
      <c r="AB754" s="69" t="s">
        <v>2951</v>
      </c>
      <c r="AC754" s="69">
        <v>0</v>
      </c>
      <c r="AD754" s="7"/>
      <c r="AE754" s="131" t="s">
        <v>959</v>
      </c>
      <c r="AF754" s="149">
        <f>VLOOKUP($J754,context!$K$2:$AC$348,5,FALSE)</f>
        <v>0</v>
      </c>
      <c r="AG754" s="149">
        <f>VLOOKUP($J754,context!$K$2:$AC$348,6,FALSE)</f>
        <v>0</v>
      </c>
      <c r="AH754" s="149">
        <f>VLOOKUP($J754,context!$K$2:$AC$348,7,FALSE)</f>
        <v>0</v>
      </c>
      <c r="AI754" s="149">
        <f>VLOOKUP($J754,context!$K$2:$AC$348,8,FALSE)</f>
        <v>0</v>
      </c>
      <c r="AJ754" s="149">
        <f>VLOOKUP($J754,context!$K$2:$AC$348,9,FALSE)</f>
        <v>0</v>
      </c>
      <c r="AK754" s="149">
        <f>VLOOKUP($J754,context!$K$2:$AC$348,10,FALSE)</f>
        <v>0</v>
      </c>
      <c r="AL754" s="149">
        <f>VLOOKUP($J754,context!$K$2:$AC$348,11,FALSE)</f>
        <v>1</v>
      </c>
      <c r="AM754" s="149">
        <f>VLOOKUP($J754,context!$K$2:$AC$348,12,FALSE)</f>
        <v>0</v>
      </c>
      <c r="AN754" s="149">
        <f>VLOOKUP($J754,context!$K$2:$AC$348,13,FALSE)</f>
        <v>0.2</v>
      </c>
      <c r="AO754" s="149">
        <f>VLOOKUP($J754,context!$K$2:$AC$348,14,FALSE)</f>
        <v>0</v>
      </c>
      <c r="AP754" s="149">
        <f>VLOOKUP($J754,context!$K$2:$AC$348,15,FALSE)</f>
        <v>0</v>
      </c>
      <c r="AQ754" s="149">
        <f>VLOOKUP($J754,context!$K$2:$AC$348,16,FALSE)</f>
        <v>0.2</v>
      </c>
      <c r="AR754" s="149">
        <f t="shared" si="13"/>
        <v>1.4</v>
      </c>
    </row>
    <row r="755" spans="1:46" s="175" customFormat="1" hidden="1">
      <c r="A755" s="52">
        <v>63</v>
      </c>
      <c r="B755" s="52" t="s">
        <v>13</v>
      </c>
      <c r="C755" s="66" t="s">
        <v>44</v>
      </c>
      <c r="D755" s="52"/>
      <c r="E755" s="77" t="s">
        <v>629</v>
      </c>
      <c r="F755" s="50">
        <v>4</v>
      </c>
      <c r="G755" s="77" t="s">
        <v>543</v>
      </c>
      <c r="H755" s="77"/>
      <c r="I755" s="69" t="s">
        <v>543</v>
      </c>
      <c r="J755" s="70" t="s">
        <v>543</v>
      </c>
      <c r="K755" s="77" t="s">
        <v>712</v>
      </c>
      <c r="L755" s="77"/>
      <c r="M755" s="77"/>
      <c r="N755" s="6">
        <v>0.8</v>
      </c>
      <c r="O755" s="55"/>
      <c r="P755" s="77" t="s">
        <v>65</v>
      </c>
      <c r="Q755" s="67" t="s">
        <v>108</v>
      </c>
      <c r="R755" s="68" t="s">
        <v>145</v>
      </c>
      <c r="S755" s="74" t="s">
        <v>66</v>
      </c>
      <c r="T755" s="115" t="s">
        <v>66</v>
      </c>
      <c r="U755" s="121" t="s">
        <v>171</v>
      </c>
      <c r="V755" s="121"/>
      <c r="W755" s="69"/>
      <c r="X755" s="77"/>
      <c r="Y755" s="77"/>
      <c r="Z755" s="69" t="s">
        <v>713</v>
      </c>
      <c r="AA755" s="7"/>
      <c r="AB755" s="69" t="s">
        <v>2973</v>
      </c>
      <c r="AC755" s="69">
        <v>-1</v>
      </c>
      <c r="AD755" s="7" t="s">
        <v>2858</v>
      </c>
      <c r="AE755" s="70" t="s">
        <v>2823</v>
      </c>
      <c r="AF755" s="149">
        <f>VLOOKUP($J755,context!$K$2:$AC$348,5,FALSE)</f>
        <v>1</v>
      </c>
      <c r="AG755" s="149">
        <f>VLOOKUP($J755,context!$K$2:$AC$348,6,FALSE)</f>
        <v>0</v>
      </c>
      <c r="AH755" s="149">
        <f>VLOOKUP($J755,context!$K$2:$AC$348,7,FALSE)</f>
        <v>0</v>
      </c>
      <c r="AI755" s="149">
        <f>VLOOKUP($J755,context!$K$2:$AC$348,8,FALSE)</f>
        <v>0.2</v>
      </c>
      <c r="AJ755" s="149">
        <f>VLOOKUP($J755,context!$K$2:$AC$348,9,FALSE)</f>
        <v>0</v>
      </c>
      <c r="AK755" s="149">
        <f>VLOOKUP($J755,context!$K$2:$AC$348,10,FALSE)</f>
        <v>0.6</v>
      </c>
      <c r="AL755" s="149">
        <f>VLOOKUP($J755,context!$K$2:$AC$348,11,FALSE)</f>
        <v>0.6</v>
      </c>
      <c r="AM755" s="149">
        <f>VLOOKUP($J755,context!$K$2:$AC$348,12,FALSE)</f>
        <v>0</v>
      </c>
      <c r="AN755" s="149">
        <f>VLOOKUP($J755,context!$K$2:$AC$348,13,FALSE)</f>
        <v>0.4</v>
      </c>
      <c r="AO755" s="149">
        <f>VLOOKUP($J755,context!$K$2:$AC$348,14,FALSE)</f>
        <v>0.2</v>
      </c>
      <c r="AP755" s="149">
        <f>VLOOKUP($J755,context!$K$2:$AC$348,15,FALSE)</f>
        <v>0</v>
      </c>
      <c r="AQ755" s="149">
        <f>VLOOKUP($J755,context!$K$2:$AC$348,16,FALSE)</f>
        <v>1</v>
      </c>
      <c r="AR755" s="179">
        <f t="shared" si="13"/>
        <v>4</v>
      </c>
    </row>
    <row r="756" spans="1:46" s="175" customFormat="1" hidden="1">
      <c r="A756" s="52">
        <v>406</v>
      </c>
      <c r="B756" s="52" t="s">
        <v>2708</v>
      </c>
      <c r="C756" s="52" t="s">
        <v>905</v>
      </c>
      <c r="D756" s="52"/>
      <c r="E756" s="175" t="s">
        <v>1104</v>
      </c>
      <c r="F756" s="176">
        <v>4</v>
      </c>
      <c r="G756" s="175" t="s">
        <v>1030</v>
      </c>
      <c r="H756" s="77"/>
      <c r="I756" s="69" t="s">
        <v>1030</v>
      </c>
      <c r="J756" s="177" t="s">
        <v>1032</v>
      </c>
      <c r="L756" s="77">
        <v>0</v>
      </c>
      <c r="N756" s="52">
        <v>0.8</v>
      </c>
      <c r="O756" s="55">
        <v>43015</v>
      </c>
      <c r="P756" s="77" t="s">
        <v>65</v>
      </c>
      <c r="Q756" s="67" t="s">
        <v>248</v>
      </c>
      <c r="R756" s="177" t="s">
        <v>248</v>
      </c>
      <c r="S756" s="177" t="s">
        <v>425</v>
      </c>
      <c r="T756" s="52" t="s">
        <v>425</v>
      </c>
      <c r="U756" s="178" t="s">
        <v>368</v>
      </c>
      <c r="V756" s="178"/>
      <c r="Z756" s="175" t="s">
        <v>1033</v>
      </c>
      <c r="AB756" s="175" t="s">
        <v>2953</v>
      </c>
      <c r="AC756" s="175">
        <v>-1</v>
      </c>
      <c r="AE756" s="177" t="s">
        <v>2823</v>
      </c>
      <c r="AF756" s="179" t="e">
        <f>VLOOKUP($J756,context!$K$2:$AC$348,5,FALSE)</f>
        <v>#N/A</v>
      </c>
      <c r="AG756" s="179" t="e">
        <f>VLOOKUP($J756,context!$K$2:$AC$348,6,FALSE)</f>
        <v>#N/A</v>
      </c>
      <c r="AH756" s="179" t="e">
        <f>VLOOKUP($J756,context!$K$2:$AC$348,7,FALSE)</f>
        <v>#N/A</v>
      </c>
      <c r="AI756" s="179" t="e">
        <f>VLOOKUP($J756,context!$K$2:$AC$348,8,FALSE)</f>
        <v>#N/A</v>
      </c>
      <c r="AJ756" s="179" t="e">
        <f>VLOOKUP($J756,context!$K$2:$AC$348,9,FALSE)</f>
        <v>#N/A</v>
      </c>
      <c r="AK756" s="179" t="e">
        <f>VLOOKUP($J756,context!$K$2:$AC$348,10,FALSE)</f>
        <v>#N/A</v>
      </c>
      <c r="AL756" s="179" t="e">
        <f>VLOOKUP($J756,context!$K$2:$AC$348,11,FALSE)</f>
        <v>#N/A</v>
      </c>
      <c r="AM756" s="179" t="e">
        <f>VLOOKUP($J756,context!$K$2:$AC$348,12,FALSE)</f>
        <v>#N/A</v>
      </c>
      <c r="AN756" s="179" t="e">
        <f>VLOOKUP($J756,context!$K$2:$AC$348,13,FALSE)</f>
        <v>#N/A</v>
      </c>
      <c r="AO756" s="179" t="e">
        <f>VLOOKUP($J756,context!$K$2:$AC$348,14,FALSE)</f>
        <v>#N/A</v>
      </c>
      <c r="AP756" s="179" t="e">
        <f>VLOOKUP($J756,context!$K$2:$AC$348,15,FALSE)</f>
        <v>#N/A</v>
      </c>
      <c r="AQ756" s="179" t="e">
        <f>VLOOKUP($J756,context!$K$2:$AC$348,16,FALSE)</f>
        <v>#N/A</v>
      </c>
      <c r="AR756" s="179" t="e">
        <f t="shared" si="13"/>
        <v>#N/A</v>
      </c>
    </row>
    <row r="757" spans="1:46" s="122" customFormat="1" hidden="1">
      <c r="A757" s="52">
        <v>417</v>
      </c>
      <c r="B757" s="52" t="s">
        <v>2708</v>
      </c>
      <c r="C757" s="52" t="s">
        <v>905</v>
      </c>
      <c r="D757" s="52"/>
      <c r="E757" s="175" t="s">
        <v>1104</v>
      </c>
      <c r="F757" s="176">
        <v>4</v>
      </c>
      <c r="G757" s="175" t="s">
        <v>1083</v>
      </c>
      <c r="H757" s="77"/>
      <c r="I757" s="69" t="s">
        <v>1083</v>
      </c>
      <c r="J757" s="177" t="s">
        <v>1114</v>
      </c>
      <c r="K757" s="175"/>
      <c r="L757" s="77">
        <v>0</v>
      </c>
      <c r="M757" s="175"/>
      <c r="N757" s="52">
        <v>0.8</v>
      </c>
      <c r="O757" s="55">
        <v>43015</v>
      </c>
      <c r="P757" s="77" t="s">
        <v>65</v>
      </c>
      <c r="Q757" s="67" t="s">
        <v>248</v>
      </c>
      <c r="R757" s="177" t="s">
        <v>248</v>
      </c>
      <c r="S757" s="177" t="s">
        <v>425</v>
      </c>
      <c r="T757" s="52" t="s">
        <v>425</v>
      </c>
      <c r="U757" s="178" t="s">
        <v>171</v>
      </c>
      <c r="V757" s="178"/>
      <c r="W757" s="175"/>
      <c r="X757" s="175"/>
      <c r="Y757" s="175"/>
      <c r="Z757" s="175" t="s">
        <v>1033</v>
      </c>
      <c r="AA757" s="175"/>
      <c r="AB757" s="175" t="s">
        <v>2953</v>
      </c>
      <c r="AC757" s="175">
        <v>-1</v>
      </c>
      <c r="AD757" s="175"/>
      <c r="AE757" s="177" t="s">
        <v>2823</v>
      </c>
      <c r="AF757" s="179" t="e">
        <f>VLOOKUP($J757,context!$K$2:$AC$348,5,FALSE)</f>
        <v>#N/A</v>
      </c>
      <c r="AG757" s="179" t="e">
        <f>VLOOKUP($J757,context!$K$2:$AC$348,6,FALSE)</f>
        <v>#N/A</v>
      </c>
      <c r="AH757" s="179" t="e">
        <f>VLOOKUP($J757,context!$K$2:$AC$348,7,FALSE)</f>
        <v>#N/A</v>
      </c>
      <c r="AI757" s="179" t="e">
        <f>VLOOKUP($J757,context!$K$2:$AC$348,8,FALSE)</f>
        <v>#N/A</v>
      </c>
      <c r="AJ757" s="179" t="e">
        <f>VLOOKUP($J757,context!$K$2:$AC$348,9,FALSE)</f>
        <v>#N/A</v>
      </c>
      <c r="AK757" s="179" t="e">
        <f>VLOOKUP($J757,context!$K$2:$AC$348,10,FALSE)</f>
        <v>#N/A</v>
      </c>
      <c r="AL757" s="179" t="e">
        <f>VLOOKUP($J757,context!$K$2:$AC$348,11,FALSE)</f>
        <v>#N/A</v>
      </c>
      <c r="AM757" s="179" t="e">
        <f>VLOOKUP($J757,context!$K$2:$AC$348,12,FALSE)</f>
        <v>#N/A</v>
      </c>
      <c r="AN757" s="179" t="e">
        <f>VLOOKUP($J757,context!$K$2:$AC$348,13,FALSE)</f>
        <v>#N/A</v>
      </c>
      <c r="AO757" s="179" t="e">
        <f>VLOOKUP($J757,context!$K$2:$AC$348,14,FALSE)</f>
        <v>#N/A</v>
      </c>
      <c r="AP757" s="179" t="e">
        <f>VLOOKUP($J757,context!$K$2:$AC$348,15,FALSE)</f>
        <v>#N/A</v>
      </c>
      <c r="AQ757" s="179" t="e">
        <f>VLOOKUP($J757,context!$K$2:$AC$348,16,FALSE)</f>
        <v>#N/A</v>
      </c>
      <c r="AR757" s="149" t="e">
        <f t="shared" si="13"/>
        <v>#N/A</v>
      </c>
    </row>
    <row r="758" spans="1:46" s="122" customFormat="1" hidden="1">
      <c r="A758" s="52">
        <v>64</v>
      </c>
      <c r="B758" s="52" t="s">
        <v>13</v>
      </c>
      <c r="C758" s="66" t="s">
        <v>44</v>
      </c>
      <c r="D758" s="52"/>
      <c r="E758" s="77" t="s">
        <v>629</v>
      </c>
      <c r="F758" s="50">
        <v>4</v>
      </c>
      <c r="G758" s="77" t="s">
        <v>526</v>
      </c>
      <c r="H758" s="77"/>
      <c r="I758" s="69" t="s">
        <v>526</v>
      </c>
      <c r="J758" s="70" t="s">
        <v>526</v>
      </c>
      <c r="K758" s="77" t="s">
        <v>714</v>
      </c>
      <c r="L758" s="77"/>
      <c r="M758" s="77"/>
      <c r="N758" s="6">
        <v>0.6</v>
      </c>
      <c r="O758" s="55"/>
      <c r="P758" s="77" t="s">
        <v>65</v>
      </c>
      <c r="Q758" s="67" t="s">
        <v>108</v>
      </c>
      <c r="R758" s="68" t="s">
        <v>145</v>
      </c>
      <c r="S758" s="74" t="s">
        <v>425</v>
      </c>
      <c r="T758" s="115" t="s">
        <v>425</v>
      </c>
      <c r="U758" s="121" t="s">
        <v>368</v>
      </c>
      <c r="V758" s="121"/>
      <c r="W758" s="69"/>
      <c r="X758" s="77"/>
      <c r="Y758" s="69" t="s">
        <v>609</v>
      </c>
      <c r="Z758" s="77"/>
      <c r="AA758" s="7"/>
      <c r="AB758" s="69" t="s">
        <v>2859</v>
      </c>
      <c r="AC758" s="77">
        <v>0</v>
      </c>
      <c r="AD758" s="7"/>
      <c r="AE758" s="70" t="s">
        <v>2823</v>
      </c>
      <c r="AF758" s="149">
        <f>VLOOKUP($J758,context!$K$2:$AC$348,5,FALSE)</f>
        <v>0</v>
      </c>
      <c r="AG758" s="149">
        <f>VLOOKUP($J758,context!$K$2:$AC$348,6,FALSE)</f>
        <v>0</v>
      </c>
      <c r="AH758" s="149">
        <f>VLOOKUP($J758,context!$K$2:$AC$348,7,FALSE)</f>
        <v>0</v>
      </c>
      <c r="AI758" s="149">
        <f>VLOOKUP($J758,context!$K$2:$AC$348,8,FALSE)</f>
        <v>0.2</v>
      </c>
      <c r="AJ758" s="149">
        <f>VLOOKUP($J758,context!$K$2:$AC$348,9,FALSE)</f>
        <v>0</v>
      </c>
      <c r="AK758" s="149">
        <f>VLOOKUP($J758,context!$K$2:$AC$348,10,FALSE)</f>
        <v>0</v>
      </c>
      <c r="AL758" s="149">
        <f>VLOOKUP($J758,context!$K$2:$AC$348,11,FALSE)</f>
        <v>0.4</v>
      </c>
      <c r="AM758" s="149">
        <f>VLOOKUP($J758,context!$K$2:$AC$348,12,FALSE)</f>
        <v>0.2</v>
      </c>
      <c r="AN758" s="149">
        <f>VLOOKUP($J758,context!$K$2:$AC$348,13,FALSE)</f>
        <v>0.6</v>
      </c>
      <c r="AO758" s="149">
        <f>VLOOKUP($J758,context!$K$2:$AC$348,14,FALSE)</f>
        <v>1</v>
      </c>
      <c r="AP758" s="149">
        <f>VLOOKUP($J758,context!$K$2:$AC$348,15,FALSE)</f>
        <v>0</v>
      </c>
      <c r="AQ758" s="149">
        <f>VLOOKUP($J758,context!$K$2:$AC$348,16,FALSE)</f>
        <v>0.2</v>
      </c>
      <c r="AR758" s="149">
        <f t="shared" si="13"/>
        <v>2.6</v>
      </c>
    </row>
    <row r="759" spans="1:46" s="122" customFormat="1" hidden="1">
      <c r="A759" s="52">
        <v>246</v>
      </c>
      <c r="B759" s="52" t="s">
        <v>13</v>
      </c>
      <c r="C759" s="115" t="s">
        <v>41</v>
      </c>
      <c r="D759" s="52" t="s">
        <v>812</v>
      </c>
      <c r="E759" s="77" t="s">
        <v>842</v>
      </c>
      <c r="F759" s="50">
        <v>4</v>
      </c>
      <c r="G759" s="50" t="s">
        <v>525</v>
      </c>
      <c r="H759" s="50"/>
      <c r="I759" s="69" t="s">
        <v>525</v>
      </c>
      <c r="J759" s="70" t="s">
        <v>526</v>
      </c>
      <c r="K759" s="77" t="s">
        <v>714</v>
      </c>
      <c r="L759" s="77"/>
      <c r="M759" s="77" t="s">
        <v>815</v>
      </c>
      <c r="N759" s="6">
        <v>0.6</v>
      </c>
      <c r="O759" s="6"/>
      <c r="P759" s="77" t="s">
        <v>65</v>
      </c>
      <c r="Q759" s="67" t="s">
        <v>608</v>
      </c>
      <c r="R759" s="68" t="s">
        <v>145</v>
      </c>
      <c r="S759" s="74" t="s">
        <v>66</v>
      </c>
      <c r="T759" s="115" t="s">
        <v>66</v>
      </c>
      <c r="U759" s="121" t="s">
        <v>171</v>
      </c>
      <c r="V759" s="121"/>
      <c r="W759" s="69"/>
      <c r="X759" s="77"/>
      <c r="Y759" s="69" t="s">
        <v>609</v>
      </c>
      <c r="Z759" s="77"/>
      <c r="AA759" s="7"/>
      <c r="AB759" s="69" t="s">
        <v>2859</v>
      </c>
      <c r="AC759" s="77">
        <v>0</v>
      </c>
      <c r="AD759" s="7"/>
      <c r="AE759" s="131" t="s">
        <v>3070</v>
      </c>
      <c r="AF759" s="149">
        <f>VLOOKUP($J759,context!$K$2:$AC$348,5,FALSE)</f>
        <v>0</v>
      </c>
      <c r="AG759" s="149">
        <f>VLOOKUP($J759,context!$K$2:$AC$348,6,FALSE)</f>
        <v>0</v>
      </c>
      <c r="AH759" s="149">
        <f>VLOOKUP($J759,context!$K$2:$AC$348,7,FALSE)</f>
        <v>0</v>
      </c>
      <c r="AI759" s="149">
        <f>VLOOKUP($J759,context!$K$2:$AC$348,8,FALSE)</f>
        <v>0.2</v>
      </c>
      <c r="AJ759" s="149">
        <f>VLOOKUP($J759,context!$K$2:$AC$348,9,FALSE)</f>
        <v>0</v>
      </c>
      <c r="AK759" s="149">
        <f>VLOOKUP($J759,context!$K$2:$AC$348,10,FALSE)</f>
        <v>0</v>
      </c>
      <c r="AL759" s="149">
        <f>VLOOKUP($J759,context!$K$2:$AC$348,11,FALSE)</f>
        <v>0.4</v>
      </c>
      <c r="AM759" s="149">
        <f>VLOOKUP($J759,context!$K$2:$AC$348,12,FALSE)</f>
        <v>0.2</v>
      </c>
      <c r="AN759" s="149">
        <f>VLOOKUP($J759,context!$K$2:$AC$348,13,FALSE)</f>
        <v>0.6</v>
      </c>
      <c r="AO759" s="149">
        <f>VLOOKUP($J759,context!$K$2:$AC$348,14,FALSE)</f>
        <v>1</v>
      </c>
      <c r="AP759" s="149">
        <f>VLOOKUP($J759,context!$K$2:$AC$348,15,FALSE)</f>
        <v>0</v>
      </c>
      <c r="AQ759" s="149">
        <f>VLOOKUP($J759,context!$K$2:$AC$348,16,FALSE)</f>
        <v>0.2</v>
      </c>
      <c r="AR759" s="149">
        <f t="shared" si="13"/>
        <v>2.6</v>
      </c>
    </row>
    <row r="760" spans="1:46" s="122" customFormat="1" hidden="1">
      <c r="A760" s="52">
        <v>295</v>
      </c>
      <c r="B760" s="52" t="s">
        <v>2708</v>
      </c>
      <c r="C760" s="66" t="s">
        <v>905</v>
      </c>
      <c r="D760" s="52"/>
      <c r="E760" s="77" t="s">
        <v>906</v>
      </c>
      <c r="F760" s="50">
        <v>5</v>
      </c>
      <c r="G760" s="50" t="s">
        <v>907</v>
      </c>
      <c r="H760" s="77" t="s">
        <v>911</v>
      </c>
      <c r="I760" s="69" t="s">
        <v>911</v>
      </c>
      <c r="J760" s="70" t="s">
        <v>912</v>
      </c>
      <c r="K760" s="77"/>
      <c r="L760" s="77">
        <v>0</v>
      </c>
      <c r="M760" s="77"/>
      <c r="N760" s="6">
        <v>0.6</v>
      </c>
      <c r="O760" s="55">
        <v>43015</v>
      </c>
      <c r="P760" s="77" t="s">
        <v>189</v>
      </c>
      <c r="Q760" s="67" t="s">
        <v>717</v>
      </c>
      <c r="R760" s="68" t="s">
        <v>190</v>
      </c>
      <c r="S760" s="74" t="s">
        <v>866</v>
      </c>
      <c r="T760" s="115" t="s">
        <v>195</v>
      </c>
      <c r="U760" s="121" t="s">
        <v>171</v>
      </c>
      <c r="V760" s="121"/>
      <c r="W760" s="77"/>
      <c r="X760" s="69" t="s">
        <v>609</v>
      </c>
      <c r="Y760" s="77"/>
      <c r="Z760" s="77"/>
      <c r="AA760" s="7"/>
      <c r="AB760" s="77"/>
      <c r="AC760" s="69">
        <v>1</v>
      </c>
      <c r="AD760" s="7" t="s">
        <v>913</v>
      </c>
      <c r="AE760" s="70" t="s">
        <v>914</v>
      </c>
      <c r="AF760" s="149">
        <f>VLOOKUP($J760,context!$K$2:$AC$348,5,FALSE)</f>
        <v>0</v>
      </c>
      <c r="AG760" s="149">
        <f>VLOOKUP($J760,context!$K$2:$AC$348,6,FALSE)</f>
        <v>0</v>
      </c>
      <c r="AH760" s="149">
        <f>VLOOKUP($J760,context!$K$2:$AC$348,7,FALSE)</f>
        <v>1</v>
      </c>
      <c r="AI760" s="149">
        <f>VLOOKUP($J760,context!$K$2:$AC$348,8,FALSE)</f>
        <v>0</v>
      </c>
      <c r="AJ760" s="149">
        <f>VLOOKUP($J760,context!$K$2:$AC$348,9,FALSE)</f>
        <v>0</v>
      </c>
      <c r="AK760" s="149">
        <f>VLOOKUP($J760,context!$K$2:$AC$348,10,FALSE)</f>
        <v>0</v>
      </c>
      <c r="AL760" s="149">
        <f>VLOOKUP($J760,context!$K$2:$AC$348,11,FALSE)</f>
        <v>0.2</v>
      </c>
      <c r="AM760" s="149">
        <f>VLOOKUP($J760,context!$K$2:$AC$348,12,FALSE)</f>
        <v>0.2</v>
      </c>
      <c r="AN760" s="149">
        <f>VLOOKUP($J760,context!$K$2:$AC$348,13,FALSE)</f>
        <v>0.8</v>
      </c>
      <c r="AO760" s="149">
        <f>VLOOKUP($J760,context!$K$2:$AC$348,14,FALSE)</f>
        <v>1</v>
      </c>
      <c r="AP760" s="149">
        <f>VLOOKUP($J760,context!$K$2:$AC$348,15,FALSE)</f>
        <v>0</v>
      </c>
      <c r="AQ760" s="149">
        <f>VLOOKUP($J760,context!$K$2:$AC$348,16,FALSE)</f>
        <v>0</v>
      </c>
      <c r="AR760" s="149">
        <f t="shared" si="13"/>
        <v>3.2</v>
      </c>
    </row>
    <row r="761" spans="1:46" s="122" customFormat="1" hidden="1">
      <c r="A761" s="122">
        <v>945</v>
      </c>
      <c r="B761" s="52" t="s">
        <v>13</v>
      </c>
      <c r="C761" s="66" t="s">
        <v>32</v>
      </c>
      <c r="D761" s="52"/>
      <c r="E761" s="77" t="s">
        <v>1190</v>
      </c>
      <c r="F761" s="50">
        <v>3</v>
      </c>
      <c r="G761" s="50" t="s">
        <v>912</v>
      </c>
      <c r="H761" s="77"/>
      <c r="I761" s="69" t="s">
        <v>1206</v>
      </c>
      <c r="J761" s="70" t="s">
        <v>912</v>
      </c>
      <c r="K761" s="77"/>
      <c r="L761" s="77">
        <v>0</v>
      </c>
      <c r="M761" s="77"/>
      <c r="N761" s="6">
        <v>0.6</v>
      </c>
      <c r="O761" s="55">
        <v>42328</v>
      </c>
      <c r="P761" s="77" t="s">
        <v>189</v>
      </c>
      <c r="Q761" s="67" t="s">
        <v>717</v>
      </c>
      <c r="R761" s="68" t="s">
        <v>190</v>
      </c>
      <c r="S761" s="74" t="s">
        <v>866</v>
      </c>
      <c r="T761" s="115" t="s">
        <v>195</v>
      </c>
      <c r="U761" s="121" t="s">
        <v>171</v>
      </c>
      <c r="V761" s="121"/>
      <c r="W761" s="77"/>
      <c r="X761" s="69" t="s">
        <v>609</v>
      </c>
      <c r="Y761" s="77"/>
      <c r="Z761" s="77"/>
      <c r="AA761" s="7"/>
      <c r="AB761" s="77"/>
      <c r="AC761" s="69">
        <v>1</v>
      </c>
      <c r="AD761" s="7" t="s">
        <v>913</v>
      </c>
      <c r="AE761" s="70" t="s">
        <v>914</v>
      </c>
      <c r="AF761" s="149">
        <f>VLOOKUP($J761,context!$K$2:$AC$348,5,FALSE)</f>
        <v>0</v>
      </c>
      <c r="AG761" s="149">
        <f>VLOOKUP($J761,context!$K$2:$AC$348,6,FALSE)</f>
        <v>0</v>
      </c>
      <c r="AH761" s="149">
        <f>VLOOKUP($J761,context!$K$2:$AC$348,7,FALSE)</f>
        <v>1</v>
      </c>
      <c r="AI761" s="149">
        <f>VLOOKUP($J761,context!$K$2:$AC$348,8,FALSE)</f>
        <v>0</v>
      </c>
      <c r="AJ761" s="149">
        <f>VLOOKUP($J761,context!$K$2:$AC$348,9,FALSE)</f>
        <v>0</v>
      </c>
      <c r="AK761" s="149">
        <f>VLOOKUP($J761,context!$K$2:$AC$348,10,FALSE)</f>
        <v>0</v>
      </c>
      <c r="AL761" s="149">
        <f>VLOOKUP($J761,context!$K$2:$AC$348,11,FALSE)</f>
        <v>0.2</v>
      </c>
      <c r="AM761" s="149">
        <f>VLOOKUP($J761,context!$K$2:$AC$348,12,FALSE)</f>
        <v>0.2</v>
      </c>
      <c r="AN761" s="149">
        <f>VLOOKUP($J761,context!$K$2:$AC$348,13,FALSE)</f>
        <v>0.8</v>
      </c>
      <c r="AO761" s="149">
        <f>VLOOKUP($J761,context!$K$2:$AC$348,14,FALSE)</f>
        <v>1</v>
      </c>
      <c r="AP761" s="149">
        <f>VLOOKUP($J761,context!$K$2:$AC$348,15,FALSE)</f>
        <v>0</v>
      </c>
      <c r="AQ761" s="149">
        <f>VLOOKUP($J761,context!$K$2:$AC$348,16,FALSE)</f>
        <v>0</v>
      </c>
      <c r="AR761" s="149">
        <f t="shared" si="13"/>
        <v>3.2</v>
      </c>
    </row>
    <row r="762" spans="1:46" s="122" customFormat="1" hidden="1">
      <c r="A762" s="52">
        <v>480</v>
      </c>
      <c r="B762" s="52" t="s">
        <v>13</v>
      </c>
      <c r="C762" s="66" t="s">
        <v>29</v>
      </c>
      <c r="D762" s="52" t="s">
        <v>1159</v>
      </c>
      <c r="E762" s="77" t="s">
        <v>1160</v>
      </c>
      <c r="F762" s="50">
        <v>3</v>
      </c>
      <c r="G762" s="50" t="s">
        <v>2860</v>
      </c>
      <c r="H762" s="77" t="s">
        <v>451</v>
      </c>
      <c r="I762" s="69" t="s">
        <v>451</v>
      </c>
      <c r="J762" s="70" t="s">
        <v>451</v>
      </c>
      <c r="K762" s="77"/>
      <c r="L762" s="77">
        <v>0</v>
      </c>
      <c r="M762" s="77"/>
      <c r="N762" s="6">
        <v>0.5</v>
      </c>
      <c r="O762" s="55"/>
      <c r="P762" s="77" t="s">
        <v>65</v>
      </c>
      <c r="Q762" s="67" t="s">
        <v>248</v>
      </c>
      <c r="R762" s="68" t="s">
        <v>145</v>
      </c>
      <c r="S762" s="74" t="s">
        <v>66</v>
      </c>
      <c r="T762" s="115" t="s">
        <v>66</v>
      </c>
      <c r="U762" s="121" t="s">
        <v>171</v>
      </c>
      <c r="V762" s="121" t="s">
        <v>451</v>
      </c>
      <c r="W762" s="69" t="s">
        <v>609</v>
      </c>
      <c r="X762" s="77"/>
      <c r="Y762" s="77"/>
      <c r="Z762" s="77"/>
      <c r="AA762" s="7"/>
      <c r="AB762" s="69" t="s">
        <v>2954</v>
      </c>
      <c r="AC762" s="69">
        <v>-1</v>
      </c>
      <c r="AD762" s="7"/>
      <c r="AE762" s="131" t="s">
        <v>3043</v>
      </c>
      <c r="AF762" s="149">
        <f>VLOOKUP($J762,context!$K$2:$AC$348,5,FALSE)</f>
        <v>1</v>
      </c>
      <c r="AG762" s="149">
        <f>VLOOKUP($J762,context!$K$2:$AC$348,6,FALSE)</f>
        <v>0</v>
      </c>
      <c r="AH762" s="149">
        <f>VLOOKUP($J762,context!$K$2:$AC$348,7,FALSE)</f>
        <v>0</v>
      </c>
      <c r="AI762" s="149">
        <f>VLOOKUP($J762,context!$K$2:$AC$348,8,FALSE)</f>
        <v>0</v>
      </c>
      <c r="AJ762" s="149">
        <f>VLOOKUP($J762,context!$K$2:$AC$348,9,FALSE)</f>
        <v>0</v>
      </c>
      <c r="AK762" s="149">
        <f>VLOOKUP($J762,context!$K$2:$AC$348,10,FALSE)</f>
        <v>0.5</v>
      </c>
      <c r="AL762" s="149">
        <f>VLOOKUP($J762,context!$K$2:$AC$348,11,FALSE)</f>
        <v>0.8</v>
      </c>
      <c r="AM762" s="149">
        <f>VLOOKUP($J762,context!$K$2:$AC$348,12,FALSE)</f>
        <v>0.4</v>
      </c>
      <c r="AN762" s="149">
        <f>VLOOKUP($J762,context!$K$2:$AC$348,13,FALSE)</f>
        <v>0.6</v>
      </c>
      <c r="AO762" s="149">
        <f>VLOOKUP($J762,context!$K$2:$AC$348,14,FALSE)</f>
        <v>0</v>
      </c>
      <c r="AP762" s="149">
        <f>VLOOKUP($J762,context!$K$2:$AC$348,15,FALSE)</f>
        <v>0</v>
      </c>
      <c r="AQ762" s="149">
        <f>VLOOKUP($J762,context!$K$2:$AC$348,16,FALSE)</f>
        <v>0.4</v>
      </c>
      <c r="AR762" s="149">
        <f t="shared" si="13"/>
        <v>3.6999999999999997</v>
      </c>
    </row>
    <row r="763" spans="1:46" s="122" customFormat="1" hidden="1">
      <c r="A763" s="52">
        <v>161</v>
      </c>
      <c r="B763" s="52" t="s">
        <v>13</v>
      </c>
      <c r="C763" s="66" t="s">
        <v>38</v>
      </c>
      <c r="D763" s="52"/>
      <c r="E763" s="77" t="s">
        <v>744</v>
      </c>
      <c r="F763" s="50">
        <v>4</v>
      </c>
      <c r="G763" s="50" t="s">
        <v>170</v>
      </c>
      <c r="H763" s="77"/>
      <c r="I763" s="69" t="s">
        <v>796</v>
      </c>
      <c r="J763" s="70" t="s">
        <v>796</v>
      </c>
      <c r="K763" s="77" t="s">
        <v>797</v>
      </c>
      <c r="L763" s="77"/>
      <c r="M763" s="77"/>
      <c r="N763" s="6">
        <v>1</v>
      </c>
      <c r="O763" s="55">
        <v>42328</v>
      </c>
      <c r="P763" s="77" t="s">
        <v>688</v>
      </c>
      <c r="Q763" s="67" t="s">
        <v>608</v>
      </c>
      <c r="R763" s="68" t="s">
        <v>145</v>
      </c>
      <c r="S763" s="74" t="s">
        <v>66</v>
      </c>
      <c r="T763" s="115" t="s">
        <v>66</v>
      </c>
      <c r="U763" s="121" t="s">
        <v>171</v>
      </c>
      <c r="V763" s="121"/>
      <c r="W763" s="69" t="s">
        <v>609</v>
      </c>
      <c r="X763" s="77"/>
      <c r="Y763" s="77"/>
      <c r="Z763" s="77"/>
      <c r="AA763" s="7"/>
      <c r="AB763" s="69" t="s">
        <v>1234</v>
      </c>
      <c r="AC763" s="69">
        <v>0</v>
      </c>
      <c r="AD763" s="7"/>
      <c r="AE763" s="131" t="s">
        <v>168</v>
      </c>
      <c r="AF763" s="149">
        <f>VLOOKUP($J763,context!$K$2:$AC$348,5,FALSE)</f>
        <v>0</v>
      </c>
      <c r="AG763" s="149">
        <f>VLOOKUP($J763,context!$K$2:$AC$348,6,FALSE)</f>
        <v>0</v>
      </c>
      <c r="AH763" s="149">
        <f>VLOOKUP($J763,context!$K$2:$AC$348,7,FALSE)</f>
        <v>0</v>
      </c>
      <c r="AI763" s="149">
        <f>VLOOKUP($J763,context!$K$2:$AC$348,8,FALSE)</f>
        <v>0</v>
      </c>
      <c r="AJ763" s="149">
        <f>VLOOKUP($J763,context!$K$2:$AC$348,9,FALSE)</f>
        <v>0</v>
      </c>
      <c r="AK763" s="149">
        <f>VLOOKUP($J763,context!$K$2:$AC$348,10,FALSE)</f>
        <v>0</v>
      </c>
      <c r="AL763" s="149">
        <f>VLOOKUP($J763,context!$K$2:$AC$348,11,FALSE)</f>
        <v>0</v>
      </c>
      <c r="AM763" s="149">
        <f>VLOOKUP($J763,context!$K$2:$AC$348,12,FALSE)</f>
        <v>0</v>
      </c>
      <c r="AN763" s="149">
        <f>VLOOKUP($J763,context!$K$2:$AC$348,13,FALSE)</f>
        <v>0</v>
      </c>
      <c r="AO763" s="149">
        <f>VLOOKUP($J763,context!$K$2:$AC$348,14,FALSE)</f>
        <v>0</v>
      </c>
      <c r="AP763" s="149">
        <f>VLOOKUP($J763,context!$K$2:$AC$348,15,FALSE)</f>
        <v>0</v>
      </c>
      <c r="AQ763" s="149">
        <f>VLOOKUP($J763,context!$K$2:$AC$348,16,FALSE)</f>
        <v>0</v>
      </c>
      <c r="AR763" s="149">
        <f t="shared" si="13"/>
        <v>0</v>
      </c>
    </row>
    <row r="764" spans="1:46" s="122" customFormat="1" hidden="1">
      <c r="A764" s="52">
        <v>14</v>
      </c>
      <c r="B764" s="52" t="s">
        <v>13</v>
      </c>
      <c r="C764" s="66" t="s">
        <v>21</v>
      </c>
      <c r="D764" s="52"/>
      <c r="E764" s="50" t="s">
        <v>605</v>
      </c>
      <c r="F764" s="50">
        <v>3</v>
      </c>
      <c r="G764" s="50" t="s">
        <v>132</v>
      </c>
      <c r="H764" s="77"/>
      <c r="I764" s="69" t="s">
        <v>140</v>
      </c>
      <c r="J764" s="70" t="s">
        <v>627</v>
      </c>
      <c r="K764" s="77" t="s">
        <v>628</v>
      </c>
      <c r="L764" s="77"/>
      <c r="M764" s="77"/>
      <c r="N764" s="6">
        <v>1</v>
      </c>
      <c r="O764" s="55"/>
      <c r="P764" s="77" t="s">
        <v>65</v>
      </c>
      <c r="Q764" s="67" t="s">
        <v>108</v>
      </c>
      <c r="R764" s="68" t="s">
        <v>134</v>
      </c>
      <c r="S764" s="74" t="s">
        <v>66</v>
      </c>
      <c r="T764" s="115" t="s">
        <v>66</v>
      </c>
      <c r="U764" s="121" t="s">
        <v>140</v>
      </c>
      <c r="V764" s="121"/>
      <c r="W764" s="77"/>
      <c r="X764" s="77"/>
      <c r="Y764" s="69" t="s">
        <v>609</v>
      </c>
      <c r="Z764" s="77"/>
      <c r="AA764" s="7"/>
      <c r="AB764" s="69" t="s">
        <v>2861</v>
      </c>
      <c r="AC764" s="69">
        <v>0</v>
      </c>
      <c r="AD764" s="7"/>
      <c r="AE764" s="131" t="s">
        <v>168</v>
      </c>
      <c r="AF764" s="149">
        <f>VLOOKUP($J764,context!$K$2:$AC$348,5,FALSE)</f>
        <v>0</v>
      </c>
      <c r="AG764" s="149">
        <f>VLOOKUP($J764,context!$K$2:$AC$348,6,FALSE)</f>
        <v>0</v>
      </c>
      <c r="AH764" s="149">
        <f>VLOOKUP($J764,context!$K$2:$AC$348,7,FALSE)</f>
        <v>0</v>
      </c>
      <c r="AI764" s="149">
        <f>VLOOKUP($J764,context!$K$2:$AC$348,8,FALSE)</f>
        <v>1</v>
      </c>
      <c r="AJ764" s="149">
        <f>VLOOKUP($J764,context!$K$2:$AC$348,9,FALSE)</f>
        <v>0.2</v>
      </c>
      <c r="AK764" s="149">
        <f>VLOOKUP($J764,context!$K$2:$AC$348,10,FALSE)</f>
        <v>1</v>
      </c>
      <c r="AL764" s="149">
        <f>VLOOKUP($J764,context!$K$2:$AC$348,11,FALSE)</f>
        <v>1</v>
      </c>
      <c r="AM764" s="149">
        <f>VLOOKUP($J764,context!$K$2:$AC$348,12,FALSE)</f>
        <v>0.2</v>
      </c>
      <c r="AN764" s="149">
        <f>VLOOKUP($J764,context!$K$2:$AC$348,13,FALSE)</f>
        <v>0</v>
      </c>
      <c r="AO764" s="149">
        <f>VLOOKUP($J764,context!$K$2:$AC$348,14,FALSE)</f>
        <v>0.4</v>
      </c>
      <c r="AP764" s="149">
        <f>VLOOKUP($J764,context!$K$2:$AC$348,15,FALSE)</f>
        <v>0</v>
      </c>
      <c r="AQ764" s="149">
        <f>VLOOKUP($J764,context!$K$2:$AC$348,16,FALSE)</f>
        <v>0.2</v>
      </c>
      <c r="AR764" s="149">
        <f t="shared" si="13"/>
        <v>4</v>
      </c>
    </row>
    <row r="765" spans="1:46" s="122" customFormat="1" hidden="1">
      <c r="A765" s="52">
        <v>162</v>
      </c>
      <c r="B765" s="52" t="s">
        <v>13</v>
      </c>
      <c r="C765" s="66" t="s">
        <v>38</v>
      </c>
      <c r="D765" s="52"/>
      <c r="E765" s="77" t="s">
        <v>744</v>
      </c>
      <c r="F765" s="50">
        <v>4</v>
      </c>
      <c r="G765" s="50" t="s">
        <v>139</v>
      </c>
      <c r="H765" s="77"/>
      <c r="I765" s="69" t="s">
        <v>627</v>
      </c>
      <c r="J765" s="70" t="s">
        <v>627</v>
      </c>
      <c r="K765" s="77" t="s">
        <v>798</v>
      </c>
      <c r="L765" s="77"/>
      <c r="M765" s="77" t="s">
        <v>799</v>
      </c>
      <c r="N765" s="6">
        <v>1</v>
      </c>
      <c r="O765" s="55">
        <v>42328</v>
      </c>
      <c r="P765" s="77" t="s">
        <v>65</v>
      </c>
      <c r="Q765" s="67" t="s">
        <v>108</v>
      </c>
      <c r="R765" s="68" t="s">
        <v>134</v>
      </c>
      <c r="S765" s="74" t="s">
        <v>66</v>
      </c>
      <c r="T765" s="115" t="s">
        <v>66</v>
      </c>
      <c r="U765" s="121" t="s">
        <v>140</v>
      </c>
      <c r="V765" s="121"/>
      <c r="W765" s="77"/>
      <c r="X765" s="77"/>
      <c r="Y765" s="69" t="s">
        <v>609</v>
      </c>
      <c r="Z765" s="77"/>
      <c r="AA765" s="7"/>
      <c r="AB765" s="69" t="s">
        <v>2861</v>
      </c>
      <c r="AC765" s="69">
        <v>0</v>
      </c>
      <c r="AD765" s="7"/>
      <c r="AE765" s="131" t="s">
        <v>168</v>
      </c>
      <c r="AF765" s="149">
        <f>VLOOKUP($J765,context!$K$2:$AC$348,5,FALSE)</f>
        <v>0</v>
      </c>
      <c r="AG765" s="149">
        <f>VLOOKUP($J765,context!$K$2:$AC$348,6,FALSE)</f>
        <v>0</v>
      </c>
      <c r="AH765" s="149">
        <f>VLOOKUP($J765,context!$K$2:$AC$348,7,FALSE)</f>
        <v>0</v>
      </c>
      <c r="AI765" s="149">
        <f>VLOOKUP($J765,context!$K$2:$AC$348,8,FALSE)</f>
        <v>1</v>
      </c>
      <c r="AJ765" s="149">
        <f>VLOOKUP($J765,context!$K$2:$AC$348,9,FALSE)</f>
        <v>0.2</v>
      </c>
      <c r="AK765" s="149">
        <f>VLOOKUP($J765,context!$K$2:$AC$348,10,FALSE)</f>
        <v>1</v>
      </c>
      <c r="AL765" s="149">
        <f>VLOOKUP($J765,context!$K$2:$AC$348,11,FALSE)</f>
        <v>1</v>
      </c>
      <c r="AM765" s="149">
        <f>VLOOKUP($J765,context!$K$2:$AC$348,12,FALSE)</f>
        <v>0.2</v>
      </c>
      <c r="AN765" s="149">
        <f>VLOOKUP($J765,context!$K$2:$AC$348,13,FALSE)</f>
        <v>0</v>
      </c>
      <c r="AO765" s="149">
        <f>VLOOKUP($J765,context!$K$2:$AC$348,14,FALSE)</f>
        <v>0.4</v>
      </c>
      <c r="AP765" s="149">
        <f>VLOOKUP($J765,context!$K$2:$AC$348,15,FALSE)</f>
        <v>0</v>
      </c>
      <c r="AQ765" s="149">
        <f>VLOOKUP($J765,context!$K$2:$AC$348,16,FALSE)</f>
        <v>0.2</v>
      </c>
      <c r="AR765" s="149">
        <f t="shared" si="13"/>
        <v>4</v>
      </c>
    </row>
    <row r="766" spans="1:46" s="122" customFormat="1" hidden="1">
      <c r="A766" s="52">
        <v>328</v>
      </c>
      <c r="B766" s="52" t="s">
        <v>2708</v>
      </c>
      <c r="C766" s="66" t="s">
        <v>905</v>
      </c>
      <c r="D766" s="52"/>
      <c r="E766" s="77" t="s">
        <v>906</v>
      </c>
      <c r="F766" s="50">
        <v>5</v>
      </c>
      <c r="G766" s="50" t="s">
        <v>962</v>
      </c>
      <c r="H766" s="77" t="s">
        <v>983</v>
      </c>
      <c r="I766" s="69" t="s">
        <v>984</v>
      </c>
      <c r="J766" s="70" t="s">
        <v>627</v>
      </c>
      <c r="K766" s="77"/>
      <c r="L766" s="77">
        <v>0</v>
      </c>
      <c r="M766" s="77"/>
      <c r="N766" s="6">
        <v>1</v>
      </c>
      <c r="O766" s="55">
        <v>43015</v>
      </c>
      <c r="P766" s="77" t="s">
        <v>65</v>
      </c>
      <c r="Q766" s="67" t="s">
        <v>108</v>
      </c>
      <c r="R766" s="68" t="s">
        <v>134</v>
      </c>
      <c r="S766" s="74" t="s">
        <v>66</v>
      </c>
      <c r="T766" s="115" t="s">
        <v>66</v>
      </c>
      <c r="U766" s="121" t="s">
        <v>140</v>
      </c>
      <c r="V766" s="121"/>
      <c r="W766" s="77"/>
      <c r="X766" s="69" t="s">
        <v>609</v>
      </c>
      <c r="Y766" s="69" t="s">
        <v>609</v>
      </c>
      <c r="Z766" s="77"/>
      <c r="AA766" s="7"/>
      <c r="AB766" s="69" t="s">
        <v>2861</v>
      </c>
      <c r="AC766" s="69">
        <v>0</v>
      </c>
      <c r="AD766" s="7"/>
      <c r="AE766" s="131" t="s">
        <v>168</v>
      </c>
      <c r="AF766" s="149">
        <f>VLOOKUP($J766,context!$K$2:$AC$348,5,FALSE)</f>
        <v>0</v>
      </c>
      <c r="AG766" s="149">
        <f>VLOOKUP($J766,context!$K$2:$AC$348,6,FALSE)</f>
        <v>0</v>
      </c>
      <c r="AH766" s="149">
        <f>VLOOKUP($J766,context!$K$2:$AC$348,7,FALSE)</f>
        <v>0</v>
      </c>
      <c r="AI766" s="149">
        <f>VLOOKUP($J766,context!$K$2:$AC$348,8,FALSE)</f>
        <v>1</v>
      </c>
      <c r="AJ766" s="149">
        <f>VLOOKUP($J766,context!$K$2:$AC$348,9,FALSE)</f>
        <v>0.2</v>
      </c>
      <c r="AK766" s="149">
        <f>VLOOKUP($J766,context!$K$2:$AC$348,10,FALSE)</f>
        <v>1</v>
      </c>
      <c r="AL766" s="149">
        <f>VLOOKUP($J766,context!$K$2:$AC$348,11,FALSE)</f>
        <v>1</v>
      </c>
      <c r="AM766" s="149">
        <f>VLOOKUP($J766,context!$K$2:$AC$348,12,FALSE)</f>
        <v>0.2</v>
      </c>
      <c r="AN766" s="149">
        <f>VLOOKUP($J766,context!$K$2:$AC$348,13,FALSE)</f>
        <v>0</v>
      </c>
      <c r="AO766" s="149">
        <f>VLOOKUP($J766,context!$K$2:$AC$348,14,FALSE)</f>
        <v>0.4</v>
      </c>
      <c r="AP766" s="149">
        <f>VLOOKUP($J766,context!$K$2:$AC$348,15,FALSE)</f>
        <v>0</v>
      </c>
      <c r="AQ766" s="149">
        <f>VLOOKUP($J766,context!$K$2:$AC$348,16,FALSE)</f>
        <v>0.2</v>
      </c>
      <c r="AR766" s="149">
        <f t="shared" si="13"/>
        <v>4</v>
      </c>
    </row>
    <row r="767" spans="1:46" s="122" customFormat="1" hidden="1">
      <c r="A767" s="52">
        <v>481</v>
      </c>
      <c r="B767" s="52" t="s">
        <v>13</v>
      </c>
      <c r="C767" s="66" t="s">
        <v>29</v>
      </c>
      <c r="D767" s="52" t="s">
        <v>1159</v>
      </c>
      <c r="E767" s="77" t="s">
        <v>1160</v>
      </c>
      <c r="F767" s="50">
        <v>3</v>
      </c>
      <c r="G767" s="50" t="s">
        <v>1189</v>
      </c>
      <c r="H767" s="77" t="s">
        <v>135</v>
      </c>
      <c r="I767" s="69" t="s">
        <v>135</v>
      </c>
      <c r="J767" s="70" t="s">
        <v>627</v>
      </c>
      <c r="K767" s="77"/>
      <c r="L767" s="77">
        <v>0</v>
      </c>
      <c r="M767" s="77"/>
      <c r="N767" s="6">
        <v>1</v>
      </c>
      <c r="O767" s="55"/>
      <c r="P767" s="77" t="s">
        <v>65</v>
      </c>
      <c r="Q767" s="67" t="s">
        <v>108</v>
      </c>
      <c r="R767" s="68" t="s">
        <v>134</v>
      </c>
      <c r="S767" s="74" t="s">
        <v>66</v>
      </c>
      <c r="T767" s="115" t="s">
        <v>66</v>
      </c>
      <c r="U767" s="121" t="s">
        <v>140</v>
      </c>
      <c r="V767" s="121" t="s">
        <v>627</v>
      </c>
      <c r="W767" s="77"/>
      <c r="X767" s="77"/>
      <c r="Y767" s="69" t="s">
        <v>609</v>
      </c>
      <c r="Z767" s="77"/>
      <c r="AA767" s="7"/>
      <c r="AB767" s="69" t="s">
        <v>2861</v>
      </c>
      <c r="AC767" s="69">
        <v>0</v>
      </c>
      <c r="AD767" s="7"/>
      <c r="AE767" s="131" t="s">
        <v>168</v>
      </c>
      <c r="AF767" s="149">
        <f>VLOOKUP($J767,context!$K$2:$AC$348,5,FALSE)</f>
        <v>0</v>
      </c>
      <c r="AG767" s="149">
        <f>VLOOKUP($J767,context!$K$2:$AC$348,6,FALSE)</f>
        <v>0</v>
      </c>
      <c r="AH767" s="149">
        <f>VLOOKUP($J767,context!$K$2:$AC$348,7,FALSE)</f>
        <v>0</v>
      </c>
      <c r="AI767" s="149">
        <f>VLOOKUP($J767,context!$K$2:$AC$348,8,FALSE)</f>
        <v>1</v>
      </c>
      <c r="AJ767" s="149">
        <f>VLOOKUP($J767,context!$K$2:$AC$348,9,FALSE)</f>
        <v>0.2</v>
      </c>
      <c r="AK767" s="149">
        <f>VLOOKUP($J767,context!$K$2:$AC$348,10,FALSE)</f>
        <v>1</v>
      </c>
      <c r="AL767" s="149">
        <f>VLOOKUP($J767,context!$K$2:$AC$348,11,FALSE)</f>
        <v>1</v>
      </c>
      <c r="AM767" s="149">
        <f>VLOOKUP($J767,context!$K$2:$AC$348,12,FALSE)</f>
        <v>0.2</v>
      </c>
      <c r="AN767" s="149">
        <f>VLOOKUP($J767,context!$K$2:$AC$348,13,FALSE)</f>
        <v>0</v>
      </c>
      <c r="AO767" s="149">
        <f>VLOOKUP($J767,context!$K$2:$AC$348,14,FALSE)</f>
        <v>0.4</v>
      </c>
      <c r="AP767" s="149">
        <f>VLOOKUP($J767,context!$K$2:$AC$348,15,FALSE)</f>
        <v>0</v>
      </c>
      <c r="AQ767" s="149">
        <f>VLOOKUP($J767,context!$K$2:$AC$348,16,FALSE)</f>
        <v>0.2</v>
      </c>
      <c r="AR767" s="149">
        <f t="shared" si="13"/>
        <v>4</v>
      </c>
    </row>
    <row r="768" spans="1:46" s="122" customFormat="1" hidden="1">
      <c r="A768" s="52">
        <v>83</v>
      </c>
      <c r="B768" s="52" t="s">
        <v>13</v>
      </c>
      <c r="C768" s="66" t="s">
        <v>721</v>
      </c>
      <c r="D768" s="52"/>
      <c r="E768" s="77" t="s">
        <v>722</v>
      </c>
      <c r="F768" s="50">
        <v>3</v>
      </c>
      <c r="G768" s="50" t="s">
        <v>190</v>
      </c>
      <c r="H768" s="77"/>
      <c r="I768" s="69" t="s">
        <v>190</v>
      </c>
      <c r="J768" s="70" t="s">
        <v>190</v>
      </c>
      <c r="K768" s="77"/>
      <c r="L768" s="77">
        <v>0</v>
      </c>
      <c r="M768" s="77"/>
      <c r="N768" s="6">
        <v>1</v>
      </c>
      <c r="O768" s="55"/>
      <c r="P768" s="77" t="s">
        <v>189</v>
      </c>
      <c r="Q768" s="67" t="s">
        <v>717</v>
      </c>
      <c r="R768" s="68" t="s">
        <v>190</v>
      </c>
      <c r="S768" s="74" t="s">
        <v>866</v>
      </c>
      <c r="T768" s="115" t="s">
        <v>195</v>
      </c>
      <c r="U768" s="121" t="s">
        <v>171</v>
      </c>
      <c r="V768" s="121" t="s">
        <v>715</v>
      </c>
      <c r="W768" s="77"/>
      <c r="X768" s="69" t="s">
        <v>609</v>
      </c>
      <c r="Y768" s="77"/>
      <c r="Z768" s="77"/>
      <c r="AA768" s="7"/>
      <c r="AB768" s="77"/>
      <c r="AC768" s="69">
        <v>1</v>
      </c>
      <c r="AD768" s="7"/>
      <c r="AE768" s="70" t="s">
        <v>811</v>
      </c>
      <c r="AF768" s="149">
        <f>VLOOKUP($J768,context!$K$2:$AC$348,5,FALSE)</f>
        <v>0</v>
      </c>
      <c r="AG768" s="149">
        <f>VLOOKUP($J768,context!$K$2:$AC$348,6,FALSE)</f>
        <v>0</v>
      </c>
      <c r="AH768" s="149">
        <f>VLOOKUP($J768,context!$K$2:$AC$348,7,FALSE)</f>
        <v>1</v>
      </c>
      <c r="AI768" s="149">
        <f>VLOOKUP($J768,context!$K$2:$AC$348,8,FALSE)</f>
        <v>0.2</v>
      </c>
      <c r="AJ768" s="149">
        <f>VLOOKUP($J768,context!$K$2:$AC$348,9,FALSE)</f>
        <v>0.2</v>
      </c>
      <c r="AK768" s="149">
        <f>VLOOKUP($J768,context!$K$2:$AC$348,10,FALSE)</f>
        <v>0</v>
      </c>
      <c r="AL768" s="149">
        <f>VLOOKUP($J768,context!$K$2:$AC$348,11,FALSE)</f>
        <v>0.4</v>
      </c>
      <c r="AM768" s="149">
        <f>VLOOKUP($J768,context!$K$2:$AC$348,12,FALSE)</f>
        <v>0.8</v>
      </c>
      <c r="AN768" s="149">
        <f>VLOOKUP($J768,context!$K$2:$AC$348,13,FALSE)</f>
        <v>0.2</v>
      </c>
      <c r="AO768" s="149">
        <f>VLOOKUP($J768,context!$K$2:$AC$348,14,FALSE)</f>
        <v>0.8</v>
      </c>
      <c r="AP768" s="149">
        <f>VLOOKUP($J768,context!$K$2:$AC$348,15,FALSE)</f>
        <v>0</v>
      </c>
      <c r="AQ768" s="149">
        <f>VLOOKUP($J768,context!$K$2:$AC$348,16,FALSE)</f>
        <v>0.2</v>
      </c>
      <c r="AR768" s="149">
        <f t="shared" si="13"/>
        <v>3.8</v>
      </c>
    </row>
    <row r="769" spans="1:44" s="122" customFormat="1" hidden="1">
      <c r="A769" s="52">
        <v>124</v>
      </c>
      <c r="B769" s="52" t="s">
        <v>13</v>
      </c>
      <c r="C769" s="66" t="s">
        <v>730</v>
      </c>
      <c r="D769" s="52"/>
      <c r="E769" s="77" t="s">
        <v>722</v>
      </c>
      <c r="F769" s="50">
        <v>4</v>
      </c>
      <c r="G769" s="50" t="s">
        <v>190</v>
      </c>
      <c r="H769" s="77"/>
      <c r="I769" s="69" t="s">
        <v>190</v>
      </c>
      <c r="J769" s="70" t="s">
        <v>190</v>
      </c>
      <c r="K769" s="77"/>
      <c r="L769" s="77">
        <v>0</v>
      </c>
      <c r="M769" s="77"/>
      <c r="N769" s="6">
        <v>1</v>
      </c>
      <c r="O769" s="55">
        <v>43017</v>
      </c>
      <c r="P769" s="77" t="s">
        <v>189</v>
      </c>
      <c r="Q769" s="67" t="s">
        <v>717</v>
      </c>
      <c r="R769" s="68" t="s">
        <v>190</v>
      </c>
      <c r="S769" s="74" t="s">
        <v>866</v>
      </c>
      <c r="T769" s="115" t="s">
        <v>195</v>
      </c>
      <c r="U769" s="121" t="s">
        <v>171</v>
      </c>
      <c r="V769" s="121" t="s">
        <v>715</v>
      </c>
      <c r="W769" s="77"/>
      <c r="X769" s="69" t="s">
        <v>609</v>
      </c>
      <c r="Y769" s="77"/>
      <c r="Z769" s="77"/>
      <c r="AA769" s="7"/>
      <c r="AB769" s="77"/>
      <c r="AC769" s="69">
        <v>1</v>
      </c>
      <c r="AD769" s="7"/>
      <c r="AE769" s="70" t="s">
        <v>811</v>
      </c>
      <c r="AF769" s="149">
        <f>VLOOKUP($J769,context!$K$2:$AC$348,5,FALSE)</f>
        <v>0</v>
      </c>
      <c r="AG769" s="149">
        <f>VLOOKUP($J769,context!$K$2:$AC$348,6,FALSE)</f>
        <v>0</v>
      </c>
      <c r="AH769" s="149">
        <f>VLOOKUP($J769,context!$K$2:$AC$348,7,FALSE)</f>
        <v>1</v>
      </c>
      <c r="AI769" s="149">
        <f>VLOOKUP($J769,context!$K$2:$AC$348,8,FALSE)</f>
        <v>0.2</v>
      </c>
      <c r="AJ769" s="149">
        <f>VLOOKUP($J769,context!$K$2:$AC$348,9,FALSE)</f>
        <v>0.2</v>
      </c>
      <c r="AK769" s="149">
        <f>VLOOKUP($J769,context!$K$2:$AC$348,10,FALSE)</f>
        <v>0</v>
      </c>
      <c r="AL769" s="149">
        <f>VLOOKUP($J769,context!$K$2:$AC$348,11,FALSE)</f>
        <v>0.4</v>
      </c>
      <c r="AM769" s="149">
        <f>VLOOKUP($J769,context!$K$2:$AC$348,12,FALSE)</f>
        <v>0.8</v>
      </c>
      <c r="AN769" s="149">
        <f>VLOOKUP($J769,context!$K$2:$AC$348,13,FALSE)</f>
        <v>0.2</v>
      </c>
      <c r="AO769" s="149">
        <f>VLOOKUP($J769,context!$K$2:$AC$348,14,FALSE)</f>
        <v>0.8</v>
      </c>
      <c r="AP769" s="149">
        <f>VLOOKUP($J769,context!$K$2:$AC$348,15,FALSE)</f>
        <v>0</v>
      </c>
      <c r="AQ769" s="149">
        <f>VLOOKUP($J769,context!$K$2:$AC$348,16,FALSE)</f>
        <v>0.2</v>
      </c>
      <c r="AR769" s="149">
        <f t="shared" si="13"/>
        <v>3.8</v>
      </c>
    </row>
    <row r="770" spans="1:44" s="122" customFormat="1" hidden="1">
      <c r="A770" s="52">
        <v>353</v>
      </c>
      <c r="B770" s="52" t="s">
        <v>2708</v>
      </c>
      <c r="C770" s="66" t="s">
        <v>905</v>
      </c>
      <c r="D770" s="52"/>
      <c r="E770" s="77" t="s">
        <v>906</v>
      </c>
      <c r="F770" s="50">
        <v>5</v>
      </c>
      <c r="G770" s="50" t="s">
        <v>889</v>
      </c>
      <c r="H770" s="77" t="s">
        <v>190</v>
      </c>
      <c r="I770" s="69" t="s">
        <v>190</v>
      </c>
      <c r="J770" s="70" t="s">
        <v>190</v>
      </c>
      <c r="K770" s="77"/>
      <c r="L770" s="77">
        <v>0</v>
      </c>
      <c r="M770" s="77"/>
      <c r="N770" s="6">
        <v>1</v>
      </c>
      <c r="O770" s="55">
        <v>43015</v>
      </c>
      <c r="P770" s="77" t="s">
        <v>189</v>
      </c>
      <c r="Q770" s="67" t="s">
        <v>717</v>
      </c>
      <c r="R770" s="68" t="s">
        <v>190</v>
      </c>
      <c r="S770" s="74" t="s">
        <v>866</v>
      </c>
      <c r="T770" s="115" t="s">
        <v>195</v>
      </c>
      <c r="U770" s="121" t="s">
        <v>171</v>
      </c>
      <c r="V770" s="121" t="s">
        <v>715</v>
      </c>
      <c r="W770" s="77"/>
      <c r="X770" s="69" t="s">
        <v>609</v>
      </c>
      <c r="Y770" s="77"/>
      <c r="Z770" s="77"/>
      <c r="AA770" s="7"/>
      <c r="AB770" s="77"/>
      <c r="AC770" s="69">
        <v>1</v>
      </c>
      <c r="AD770" s="7"/>
      <c r="AE770" s="70" t="s">
        <v>811</v>
      </c>
      <c r="AF770" s="149">
        <f>VLOOKUP($J770,context!$K$2:$AC$348,5,FALSE)</f>
        <v>0</v>
      </c>
      <c r="AG770" s="149">
        <f>VLOOKUP($J770,context!$K$2:$AC$348,6,FALSE)</f>
        <v>0</v>
      </c>
      <c r="AH770" s="149">
        <f>VLOOKUP($J770,context!$K$2:$AC$348,7,FALSE)</f>
        <v>1</v>
      </c>
      <c r="AI770" s="149">
        <f>VLOOKUP($J770,context!$K$2:$AC$348,8,FALSE)</f>
        <v>0.2</v>
      </c>
      <c r="AJ770" s="149">
        <f>VLOOKUP($J770,context!$K$2:$AC$348,9,FALSE)</f>
        <v>0.2</v>
      </c>
      <c r="AK770" s="149">
        <f>VLOOKUP($J770,context!$K$2:$AC$348,10,FALSE)</f>
        <v>0</v>
      </c>
      <c r="AL770" s="149">
        <f>VLOOKUP($J770,context!$K$2:$AC$348,11,FALSE)</f>
        <v>0.4</v>
      </c>
      <c r="AM770" s="149">
        <f>VLOOKUP($J770,context!$K$2:$AC$348,12,FALSE)</f>
        <v>0.8</v>
      </c>
      <c r="AN770" s="149">
        <f>VLOOKUP($J770,context!$K$2:$AC$348,13,FALSE)</f>
        <v>0.2</v>
      </c>
      <c r="AO770" s="149">
        <f>VLOOKUP($J770,context!$K$2:$AC$348,14,FALSE)</f>
        <v>0.8</v>
      </c>
      <c r="AP770" s="149">
        <f>VLOOKUP($J770,context!$K$2:$AC$348,15,FALSE)</f>
        <v>0</v>
      </c>
      <c r="AQ770" s="149">
        <f>VLOOKUP($J770,context!$K$2:$AC$348,16,FALSE)</f>
        <v>0.2</v>
      </c>
      <c r="AR770" s="149">
        <f t="shared" si="13"/>
        <v>3.8</v>
      </c>
    </row>
    <row r="771" spans="1:44" s="122" customFormat="1" hidden="1">
      <c r="A771" s="52">
        <v>441</v>
      </c>
      <c r="B771" s="52" t="s">
        <v>13</v>
      </c>
      <c r="C771" s="66" t="s">
        <v>1116</v>
      </c>
      <c r="D771" s="52" t="s">
        <v>1117</v>
      </c>
      <c r="E771" s="77" t="s">
        <v>49</v>
      </c>
      <c r="F771" s="50">
        <v>3</v>
      </c>
      <c r="G771" s="50" t="s">
        <v>190</v>
      </c>
      <c r="H771" s="77">
        <v>6</v>
      </c>
      <c r="I771" s="50" t="s">
        <v>190</v>
      </c>
      <c r="J771" s="70" t="s">
        <v>190</v>
      </c>
      <c r="K771" s="69" t="s">
        <v>1151</v>
      </c>
      <c r="L771" s="69">
        <v>0</v>
      </c>
      <c r="M771" s="77"/>
      <c r="N771" s="6">
        <v>1</v>
      </c>
      <c r="O771" s="55"/>
      <c r="P771" s="77" t="s">
        <v>189</v>
      </c>
      <c r="Q771" s="67" t="s">
        <v>717</v>
      </c>
      <c r="R771" s="68" t="s">
        <v>190</v>
      </c>
      <c r="S771" s="74" t="s">
        <v>866</v>
      </c>
      <c r="T771" s="115" t="s">
        <v>195</v>
      </c>
      <c r="U771" s="121" t="s">
        <v>171</v>
      </c>
      <c r="V771" s="121" t="s">
        <v>335</v>
      </c>
      <c r="W771" s="77"/>
      <c r="X771" s="69" t="s">
        <v>609</v>
      </c>
      <c r="Y771" s="77"/>
      <c r="Z771" s="77"/>
      <c r="AA771" s="7"/>
      <c r="AB771" s="77"/>
      <c r="AC771" s="69">
        <v>1</v>
      </c>
      <c r="AD771" s="7"/>
      <c r="AE771" s="70" t="s">
        <v>811</v>
      </c>
      <c r="AF771" s="149">
        <f>VLOOKUP($J771,context!$K$2:$AC$348,5,FALSE)</f>
        <v>0</v>
      </c>
      <c r="AG771" s="149">
        <f>VLOOKUP($J771,context!$K$2:$AC$348,6,FALSE)</f>
        <v>0</v>
      </c>
      <c r="AH771" s="149">
        <f>VLOOKUP($J771,context!$K$2:$AC$348,7,FALSE)</f>
        <v>1</v>
      </c>
      <c r="AI771" s="149">
        <f>VLOOKUP($J771,context!$K$2:$AC$348,8,FALSE)</f>
        <v>0.2</v>
      </c>
      <c r="AJ771" s="149">
        <f>VLOOKUP($J771,context!$K$2:$AC$348,9,FALSE)</f>
        <v>0.2</v>
      </c>
      <c r="AK771" s="149">
        <f>VLOOKUP($J771,context!$K$2:$AC$348,10,FALSE)</f>
        <v>0</v>
      </c>
      <c r="AL771" s="149">
        <f>VLOOKUP($J771,context!$K$2:$AC$348,11,FALSE)</f>
        <v>0.4</v>
      </c>
      <c r="AM771" s="149">
        <f>VLOOKUP($J771,context!$K$2:$AC$348,12,FALSE)</f>
        <v>0.8</v>
      </c>
      <c r="AN771" s="149">
        <f>VLOOKUP($J771,context!$K$2:$AC$348,13,FALSE)</f>
        <v>0.2</v>
      </c>
      <c r="AO771" s="149">
        <f>VLOOKUP($J771,context!$K$2:$AC$348,14,FALSE)</f>
        <v>0.8</v>
      </c>
      <c r="AP771" s="149">
        <f>VLOOKUP($J771,context!$K$2:$AC$348,15,FALSE)</f>
        <v>0</v>
      </c>
      <c r="AQ771" s="149">
        <f>VLOOKUP($J771,context!$K$2:$AC$348,16,FALSE)</f>
        <v>0.2</v>
      </c>
      <c r="AR771" s="149">
        <f t="shared" ref="AR771:AR808" si="14">SUM(AF771:AQ771)</f>
        <v>3.8</v>
      </c>
    </row>
    <row r="772" spans="1:44" s="122" customFormat="1" hidden="1">
      <c r="A772" s="52">
        <v>447</v>
      </c>
      <c r="B772" s="52" t="s">
        <v>13</v>
      </c>
      <c r="C772" s="66" t="s">
        <v>1116</v>
      </c>
      <c r="D772" s="52" t="s">
        <v>1152</v>
      </c>
      <c r="E772" s="77" t="s">
        <v>16</v>
      </c>
      <c r="F772" s="50">
        <v>2</v>
      </c>
      <c r="G772" s="50" t="s">
        <v>190</v>
      </c>
      <c r="H772" s="77"/>
      <c r="I772" s="69" t="s">
        <v>190</v>
      </c>
      <c r="J772" s="70" t="s">
        <v>190</v>
      </c>
      <c r="K772" s="77" t="s">
        <v>1158</v>
      </c>
      <c r="L772" s="69">
        <v>0</v>
      </c>
      <c r="M772" s="77"/>
      <c r="N772" s="6">
        <v>1</v>
      </c>
      <c r="O772" s="55"/>
      <c r="P772" s="77" t="s">
        <v>189</v>
      </c>
      <c r="Q772" s="67" t="s">
        <v>717</v>
      </c>
      <c r="R772" s="68" t="s">
        <v>190</v>
      </c>
      <c r="S772" s="74" t="s">
        <v>866</v>
      </c>
      <c r="T772" s="115" t="s">
        <v>195</v>
      </c>
      <c r="U772" s="121" t="s">
        <v>171</v>
      </c>
      <c r="V772" s="121" t="s">
        <v>715</v>
      </c>
      <c r="W772" s="77"/>
      <c r="X772" s="69" t="s">
        <v>609</v>
      </c>
      <c r="Y772" s="77"/>
      <c r="Z772" s="77"/>
      <c r="AA772" s="7"/>
      <c r="AB772" s="77"/>
      <c r="AC772" s="69">
        <v>1</v>
      </c>
      <c r="AD772" s="7"/>
      <c r="AE772" s="70" t="s">
        <v>811</v>
      </c>
      <c r="AF772" s="149">
        <f>VLOOKUP($J772,context!$K$2:$AC$348,5,FALSE)</f>
        <v>0</v>
      </c>
      <c r="AG772" s="149">
        <f>VLOOKUP($J772,context!$K$2:$AC$348,6,FALSE)</f>
        <v>0</v>
      </c>
      <c r="AH772" s="149">
        <f>VLOOKUP($J772,context!$K$2:$AC$348,7,FALSE)</f>
        <v>1</v>
      </c>
      <c r="AI772" s="149">
        <f>VLOOKUP($J772,context!$K$2:$AC$348,8,FALSE)</f>
        <v>0.2</v>
      </c>
      <c r="AJ772" s="149">
        <f>VLOOKUP($J772,context!$K$2:$AC$348,9,FALSE)</f>
        <v>0.2</v>
      </c>
      <c r="AK772" s="149">
        <f>VLOOKUP($J772,context!$K$2:$AC$348,10,FALSE)</f>
        <v>0</v>
      </c>
      <c r="AL772" s="149">
        <f>VLOOKUP($J772,context!$K$2:$AC$348,11,FALSE)</f>
        <v>0.4</v>
      </c>
      <c r="AM772" s="149">
        <f>VLOOKUP($J772,context!$K$2:$AC$348,12,FALSE)</f>
        <v>0.8</v>
      </c>
      <c r="AN772" s="149">
        <f>VLOOKUP($J772,context!$K$2:$AC$348,13,FALSE)</f>
        <v>0.2</v>
      </c>
      <c r="AO772" s="149">
        <f>VLOOKUP($J772,context!$K$2:$AC$348,14,FALSE)</f>
        <v>0.8</v>
      </c>
      <c r="AP772" s="149">
        <f>VLOOKUP($J772,context!$K$2:$AC$348,15,FALSE)</f>
        <v>0</v>
      </c>
      <c r="AQ772" s="149">
        <f>VLOOKUP($J772,context!$K$2:$AC$348,16,FALSE)</f>
        <v>0.2</v>
      </c>
      <c r="AR772" s="149">
        <f t="shared" si="14"/>
        <v>3.8</v>
      </c>
    </row>
    <row r="773" spans="1:44" s="122" customFormat="1">
      <c r="A773" s="52">
        <v>536</v>
      </c>
      <c r="B773" s="52" t="s">
        <v>13</v>
      </c>
      <c r="C773" s="114" t="s">
        <v>1732</v>
      </c>
      <c r="D773" s="59"/>
      <c r="E773" s="69" t="s">
        <v>1778</v>
      </c>
      <c r="F773" s="69" t="s">
        <v>1779</v>
      </c>
      <c r="G773" s="61" t="s">
        <v>190</v>
      </c>
      <c r="H773" s="61"/>
      <c r="I773" s="61" t="s">
        <v>190</v>
      </c>
      <c r="J773" s="70" t="s">
        <v>190</v>
      </c>
      <c r="K773" s="69" t="s">
        <v>1757</v>
      </c>
      <c r="L773" s="69">
        <v>0</v>
      </c>
      <c r="M773" s="61"/>
      <c r="N773" s="63">
        <v>1</v>
      </c>
      <c r="O773" s="64"/>
      <c r="P773" s="77" t="s">
        <v>189</v>
      </c>
      <c r="Q773" s="67" t="s">
        <v>717</v>
      </c>
      <c r="R773" s="68" t="s">
        <v>190</v>
      </c>
      <c r="S773" s="74" t="s">
        <v>866</v>
      </c>
      <c r="T773" s="115" t="s">
        <v>195</v>
      </c>
      <c r="U773" s="121" t="s">
        <v>171</v>
      </c>
      <c r="V773" s="121" t="s">
        <v>715</v>
      </c>
      <c r="W773" s="77"/>
      <c r="X773" s="69" t="s">
        <v>609</v>
      </c>
      <c r="Y773" s="61"/>
      <c r="Z773" s="72"/>
      <c r="AA773" s="7"/>
      <c r="AB773" s="61"/>
      <c r="AC773" s="69">
        <v>1</v>
      </c>
      <c r="AD773" s="66"/>
      <c r="AE773" s="70" t="s">
        <v>811</v>
      </c>
      <c r="AF773" s="149">
        <f>VLOOKUP($J773,context!$K$2:$AC$348,5,FALSE)</f>
        <v>0</v>
      </c>
      <c r="AG773" s="149">
        <f>VLOOKUP($J773,context!$K$2:$AC$348,6,FALSE)</f>
        <v>0</v>
      </c>
      <c r="AH773" s="149">
        <f>VLOOKUP($J773,context!$K$2:$AC$348,7,FALSE)</f>
        <v>1</v>
      </c>
      <c r="AI773" s="149">
        <f>VLOOKUP($J773,context!$K$2:$AC$348,8,FALSE)</f>
        <v>0.2</v>
      </c>
      <c r="AJ773" s="149">
        <f>VLOOKUP($J773,context!$K$2:$AC$348,9,FALSE)</f>
        <v>0.2</v>
      </c>
      <c r="AK773" s="149">
        <f>VLOOKUP($J773,context!$K$2:$AC$348,10,FALSE)</f>
        <v>0</v>
      </c>
      <c r="AL773" s="149">
        <f>VLOOKUP($J773,context!$K$2:$AC$348,11,FALSE)</f>
        <v>0.4</v>
      </c>
      <c r="AM773" s="149">
        <f>VLOOKUP($J773,context!$K$2:$AC$348,12,FALSE)</f>
        <v>0.8</v>
      </c>
      <c r="AN773" s="149">
        <f>VLOOKUP($J773,context!$K$2:$AC$348,13,FALSE)</f>
        <v>0.2</v>
      </c>
      <c r="AO773" s="149">
        <f>VLOOKUP($J773,context!$K$2:$AC$348,14,FALSE)</f>
        <v>0.8</v>
      </c>
      <c r="AP773" s="149">
        <f>VLOOKUP($J773,context!$K$2:$AC$348,15,FALSE)</f>
        <v>0</v>
      </c>
      <c r="AQ773" s="149">
        <f>VLOOKUP($J773,context!$K$2:$AC$348,16,FALSE)</f>
        <v>0.2</v>
      </c>
      <c r="AR773" s="149">
        <f t="shared" si="14"/>
        <v>3.8</v>
      </c>
    </row>
    <row r="774" spans="1:44" s="122" customFormat="1" hidden="1">
      <c r="A774" s="52">
        <v>65</v>
      </c>
      <c r="B774" s="52" t="s">
        <v>13</v>
      </c>
      <c r="C774" s="66" t="s">
        <v>44</v>
      </c>
      <c r="D774" s="52"/>
      <c r="E774" s="77" t="s">
        <v>629</v>
      </c>
      <c r="F774" s="50">
        <v>4</v>
      </c>
      <c r="G774" s="77" t="s">
        <v>715</v>
      </c>
      <c r="H774" s="77"/>
      <c r="I774" s="69" t="s">
        <v>715</v>
      </c>
      <c r="J774" s="70" t="s">
        <v>715</v>
      </c>
      <c r="K774" s="69" t="s">
        <v>716</v>
      </c>
      <c r="L774" s="77">
        <v>0</v>
      </c>
      <c r="M774" s="77"/>
      <c r="N774" s="6">
        <v>1</v>
      </c>
      <c r="O774" s="55"/>
      <c r="P774" s="77" t="s">
        <v>189</v>
      </c>
      <c r="Q774" s="67" t="s">
        <v>717</v>
      </c>
      <c r="R774" s="68" t="s">
        <v>190</v>
      </c>
      <c r="S774" s="74" t="s">
        <v>866</v>
      </c>
      <c r="T774" s="115" t="s">
        <v>195</v>
      </c>
      <c r="U774" s="121" t="s">
        <v>171</v>
      </c>
      <c r="V774" s="121" t="s">
        <v>715</v>
      </c>
      <c r="W774" s="77"/>
      <c r="X774" s="69" t="s">
        <v>609</v>
      </c>
      <c r="Y774" s="77"/>
      <c r="Z774" s="77"/>
      <c r="AA774" s="7"/>
      <c r="AB774" s="77"/>
      <c r="AC774" s="69">
        <v>1</v>
      </c>
      <c r="AD774" s="7" t="s">
        <v>718</v>
      </c>
      <c r="AE774" s="70" t="s">
        <v>914</v>
      </c>
      <c r="AF774" s="149">
        <f>VLOOKUP($J774,context!$K$2:$AC$348,5,FALSE)</f>
        <v>0</v>
      </c>
      <c r="AG774" s="149">
        <f>VLOOKUP($J774,context!$K$2:$AC$348,6,FALSE)</f>
        <v>0</v>
      </c>
      <c r="AH774" s="149">
        <f>VLOOKUP($J774,context!$K$2:$AC$348,7,FALSE)</f>
        <v>1</v>
      </c>
      <c r="AI774" s="149">
        <f>VLOOKUP($J774,context!$K$2:$AC$348,8,FALSE)</f>
        <v>0.2</v>
      </c>
      <c r="AJ774" s="149">
        <f>VLOOKUP($J774,context!$K$2:$AC$348,9,FALSE)</f>
        <v>0.2</v>
      </c>
      <c r="AK774" s="149">
        <f>VLOOKUP($J774,context!$K$2:$AC$348,10,FALSE)</f>
        <v>0</v>
      </c>
      <c r="AL774" s="149">
        <f>VLOOKUP($J774,context!$K$2:$AC$348,11,FALSE)</f>
        <v>0.4</v>
      </c>
      <c r="AM774" s="149">
        <f>VLOOKUP($J774,context!$K$2:$AC$348,12,FALSE)</f>
        <v>0.6</v>
      </c>
      <c r="AN774" s="149">
        <f>VLOOKUP($J774,context!$K$2:$AC$348,13,FALSE)</f>
        <v>0.4</v>
      </c>
      <c r="AO774" s="149">
        <f>VLOOKUP($J774,context!$K$2:$AC$348,14,FALSE)</f>
        <v>0.8</v>
      </c>
      <c r="AP774" s="149">
        <f>VLOOKUP($J774,context!$K$2:$AC$348,15,FALSE)</f>
        <v>0</v>
      </c>
      <c r="AQ774" s="149">
        <f>VLOOKUP($J774,context!$K$2:$AC$348,16,FALSE)</f>
        <v>0.2</v>
      </c>
      <c r="AR774" s="149">
        <f t="shared" si="14"/>
        <v>3.8</v>
      </c>
    </row>
    <row r="775" spans="1:44" s="122" customFormat="1" hidden="1">
      <c r="A775" s="52">
        <v>482</v>
      </c>
      <c r="B775" s="52" t="s">
        <v>13</v>
      </c>
      <c r="C775" s="66" t="s">
        <v>29</v>
      </c>
      <c r="D775" s="52" t="s">
        <v>1159</v>
      </c>
      <c r="E775" s="77" t="s">
        <v>1160</v>
      </c>
      <c r="F775" s="50">
        <v>3</v>
      </c>
      <c r="G775" s="50" t="s">
        <v>190</v>
      </c>
      <c r="H775" s="77" t="s">
        <v>193</v>
      </c>
      <c r="I775" s="69" t="s">
        <v>193</v>
      </c>
      <c r="J775" s="70" t="s">
        <v>715</v>
      </c>
      <c r="K775" s="77"/>
      <c r="L775" s="77">
        <v>0</v>
      </c>
      <c r="M775" s="77"/>
      <c r="N775" s="6">
        <v>1</v>
      </c>
      <c r="O775" s="55"/>
      <c r="P775" s="77" t="s">
        <v>189</v>
      </c>
      <c r="Q775" s="67" t="s">
        <v>717</v>
      </c>
      <c r="R775" s="68" t="s">
        <v>190</v>
      </c>
      <c r="S775" s="74" t="s">
        <v>866</v>
      </c>
      <c r="T775" s="115" t="s">
        <v>195</v>
      </c>
      <c r="U775" s="121" t="s">
        <v>171</v>
      </c>
      <c r="V775" s="121" t="s">
        <v>715</v>
      </c>
      <c r="W775" s="77"/>
      <c r="X775" s="69" t="s">
        <v>609</v>
      </c>
      <c r="Y775" s="77"/>
      <c r="Z775" s="77"/>
      <c r="AA775" s="7"/>
      <c r="AB775" s="77"/>
      <c r="AC775" s="69">
        <v>1</v>
      </c>
      <c r="AD775" s="7" t="s">
        <v>718</v>
      </c>
      <c r="AE775" s="70" t="s">
        <v>914</v>
      </c>
      <c r="AF775" s="149">
        <f>VLOOKUP($J775,context!$K$2:$AC$348,5,FALSE)</f>
        <v>0</v>
      </c>
      <c r="AG775" s="149">
        <f>VLOOKUP($J775,context!$K$2:$AC$348,6,FALSE)</f>
        <v>0</v>
      </c>
      <c r="AH775" s="149">
        <f>VLOOKUP($J775,context!$K$2:$AC$348,7,FALSE)</f>
        <v>1</v>
      </c>
      <c r="AI775" s="149">
        <f>VLOOKUP($J775,context!$K$2:$AC$348,8,FALSE)</f>
        <v>0.2</v>
      </c>
      <c r="AJ775" s="149">
        <f>VLOOKUP($J775,context!$K$2:$AC$348,9,FALSE)</f>
        <v>0.2</v>
      </c>
      <c r="AK775" s="149">
        <f>VLOOKUP($J775,context!$K$2:$AC$348,10,FALSE)</f>
        <v>0</v>
      </c>
      <c r="AL775" s="149">
        <f>VLOOKUP($J775,context!$K$2:$AC$348,11,FALSE)</f>
        <v>0.4</v>
      </c>
      <c r="AM775" s="149">
        <f>VLOOKUP($J775,context!$K$2:$AC$348,12,FALSE)</f>
        <v>0.6</v>
      </c>
      <c r="AN775" s="149">
        <f>VLOOKUP($J775,context!$K$2:$AC$348,13,FALSE)</f>
        <v>0.4</v>
      </c>
      <c r="AO775" s="149">
        <f>VLOOKUP($J775,context!$K$2:$AC$348,14,FALSE)</f>
        <v>0.8</v>
      </c>
      <c r="AP775" s="149">
        <f>VLOOKUP($J775,context!$K$2:$AC$348,15,FALSE)</f>
        <v>0</v>
      </c>
      <c r="AQ775" s="149">
        <f>VLOOKUP($J775,context!$K$2:$AC$348,16,FALSE)</f>
        <v>0.2</v>
      </c>
      <c r="AR775" s="149">
        <f t="shared" si="14"/>
        <v>3.8</v>
      </c>
    </row>
    <row r="776" spans="1:44" s="122" customFormat="1" hidden="1">
      <c r="A776" s="52">
        <v>595</v>
      </c>
      <c r="B776" s="52" t="s">
        <v>13</v>
      </c>
      <c r="C776" s="114" t="s">
        <v>1732</v>
      </c>
      <c r="D776" s="59"/>
      <c r="E776" s="69" t="s">
        <v>1891</v>
      </c>
      <c r="F776" s="61">
        <v>3</v>
      </c>
      <c r="G776" s="69" t="s">
        <v>811</v>
      </c>
      <c r="H776" s="61"/>
      <c r="I776" s="69" t="s">
        <v>811</v>
      </c>
      <c r="J776" s="70" t="s">
        <v>715</v>
      </c>
      <c r="K776" s="69" t="s">
        <v>1870</v>
      </c>
      <c r="L776" s="77">
        <v>1</v>
      </c>
      <c r="M776" s="61" t="s">
        <v>1871</v>
      </c>
      <c r="N776" s="6">
        <v>1</v>
      </c>
      <c r="O776" s="55"/>
      <c r="P776" s="77" t="s">
        <v>189</v>
      </c>
      <c r="Q776" s="67" t="s">
        <v>717</v>
      </c>
      <c r="R776" s="68" t="s">
        <v>190</v>
      </c>
      <c r="S776" s="74" t="s">
        <v>866</v>
      </c>
      <c r="T776" s="115" t="s">
        <v>195</v>
      </c>
      <c r="U776" s="121" t="s">
        <v>171</v>
      </c>
      <c r="V776" s="121" t="s">
        <v>715</v>
      </c>
      <c r="W776" s="77"/>
      <c r="X776" s="69" t="s">
        <v>609</v>
      </c>
      <c r="Y776" s="77"/>
      <c r="Z776" s="77"/>
      <c r="AA776" s="7"/>
      <c r="AB776" s="77"/>
      <c r="AC776" s="69">
        <v>1</v>
      </c>
      <c r="AD776" s="7" t="s">
        <v>718</v>
      </c>
      <c r="AE776" s="70" t="s">
        <v>914</v>
      </c>
      <c r="AF776" s="149">
        <f>VLOOKUP($J776,context!$K$2:$AC$348,5,FALSE)</f>
        <v>0</v>
      </c>
      <c r="AG776" s="149">
        <f>VLOOKUP($J776,context!$K$2:$AC$348,6,FALSE)</f>
        <v>0</v>
      </c>
      <c r="AH776" s="149">
        <f>VLOOKUP($J776,context!$K$2:$AC$348,7,FALSE)</f>
        <v>1</v>
      </c>
      <c r="AI776" s="149">
        <f>VLOOKUP($J776,context!$K$2:$AC$348,8,FALSE)</f>
        <v>0.2</v>
      </c>
      <c r="AJ776" s="149">
        <f>VLOOKUP($J776,context!$K$2:$AC$348,9,FALSE)</f>
        <v>0.2</v>
      </c>
      <c r="AK776" s="149">
        <f>VLOOKUP($J776,context!$K$2:$AC$348,10,FALSE)</f>
        <v>0</v>
      </c>
      <c r="AL776" s="149">
        <f>VLOOKUP($J776,context!$K$2:$AC$348,11,FALSE)</f>
        <v>0.4</v>
      </c>
      <c r="AM776" s="149">
        <f>VLOOKUP($J776,context!$K$2:$AC$348,12,FALSE)</f>
        <v>0.6</v>
      </c>
      <c r="AN776" s="149">
        <f>VLOOKUP($J776,context!$K$2:$AC$348,13,FALSE)</f>
        <v>0.4</v>
      </c>
      <c r="AO776" s="149">
        <f>VLOOKUP($J776,context!$K$2:$AC$348,14,FALSE)</f>
        <v>0.8</v>
      </c>
      <c r="AP776" s="149">
        <f>VLOOKUP($J776,context!$K$2:$AC$348,15,FALSE)</f>
        <v>0</v>
      </c>
      <c r="AQ776" s="149">
        <f>VLOOKUP($J776,context!$K$2:$AC$348,16,FALSE)</f>
        <v>0.2</v>
      </c>
      <c r="AR776" s="149">
        <f t="shared" si="14"/>
        <v>3.8</v>
      </c>
    </row>
    <row r="777" spans="1:44" s="122" customFormat="1" hidden="1">
      <c r="A777" s="122">
        <v>915</v>
      </c>
      <c r="B777" s="52" t="s">
        <v>13</v>
      </c>
      <c r="C777" s="123" t="s">
        <v>2413</v>
      </c>
      <c r="D777" s="123" t="s">
        <v>2570</v>
      </c>
      <c r="E777" s="122" t="s">
        <v>2414</v>
      </c>
      <c r="F777" s="122">
        <v>4</v>
      </c>
      <c r="G777" s="124" t="s">
        <v>190</v>
      </c>
      <c r="J777" s="70" t="s">
        <v>715</v>
      </c>
      <c r="K777" s="122" t="s">
        <v>2571</v>
      </c>
      <c r="L777" s="77">
        <v>0</v>
      </c>
      <c r="N777" s="6">
        <v>1</v>
      </c>
      <c r="O777" s="55">
        <v>42329</v>
      </c>
      <c r="P777" s="77" t="s">
        <v>189</v>
      </c>
      <c r="Q777" s="67" t="s">
        <v>717</v>
      </c>
      <c r="R777" s="68" t="s">
        <v>190</v>
      </c>
      <c r="S777" s="74" t="s">
        <v>866</v>
      </c>
      <c r="T777" s="115" t="s">
        <v>195</v>
      </c>
      <c r="U777" s="121" t="s">
        <v>171</v>
      </c>
      <c r="V777" s="121" t="s">
        <v>715</v>
      </c>
      <c r="W777" s="77"/>
      <c r="X777" s="69" t="s">
        <v>609</v>
      </c>
      <c r="Y777" s="77"/>
      <c r="Z777" s="77"/>
      <c r="AA777" s="7"/>
      <c r="AB777" s="77"/>
      <c r="AC777" s="69">
        <v>1</v>
      </c>
      <c r="AD777" s="7" t="s">
        <v>718</v>
      </c>
      <c r="AE777" s="70" t="s">
        <v>914</v>
      </c>
      <c r="AF777" s="149">
        <f>VLOOKUP($J777,context!$K$2:$AC$348,5,FALSE)</f>
        <v>0</v>
      </c>
      <c r="AG777" s="149">
        <f>VLOOKUP($J777,context!$K$2:$AC$348,6,FALSE)</f>
        <v>0</v>
      </c>
      <c r="AH777" s="149">
        <f>VLOOKUP($J777,context!$K$2:$AC$348,7,FALSE)</f>
        <v>1</v>
      </c>
      <c r="AI777" s="149">
        <f>VLOOKUP($J777,context!$K$2:$AC$348,8,FALSE)</f>
        <v>0.2</v>
      </c>
      <c r="AJ777" s="149">
        <f>VLOOKUP($J777,context!$K$2:$AC$348,9,FALSE)</f>
        <v>0.2</v>
      </c>
      <c r="AK777" s="149">
        <f>VLOOKUP($J777,context!$K$2:$AC$348,10,FALSE)</f>
        <v>0</v>
      </c>
      <c r="AL777" s="149">
        <f>VLOOKUP($J777,context!$K$2:$AC$348,11,FALSE)</f>
        <v>0.4</v>
      </c>
      <c r="AM777" s="149">
        <f>VLOOKUP($J777,context!$K$2:$AC$348,12,FALSE)</f>
        <v>0.6</v>
      </c>
      <c r="AN777" s="149">
        <f>VLOOKUP($J777,context!$K$2:$AC$348,13,FALSE)</f>
        <v>0.4</v>
      </c>
      <c r="AO777" s="149">
        <f>VLOOKUP($J777,context!$K$2:$AC$348,14,FALSE)</f>
        <v>0.8</v>
      </c>
      <c r="AP777" s="149">
        <f>VLOOKUP($J777,context!$K$2:$AC$348,15,FALSE)</f>
        <v>0</v>
      </c>
      <c r="AQ777" s="149">
        <f>VLOOKUP($J777,context!$K$2:$AC$348,16,FALSE)</f>
        <v>0.2</v>
      </c>
      <c r="AR777" s="149">
        <f t="shared" si="14"/>
        <v>3.8</v>
      </c>
    </row>
    <row r="778" spans="1:44" s="122" customFormat="1" hidden="1">
      <c r="A778" s="122">
        <v>946</v>
      </c>
      <c r="B778" s="52" t="s">
        <v>13</v>
      </c>
      <c r="C778" s="66" t="s">
        <v>32</v>
      </c>
      <c r="D778" s="52"/>
      <c r="E778" s="77" t="s">
        <v>1190</v>
      </c>
      <c r="F778" s="50">
        <v>3</v>
      </c>
      <c r="G778" s="50" t="s">
        <v>715</v>
      </c>
      <c r="H778" s="77"/>
      <c r="I778" s="69" t="s">
        <v>715</v>
      </c>
      <c r="J778" s="70" t="s">
        <v>715</v>
      </c>
      <c r="K778" s="77"/>
      <c r="L778" s="77">
        <v>0</v>
      </c>
      <c r="M778" s="77"/>
      <c r="N778" s="6">
        <v>1</v>
      </c>
      <c r="O778" s="55">
        <v>42328</v>
      </c>
      <c r="P778" s="77" t="s">
        <v>189</v>
      </c>
      <c r="Q778" s="67" t="s">
        <v>717</v>
      </c>
      <c r="R778" s="68" t="s">
        <v>190</v>
      </c>
      <c r="S778" s="74" t="s">
        <v>866</v>
      </c>
      <c r="T778" s="115" t="s">
        <v>195</v>
      </c>
      <c r="U778" s="121" t="s">
        <v>171</v>
      </c>
      <c r="V778" s="121" t="s">
        <v>715</v>
      </c>
      <c r="W778" s="77"/>
      <c r="X778" s="69" t="s">
        <v>609</v>
      </c>
      <c r="Y778" s="77"/>
      <c r="Z778" s="77"/>
      <c r="AA778" s="7"/>
      <c r="AB778" s="77"/>
      <c r="AC778" s="69">
        <v>1</v>
      </c>
      <c r="AD778" s="7" t="s">
        <v>718</v>
      </c>
      <c r="AE778" s="70" t="s">
        <v>914</v>
      </c>
      <c r="AF778" s="149">
        <f>VLOOKUP($J778,context!$K$2:$AC$348,5,FALSE)</f>
        <v>0</v>
      </c>
      <c r="AG778" s="149">
        <f>VLOOKUP($J778,context!$K$2:$AC$348,6,FALSE)</f>
        <v>0</v>
      </c>
      <c r="AH778" s="149">
        <f>VLOOKUP($J778,context!$K$2:$AC$348,7,FALSE)</f>
        <v>1</v>
      </c>
      <c r="AI778" s="149">
        <f>VLOOKUP($J778,context!$K$2:$AC$348,8,FALSE)</f>
        <v>0.2</v>
      </c>
      <c r="AJ778" s="149">
        <f>VLOOKUP($J778,context!$K$2:$AC$348,9,FALSE)</f>
        <v>0.2</v>
      </c>
      <c r="AK778" s="149">
        <f>VLOOKUP($J778,context!$K$2:$AC$348,10,FALSE)</f>
        <v>0</v>
      </c>
      <c r="AL778" s="149">
        <f>VLOOKUP($J778,context!$K$2:$AC$348,11,FALSE)</f>
        <v>0.4</v>
      </c>
      <c r="AM778" s="149">
        <f>VLOOKUP($J778,context!$K$2:$AC$348,12,FALSE)</f>
        <v>0.6</v>
      </c>
      <c r="AN778" s="149">
        <f>VLOOKUP($J778,context!$K$2:$AC$348,13,FALSE)</f>
        <v>0.4</v>
      </c>
      <c r="AO778" s="149">
        <f>VLOOKUP($J778,context!$K$2:$AC$348,14,FALSE)</f>
        <v>0.8</v>
      </c>
      <c r="AP778" s="149">
        <f>VLOOKUP($J778,context!$K$2:$AC$348,15,FALSE)</f>
        <v>0</v>
      </c>
      <c r="AQ778" s="149">
        <f>VLOOKUP($J778,context!$K$2:$AC$348,16,FALSE)</f>
        <v>0.2</v>
      </c>
      <c r="AR778" s="149">
        <f t="shared" si="14"/>
        <v>3.8</v>
      </c>
    </row>
    <row r="779" spans="1:44" s="122" customFormat="1" hidden="1">
      <c r="A779" s="52">
        <v>436</v>
      </c>
      <c r="B779" s="52" t="s">
        <v>13</v>
      </c>
      <c r="C779" s="66" t="s">
        <v>1116</v>
      </c>
      <c r="D779" s="52" t="s">
        <v>1117</v>
      </c>
      <c r="E779" s="77" t="s">
        <v>49</v>
      </c>
      <c r="F779" s="50">
        <v>3</v>
      </c>
      <c r="G779" s="50" t="s">
        <v>1140</v>
      </c>
      <c r="H779" s="77">
        <v>28</v>
      </c>
      <c r="I779" s="50" t="s">
        <v>1140</v>
      </c>
      <c r="J779" s="71" t="s">
        <v>1141</v>
      </c>
      <c r="K779" s="77" t="s">
        <v>1142</v>
      </c>
      <c r="L779" s="69">
        <v>0</v>
      </c>
      <c r="M779" s="77"/>
      <c r="N779" s="6">
        <v>0.8</v>
      </c>
      <c r="O779" s="55"/>
      <c r="P779" s="77" t="s">
        <v>189</v>
      </c>
      <c r="Q779" s="67" t="s">
        <v>717</v>
      </c>
      <c r="R779" s="68" t="s">
        <v>190</v>
      </c>
      <c r="S779" s="74" t="s">
        <v>866</v>
      </c>
      <c r="T779" s="115" t="s">
        <v>195</v>
      </c>
      <c r="U779" s="121" t="s">
        <v>171</v>
      </c>
      <c r="V779" s="121" t="s">
        <v>715</v>
      </c>
      <c r="W779" s="77"/>
      <c r="X779" s="69" t="s">
        <v>609</v>
      </c>
      <c r="Y779" s="77"/>
      <c r="Z779" s="77"/>
      <c r="AA779" s="7"/>
      <c r="AB779" s="69" t="s">
        <v>2966</v>
      </c>
      <c r="AC779" s="69">
        <v>-1</v>
      </c>
      <c r="AD779" s="7"/>
      <c r="AE779" s="70" t="s">
        <v>811</v>
      </c>
      <c r="AF779" s="149">
        <f>VLOOKUP($J779,context!$K$2:$AC$348,5,FALSE)</f>
        <v>0</v>
      </c>
      <c r="AG779" s="149">
        <f>VLOOKUP($J779,context!$K$2:$AC$348,6,FALSE)</f>
        <v>0</v>
      </c>
      <c r="AH779" s="149">
        <f>VLOOKUP($J779,context!$K$2:$AC$348,7,FALSE)</f>
        <v>1</v>
      </c>
      <c r="AI779" s="149">
        <f>VLOOKUP($J779,context!$K$2:$AC$348,8,FALSE)</f>
        <v>0.2</v>
      </c>
      <c r="AJ779" s="149">
        <f>VLOOKUP($J779,context!$K$2:$AC$348,9,FALSE)</f>
        <v>0.2</v>
      </c>
      <c r="AK779" s="149">
        <f>VLOOKUP($J779,context!$K$2:$AC$348,10,FALSE)</f>
        <v>0</v>
      </c>
      <c r="AL779" s="149">
        <f>VLOOKUP($J779,context!$K$2:$AC$348,11,FALSE)</f>
        <v>0.4</v>
      </c>
      <c r="AM779" s="149">
        <f>VLOOKUP($J779,context!$K$2:$AC$348,12,FALSE)</f>
        <v>0.8</v>
      </c>
      <c r="AN779" s="149">
        <f>VLOOKUP($J779,context!$K$2:$AC$348,13,FALSE)</f>
        <v>0.2</v>
      </c>
      <c r="AO779" s="149">
        <f>VLOOKUP($J779,context!$K$2:$AC$348,14,FALSE)</f>
        <v>0.8</v>
      </c>
      <c r="AP779" s="149">
        <f>VLOOKUP($J779,context!$K$2:$AC$348,15,FALSE)</f>
        <v>0</v>
      </c>
      <c r="AQ779" s="149">
        <f>VLOOKUP($J779,context!$K$2:$AC$348,16,FALSE)</f>
        <v>0.2</v>
      </c>
      <c r="AR779" s="149">
        <f t="shared" si="14"/>
        <v>3.8</v>
      </c>
    </row>
    <row r="780" spans="1:44" s="122" customFormat="1" hidden="1">
      <c r="A780" s="52">
        <v>364</v>
      </c>
      <c r="B780" s="52" t="s">
        <v>2708</v>
      </c>
      <c r="C780" s="66" t="s">
        <v>905</v>
      </c>
      <c r="D780" s="52"/>
      <c r="E780" s="77" t="s">
        <v>906</v>
      </c>
      <c r="F780" s="50">
        <v>5</v>
      </c>
      <c r="G780" s="50" t="s">
        <v>1044</v>
      </c>
      <c r="H780" s="77" t="s">
        <v>1054</v>
      </c>
      <c r="I780" s="69" t="s">
        <v>1055</v>
      </c>
      <c r="J780" s="70" t="s">
        <v>1056</v>
      </c>
      <c r="K780" s="77"/>
      <c r="L780" s="77">
        <v>0</v>
      </c>
      <c r="M780" s="77"/>
      <c r="N780" s="6">
        <v>0.6</v>
      </c>
      <c r="O780" s="55">
        <v>43015</v>
      </c>
      <c r="P780" s="77" t="s">
        <v>65</v>
      </c>
      <c r="Q780" s="67" t="s">
        <v>108</v>
      </c>
      <c r="R780" s="68" t="s">
        <v>145</v>
      </c>
      <c r="S780" s="74" t="s">
        <v>66</v>
      </c>
      <c r="T780" s="115" t="s">
        <v>66</v>
      </c>
      <c r="U780" s="121" t="s">
        <v>171</v>
      </c>
      <c r="V780" s="121" t="s">
        <v>167</v>
      </c>
      <c r="W780" s="69" t="s">
        <v>609</v>
      </c>
      <c r="X780" s="69" t="s">
        <v>609</v>
      </c>
      <c r="Y780" s="77"/>
      <c r="Z780" s="77"/>
      <c r="AA780" s="7"/>
      <c r="AB780" s="69" t="s">
        <v>2961</v>
      </c>
      <c r="AC780" s="69">
        <v>0</v>
      </c>
      <c r="AD780" s="7"/>
      <c r="AE780" s="131" t="s">
        <v>2659</v>
      </c>
      <c r="AF780" s="149">
        <f>VLOOKUP($J780,context!$K$2:$AC$348,5,FALSE)</f>
        <v>1</v>
      </c>
      <c r="AG780" s="149">
        <f>VLOOKUP($J780,context!$K$2:$AC$348,6,FALSE)</f>
        <v>0</v>
      </c>
      <c r="AH780" s="149">
        <f>VLOOKUP($J780,context!$K$2:$AC$348,7,FALSE)</f>
        <v>0</v>
      </c>
      <c r="AI780" s="149">
        <f>VLOOKUP($J780,context!$K$2:$AC$348,8,FALSE)</f>
        <v>0</v>
      </c>
      <c r="AJ780" s="149">
        <f>VLOOKUP($J780,context!$K$2:$AC$348,9,FALSE)</f>
        <v>0</v>
      </c>
      <c r="AK780" s="149">
        <f>VLOOKUP($J780,context!$K$2:$AC$348,10,FALSE)</f>
        <v>0</v>
      </c>
      <c r="AL780" s="149">
        <f>VLOOKUP($J780,context!$K$2:$AC$348,11,FALSE)</f>
        <v>0.2</v>
      </c>
      <c r="AM780" s="149">
        <f>VLOOKUP($J780,context!$K$2:$AC$348,12,FALSE)</f>
        <v>0</v>
      </c>
      <c r="AN780" s="149">
        <f>VLOOKUP($J780,context!$K$2:$AC$348,13,FALSE)</f>
        <v>0.4</v>
      </c>
      <c r="AO780" s="149">
        <f>VLOOKUP($J780,context!$K$2:$AC$348,14,FALSE)</f>
        <v>0.2</v>
      </c>
      <c r="AP780" s="149">
        <f>VLOOKUP($J780,context!$K$2:$AC$348,15,FALSE)</f>
        <v>0</v>
      </c>
      <c r="AQ780" s="149">
        <f>VLOOKUP($J780,context!$K$2:$AC$348,16,FALSE)</f>
        <v>0.4</v>
      </c>
      <c r="AR780" s="149">
        <f t="shared" si="14"/>
        <v>2.2000000000000002</v>
      </c>
    </row>
    <row r="781" spans="1:44" s="122" customFormat="1" hidden="1">
      <c r="A781" s="52">
        <v>831</v>
      </c>
      <c r="B781" s="52" t="s">
        <v>13</v>
      </c>
      <c r="C781" s="117" t="s">
        <v>1902</v>
      </c>
      <c r="D781" s="59"/>
      <c r="E781" s="69" t="s">
        <v>2271</v>
      </c>
      <c r="F781" s="61"/>
      <c r="G781" s="62" t="s">
        <v>397</v>
      </c>
      <c r="H781" s="61"/>
      <c r="I781" s="69"/>
      <c r="J781" s="70" t="s">
        <v>2360</v>
      </c>
      <c r="K781" s="69" t="s">
        <v>2237</v>
      </c>
      <c r="L781" s="61">
        <v>0</v>
      </c>
      <c r="M781" s="61"/>
      <c r="N781" s="63">
        <v>0.8</v>
      </c>
      <c r="O781" s="64"/>
      <c r="P781" s="77" t="s">
        <v>65</v>
      </c>
      <c r="Q781" s="67" t="s">
        <v>608</v>
      </c>
      <c r="R781" s="68" t="s">
        <v>145</v>
      </c>
      <c r="S781" s="74" t="s">
        <v>235</v>
      </c>
      <c r="T781" s="115" t="s">
        <v>235</v>
      </c>
      <c r="U781" s="121" t="s">
        <v>171</v>
      </c>
      <c r="V781" s="121" t="s">
        <v>390</v>
      </c>
      <c r="W781" s="69" t="s">
        <v>609</v>
      </c>
      <c r="X781" s="61"/>
      <c r="Y781" s="61"/>
      <c r="Z781" s="72"/>
      <c r="AA781" s="7"/>
      <c r="AB781" s="61"/>
      <c r="AC781" s="61"/>
      <c r="AD781" s="66"/>
      <c r="AE781" s="70" t="s">
        <v>2787</v>
      </c>
      <c r="AF781" s="149">
        <f>VLOOKUP($J781,context!$K$2:$AC$348,5,FALSE)</f>
        <v>0</v>
      </c>
      <c r="AG781" s="149">
        <f>VLOOKUP($J781,context!$K$2:$AC$348,6,FALSE)</f>
        <v>0</v>
      </c>
      <c r="AH781" s="149">
        <f>VLOOKUP($J781,context!$K$2:$AC$348,7,FALSE)</f>
        <v>0</v>
      </c>
      <c r="AI781" s="149">
        <f>VLOOKUP($J781,context!$K$2:$AC$348,8,FALSE)</f>
        <v>0.4</v>
      </c>
      <c r="AJ781" s="149">
        <f>VLOOKUP($J781,context!$K$2:$AC$348,9,FALSE)</f>
        <v>0</v>
      </c>
      <c r="AK781" s="149">
        <f>VLOOKUP($J781,context!$K$2:$AC$348,10,FALSE)</f>
        <v>1</v>
      </c>
      <c r="AL781" s="149">
        <f>VLOOKUP($J781,context!$K$2:$AC$348,11,FALSE)</f>
        <v>1</v>
      </c>
      <c r="AM781" s="149">
        <f>VLOOKUP($J781,context!$K$2:$AC$348,12,FALSE)</f>
        <v>0</v>
      </c>
      <c r="AN781" s="149">
        <f>VLOOKUP($J781,context!$K$2:$AC$348,13,FALSE)</f>
        <v>0.4</v>
      </c>
      <c r="AO781" s="149">
        <f>VLOOKUP($J781,context!$K$2:$AC$348,14,FALSE)</f>
        <v>0.2</v>
      </c>
      <c r="AP781" s="149">
        <f>VLOOKUP($J781,context!$K$2:$AC$348,15,FALSE)</f>
        <v>0</v>
      </c>
      <c r="AQ781" s="149">
        <f>VLOOKUP($J781,context!$K$2:$AC$348,16,FALSE)</f>
        <v>0.2</v>
      </c>
      <c r="AR781" s="149">
        <f t="shared" si="14"/>
        <v>3.2</v>
      </c>
    </row>
    <row r="782" spans="1:44" s="122" customFormat="1" hidden="1">
      <c r="A782" s="52">
        <v>832</v>
      </c>
      <c r="B782" s="52" t="s">
        <v>13</v>
      </c>
      <c r="C782" s="117" t="s">
        <v>1902</v>
      </c>
      <c r="D782" s="59"/>
      <c r="E782" s="69" t="s">
        <v>2271</v>
      </c>
      <c r="F782" s="61"/>
      <c r="G782" s="62" t="s">
        <v>2238</v>
      </c>
      <c r="H782" s="61"/>
      <c r="I782" s="69"/>
      <c r="J782" s="70" t="s">
        <v>2360</v>
      </c>
      <c r="K782" s="61" t="s">
        <v>2239</v>
      </c>
      <c r="L782" s="61">
        <v>0</v>
      </c>
      <c r="M782" s="61"/>
      <c r="N782" s="63">
        <v>0.8</v>
      </c>
      <c r="O782" s="64"/>
      <c r="P782" s="77" t="s">
        <v>65</v>
      </c>
      <c r="Q782" s="67" t="s">
        <v>608</v>
      </c>
      <c r="R782" s="68" t="s">
        <v>145</v>
      </c>
      <c r="S782" s="74" t="s">
        <v>235</v>
      </c>
      <c r="T782" s="115" t="s">
        <v>235</v>
      </c>
      <c r="U782" s="121" t="s">
        <v>171</v>
      </c>
      <c r="V782" s="121" t="s">
        <v>390</v>
      </c>
      <c r="W782" s="69" t="s">
        <v>609</v>
      </c>
      <c r="X782" s="61"/>
      <c r="Y782" s="61"/>
      <c r="Z782" s="72"/>
      <c r="AA782" s="7"/>
      <c r="AB782" s="61"/>
      <c r="AC782" s="61"/>
      <c r="AD782" s="66"/>
      <c r="AE782" s="70" t="s">
        <v>2787</v>
      </c>
      <c r="AF782" s="149">
        <f>VLOOKUP($J782,context!$K$2:$AC$348,5,FALSE)</f>
        <v>0</v>
      </c>
      <c r="AG782" s="149">
        <f>VLOOKUP($J782,context!$K$2:$AC$348,6,FALSE)</f>
        <v>0</v>
      </c>
      <c r="AH782" s="149">
        <f>VLOOKUP($J782,context!$K$2:$AC$348,7,FALSE)</f>
        <v>0</v>
      </c>
      <c r="AI782" s="149">
        <f>VLOOKUP($J782,context!$K$2:$AC$348,8,FALSE)</f>
        <v>0.4</v>
      </c>
      <c r="AJ782" s="149">
        <f>VLOOKUP($J782,context!$K$2:$AC$348,9,FALSE)</f>
        <v>0</v>
      </c>
      <c r="AK782" s="149">
        <f>VLOOKUP($J782,context!$K$2:$AC$348,10,FALSE)</f>
        <v>1</v>
      </c>
      <c r="AL782" s="149">
        <f>VLOOKUP($J782,context!$K$2:$AC$348,11,FALSE)</f>
        <v>1</v>
      </c>
      <c r="AM782" s="149">
        <f>VLOOKUP($J782,context!$K$2:$AC$348,12,FALSE)</f>
        <v>0</v>
      </c>
      <c r="AN782" s="149">
        <f>VLOOKUP($J782,context!$K$2:$AC$348,13,FALSE)</f>
        <v>0.4</v>
      </c>
      <c r="AO782" s="149">
        <f>VLOOKUP($J782,context!$K$2:$AC$348,14,FALSE)</f>
        <v>0.2</v>
      </c>
      <c r="AP782" s="149">
        <f>VLOOKUP($J782,context!$K$2:$AC$348,15,FALSE)</f>
        <v>0</v>
      </c>
      <c r="AQ782" s="149">
        <f>VLOOKUP($J782,context!$K$2:$AC$348,16,FALSE)</f>
        <v>0.2</v>
      </c>
      <c r="AR782" s="149">
        <f t="shared" si="14"/>
        <v>3.2</v>
      </c>
    </row>
    <row r="783" spans="1:44" s="122" customFormat="1" hidden="1">
      <c r="A783" s="52">
        <v>655</v>
      </c>
      <c r="B783" s="52" t="s">
        <v>13</v>
      </c>
      <c r="C783" s="117" t="s">
        <v>1902</v>
      </c>
      <c r="D783" s="59"/>
      <c r="E783" s="69" t="s">
        <v>2271</v>
      </c>
      <c r="F783" s="61"/>
      <c r="G783" s="62" t="s">
        <v>1970</v>
      </c>
      <c r="H783" s="61"/>
      <c r="I783" s="69"/>
      <c r="J783" s="70" t="s">
        <v>2330</v>
      </c>
      <c r="K783" s="69" t="s">
        <v>1971</v>
      </c>
      <c r="L783" s="61">
        <v>0</v>
      </c>
      <c r="M783" s="61"/>
      <c r="N783" s="63">
        <v>1</v>
      </c>
      <c r="O783" s="64"/>
      <c r="P783" s="77" t="s">
        <v>65</v>
      </c>
      <c r="Q783" s="67" t="s">
        <v>608</v>
      </c>
      <c r="R783" s="68" t="s">
        <v>145</v>
      </c>
      <c r="S783" s="74" t="s">
        <v>235</v>
      </c>
      <c r="T783" s="115" t="s">
        <v>235</v>
      </c>
      <c r="U783" s="121" t="s">
        <v>171</v>
      </c>
      <c r="V783" s="121" t="s">
        <v>390</v>
      </c>
      <c r="W783" s="69" t="s">
        <v>609</v>
      </c>
      <c r="X783" s="61"/>
      <c r="Y783" s="61"/>
      <c r="Z783" s="72"/>
      <c r="AA783" s="7"/>
      <c r="AB783" s="61"/>
      <c r="AC783" s="61"/>
      <c r="AD783" s="66"/>
      <c r="AE783" s="70" t="s">
        <v>2787</v>
      </c>
      <c r="AF783" s="149">
        <f>VLOOKUP($J783,context!$K$2:$AC$348,5,FALSE)</f>
        <v>0</v>
      </c>
      <c r="AG783" s="149">
        <f>VLOOKUP($J783,context!$K$2:$AC$348,6,FALSE)</f>
        <v>0</v>
      </c>
      <c r="AH783" s="149">
        <f>VLOOKUP($J783,context!$K$2:$AC$348,7,FALSE)</f>
        <v>0</v>
      </c>
      <c r="AI783" s="149">
        <f>VLOOKUP($J783,context!$K$2:$AC$348,8,FALSE)</f>
        <v>0.4</v>
      </c>
      <c r="AJ783" s="149">
        <f>VLOOKUP($J783,context!$K$2:$AC$348,9,FALSE)</f>
        <v>0</v>
      </c>
      <c r="AK783" s="149">
        <f>VLOOKUP($J783,context!$K$2:$AC$348,10,FALSE)</f>
        <v>1</v>
      </c>
      <c r="AL783" s="149">
        <f>VLOOKUP($J783,context!$K$2:$AC$348,11,FALSE)</f>
        <v>1</v>
      </c>
      <c r="AM783" s="149">
        <f>VLOOKUP($J783,context!$K$2:$AC$348,12,FALSE)</f>
        <v>0</v>
      </c>
      <c r="AN783" s="149">
        <f>VLOOKUP($J783,context!$K$2:$AC$348,13,FALSE)</f>
        <v>0.4</v>
      </c>
      <c r="AO783" s="149">
        <f>VLOOKUP($J783,context!$K$2:$AC$348,14,FALSE)</f>
        <v>0.2</v>
      </c>
      <c r="AP783" s="149">
        <f>VLOOKUP($J783,context!$K$2:$AC$348,15,FALSE)</f>
        <v>0</v>
      </c>
      <c r="AQ783" s="149">
        <f>VLOOKUP($J783,context!$K$2:$AC$348,16,FALSE)</f>
        <v>0.2</v>
      </c>
      <c r="AR783" s="149">
        <f t="shared" si="14"/>
        <v>3.2</v>
      </c>
    </row>
    <row r="784" spans="1:44" s="122" customFormat="1" hidden="1">
      <c r="A784" s="52">
        <v>830</v>
      </c>
      <c r="B784" s="52" t="s">
        <v>13</v>
      </c>
      <c r="C784" s="117" t="s">
        <v>1902</v>
      </c>
      <c r="D784" s="59"/>
      <c r="E784" s="69" t="s">
        <v>2271</v>
      </c>
      <c r="F784" s="61"/>
      <c r="G784" s="62" t="s">
        <v>2235</v>
      </c>
      <c r="H784" s="61"/>
      <c r="I784" s="69"/>
      <c r="J784" s="70" t="s">
        <v>2324</v>
      </c>
      <c r="K784" s="69" t="s">
        <v>2236</v>
      </c>
      <c r="L784" s="61">
        <v>0</v>
      </c>
      <c r="M784" s="61"/>
      <c r="N784" s="63">
        <v>0.8</v>
      </c>
      <c r="O784" s="64"/>
      <c r="P784" s="77" t="s">
        <v>65</v>
      </c>
      <c r="Q784" s="67" t="s">
        <v>608</v>
      </c>
      <c r="R784" s="68" t="s">
        <v>145</v>
      </c>
      <c r="S784" s="74" t="s">
        <v>235</v>
      </c>
      <c r="T784" s="115" t="s">
        <v>235</v>
      </c>
      <c r="U784" s="121" t="s">
        <v>171</v>
      </c>
      <c r="V784" s="121" t="s">
        <v>390</v>
      </c>
      <c r="W784" s="69" t="s">
        <v>609</v>
      </c>
      <c r="X784" s="61"/>
      <c r="Y784" s="61"/>
      <c r="Z784" s="72"/>
      <c r="AA784" s="7"/>
      <c r="AB784" s="61"/>
      <c r="AC784" s="61"/>
      <c r="AD784" s="66"/>
      <c r="AE784" s="70" t="s">
        <v>2787</v>
      </c>
      <c r="AF784" s="149">
        <f>VLOOKUP($J784,context!$K$2:$AC$348,5,FALSE)</f>
        <v>0</v>
      </c>
      <c r="AG784" s="149">
        <f>VLOOKUP($J784,context!$K$2:$AC$348,6,FALSE)</f>
        <v>0</v>
      </c>
      <c r="AH784" s="149">
        <f>VLOOKUP($J784,context!$K$2:$AC$348,7,FALSE)</f>
        <v>0</v>
      </c>
      <c r="AI784" s="149">
        <f>VLOOKUP($J784,context!$K$2:$AC$348,8,FALSE)</f>
        <v>0.4</v>
      </c>
      <c r="AJ784" s="149">
        <f>VLOOKUP($J784,context!$K$2:$AC$348,9,FALSE)</f>
        <v>0</v>
      </c>
      <c r="AK784" s="149">
        <f>VLOOKUP($J784,context!$K$2:$AC$348,10,FALSE)</f>
        <v>1</v>
      </c>
      <c r="AL784" s="149">
        <f>VLOOKUP($J784,context!$K$2:$AC$348,11,FALSE)</f>
        <v>1</v>
      </c>
      <c r="AM784" s="149">
        <f>VLOOKUP($J784,context!$K$2:$AC$348,12,FALSE)</f>
        <v>0</v>
      </c>
      <c r="AN784" s="149">
        <f>VLOOKUP($J784,context!$K$2:$AC$348,13,FALSE)</f>
        <v>0.4</v>
      </c>
      <c r="AO784" s="149">
        <f>VLOOKUP($J784,context!$K$2:$AC$348,14,FALSE)</f>
        <v>0.2</v>
      </c>
      <c r="AP784" s="149">
        <f>VLOOKUP($J784,context!$K$2:$AC$348,15,FALSE)</f>
        <v>0</v>
      </c>
      <c r="AQ784" s="149">
        <f>VLOOKUP($J784,context!$K$2:$AC$348,16,FALSE)</f>
        <v>0.2</v>
      </c>
      <c r="AR784" s="149">
        <f t="shared" si="14"/>
        <v>3.2</v>
      </c>
    </row>
    <row r="785" spans="1:44" s="122" customFormat="1" hidden="1">
      <c r="A785" s="52">
        <v>836</v>
      </c>
      <c r="B785" s="52" t="s">
        <v>13</v>
      </c>
      <c r="C785" s="117" t="s">
        <v>1902</v>
      </c>
      <c r="D785" s="59"/>
      <c r="E785" s="69" t="s">
        <v>2271</v>
      </c>
      <c r="F785" s="61"/>
      <c r="G785" s="62" t="s">
        <v>2246</v>
      </c>
      <c r="H785" s="61"/>
      <c r="I785" s="69"/>
      <c r="J785" s="70" t="s">
        <v>2246</v>
      </c>
      <c r="K785" s="61" t="s">
        <v>2247</v>
      </c>
      <c r="L785" s="61"/>
      <c r="M785" s="61"/>
      <c r="N785" s="63">
        <v>0.5</v>
      </c>
      <c r="O785" s="64"/>
      <c r="P785" s="69" t="s">
        <v>688</v>
      </c>
      <c r="Q785" s="67" t="s">
        <v>608</v>
      </c>
      <c r="R785" s="68" t="s">
        <v>608</v>
      </c>
      <c r="S785" s="74"/>
      <c r="T785" s="115" t="s">
        <v>145</v>
      </c>
      <c r="U785" s="121" t="s">
        <v>171</v>
      </c>
      <c r="V785" s="121" t="s">
        <v>167</v>
      </c>
      <c r="W785" s="61"/>
      <c r="X785" s="61"/>
      <c r="Y785" s="61"/>
      <c r="Z785" s="72"/>
      <c r="AA785" s="7"/>
      <c r="AB785" s="69" t="s">
        <v>2862</v>
      </c>
      <c r="AC785" s="61">
        <v>0</v>
      </c>
      <c r="AD785" s="66"/>
      <c r="AE785" s="131" t="s">
        <v>2776</v>
      </c>
      <c r="AF785" s="149">
        <f>VLOOKUP($J785,context!$K$2:$AC$348,5,FALSE)</f>
        <v>0</v>
      </c>
      <c r="AG785" s="149">
        <f>VLOOKUP($J785,context!$K$2:$AC$348,6,FALSE)</f>
        <v>0</v>
      </c>
      <c r="AH785" s="149">
        <f>VLOOKUP($J785,context!$K$2:$AC$348,7,FALSE)</f>
        <v>1</v>
      </c>
      <c r="AI785" s="149">
        <f>VLOOKUP($J785,context!$K$2:$AC$348,8,FALSE)</f>
        <v>0.2</v>
      </c>
      <c r="AJ785" s="149">
        <f>VLOOKUP($J785,context!$K$2:$AC$348,9,FALSE)</f>
        <v>0.6</v>
      </c>
      <c r="AK785" s="149">
        <f>VLOOKUP($J785,context!$K$2:$AC$348,10,FALSE)</f>
        <v>0</v>
      </c>
      <c r="AL785" s="149">
        <f>VLOOKUP($J785,context!$K$2:$AC$348,11,FALSE)</f>
        <v>0.8</v>
      </c>
      <c r="AM785" s="149">
        <f>VLOOKUP($J785,context!$K$2:$AC$348,12,FALSE)</f>
        <v>0.4</v>
      </c>
      <c r="AN785" s="149">
        <f>VLOOKUP($J785,context!$K$2:$AC$348,13,FALSE)</f>
        <v>0</v>
      </c>
      <c r="AO785" s="149">
        <f>VLOOKUP($J785,context!$K$2:$AC$348,14,FALSE)</f>
        <v>1</v>
      </c>
      <c r="AP785" s="149">
        <f>VLOOKUP($J785,context!$K$2:$AC$348,15,FALSE)</f>
        <v>0</v>
      </c>
      <c r="AQ785" s="149">
        <f>VLOOKUP($J785,context!$K$2:$AC$348,16,FALSE)</f>
        <v>0.4</v>
      </c>
      <c r="AR785" s="149">
        <f t="shared" si="14"/>
        <v>4.3999999999999995</v>
      </c>
    </row>
    <row r="786" spans="1:44" s="122" customFormat="1" hidden="1">
      <c r="A786" s="52">
        <v>66</v>
      </c>
      <c r="B786" s="52" t="s">
        <v>13</v>
      </c>
      <c r="C786" s="66" t="s">
        <v>44</v>
      </c>
      <c r="D786" s="52"/>
      <c r="E786" s="77" t="s">
        <v>629</v>
      </c>
      <c r="F786" s="50">
        <v>4</v>
      </c>
      <c r="G786" s="77" t="s">
        <v>222</v>
      </c>
      <c r="H786" s="77"/>
      <c r="I786" s="69" t="s">
        <v>222</v>
      </c>
      <c r="J786" s="70" t="s">
        <v>222</v>
      </c>
      <c r="K786" s="77" t="s">
        <v>719</v>
      </c>
      <c r="L786" s="77"/>
      <c r="M786" s="77"/>
      <c r="N786" s="6">
        <v>1</v>
      </c>
      <c r="O786" s="55"/>
      <c r="P786" s="77" t="s">
        <v>65</v>
      </c>
      <c r="Q786" s="67" t="s">
        <v>608</v>
      </c>
      <c r="R786" s="68" t="s">
        <v>222</v>
      </c>
      <c r="S786" s="74" t="s">
        <v>418</v>
      </c>
      <c r="T786" s="115" t="s">
        <v>418</v>
      </c>
      <c r="U786" s="121" t="s">
        <v>171</v>
      </c>
      <c r="V786" s="121"/>
      <c r="W786" s="77"/>
      <c r="X786" s="69" t="s">
        <v>609</v>
      </c>
      <c r="Y786" s="77"/>
      <c r="Z786" s="77"/>
      <c r="AA786" s="7"/>
      <c r="AB786" s="69" t="s">
        <v>2957</v>
      </c>
      <c r="AC786" s="61">
        <v>0</v>
      </c>
      <c r="AD786" s="7" t="s">
        <v>2866</v>
      </c>
      <c r="AE786" s="131" t="s">
        <v>220</v>
      </c>
      <c r="AF786" s="149">
        <f>VLOOKUP($J786,context!$K$2:$AC$348,5,FALSE)</f>
        <v>0</v>
      </c>
      <c r="AG786" s="149">
        <f>VLOOKUP($J786,context!$K$2:$AC$348,6,FALSE)</f>
        <v>1</v>
      </c>
      <c r="AH786" s="149">
        <f>VLOOKUP($J786,context!$K$2:$AC$348,7,FALSE)</f>
        <v>1</v>
      </c>
      <c r="AI786" s="149">
        <f>VLOOKUP($J786,context!$K$2:$AC$348,8,FALSE)</f>
        <v>0.4</v>
      </c>
      <c r="AJ786" s="149">
        <f>VLOOKUP($J786,context!$K$2:$AC$348,9,FALSE)</f>
        <v>0.6</v>
      </c>
      <c r="AK786" s="149">
        <f>VLOOKUP($J786,context!$K$2:$AC$348,10,FALSE)</f>
        <v>0</v>
      </c>
      <c r="AL786" s="149">
        <f>VLOOKUP($J786,context!$K$2:$AC$348,11,FALSE)</f>
        <v>0.8</v>
      </c>
      <c r="AM786" s="149">
        <f>VLOOKUP($J786,context!$K$2:$AC$348,12,FALSE)</f>
        <v>0.4</v>
      </c>
      <c r="AN786" s="149">
        <f>VLOOKUP($J786,context!$K$2:$AC$348,13,FALSE)</f>
        <v>0.6</v>
      </c>
      <c r="AO786" s="149">
        <f>VLOOKUP($J786,context!$K$2:$AC$348,14,FALSE)</f>
        <v>1</v>
      </c>
      <c r="AP786" s="149">
        <f>VLOOKUP($J786,context!$K$2:$AC$348,15,FALSE)</f>
        <v>0</v>
      </c>
      <c r="AQ786" s="149">
        <f>VLOOKUP($J786,context!$K$2:$AC$348,16,FALSE)</f>
        <v>0.6</v>
      </c>
      <c r="AR786" s="149">
        <f t="shared" si="14"/>
        <v>6.3999999999999995</v>
      </c>
    </row>
    <row r="787" spans="1:44" s="122" customFormat="1" hidden="1">
      <c r="A787" s="52">
        <v>125</v>
      </c>
      <c r="B787" s="52" t="s">
        <v>13</v>
      </c>
      <c r="C787" s="66" t="s">
        <v>730</v>
      </c>
      <c r="D787" s="52"/>
      <c r="E787" s="77" t="s">
        <v>722</v>
      </c>
      <c r="F787" s="50">
        <v>4</v>
      </c>
      <c r="G787" s="50" t="s">
        <v>222</v>
      </c>
      <c r="H787" s="77"/>
      <c r="I787" s="69" t="s">
        <v>222</v>
      </c>
      <c r="J787" s="70" t="s">
        <v>222</v>
      </c>
      <c r="K787" s="77"/>
      <c r="L787" s="77">
        <v>0</v>
      </c>
      <c r="M787" s="77"/>
      <c r="N787" s="6">
        <v>1</v>
      </c>
      <c r="O787" s="55">
        <v>43017</v>
      </c>
      <c r="P787" s="77" t="s">
        <v>65</v>
      </c>
      <c r="Q787" s="67" t="s">
        <v>608</v>
      </c>
      <c r="R787" s="68" t="s">
        <v>222</v>
      </c>
      <c r="S787" s="74" t="s">
        <v>418</v>
      </c>
      <c r="T787" s="115" t="s">
        <v>418</v>
      </c>
      <c r="U787" s="121" t="s">
        <v>171</v>
      </c>
      <c r="V787" s="121"/>
      <c r="W787" s="77"/>
      <c r="X787" s="69" t="s">
        <v>609</v>
      </c>
      <c r="Y787" s="77"/>
      <c r="Z787" s="77"/>
      <c r="AA787" s="7"/>
      <c r="AB787" s="69" t="s">
        <v>2957</v>
      </c>
      <c r="AC787" s="61">
        <v>0</v>
      </c>
      <c r="AD787" s="7" t="s">
        <v>2866</v>
      </c>
      <c r="AE787" s="131" t="s">
        <v>220</v>
      </c>
      <c r="AF787" s="149">
        <f>VLOOKUP($J787,context!$K$2:$AC$348,5,FALSE)</f>
        <v>0</v>
      </c>
      <c r="AG787" s="149">
        <f>VLOOKUP($J787,context!$K$2:$AC$348,6,FALSE)</f>
        <v>1</v>
      </c>
      <c r="AH787" s="149">
        <f>VLOOKUP($J787,context!$K$2:$AC$348,7,FALSE)</f>
        <v>1</v>
      </c>
      <c r="AI787" s="149">
        <f>VLOOKUP($J787,context!$K$2:$AC$348,8,FALSE)</f>
        <v>0.4</v>
      </c>
      <c r="AJ787" s="149">
        <f>VLOOKUP($J787,context!$K$2:$AC$348,9,FALSE)</f>
        <v>0.6</v>
      </c>
      <c r="AK787" s="149">
        <f>VLOOKUP($J787,context!$K$2:$AC$348,10,FALSE)</f>
        <v>0</v>
      </c>
      <c r="AL787" s="149">
        <f>VLOOKUP($J787,context!$K$2:$AC$348,11,FALSE)</f>
        <v>0.8</v>
      </c>
      <c r="AM787" s="149">
        <f>VLOOKUP($J787,context!$K$2:$AC$348,12,FALSE)</f>
        <v>0.4</v>
      </c>
      <c r="AN787" s="149">
        <f>VLOOKUP($J787,context!$K$2:$AC$348,13,FALSE)</f>
        <v>0.6</v>
      </c>
      <c r="AO787" s="149">
        <f>VLOOKUP($J787,context!$K$2:$AC$348,14,FALSE)</f>
        <v>1</v>
      </c>
      <c r="AP787" s="149">
        <f>VLOOKUP($J787,context!$K$2:$AC$348,15,FALSE)</f>
        <v>0</v>
      </c>
      <c r="AQ787" s="149">
        <f>VLOOKUP($J787,context!$K$2:$AC$348,16,FALSE)</f>
        <v>0.6</v>
      </c>
      <c r="AR787" s="149">
        <f t="shared" si="14"/>
        <v>6.3999999999999995</v>
      </c>
    </row>
    <row r="788" spans="1:44" s="122" customFormat="1" hidden="1">
      <c r="A788" s="52">
        <v>197</v>
      </c>
      <c r="B788" s="52" t="s">
        <v>13</v>
      </c>
      <c r="C788" s="66" t="s">
        <v>800</v>
      </c>
      <c r="D788" s="52" t="s">
        <v>801</v>
      </c>
      <c r="E788" s="77" t="s">
        <v>802</v>
      </c>
      <c r="F788" s="50">
        <v>4</v>
      </c>
      <c r="G788" s="50" t="s">
        <v>226</v>
      </c>
      <c r="H788" s="77"/>
      <c r="I788" s="69" t="s">
        <v>226</v>
      </c>
      <c r="J788" s="70" t="s">
        <v>222</v>
      </c>
      <c r="K788" s="77" t="s">
        <v>803</v>
      </c>
      <c r="L788" s="77"/>
      <c r="M788" s="77"/>
      <c r="N788" s="6">
        <v>1</v>
      </c>
      <c r="O788" s="55">
        <v>43018</v>
      </c>
      <c r="P788" s="77" t="s">
        <v>65</v>
      </c>
      <c r="Q788" s="67" t="s">
        <v>608</v>
      </c>
      <c r="R788" s="68" t="s">
        <v>222</v>
      </c>
      <c r="S788" s="74" t="s">
        <v>418</v>
      </c>
      <c r="T788" s="115" t="s">
        <v>418</v>
      </c>
      <c r="U788" s="121" t="s">
        <v>171</v>
      </c>
      <c r="V788" s="121"/>
      <c r="W788" s="77"/>
      <c r="X788" s="69" t="s">
        <v>609</v>
      </c>
      <c r="Y788" s="77"/>
      <c r="Z788" s="77"/>
      <c r="AA788" s="7"/>
      <c r="AB788" s="69" t="s">
        <v>2957</v>
      </c>
      <c r="AC788" s="61">
        <v>0</v>
      </c>
      <c r="AD788" s="7" t="s">
        <v>2866</v>
      </c>
      <c r="AE788" s="131" t="s">
        <v>220</v>
      </c>
      <c r="AF788" s="149">
        <f>VLOOKUP($J788,context!$K$2:$AC$348,5,FALSE)</f>
        <v>0</v>
      </c>
      <c r="AG788" s="149">
        <f>VLOOKUP($J788,context!$K$2:$AC$348,6,FALSE)</f>
        <v>1</v>
      </c>
      <c r="AH788" s="149">
        <f>VLOOKUP($J788,context!$K$2:$AC$348,7,FALSE)</f>
        <v>1</v>
      </c>
      <c r="AI788" s="149">
        <f>VLOOKUP($J788,context!$K$2:$AC$348,8,FALSE)</f>
        <v>0.4</v>
      </c>
      <c r="AJ788" s="149">
        <f>VLOOKUP($J788,context!$K$2:$AC$348,9,FALSE)</f>
        <v>0.6</v>
      </c>
      <c r="AK788" s="149">
        <f>VLOOKUP($J788,context!$K$2:$AC$348,10,FALSE)</f>
        <v>0</v>
      </c>
      <c r="AL788" s="149">
        <f>VLOOKUP($J788,context!$K$2:$AC$348,11,FALSE)</f>
        <v>0.8</v>
      </c>
      <c r="AM788" s="149">
        <f>VLOOKUP($J788,context!$K$2:$AC$348,12,FALSE)</f>
        <v>0.4</v>
      </c>
      <c r="AN788" s="149">
        <f>VLOOKUP($J788,context!$K$2:$AC$348,13,FALSE)</f>
        <v>0.6</v>
      </c>
      <c r="AO788" s="149">
        <f>VLOOKUP($J788,context!$K$2:$AC$348,14,FALSE)</f>
        <v>1</v>
      </c>
      <c r="AP788" s="149">
        <f>VLOOKUP($J788,context!$K$2:$AC$348,15,FALSE)</f>
        <v>0</v>
      </c>
      <c r="AQ788" s="149">
        <f>VLOOKUP($J788,context!$K$2:$AC$348,16,FALSE)</f>
        <v>0.6</v>
      </c>
      <c r="AR788" s="149">
        <f t="shared" si="14"/>
        <v>6.3999999999999995</v>
      </c>
    </row>
    <row r="789" spans="1:44" s="122" customFormat="1" hidden="1">
      <c r="A789" s="52">
        <v>247</v>
      </c>
      <c r="B789" s="52" t="s">
        <v>13</v>
      </c>
      <c r="C789" s="115" t="s">
        <v>41</v>
      </c>
      <c r="D789" s="52" t="s">
        <v>812</v>
      </c>
      <c r="E789" s="77" t="s">
        <v>842</v>
      </c>
      <c r="F789" s="50">
        <v>4</v>
      </c>
      <c r="G789" s="50" t="s">
        <v>220</v>
      </c>
      <c r="H789" s="50"/>
      <c r="I789" s="69" t="s">
        <v>220</v>
      </c>
      <c r="J789" s="70" t="s">
        <v>222</v>
      </c>
      <c r="K789" s="77" t="s">
        <v>850</v>
      </c>
      <c r="L789" s="77"/>
      <c r="M789" s="77" t="s">
        <v>815</v>
      </c>
      <c r="N789" s="6">
        <v>1</v>
      </c>
      <c r="O789" s="6"/>
      <c r="P789" s="77" t="s">
        <v>65</v>
      </c>
      <c r="Q789" s="67" t="s">
        <v>608</v>
      </c>
      <c r="R789" s="68" t="s">
        <v>222</v>
      </c>
      <c r="S789" s="74" t="s">
        <v>418</v>
      </c>
      <c r="T789" s="115" t="s">
        <v>418</v>
      </c>
      <c r="U789" s="121" t="s">
        <v>171</v>
      </c>
      <c r="V789" s="121"/>
      <c r="W789" s="77"/>
      <c r="X789" s="69" t="s">
        <v>609</v>
      </c>
      <c r="Y789" s="77"/>
      <c r="Z789" s="77"/>
      <c r="AA789" s="7"/>
      <c r="AB789" s="69" t="s">
        <v>2957</v>
      </c>
      <c r="AC789" s="61">
        <v>0</v>
      </c>
      <c r="AD789" s="7" t="s">
        <v>2866</v>
      </c>
      <c r="AE789" s="131" t="s">
        <v>220</v>
      </c>
      <c r="AF789" s="149">
        <f>VLOOKUP($J789,context!$K$2:$AC$348,5,FALSE)</f>
        <v>0</v>
      </c>
      <c r="AG789" s="149">
        <f>VLOOKUP($J789,context!$K$2:$AC$348,6,FALSE)</f>
        <v>1</v>
      </c>
      <c r="AH789" s="149">
        <f>VLOOKUP($J789,context!$K$2:$AC$348,7,FALSE)</f>
        <v>1</v>
      </c>
      <c r="AI789" s="149">
        <f>VLOOKUP($J789,context!$K$2:$AC$348,8,FALSE)</f>
        <v>0.4</v>
      </c>
      <c r="AJ789" s="149">
        <f>VLOOKUP($J789,context!$K$2:$AC$348,9,FALSE)</f>
        <v>0.6</v>
      </c>
      <c r="AK789" s="149">
        <f>VLOOKUP($J789,context!$K$2:$AC$348,10,FALSE)</f>
        <v>0</v>
      </c>
      <c r="AL789" s="149">
        <f>VLOOKUP($J789,context!$K$2:$AC$348,11,FALSE)</f>
        <v>0.8</v>
      </c>
      <c r="AM789" s="149">
        <f>VLOOKUP($J789,context!$K$2:$AC$348,12,FALSE)</f>
        <v>0.4</v>
      </c>
      <c r="AN789" s="149">
        <f>VLOOKUP($J789,context!$K$2:$AC$348,13,FALSE)</f>
        <v>0.6</v>
      </c>
      <c r="AO789" s="149">
        <f>VLOOKUP($J789,context!$K$2:$AC$348,14,FALSE)</f>
        <v>1</v>
      </c>
      <c r="AP789" s="149">
        <f>VLOOKUP($J789,context!$K$2:$AC$348,15,FALSE)</f>
        <v>0</v>
      </c>
      <c r="AQ789" s="149">
        <f>VLOOKUP($J789,context!$K$2:$AC$348,16,FALSE)</f>
        <v>0.6</v>
      </c>
      <c r="AR789" s="149">
        <f t="shared" si="14"/>
        <v>6.3999999999999995</v>
      </c>
    </row>
    <row r="790" spans="1:44" s="122" customFormat="1" hidden="1">
      <c r="A790" s="52">
        <v>387</v>
      </c>
      <c r="B790" s="52" t="s">
        <v>2708</v>
      </c>
      <c r="C790" s="66" t="s">
        <v>905</v>
      </c>
      <c r="D790" s="52"/>
      <c r="E790" s="77" t="s">
        <v>906</v>
      </c>
      <c r="F790" s="50">
        <v>5</v>
      </c>
      <c r="G790" s="50" t="s">
        <v>222</v>
      </c>
      <c r="H790" s="77" t="s">
        <v>222</v>
      </c>
      <c r="I790" s="69" t="s">
        <v>222</v>
      </c>
      <c r="J790" s="70" t="s">
        <v>222</v>
      </c>
      <c r="K790" s="77"/>
      <c r="L790" s="77">
        <v>0</v>
      </c>
      <c r="M790" s="77"/>
      <c r="N790" s="6">
        <v>1</v>
      </c>
      <c r="O790" s="55">
        <v>43015</v>
      </c>
      <c r="P790" s="77" t="s">
        <v>65</v>
      </c>
      <c r="Q790" s="67" t="s">
        <v>608</v>
      </c>
      <c r="R790" s="68" t="s">
        <v>222</v>
      </c>
      <c r="S790" s="74" t="s">
        <v>418</v>
      </c>
      <c r="T790" s="115" t="s">
        <v>418</v>
      </c>
      <c r="U790" s="121" t="s">
        <v>171</v>
      </c>
      <c r="V790" s="121"/>
      <c r="W790" s="77"/>
      <c r="X790" s="69" t="s">
        <v>609</v>
      </c>
      <c r="Y790" s="77"/>
      <c r="Z790" s="77"/>
      <c r="AA790" s="7"/>
      <c r="AB790" s="69" t="s">
        <v>2957</v>
      </c>
      <c r="AC790" s="61">
        <v>0</v>
      </c>
      <c r="AD790" s="7" t="s">
        <v>2866</v>
      </c>
      <c r="AE790" s="131" t="s">
        <v>220</v>
      </c>
      <c r="AF790" s="149">
        <f>VLOOKUP($J790,context!$K$2:$AC$348,5,FALSE)</f>
        <v>0</v>
      </c>
      <c r="AG790" s="149">
        <f>VLOOKUP($J790,context!$K$2:$AC$348,6,FALSE)</f>
        <v>1</v>
      </c>
      <c r="AH790" s="149">
        <f>VLOOKUP($J790,context!$K$2:$AC$348,7,FALSE)</f>
        <v>1</v>
      </c>
      <c r="AI790" s="149">
        <f>VLOOKUP($J790,context!$K$2:$AC$348,8,FALSE)</f>
        <v>0.4</v>
      </c>
      <c r="AJ790" s="149">
        <f>VLOOKUP($J790,context!$K$2:$AC$348,9,FALSE)</f>
        <v>0.6</v>
      </c>
      <c r="AK790" s="149">
        <f>VLOOKUP($J790,context!$K$2:$AC$348,10,FALSE)</f>
        <v>0</v>
      </c>
      <c r="AL790" s="149">
        <f>VLOOKUP($J790,context!$K$2:$AC$348,11,FALSE)</f>
        <v>0.8</v>
      </c>
      <c r="AM790" s="149">
        <f>VLOOKUP($J790,context!$K$2:$AC$348,12,FALSE)</f>
        <v>0.4</v>
      </c>
      <c r="AN790" s="149">
        <f>VLOOKUP($J790,context!$K$2:$AC$348,13,FALSE)</f>
        <v>0.6</v>
      </c>
      <c r="AO790" s="149">
        <f>VLOOKUP($J790,context!$K$2:$AC$348,14,FALSE)</f>
        <v>1</v>
      </c>
      <c r="AP790" s="149">
        <f>VLOOKUP($J790,context!$K$2:$AC$348,15,FALSE)</f>
        <v>0</v>
      </c>
      <c r="AQ790" s="149">
        <f>VLOOKUP($J790,context!$K$2:$AC$348,16,FALSE)</f>
        <v>0.6</v>
      </c>
      <c r="AR790" s="149">
        <f t="shared" si="14"/>
        <v>6.3999999999999995</v>
      </c>
    </row>
    <row r="791" spans="1:44" s="175" customFormat="1" hidden="1">
      <c r="A791" s="52">
        <v>422</v>
      </c>
      <c r="B791" s="52" t="s">
        <v>2708</v>
      </c>
      <c r="C791" s="52" t="s">
        <v>905</v>
      </c>
      <c r="D791" s="52"/>
      <c r="E791" s="175" t="s">
        <v>1104</v>
      </c>
      <c r="F791" s="176">
        <v>4</v>
      </c>
      <c r="G791" s="175" t="s">
        <v>222</v>
      </c>
      <c r="H791" s="77"/>
      <c r="I791" s="69" t="s">
        <v>222</v>
      </c>
      <c r="J791" s="177" t="s">
        <v>222</v>
      </c>
      <c r="K791" s="175" t="s">
        <v>222</v>
      </c>
      <c r="N791" s="52">
        <v>1</v>
      </c>
      <c r="O791" s="55">
        <v>43015</v>
      </c>
      <c r="P791" s="77" t="s">
        <v>65</v>
      </c>
      <c r="Q791" s="67" t="s">
        <v>608</v>
      </c>
      <c r="R791" s="177" t="s">
        <v>222</v>
      </c>
      <c r="S791" s="177" t="s">
        <v>418</v>
      </c>
      <c r="T791" s="52" t="s">
        <v>418</v>
      </c>
      <c r="U791" s="178" t="s">
        <v>171</v>
      </c>
      <c r="V791" s="178"/>
      <c r="X791" s="175" t="s">
        <v>609</v>
      </c>
      <c r="AB791" s="175" t="s">
        <v>2957</v>
      </c>
      <c r="AC791" s="175">
        <v>0</v>
      </c>
      <c r="AD791" s="175" t="s">
        <v>2866</v>
      </c>
      <c r="AE791" s="131" t="s">
        <v>220</v>
      </c>
      <c r="AF791" s="179">
        <f>VLOOKUP($J791,context!$K$2:$AC$348,5,FALSE)</f>
        <v>0</v>
      </c>
      <c r="AG791" s="179">
        <f>VLOOKUP($J791,context!$K$2:$AC$348,6,FALSE)</f>
        <v>1</v>
      </c>
      <c r="AH791" s="179">
        <f>VLOOKUP($J791,context!$K$2:$AC$348,7,FALSE)</f>
        <v>1</v>
      </c>
      <c r="AI791" s="179">
        <f>VLOOKUP($J791,context!$K$2:$AC$348,8,FALSE)</f>
        <v>0.4</v>
      </c>
      <c r="AJ791" s="179">
        <f>VLOOKUP($J791,context!$K$2:$AC$348,9,FALSE)</f>
        <v>0.6</v>
      </c>
      <c r="AK791" s="179">
        <f>VLOOKUP($J791,context!$K$2:$AC$348,10,FALSE)</f>
        <v>0</v>
      </c>
      <c r="AL791" s="179">
        <f>VLOOKUP($J791,context!$K$2:$AC$348,11,FALSE)</f>
        <v>0.8</v>
      </c>
      <c r="AM791" s="179">
        <f>VLOOKUP($J791,context!$K$2:$AC$348,12,FALSE)</f>
        <v>0.4</v>
      </c>
      <c r="AN791" s="179">
        <f>VLOOKUP($J791,context!$K$2:$AC$348,13,FALSE)</f>
        <v>0.6</v>
      </c>
      <c r="AO791" s="179">
        <f>VLOOKUP($J791,context!$K$2:$AC$348,14,FALSE)</f>
        <v>1</v>
      </c>
      <c r="AP791" s="179">
        <f>VLOOKUP($J791,context!$K$2:$AC$348,15,FALSE)</f>
        <v>0</v>
      </c>
      <c r="AQ791" s="179">
        <f>VLOOKUP($J791,context!$K$2:$AC$348,16,FALSE)</f>
        <v>0.6</v>
      </c>
      <c r="AR791" s="179">
        <f t="shared" si="14"/>
        <v>6.3999999999999995</v>
      </c>
    </row>
    <row r="792" spans="1:44" s="122" customFormat="1">
      <c r="A792" s="52">
        <v>537</v>
      </c>
      <c r="B792" s="52" t="s">
        <v>13</v>
      </c>
      <c r="C792" s="114" t="s">
        <v>1732</v>
      </c>
      <c r="D792" s="59"/>
      <c r="E792" s="69" t="s">
        <v>1778</v>
      </c>
      <c r="F792" s="69" t="s">
        <v>1779</v>
      </c>
      <c r="G792" s="61" t="s">
        <v>222</v>
      </c>
      <c r="H792" s="61"/>
      <c r="I792" s="61" t="s">
        <v>222</v>
      </c>
      <c r="J792" s="70" t="s">
        <v>222</v>
      </c>
      <c r="K792" s="69" t="s">
        <v>1758</v>
      </c>
      <c r="L792" s="69"/>
      <c r="M792" s="61"/>
      <c r="N792" s="63">
        <v>1</v>
      </c>
      <c r="O792" s="64"/>
      <c r="P792" s="77" t="s">
        <v>65</v>
      </c>
      <c r="Q792" s="67" t="s">
        <v>608</v>
      </c>
      <c r="R792" s="68" t="s">
        <v>222</v>
      </c>
      <c r="S792" s="74" t="s">
        <v>418</v>
      </c>
      <c r="T792" s="115" t="s">
        <v>418</v>
      </c>
      <c r="U792" s="121" t="s">
        <v>171</v>
      </c>
      <c r="V792" s="121"/>
      <c r="W792" s="61"/>
      <c r="X792" s="69" t="s">
        <v>609</v>
      </c>
      <c r="Y792" s="61"/>
      <c r="Z792" s="72"/>
      <c r="AA792" s="7"/>
      <c r="AB792" s="69" t="s">
        <v>2957</v>
      </c>
      <c r="AC792" s="61">
        <v>0</v>
      </c>
      <c r="AD792" s="7" t="s">
        <v>2866</v>
      </c>
      <c r="AE792" s="131" t="s">
        <v>220</v>
      </c>
      <c r="AF792" s="149">
        <f>VLOOKUP($J792,context!$K$2:$AC$348,5,FALSE)</f>
        <v>0</v>
      </c>
      <c r="AG792" s="149">
        <f>VLOOKUP($J792,context!$K$2:$AC$348,6,FALSE)</f>
        <v>1</v>
      </c>
      <c r="AH792" s="149">
        <f>VLOOKUP($J792,context!$K$2:$AC$348,7,FALSE)</f>
        <v>1</v>
      </c>
      <c r="AI792" s="149">
        <f>VLOOKUP($J792,context!$K$2:$AC$348,8,FALSE)</f>
        <v>0.4</v>
      </c>
      <c r="AJ792" s="149">
        <f>VLOOKUP($J792,context!$K$2:$AC$348,9,FALSE)</f>
        <v>0.6</v>
      </c>
      <c r="AK792" s="149">
        <f>VLOOKUP($J792,context!$K$2:$AC$348,10,FALSE)</f>
        <v>0</v>
      </c>
      <c r="AL792" s="149">
        <f>VLOOKUP($J792,context!$K$2:$AC$348,11,FALSE)</f>
        <v>0.8</v>
      </c>
      <c r="AM792" s="149">
        <f>VLOOKUP($J792,context!$K$2:$AC$348,12,FALSE)</f>
        <v>0.4</v>
      </c>
      <c r="AN792" s="149">
        <f>VLOOKUP($J792,context!$K$2:$AC$348,13,FALSE)</f>
        <v>0.6</v>
      </c>
      <c r="AO792" s="149">
        <f>VLOOKUP($J792,context!$K$2:$AC$348,14,FALSE)</f>
        <v>1</v>
      </c>
      <c r="AP792" s="149">
        <f>VLOOKUP($J792,context!$K$2:$AC$348,15,FALSE)</f>
        <v>0</v>
      </c>
      <c r="AQ792" s="149">
        <f>VLOOKUP($J792,context!$K$2:$AC$348,16,FALSE)</f>
        <v>0.6</v>
      </c>
      <c r="AR792" s="149">
        <f t="shared" si="14"/>
        <v>6.3999999999999995</v>
      </c>
    </row>
    <row r="793" spans="1:44" s="122" customFormat="1" hidden="1">
      <c r="A793" s="52">
        <v>601</v>
      </c>
      <c r="B793" s="52" t="s">
        <v>13</v>
      </c>
      <c r="C793" s="114" t="s">
        <v>1732</v>
      </c>
      <c r="D793" s="59"/>
      <c r="E793" s="69" t="s">
        <v>1891</v>
      </c>
      <c r="F793" s="61">
        <v>2</v>
      </c>
      <c r="G793" s="69" t="s">
        <v>220</v>
      </c>
      <c r="H793" s="61"/>
      <c r="I793" s="69" t="s">
        <v>220</v>
      </c>
      <c r="J793" s="70" t="s">
        <v>222</v>
      </c>
      <c r="K793" s="61" t="s">
        <v>1881</v>
      </c>
      <c r="L793" s="61"/>
      <c r="M793" s="61" t="s">
        <v>1882</v>
      </c>
      <c r="N793" s="63">
        <v>1</v>
      </c>
      <c r="O793" s="64"/>
      <c r="P793" s="77" t="s">
        <v>65</v>
      </c>
      <c r="Q793" s="67" t="s">
        <v>608</v>
      </c>
      <c r="R793" s="68" t="s">
        <v>222</v>
      </c>
      <c r="S793" s="74" t="s">
        <v>418</v>
      </c>
      <c r="T793" s="115" t="s">
        <v>418</v>
      </c>
      <c r="U793" s="121" t="s">
        <v>171</v>
      </c>
      <c r="V793" s="121"/>
      <c r="W793" s="61"/>
      <c r="X793" s="69" t="s">
        <v>609</v>
      </c>
      <c r="Y793" s="61"/>
      <c r="Z793" s="72"/>
      <c r="AA793" s="7"/>
      <c r="AB793" s="69" t="s">
        <v>2957</v>
      </c>
      <c r="AC793" s="61">
        <v>0</v>
      </c>
      <c r="AD793" s="7" t="s">
        <v>2866</v>
      </c>
      <c r="AE793" s="131" t="s">
        <v>220</v>
      </c>
      <c r="AF793" s="149">
        <f>VLOOKUP($J793,context!$K$2:$AC$348,5,FALSE)</f>
        <v>0</v>
      </c>
      <c r="AG793" s="149">
        <f>VLOOKUP($J793,context!$K$2:$AC$348,6,FALSE)</f>
        <v>1</v>
      </c>
      <c r="AH793" s="149">
        <f>VLOOKUP($J793,context!$K$2:$AC$348,7,FALSE)</f>
        <v>1</v>
      </c>
      <c r="AI793" s="149">
        <f>VLOOKUP($J793,context!$K$2:$AC$348,8,FALSE)</f>
        <v>0.4</v>
      </c>
      <c r="AJ793" s="149">
        <f>VLOOKUP($J793,context!$K$2:$AC$348,9,FALSE)</f>
        <v>0.6</v>
      </c>
      <c r="AK793" s="149">
        <f>VLOOKUP($J793,context!$K$2:$AC$348,10,FALSE)</f>
        <v>0</v>
      </c>
      <c r="AL793" s="149">
        <f>VLOOKUP($J793,context!$K$2:$AC$348,11,FALSE)</f>
        <v>0.8</v>
      </c>
      <c r="AM793" s="149">
        <f>VLOOKUP($J793,context!$K$2:$AC$348,12,FALSE)</f>
        <v>0.4</v>
      </c>
      <c r="AN793" s="149">
        <f>VLOOKUP($J793,context!$K$2:$AC$348,13,FALSE)</f>
        <v>0.6</v>
      </c>
      <c r="AO793" s="149">
        <f>VLOOKUP($J793,context!$K$2:$AC$348,14,FALSE)</f>
        <v>1</v>
      </c>
      <c r="AP793" s="149">
        <f>VLOOKUP($J793,context!$K$2:$AC$348,15,FALSE)</f>
        <v>0</v>
      </c>
      <c r="AQ793" s="149">
        <f>VLOOKUP($J793,context!$K$2:$AC$348,16,FALSE)</f>
        <v>0.6</v>
      </c>
      <c r="AR793" s="149">
        <f t="shared" si="14"/>
        <v>6.3999999999999995</v>
      </c>
    </row>
    <row r="794" spans="1:44" s="122" customFormat="1" hidden="1">
      <c r="A794" s="52">
        <v>837</v>
      </c>
      <c r="B794" s="52" t="s">
        <v>13</v>
      </c>
      <c r="C794" s="117" t="s">
        <v>1902</v>
      </c>
      <c r="D794" s="59"/>
      <c r="E794" s="69" t="s">
        <v>2271</v>
      </c>
      <c r="F794" s="61"/>
      <c r="G794" s="62" t="s">
        <v>2248</v>
      </c>
      <c r="H794" s="61"/>
      <c r="I794" s="69"/>
      <c r="J794" s="70" t="s">
        <v>222</v>
      </c>
      <c r="K794" s="61" t="s">
        <v>2249</v>
      </c>
      <c r="L794" s="61"/>
      <c r="M794" s="61"/>
      <c r="N794" s="63">
        <v>1</v>
      </c>
      <c r="O794" s="64"/>
      <c r="P794" s="77" t="s">
        <v>65</v>
      </c>
      <c r="Q794" s="67" t="s">
        <v>608</v>
      </c>
      <c r="R794" s="68" t="s">
        <v>222</v>
      </c>
      <c r="S794" s="74" t="s">
        <v>418</v>
      </c>
      <c r="T794" s="115" t="s">
        <v>418</v>
      </c>
      <c r="U794" s="121" t="s">
        <v>171</v>
      </c>
      <c r="V794" s="121"/>
      <c r="W794" s="61"/>
      <c r="X794" s="69" t="s">
        <v>609</v>
      </c>
      <c r="Y794" s="61"/>
      <c r="Z794" s="72"/>
      <c r="AA794" s="7"/>
      <c r="AB794" s="69" t="s">
        <v>2957</v>
      </c>
      <c r="AC794" s="61">
        <v>0</v>
      </c>
      <c r="AD794" s="7" t="s">
        <v>2866</v>
      </c>
      <c r="AE794" s="131" t="s">
        <v>220</v>
      </c>
      <c r="AF794" s="149">
        <f>VLOOKUP($J794,context!$K$2:$AC$348,5,FALSE)</f>
        <v>0</v>
      </c>
      <c r="AG794" s="149">
        <f>VLOOKUP($J794,context!$K$2:$AC$348,6,FALSE)</f>
        <v>1</v>
      </c>
      <c r="AH794" s="149">
        <f>VLOOKUP($J794,context!$K$2:$AC$348,7,FALSE)</f>
        <v>1</v>
      </c>
      <c r="AI794" s="149">
        <f>VLOOKUP($J794,context!$K$2:$AC$348,8,FALSE)</f>
        <v>0.4</v>
      </c>
      <c r="AJ794" s="149">
        <f>VLOOKUP($J794,context!$K$2:$AC$348,9,FALSE)</f>
        <v>0.6</v>
      </c>
      <c r="AK794" s="149">
        <f>VLOOKUP($J794,context!$K$2:$AC$348,10,FALSE)</f>
        <v>0</v>
      </c>
      <c r="AL794" s="149">
        <f>VLOOKUP($J794,context!$K$2:$AC$348,11,FALSE)</f>
        <v>0.8</v>
      </c>
      <c r="AM794" s="149">
        <f>VLOOKUP($J794,context!$K$2:$AC$348,12,FALSE)</f>
        <v>0.4</v>
      </c>
      <c r="AN794" s="149">
        <f>VLOOKUP($J794,context!$K$2:$AC$348,13,FALSE)</f>
        <v>0.6</v>
      </c>
      <c r="AO794" s="149">
        <f>VLOOKUP($J794,context!$K$2:$AC$348,14,FALSE)</f>
        <v>1</v>
      </c>
      <c r="AP794" s="149">
        <f>VLOOKUP($J794,context!$K$2:$AC$348,15,FALSE)</f>
        <v>0</v>
      </c>
      <c r="AQ794" s="149">
        <f>VLOOKUP($J794,context!$K$2:$AC$348,16,FALSE)</f>
        <v>0.6</v>
      </c>
      <c r="AR794" s="149">
        <f t="shared" si="14"/>
        <v>6.3999999999999995</v>
      </c>
    </row>
    <row r="795" spans="1:44" s="122" customFormat="1" hidden="1">
      <c r="A795" s="52">
        <v>839</v>
      </c>
      <c r="B795" s="52" t="s">
        <v>13</v>
      </c>
      <c r="C795" s="117" t="s">
        <v>1902</v>
      </c>
      <c r="D795" s="59"/>
      <c r="E795" s="69" t="s">
        <v>2271</v>
      </c>
      <c r="F795" s="61"/>
      <c r="G795" s="62" t="s">
        <v>2252</v>
      </c>
      <c r="H795" s="61"/>
      <c r="I795" s="69"/>
      <c r="J795" s="122" t="s">
        <v>222</v>
      </c>
      <c r="K795" s="61" t="s">
        <v>2253</v>
      </c>
      <c r="L795" s="61"/>
      <c r="M795" s="61"/>
      <c r="N795" s="63">
        <v>1</v>
      </c>
      <c r="O795" s="64"/>
      <c r="P795" s="77" t="s">
        <v>65</v>
      </c>
      <c r="Q795" s="67" t="s">
        <v>608</v>
      </c>
      <c r="R795" s="68" t="s">
        <v>222</v>
      </c>
      <c r="S795" s="74" t="s">
        <v>418</v>
      </c>
      <c r="T795" s="115" t="s">
        <v>418</v>
      </c>
      <c r="U795" s="121" t="s">
        <v>171</v>
      </c>
      <c r="V795" s="121"/>
      <c r="W795" s="61"/>
      <c r="X795" s="69" t="s">
        <v>609</v>
      </c>
      <c r="Y795" s="61"/>
      <c r="Z795" s="72"/>
      <c r="AA795" s="7"/>
      <c r="AB795" s="69" t="s">
        <v>2957</v>
      </c>
      <c r="AC795" s="61">
        <v>0</v>
      </c>
      <c r="AD795" s="7" t="s">
        <v>2866</v>
      </c>
      <c r="AE795" s="131" t="s">
        <v>220</v>
      </c>
      <c r="AF795" s="149">
        <f>VLOOKUP($J795,context!$K$2:$AC$348,5,FALSE)</f>
        <v>0</v>
      </c>
      <c r="AG795" s="149">
        <f>VLOOKUP($J795,context!$K$2:$AC$348,6,FALSE)</f>
        <v>1</v>
      </c>
      <c r="AH795" s="149">
        <f>VLOOKUP($J795,context!$K$2:$AC$348,7,FALSE)</f>
        <v>1</v>
      </c>
      <c r="AI795" s="149">
        <f>VLOOKUP($J795,context!$K$2:$AC$348,8,FALSE)</f>
        <v>0.4</v>
      </c>
      <c r="AJ795" s="149">
        <f>VLOOKUP($J795,context!$K$2:$AC$348,9,FALSE)</f>
        <v>0.6</v>
      </c>
      <c r="AK795" s="149">
        <f>VLOOKUP($J795,context!$K$2:$AC$348,10,FALSE)</f>
        <v>0</v>
      </c>
      <c r="AL795" s="149">
        <f>VLOOKUP($J795,context!$K$2:$AC$348,11,FALSE)</f>
        <v>0.8</v>
      </c>
      <c r="AM795" s="149">
        <f>VLOOKUP($J795,context!$K$2:$AC$348,12,FALSE)</f>
        <v>0.4</v>
      </c>
      <c r="AN795" s="149">
        <f>VLOOKUP($J795,context!$K$2:$AC$348,13,FALSE)</f>
        <v>0.6</v>
      </c>
      <c r="AO795" s="149">
        <f>VLOOKUP($J795,context!$K$2:$AC$348,14,FALSE)</f>
        <v>1</v>
      </c>
      <c r="AP795" s="149">
        <f>VLOOKUP($J795,context!$K$2:$AC$348,15,FALSE)</f>
        <v>0</v>
      </c>
      <c r="AQ795" s="149">
        <f>VLOOKUP($J795,context!$K$2:$AC$348,16,FALSE)</f>
        <v>0.6</v>
      </c>
      <c r="AR795" s="149">
        <f t="shared" si="14"/>
        <v>6.3999999999999995</v>
      </c>
    </row>
    <row r="796" spans="1:44" s="122" customFormat="1" hidden="1">
      <c r="A796" s="122">
        <v>916</v>
      </c>
      <c r="B796" s="52" t="s">
        <v>13</v>
      </c>
      <c r="C796" s="123" t="s">
        <v>2413</v>
      </c>
      <c r="D796" s="123" t="s">
        <v>2463</v>
      </c>
      <c r="E796" s="122" t="s">
        <v>2414</v>
      </c>
      <c r="F796" s="122">
        <v>3</v>
      </c>
      <c r="G796" s="124" t="s">
        <v>222</v>
      </c>
      <c r="J796" s="70" t="s">
        <v>222</v>
      </c>
      <c r="K796" s="122" t="s">
        <v>2464</v>
      </c>
      <c r="N796" s="6">
        <v>1</v>
      </c>
      <c r="O796" s="55">
        <v>43015</v>
      </c>
      <c r="P796" s="77" t="s">
        <v>65</v>
      </c>
      <c r="Q796" s="67" t="s">
        <v>608</v>
      </c>
      <c r="R796" s="68" t="s">
        <v>222</v>
      </c>
      <c r="S796" s="74" t="s">
        <v>418</v>
      </c>
      <c r="T796" s="115" t="s">
        <v>418</v>
      </c>
      <c r="U796" s="121" t="s">
        <v>171</v>
      </c>
      <c r="V796" s="121"/>
      <c r="W796" s="77"/>
      <c r="X796" s="69" t="s">
        <v>609</v>
      </c>
      <c r="AB796" s="69" t="s">
        <v>2957</v>
      </c>
      <c r="AC796" s="61">
        <v>0</v>
      </c>
      <c r="AD796" s="7" t="s">
        <v>2866</v>
      </c>
      <c r="AE796" s="131" t="s">
        <v>220</v>
      </c>
      <c r="AF796" s="149">
        <f>VLOOKUP($J796,context!$K$2:$AC$348,5,FALSE)</f>
        <v>0</v>
      </c>
      <c r="AG796" s="149">
        <f>VLOOKUP($J796,context!$K$2:$AC$348,6,FALSE)</f>
        <v>1</v>
      </c>
      <c r="AH796" s="149">
        <f>VLOOKUP($J796,context!$K$2:$AC$348,7,FALSE)</f>
        <v>1</v>
      </c>
      <c r="AI796" s="149">
        <f>VLOOKUP($J796,context!$K$2:$AC$348,8,FALSE)</f>
        <v>0.4</v>
      </c>
      <c r="AJ796" s="149">
        <f>VLOOKUP($J796,context!$K$2:$AC$348,9,FALSE)</f>
        <v>0.6</v>
      </c>
      <c r="AK796" s="149">
        <f>VLOOKUP($J796,context!$K$2:$AC$348,10,FALSE)</f>
        <v>0</v>
      </c>
      <c r="AL796" s="149">
        <f>VLOOKUP($J796,context!$K$2:$AC$348,11,FALSE)</f>
        <v>0.8</v>
      </c>
      <c r="AM796" s="149">
        <f>VLOOKUP($J796,context!$K$2:$AC$348,12,FALSE)</f>
        <v>0.4</v>
      </c>
      <c r="AN796" s="149">
        <f>VLOOKUP($J796,context!$K$2:$AC$348,13,FALSE)</f>
        <v>0.6</v>
      </c>
      <c r="AO796" s="149">
        <f>VLOOKUP($J796,context!$K$2:$AC$348,14,FALSE)</f>
        <v>1</v>
      </c>
      <c r="AP796" s="149">
        <f>VLOOKUP($J796,context!$K$2:$AC$348,15,FALSE)</f>
        <v>0</v>
      </c>
      <c r="AQ796" s="149">
        <f>VLOOKUP($J796,context!$K$2:$AC$348,16,FALSE)</f>
        <v>0.6</v>
      </c>
      <c r="AR796" s="149">
        <f t="shared" si="14"/>
        <v>6.3999999999999995</v>
      </c>
    </row>
    <row r="797" spans="1:44" hidden="1">
      <c r="A797" s="52">
        <v>308</v>
      </c>
      <c r="B797" s="52" t="s">
        <v>2708</v>
      </c>
      <c r="C797" s="66" t="s">
        <v>905</v>
      </c>
      <c r="D797" s="52"/>
      <c r="E797" s="77" t="s">
        <v>906</v>
      </c>
      <c r="F797" s="50">
        <v>5</v>
      </c>
      <c r="G797" s="50" t="s">
        <v>938</v>
      </c>
      <c r="H797" s="77" t="s">
        <v>939</v>
      </c>
      <c r="I797" s="69" t="s">
        <v>940</v>
      </c>
      <c r="J797" s="70" t="s">
        <v>2361</v>
      </c>
      <c r="K797" s="77"/>
      <c r="L797" s="77">
        <v>0</v>
      </c>
      <c r="M797" s="77"/>
      <c r="N797" s="6">
        <v>0.6</v>
      </c>
      <c r="O797" s="55">
        <v>43015</v>
      </c>
      <c r="P797" s="77" t="s">
        <v>688</v>
      </c>
      <c r="Q797" s="67" t="s">
        <v>608</v>
      </c>
      <c r="R797" s="68" t="s">
        <v>222</v>
      </c>
      <c r="S797" s="74" t="s">
        <v>418</v>
      </c>
      <c r="T797" s="115" t="s">
        <v>418</v>
      </c>
      <c r="U797" s="121" t="s">
        <v>171</v>
      </c>
      <c r="W797" s="77"/>
      <c r="X797" s="69" t="s">
        <v>609</v>
      </c>
      <c r="Y797" s="69" t="s">
        <v>609</v>
      </c>
      <c r="Z797" s="77"/>
      <c r="AB797" s="69" t="s">
        <v>1248</v>
      </c>
      <c r="AC797" s="69">
        <v>0</v>
      </c>
      <c r="AD797" s="7"/>
      <c r="AE797" s="70" t="s">
        <v>959</v>
      </c>
      <c r="AF797" s="149">
        <f>VLOOKUP($J797,context!$K$2:$AC$348,5,FALSE)</f>
        <v>1</v>
      </c>
      <c r="AG797" s="149">
        <f>VLOOKUP($J797,context!$K$2:$AC$348,6,FALSE)</f>
        <v>1</v>
      </c>
      <c r="AH797" s="149">
        <f>VLOOKUP($J797,context!$K$2:$AC$348,7,FALSE)</f>
        <v>1</v>
      </c>
      <c r="AI797" s="149">
        <f>VLOOKUP($J797,context!$K$2:$AC$348,8,FALSE)</f>
        <v>0.4</v>
      </c>
      <c r="AJ797" s="149">
        <f>VLOOKUP($J797,context!$K$2:$AC$348,9,FALSE)</f>
        <v>0.8</v>
      </c>
      <c r="AK797" s="149">
        <f>VLOOKUP($J797,context!$K$2:$AC$348,10,FALSE)</f>
        <v>0</v>
      </c>
      <c r="AL797" s="149">
        <f>VLOOKUP($J797,context!$K$2:$AC$348,11,FALSE)</f>
        <v>0.8</v>
      </c>
      <c r="AM797" s="149">
        <f>VLOOKUP($J797,context!$K$2:$AC$348,12,FALSE)</f>
        <v>0.2</v>
      </c>
      <c r="AN797" s="149">
        <f>VLOOKUP($J797,context!$K$2:$AC$348,13,FALSE)</f>
        <v>0</v>
      </c>
      <c r="AO797" s="149">
        <f>VLOOKUP($J797,context!$K$2:$AC$348,14,FALSE)</f>
        <v>0.2</v>
      </c>
      <c r="AP797" s="149">
        <f>VLOOKUP($J797,context!$K$2:$AC$348,15,FALSE)</f>
        <v>0</v>
      </c>
      <c r="AQ797" s="149">
        <f>VLOOKUP($J797,context!$K$2:$AC$348,16,FALSE)</f>
        <v>0.4</v>
      </c>
      <c r="AR797" s="149">
        <f t="shared" si="14"/>
        <v>5.8000000000000007</v>
      </c>
    </row>
    <row r="798" spans="1:44" hidden="1">
      <c r="A798" s="122">
        <v>955</v>
      </c>
      <c r="B798" s="52" t="s">
        <v>13</v>
      </c>
      <c r="C798" s="66" t="s">
        <v>2709</v>
      </c>
      <c r="E798" s="69" t="s">
        <v>2740</v>
      </c>
      <c r="G798" s="60" t="s">
        <v>2717</v>
      </c>
      <c r="J798" s="70" t="s">
        <v>2738</v>
      </c>
      <c r="K798" s="61" t="s">
        <v>2729</v>
      </c>
      <c r="N798" s="63">
        <v>0.8</v>
      </c>
      <c r="P798" s="69" t="s">
        <v>688</v>
      </c>
      <c r="Q798" s="67" t="s">
        <v>608</v>
      </c>
      <c r="R798" s="68" t="s">
        <v>222</v>
      </c>
      <c r="S798" s="74" t="s">
        <v>418</v>
      </c>
      <c r="T798" s="115" t="s">
        <v>418</v>
      </c>
      <c r="V798" s="121" t="s">
        <v>609</v>
      </c>
      <c r="X798" s="69" t="s">
        <v>609</v>
      </c>
      <c r="AB798" s="69" t="s">
        <v>1248</v>
      </c>
      <c r="AE798" s="131" t="s">
        <v>220</v>
      </c>
      <c r="AF798" s="149" t="str">
        <f>VLOOKUP($J798,context!$K$2:$AC$348,5,FALSE)</f>
        <v>x</v>
      </c>
      <c r="AG798" s="149" t="str">
        <f>VLOOKUP($J798,context!$K$2:$AC$348,6,FALSE)</f>
        <v>x</v>
      </c>
      <c r="AH798" s="149" t="str">
        <f>VLOOKUP($J798,context!$K$2:$AC$348,7,FALSE)</f>
        <v>x</v>
      </c>
      <c r="AI798" s="149">
        <f>VLOOKUP($J798,context!$K$2:$AC$348,8,FALSE)</f>
        <v>0.4</v>
      </c>
      <c r="AJ798" s="149">
        <f>VLOOKUP($J798,context!$K$2:$AC$348,9,FALSE)</f>
        <v>0.4</v>
      </c>
      <c r="AK798" s="149">
        <f>VLOOKUP($J798,context!$K$2:$AC$348,10,FALSE)</f>
        <v>0.6</v>
      </c>
      <c r="AL798" s="149">
        <f>VLOOKUP($J798,context!$K$2:$AC$348,11,FALSE)</f>
        <v>0.4</v>
      </c>
      <c r="AM798" s="149">
        <f>VLOOKUP($J798,context!$K$2:$AC$348,12,FALSE)</f>
        <v>1</v>
      </c>
      <c r="AN798" s="149">
        <f>VLOOKUP($J798,context!$K$2:$AC$348,13,FALSE)</f>
        <v>1</v>
      </c>
      <c r="AO798" s="149">
        <f>VLOOKUP($J798,context!$K$2:$AC$348,14,FALSE)</f>
        <v>0.6</v>
      </c>
      <c r="AP798" s="149">
        <f>VLOOKUP($J798,context!$K$2:$AC$348,15,FALSE)</f>
        <v>0</v>
      </c>
      <c r="AQ798" s="149">
        <f>VLOOKUP($J798,context!$K$2:$AC$348,16,FALSE)</f>
        <v>0.4</v>
      </c>
      <c r="AR798" s="149">
        <f t="shared" si="14"/>
        <v>4.8</v>
      </c>
    </row>
    <row r="799" spans="1:44" hidden="1">
      <c r="A799" s="52">
        <v>838</v>
      </c>
      <c r="B799" s="52" t="s">
        <v>13</v>
      </c>
      <c r="C799" s="117" t="s">
        <v>1902</v>
      </c>
      <c r="E799" s="69" t="s">
        <v>2271</v>
      </c>
      <c r="G799" s="62" t="s">
        <v>2250</v>
      </c>
      <c r="J799" s="70" t="s">
        <v>2581</v>
      </c>
      <c r="K799" s="61" t="s">
        <v>2251</v>
      </c>
      <c r="N799" s="63">
        <v>1</v>
      </c>
      <c r="P799" s="77" t="s">
        <v>65</v>
      </c>
      <c r="Q799" s="67" t="s">
        <v>608</v>
      </c>
      <c r="R799" s="68" t="s">
        <v>222</v>
      </c>
      <c r="S799" s="74" t="s">
        <v>418</v>
      </c>
      <c r="T799" s="115" t="s">
        <v>418</v>
      </c>
      <c r="U799" s="121" t="s">
        <v>171</v>
      </c>
      <c r="X799" s="69" t="s">
        <v>609</v>
      </c>
      <c r="AB799" s="69" t="s">
        <v>2959</v>
      </c>
      <c r="AC799" s="69">
        <v>0</v>
      </c>
      <c r="AE799" s="131" t="s">
        <v>220</v>
      </c>
      <c r="AF799" s="149">
        <f>VLOOKUP($J799,context!$K$2:$AC$348,5,FALSE)</f>
        <v>0</v>
      </c>
      <c r="AG799" s="149">
        <f>VLOOKUP($J799,context!$K$2:$AC$348,6,FALSE)</f>
        <v>1</v>
      </c>
      <c r="AH799" s="149">
        <f>VLOOKUP($J799,context!$K$2:$AC$348,7,FALSE)</f>
        <v>1</v>
      </c>
      <c r="AI799" s="149">
        <f>VLOOKUP($J799,context!$K$2:$AC$348,8,FALSE)</f>
        <v>0.4</v>
      </c>
      <c r="AJ799" s="149">
        <f>VLOOKUP($J799,context!$K$2:$AC$348,9,FALSE)</f>
        <v>0.6</v>
      </c>
      <c r="AK799" s="149">
        <f>VLOOKUP($J799,context!$K$2:$AC$348,10,FALSE)</f>
        <v>0</v>
      </c>
      <c r="AL799" s="149">
        <f>VLOOKUP($J799,context!$K$2:$AC$348,11,FALSE)</f>
        <v>0.8</v>
      </c>
      <c r="AM799" s="149">
        <f>VLOOKUP($J799,context!$K$2:$AC$348,12,FALSE)</f>
        <v>0.4</v>
      </c>
      <c r="AN799" s="149">
        <f>VLOOKUP($J799,context!$K$2:$AC$348,13,FALSE)</f>
        <v>0.6</v>
      </c>
      <c r="AO799" s="149">
        <f>VLOOKUP($J799,context!$K$2:$AC$348,14,FALSE)</f>
        <v>1</v>
      </c>
      <c r="AP799" s="149">
        <f>VLOOKUP($J799,context!$K$2:$AC$348,15,FALSE)</f>
        <v>0</v>
      </c>
      <c r="AQ799" s="149">
        <f>VLOOKUP($J799,context!$K$2:$AC$348,16,FALSE)</f>
        <v>0.6</v>
      </c>
      <c r="AR799" s="149">
        <f t="shared" si="14"/>
        <v>6.3999999999999995</v>
      </c>
    </row>
    <row r="800" spans="1:44" hidden="1">
      <c r="A800" s="122">
        <v>917</v>
      </c>
      <c r="B800" s="52" t="s">
        <v>13</v>
      </c>
      <c r="C800" s="123" t="s">
        <v>2413</v>
      </c>
      <c r="D800" s="123" t="s">
        <v>2526</v>
      </c>
      <c r="E800" s="122" t="s">
        <v>2414</v>
      </c>
      <c r="F800" s="122">
        <v>3</v>
      </c>
      <c r="G800" s="124" t="s">
        <v>2527</v>
      </c>
      <c r="H800" s="122"/>
      <c r="I800" s="122"/>
      <c r="J800" s="70" t="s">
        <v>2581</v>
      </c>
      <c r="K800" s="122" t="s">
        <v>2528</v>
      </c>
      <c r="L800" s="122"/>
      <c r="M800" s="122"/>
      <c r="N800" s="123">
        <v>1</v>
      </c>
      <c r="O800" s="126"/>
      <c r="P800" s="77" t="s">
        <v>65</v>
      </c>
      <c r="Q800" s="67" t="s">
        <v>608</v>
      </c>
      <c r="R800" s="125" t="s">
        <v>222</v>
      </c>
      <c r="S800" s="74" t="s">
        <v>418</v>
      </c>
      <c r="T800" s="115" t="s">
        <v>418</v>
      </c>
      <c r="U800" s="121" t="s">
        <v>171</v>
      </c>
      <c r="V800" s="127"/>
      <c r="W800" s="122"/>
      <c r="X800" s="122"/>
      <c r="Y800" s="122"/>
      <c r="Z800" s="122"/>
      <c r="AA800" s="122"/>
      <c r="AB800" s="69" t="s">
        <v>2959</v>
      </c>
      <c r="AC800" s="122">
        <v>0</v>
      </c>
      <c r="AE800" s="131" t="s">
        <v>220</v>
      </c>
      <c r="AF800" s="149">
        <f>VLOOKUP($J800,context!$K$2:$AC$348,5,FALSE)</f>
        <v>0</v>
      </c>
      <c r="AG800" s="149">
        <f>VLOOKUP($J800,context!$K$2:$AC$348,6,FALSE)</f>
        <v>1</v>
      </c>
      <c r="AH800" s="149">
        <f>VLOOKUP($J800,context!$K$2:$AC$348,7,FALSE)</f>
        <v>1</v>
      </c>
      <c r="AI800" s="149">
        <f>VLOOKUP($J800,context!$K$2:$AC$348,8,FALSE)</f>
        <v>0.4</v>
      </c>
      <c r="AJ800" s="149">
        <f>VLOOKUP($J800,context!$K$2:$AC$348,9,FALSE)</f>
        <v>0.6</v>
      </c>
      <c r="AK800" s="149">
        <f>VLOOKUP($J800,context!$K$2:$AC$348,10,FALSE)</f>
        <v>0</v>
      </c>
      <c r="AL800" s="149">
        <f>VLOOKUP($J800,context!$K$2:$AC$348,11,FALSE)</f>
        <v>0.8</v>
      </c>
      <c r="AM800" s="149">
        <f>VLOOKUP($J800,context!$K$2:$AC$348,12,FALSE)</f>
        <v>0.4</v>
      </c>
      <c r="AN800" s="149">
        <f>VLOOKUP($J800,context!$K$2:$AC$348,13,FALSE)</f>
        <v>0.6</v>
      </c>
      <c r="AO800" s="149">
        <f>VLOOKUP($J800,context!$K$2:$AC$348,14,FALSE)</f>
        <v>1</v>
      </c>
      <c r="AP800" s="149">
        <f>VLOOKUP($J800,context!$K$2:$AC$348,15,FALSE)</f>
        <v>0</v>
      </c>
      <c r="AQ800" s="149">
        <f>VLOOKUP($J800,context!$K$2:$AC$348,16,FALSE)</f>
        <v>0.6</v>
      </c>
      <c r="AR800" s="149">
        <f t="shared" si="14"/>
        <v>6.3999999999999995</v>
      </c>
    </row>
    <row r="801" spans="1:44" hidden="1">
      <c r="A801" s="52">
        <v>126</v>
      </c>
      <c r="B801" s="52" t="s">
        <v>13</v>
      </c>
      <c r="C801" s="66" t="s">
        <v>730</v>
      </c>
      <c r="D801" s="52"/>
      <c r="E801" s="77" t="s">
        <v>722</v>
      </c>
      <c r="F801" s="50">
        <v>4</v>
      </c>
      <c r="G801" s="50" t="s">
        <v>360</v>
      </c>
      <c r="H801" s="77"/>
      <c r="I801" s="69" t="s">
        <v>360</v>
      </c>
      <c r="J801" s="70" t="s">
        <v>742</v>
      </c>
      <c r="K801" s="77"/>
      <c r="L801" s="77">
        <v>0</v>
      </c>
      <c r="M801" s="77"/>
      <c r="N801" s="6">
        <v>0.6</v>
      </c>
      <c r="O801" s="55">
        <v>43017</v>
      </c>
      <c r="P801" s="77" t="s">
        <v>65</v>
      </c>
      <c r="Q801" s="67" t="s">
        <v>608</v>
      </c>
      <c r="R801" s="68" t="s">
        <v>360</v>
      </c>
      <c r="S801" s="74" t="s">
        <v>418</v>
      </c>
      <c r="T801" s="115" t="s">
        <v>418</v>
      </c>
      <c r="U801" s="121" t="s">
        <v>171</v>
      </c>
      <c r="W801" s="77"/>
      <c r="X801" s="69" t="s">
        <v>609</v>
      </c>
      <c r="Y801" s="69" t="s">
        <v>609</v>
      </c>
      <c r="Z801" s="77"/>
      <c r="AB801" s="69" t="s">
        <v>2960</v>
      </c>
      <c r="AC801" s="69">
        <v>-1</v>
      </c>
      <c r="AD801" s="7" t="s">
        <v>2866</v>
      </c>
      <c r="AE801" s="131" t="s">
        <v>220</v>
      </c>
      <c r="AF801" s="149">
        <f>VLOOKUP($J801,context!$K$2:$AC$348,5,FALSE)</f>
        <v>1</v>
      </c>
      <c r="AG801" s="149">
        <f>VLOOKUP($J801,context!$K$2:$AC$348,6,FALSE)</f>
        <v>1</v>
      </c>
      <c r="AH801" s="149">
        <f>VLOOKUP($J801,context!$K$2:$AC$348,7,FALSE)</f>
        <v>1</v>
      </c>
      <c r="AI801" s="149">
        <f>VLOOKUP($J801,context!$K$2:$AC$348,8,FALSE)</f>
        <v>0.4</v>
      </c>
      <c r="AJ801" s="149">
        <f>VLOOKUP($J801,context!$K$2:$AC$348,9,FALSE)</f>
        <v>0.4</v>
      </c>
      <c r="AK801" s="149">
        <f>VLOOKUP($J801,context!$K$2:$AC$348,10,FALSE)</f>
        <v>0</v>
      </c>
      <c r="AL801" s="149">
        <f>VLOOKUP($J801,context!$K$2:$AC$348,11,FALSE)</f>
        <v>0.8</v>
      </c>
      <c r="AM801" s="149">
        <f>VLOOKUP($J801,context!$K$2:$AC$348,12,FALSE)</f>
        <v>0.4</v>
      </c>
      <c r="AN801" s="149">
        <f>VLOOKUP($J801,context!$K$2:$AC$348,13,FALSE)</f>
        <v>0.8</v>
      </c>
      <c r="AO801" s="149">
        <f>VLOOKUP($J801,context!$K$2:$AC$348,14,FALSE)</f>
        <v>0.8</v>
      </c>
      <c r="AP801" s="149">
        <f>VLOOKUP($J801,context!$K$2:$AC$348,15,FALSE)</f>
        <v>0</v>
      </c>
      <c r="AQ801" s="149">
        <f>VLOOKUP($J801,context!$K$2:$AC$348,16,FALSE)</f>
        <v>0.6</v>
      </c>
      <c r="AR801" s="149">
        <f t="shared" si="14"/>
        <v>7.1999999999999993</v>
      </c>
    </row>
    <row r="802" spans="1:44" hidden="1">
      <c r="A802" s="52">
        <v>379</v>
      </c>
      <c r="B802" s="52" t="s">
        <v>2708</v>
      </c>
      <c r="C802" s="66" t="s">
        <v>905</v>
      </c>
      <c r="D802" s="52"/>
      <c r="E802" s="77" t="s">
        <v>906</v>
      </c>
      <c r="F802" s="50">
        <v>5</v>
      </c>
      <c r="G802" s="50" t="s">
        <v>1088</v>
      </c>
      <c r="H802" s="77" t="s">
        <v>360</v>
      </c>
      <c r="I802" s="69" t="s">
        <v>360</v>
      </c>
      <c r="J802" s="70" t="s">
        <v>742</v>
      </c>
      <c r="K802" s="77"/>
      <c r="L802" s="77">
        <v>0</v>
      </c>
      <c r="M802" s="77"/>
      <c r="N802" s="6">
        <v>0.6</v>
      </c>
      <c r="O802" s="55">
        <v>43015</v>
      </c>
      <c r="P802" s="77" t="s">
        <v>65</v>
      </c>
      <c r="Q802" s="67" t="s">
        <v>608</v>
      </c>
      <c r="R802" s="68" t="s">
        <v>360</v>
      </c>
      <c r="S802" s="74" t="s">
        <v>418</v>
      </c>
      <c r="T802" s="115" t="s">
        <v>418</v>
      </c>
      <c r="U802" s="121" t="s">
        <v>171</v>
      </c>
      <c r="W802" s="77"/>
      <c r="X802" s="69" t="s">
        <v>609</v>
      </c>
      <c r="Y802" s="69" t="s">
        <v>609</v>
      </c>
      <c r="Z802" s="77"/>
      <c r="AB802" s="69" t="s">
        <v>2960</v>
      </c>
      <c r="AC802" s="69">
        <v>-1</v>
      </c>
      <c r="AD802" s="7" t="s">
        <v>2866</v>
      </c>
      <c r="AE802" s="131" t="s">
        <v>220</v>
      </c>
      <c r="AF802" s="149">
        <f>VLOOKUP($J802,context!$K$2:$AC$348,5,FALSE)</f>
        <v>1</v>
      </c>
      <c r="AG802" s="149">
        <f>VLOOKUP($J802,context!$K$2:$AC$348,6,FALSE)</f>
        <v>1</v>
      </c>
      <c r="AH802" s="149">
        <f>VLOOKUP($J802,context!$K$2:$AC$348,7,FALSE)</f>
        <v>1</v>
      </c>
      <c r="AI802" s="149">
        <f>VLOOKUP($J802,context!$K$2:$AC$348,8,FALSE)</f>
        <v>0.4</v>
      </c>
      <c r="AJ802" s="149">
        <f>VLOOKUP($J802,context!$K$2:$AC$348,9,FALSE)</f>
        <v>0.4</v>
      </c>
      <c r="AK802" s="149">
        <f>VLOOKUP($J802,context!$K$2:$AC$348,10,FALSE)</f>
        <v>0</v>
      </c>
      <c r="AL802" s="149">
        <f>VLOOKUP($J802,context!$K$2:$AC$348,11,FALSE)</f>
        <v>0.8</v>
      </c>
      <c r="AM802" s="149">
        <f>VLOOKUP($J802,context!$K$2:$AC$348,12,FALSE)</f>
        <v>0.4</v>
      </c>
      <c r="AN802" s="149">
        <f>VLOOKUP($J802,context!$K$2:$AC$348,13,FALSE)</f>
        <v>0.8</v>
      </c>
      <c r="AO802" s="149">
        <f>VLOOKUP($J802,context!$K$2:$AC$348,14,FALSE)</f>
        <v>0.8</v>
      </c>
      <c r="AP802" s="149">
        <f>VLOOKUP($J802,context!$K$2:$AC$348,15,FALSE)</f>
        <v>0</v>
      </c>
      <c r="AQ802" s="149">
        <f>VLOOKUP($J802,context!$K$2:$AC$348,16,FALSE)</f>
        <v>0.6</v>
      </c>
      <c r="AR802" s="149">
        <f t="shared" si="14"/>
        <v>7.1999999999999993</v>
      </c>
    </row>
    <row r="803" spans="1:44">
      <c r="A803" s="52">
        <v>516</v>
      </c>
      <c r="B803" s="52" t="s">
        <v>13</v>
      </c>
      <c r="C803" s="66" t="s">
        <v>1735</v>
      </c>
      <c r="D803" s="52"/>
      <c r="E803" s="69" t="s">
        <v>1778</v>
      </c>
      <c r="F803" s="69" t="s">
        <v>1779</v>
      </c>
      <c r="G803" s="77" t="s">
        <v>360</v>
      </c>
      <c r="I803" s="77" t="s">
        <v>360</v>
      </c>
      <c r="J803" s="70" t="s">
        <v>742</v>
      </c>
      <c r="K803" s="69" t="s">
        <v>1736</v>
      </c>
      <c r="L803" s="69"/>
      <c r="M803" s="77"/>
      <c r="N803" s="6">
        <v>0.6</v>
      </c>
      <c r="O803" s="55"/>
      <c r="P803" s="77" t="s">
        <v>65</v>
      </c>
      <c r="Q803" s="67" t="s">
        <v>608</v>
      </c>
      <c r="R803" s="68" t="s">
        <v>360</v>
      </c>
      <c r="S803" s="74" t="s">
        <v>418</v>
      </c>
      <c r="T803" s="115" t="s">
        <v>418</v>
      </c>
      <c r="U803" s="121" t="s">
        <v>171</v>
      </c>
      <c r="W803" s="77"/>
      <c r="X803" s="69" t="s">
        <v>609</v>
      </c>
      <c r="Y803" s="69" t="s">
        <v>609</v>
      </c>
      <c r="AB803" s="69" t="s">
        <v>2960</v>
      </c>
      <c r="AC803" s="69">
        <v>-1</v>
      </c>
      <c r="AD803" s="7" t="s">
        <v>2866</v>
      </c>
      <c r="AE803" s="131" t="s">
        <v>220</v>
      </c>
      <c r="AF803" s="149">
        <f>VLOOKUP($J803,context!$K$2:$AC$348,5,FALSE)</f>
        <v>1</v>
      </c>
      <c r="AG803" s="149">
        <f>VLOOKUP($J803,context!$K$2:$AC$348,6,FALSE)</f>
        <v>1</v>
      </c>
      <c r="AH803" s="149">
        <f>VLOOKUP($J803,context!$K$2:$AC$348,7,FALSE)</f>
        <v>1</v>
      </c>
      <c r="AI803" s="149">
        <f>VLOOKUP($J803,context!$K$2:$AC$348,8,FALSE)</f>
        <v>0.4</v>
      </c>
      <c r="AJ803" s="149">
        <f>VLOOKUP($J803,context!$K$2:$AC$348,9,FALSE)</f>
        <v>0.4</v>
      </c>
      <c r="AK803" s="149">
        <f>VLOOKUP($J803,context!$K$2:$AC$348,10,FALSE)</f>
        <v>0</v>
      </c>
      <c r="AL803" s="149">
        <f>VLOOKUP($J803,context!$K$2:$AC$348,11,FALSE)</f>
        <v>0.8</v>
      </c>
      <c r="AM803" s="149">
        <f>VLOOKUP($J803,context!$K$2:$AC$348,12,FALSE)</f>
        <v>0.4</v>
      </c>
      <c r="AN803" s="149">
        <f>VLOOKUP($J803,context!$K$2:$AC$348,13,FALSE)</f>
        <v>0.8</v>
      </c>
      <c r="AO803" s="149">
        <f>VLOOKUP($J803,context!$K$2:$AC$348,14,FALSE)</f>
        <v>0.8</v>
      </c>
      <c r="AP803" s="149">
        <f>VLOOKUP($J803,context!$K$2:$AC$348,15,FALSE)</f>
        <v>0</v>
      </c>
      <c r="AQ803" s="149">
        <f>VLOOKUP($J803,context!$K$2:$AC$348,16,FALSE)</f>
        <v>0.6</v>
      </c>
      <c r="AR803" s="149">
        <f t="shared" si="14"/>
        <v>7.1999999999999993</v>
      </c>
    </row>
    <row r="804" spans="1:44" hidden="1">
      <c r="A804" s="52">
        <v>841</v>
      </c>
      <c r="B804" s="52" t="s">
        <v>13</v>
      </c>
      <c r="C804" s="117" t="s">
        <v>1902</v>
      </c>
      <c r="E804" s="69" t="s">
        <v>2271</v>
      </c>
      <c r="G804" s="62" t="s">
        <v>2255</v>
      </c>
      <c r="J804" s="70" t="s">
        <v>742</v>
      </c>
      <c r="K804" s="61" t="s">
        <v>2256</v>
      </c>
      <c r="N804" s="63">
        <v>0.8</v>
      </c>
      <c r="P804" s="77" t="s">
        <v>65</v>
      </c>
      <c r="Q804" s="67" t="s">
        <v>608</v>
      </c>
      <c r="R804" s="68" t="s">
        <v>360</v>
      </c>
      <c r="S804" s="74" t="s">
        <v>418</v>
      </c>
      <c r="T804" s="115" t="s">
        <v>418</v>
      </c>
      <c r="U804" s="121" t="s">
        <v>171</v>
      </c>
      <c r="X804" s="69" t="s">
        <v>609</v>
      </c>
      <c r="Y804" s="69" t="s">
        <v>609</v>
      </c>
      <c r="AB804" s="69" t="s">
        <v>2960</v>
      </c>
      <c r="AC804" s="69">
        <v>-1</v>
      </c>
      <c r="AD804" s="7" t="s">
        <v>2866</v>
      </c>
      <c r="AE804" s="131" t="s">
        <v>220</v>
      </c>
      <c r="AF804" s="149">
        <f>VLOOKUP($J804,context!$K$2:$AC$348,5,FALSE)</f>
        <v>1</v>
      </c>
      <c r="AG804" s="149">
        <f>VLOOKUP($J804,context!$K$2:$AC$348,6,FALSE)</f>
        <v>1</v>
      </c>
      <c r="AH804" s="149">
        <f>VLOOKUP($J804,context!$K$2:$AC$348,7,FALSE)</f>
        <v>1</v>
      </c>
      <c r="AI804" s="149">
        <f>VLOOKUP($J804,context!$K$2:$AC$348,8,FALSE)</f>
        <v>0.4</v>
      </c>
      <c r="AJ804" s="149">
        <f>VLOOKUP($J804,context!$K$2:$AC$348,9,FALSE)</f>
        <v>0.4</v>
      </c>
      <c r="AK804" s="149">
        <f>VLOOKUP($J804,context!$K$2:$AC$348,10,FALSE)</f>
        <v>0</v>
      </c>
      <c r="AL804" s="149">
        <f>VLOOKUP($J804,context!$K$2:$AC$348,11,FALSE)</f>
        <v>0.8</v>
      </c>
      <c r="AM804" s="149">
        <f>VLOOKUP($J804,context!$K$2:$AC$348,12,FALSE)</f>
        <v>0.4</v>
      </c>
      <c r="AN804" s="149">
        <f>VLOOKUP($J804,context!$K$2:$AC$348,13,FALSE)</f>
        <v>0.8</v>
      </c>
      <c r="AO804" s="149">
        <f>VLOOKUP($J804,context!$K$2:$AC$348,14,FALSE)</f>
        <v>0.8</v>
      </c>
      <c r="AP804" s="149">
        <f>VLOOKUP($J804,context!$K$2:$AC$348,15,FALSE)</f>
        <v>0</v>
      </c>
      <c r="AQ804" s="149">
        <f>VLOOKUP($J804,context!$K$2:$AC$348,16,FALSE)</f>
        <v>0.6</v>
      </c>
      <c r="AR804" s="149">
        <f t="shared" si="14"/>
        <v>7.1999999999999993</v>
      </c>
    </row>
    <row r="805" spans="1:44" hidden="1">
      <c r="A805" s="52">
        <v>844</v>
      </c>
      <c r="B805" s="52" t="s">
        <v>13</v>
      </c>
      <c r="C805" s="117" t="s">
        <v>1902</v>
      </c>
      <c r="E805" s="69" t="s">
        <v>2271</v>
      </c>
      <c r="F805" s="61">
        <v>1</v>
      </c>
      <c r="G805" s="62" t="s">
        <v>2261</v>
      </c>
      <c r="J805" s="70" t="s">
        <v>2261</v>
      </c>
      <c r="K805" s="61" t="s">
        <v>2262</v>
      </c>
      <c r="N805" s="63">
        <v>1</v>
      </c>
      <c r="P805" s="69" t="s">
        <v>688</v>
      </c>
      <c r="Q805" s="67" t="s">
        <v>248</v>
      </c>
      <c r="R805" s="68" t="s">
        <v>608</v>
      </c>
      <c r="T805" s="115" t="s">
        <v>145</v>
      </c>
      <c r="U805" s="121" t="s">
        <v>171</v>
      </c>
      <c r="V805" s="121" t="s">
        <v>167</v>
      </c>
      <c r="AB805" s="69" t="s">
        <v>2958</v>
      </c>
      <c r="AC805" s="61">
        <v>-1</v>
      </c>
      <c r="AE805" s="131" t="s">
        <v>2823</v>
      </c>
      <c r="AF805" s="149">
        <f>VLOOKUP($J805,context!$K$2:$AC$348,5,FALSE)</f>
        <v>1</v>
      </c>
      <c r="AG805" s="149">
        <f>VLOOKUP($J805,context!$K$2:$AC$348,6,FALSE)</f>
        <v>0</v>
      </c>
      <c r="AH805" s="149">
        <f>VLOOKUP($J805,context!$K$2:$AC$348,7,FALSE)</f>
        <v>0</v>
      </c>
      <c r="AI805" s="149">
        <f>VLOOKUP($J805,context!$K$2:$AC$348,8,FALSE)</f>
        <v>0</v>
      </c>
      <c r="AJ805" s="149">
        <f>VLOOKUP($J805,context!$K$2:$AC$348,9,FALSE)</f>
        <v>0</v>
      </c>
      <c r="AK805" s="149">
        <f>VLOOKUP($J805,context!$K$2:$AC$348,10,FALSE)</f>
        <v>0</v>
      </c>
      <c r="AL805" s="149">
        <f>VLOOKUP($J805,context!$K$2:$AC$348,11,FALSE)</f>
        <v>0</v>
      </c>
      <c r="AM805" s="149">
        <f>VLOOKUP($J805,context!$K$2:$AC$348,12,FALSE)</f>
        <v>0</v>
      </c>
      <c r="AN805" s="149">
        <f>VLOOKUP($J805,context!$K$2:$AC$348,13,FALSE)</f>
        <v>0</v>
      </c>
      <c r="AO805" s="149">
        <f>VLOOKUP($J805,context!$K$2:$AC$348,14,FALSE)</f>
        <v>0</v>
      </c>
      <c r="AP805" s="149">
        <f>VLOOKUP($J805,context!$K$2:$AC$348,15,FALSE)</f>
        <v>0</v>
      </c>
      <c r="AQ805" s="149">
        <f>VLOOKUP($J805,context!$K$2:$AC$348,16,FALSE)</f>
        <v>0</v>
      </c>
      <c r="AR805" s="149">
        <f t="shared" si="14"/>
        <v>1</v>
      </c>
    </row>
    <row r="806" spans="1:44" hidden="1">
      <c r="A806" s="52">
        <v>603</v>
      </c>
      <c r="B806" s="52" t="s">
        <v>13</v>
      </c>
      <c r="C806" s="114" t="s">
        <v>1732</v>
      </c>
      <c r="E806" s="69" t="s">
        <v>1891</v>
      </c>
      <c r="F806" s="61">
        <v>1</v>
      </c>
      <c r="G806" s="69" t="s">
        <v>426</v>
      </c>
      <c r="I806" s="69" t="s">
        <v>426</v>
      </c>
      <c r="J806" s="70" t="s">
        <v>427</v>
      </c>
      <c r="K806" s="61" t="s">
        <v>1885</v>
      </c>
      <c r="M806" s="61" t="s">
        <v>1886</v>
      </c>
      <c r="N806" s="63">
        <v>0.4</v>
      </c>
      <c r="P806" s="69" t="s">
        <v>688</v>
      </c>
      <c r="Q806" s="67" t="s">
        <v>608</v>
      </c>
      <c r="R806" s="68" t="s">
        <v>145</v>
      </c>
      <c r="S806" s="74" t="s">
        <v>235</v>
      </c>
      <c r="T806" s="115" t="s">
        <v>235</v>
      </c>
      <c r="U806" s="121" t="s">
        <v>171</v>
      </c>
      <c r="V806" s="121" t="s">
        <v>167</v>
      </c>
      <c r="AB806" s="69" t="s">
        <v>2955</v>
      </c>
      <c r="AC806" s="61">
        <v>-1</v>
      </c>
      <c r="AE806" s="131" t="s">
        <v>3068</v>
      </c>
      <c r="AF806" s="149">
        <f>VLOOKUP($J806,context!$K$2:$AC$348,5,FALSE)</f>
        <v>0</v>
      </c>
      <c r="AG806" s="149">
        <f>VLOOKUP($J806,context!$K$2:$AC$348,6,FALSE)</f>
        <v>0</v>
      </c>
      <c r="AH806" s="149">
        <f>VLOOKUP($J806,context!$K$2:$AC$348,7,FALSE)</f>
        <v>0</v>
      </c>
      <c r="AI806" s="149">
        <f>VLOOKUP($J806,context!$K$2:$AC$348,8,FALSE)</f>
        <v>0.2</v>
      </c>
      <c r="AJ806" s="149">
        <f>VLOOKUP($J806,context!$K$2:$AC$348,9,FALSE)</f>
        <v>0.8</v>
      </c>
      <c r="AK806" s="149">
        <f>VLOOKUP($J806,context!$K$2:$AC$348,10,FALSE)</f>
        <v>0</v>
      </c>
      <c r="AL806" s="149">
        <f>VLOOKUP($J806,context!$K$2:$AC$348,11,FALSE)</f>
        <v>0.6</v>
      </c>
      <c r="AM806" s="149">
        <f>VLOOKUP($J806,context!$K$2:$AC$348,12,FALSE)</f>
        <v>0.4</v>
      </c>
      <c r="AN806" s="149">
        <f>VLOOKUP($J806,context!$K$2:$AC$348,13,FALSE)</f>
        <v>0</v>
      </c>
      <c r="AO806" s="149">
        <f>VLOOKUP($J806,context!$K$2:$AC$348,14,FALSE)</f>
        <v>0</v>
      </c>
      <c r="AP806" s="149">
        <f>VLOOKUP($J806,context!$K$2:$AC$348,15,FALSE)</f>
        <v>0</v>
      </c>
      <c r="AQ806" s="149">
        <f>VLOOKUP($J806,context!$K$2:$AC$348,16,FALSE)</f>
        <v>1</v>
      </c>
      <c r="AR806" s="149">
        <f t="shared" si="14"/>
        <v>3</v>
      </c>
    </row>
    <row r="807" spans="1:44" hidden="1">
      <c r="A807" s="52">
        <v>847</v>
      </c>
      <c r="B807" s="52" t="s">
        <v>13</v>
      </c>
      <c r="C807" s="117" t="s">
        <v>1902</v>
      </c>
      <c r="E807" s="69" t="s">
        <v>2271</v>
      </c>
      <c r="G807" s="62" t="s">
        <v>426</v>
      </c>
      <c r="J807" s="70" t="s">
        <v>427</v>
      </c>
      <c r="K807" s="61" t="s">
        <v>1885</v>
      </c>
      <c r="N807" s="63">
        <v>0.4</v>
      </c>
      <c r="P807" s="69" t="s">
        <v>688</v>
      </c>
      <c r="Q807" s="67" t="s">
        <v>608</v>
      </c>
      <c r="R807" s="68" t="s">
        <v>145</v>
      </c>
      <c r="S807" s="74" t="s">
        <v>235</v>
      </c>
      <c r="T807" s="115" t="s">
        <v>235</v>
      </c>
      <c r="U807" s="121" t="s">
        <v>171</v>
      </c>
      <c r="V807" s="121" t="s">
        <v>167</v>
      </c>
      <c r="AB807" s="69" t="s">
        <v>2955</v>
      </c>
      <c r="AC807" s="61">
        <v>-1</v>
      </c>
      <c r="AE807" s="131" t="s">
        <v>3068</v>
      </c>
      <c r="AF807" s="149">
        <f>VLOOKUP($J807,context!$K$2:$AC$348,5,FALSE)</f>
        <v>0</v>
      </c>
      <c r="AG807" s="149">
        <f>VLOOKUP($J807,context!$K$2:$AC$348,6,FALSE)</f>
        <v>0</v>
      </c>
      <c r="AH807" s="149">
        <f>VLOOKUP($J807,context!$K$2:$AC$348,7,FALSE)</f>
        <v>0</v>
      </c>
      <c r="AI807" s="149">
        <f>VLOOKUP($J807,context!$K$2:$AC$348,8,FALSE)</f>
        <v>0.2</v>
      </c>
      <c r="AJ807" s="149">
        <f>VLOOKUP($J807,context!$K$2:$AC$348,9,FALSE)</f>
        <v>0.8</v>
      </c>
      <c r="AK807" s="149">
        <f>VLOOKUP($J807,context!$K$2:$AC$348,10,FALSE)</f>
        <v>0</v>
      </c>
      <c r="AL807" s="149">
        <f>VLOOKUP($J807,context!$K$2:$AC$348,11,FALSE)</f>
        <v>0.6</v>
      </c>
      <c r="AM807" s="149">
        <f>VLOOKUP($J807,context!$K$2:$AC$348,12,FALSE)</f>
        <v>0.4</v>
      </c>
      <c r="AN807" s="149">
        <f>VLOOKUP($J807,context!$K$2:$AC$348,13,FALSE)</f>
        <v>0</v>
      </c>
      <c r="AO807" s="149">
        <f>VLOOKUP($J807,context!$K$2:$AC$348,14,FALSE)</f>
        <v>0</v>
      </c>
      <c r="AP807" s="149">
        <f>VLOOKUP($J807,context!$K$2:$AC$348,15,FALSE)</f>
        <v>0</v>
      </c>
      <c r="AQ807" s="149">
        <f>VLOOKUP($J807,context!$K$2:$AC$348,16,FALSE)</f>
        <v>1</v>
      </c>
      <c r="AR807" s="149">
        <f t="shared" si="14"/>
        <v>3</v>
      </c>
    </row>
    <row r="808" spans="1:44" hidden="1">
      <c r="A808" s="52">
        <v>671</v>
      </c>
      <c r="B808" s="52" t="s">
        <v>13</v>
      </c>
      <c r="C808" s="117" t="s">
        <v>1902</v>
      </c>
      <c r="E808" s="69" t="s">
        <v>2271</v>
      </c>
      <c r="G808" s="62" t="s">
        <v>1992</v>
      </c>
      <c r="J808" s="70" t="s">
        <v>217</v>
      </c>
      <c r="K808" s="61" t="s">
        <v>1993</v>
      </c>
      <c r="N808" s="63">
        <v>1</v>
      </c>
      <c r="P808" s="77" t="s">
        <v>65</v>
      </c>
      <c r="Q808" s="67" t="s">
        <v>108</v>
      </c>
      <c r="R808" s="68" t="s">
        <v>217</v>
      </c>
      <c r="S808" s="74" t="s">
        <v>66</v>
      </c>
      <c r="T808" s="115" t="s">
        <v>66</v>
      </c>
      <c r="U808" s="121" t="s">
        <v>171</v>
      </c>
      <c r="V808" s="121" t="s">
        <v>135</v>
      </c>
      <c r="W808" s="77"/>
      <c r="X808" s="69" t="s">
        <v>609</v>
      </c>
      <c r="Y808" s="69" t="s">
        <v>609</v>
      </c>
      <c r="AB808" s="69" t="s">
        <v>2956</v>
      </c>
      <c r="AC808" s="61">
        <v>0</v>
      </c>
      <c r="AE808" s="131" t="s">
        <v>2659</v>
      </c>
      <c r="AF808" s="149">
        <f>VLOOKUP($J808,context!$K$2:$AC$348,5,FALSE)</f>
        <v>0</v>
      </c>
      <c r="AG808" s="149">
        <f>VLOOKUP($J808,context!$K$2:$AC$348,6,FALSE)</f>
        <v>0</v>
      </c>
      <c r="AH808" s="149">
        <f>VLOOKUP($J808,context!$K$2:$AC$348,7,FALSE)</f>
        <v>0</v>
      </c>
      <c r="AI808" s="149">
        <f>VLOOKUP($J808,context!$K$2:$AC$348,8,FALSE)</f>
        <v>0.6</v>
      </c>
      <c r="AJ808" s="149">
        <f>VLOOKUP($J808,context!$K$2:$AC$348,9,FALSE)</f>
        <v>0.2</v>
      </c>
      <c r="AK808" s="149">
        <f>VLOOKUP($J808,context!$K$2:$AC$348,10,FALSE)</f>
        <v>0</v>
      </c>
      <c r="AL808" s="149">
        <f>VLOOKUP($J808,context!$K$2:$AC$348,11,FALSE)</f>
        <v>1</v>
      </c>
      <c r="AM808" s="149">
        <f>VLOOKUP($J808,context!$K$2:$AC$348,12,FALSE)</f>
        <v>0.2</v>
      </c>
      <c r="AN808" s="149">
        <f>VLOOKUP($J808,context!$K$2:$AC$348,13,FALSE)</f>
        <v>0.2</v>
      </c>
      <c r="AO808" s="149">
        <f>VLOOKUP($J808,context!$K$2:$AC$348,14,FALSE)</f>
        <v>0.4</v>
      </c>
      <c r="AP808" s="149">
        <f>VLOOKUP($J808,context!$K$2:$AC$348,15,FALSE)</f>
        <v>0</v>
      </c>
      <c r="AQ808" s="149">
        <f>VLOOKUP($J808,context!$K$2:$AC$348,16,FALSE)</f>
        <v>1</v>
      </c>
      <c r="AR808" s="149">
        <f t="shared" si="14"/>
        <v>3.6</v>
      </c>
    </row>
  </sheetData>
  <autoFilter ref="A1:AQ808" xr:uid="{00000000-0009-0000-0000-000005000000}">
    <filterColumn colId="4">
      <filters>
        <filter val="MEL Deliverable types and definitions"/>
      </filters>
    </filterColumn>
    <sortState ref="A2:AQ808">
      <sortCondition ref="J1:J808"/>
    </sortState>
  </autoFilter>
  <conditionalFormatting sqref="Q1 R10 P610:P623 P650:P652 P317:P445 P625:P648 P1:P315 P654:P1048576 P447:P608">
    <cfRule type="containsText" dxfId="193" priority="36" operator="containsText" text="data">
      <formula>NOT(ISERROR(SEARCH("data",P1)))</formula>
    </cfRule>
    <cfRule type="containsText" dxfId="192" priority="37" operator="containsText" text="multimedia">
      <formula>NOT(ISERROR(SEARCH("multimedia",P1)))</formula>
    </cfRule>
    <cfRule type="containsText" dxfId="191" priority="38" operator="containsText" text="text">
      <formula>NOT(ISERROR(SEARCH("text",P1)))</formula>
    </cfRule>
  </conditionalFormatting>
  <conditionalFormatting sqref="P316">
    <cfRule type="containsText" dxfId="190" priority="33" operator="containsText" text="data">
      <formula>NOT(ISERROR(SEARCH("data",P316)))</formula>
    </cfRule>
    <cfRule type="containsText" dxfId="189" priority="34" operator="containsText" text="multimedia">
      <formula>NOT(ISERROR(SEARCH("multimedia",P316)))</formula>
    </cfRule>
    <cfRule type="containsText" dxfId="188" priority="35" operator="containsText" text="text">
      <formula>NOT(ISERROR(SEARCH("text",P316)))</formula>
    </cfRule>
  </conditionalFormatting>
  <conditionalFormatting sqref="Q610:Q623 Q650:Q652 Q625:Q648 Q654:Q1048576 Q1:Q445 Q447:Q608">
    <cfRule type="containsText" dxfId="187" priority="31" operator="containsText" text="not applicable">
      <formula>NOT(ISERROR(SEARCH("not applicable",Q1)))</formula>
    </cfRule>
    <cfRule type="containsText" dxfId="186" priority="32" operator="containsText" text="mixed or ambiguous">
      <formula>NOT(ISERROR(SEARCH("mixed or ambiguous",Q1)))</formula>
    </cfRule>
  </conditionalFormatting>
  <conditionalFormatting sqref="J1:J1048576">
    <cfRule type="uniqueValues" dxfId="185" priority="30"/>
  </conditionalFormatting>
  <conditionalFormatting sqref="N1:N1048576">
    <cfRule type="iconSet" priority="39">
      <iconSet iconSet="5Quarters" showValue="0">
        <cfvo type="percent" val="0"/>
        <cfvo type="num" val="0.1"/>
        <cfvo type="num" val="0.5"/>
        <cfvo type="num" val="0.75"/>
        <cfvo type="num" val="1"/>
      </iconSet>
    </cfRule>
  </conditionalFormatting>
  <conditionalFormatting sqref="P446">
    <cfRule type="containsText" dxfId="184" priority="27" operator="containsText" text="data">
      <formula>NOT(ISERROR(SEARCH("data",P446)))</formula>
    </cfRule>
    <cfRule type="containsText" dxfId="183" priority="28" operator="containsText" text="multimedia">
      <formula>NOT(ISERROR(SEARCH("multimedia",P446)))</formula>
    </cfRule>
    <cfRule type="containsText" dxfId="182" priority="29" operator="containsText" text="text">
      <formula>NOT(ISERROR(SEARCH("text",P446)))</formula>
    </cfRule>
  </conditionalFormatting>
  <conditionalFormatting sqref="Q446">
    <cfRule type="containsText" dxfId="181" priority="25" operator="containsText" text="not applicable">
      <formula>NOT(ISERROR(SEARCH("not applicable",Q446)))</formula>
    </cfRule>
    <cfRule type="containsText" dxfId="180" priority="26" operator="containsText" text="mixed or ambiguous">
      <formula>NOT(ISERROR(SEARCH("mixed or ambiguous",Q446)))</formula>
    </cfRule>
  </conditionalFormatting>
  <conditionalFormatting sqref="P609">
    <cfRule type="containsText" dxfId="179" priority="22" operator="containsText" text="data">
      <formula>NOT(ISERROR(SEARCH("data",P609)))</formula>
    </cfRule>
    <cfRule type="containsText" dxfId="178" priority="23" operator="containsText" text="multimedia">
      <formula>NOT(ISERROR(SEARCH("multimedia",P609)))</formula>
    </cfRule>
    <cfRule type="containsText" dxfId="177" priority="24" operator="containsText" text="text">
      <formula>NOT(ISERROR(SEARCH("text",P609)))</formula>
    </cfRule>
  </conditionalFormatting>
  <conditionalFormatting sqref="Q609">
    <cfRule type="containsText" dxfId="176" priority="20" operator="containsText" text="not applicable">
      <formula>NOT(ISERROR(SEARCH("not applicable",Q609)))</formula>
    </cfRule>
    <cfRule type="containsText" dxfId="175" priority="21" operator="containsText" text="mixed or ambiguous">
      <formula>NOT(ISERROR(SEARCH("mixed or ambiguous",Q609)))</formula>
    </cfRule>
  </conditionalFormatting>
  <conditionalFormatting sqref="P624">
    <cfRule type="containsText" dxfId="174" priority="17" operator="containsText" text="data">
      <formula>NOT(ISERROR(SEARCH("data",P624)))</formula>
    </cfRule>
    <cfRule type="containsText" dxfId="173" priority="18" operator="containsText" text="multimedia">
      <formula>NOT(ISERROR(SEARCH("multimedia",P624)))</formula>
    </cfRule>
    <cfRule type="containsText" dxfId="172" priority="19" operator="containsText" text="text">
      <formula>NOT(ISERROR(SEARCH("text",P624)))</formula>
    </cfRule>
  </conditionalFormatting>
  <conditionalFormatting sqref="Q624">
    <cfRule type="containsText" dxfId="171" priority="15" operator="containsText" text="not applicable">
      <formula>NOT(ISERROR(SEARCH("not applicable",Q624)))</formula>
    </cfRule>
    <cfRule type="containsText" dxfId="170" priority="16" operator="containsText" text="mixed or ambiguous">
      <formula>NOT(ISERROR(SEARCH("mixed or ambiguous",Q624)))</formula>
    </cfRule>
  </conditionalFormatting>
  <conditionalFormatting sqref="P649">
    <cfRule type="containsText" dxfId="169" priority="12" operator="containsText" text="data">
      <formula>NOT(ISERROR(SEARCH("data",P649)))</formula>
    </cfRule>
    <cfRule type="containsText" dxfId="168" priority="13" operator="containsText" text="multimedia">
      <formula>NOT(ISERROR(SEARCH("multimedia",P649)))</formula>
    </cfRule>
    <cfRule type="containsText" dxfId="167" priority="14" operator="containsText" text="text">
      <formula>NOT(ISERROR(SEARCH("text",P649)))</formula>
    </cfRule>
  </conditionalFormatting>
  <conditionalFormatting sqref="Q649">
    <cfRule type="containsText" dxfId="166" priority="10" operator="containsText" text="not applicable">
      <formula>NOT(ISERROR(SEARCH("not applicable",Q649)))</formula>
    </cfRule>
    <cfRule type="containsText" dxfId="165" priority="11" operator="containsText" text="mixed or ambiguous">
      <formula>NOT(ISERROR(SEARCH("mixed or ambiguous",Q649)))</formula>
    </cfRule>
  </conditionalFormatting>
  <conditionalFormatting sqref="P653">
    <cfRule type="containsText" dxfId="164" priority="7" operator="containsText" text="data">
      <formula>NOT(ISERROR(SEARCH("data",P653)))</formula>
    </cfRule>
    <cfRule type="containsText" dxfId="163" priority="8" operator="containsText" text="multimedia">
      <formula>NOT(ISERROR(SEARCH("multimedia",P653)))</formula>
    </cfRule>
    <cfRule type="containsText" dxfId="162" priority="9" operator="containsText" text="text">
      <formula>NOT(ISERROR(SEARCH("text",P653)))</formula>
    </cfRule>
  </conditionalFormatting>
  <conditionalFormatting sqref="Q653">
    <cfRule type="containsText" dxfId="161" priority="5" operator="containsText" text="not applicable">
      <formula>NOT(ISERROR(SEARCH("not applicable",Q653)))</formula>
    </cfRule>
    <cfRule type="containsText" dxfId="160" priority="6" operator="containsText" text="mixed or ambiguous">
      <formula>NOT(ISERROR(SEARCH("mixed or ambiguous",Q653)))</formula>
    </cfRule>
  </conditionalFormatting>
  <conditionalFormatting sqref="AC1:AC1048576">
    <cfRule type="iconSet" priority="4">
      <iconSet iconSet="3Symbols" showValue="0">
        <cfvo type="percent" val="0"/>
        <cfvo type="num" val="0"/>
        <cfvo type="num" val="0" gte="0"/>
      </iconSet>
    </cfRule>
  </conditionalFormatting>
  <conditionalFormatting sqref="AF2:AQ808">
    <cfRule type="colorScale" priority="40">
      <colorScale>
        <cfvo type="min"/>
        <cfvo type="max"/>
        <color theme="0" tint="-0.499984740745262"/>
        <color rgb="FFFCFCFF"/>
      </colorScale>
    </cfRule>
  </conditionalFormatting>
  <conditionalFormatting sqref="AD1:AD1048576">
    <cfRule type="containsText" dxfId="159" priority="3" operator="containsText" text="postponed">
      <formula>NOT(ISERROR(SEARCH("postponed",AD1)))</formula>
    </cfRule>
  </conditionalFormatting>
  <conditionalFormatting sqref="L1:L1048576">
    <cfRule type="containsBlanks" dxfId="158" priority="1">
      <formula>LEN(TRIM(L1))=0</formula>
    </cfRule>
    <cfRule type="cellIs" dxfId="157" priority="2" operator="equal">
      <formula>1</formula>
    </cfRule>
  </conditionalFormatting>
  <dataValidations count="5">
    <dataValidation type="list" allowBlank="1" showInputMessage="1" showErrorMessage="1" sqref="R2:R727" xr:uid="{00000000-0002-0000-0500-000000000000}">
      <formula1>CGSpace_types</formula1>
    </dataValidation>
    <dataValidation type="list" allowBlank="1" showInputMessage="1" showErrorMessage="1" sqref="Q2:Q49 Q51:Q495" xr:uid="{00000000-0002-0000-0500-000001000000}">
      <formula1>CG_OA_Policy_InfoPrd</formula1>
    </dataValidation>
    <dataValidation type="list" allowBlank="1" showInputMessage="1" showErrorMessage="1" sqref="U2:U453 U684:U700" xr:uid="{00000000-0002-0000-0500-000002000000}">
      <formula1>BibTeX_types</formula1>
    </dataValidation>
    <dataValidation type="list" allowBlank="1" showInputMessage="1" showErrorMessage="1" sqref="AC276:AC308 AC761:AC773 AC310:AC406 AC2:AC137 AC754 AC687:AC694 AC656:AC671 AC550:AC582 AC412:AC423 AC263:AC274 AC247:AC261 AC239:AC245 AC139:AC236" xr:uid="{00000000-0002-0000-0500-000003000000}">
      <formula1>TrafficLight</formula1>
    </dataValidation>
    <dataValidation type="list" allowBlank="1" showInputMessage="1" showErrorMessage="1" sqref="P2:P401" xr:uid="{00000000-0002-0000-0500-000004000000}">
      <formula1>repository_type</formula1>
    </dataValidation>
  </dataValidations>
  <pageMargins left="0.7" right="0.7" top="0.75" bottom="0.75" header="0.3" footer="0.3"/>
  <pageSetup paperSize="9" orientation="portrait" horizontalDpi="4294967293" verticalDpi="4294967293"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5000000}">
          <x14:formula1>
            <xm:f>keys_of_keys!$F$547:$F$558</xm:f>
          </x14:formula1>
          <xm:sqref>S2:S727</xm:sqref>
        </x14:dataValidation>
        <x14:dataValidation type="list" allowBlank="1" showInputMessage="1" showErrorMessage="1" xr:uid="{00000000-0002-0000-0500-000006000000}">
          <x14:formula1>
            <xm:f>keys_of_keys!$F$192:$F$205</xm:f>
          </x14:formula1>
          <xm:sqref>T2:T727</xm:sqref>
        </x14:dataValidation>
        <x14:dataValidation type="list" allowBlank="1" showInputMessage="1" showErrorMessage="1" xr:uid="{00000000-0002-0000-0500-000007000000}">
          <x14:formula1>
            <xm:f>keys_of_keys!$G$381:$G$415</xm:f>
          </x14:formula1>
          <xm:sqref>V701:V727 V2:V653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U365"/>
  <sheetViews>
    <sheetView topLeftCell="A13" zoomScale="70" zoomScaleNormal="70" workbookViewId="0">
      <pane xSplit="13" ySplit="2" topLeftCell="N15" activePane="bottomRight" state="frozen"/>
      <selection activeCell="A13" sqref="A13"/>
      <selection pane="topRight" activeCell="N13" sqref="N13"/>
      <selection pane="bottomLeft" activeCell="A15" sqref="A15"/>
      <selection pane="bottomRight" activeCell="Z14" sqref="Z14"/>
    </sheetView>
  </sheetViews>
  <sheetFormatPr baseColWidth="10" defaultColWidth="9.1640625" defaultRowHeight="15"/>
  <cols>
    <col min="1" max="1" width="5" customWidth="1"/>
    <col min="2" max="2" width="8.5" hidden="1" customWidth="1"/>
    <col min="3" max="3" width="7.5" hidden="1" customWidth="1"/>
    <col min="4" max="4" width="0" hidden="1" customWidth="1"/>
    <col min="5" max="5" width="8.5" hidden="1" customWidth="1"/>
    <col min="6" max="6" width="0" hidden="1" customWidth="1"/>
    <col min="7" max="7" width="4.1640625" hidden="1" customWidth="1"/>
    <col min="8" max="8" width="3.6640625" hidden="1" customWidth="1"/>
    <col min="9" max="10" width="4" hidden="1" customWidth="1"/>
    <col min="11" max="11" width="28.5" style="1" customWidth="1"/>
    <col min="12" max="12" width="5.1640625" style="1" customWidth="1"/>
    <col min="13" max="13" width="4.6640625" style="1" customWidth="1"/>
    <col min="14" max="14" width="3.5" style="1" customWidth="1"/>
    <col min="15" max="16" width="5" style="1" customWidth="1"/>
    <col min="17" max="17" width="6.33203125" style="1" customWidth="1"/>
    <col min="18" max="18" width="5.1640625" customWidth="1"/>
    <col min="19" max="19" width="6" customWidth="1"/>
    <col min="20" max="22" width="6.33203125" customWidth="1"/>
    <col min="23" max="25" width="6" customWidth="1"/>
    <col min="26" max="35" width="6.33203125" customWidth="1"/>
    <col min="36" max="36" width="5.1640625" customWidth="1"/>
    <col min="37" max="37" width="3.33203125" customWidth="1"/>
    <col min="38" max="40" width="6.33203125" customWidth="1"/>
    <col min="41" max="41" width="4.5" customWidth="1"/>
    <col min="42" max="42" width="4.5" style="234" customWidth="1"/>
    <col min="43" max="49" width="4.5" customWidth="1"/>
    <col min="50" max="50" width="6.33203125" customWidth="1"/>
    <col min="51" max="65" width="4.5" customWidth="1"/>
    <col min="66" max="75" width="3.83203125" customWidth="1"/>
    <col min="76" max="80" width="4.6640625" customWidth="1"/>
    <col min="81" max="81" width="4.5" style="234" customWidth="1"/>
    <col min="82" max="84" width="5.33203125" customWidth="1"/>
    <col min="85" max="85" width="4.33203125" customWidth="1"/>
    <col min="86" max="86" width="7.5" style="157" customWidth="1"/>
    <col min="87" max="87" width="7.5" customWidth="1"/>
    <col min="88" max="88" width="7.5" style="157" customWidth="1"/>
    <col min="89" max="94" width="7.5" customWidth="1"/>
    <col min="96" max="100" width="5.33203125" customWidth="1"/>
    <col min="101" max="122" width="1.5" customWidth="1"/>
    <col min="123" max="123" width="7.83203125" customWidth="1"/>
    <col min="124" max="124" width="5.33203125" customWidth="1"/>
  </cols>
  <sheetData>
    <row r="1" spans="1:125">
      <c r="CH1"/>
    </row>
    <row r="2" spans="1:125">
      <c r="CH2"/>
    </row>
    <row r="3" spans="1:125">
      <c r="CH3"/>
    </row>
    <row r="4" spans="1:125">
      <c r="CH4"/>
    </row>
    <row r="5" spans="1:125">
      <c r="CH5"/>
    </row>
    <row r="6" spans="1:125">
      <c r="CH6"/>
    </row>
    <row r="7" spans="1:125">
      <c r="CH7"/>
    </row>
    <row r="8" spans="1:125">
      <c r="CH8"/>
    </row>
    <row r="9" spans="1:125">
      <c r="CH9"/>
    </row>
    <row r="10" spans="1:125">
      <c r="CH10"/>
    </row>
    <row r="11" spans="1:125">
      <c r="CH11"/>
    </row>
    <row r="13" spans="1:125">
      <c r="AO13" t="s">
        <v>3223</v>
      </c>
      <c r="AP13" s="234" t="s">
        <v>3223</v>
      </c>
      <c r="AQ13" t="s">
        <v>3223</v>
      </c>
      <c r="AR13" t="s">
        <v>3223</v>
      </c>
      <c r="AS13" t="s">
        <v>3223</v>
      </c>
      <c r="AT13" t="s">
        <v>3223</v>
      </c>
      <c r="AU13" t="s">
        <v>3223</v>
      </c>
      <c r="AV13" t="s">
        <v>3223</v>
      </c>
      <c r="AW13" t="s">
        <v>3223</v>
      </c>
    </row>
    <row r="14" spans="1:125" ht="213">
      <c r="A14">
        <v>0</v>
      </c>
      <c r="B14" s="136" t="s">
        <v>2656</v>
      </c>
      <c r="C14" t="s">
        <v>591</v>
      </c>
      <c r="D14" t="s">
        <v>2362</v>
      </c>
      <c r="E14" s="136" t="s">
        <v>2657</v>
      </c>
      <c r="F14" t="s">
        <v>2400</v>
      </c>
      <c r="G14" s="136" t="s">
        <v>2661</v>
      </c>
      <c r="K14" s="1" t="s">
        <v>586</v>
      </c>
      <c r="L14" s="226" t="s">
        <v>3108</v>
      </c>
      <c r="M14" s="226" t="s">
        <v>3109</v>
      </c>
      <c r="N14" s="213" t="s">
        <v>722</v>
      </c>
      <c r="O14" s="216" t="s">
        <v>3165</v>
      </c>
      <c r="P14" s="217" t="s">
        <v>3260</v>
      </c>
      <c r="Q14" s="133" t="s">
        <v>3166</v>
      </c>
      <c r="R14" s="133" t="s">
        <v>3135</v>
      </c>
      <c r="S14" s="133" t="s">
        <v>3148</v>
      </c>
      <c r="T14" s="213" t="s">
        <v>3153</v>
      </c>
      <c r="U14" s="215" t="s">
        <v>3154</v>
      </c>
      <c r="V14" s="133" t="s">
        <v>3137</v>
      </c>
      <c r="W14" s="133" t="s">
        <v>3141</v>
      </c>
      <c r="X14" s="133" t="s">
        <v>3143</v>
      </c>
      <c r="Y14" s="133" t="s">
        <v>3138</v>
      </c>
      <c r="Z14" s="213" t="s">
        <v>3158</v>
      </c>
      <c r="AA14" s="214" t="s">
        <v>3151</v>
      </c>
      <c r="AB14" s="214" t="s">
        <v>3157</v>
      </c>
      <c r="AC14" s="214" t="s">
        <v>3156</v>
      </c>
      <c r="AD14" s="215" t="s">
        <v>3155</v>
      </c>
      <c r="AE14" s="133" t="s">
        <v>3170</v>
      </c>
      <c r="AF14" s="133" t="s">
        <v>3172</v>
      </c>
      <c r="AG14" s="213" t="s">
        <v>3159</v>
      </c>
      <c r="AH14" s="214" t="s">
        <v>3161</v>
      </c>
      <c r="AI14" s="215" t="s">
        <v>3162</v>
      </c>
      <c r="AJ14" s="133" t="s">
        <v>3167</v>
      </c>
      <c r="AK14" s="213" t="s">
        <v>3176</v>
      </c>
      <c r="AL14" s="214" t="s">
        <v>3178</v>
      </c>
      <c r="AM14" s="215" t="s">
        <v>3177</v>
      </c>
      <c r="AN14" s="133" t="s">
        <v>3182</v>
      </c>
      <c r="AO14" s="218" t="s">
        <v>3218</v>
      </c>
      <c r="AP14" s="256" t="s">
        <v>3219</v>
      </c>
      <c r="AQ14" s="216" t="s">
        <v>80</v>
      </c>
      <c r="AR14" s="216" t="s">
        <v>3220</v>
      </c>
      <c r="AS14" s="216" t="s">
        <v>1512</v>
      </c>
      <c r="AT14" s="216" t="s">
        <v>3221</v>
      </c>
      <c r="AU14" s="216" t="s">
        <v>2192</v>
      </c>
      <c r="AV14" s="216" t="s">
        <v>3222</v>
      </c>
      <c r="AW14" s="217" t="s">
        <v>3226</v>
      </c>
      <c r="AX14" s="213" t="s">
        <v>3183</v>
      </c>
      <c r="AY14" s="214" t="s">
        <v>3185</v>
      </c>
      <c r="AZ14" s="214" t="s">
        <v>3191</v>
      </c>
      <c r="BA14" s="214" t="s">
        <v>3186</v>
      </c>
      <c r="BB14" s="214" t="s">
        <v>3187</v>
      </c>
      <c r="BC14" s="214" t="s">
        <v>3188</v>
      </c>
      <c r="BD14" s="214" t="s">
        <v>3189</v>
      </c>
      <c r="BE14" s="214" t="s">
        <v>3190</v>
      </c>
      <c r="BF14" s="214" t="s">
        <v>3192</v>
      </c>
      <c r="BG14" s="214" t="s">
        <v>3193</v>
      </c>
      <c r="BH14" s="214" t="s">
        <v>3194</v>
      </c>
      <c r="BI14" s="214" t="s">
        <v>3195</v>
      </c>
      <c r="BJ14" s="214" t="s">
        <v>3196</v>
      </c>
      <c r="BK14" s="214" t="s">
        <v>3197</v>
      </c>
      <c r="BL14" s="214" t="s">
        <v>3322</v>
      </c>
      <c r="BM14" s="215" t="s">
        <v>3321</v>
      </c>
      <c r="BN14" s="213" t="s">
        <v>3202</v>
      </c>
      <c r="BO14" s="214" t="s">
        <v>3203</v>
      </c>
      <c r="BP14" s="214" t="s">
        <v>3204</v>
      </c>
      <c r="BQ14" s="214" t="s">
        <v>3211</v>
      </c>
      <c r="BR14" s="214" t="s">
        <v>3205</v>
      </c>
      <c r="BS14" s="214" t="s">
        <v>3206</v>
      </c>
      <c r="BT14" s="214" t="s">
        <v>3207</v>
      </c>
      <c r="BU14" s="214" t="s">
        <v>3208</v>
      </c>
      <c r="BV14" s="214" t="s">
        <v>3209</v>
      </c>
      <c r="BW14" s="215" t="s">
        <v>3210</v>
      </c>
      <c r="BX14" s="213" t="s">
        <v>3212</v>
      </c>
      <c r="BY14" s="216" t="s">
        <v>3213</v>
      </c>
      <c r="BZ14" s="216" t="s">
        <v>3214</v>
      </c>
      <c r="CA14" s="216" t="s">
        <v>3315</v>
      </c>
      <c r="CB14" s="217" t="s">
        <v>3215</v>
      </c>
      <c r="CC14" s="235" t="s">
        <v>3227</v>
      </c>
      <c r="CD14" s="223" t="s">
        <v>3234</v>
      </c>
      <c r="CE14" s="224" t="s">
        <v>3235</v>
      </c>
      <c r="CF14" s="225" t="s">
        <v>3253</v>
      </c>
      <c r="CG14" s="219" t="s">
        <v>3236</v>
      </c>
      <c r="CH14" s="220" t="s">
        <v>3237</v>
      </c>
      <c r="CI14" s="221" t="s">
        <v>3238</v>
      </c>
      <c r="CJ14" s="220" t="s">
        <v>3241</v>
      </c>
      <c r="CK14" s="216" t="s">
        <v>3242</v>
      </c>
      <c r="CL14" s="221" t="s">
        <v>3244</v>
      </c>
      <c r="CM14" s="221" t="s">
        <v>3245</v>
      </c>
      <c r="CN14" s="221" t="s">
        <v>3246</v>
      </c>
      <c r="CO14" s="221" t="s">
        <v>3249</v>
      </c>
      <c r="CP14" s="222" t="s">
        <v>3250</v>
      </c>
      <c r="CR14" s="112"/>
      <c r="CS14" s="112"/>
      <c r="CT14" s="112"/>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112"/>
      <c r="DQ14" s="112"/>
      <c r="DR14" s="112"/>
      <c r="DS14" s="112"/>
      <c r="DT14" s="112"/>
      <c r="DU14" s="112"/>
    </row>
    <row r="15" spans="1:125">
      <c r="A15">
        <v>344</v>
      </c>
      <c r="B15">
        <v>4</v>
      </c>
      <c r="C15" t="s">
        <v>65</v>
      </c>
      <c r="D15" t="s">
        <v>66</v>
      </c>
      <c r="E15" t="e">
        <f>IF(F15=F14,E14,E14+1)</f>
        <v>#VALUE!</v>
      </c>
      <c r="F15" t="s">
        <v>66</v>
      </c>
      <c r="K15" s="1" t="s">
        <v>3200</v>
      </c>
      <c r="L15" s="1" t="e">
        <f>VLOOKUP(K15,context!K$2:N$349,3,FALSE)</f>
        <v>#N/A</v>
      </c>
      <c r="M15" s="1" t="e">
        <f>VLOOKUP(K15,context!K$2:N$349,4,FALSE)</f>
        <v>#N/A</v>
      </c>
      <c r="N15" s="205" t="s">
        <v>3164</v>
      </c>
      <c r="O15" s="211" t="s">
        <v>3147</v>
      </c>
      <c r="P15" s="209" t="s">
        <v>3147</v>
      </c>
      <c r="Q15" s="205" t="s">
        <v>3147</v>
      </c>
      <c r="R15" s="72" t="s">
        <v>3144</v>
      </c>
      <c r="S15" s="210" t="s">
        <v>3136</v>
      </c>
      <c r="T15" s="210" t="s">
        <v>3144</v>
      </c>
      <c r="U15" s="210" t="s">
        <v>3146</v>
      </c>
      <c r="V15" s="72" t="s">
        <v>3145</v>
      </c>
      <c r="W15" s="72" t="s">
        <v>3142</v>
      </c>
      <c r="X15" s="207" t="s">
        <v>3139</v>
      </c>
      <c r="Y15" s="205" t="s">
        <v>3139</v>
      </c>
      <c r="Z15" s="205" t="s">
        <v>3152</v>
      </c>
      <c r="AA15" s="211" t="s">
        <v>3147</v>
      </c>
      <c r="AB15" s="210" t="s">
        <v>3152</v>
      </c>
      <c r="AC15" s="207" t="s">
        <v>3147</v>
      </c>
      <c r="AD15" s="72" t="s">
        <v>3146</v>
      </c>
      <c r="AE15" s="210" t="s">
        <v>3171</v>
      </c>
      <c r="AF15" s="210" t="s">
        <v>3173</v>
      </c>
      <c r="AG15" s="210" t="s">
        <v>3163</v>
      </c>
      <c r="AH15" s="72" t="s">
        <v>3160</v>
      </c>
      <c r="AI15" s="72" t="s">
        <v>3160</v>
      </c>
      <c r="AJ15" s="72" t="s">
        <v>3169</v>
      </c>
      <c r="AK15" s="72" t="s">
        <v>3179</v>
      </c>
      <c r="AL15" s="210" t="s">
        <v>3181</v>
      </c>
      <c r="AM15" s="72" t="s">
        <v>3180</v>
      </c>
      <c r="AN15" s="208" t="s">
        <v>3152</v>
      </c>
      <c r="AO15" s="208" t="s">
        <v>3136</v>
      </c>
      <c r="AP15" s="234" t="s">
        <v>3140</v>
      </c>
      <c r="AQ15" s="234" t="s">
        <v>3140</v>
      </c>
      <c r="AR15" s="234" t="s">
        <v>3140</v>
      </c>
      <c r="AS15" s="208" t="s">
        <v>3136</v>
      </c>
      <c r="AT15" s="208" t="s">
        <v>3136</v>
      </c>
      <c r="AU15" s="208" t="s">
        <v>3136</v>
      </c>
      <c r="AV15" s="208" t="s">
        <v>3136</v>
      </c>
      <c r="AW15" s="208" t="s">
        <v>3136</v>
      </c>
      <c r="AX15" s="210" t="s">
        <v>3184</v>
      </c>
      <c r="AY15" s="208" t="s">
        <v>3198</v>
      </c>
      <c r="AZ15" s="208" t="s">
        <v>3198</v>
      </c>
      <c r="BA15" s="208" t="s">
        <v>3198</v>
      </c>
      <c r="BB15" s="210" t="s">
        <v>3198</v>
      </c>
      <c r="BC15" s="208" t="s">
        <v>3198</v>
      </c>
      <c r="BD15" s="210" t="s">
        <v>3199</v>
      </c>
      <c r="BE15" s="207" t="s">
        <v>3198</v>
      </c>
      <c r="BF15" s="208" t="s">
        <v>3198</v>
      </c>
      <c r="BG15" s="208" t="s">
        <v>3198</v>
      </c>
      <c r="BH15" s="210" t="s">
        <v>3198</v>
      </c>
      <c r="BI15" s="210" t="s">
        <v>3198</v>
      </c>
      <c r="BJ15" s="208" t="s">
        <v>3198</v>
      </c>
      <c r="BK15" s="208" t="s">
        <v>3198</v>
      </c>
      <c r="BL15" s="208" t="s">
        <v>3198</v>
      </c>
      <c r="BM15" s="208"/>
      <c r="BN15" s="208" t="s">
        <v>3201</v>
      </c>
      <c r="BO15" s="208" t="s">
        <v>3259</v>
      </c>
      <c r="BP15" s="208" t="s">
        <v>3201</v>
      </c>
      <c r="BQ15" s="208" t="s">
        <v>3201</v>
      </c>
      <c r="BR15" s="208" t="s">
        <v>3201</v>
      </c>
      <c r="BS15" s="208" t="s">
        <v>3201</v>
      </c>
      <c r="BT15" s="208" t="s">
        <v>3201</v>
      </c>
      <c r="BU15" s="208" t="s">
        <v>3201</v>
      </c>
      <c r="BV15" s="210" t="s">
        <v>3201</v>
      </c>
      <c r="BW15" s="208" t="s">
        <v>3201</v>
      </c>
      <c r="BX15" s="72" t="s">
        <v>3233</v>
      </c>
      <c r="BY15" s="207" t="s">
        <v>3232</v>
      </c>
      <c r="BZ15" s="207" t="s">
        <v>3231</v>
      </c>
      <c r="CA15" s="207" t="s">
        <v>3229</v>
      </c>
      <c r="CB15" s="207" t="s">
        <v>3230</v>
      </c>
      <c r="CC15" s="234" t="s">
        <v>3228</v>
      </c>
      <c r="CD15" s="208" t="s">
        <v>3136</v>
      </c>
      <c r="CE15" s="208" t="s">
        <v>3147</v>
      </c>
      <c r="CF15" s="208" t="s">
        <v>3254</v>
      </c>
      <c r="CG15" s="207" t="s">
        <v>3373</v>
      </c>
      <c r="CH15" s="212" t="s">
        <v>3239</v>
      </c>
      <c r="CI15" s="208" t="s">
        <v>3240</v>
      </c>
      <c r="CJ15" s="212" t="s">
        <v>3256</v>
      </c>
      <c r="CK15" s="234" t="s">
        <v>3140</v>
      </c>
      <c r="CL15" s="234" t="s">
        <v>3140</v>
      </c>
      <c r="CM15" s="208" t="s">
        <v>3247</v>
      </c>
      <c r="CN15" s="208" t="s">
        <v>3248</v>
      </c>
      <c r="CO15" s="208" t="s">
        <v>3251</v>
      </c>
      <c r="CP15" s="208" t="s">
        <v>3251</v>
      </c>
      <c r="CR15" s="112"/>
      <c r="CS15" s="112"/>
      <c r="CT15" s="112"/>
      <c r="CU15" s="112"/>
      <c r="CV15" s="112"/>
      <c r="CW15" s="112"/>
      <c r="CX15" s="112"/>
      <c r="CY15" s="112"/>
      <c r="CZ15" s="112"/>
      <c r="DA15" s="112"/>
      <c r="DB15" s="112"/>
      <c r="DC15" s="112"/>
      <c r="DD15" s="112"/>
      <c r="DE15" s="112"/>
      <c r="DF15" s="112"/>
      <c r="DG15" s="112"/>
      <c r="DH15" s="112"/>
      <c r="DI15" s="112"/>
      <c r="DJ15" s="112"/>
      <c r="DK15" s="112"/>
      <c r="DL15" s="112"/>
      <c r="DM15" s="112"/>
      <c r="DN15" s="112"/>
      <c r="DO15" s="112"/>
      <c r="DP15" s="112"/>
      <c r="DQ15" s="112"/>
      <c r="DR15" s="112"/>
      <c r="DS15" s="112"/>
      <c r="DT15" s="112"/>
      <c r="DU15" s="112"/>
    </row>
    <row r="16" spans="1:125">
      <c r="A16">
        <v>3</v>
      </c>
      <c r="B16">
        <v>1</v>
      </c>
      <c r="C16" t="s">
        <v>263</v>
      </c>
      <c r="D16" t="s">
        <v>266</v>
      </c>
      <c r="E16" t="e">
        <f>IF(F16=#REF!,#REF!,#REF!+1)</f>
        <v>#REF!</v>
      </c>
      <c r="F16" t="s">
        <v>266</v>
      </c>
      <c r="G16">
        <v>2</v>
      </c>
      <c r="K16" s="1" t="s">
        <v>326</v>
      </c>
      <c r="L16" s="1">
        <f>VLOOKUP(K16,context!K$2:N$349,3,FALSE)</f>
        <v>1</v>
      </c>
      <c r="M16" s="1">
        <f>VLOOKUP(K16,context!K$2:N$349,4,FALSE)</f>
        <v>0</v>
      </c>
      <c r="N16" s="205" t="s">
        <v>3164</v>
      </c>
      <c r="O16" s="211" t="s">
        <v>3147</v>
      </c>
      <c r="P16" s="209" t="s">
        <v>3147</v>
      </c>
      <c r="Q16" s="205" t="s">
        <v>3147</v>
      </c>
      <c r="R16" s="72" t="s">
        <v>3144</v>
      </c>
      <c r="S16" s="72" t="s">
        <v>3136</v>
      </c>
      <c r="T16" s="72" t="s">
        <v>3144</v>
      </c>
      <c r="U16" s="207" t="s">
        <v>3146</v>
      </c>
      <c r="V16" s="72" t="s">
        <v>3145</v>
      </c>
      <c r="W16" s="72" t="s">
        <v>3142</v>
      </c>
      <c r="X16" s="207" t="s">
        <v>3139</v>
      </c>
      <c r="Y16" s="206" t="s">
        <v>3139</v>
      </c>
      <c r="Z16" s="205" t="s">
        <v>3152</v>
      </c>
      <c r="AA16" s="211" t="s">
        <v>3147</v>
      </c>
      <c r="AB16" s="207" t="s">
        <v>3152</v>
      </c>
      <c r="AC16" s="207" t="s">
        <v>3147</v>
      </c>
      <c r="AD16" s="72" t="s">
        <v>3146</v>
      </c>
      <c r="AE16" s="72" t="s">
        <v>3171</v>
      </c>
      <c r="AF16" s="72" t="s">
        <v>3173</v>
      </c>
      <c r="AG16" s="72" t="s">
        <v>3163</v>
      </c>
      <c r="AH16" s="72" t="s">
        <v>3160</v>
      </c>
      <c r="AI16" s="72" t="s">
        <v>3160</v>
      </c>
      <c r="AJ16" s="72" t="s">
        <v>3169</v>
      </c>
      <c r="AK16" s="72" t="s">
        <v>3179</v>
      </c>
      <c r="AL16" s="210" t="s">
        <v>3181</v>
      </c>
      <c r="AM16" s="72" t="s">
        <v>3180</v>
      </c>
      <c r="AN16" s="208" t="s">
        <v>3152</v>
      </c>
      <c r="AO16" s="208" t="s">
        <v>3136</v>
      </c>
      <c r="AP16" s="234" t="s">
        <v>3140</v>
      </c>
      <c r="AQ16" s="234" t="s">
        <v>3140</v>
      </c>
      <c r="AR16" s="234" t="s">
        <v>3140</v>
      </c>
      <c r="AS16" s="234" t="s">
        <v>3140</v>
      </c>
      <c r="AT16" s="208" t="s">
        <v>3136</v>
      </c>
      <c r="AU16" s="208" t="s">
        <v>3136</v>
      </c>
      <c r="AV16" s="208" t="s">
        <v>3136</v>
      </c>
      <c r="AW16" s="208" t="s">
        <v>3136</v>
      </c>
      <c r="AX16" s="210" t="s">
        <v>3184</v>
      </c>
      <c r="AY16" s="208" t="s">
        <v>3198</v>
      </c>
      <c r="AZ16" s="208" t="s">
        <v>3198</v>
      </c>
      <c r="BA16" s="208" t="s">
        <v>3198</v>
      </c>
      <c r="BB16" s="207" t="s">
        <v>3198</v>
      </c>
      <c r="BC16" s="208" t="s">
        <v>3198</v>
      </c>
      <c r="BD16" s="207" t="s">
        <v>3199</v>
      </c>
      <c r="BE16" s="210" t="s">
        <v>3198</v>
      </c>
      <c r="BF16" s="207" t="s">
        <v>3198</v>
      </c>
      <c r="BG16" s="207" t="s">
        <v>3198</v>
      </c>
      <c r="BH16" s="210" t="s">
        <v>3198</v>
      </c>
      <c r="BI16" s="207" t="s">
        <v>3198</v>
      </c>
      <c r="BJ16" s="208" t="s">
        <v>3198</v>
      </c>
      <c r="BK16" s="208" t="s">
        <v>3198</v>
      </c>
      <c r="BL16" s="207" t="s">
        <v>3323</v>
      </c>
      <c r="BM16" s="72" t="s">
        <v>3323</v>
      </c>
      <c r="BN16" s="208" t="s">
        <v>3201</v>
      </c>
      <c r="BO16" s="208" t="s">
        <v>3259</v>
      </c>
      <c r="BP16" s="208" t="s">
        <v>3201</v>
      </c>
      <c r="BQ16" s="208" t="s">
        <v>3201</v>
      </c>
      <c r="BR16" s="210" t="s">
        <v>3201</v>
      </c>
      <c r="BS16" s="208" t="s">
        <v>3201</v>
      </c>
      <c r="BT16" s="207" t="s">
        <v>3201</v>
      </c>
      <c r="BU16" s="208" t="s">
        <v>3201</v>
      </c>
      <c r="BV16" s="210" t="s">
        <v>3201</v>
      </c>
      <c r="BW16" s="208" t="s">
        <v>3201</v>
      </c>
      <c r="BX16" s="72" t="s">
        <v>3233</v>
      </c>
      <c r="BY16" s="207" t="s">
        <v>3232</v>
      </c>
      <c r="BZ16" s="207" t="s">
        <v>3231</v>
      </c>
      <c r="CA16" s="207" t="s">
        <v>3229</v>
      </c>
      <c r="CB16" s="207" t="s">
        <v>3230</v>
      </c>
      <c r="CC16" s="234" t="s">
        <v>3228</v>
      </c>
      <c r="CD16" s="208" t="s">
        <v>3136</v>
      </c>
      <c r="CE16" s="208" t="s">
        <v>3147</v>
      </c>
      <c r="CF16" s="208" t="s">
        <v>3254</v>
      </c>
      <c r="CG16" s="207" t="s">
        <v>3373</v>
      </c>
      <c r="CH16" s="212" t="s">
        <v>3239</v>
      </c>
      <c r="CI16" s="207" t="s">
        <v>3240</v>
      </c>
      <c r="CJ16" s="212" t="s">
        <v>3256</v>
      </c>
      <c r="CK16" s="210" t="s">
        <v>3243</v>
      </c>
      <c r="CL16" s="207" t="s">
        <v>3372</v>
      </c>
      <c r="CM16" s="207" t="s">
        <v>3247</v>
      </c>
      <c r="CN16" s="207" t="s">
        <v>3248</v>
      </c>
      <c r="CO16" s="207" t="s">
        <v>3251</v>
      </c>
      <c r="CP16" s="207" t="s">
        <v>3251</v>
      </c>
      <c r="CR16" s="112"/>
      <c r="CS16" s="112"/>
      <c r="CT16" s="112"/>
      <c r="CU16" s="112"/>
      <c r="CV16" s="112"/>
      <c r="CW16" s="112"/>
      <c r="CX16" s="112"/>
      <c r="CY16" s="112"/>
      <c r="CZ16" s="112"/>
      <c r="DA16" s="112"/>
      <c r="DB16" s="112"/>
      <c r="DC16" s="112"/>
      <c r="DD16" s="112"/>
      <c r="DE16" s="112"/>
      <c r="DF16" s="112"/>
      <c r="DG16" s="112"/>
      <c r="DH16" s="112"/>
      <c r="DI16" s="112"/>
      <c r="DJ16" s="112"/>
      <c r="DK16" s="112"/>
      <c r="DL16" s="112"/>
      <c r="DM16" s="112"/>
      <c r="DN16" s="112"/>
      <c r="DO16" s="112"/>
      <c r="DP16" s="112"/>
      <c r="DQ16" s="112"/>
      <c r="DR16" s="112"/>
      <c r="DS16" s="112"/>
      <c r="DT16" s="112"/>
      <c r="DU16" s="112"/>
    </row>
    <row r="17" spans="1:125">
      <c r="A17">
        <v>5</v>
      </c>
      <c r="B17">
        <v>1</v>
      </c>
      <c r="C17" t="s">
        <v>263</v>
      </c>
      <c r="D17" t="s">
        <v>266</v>
      </c>
      <c r="E17" t="e">
        <f t="shared" ref="E17:E44" si="0">IF(F17=F16,E16,E16+1)</f>
        <v>#REF!</v>
      </c>
      <c r="F17" t="s">
        <v>266</v>
      </c>
      <c r="G17">
        <v>3</v>
      </c>
      <c r="K17" s="1" t="s">
        <v>958</v>
      </c>
      <c r="L17" s="1">
        <f>VLOOKUP(K17,context!K$2:N$349,3,FALSE)</f>
        <v>1</v>
      </c>
      <c r="M17" s="1">
        <f>VLOOKUP(K17,context!K$2:N$349,4,FALSE)</f>
        <v>0</v>
      </c>
      <c r="N17" s="205" t="s">
        <v>3164</v>
      </c>
      <c r="O17" s="211" t="s">
        <v>3147</v>
      </c>
      <c r="P17" s="209" t="s">
        <v>3147</v>
      </c>
      <c r="Q17" s="205" t="s">
        <v>3147</v>
      </c>
      <c r="R17" s="72" t="s">
        <v>3144</v>
      </c>
      <c r="S17" s="72" t="s">
        <v>3136</v>
      </c>
      <c r="T17" s="72" t="s">
        <v>3144</v>
      </c>
      <c r="U17" s="207" t="s">
        <v>3146</v>
      </c>
      <c r="V17" s="72" t="s">
        <v>3145</v>
      </c>
      <c r="W17" s="72" t="s">
        <v>3142</v>
      </c>
      <c r="X17" s="210" t="s">
        <v>3139</v>
      </c>
      <c r="Y17" s="211" t="s">
        <v>3139</v>
      </c>
      <c r="Z17" s="205" t="s">
        <v>3152</v>
      </c>
      <c r="AA17" s="211" t="s">
        <v>3147</v>
      </c>
      <c r="AB17" s="207" t="s">
        <v>3152</v>
      </c>
      <c r="AC17" s="207" t="s">
        <v>3147</v>
      </c>
      <c r="AD17" s="72" t="s">
        <v>3146</v>
      </c>
      <c r="AE17" s="72" t="s">
        <v>3171</v>
      </c>
      <c r="AF17" s="72" t="s">
        <v>3173</v>
      </c>
      <c r="AG17" s="72" t="s">
        <v>3163</v>
      </c>
      <c r="AH17" s="72" t="s">
        <v>3160</v>
      </c>
      <c r="AI17" s="72" t="s">
        <v>3160</v>
      </c>
      <c r="AJ17" s="72" t="s">
        <v>3169</v>
      </c>
      <c r="AK17" s="72" t="s">
        <v>3179</v>
      </c>
      <c r="AL17" s="210" t="s">
        <v>3181</v>
      </c>
      <c r="AM17" s="72" t="s">
        <v>3180</v>
      </c>
      <c r="AN17" s="208" t="s">
        <v>3152</v>
      </c>
      <c r="AO17" s="208" t="s">
        <v>3136</v>
      </c>
      <c r="AP17" s="234" t="s">
        <v>3140</v>
      </c>
      <c r="AQ17" s="234" t="s">
        <v>3140</v>
      </c>
      <c r="AR17" s="234" t="s">
        <v>3140</v>
      </c>
      <c r="AS17" s="234" t="s">
        <v>3140</v>
      </c>
      <c r="AT17" s="208" t="s">
        <v>3136</v>
      </c>
      <c r="AU17" s="208" t="s">
        <v>3136</v>
      </c>
      <c r="AV17" s="208" t="s">
        <v>3136</v>
      </c>
      <c r="AW17" s="208" t="s">
        <v>3136</v>
      </c>
      <c r="AX17" s="210" t="s">
        <v>3184</v>
      </c>
      <c r="AY17" s="208" t="s">
        <v>3198</v>
      </c>
      <c r="AZ17" s="208" t="s">
        <v>3198</v>
      </c>
      <c r="BA17" s="208" t="s">
        <v>3198</v>
      </c>
      <c r="BB17" s="208" t="s">
        <v>3198</v>
      </c>
      <c r="BC17" s="208" t="s">
        <v>3198</v>
      </c>
      <c r="BD17" s="207" t="s">
        <v>3199</v>
      </c>
      <c r="BE17" s="210" t="s">
        <v>3198</v>
      </c>
      <c r="BF17" s="207" t="s">
        <v>3198</v>
      </c>
      <c r="BG17" s="207" t="s">
        <v>3198</v>
      </c>
      <c r="BH17" s="210" t="s">
        <v>3198</v>
      </c>
      <c r="BI17" s="207" t="s">
        <v>3198</v>
      </c>
      <c r="BJ17" s="208" t="s">
        <v>3198</v>
      </c>
      <c r="BK17" s="208" t="s">
        <v>3198</v>
      </c>
      <c r="BL17" s="207" t="s">
        <v>3323</v>
      </c>
      <c r="BM17" s="72" t="s">
        <v>3323</v>
      </c>
      <c r="BN17" s="208" t="s">
        <v>3201</v>
      </c>
      <c r="BO17" s="208" t="s">
        <v>3259</v>
      </c>
      <c r="BP17" s="208" t="s">
        <v>3201</v>
      </c>
      <c r="BQ17" s="208" t="s">
        <v>3201</v>
      </c>
      <c r="BR17" s="210" t="s">
        <v>3201</v>
      </c>
      <c r="BS17" s="208" t="s">
        <v>3201</v>
      </c>
      <c r="BT17" s="207" t="s">
        <v>3201</v>
      </c>
      <c r="BU17" s="208" t="s">
        <v>3201</v>
      </c>
      <c r="BV17" s="210" t="s">
        <v>3201</v>
      </c>
      <c r="BW17" s="208" t="s">
        <v>3201</v>
      </c>
      <c r="BX17" s="72" t="s">
        <v>3233</v>
      </c>
      <c r="BY17" s="207" t="s">
        <v>3232</v>
      </c>
      <c r="BZ17" s="207" t="s">
        <v>3231</v>
      </c>
      <c r="CA17" s="207" t="s">
        <v>3229</v>
      </c>
      <c r="CB17" s="207" t="s">
        <v>3230</v>
      </c>
      <c r="CC17" s="234" t="s">
        <v>3228</v>
      </c>
      <c r="CD17" s="208" t="s">
        <v>3136</v>
      </c>
      <c r="CE17" s="208" t="s">
        <v>3147</v>
      </c>
      <c r="CF17" s="208" t="s">
        <v>3254</v>
      </c>
      <c r="CG17" s="207" t="s">
        <v>3373</v>
      </c>
      <c r="CH17" s="212" t="s">
        <v>3239</v>
      </c>
      <c r="CI17" s="207" t="s">
        <v>3240</v>
      </c>
      <c r="CJ17" s="212" t="s">
        <v>3256</v>
      </c>
      <c r="CK17" s="210" t="s">
        <v>3243</v>
      </c>
      <c r="CL17" s="207" t="s">
        <v>3372</v>
      </c>
      <c r="CM17" s="207" t="s">
        <v>3247</v>
      </c>
      <c r="CN17" s="207" t="s">
        <v>3248</v>
      </c>
      <c r="CO17" s="207" t="s">
        <v>3251</v>
      </c>
      <c r="CP17" s="207" t="s">
        <v>3251</v>
      </c>
      <c r="CR17" s="112"/>
      <c r="CS17" s="112"/>
      <c r="CT17" s="112"/>
      <c r="CU17" s="112"/>
      <c r="CV17" s="112"/>
      <c r="CW17" s="112"/>
      <c r="CX17" s="112"/>
      <c r="CY17" s="112"/>
      <c r="CZ17" s="112"/>
      <c r="DA17" s="112"/>
      <c r="DB17" s="112"/>
      <c r="DC17" s="112"/>
      <c r="DD17" s="112"/>
      <c r="DE17" s="112"/>
      <c r="DF17" s="112"/>
      <c r="DG17" s="112"/>
      <c r="DH17" s="112"/>
      <c r="DI17" s="112"/>
      <c r="DJ17" s="112"/>
      <c r="DK17" s="112"/>
      <c r="DL17" s="112"/>
      <c r="DM17" s="112"/>
      <c r="DN17" s="112"/>
      <c r="DO17" s="112"/>
      <c r="DP17" s="112"/>
      <c r="DQ17" s="112"/>
      <c r="DR17" s="112"/>
      <c r="DS17" s="112"/>
      <c r="DT17" s="112"/>
      <c r="DU17" s="112"/>
    </row>
    <row r="18" spans="1:125">
      <c r="A18">
        <v>13</v>
      </c>
      <c r="B18">
        <v>1</v>
      </c>
      <c r="C18" t="s">
        <v>263</v>
      </c>
      <c r="D18" t="s">
        <v>266</v>
      </c>
      <c r="E18" t="e">
        <f t="shared" si="0"/>
        <v>#REF!</v>
      </c>
      <c r="F18" t="s">
        <v>266</v>
      </c>
      <c r="G18">
        <v>3</v>
      </c>
      <c r="K18" s="1" t="s">
        <v>955</v>
      </c>
      <c r="L18" s="1">
        <f>VLOOKUP(K18,context!K$2:N$349,3,FALSE)</f>
        <v>1</v>
      </c>
      <c r="M18" s="1">
        <f>VLOOKUP(K18,context!K$2:N$349,4,FALSE)</f>
        <v>0</v>
      </c>
      <c r="N18" s="205" t="s">
        <v>3164</v>
      </c>
      <c r="O18" s="211" t="s">
        <v>3147</v>
      </c>
      <c r="P18" s="209" t="s">
        <v>3147</v>
      </c>
      <c r="Q18" s="205" t="s">
        <v>3147</v>
      </c>
      <c r="R18" s="72" t="s">
        <v>3144</v>
      </c>
      <c r="S18" s="72" t="s">
        <v>3136</v>
      </c>
      <c r="T18" s="72" t="s">
        <v>3144</v>
      </c>
      <c r="U18" s="207" t="s">
        <v>3146</v>
      </c>
      <c r="V18" s="72" t="s">
        <v>3145</v>
      </c>
      <c r="W18" s="72" t="s">
        <v>3142</v>
      </c>
      <c r="X18" s="207" t="s">
        <v>3139</v>
      </c>
      <c r="Y18" s="206" t="s">
        <v>3139</v>
      </c>
      <c r="Z18" s="205" t="s">
        <v>3152</v>
      </c>
      <c r="AA18" s="211" t="s">
        <v>3147</v>
      </c>
      <c r="AB18" s="207" t="s">
        <v>3152</v>
      </c>
      <c r="AC18" s="207" t="s">
        <v>3147</v>
      </c>
      <c r="AD18" s="72" t="s">
        <v>3146</v>
      </c>
      <c r="AE18" s="72" t="s">
        <v>3171</v>
      </c>
      <c r="AF18" s="72" t="s">
        <v>3173</v>
      </c>
      <c r="AG18" s="72" t="s">
        <v>3163</v>
      </c>
      <c r="AH18" s="72" t="s">
        <v>3160</v>
      </c>
      <c r="AI18" s="72" t="s">
        <v>3160</v>
      </c>
      <c r="AJ18" s="72" t="s">
        <v>3169</v>
      </c>
      <c r="AK18" s="72" t="s">
        <v>3179</v>
      </c>
      <c r="AL18" s="210" t="s">
        <v>3181</v>
      </c>
      <c r="AM18" s="72" t="s">
        <v>3180</v>
      </c>
      <c r="AN18" s="208" t="s">
        <v>3152</v>
      </c>
      <c r="AO18" s="208" t="s">
        <v>3136</v>
      </c>
      <c r="AP18" s="234" t="s">
        <v>3140</v>
      </c>
      <c r="AQ18" s="234" t="s">
        <v>3140</v>
      </c>
      <c r="AR18" s="234" t="s">
        <v>3140</v>
      </c>
      <c r="AS18" s="234" t="s">
        <v>3140</v>
      </c>
      <c r="AT18" s="208" t="s">
        <v>3136</v>
      </c>
      <c r="AU18" s="208" t="s">
        <v>3136</v>
      </c>
      <c r="AV18" s="208" t="s">
        <v>3136</v>
      </c>
      <c r="AW18" s="208" t="s">
        <v>3136</v>
      </c>
      <c r="AX18" s="210" t="s">
        <v>3184</v>
      </c>
      <c r="AY18" s="208" t="s">
        <v>3198</v>
      </c>
      <c r="AZ18" s="208" t="s">
        <v>3198</v>
      </c>
      <c r="BA18" s="208" t="s">
        <v>3198</v>
      </c>
      <c r="BB18" s="207" t="s">
        <v>3198</v>
      </c>
      <c r="BC18" s="208" t="s">
        <v>3198</v>
      </c>
      <c r="BD18" s="207" t="s">
        <v>3199</v>
      </c>
      <c r="BE18" s="210" t="s">
        <v>3198</v>
      </c>
      <c r="BF18" s="207" t="s">
        <v>3198</v>
      </c>
      <c r="BG18" s="207" t="s">
        <v>3198</v>
      </c>
      <c r="BH18" s="210" t="s">
        <v>3198</v>
      </c>
      <c r="BI18" s="207" t="s">
        <v>3198</v>
      </c>
      <c r="BJ18" s="208" t="s">
        <v>3198</v>
      </c>
      <c r="BK18" s="208" t="s">
        <v>3198</v>
      </c>
      <c r="BL18" s="207" t="s">
        <v>3323</v>
      </c>
      <c r="BM18" s="72" t="s">
        <v>3323</v>
      </c>
      <c r="BN18" s="208" t="s">
        <v>3201</v>
      </c>
      <c r="BO18" s="208" t="s">
        <v>3259</v>
      </c>
      <c r="BP18" s="208" t="s">
        <v>3201</v>
      </c>
      <c r="BQ18" s="208" t="s">
        <v>3201</v>
      </c>
      <c r="BR18" s="210" t="s">
        <v>3201</v>
      </c>
      <c r="BS18" s="208" t="s">
        <v>3201</v>
      </c>
      <c r="BT18" s="207" t="s">
        <v>3201</v>
      </c>
      <c r="BU18" s="208" t="s">
        <v>3201</v>
      </c>
      <c r="BV18" s="210" t="s">
        <v>3201</v>
      </c>
      <c r="BW18" s="208" t="s">
        <v>3201</v>
      </c>
      <c r="BX18" s="72" t="s">
        <v>3233</v>
      </c>
      <c r="BY18" s="207" t="s">
        <v>3232</v>
      </c>
      <c r="BZ18" s="207" t="s">
        <v>3231</v>
      </c>
      <c r="CA18" s="207" t="s">
        <v>3229</v>
      </c>
      <c r="CB18" s="207" t="s">
        <v>3230</v>
      </c>
      <c r="CC18" s="234" t="s">
        <v>3228</v>
      </c>
      <c r="CD18" s="208" t="s">
        <v>3136</v>
      </c>
      <c r="CE18" s="208" t="s">
        <v>3147</v>
      </c>
      <c r="CF18" s="208" t="s">
        <v>3254</v>
      </c>
      <c r="CG18" s="207" t="s">
        <v>3373</v>
      </c>
      <c r="CH18" s="212" t="s">
        <v>3239</v>
      </c>
      <c r="CI18" s="207" t="s">
        <v>3240</v>
      </c>
      <c r="CJ18" s="212" t="s">
        <v>3256</v>
      </c>
      <c r="CK18" s="210" t="s">
        <v>3243</v>
      </c>
      <c r="CL18" s="207" t="s">
        <v>3372</v>
      </c>
      <c r="CM18" s="207" t="s">
        <v>3247</v>
      </c>
      <c r="CN18" s="207" t="s">
        <v>3248</v>
      </c>
      <c r="CO18" s="207" t="s">
        <v>3251</v>
      </c>
      <c r="CP18" s="207" t="s">
        <v>3251</v>
      </c>
    </row>
    <row r="19" spans="1:125">
      <c r="A19">
        <v>15</v>
      </c>
      <c r="B19">
        <v>1</v>
      </c>
      <c r="C19" t="s">
        <v>263</v>
      </c>
      <c r="D19" t="s">
        <v>266</v>
      </c>
      <c r="E19" t="e">
        <f t="shared" si="0"/>
        <v>#REF!</v>
      </c>
      <c r="F19" t="s">
        <v>266</v>
      </c>
      <c r="G19">
        <v>3</v>
      </c>
      <c r="K19" s="1" t="s">
        <v>3317</v>
      </c>
      <c r="L19" s="1">
        <f>VLOOKUP(K19,context!K$2:N$349,3,FALSE)</f>
        <v>1</v>
      </c>
      <c r="M19" s="1">
        <f>VLOOKUP(K19,context!K$2:N$349,4,FALSE)</f>
        <v>0</v>
      </c>
      <c r="N19" s="205" t="s">
        <v>3164</v>
      </c>
      <c r="O19" s="211" t="s">
        <v>3147</v>
      </c>
      <c r="P19" s="209" t="s">
        <v>3147</v>
      </c>
      <c r="Q19" s="205" t="s">
        <v>3147</v>
      </c>
      <c r="R19" s="72" t="s">
        <v>3144</v>
      </c>
      <c r="S19" s="72" t="s">
        <v>3136</v>
      </c>
      <c r="T19" s="72" t="s">
        <v>3144</v>
      </c>
      <c r="U19" s="207" t="s">
        <v>3146</v>
      </c>
      <c r="V19" s="72" t="s">
        <v>3145</v>
      </c>
      <c r="W19" s="72" t="s">
        <v>3142</v>
      </c>
      <c r="X19" s="207" t="s">
        <v>3139</v>
      </c>
      <c r="Y19" s="206" t="s">
        <v>3139</v>
      </c>
      <c r="Z19" s="205" t="s">
        <v>3152</v>
      </c>
      <c r="AA19" s="211" t="s">
        <v>3147</v>
      </c>
      <c r="AB19" s="207" t="s">
        <v>3152</v>
      </c>
      <c r="AC19" s="207" t="s">
        <v>3147</v>
      </c>
      <c r="AD19" s="72" t="s">
        <v>3146</v>
      </c>
      <c r="AE19" s="72" t="s">
        <v>3171</v>
      </c>
      <c r="AF19" s="72" t="s">
        <v>3173</v>
      </c>
      <c r="AG19" s="72" t="s">
        <v>3163</v>
      </c>
      <c r="AH19" s="72" t="s">
        <v>3160</v>
      </c>
      <c r="AI19" s="72" t="s">
        <v>3160</v>
      </c>
      <c r="AJ19" s="72" t="s">
        <v>3169</v>
      </c>
      <c r="AK19" s="72" t="s">
        <v>3179</v>
      </c>
      <c r="AL19" s="210" t="s">
        <v>3181</v>
      </c>
      <c r="AM19" s="72" t="s">
        <v>3180</v>
      </c>
      <c r="AN19" s="208" t="s">
        <v>3152</v>
      </c>
      <c r="AO19" s="208" t="s">
        <v>3136</v>
      </c>
      <c r="AP19" s="234" t="s">
        <v>3140</v>
      </c>
      <c r="AQ19" s="234" t="s">
        <v>3140</v>
      </c>
      <c r="AR19" s="234" t="s">
        <v>3140</v>
      </c>
      <c r="AS19" s="234" t="s">
        <v>3140</v>
      </c>
      <c r="AT19" s="208" t="s">
        <v>3136</v>
      </c>
      <c r="AU19" s="208" t="s">
        <v>3136</v>
      </c>
      <c r="AV19" s="208" t="s">
        <v>3136</v>
      </c>
      <c r="AW19" s="208" t="s">
        <v>3136</v>
      </c>
      <c r="AX19" s="210" t="s">
        <v>3184</v>
      </c>
      <c r="AY19" s="208" t="s">
        <v>3198</v>
      </c>
      <c r="AZ19" s="208" t="s">
        <v>3198</v>
      </c>
      <c r="BA19" s="208" t="s">
        <v>3198</v>
      </c>
      <c r="BB19" s="207" t="s">
        <v>3198</v>
      </c>
      <c r="BC19" s="208" t="s">
        <v>3198</v>
      </c>
      <c r="BD19" s="207" t="s">
        <v>3199</v>
      </c>
      <c r="BE19" s="210" t="s">
        <v>3198</v>
      </c>
      <c r="BF19" s="207" t="s">
        <v>3198</v>
      </c>
      <c r="BG19" s="207" t="s">
        <v>3198</v>
      </c>
      <c r="BH19" s="210" t="s">
        <v>3198</v>
      </c>
      <c r="BI19" s="210" t="s">
        <v>3198</v>
      </c>
      <c r="BJ19" s="208" t="s">
        <v>3198</v>
      </c>
      <c r="BK19" s="208" t="s">
        <v>3198</v>
      </c>
      <c r="BL19" s="208" t="s">
        <v>3323</v>
      </c>
      <c r="BM19" s="208" t="s">
        <v>3323</v>
      </c>
      <c r="BN19" s="208" t="s">
        <v>3201</v>
      </c>
      <c r="BO19" s="208" t="s">
        <v>3259</v>
      </c>
      <c r="BP19" s="208" t="s">
        <v>3201</v>
      </c>
      <c r="BQ19" s="208" t="s">
        <v>3201</v>
      </c>
      <c r="BR19" s="210" t="s">
        <v>3201</v>
      </c>
      <c r="BS19" s="208" t="s">
        <v>3201</v>
      </c>
      <c r="BT19" s="207" t="s">
        <v>3201</v>
      </c>
      <c r="BU19" s="210" t="s">
        <v>3201</v>
      </c>
      <c r="BV19" s="210" t="s">
        <v>3201</v>
      </c>
      <c r="BW19" s="208" t="s">
        <v>3201</v>
      </c>
      <c r="BX19" s="72" t="s">
        <v>3233</v>
      </c>
      <c r="BY19" s="207" t="s">
        <v>3232</v>
      </c>
      <c r="BZ19" s="207" t="s">
        <v>3231</v>
      </c>
      <c r="CA19" s="207" t="s">
        <v>3229</v>
      </c>
      <c r="CB19" s="207" t="s">
        <v>3230</v>
      </c>
      <c r="CC19" s="234" t="s">
        <v>3228</v>
      </c>
      <c r="CD19" s="208" t="s">
        <v>3136</v>
      </c>
      <c r="CE19" s="208" t="s">
        <v>3147</v>
      </c>
      <c r="CF19" s="208" t="s">
        <v>3254</v>
      </c>
      <c r="CG19" s="207" t="s">
        <v>3373</v>
      </c>
      <c r="CH19" s="212" t="s">
        <v>3239</v>
      </c>
      <c r="CI19" s="72" t="s">
        <v>3240</v>
      </c>
      <c r="CJ19" s="212" t="s">
        <v>3256</v>
      </c>
      <c r="CK19" s="210" t="s">
        <v>3243</v>
      </c>
      <c r="CL19" s="207" t="s">
        <v>3372</v>
      </c>
      <c r="CM19" s="207" t="s">
        <v>3247</v>
      </c>
      <c r="CN19" s="207" t="s">
        <v>3248</v>
      </c>
      <c r="CO19" s="207" t="s">
        <v>3251</v>
      </c>
      <c r="CP19" s="207" t="s">
        <v>3251</v>
      </c>
    </row>
    <row r="20" spans="1:125">
      <c r="A20" s="253">
        <v>15.5</v>
      </c>
      <c r="K20" s="1" t="s">
        <v>3318</v>
      </c>
      <c r="L20" s="1">
        <f>VLOOKUP(K20,context!K$2:N$349,3,FALSE)</f>
        <v>1</v>
      </c>
      <c r="M20" s="1">
        <f>VLOOKUP(K20,context!K$2:N$349,4,FALSE)</f>
        <v>0</v>
      </c>
      <c r="N20" s="205" t="s">
        <v>3164</v>
      </c>
      <c r="O20" s="211" t="s">
        <v>3147</v>
      </c>
      <c r="P20" s="209" t="s">
        <v>3147</v>
      </c>
      <c r="Q20" s="205" t="s">
        <v>3147</v>
      </c>
      <c r="R20" s="72" t="s">
        <v>3144</v>
      </c>
      <c r="S20" s="72" t="s">
        <v>3136</v>
      </c>
      <c r="T20" s="72" t="s">
        <v>3144</v>
      </c>
      <c r="U20" s="207" t="s">
        <v>3146</v>
      </c>
      <c r="V20" s="72" t="s">
        <v>3145</v>
      </c>
      <c r="W20" s="72" t="s">
        <v>3142</v>
      </c>
      <c r="X20" s="207" t="s">
        <v>3139</v>
      </c>
      <c r="Y20" s="206" t="s">
        <v>3139</v>
      </c>
      <c r="Z20" s="205" t="s">
        <v>3152</v>
      </c>
      <c r="AA20" s="211" t="s">
        <v>3147</v>
      </c>
      <c r="AB20" s="207" t="s">
        <v>3152</v>
      </c>
      <c r="AC20" s="207" t="s">
        <v>3147</v>
      </c>
      <c r="AD20" s="72" t="s">
        <v>3146</v>
      </c>
      <c r="AE20" s="72" t="s">
        <v>3171</v>
      </c>
      <c r="AF20" s="72" t="s">
        <v>3173</v>
      </c>
      <c r="AG20" s="72" t="s">
        <v>3163</v>
      </c>
      <c r="AH20" s="72" t="s">
        <v>3160</v>
      </c>
      <c r="AI20" s="72" t="s">
        <v>3160</v>
      </c>
      <c r="AJ20" s="72" t="s">
        <v>3169</v>
      </c>
      <c r="AK20" s="72" t="s">
        <v>3179</v>
      </c>
      <c r="AL20" s="210" t="s">
        <v>3181</v>
      </c>
      <c r="AM20" s="72" t="s">
        <v>3180</v>
      </c>
      <c r="AN20" s="208" t="s">
        <v>3152</v>
      </c>
      <c r="AO20" s="208" t="s">
        <v>3136</v>
      </c>
      <c r="AP20" s="234" t="s">
        <v>3140</v>
      </c>
      <c r="AQ20" s="234" t="s">
        <v>3140</v>
      </c>
      <c r="AR20" s="234" t="s">
        <v>3140</v>
      </c>
      <c r="AS20" s="234" t="s">
        <v>3140</v>
      </c>
      <c r="AT20" s="208" t="s">
        <v>3136</v>
      </c>
      <c r="AU20" s="208" t="s">
        <v>3136</v>
      </c>
      <c r="AV20" s="208" t="s">
        <v>3136</v>
      </c>
      <c r="AW20" s="208" t="s">
        <v>3136</v>
      </c>
      <c r="AX20" s="210" t="s">
        <v>3184</v>
      </c>
      <c r="AY20" s="208" t="s">
        <v>3198</v>
      </c>
      <c r="AZ20" s="208" t="s">
        <v>3198</v>
      </c>
      <c r="BA20" s="208" t="s">
        <v>3198</v>
      </c>
      <c r="BB20" s="207" t="s">
        <v>3198</v>
      </c>
      <c r="BC20" s="208" t="s">
        <v>3198</v>
      </c>
      <c r="BD20" s="207" t="s">
        <v>3199</v>
      </c>
      <c r="BE20" s="210" t="s">
        <v>3198</v>
      </c>
      <c r="BF20" s="207" t="s">
        <v>3198</v>
      </c>
      <c r="BG20" s="207" t="s">
        <v>3198</v>
      </c>
      <c r="BH20" s="210" t="s">
        <v>3198</v>
      </c>
      <c r="BI20" s="210" t="s">
        <v>3198</v>
      </c>
      <c r="BJ20" s="208" t="s">
        <v>3198</v>
      </c>
      <c r="BK20" s="208" t="s">
        <v>3198</v>
      </c>
      <c r="BL20" s="207" t="s">
        <v>3323</v>
      </c>
      <c r="BM20" s="72" t="s">
        <v>3323</v>
      </c>
      <c r="BN20" s="208" t="s">
        <v>3201</v>
      </c>
      <c r="BO20" s="208" t="s">
        <v>3259</v>
      </c>
      <c r="BP20" s="208" t="s">
        <v>3201</v>
      </c>
      <c r="BQ20" s="208" t="s">
        <v>3201</v>
      </c>
      <c r="BR20" s="210" t="s">
        <v>3201</v>
      </c>
      <c r="BS20" s="208" t="s">
        <v>3201</v>
      </c>
      <c r="BT20" s="207" t="s">
        <v>3201</v>
      </c>
      <c r="BU20" s="210" t="s">
        <v>3201</v>
      </c>
      <c r="BV20" s="210" t="s">
        <v>3201</v>
      </c>
      <c r="BW20" s="208" t="s">
        <v>3201</v>
      </c>
      <c r="BX20" s="72" t="s">
        <v>3233</v>
      </c>
      <c r="BY20" s="207" t="s">
        <v>3232</v>
      </c>
      <c r="BZ20" s="207" t="s">
        <v>3231</v>
      </c>
      <c r="CA20" s="207" t="s">
        <v>3229</v>
      </c>
      <c r="CB20" s="207" t="s">
        <v>3230</v>
      </c>
      <c r="CC20" s="234" t="s">
        <v>3228</v>
      </c>
      <c r="CD20" s="208" t="s">
        <v>3136</v>
      </c>
      <c r="CE20" s="208" t="s">
        <v>3147</v>
      </c>
      <c r="CF20" s="208" t="s">
        <v>3254</v>
      </c>
      <c r="CG20" s="207" t="s">
        <v>3373</v>
      </c>
      <c r="CH20" s="212" t="s">
        <v>3239</v>
      </c>
      <c r="CI20" s="72" t="s">
        <v>3240</v>
      </c>
      <c r="CJ20" s="212" t="s">
        <v>3256</v>
      </c>
      <c r="CK20" s="210" t="s">
        <v>3243</v>
      </c>
      <c r="CL20" s="207" t="s">
        <v>3372</v>
      </c>
      <c r="CM20" s="207" t="s">
        <v>3247</v>
      </c>
      <c r="CN20" s="207" t="s">
        <v>3248</v>
      </c>
      <c r="CO20" s="207" t="s">
        <v>3251</v>
      </c>
      <c r="CP20" s="207" t="s">
        <v>3251</v>
      </c>
    </row>
    <row r="21" spans="1:125">
      <c r="A21">
        <v>27</v>
      </c>
      <c r="B21">
        <v>2</v>
      </c>
      <c r="C21" t="s">
        <v>688</v>
      </c>
      <c r="D21" t="s">
        <v>235</v>
      </c>
      <c r="E21" t="e">
        <f>IF(F21=F19,E19,E19+1)</f>
        <v>#REF!</v>
      </c>
      <c r="F21" t="s">
        <v>235</v>
      </c>
      <c r="K21" s="1" t="s">
        <v>235</v>
      </c>
      <c r="L21" s="1">
        <f>VLOOKUP(K21,context!K$2:N$349,3,FALSE)</f>
        <v>1</v>
      </c>
      <c r="M21" s="1">
        <f>VLOOKUP(K21,context!K$2:N$349,4,FALSE)</f>
        <v>0</v>
      </c>
      <c r="N21" s="205" t="s">
        <v>3164</v>
      </c>
      <c r="O21" s="211" t="s">
        <v>3147</v>
      </c>
      <c r="P21" s="209" t="s">
        <v>3147</v>
      </c>
      <c r="Q21" s="205" t="s">
        <v>3147</v>
      </c>
      <c r="R21" s="72" t="s">
        <v>3144</v>
      </c>
      <c r="S21" s="72" t="s">
        <v>3136</v>
      </c>
      <c r="T21" s="72" t="s">
        <v>3144</v>
      </c>
      <c r="U21" s="210" t="s">
        <v>3146</v>
      </c>
      <c r="V21" s="72" t="s">
        <v>3145</v>
      </c>
      <c r="W21" s="72" t="s">
        <v>3142</v>
      </c>
      <c r="X21" s="207" t="s">
        <v>3139</v>
      </c>
      <c r="Y21" s="205" t="s">
        <v>3139</v>
      </c>
      <c r="Z21" s="205" t="s">
        <v>3152</v>
      </c>
      <c r="AA21" s="211" t="s">
        <v>3147</v>
      </c>
      <c r="AB21" s="207" t="s">
        <v>3152</v>
      </c>
      <c r="AC21" s="207" t="s">
        <v>3147</v>
      </c>
      <c r="AD21" s="72" t="s">
        <v>3146</v>
      </c>
      <c r="AE21" s="207" t="s">
        <v>3171</v>
      </c>
      <c r="AF21" s="207" t="s">
        <v>3173</v>
      </c>
      <c r="AG21" s="72" t="s">
        <v>3163</v>
      </c>
      <c r="AH21" s="72" t="s">
        <v>3160</v>
      </c>
      <c r="AI21" s="72" t="s">
        <v>3160</v>
      </c>
      <c r="AJ21" s="72" t="s">
        <v>3169</v>
      </c>
      <c r="AK21" s="72" t="s">
        <v>3179</v>
      </c>
      <c r="AL21" s="210" t="s">
        <v>3181</v>
      </c>
      <c r="AM21" s="72" t="s">
        <v>3180</v>
      </c>
      <c r="AN21" s="208" t="s">
        <v>3152</v>
      </c>
      <c r="AO21" s="208" t="s">
        <v>3136</v>
      </c>
      <c r="AP21" s="208" t="s">
        <v>3136</v>
      </c>
      <c r="AQ21" s="208" t="s">
        <v>3136</v>
      </c>
      <c r="AR21" s="208" t="s">
        <v>3136</v>
      </c>
      <c r="AS21" s="208" t="s">
        <v>3136</v>
      </c>
      <c r="AT21" s="208" t="s">
        <v>3136</v>
      </c>
      <c r="AU21" s="208" t="s">
        <v>3136</v>
      </c>
      <c r="AV21" s="208" t="s">
        <v>3136</v>
      </c>
      <c r="AW21" s="208" t="s">
        <v>3136</v>
      </c>
      <c r="AX21" s="210" t="s">
        <v>3184</v>
      </c>
      <c r="AY21" s="208" t="s">
        <v>3198</v>
      </c>
      <c r="AZ21" s="208" t="s">
        <v>3198</v>
      </c>
      <c r="BA21" s="210" t="s">
        <v>3198</v>
      </c>
      <c r="BB21" s="208" t="s">
        <v>3198</v>
      </c>
      <c r="BC21" s="208" t="s">
        <v>3198</v>
      </c>
      <c r="BD21" s="210" t="s">
        <v>3199</v>
      </c>
      <c r="BE21" s="210" t="s">
        <v>3198</v>
      </c>
      <c r="BF21" s="208" t="s">
        <v>3198</v>
      </c>
      <c r="BG21" s="208" t="s">
        <v>3198</v>
      </c>
      <c r="BH21" s="210" t="s">
        <v>3198</v>
      </c>
      <c r="BI21" s="210" t="s">
        <v>3198</v>
      </c>
      <c r="BJ21" s="208" t="s">
        <v>3198</v>
      </c>
      <c r="BK21" s="208" t="s">
        <v>3198</v>
      </c>
      <c r="BL21" s="208" t="s">
        <v>3198</v>
      </c>
      <c r="BM21" s="208" t="s">
        <v>3198</v>
      </c>
      <c r="BN21" s="208" t="s">
        <v>3201</v>
      </c>
      <c r="BO21" s="208" t="s">
        <v>3259</v>
      </c>
      <c r="BP21" s="208" t="s">
        <v>3201</v>
      </c>
      <c r="BQ21" s="208" t="s">
        <v>3201</v>
      </c>
      <c r="BR21" s="208" t="s">
        <v>3201</v>
      </c>
      <c r="BS21" s="208" t="s">
        <v>3201</v>
      </c>
      <c r="BT21" s="210" t="s">
        <v>3201</v>
      </c>
      <c r="BU21" s="208" t="s">
        <v>3201</v>
      </c>
      <c r="BV21" s="210" t="s">
        <v>3201</v>
      </c>
      <c r="BW21" s="208" t="s">
        <v>3201</v>
      </c>
      <c r="BX21" s="72" t="s">
        <v>3233</v>
      </c>
      <c r="BY21" s="207" t="s">
        <v>3232</v>
      </c>
      <c r="BZ21" s="207" t="s">
        <v>3231</v>
      </c>
      <c r="CA21" s="207" t="s">
        <v>3229</v>
      </c>
      <c r="CB21" s="207" t="s">
        <v>3230</v>
      </c>
      <c r="CC21" s="234" t="s">
        <v>3228</v>
      </c>
      <c r="CD21" s="208" t="s">
        <v>3136</v>
      </c>
      <c r="CE21" s="208" t="s">
        <v>3147</v>
      </c>
      <c r="CF21" s="208" t="s">
        <v>3254</v>
      </c>
      <c r="CG21" s="207" t="s">
        <v>3373</v>
      </c>
      <c r="CH21" s="212" t="s">
        <v>3239</v>
      </c>
      <c r="CI21" s="207" t="s">
        <v>3240</v>
      </c>
      <c r="CJ21" s="212" t="s">
        <v>3256</v>
      </c>
      <c r="CK21" s="210" t="s">
        <v>3243</v>
      </c>
      <c r="CL21" s="207" t="s">
        <v>3372</v>
      </c>
      <c r="CM21" s="207" t="s">
        <v>3247</v>
      </c>
      <c r="CN21" s="207" t="s">
        <v>3248</v>
      </c>
      <c r="CO21" s="207" t="s">
        <v>3251</v>
      </c>
      <c r="CP21" s="207" t="s">
        <v>3251</v>
      </c>
    </row>
    <row r="22" spans="1:125">
      <c r="A22">
        <v>235</v>
      </c>
      <c r="B22">
        <v>4</v>
      </c>
      <c r="C22" t="s">
        <v>65</v>
      </c>
      <c r="D22" t="s">
        <v>66</v>
      </c>
      <c r="E22" t="e">
        <f t="shared" si="0"/>
        <v>#REF!</v>
      </c>
      <c r="F22" t="s">
        <v>66</v>
      </c>
      <c r="K22" s="70" t="s">
        <v>173</v>
      </c>
      <c r="L22" s="1">
        <f>VLOOKUP(K22,context!K$2:N$349,3,FALSE)</f>
        <v>1</v>
      </c>
      <c r="M22" s="1">
        <f>VLOOKUP(K22,context!K$2:N$349,4,FALSE)</f>
        <v>0</v>
      </c>
      <c r="N22" s="205" t="s">
        <v>3164</v>
      </c>
      <c r="O22" s="211" t="s">
        <v>3147</v>
      </c>
      <c r="P22" s="209" t="s">
        <v>3147</v>
      </c>
      <c r="Q22" s="205" t="s">
        <v>3147</v>
      </c>
      <c r="R22" s="72" t="s">
        <v>3144</v>
      </c>
      <c r="S22" s="210" t="s">
        <v>3136</v>
      </c>
      <c r="T22" s="72" t="s">
        <v>3144</v>
      </c>
      <c r="U22" s="210" t="s">
        <v>3146</v>
      </c>
      <c r="V22" s="72" t="s">
        <v>3145</v>
      </c>
      <c r="W22" s="72" t="s">
        <v>3142</v>
      </c>
      <c r="X22" s="207" t="s">
        <v>3139</v>
      </c>
      <c r="Y22" s="205" t="s">
        <v>3139</v>
      </c>
      <c r="Z22" s="205" t="s">
        <v>3152</v>
      </c>
      <c r="AA22" s="211" t="s">
        <v>3147</v>
      </c>
      <c r="AB22" s="210" t="s">
        <v>3152</v>
      </c>
      <c r="AC22" s="207" t="s">
        <v>3147</v>
      </c>
      <c r="AD22" s="72" t="s">
        <v>3146</v>
      </c>
      <c r="AE22" s="210" t="s">
        <v>3171</v>
      </c>
      <c r="AF22" s="210" t="s">
        <v>3173</v>
      </c>
      <c r="AG22" s="210" t="s">
        <v>3163</v>
      </c>
      <c r="AH22" s="72" t="s">
        <v>3160</v>
      </c>
      <c r="AI22" s="72" t="s">
        <v>3160</v>
      </c>
      <c r="AJ22" s="72" t="s">
        <v>3169</v>
      </c>
      <c r="AK22" s="72" t="s">
        <v>3179</v>
      </c>
      <c r="AL22" s="210" t="s">
        <v>3181</v>
      </c>
      <c r="AM22" s="72" t="s">
        <v>3180</v>
      </c>
      <c r="AN22" s="208" t="s">
        <v>3152</v>
      </c>
      <c r="AO22" s="208" t="s">
        <v>3136</v>
      </c>
      <c r="AP22" s="234" t="s">
        <v>3140</v>
      </c>
      <c r="AQ22" s="208" t="s">
        <v>3136</v>
      </c>
      <c r="AR22" s="208" t="s">
        <v>3136</v>
      </c>
      <c r="AS22" s="208" t="s">
        <v>3136</v>
      </c>
      <c r="AT22" s="208" t="s">
        <v>3136</v>
      </c>
      <c r="AU22" s="208" t="s">
        <v>3136</v>
      </c>
      <c r="AV22" s="208" t="s">
        <v>3136</v>
      </c>
      <c r="AW22" s="208" t="s">
        <v>3136</v>
      </c>
      <c r="AX22" s="210" t="s">
        <v>3184</v>
      </c>
      <c r="AY22" s="208" t="s">
        <v>3198</v>
      </c>
      <c r="AZ22" s="208" t="s">
        <v>3198</v>
      </c>
      <c r="BA22" s="208" t="s">
        <v>3198</v>
      </c>
      <c r="BB22" s="208" t="s">
        <v>3198</v>
      </c>
      <c r="BC22" s="208" t="s">
        <v>3198</v>
      </c>
      <c r="BD22" s="210" t="s">
        <v>3199</v>
      </c>
      <c r="BE22" s="208" t="s">
        <v>3198</v>
      </c>
      <c r="BF22" s="210" t="s">
        <v>3198</v>
      </c>
      <c r="BG22" s="208" t="s">
        <v>3198</v>
      </c>
      <c r="BH22" s="210" t="s">
        <v>3198</v>
      </c>
      <c r="BI22" s="210" t="s">
        <v>3198</v>
      </c>
      <c r="BJ22" s="208" t="s">
        <v>3198</v>
      </c>
      <c r="BK22" s="208" t="s">
        <v>3198</v>
      </c>
      <c r="BL22" s="208" t="s">
        <v>3198</v>
      </c>
      <c r="BM22" s="208" t="s">
        <v>3198</v>
      </c>
      <c r="BN22" s="208" t="s">
        <v>3201</v>
      </c>
      <c r="BO22" s="208" t="s">
        <v>3259</v>
      </c>
      <c r="BP22" s="208" t="s">
        <v>3201</v>
      </c>
      <c r="BQ22" s="208" t="s">
        <v>3201</v>
      </c>
      <c r="BR22" s="208" t="s">
        <v>3201</v>
      </c>
      <c r="BS22" s="208" t="s">
        <v>3201</v>
      </c>
      <c r="BT22" s="208" t="s">
        <v>3201</v>
      </c>
      <c r="BU22" s="208" t="s">
        <v>3201</v>
      </c>
      <c r="BV22" s="210" t="s">
        <v>3201</v>
      </c>
      <c r="BW22" s="208" t="s">
        <v>3201</v>
      </c>
      <c r="BX22" s="72" t="s">
        <v>3233</v>
      </c>
      <c r="BY22" s="207" t="s">
        <v>3232</v>
      </c>
      <c r="BZ22" s="207" t="s">
        <v>3231</v>
      </c>
      <c r="CA22" s="207" t="s">
        <v>3229</v>
      </c>
      <c r="CB22" s="207" t="s">
        <v>3230</v>
      </c>
      <c r="CC22" s="234" t="s">
        <v>3228</v>
      </c>
      <c r="CD22" s="208" t="s">
        <v>3136</v>
      </c>
      <c r="CE22" s="208" t="s">
        <v>3147</v>
      </c>
      <c r="CF22" s="208" t="s">
        <v>3254</v>
      </c>
      <c r="CG22" s="207" t="s">
        <v>3373</v>
      </c>
      <c r="CH22" s="212" t="s">
        <v>3239</v>
      </c>
      <c r="CI22" s="207" t="s">
        <v>3240</v>
      </c>
      <c r="CJ22" s="212" t="s">
        <v>3256</v>
      </c>
      <c r="CK22" s="210" t="s">
        <v>3243</v>
      </c>
      <c r="CL22" s="208" t="s">
        <v>3372</v>
      </c>
      <c r="CM22" s="208" t="s">
        <v>3247</v>
      </c>
      <c r="CN22" s="208" t="s">
        <v>3248</v>
      </c>
      <c r="CO22" s="208" t="s">
        <v>3251</v>
      </c>
      <c r="CP22" s="208" t="s">
        <v>3251</v>
      </c>
    </row>
    <row r="23" spans="1:125">
      <c r="A23">
        <v>117</v>
      </c>
      <c r="B23">
        <v>4</v>
      </c>
      <c r="C23" t="s">
        <v>188</v>
      </c>
      <c r="D23" t="s">
        <v>418</v>
      </c>
      <c r="E23" t="e">
        <f t="shared" si="0"/>
        <v>#REF!</v>
      </c>
      <c r="F23" t="s">
        <v>418</v>
      </c>
      <c r="K23" s="1" t="s">
        <v>222</v>
      </c>
      <c r="L23" s="1">
        <f>VLOOKUP(K23,context!K$2:N$349,3,FALSE)</f>
        <v>1</v>
      </c>
      <c r="M23" s="1">
        <f>VLOOKUP(K23,context!K$2:N$349,4,FALSE)</f>
        <v>0</v>
      </c>
      <c r="N23" s="205" t="s">
        <v>3164</v>
      </c>
      <c r="O23" s="211" t="s">
        <v>3147</v>
      </c>
      <c r="P23" s="209" t="s">
        <v>3147</v>
      </c>
      <c r="Q23" s="205" t="s">
        <v>3147</v>
      </c>
      <c r="R23" s="72" t="s">
        <v>3144</v>
      </c>
      <c r="S23" s="72" t="s">
        <v>3136</v>
      </c>
      <c r="T23" s="210" t="s">
        <v>3144</v>
      </c>
      <c r="U23" s="210" t="s">
        <v>3146</v>
      </c>
      <c r="V23" s="72" t="s">
        <v>3145</v>
      </c>
      <c r="W23" s="72" t="s">
        <v>3142</v>
      </c>
      <c r="X23" s="207" t="s">
        <v>3139</v>
      </c>
      <c r="Y23" s="205" t="s">
        <v>3139</v>
      </c>
      <c r="Z23" s="205" t="s">
        <v>3152</v>
      </c>
      <c r="AA23" s="211" t="s">
        <v>3147</v>
      </c>
      <c r="AB23" s="210" t="s">
        <v>3152</v>
      </c>
      <c r="AC23" s="207" t="s">
        <v>3147</v>
      </c>
      <c r="AD23" s="72" t="s">
        <v>3146</v>
      </c>
      <c r="AE23" s="210" t="s">
        <v>3171</v>
      </c>
      <c r="AF23" s="210" t="s">
        <v>3173</v>
      </c>
      <c r="AG23" s="72" t="s">
        <v>3163</v>
      </c>
      <c r="AH23" s="72" t="s">
        <v>3160</v>
      </c>
      <c r="AI23" s="72" t="s">
        <v>3160</v>
      </c>
      <c r="AJ23" s="72" t="s">
        <v>3169</v>
      </c>
      <c r="AK23" s="72" t="s">
        <v>3179</v>
      </c>
      <c r="AL23" s="210" t="s">
        <v>3181</v>
      </c>
      <c r="AM23" s="72" t="s">
        <v>3180</v>
      </c>
      <c r="AN23" s="234" t="s">
        <v>3140</v>
      </c>
      <c r="AO23" s="208" t="s">
        <v>3136</v>
      </c>
      <c r="AP23" s="234" t="s">
        <v>3140</v>
      </c>
      <c r="AQ23" s="234" t="s">
        <v>3140</v>
      </c>
      <c r="AR23" s="234" t="s">
        <v>3140</v>
      </c>
      <c r="AS23" s="208" t="s">
        <v>3136</v>
      </c>
      <c r="AT23" s="208" t="s">
        <v>3136</v>
      </c>
      <c r="AU23" s="208" t="s">
        <v>3136</v>
      </c>
      <c r="AV23" s="208" t="s">
        <v>3136</v>
      </c>
      <c r="AW23" s="208" t="s">
        <v>3136</v>
      </c>
      <c r="AX23" s="210" t="s">
        <v>3184</v>
      </c>
      <c r="AY23" s="208" t="s">
        <v>3198</v>
      </c>
      <c r="AZ23" s="208" t="s">
        <v>3198</v>
      </c>
      <c r="BA23" s="210" t="s">
        <v>3198</v>
      </c>
      <c r="BB23" s="210" t="s">
        <v>3198</v>
      </c>
      <c r="BC23" s="208" t="s">
        <v>3198</v>
      </c>
      <c r="BD23" s="210" t="s">
        <v>3199</v>
      </c>
      <c r="BE23" s="208" t="s">
        <v>3198</v>
      </c>
      <c r="BF23" s="208" t="s">
        <v>3198</v>
      </c>
      <c r="BG23" s="208" t="s">
        <v>3198</v>
      </c>
      <c r="BH23" s="210" t="s">
        <v>3198</v>
      </c>
      <c r="BI23" s="210" t="s">
        <v>3198</v>
      </c>
      <c r="BJ23" s="208" t="s">
        <v>3198</v>
      </c>
      <c r="BK23" s="208" t="s">
        <v>3198</v>
      </c>
      <c r="BL23" s="208" t="s">
        <v>3198</v>
      </c>
      <c r="BM23" s="208" t="s">
        <v>3198</v>
      </c>
      <c r="BN23" s="208" t="s">
        <v>3201</v>
      </c>
      <c r="BO23" s="208" t="s">
        <v>3259</v>
      </c>
      <c r="BP23" s="208" t="s">
        <v>3201</v>
      </c>
      <c r="BQ23" s="208" t="s">
        <v>3201</v>
      </c>
      <c r="BR23" s="208" t="s">
        <v>3201</v>
      </c>
      <c r="BS23" s="208" t="s">
        <v>3201</v>
      </c>
      <c r="BT23" s="208" t="s">
        <v>3201</v>
      </c>
      <c r="BU23" s="208" t="s">
        <v>3201</v>
      </c>
      <c r="BV23" s="210" t="s">
        <v>3201</v>
      </c>
      <c r="BW23" s="208" t="s">
        <v>3201</v>
      </c>
      <c r="BX23" s="72" t="s">
        <v>3233</v>
      </c>
      <c r="BY23" s="207" t="s">
        <v>3232</v>
      </c>
      <c r="BZ23" s="207" t="s">
        <v>3231</v>
      </c>
      <c r="CA23" s="207" t="s">
        <v>3229</v>
      </c>
      <c r="CB23" s="207" t="s">
        <v>3230</v>
      </c>
      <c r="CC23" s="234" t="s">
        <v>3228</v>
      </c>
      <c r="CD23" s="208" t="s">
        <v>3136</v>
      </c>
      <c r="CE23" s="208" t="s">
        <v>3147</v>
      </c>
      <c r="CF23" s="208" t="s">
        <v>3254</v>
      </c>
      <c r="CG23" s="207" t="s">
        <v>3373</v>
      </c>
      <c r="CH23" s="212" t="s">
        <v>3239</v>
      </c>
      <c r="CI23" s="207" t="s">
        <v>3240</v>
      </c>
      <c r="CJ23" s="212" t="s">
        <v>3256</v>
      </c>
      <c r="CK23" s="210" t="s">
        <v>3243</v>
      </c>
      <c r="CL23" s="207" t="s">
        <v>3372</v>
      </c>
      <c r="CM23" s="207" t="s">
        <v>3247</v>
      </c>
      <c r="CN23" s="207" t="s">
        <v>3248</v>
      </c>
      <c r="CO23" s="207" t="s">
        <v>3251</v>
      </c>
      <c r="CP23" s="207" t="s">
        <v>3251</v>
      </c>
    </row>
    <row r="24" spans="1:125">
      <c r="A24">
        <v>132</v>
      </c>
      <c r="B24">
        <v>4</v>
      </c>
      <c r="C24" t="s">
        <v>188</v>
      </c>
      <c r="D24" t="s">
        <v>182</v>
      </c>
      <c r="E24" t="e">
        <f t="shared" si="0"/>
        <v>#REF!</v>
      </c>
      <c r="F24" t="s">
        <v>182</v>
      </c>
      <c r="K24" s="1" t="s">
        <v>182</v>
      </c>
      <c r="L24" s="1">
        <f>VLOOKUP(K24,context!K$2:N$349,3,FALSE)</f>
        <v>1</v>
      </c>
      <c r="M24" s="1">
        <f>VLOOKUP(K24,context!K$2:N$349,4,FALSE)</f>
        <v>0</v>
      </c>
      <c r="N24" s="205" t="s">
        <v>3164</v>
      </c>
      <c r="O24" s="211" t="s">
        <v>3147</v>
      </c>
      <c r="P24" s="209" t="s">
        <v>3147</v>
      </c>
      <c r="Q24" s="205" t="s">
        <v>3147</v>
      </c>
      <c r="R24" s="72" t="s">
        <v>3144</v>
      </c>
      <c r="S24" s="72" t="s">
        <v>3136</v>
      </c>
      <c r="T24" s="210" t="s">
        <v>3144</v>
      </c>
      <c r="U24" s="210" t="s">
        <v>3146</v>
      </c>
      <c r="V24" s="72" t="s">
        <v>3145</v>
      </c>
      <c r="W24" s="72" t="s">
        <v>3142</v>
      </c>
      <c r="X24" s="207" t="s">
        <v>3139</v>
      </c>
      <c r="Y24" s="257" t="s">
        <v>3140</v>
      </c>
      <c r="Z24" s="205" t="s">
        <v>3152</v>
      </c>
      <c r="AA24" s="211" t="s">
        <v>3147</v>
      </c>
      <c r="AB24" s="210" t="s">
        <v>3152</v>
      </c>
      <c r="AC24" s="207" t="s">
        <v>3147</v>
      </c>
      <c r="AD24" s="72" t="s">
        <v>3146</v>
      </c>
      <c r="AE24" s="210" t="s">
        <v>3171</v>
      </c>
      <c r="AF24" s="210" t="s">
        <v>3173</v>
      </c>
      <c r="AG24" s="72" t="s">
        <v>3163</v>
      </c>
      <c r="AH24" s="72" t="s">
        <v>3160</v>
      </c>
      <c r="AI24" s="72" t="s">
        <v>3160</v>
      </c>
      <c r="AJ24" s="72" t="s">
        <v>3258</v>
      </c>
      <c r="AK24" s="72" t="s">
        <v>3179</v>
      </c>
      <c r="AL24" s="210" t="s">
        <v>3181</v>
      </c>
      <c r="AM24" s="72" t="s">
        <v>3180</v>
      </c>
      <c r="AN24" s="234" t="s">
        <v>3140</v>
      </c>
      <c r="AO24" s="208" t="s">
        <v>3136</v>
      </c>
      <c r="AP24" s="234" t="s">
        <v>3140</v>
      </c>
      <c r="AQ24" s="234" t="s">
        <v>3140</v>
      </c>
      <c r="AR24" s="234" t="s">
        <v>3140</v>
      </c>
      <c r="AS24" s="208" t="s">
        <v>3136</v>
      </c>
      <c r="AT24" s="208" t="s">
        <v>3136</v>
      </c>
      <c r="AU24" s="208" t="s">
        <v>3136</v>
      </c>
      <c r="AV24" s="208" t="s">
        <v>3136</v>
      </c>
      <c r="AW24" s="208" t="s">
        <v>3136</v>
      </c>
      <c r="AX24" s="210" t="s">
        <v>3184</v>
      </c>
      <c r="AY24" s="208" t="s">
        <v>3198</v>
      </c>
      <c r="AZ24" s="208" t="s">
        <v>3198</v>
      </c>
      <c r="BA24" s="208" t="s">
        <v>3198</v>
      </c>
      <c r="BB24" s="208" t="s">
        <v>3198</v>
      </c>
      <c r="BC24" s="208" t="s">
        <v>3198</v>
      </c>
      <c r="BD24" s="210" t="s">
        <v>3199</v>
      </c>
      <c r="BE24" s="210" t="s">
        <v>3198</v>
      </c>
      <c r="BF24" s="210" t="s">
        <v>3198</v>
      </c>
      <c r="BG24" s="210" t="s">
        <v>3198</v>
      </c>
      <c r="BH24" s="210" t="s">
        <v>3198</v>
      </c>
      <c r="BI24" s="210" t="s">
        <v>3198</v>
      </c>
      <c r="BJ24" s="208" t="s">
        <v>3198</v>
      </c>
      <c r="BK24" s="208" t="s">
        <v>3198</v>
      </c>
      <c r="BL24" s="208" t="s">
        <v>3198</v>
      </c>
      <c r="BM24" s="208" t="s">
        <v>3198</v>
      </c>
      <c r="BN24" s="208" t="s">
        <v>3201</v>
      </c>
      <c r="BO24" s="208" t="s">
        <v>3259</v>
      </c>
      <c r="BP24" s="208" t="s">
        <v>3201</v>
      </c>
      <c r="BQ24" s="208" t="s">
        <v>3201</v>
      </c>
      <c r="BR24" s="208" t="s">
        <v>3201</v>
      </c>
      <c r="BS24" s="208" t="s">
        <v>3201</v>
      </c>
      <c r="BT24" s="210" t="s">
        <v>3201</v>
      </c>
      <c r="BU24" s="208" t="s">
        <v>3201</v>
      </c>
      <c r="BV24" s="210" t="s">
        <v>3201</v>
      </c>
      <c r="BW24" s="208" t="s">
        <v>3201</v>
      </c>
      <c r="BX24" s="72" t="s">
        <v>3233</v>
      </c>
      <c r="BY24" s="207" t="s">
        <v>3232</v>
      </c>
      <c r="BZ24" s="207" t="s">
        <v>3231</v>
      </c>
      <c r="CA24" s="207" t="s">
        <v>3229</v>
      </c>
      <c r="CB24" s="207" t="s">
        <v>3230</v>
      </c>
      <c r="CC24" s="234" t="s">
        <v>3228</v>
      </c>
      <c r="CD24" s="208" t="s">
        <v>3136</v>
      </c>
      <c r="CE24" s="208" t="s">
        <v>3147</v>
      </c>
      <c r="CF24" s="208" t="s">
        <v>3254</v>
      </c>
      <c r="CG24" s="207" t="s">
        <v>3373</v>
      </c>
      <c r="CH24" s="212" t="s">
        <v>3239</v>
      </c>
      <c r="CI24" s="208" t="s">
        <v>3240</v>
      </c>
      <c r="CJ24" s="212" t="s">
        <v>3256</v>
      </c>
      <c r="CK24" s="208" t="s">
        <v>3243</v>
      </c>
      <c r="CL24" s="208" t="s">
        <v>3372</v>
      </c>
      <c r="CM24" s="234" t="s">
        <v>3140</v>
      </c>
      <c r="CN24" s="234" t="s">
        <v>3140</v>
      </c>
      <c r="CO24" s="234" t="s">
        <v>3140</v>
      </c>
      <c r="CP24" s="234" t="s">
        <v>3140</v>
      </c>
    </row>
    <row r="25" spans="1:125">
      <c r="A25">
        <v>80</v>
      </c>
      <c r="B25">
        <v>3</v>
      </c>
      <c r="C25" t="s">
        <v>189</v>
      </c>
      <c r="D25" t="s">
        <v>210</v>
      </c>
      <c r="E25" t="e">
        <f t="shared" si="0"/>
        <v>#REF!</v>
      </c>
      <c r="F25" t="s">
        <v>210</v>
      </c>
      <c r="K25" s="1" t="s">
        <v>210</v>
      </c>
      <c r="L25" s="1">
        <f>VLOOKUP(K25,context!K$2:N$349,3,FALSE)</f>
        <v>1</v>
      </c>
      <c r="M25" s="1">
        <f>VLOOKUP(K25,context!K$2:N$349,4,FALSE)</f>
        <v>0</v>
      </c>
      <c r="N25" s="205" t="s">
        <v>3164</v>
      </c>
      <c r="O25" s="211" t="s">
        <v>3147</v>
      </c>
      <c r="P25" s="209" t="s">
        <v>3147</v>
      </c>
      <c r="Q25" s="205" t="s">
        <v>3147</v>
      </c>
      <c r="R25" s="72" t="s">
        <v>3144</v>
      </c>
      <c r="S25" s="210" t="s">
        <v>3136</v>
      </c>
      <c r="T25" s="210" t="s">
        <v>3144</v>
      </c>
      <c r="U25" s="210" t="s">
        <v>3146</v>
      </c>
      <c r="V25" s="72" t="s">
        <v>3145</v>
      </c>
      <c r="W25" s="72" t="s">
        <v>3142</v>
      </c>
      <c r="X25" s="207" t="s">
        <v>3139</v>
      </c>
      <c r="Y25" s="205" t="s">
        <v>3139</v>
      </c>
      <c r="Z25" s="205" t="s">
        <v>3152</v>
      </c>
      <c r="AA25" s="211" t="s">
        <v>3147</v>
      </c>
      <c r="AB25" s="210" t="s">
        <v>3152</v>
      </c>
      <c r="AC25" s="207" t="s">
        <v>3147</v>
      </c>
      <c r="AD25" s="72" t="s">
        <v>3146</v>
      </c>
      <c r="AE25" s="210" t="s">
        <v>3171</v>
      </c>
      <c r="AF25" s="210" t="s">
        <v>3173</v>
      </c>
      <c r="AG25" s="72" t="s">
        <v>3163</v>
      </c>
      <c r="AH25" s="72" t="s">
        <v>3160</v>
      </c>
      <c r="AI25" s="72" t="s">
        <v>3160</v>
      </c>
      <c r="AJ25" s="72" t="s">
        <v>3169</v>
      </c>
      <c r="AK25" s="72" t="s">
        <v>3179</v>
      </c>
      <c r="AL25" s="210" t="s">
        <v>3181</v>
      </c>
      <c r="AM25" s="72" t="s">
        <v>3180</v>
      </c>
      <c r="AN25" s="208" t="s">
        <v>3152</v>
      </c>
      <c r="AO25" s="208" t="s">
        <v>3136</v>
      </c>
      <c r="AP25" s="234" t="s">
        <v>3140</v>
      </c>
      <c r="AQ25" s="234" t="s">
        <v>3140</v>
      </c>
      <c r="AR25" s="234" t="s">
        <v>3140</v>
      </c>
      <c r="AS25" s="208" t="s">
        <v>3136</v>
      </c>
      <c r="AT25" s="208" t="s">
        <v>3136</v>
      </c>
      <c r="AU25" s="208" t="s">
        <v>3136</v>
      </c>
      <c r="AV25" s="208" t="s">
        <v>3136</v>
      </c>
      <c r="AW25" s="208" t="s">
        <v>3136</v>
      </c>
      <c r="AX25" s="210" t="s">
        <v>3184</v>
      </c>
      <c r="AY25" s="208" t="s">
        <v>3198</v>
      </c>
      <c r="AZ25" s="208" t="s">
        <v>3198</v>
      </c>
      <c r="BA25" s="208" t="s">
        <v>3198</v>
      </c>
      <c r="BB25" s="210" t="s">
        <v>3198</v>
      </c>
      <c r="BC25" s="208" t="s">
        <v>3198</v>
      </c>
      <c r="BD25" s="210" t="s">
        <v>3199</v>
      </c>
      <c r="BE25" s="208" t="s">
        <v>3198</v>
      </c>
      <c r="BF25" s="208" t="s">
        <v>3198</v>
      </c>
      <c r="BG25" s="208" t="s">
        <v>3198</v>
      </c>
      <c r="BH25" s="210" t="s">
        <v>3198</v>
      </c>
      <c r="BI25" s="210" t="s">
        <v>3198</v>
      </c>
      <c r="BJ25" s="208" t="s">
        <v>3198</v>
      </c>
      <c r="BK25" s="208" t="s">
        <v>3198</v>
      </c>
      <c r="BL25" s="208" t="s">
        <v>3198</v>
      </c>
      <c r="BM25" s="208" t="s">
        <v>3198</v>
      </c>
      <c r="BN25" s="208" t="s">
        <v>3201</v>
      </c>
      <c r="BO25" s="208" t="s">
        <v>3259</v>
      </c>
      <c r="BP25" s="208" t="s">
        <v>3201</v>
      </c>
      <c r="BQ25" s="208" t="s">
        <v>3201</v>
      </c>
      <c r="BR25" s="208" t="s">
        <v>3201</v>
      </c>
      <c r="BS25" s="208" t="s">
        <v>3201</v>
      </c>
      <c r="BT25" s="208" t="s">
        <v>3201</v>
      </c>
      <c r="BU25" s="208" t="s">
        <v>3201</v>
      </c>
      <c r="BV25" s="210" t="s">
        <v>3201</v>
      </c>
      <c r="BW25" s="208" t="s">
        <v>3201</v>
      </c>
      <c r="BX25" s="72" t="s">
        <v>3233</v>
      </c>
      <c r="BY25" s="207" t="s">
        <v>3232</v>
      </c>
      <c r="BZ25" s="207" t="s">
        <v>3231</v>
      </c>
      <c r="CA25" s="207" t="s">
        <v>3229</v>
      </c>
      <c r="CB25" s="207" t="s">
        <v>3230</v>
      </c>
      <c r="CC25" s="234" t="s">
        <v>3228</v>
      </c>
      <c r="CD25" s="208" t="s">
        <v>3136</v>
      </c>
      <c r="CE25" s="208" t="s">
        <v>3147</v>
      </c>
      <c r="CF25" s="208" t="s">
        <v>3254</v>
      </c>
      <c r="CG25" s="207" t="s">
        <v>3373</v>
      </c>
      <c r="CH25" s="212" t="s">
        <v>3239</v>
      </c>
      <c r="CI25" s="207" t="s">
        <v>3240</v>
      </c>
      <c r="CJ25" s="212" t="s">
        <v>3256</v>
      </c>
      <c r="CK25" s="210" t="s">
        <v>3243</v>
      </c>
      <c r="CL25" s="208" t="s">
        <v>3372</v>
      </c>
      <c r="CM25" s="210" t="s">
        <v>3247</v>
      </c>
      <c r="CN25" s="210" t="s">
        <v>3248</v>
      </c>
      <c r="CO25" s="210" t="s">
        <v>3251</v>
      </c>
      <c r="CP25" s="210" t="s">
        <v>3251</v>
      </c>
    </row>
    <row r="26" spans="1:125">
      <c r="A26">
        <v>87</v>
      </c>
      <c r="B26">
        <v>3</v>
      </c>
      <c r="C26" t="s">
        <v>189</v>
      </c>
      <c r="D26" t="s">
        <v>231</v>
      </c>
      <c r="E26" t="e">
        <f t="shared" si="0"/>
        <v>#REF!</v>
      </c>
      <c r="F26" t="s">
        <v>231</v>
      </c>
      <c r="K26" s="1" t="s">
        <v>227</v>
      </c>
      <c r="L26" s="1">
        <f>VLOOKUP(K26,context!K$2:N$349,3,FALSE)</f>
        <v>1</v>
      </c>
      <c r="M26" s="1">
        <f>VLOOKUP(K26,context!K$2:N$349,4,FALSE)</f>
        <v>0</v>
      </c>
      <c r="N26" s="205" t="s">
        <v>3164</v>
      </c>
      <c r="O26" s="211" t="s">
        <v>3147</v>
      </c>
      <c r="P26" s="209" t="s">
        <v>3147</v>
      </c>
      <c r="Q26" s="205" t="s">
        <v>3147</v>
      </c>
      <c r="R26" s="72" t="s">
        <v>3144</v>
      </c>
      <c r="S26" s="210" t="s">
        <v>3136</v>
      </c>
      <c r="T26" s="210" t="s">
        <v>3144</v>
      </c>
      <c r="U26" s="210" t="s">
        <v>3146</v>
      </c>
      <c r="V26" s="72" t="s">
        <v>3145</v>
      </c>
      <c r="W26" s="72" t="s">
        <v>3142</v>
      </c>
      <c r="X26" s="207" t="s">
        <v>3139</v>
      </c>
      <c r="Y26" s="205" t="s">
        <v>3139</v>
      </c>
      <c r="Z26" s="205" t="s">
        <v>3152</v>
      </c>
      <c r="AA26" s="211" t="s">
        <v>3147</v>
      </c>
      <c r="AB26" s="210" t="s">
        <v>3152</v>
      </c>
      <c r="AC26" s="207" t="s">
        <v>3147</v>
      </c>
      <c r="AD26" s="207" t="s">
        <v>3146</v>
      </c>
      <c r="AE26" s="210" t="s">
        <v>3171</v>
      </c>
      <c r="AF26" s="210" t="s">
        <v>3173</v>
      </c>
      <c r="AG26" s="72" t="s">
        <v>3163</v>
      </c>
      <c r="AH26" s="72" t="s">
        <v>3160</v>
      </c>
      <c r="AI26" s="72" t="s">
        <v>3160</v>
      </c>
      <c r="AJ26" s="72" t="s">
        <v>3169</v>
      </c>
      <c r="AK26" s="72" t="s">
        <v>3179</v>
      </c>
      <c r="AL26" s="210" t="s">
        <v>3181</v>
      </c>
      <c r="AM26" s="72" t="s">
        <v>3180</v>
      </c>
      <c r="AN26" s="207" t="s">
        <v>3152</v>
      </c>
      <c r="AO26" s="208" t="s">
        <v>3136</v>
      </c>
      <c r="AP26" s="234" t="s">
        <v>3140</v>
      </c>
      <c r="AQ26" s="234" t="s">
        <v>3140</v>
      </c>
      <c r="AR26" s="234" t="s">
        <v>3140</v>
      </c>
      <c r="AS26" s="208" t="s">
        <v>3136</v>
      </c>
      <c r="AT26" s="208" t="s">
        <v>3136</v>
      </c>
      <c r="AU26" s="208" t="s">
        <v>3136</v>
      </c>
      <c r="AV26" s="208" t="s">
        <v>3136</v>
      </c>
      <c r="AW26" s="208" t="s">
        <v>3136</v>
      </c>
      <c r="AX26" s="210" t="s">
        <v>3184</v>
      </c>
      <c r="AY26" s="208" t="s">
        <v>3198</v>
      </c>
      <c r="AZ26" s="208" t="s">
        <v>3198</v>
      </c>
      <c r="BA26" s="208" t="s">
        <v>3198</v>
      </c>
      <c r="BB26" s="210" t="s">
        <v>3198</v>
      </c>
      <c r="BC26" s="208" t="s">
        <v>3198</v>
      </c>
      <c r="BD26" s="210" t="s">
        <v>3199</v>
      </c>
      <c r="BE26" s="208" t="s">
        <v>3198</v>
      </c>
      <c r="BF26" s="208" t="s">
        <v>3198</v>
      </c>
      <c r="BG26" s="208" t="s">
        <v>3198</v>
      </c>
      <c r="BH26" s="210" t="s">
        <v>3198</v>
      </c>
      <c r="BI26" s="210" t="s">
        <v>3198</v>
      </c>
      <c r="BJ26" s="208" t="s">
        <v>3198</v>
      </c>
      <c r="BK26" s="208" t="s">
        <v>3198</v>
      </c>
      <c r="BL26" s="208" t="s">
        <v>3198</v>
      </c>
      <c r="BM26" s="208" t="s">
        <v>3198</v>
      </c>
      <c r="BN26" s="208" t="s">
        <v>3201</v>
      </c>
      <c r="BO26" s="208" t="s">
        <v>3259</v>
      </c>
      <c r="BP26" s="208" t="s">
        <v>3201</v>
      </c>
      <c r="BQ26" s="208" t="s">
        <v>3201</v>
      </c>
      <c r="BR26" s="208" t="s">
        <v>3201</v>
      </c>
      <c r="BS26" s="208" t="s">
        <v>3201</v>
      </c>
      <c r="BT26" s="208" t="s">
        <v>3201</v>
      </c>
      <c r="BU26" s="208" t="s">
        <v>3201</v>
      </c>
      <c r="BV26" s="210" t="s">
        <v>3201</v>
      </c>
      <c r="BW26" s="208" t="s">
        <v>3201</v>
      </c>
      <c r="BX26" s="72" t="s">
        <v>3233</v>
      </c>
      <c r="BY26" s="207" t="s">
        <v>3232</v>
      </c>
      <c r="BZ26" s="207" t="s">
        <v>3231</v>
      </c>
      <c r="CA26" s="207" t="s">
        <v>3229</v>
      </c>
      <c r="CB26" s="207" t="s">
        <v>3230</v>
      </c>
      <c r="CC26" s="234" t="s">
        <v>3228</v>
      </c>
      <c r="CD26" s="208" t="s">
        <v>3136</v>
      </c>
      <c r="CE26" s="208" t="s">
        <v>3147</v>
      </c>
      <c r="CF26" s="208" t="s">
        <v>3254</v>
      </c>
      <c r="CG26" s="207" t="s">
        <v>3373</v>
      </c>
      <c r="CH26" s="212" t="s">
        <v>3239</v>
      </c>
      <c r="CI26" s="72" t="s">
        <v>3240</v>
      </c>
      <c r="CJ26" s="212" t="s">
        <v>3256</v>
      </c>
      <c r="CK26" s="210" t="s">
        <v>3243</v>
      </c>
      <c r="CL26" s="208" t="s">
        <v>3372</v>
      </c>
      <c r="CM26" s="210" t="s">
        <v>3247</v>
      </c>
      <c r="CN26" s="210" t="s">
        <v>3248</v>
      </c>
      <c r="CO26" s="208" t="s">
        <v>3251</v>
      </c>
      <c r="CP26" s="208" t="s">
        <v>3251</v>
      </c>
    </row>
    <row r="27" spans="1:125">
      <c r="A27">
        <v>154</v>
      </c>
      <c r="B27">
        <v>4</v>
      </c>
      <c r="C27" t="s">
        <v>65</v>
      </c>
      <c r="D27" t="s">
        <v>66</v>
      </c>
      <c r="E27" t="e">
        <f t="shared" si="0"/>
        <v>#REF!</v>
      </c>
      <c r="F27" t="s">
        <v>66</v>
      </c>
      <c r="K27" s="1" t="s">
        <v>282</v>
      </c>
      <c r="L27" s="1">
        <f>VLOOKUP(K27,context!K$2:N$349,3,FALSE)</f>
        <v>1</v>
      </c>
      <c r="M27" s="1">
        <f>VLOOKUP(K27,context!K$2:N$349,4,FALSE)</f>
        <v>0</v>
      </c>
      <c r="N27" s="205" t="s">
        <v>3164</v>
      </c>
      <c r="O27" s="211" t="s">
        <v>3147</v>
      </c>
      <c r="P27" s="209" t="s">
        <v>3147</v>
      </c>
      <c r="Q27" s="205" t="s">
        <v>3147</v>
      </c>
      <c r="R27" s="72" t="s">
        <v>3144</v>
      </c>
      <c r="S27" s="210" t="s">
        <v>3136</v>
      </c>
      <c r="T27" s="210" t="s">
        <v>3144</v>
      </c>
      <c r="U27" s="210" t="s">
        <v>3146</v>
      </c>
      <c r="V27" s="72" t="s">
        <v>3145</v>
      </c>
      <c r="W27" s="72" t="s">
        <v>3142</v>
      </c>
      <c r="X27" s="207" t="s">
        <v>3139</v>
      </c>
      <c r="Y27" s="257" t="s">
        <v>3140</v>
      </c>
      <c r="Z27" s="205" t="s">
        <v>3152</v>
      </c>
      <c r="AA27" s="211" t="s">
        <v>3147</v>
      </c>
      <c r="AB27" s="210" t="s">
        <v>3152</v>
      </c>
      <c r="AC27" s="207" t="s">
        <v>3147</v>
      </c>
      <c r="AD27" s="72" t="s">
        <v>3146</v>
      </c>
      <c r="AE27" s="210" t="s">
        <v>3171</v>
      </c>
      <c r="AF27" s="210" t="s">
        <v>3173</v>
      </c>
      <c r="AG27" s="210" t="s">
        <v>3163</v>
      </c>
      <c r="AH27" s="72" t="s">
        <v>3160</v>
      </c>
      <c r="AI27" s="72" t="s">
        <v>3160</v>
      </c>
      <c r="AJ27" s="72" t="s">
        <v>3169</v>
      </c>
      <c r="AK27" s="72" t="s">
        <v>3179</v>
      </c>
      <c r="AL27" s="210" t="s">
        <v>3181</v>
      </c>
      <c r="AM27" s="72" t="s">
        <v>3180</v>
      </c>
      <c r="AN27" s="208" t="s">
        <v>3152</v>
      </c>
      <c r="AO27" s="208" t="s">
        <v>3136</v>
      </c>
      <c r="AP27" s="234" t="s">
        <v>3140</v>
      </c>
      <c r="AQ27" s="208" t="s">
        <v>3136</v>
      </c>
      <c r="AR27" s="208" t="s">
        <v>3136</v>
      </c>
      <c r="AS27" s="208" t="s">
        <v>3136</v>
      </c>
      <c r="AT27" s="208" t="s">
        <v>3136</v>
      </c>
      <c r="AU27" s="208" t="s">
        <v>3136</v>
      </c>
      <c r="AV27" s="208" t="s">
        <v>3136</v>
      </c>
      <c r="AW27" s="208" t="s">
        <v>3136</v>
      </c>
      <c r="AX27" s="210" t="s">
        <v>3184</v>
      </c>
      <c r="AY27" s="208" t="s">
        <v>3198</v>
      </c>
      <c r="AZ27" s="208" t="s">
        <v>3198</v>
      </c>
      <c r="BA27" s="208" t="s">
        <v>3198</v>
      </c>
      <c r="BB27" s="210" t="s">
        <v>3198</v>
      </c>
      <c r="BC27" s="208" t="s">
        <v>3198</v>
      </c>
      <c r="BD27" s="210" t="s">
        <v>3199</v>
      </c>
      <c r="BE27" s="208" t="s">
        <v>3198</v>
      </c>
      <c r="BF27" s="208" t="s">
        <v>3198</v>
      </c>
      <c r="BG27" s="208" t="s">
        <v>3198</v>
      </c>
      <c r="BH27" s="210" t="s">
        <v>3198</v>
      </c>
      <c r="BI27" s="210" t="s">
        <v>3198</v>
      </c>
      <c r="BJ27" s="208" t="s">
        <v>3198</v>
      </c>
      <c r="BK27" s="208" t="s">
        <v>3198</v>
      </c>
      <c r="BL27" s="208" t="s">
        <v>3198</v>
      </c>
      <c r="BM27" s="208" t="s">
        <v>3198</v>
      </c>
      <c r="BN27" s="208" t="s">
        <v>3201</v>
      </c>
      <c r="BO27" s="208" t="s">
        <v>3259</v>
      </c>
      <c r="BP27" s="208" t="s">
        <v>3201</v>
      </c>
      <c r="BQ27" s="208" t="s">
        <v>3201</v>
      </c>
      <c r="BR27" s="208" t="s">
        <v>3201</v>
      </c>
      <c r="BS27" s="208" t="s">
        <v>3201</v>
      </c>
      <c r="BT27" s="208" t="s">
        <v>3201</v>
      </c>
      <c r="BU27" s="208" t="s">
        <v>3201</v>
      </c>
      <c r="BV27" s="210" t="s">
        <v>3201</v>
      </c>
      <c r="BW27" s="208" t="s">
        <v>3201</v>
      </c>
      <c r="BX27" s="72" t="s">
        <v>3233</v>
      </c>
      <c r="BY27" s="207" t="s">
        <v>3232</v>
      </c>
      <c r="BZ27" s="207" t="s">
        <v>3231</v>
      </c>
      <c r="CA27" s="207" t="s">
        <v>3229</v>
      </c>
      <c r="CB27" s="207" t="s">
        <v>3230</v>
      </c>
      <c r="CC27" s="234" t="s">
        <v>3228</v>
      </c>
      <c r="CD27" s="208" t="s">
        <v>3136</v>
      </c>
      <c r="CE27" s="208" t="s">
        <v>3147</v>
      </c>
      <c r="CF27" s="208" t="s">
        <v>3254</v>
      </c>
      <c r="CG27" s="207" t="s">
        <v>3373</v>
      </c>
      <c r="CH27" s="212" t="s">
        <v>3239</v>
      </c>
      <c r="CI27" s="207" t="s">
        <v>3240</v>
      </c>
      <c r="CJ27" s="212" t="s">
        <v>3256</v>
      </c>
      <c r="CK27" s="208" t="s">
        <v>3243</v>
      </c>
      <c r="CL27" s="208" t="s">
        <v>3372</v>
      </c>
      <c r="CM27" s="208" t="s">
        <v>3247</v>
      </c>
      <c r="CN27" s="208" t="s">
        <v>3248</v>
      </c>
      <c r="CO27" s="208" t="s">
        <v>3251</v>
      </c>
      <c r="CP27" s="208" t="s">
        <v>3251</v>
      </c>
    </row>
    <row r="28" spans="1:125">
      <c r="A28">
        <v>210</v>
      </c>
      <c r="B28">
        <v>4</v>
      </c>
      <c r="C28" t="s">
        <v>65</v>
      </c>
      <c r="D28" t="s">
        <v>66</v>
      </c>
      <c r="E28" t="e">
        <f t="shared" si="0"/>
        <v>#REF!</v>
      </c>
      <c r="F28" t="s">
        <v>66</v>
      </c>
      <c r="K28" s="1" t="s">
        <v>3320</v>
      </c>
      <c r="L28" s="1">
        <f>VLOOKUP(K28,context!K$2:N$349,3,FALSE)</f>
        <v>1</v>
      </c>
      <c r="M28" s="1">
        <f>VLOOKUP(K28,context!K$2:N$349,4,FALSE)</f>
        <v>0</v>
      </c>
      <c r="N28" s="205" t="s">
        <v>3164</v>
      </c>
      <c r="O28" s="211" t="s">
        <v>3147</v>
      </c>
      <c r="P28" s="209" t="s">
        <v>3147</v>
      </c>
      <c r="Q28" s="205" t="s">
        <v>3147</v>
      </c>
      <c r="R28" s="72" t="s">
        <v>3144</v>
      </c>
      <c r="S28" s="210" t="s">
        <v>3136</v>
      </c>
      <c r="T28" s="210" t="s">
        <v>3144</v>
      </c>
      <c r="U28" s="210" t="s">
        <v>3146</v>
      </c>
      <c r="V28" s="72" t="s">
        <v>3145</v>
      </c>
      <c r="W28" s="72" t="s">
        <v>3142</v>
      </c>
      <c r="X28" s="207" t="s">
        <v>3139</v>
      </c>
      <c r="Y28" s="205" t="s">
        <v>3139</v>
      </c>
      <c r="Z28" s="205" t="s">
        <v>3152</v>
      </c>
      <c r="AA28" s="211" t="s">
        <v>3147</v>
      </c>
      <c r="AB28" s="210" t="s">
        <v>3152</v>
      </c>
      <c r="AC28" s="207" t="s">
        <v>3147</v>
      </c>
      <c r="AD28" s="72" t="s">
        <v>3146</v>
      </c>
      <c r="AE28" s="210" t="s">
        <v>3171</v>
      </c>
      <c r="AF28" s="210" t="s">
        <v>3173</v>
      </c>
      <c r="AG28" s="72" t="s">
        <v>3163</v>
      </c>
      <c r="AH28" s="72" t="s">
        <v>3160</v>
      </c>
      <c r="AI28" s="72" t="s">
        <v>3160</v>
      </c>
      <c r="AJ28" s="72" t="s">
        <v>3169</v>
      </c>
      <c r="AK28" s="72" t="s">
        <v>3179</v>
      </c>
      <c r="AL28" s="210" t="s">
        <v>3181</v>
      </c>
      <c r="AM28" s="72" t="s">
        <v>3180</v>
      </c>
      <c r="AN28" s="208" t="s">
        <v>3152</v>
      </c>
      <c r="AO28" s="208" t="s">
        <v>3136</v>
      </c>
      <c r="AP28" s="234" t="s">
        <v>3140</v>
      </c>
      <c r="AQ28" s="208" t="s">
        <v>3136</v>
      </c>
      <c r="AR28" s="208" t="s">
        <v>3136</v>
      </c>
      <c r="AS28" s="208" t="s">
        <v>3136</v>
      </c>
      <c r="AT28" s="208" t="s">
        <v>3136</v>
      </c>
      <c r="AU28" s="208" t="s">
        <v>3136</v>
      </c>
      <c r="AV28" s="208" t="s">
        <v>3136</v>
      </c>
      <c r="AW28" s="208" t="s">
        <v>3136</v>
      </c>
      <c r="AX28" s="210" t="s">
        <v>3184</v>
      </c>
      <c r="AY28" s="208" t="s">
        <v>3198</v>
      </c>
      <c r="AZ28" s="208" t="s">
        <v>3198</v>
      </c>
      <c r="BA28" s="208" t="s">
        <v>3198</v>
      </c>
      <c r="BB28" s="210" t="s">
        <v>3198</v>
      </c>
      <c r="BC28" s="208" t="s">
        <v>3198</v>
      </c>
      <c r="BD28" s="210" t="s">
        <v>3199</v>
      </c>
      <c r="BE28" s="210" t="s">
        <v>3198</v>
      </c>
      <c r="BF28" s="210" t="s">
        <v>3198</v>
      </c>
      <c r="BG28" s="210" t="s">
        <v>3198</v>
      </c>
      <c r="BH28" s="210" t="s">
        <v>3198</v>
      </c>
      <c r="BI28" s="210" t="s">
        <v>3198</v>
      </c>
      <c r="BJ28" s="208" t="s">
        <v>3198</v>
      </c>
      <c r="BK28" s="208" t="s">
        <v>3198</v>
      </c>
      <c r="BL28" s="208" t="s">
        <v>3198</v>
      </c>
      <c r="BM28" s="208" t="s">
        <v>3198</v>
      </c>
      <c r="BN28" s="208" t="s">
        <v>3201</v>
      </c>
      <c r="BO28" s="208" t="s">
        <v>3259</v>
      </c>
      <c r="BP28" s="208" t="s">
        <v>3201</v>
      </c>
      <c r="BQ28" s="208" t="s">
        <v>3201</v>
      </c>
      <c r="BR28" s="208" t="s">
        <v>3201</v>
      </c>
      <c r="BS28" s="208" t="s">
        <v>3201</v>
      </c>
      <c r="BT28" s="208" t="s">
        <v>3201</v>
      </c>
      <c r="BU28" s="208" t="s">
        <v>3201</v>
      </c>
      <c r="BV28" s="210" t="s">
        <v>3201</v>
      </c>
      <c r="BW28" s="208" t="s">
        <v>3201</v>
      </c>
      <c r="BX28" s="72" t="s">
        <v>3233</v>
      </c>
      <c r="BY28" s="207" t="s">
        <v>3232</v>
      </c>
      <c r="BZ28" s="207" t="s">
        <v>3231</v>
      </c>
      <c r="CA28" s="207" t="s">
        <v>3229</v>
      </c>
      <c r="CB28" s="207" t="s">
        <v>3230</v>
      </c>
      <c r="CC28" s="234" t="s">
        <v>3228</v>
      </c>
      <c r="CD28" s="208" t="s">
        <v>3136</v>
      </c>
      <c r="CE28" s="208" t="s">
        <v>3147</v>
      </c>
      <c r="CF28" s="208" t="s">
        <v>3254</v>
      </c>
      <c r="CG28" s="207" t="s">
        <v>3373</v>
      </c>
      <c r="CH28" s="212" t="s">
        <v>3239</v>
      </c>
      <c r="CI28" s="207" t="s">
        <v>3240</v>
      </c>
      <c r="CJ28" s="212" t="s">
        <v>3256</v>
      </c>
      <c r="CK28" s="210" t="s">
        <v>3243</v>
      </c>
      <c r="CL28" s="208" t="s">
        <v>3372</v>
      </c>
      <c r="CM28" s="208" t="s">
        <v>3247</v>
      </c>
      <c r="CN28" s="208" t="s">
        <v>3248</v>
      </c>
      <c r="CO28" s="208" t="s">
        <v>3251</v>
      </c>
      <c r="CP28" s="208" t="s">
        <v>3251</v>
      </c>
    </row>
    <row r="29" spans="1:125">
      <c r="A29">
        <v>228</v>
      </c>
      <c r="B29">
        <v>4</v>
      </c>
      <c r="C29" t="s">
        <v>65</v>
      </c>
      <c r="D29" t="s">
        <v>66</v>
      </c>
      <c r="E29" t="e">
        <f t="shared" si="0"/>
        <v>#REF!</v>
      </c>
      <c r="F29" t="s">
        <v>66</v>
      </c>
      <c r="K29" s="1" t="s">
        <v>2461</v>
      </c>
      <c r="L29" s="1">
        <f>VLOOKUP(K29,context!K$2:N$349,3,FALSE)</f>
        <v>1</v>
      </c>
      <c r="M29" s="1">
        <f>VLOOKUP(K29,context!K$2:N$349,4,FALSE)</f>
        <v>0</v>
      </c>
      <c r="N29" s="205" t="s">
        <v>3164</v>
      </c>
      <c r="O29" s="211" t="s">
        <v>3147</v>
      </c>
      <c r="P29" s="209" t="s">
        <v>3147</v>
      </c>
      <c r="Q29" s="205" t="s">
        <v>3147</v>
      </c>
      <c r="R29" s="72" t="s">
        <v>3144</v>
      </c>
      <c r="S29" s="210" t="s">
        <v>3136</v>
      </c>
      <c r="T29" s="210" t="s">
        <v>3144</v>
      </c>
      <c r="U29" s="210" t="s">
        <v>3146</v>
      </c>
      <c r="V29" s="72" t="s">
        <v>3145</v>
      </c>
      <c r="W29" s="72" t="s">
        <v>3142</v>
      </c>
      <c r="X29" s="207" t="s">
        <v>3139</v>
      </c>
      <c r="Y29" s="205" t="s">
        <v>3139</v>
      </c>
      <c r="Z29" s="205" t="s">
        <v>3152</v>
      </c>
      <c r="AA29" s="211" t="s">
        <v>3147</v>
      </c>
      <c r="AB29" s="210" t="s">
        <v>3152</v>
      </c>
      <c r="AC29" s="207" t="s">
        <v>3147</v>
      </c>
      <c r="AD29" s="72" t="s">
        <v>3146</v>
      </c>
      <c r="AE29" s="210" t="s">
        <v>3171</v>
      </c>
      <c r="AF29" s="210" t="s">
        <v>3173</v>
      </c>
      <c r="AG29" s="72" t="s">
        <v>3163</v>
      </c>
      <c r="AH29" s="72" t="s">
        <v>3160</v>
      </c>
      <c r="AI29" s="72" t="s">
        <v>3160</v>
      </c>
      <c r="AJ29" s="72" t="s">
        <v>3169</v>
      </c>
      <c r="AK29" s="72" t="s">
        <v>3179</v>
      </c>
      <c r="AL29" s="210" t="s">
        <v>3181</v>
      </c>
      <c r="AM29" s="72" t="s">
        <v>3180</v>
      </c>
      <c r="AN29" s="207" t="s">
        <v>3181</v>
      </c>
      <c r="AO29" s="208" t="s">
        <v>3136</v>
      </c>
      <c r="AP29" s="234" t="s">
        <v>3140</v>
      </c>
      <c r="AQ29" s="208" t="s">
        <v>3136</v>
      </c>
      <c r="AR29" s="208" t="s">
        <v>3136</v>
      </c>
      <c r="AS29" s="208" t="s">
        <v>3136</v>
      </c>
      <c r="AT29" s="208" t="s">
        <v>3136</v>
      </c>
      <c r="AU29" s="208" t="s">
        <v>3136</v>
      </c>
      <c r="AV29" s="208" t="s">
        <v>3136</v>
      </c>
      <c r="AW29" s="208" t="s">
        <v>3136</v>
      </c>
      <c r="AX29" s="210" t="s">
        <v>3184</v>
      </c>
      <c r="AY29" s="208" t="s">
        <v>3198</v>
      </c>
      <c r="AZ29" s="208" t="s">
        <v>3198</v>
      </c>
      <c r="BA29" s="208" t="s">
        <v>3198</v>
      </c>
      <c r="BB29" s="210" t="s">
        <v>3198</v>
      </c>
      <c r="BC29" s="208" t="s">
        <v>3198</v>
      </c>
      <c r="BD29" s="210" t="s">
        <v>3199</v>
      </c>
      <c r="BE29" s="208" t="s">
        <v>3198</v>
      </c>
      <c r="BF29" s="210" t="s">
        <v>3198</v>
      </c>
      <c r="BG29" s="210" t="s">
        <v>3198</v>
      </c>
      <c r="BH29" s="210" t="s">
        <v>3198</v>
      </c>
      <c r="BI29" s="210" t="s">
        <v>3198</v>
      </c>
      <c r="BJ29" s="208" t="s">
        <v>3198</v>
      </c>
      <c r="BK29" s="208" t="s">
        <v>3198</v>
      </c>
      <c r="BL29" s="208" t="s">
        <v>3198</v>
      </c>
      <c r="BM29" s="208" t="s">
        <v>3198</v>
      </c>
      <c r="BN29" s="208" t="s">
        <v>3201</v>
      </c>
      <c r="BO29" s="208" t="s">
        <v>3259</v>
      </c>
      <c r="BP29" s="208" t="s">
        <v>3201</v>
      </c>
      <c r="BQ29" s="208" t="s">
        <v>3201</v>
      </c>
      <c r="BR29" s="208" t="s">
        <v>3201</v>
      </c>
      <c r="BS29" s="208" t="s">
        <v>3201</v>
      </c>
      <c r="BT29" s="208" t="s">
        <v>3201</v>
      </c>
      <c r="BU29" s="208" t="s">
        <v>3201</v>
      </c>
      <c r="BV29" s="210" t="s">
        <v>3201</v>
      </c>
      <c r="BW29" s="208" t="s">
        <v>3201</v>
      </c>
      <c r="BX29" s="72" t="s">
        <v>3233</v>
      </c>
      <c r="BY29" s="207" t="s">
        <v>3232</v>
      </c>
      <c r="BZ29" s="207" t="s">
        <v>3231</v>
      </c>
      <c r="CA29" s="207" t="s">
        <v>3229</v>
      </c>
      <c r="CB29" s="207" t="s">
        <v>3230</v>
      </c>
      <c r="CC29" s="234" t="s">
        <v>3228</v>
      </c>
      <c r="CD29" s="208" t="s">
        <v>3136</v>
      </c>
      <c r="CE29" s="208" t="s">
        <v>3147</v>
      </c>
      <c r="CF29" s="208" t="s">
        <v>3254</v>
      </c>
      <c r="CG29" s="207" t="s">
        <v>3373</v>
      </c>
      <c r="CH29" s="212" t="s">
        <v>3239</v>
      </c>
      <c r="CI29" s="208" t="s">
        <v>3240</v>
      </c>
      <c r="CJ29" s="212" t="s">
        <v>3256</v>
      </c>
      <c r="CK29" s="234" t="s">
        <v>3140</v>
      </c>
      <c r="CL29" s="208" t="s">
        <v>3372</v>
      </c>
      <c r="CM29" s="208" t="s">
        <v>3247</v>
      </c>
      <c r="CN29" s="208" t="s">
        <v>3248</v>
      </c>
      <c r="CO29" s="208" t="s">
        <v>3251</v>
      </c>
      <c r="CP29" s="208" t="s">
        <v>3251</v>
      </c>
    </row>
    <row r="30" spans="1:125">
      <c r="A30">
        <v>313</v>
      </c>
      <c r="B30">
        <v>4</v>
      </c>
      <c r="C30" t="s">
        <v>65</v>
      </c>
      <c r="D30" t="s">
        <v>66</v>
      </c>
      <c r="E30" t="e">
        <f t="shared" si="0"/>
        <v>#REF!</v>
      </c>
      <c r="F30" t="s">
        <v>66</v>
      </c>
      <c r="K30" s="1" t="s">
        <v>981</v>
      </c>
      <c r="L30" s="1">
        <f>VLOOKUP(K30,context!K$2:N$349,3,FALSE)</f>
        <v>1</v>
      </c>
      <c r="M30" s="1">
        <f>VLOOKUP(K30,context!K$2:N$349,4,FALSE)</f>
        <v>0</v>
      </c>
      <c r="N30" s="205" t="s">
        <v>3164</v>
      </c>
      <c r="O30" s="211" t="s">
        <v>3147</v>
      </c>
      <c r="P30" s="209" t="s">
        <v>3147</v>
      </c>
      <c r="Q30" s="205" t="s">
        <v>3147</v>
      </c>
      <c r="R30" s="72" t="s">
        <v>3144</v>
      </c>
      <c r="S30" s="210" t="s">
        <v>3136</v>
      </c>
      <c r="T30" s="210" t="s">
        <v>3144</v>
      </c>
      <c r="U30" s="210" t="s">
        <v>3146</v>
      </c>
      <c r="V30" s="72" t="s">
        <v>3145</v>
      </c>
      <c r="W30" s="72" t="s">
        <v>3142</v>
      </c>
      <c r="X30" s="208" t="s">
        <v>3139</v>
      </c>
      <c r="Y30" s="205" t="s">
        <v>3139</v>
      </c>
      <c r="Z30" s="205" t="s">
        <v>3152</v>
      </c>
      <c r="AA30" s="211" t="s">
        <v>3147</v>
      </c>
      <c r="AB30" s="210" t="s">
        <v>3152</v>
      </c>
      <c r="AC30" s="207" t="s">
        <v>3147</v>
      </c>
      <c r="AD30" s="72" t="s">
        <v>3146</v>
      </c>
      <c r="AE30" s="210" t="s">
        <v>3171</v>
      </c>
      <c r="AF30" s="210" t="s">
        <v>3173</v>
      </c>
      <c r="AG30" s="72" t="s">
        <v>3163</v>
      </c>
      <c r="AH30" s="72" t="s">
        <v>3160</v>
      </c>
      <c r="AI30" s="72" t="s">
        <v>3160</v>
      </c>
      <c r="AJ30" s="72" t="s">
        <v>3169</v>
      </c>
      <c r="AK30" s="72" t="s">
        <v>3179</v>
      </c>
      <c r="AL30" s="210" t="s">
        <v>3181</v>
      </c>
      <c r="AM30" s="72" t="s">
        <v>3180</v>
      </c>
      <c r="AN30" s="208" t="s">
        <v>3152</v>
      </c>
      <c r="AO30" s="208" t="s">
        <v>3136</v>
      </c>
      <c r="AP30" s="234" t="s">
        <v>3140</v>
      </c>
      <c r="AQ30" s="208" t="s">
        <v>3136</v>
      </c>
      <c r="AR30" s="208" t="s">
        <v>3136</v>
      </c>
      <c r="AS30" s="208" t="s">
        <v>3136</v>
      </c>
      <c r="AT30" s="208" t="s">
        <v>3136</v>
      </c>
      <c r="AU30" s="208" t="s">
        <v>3136</v>
      </c>
      <c r="AV30" s="208" t="s">
        <v>3136</v>
      </c>
      <c r="AW30" s="208" t="s">
        <v>3136</v>
      </c>
      <c r="AX30" s="210" t="s">
        <v>3184</v>
      </c>
      <c r="AY30" s="208" t="s">
        <v>3198</v>
      </c>
      <c r="AZ30" s="208" t="s">
        <v>3198</v>
      </c>
      <c r="BA30" s="208" t="s">
        <v>3198</v>
      </c>
      <c r="BB30" s="210" t="s">
        <v>3198</v>
      </c>
      <c r="BC30" s="208" t="s">
        <v>3198</v>
      </c>
      <c r="BD30" s="210" t="s">
        <v>3199</v>
      </c>
      <c r="BE30" s="210" t="s">
        <v>3198</v>
      </c>
      <c r="BF30" s="208" t="s">
        <v>3198</v>
      </c>
      <c r="BG30" s="208" t="s">
        <v>3198</v>
      </c>
      <c r="BH30" s="210" t="s">
        <v>3198</v>
      </c>
      <c r="BI30" s="210" t="s">
        <v>3198</v>
      </c>
      <c r="BJ30" s="208" t="s">
        <v>3198</v>
      </c>
      <c r="BK30" s="208" t="s">
        <v>3198</v>
      </c>
      <c r="BL30" s="208" t="s">
        <v>3198</v>
      </c>
      <c r="BM30" s="208" t="s">
        <v>3198</v>
      </c>
      <c r="BN30" s="210" t="s">
        <v>3201</v>
      </c>
      <c r="BO30" s="208" t="s">
        <v>3259</v>
      </c>
      <c r="BP30" s="208" t="s">
        <v>3201</v>
      </c>
      <c r="BQ30" s="208" t="s">
        <v>3201</v>
      </c>
      <c r="BR30" s="208" t="s">
        <v>3201</v>
      </c>
      <c r="BS30" s="208" t="s">
        <v>3201</v>
      </c>
      <c r="BT30" s="208" t="s">
        <v>3201</v>
      </c>
      <c r="BU30" s="210" t="s">
        <v>3201</v>
      </c>
      <c r="BV30" s="210" t="s">
        <v>3201</v>
      </c>
      <c r="BW30" s="208" t="s">
        <v>3201</v>
      </c>
      <c r="BX30" s="72" t="s">
        <v>3233</v>
      </c>
      <c r="BY30" s="207" t="s">
        <v>3232</v>
      </c>
      <c r="BZ30" s="207" t="s">
        <v>3231</v>
      </c>
      <c r="CA30" s="207" t="s">
        <v>3229</v>
      </c>
      <c r="CB30" s="207" t="s">
        <v>3230</v>
      </c>
      <c r="CC30" s="234" t="s">
        <v>3228</v>
      </c>
      <c r="CD30" s="208" t="s">
        <v>3136</v>
      </c>
      <c r="CE30" s="208" t="s">
        <v>3147</v>
      </c>
      <c r="CF30" s="208" t="s">
        <v>3254</v>
      </c>
      <c r="CG30" s="207" t="s">
        <v>3373</v>
      </c>
      <c r="CH30" s="212" t="s">
        <v>3239</v>
      </c>
      <c r="CI30" s="72" t="s">
        <v>3240</v>
      </c>
      <c r="CJ30" s="212" t="s">
        <v>3256</v>
      </c>
      <c r="CK30" s="210" t="s">
        <v>3243</v>
      </c>
      <c r="CL30" s="207" t="s">
        <v>3372</v>
      </c>
      <c r="CM30" s="207" t="s">
        <v>3247</v>
      </c>
      <c r="CN30" s="207" t="s">
        <v>3248</v>
      </c>
      <c r="CO30" s="207" t="s">
        <v>3251</v>
      </c>
      <c r="CP30" s="207" t="s">
        <v>3251</v>
      </c>
    </row>
    <row r="31" spans="1:125">
      <c r="A31">
        <v>324</v>
      </c>
      <c r="B31">
        <v>4</v>
      </c>
      <c r="C31" t="s">
        <v>188</v>
      </c>
      <c r="D31" t="s">
        <v>182</v>
      </c>
      <c r="E31" t="e">
        <f t="shared" si="0"/>
        <v>#REF!</v>
      </c>
      <c r="F31" t="s">
        <v>66</v>
      </c>
      <c r="K31" s="1" t="s">
        <v>223</v>
      </c>
      <c r="L31" s="1">
        <f>VLOOKUP(K31,context!K$2:N$349,3,FALSE)</f>
        <v>1</v>
      </c>
      <c r="M31" s="1">
        <f>VLOOKUP(K31,context!K$2:N$349,4,FALSE)</f>
        <v>0</v>
      </c>
      <c r="N31" s="205" t="s">
        <v>3164</v>
      </c>
      <c r="O31" s="211" t="s">
        <v>3147</v>
      </c>
      <c r="P31" s="209" t="s">
        <v>3147</v>
      </c>
      <c r="Q31" s="205" t="s">
        <v>3147</v>
      </c>
      <c r="R31" s="72" t="s">
        <v>3144</v>
      </c>
      <c r="S31" s="210" t="s">
        <v>3136</v>
      </c>
      <c r="T31" s="208" t="s">
        <v>3144</v>
      </c>
      <c r="U31" s="210" t="s">
        <v>3146</v>
      </c>
      <c r="V31" s="72" t="s">
        <v>3145</v>
      </c>
      <c r="W31" s="72" t="s">
        <v>3142</v>
      </c>
      <c r="X31" s="208" t="s">
        <v>3139</v>
      </c>
      <c r="Y31" s="257" t="s">
        <v>3140</v>
      </c>
      <c r="Z31" s="205" t="s">
        <v>3152</v>
      </c>
      <c r="AA31" s="211" t="s">
        <v>3147</v>
      </c>
      <c r="AB31" s="210" t="s">
        <v>3152</v>
      </c>
      <c r="AC31" s="207" t="s">
        <v>3147</v>
      </c>
      <c r="AD31" s="72" t="s">
        <v>3146</v>
      </c>
      <c r="AE31" s="210" t="s">
        <v>3171</v>
      </c>
      <c r="AF31" s="210" t="s">
        <v>3173</v>
      </c>
      <c r="AG31" s="72" t="s">
        <v>3163</v>
      </c>
      <c r="AH31" s="72" t="s">
        <v>3160</v>
      </c>
      <c r="AI31" s="72" t="s">
        <v>3160</v>
      </c>
      <c r="AJ31" s="72" t="s">
        <v>3168</v>
      </c>
      <c r="AK31" s="72" t="s">
        <v>3179</v>
      </c>
      <c r="AL31" s="210" t="s">
        <v>3181</v>
      </c>
      <c r="AM31" s="72" t="s">
        <v>3180</v>
      </c>
      <c r="AN31" s="208" t="s">
        <v>3152</v>
      </c>
      <c r="AO31" s="208" t="s">
        <v>3136</v>
      </c>
      <c r="AP31" s="234" t="s">
        <v>3140</v>
      </c>
      <c r="AQ31" s="208" t="s">
        <v>3136</v>
      </c>
      <c r="AR31" s="234" t="s">
        <v>3140</v>
      </c>
      <c r="AS31" s="208" t="s">
        <v>3136</v>
      </c>
      <c r="AT31" s="208" t="s">
        <v>3136</v>
      </c>
      <c r="AU31" s="208" t="s">
        <v>3136</v>
      </c>
      <c r="AV31" s="208" t="s">
        <v>3136</v>
      </c>
      <c r="AW31" s="208" t="s">
        <v>3136</v>
      </c>
      <c r="AX31" s="210" t="s">
        <v>3184</v>
      </c>
      <c r="AY31" s="208" t="s">
        <v>3198</v>
      </c>
      <c r="AZ31" s="208" t="s">
        <v>3198</v>
      </c>
      <c r="BA31" s="208" t="s">
        <v>3198</v>
      </c>
      <c r="BB31" s="210" t="s">
        <v>3198</v>
      </c>
      <c r="BC31" s="208" t="s">
        <v>3198</v>
      </c>
      <c r="BD31" s="210" t="s">
        <v>3199</v>
      </c>
      <c r="BE31" s="210" t="s">
        <v>3198</v>
      </c>
      <c r="BF31" s="210" t="s">
        <v>3198</v>
      </c>
      <c r="BG31" s="210" t="s">
        <v>3198</v>
      </c>
      <c r="BH31" s="210" t="s">
        <v>3198</v>
      </c>
      <c r="BI31" s="210" t="s">
        <v>3198</v>
      </c>
      <c r="BJ31" s="208" t="s">
        <v>3198</v>
      </c>
      <c r="BK31" s="208" t="s">
        <v>3198</v>
      </c>
      <c r="BL31" s="208" t="s">
        <v>3198</v>
      </c>
      <c r="BM31" s="208" t="s">
        <v>3198</v>
      </c>
      <c r="BN31" s="208" t="s">
        <v>3201</v>
      </c>
      <c r="BO31" s="208" t="s">
        <v>3259</v>
      </c>
      <c r="BP31" s="208" t="s">
        <v>3201</v>
      </c>
      <c r="BQ31" s="210" t="s">
        <v>3201</v>
      </c>
      <c r="BR31" s="208" t="s">
        <v>3201</v>
      </c>
      <c r="BS31" s="208" t="s">
        <v>3201</v>
      </c>
      <c r="BT31" s="208" t="s">
        <v>3201</v>
      </c>
      <c r="BU31" s="210" t="s">
        <v>3201</v>
      </c>
      <c r="BV31" s="210" t="s">
        <v>3201</v>
      </c>
      <c r="BW31" s="208" t="s">
        <v>3201</v>
      </c>
      <c r="BX31" s="72" t="s">
        <v>3233</v>
      </c>
      <c r="BY31" s="207" t="s">
        <v>3232</v>
      </c>
      <c r="BZ31" s="207" t="s">
        <v>3231</v>
      </c>
      <c r="CA31" s="207" t="s">
        <v>3229</v>
      </c>
      <c r="CB31" s="207" t="s">
        <v>3230</v>
      </c>
      <c r="CC31" s="234" t="s">
        <v>3228</v>
      </c>
      <c r="CD31" s="208" t="s">
        <v>3136</v>
      </c>
      <c r="CE31" s="208" t="s">
        <v>3147</v>
      </c>
      <c r="CF31" s="208" t="s">
        <v>3254</v>
      </c>
      <c r="CG31" s="207" t="s">
        <v>3373</v>
      </c>
      <c r="CH31" s="212" t="s">
        <v>3239</v>
      </c>
      <c r="CI31" s="72" t="s">
        <v>3240</v>
      </c>
      <c r="CJ31" s="212" t="s">
        <v>3256</v>
      </c>
      <c r="CK31" s="234" t="s">
        <v>3140</v>
      </c>
      <c r="CL31" s="208" t="s">
        <v>3372</v>
      </c>
      <c r="CM31" s="234" t="s">
        <v>3140</v>
      </c>
      <c r="CN31" s="234" t="s">
        <v>3140</v>
      </c>
      <c r="CO31" s="234" t="s">
        <v>3140</v>
      </c>
      <c r="CP31" s="234" t="s">
        <v>3140</v>
      </c>
    </row>
    <row r="32" spans="1:125">
      <c r="A32">
        <v>329</v>
      </c>
      <c r="B32">
        <v>4</v>
      </c>
      <c r="C32" t="s">
        <v>65</v>
      </c>
      <c r="D32" t="s">
        <v>66</v>
      </c>
      <c r="E32" t="e">
        <f t="shared" si="0"/>
        <v>#REF!</v>
      </c>
      <c r="F32" t="s">
        <v>66</v>
      </c>
      <c r="K32" s="1" t="s">
        <v>789</v>
      </c>
      <c r="L32" s="1">
        <f>VLOOKUP(K32,context!K$2:N$349,3,FALSE)</f>
        <v>1</v>
      </c>
      <c r="M32" s="1">
        <f>VLOOKUP(K32,context!K$2:N$349,4,FALSE)</f>
        <v>0</v>
      </c>
      <c r="N32" s="205" t="s">
        <v>3164</v>
      </c>
      <c r="O32" s="211" t="s">
        <v>3147</v>
      </c>
      <c r="P32" s="209" t="s">
        <v>3147</v>
      </c>
      <c r="Q32" s="205" t="s">
        <v>3147</v>
      </c>
      <c r="R32" s="72" t="s">
        <v>3144</v>
      </c>
      <c r="S32" s="210" t="s">
        <v>3136</v>
      </c>
      <c r="T32" s="210" t="s">
        <v>3144</v>
      </c>
      <c r="U32" s="210" t="s">
        <v>3146</v>
      </c>
      <c r="V32" s="72" t="s">
        <v>3145</v>
      </c>
      <c r="W32" s="72" t="s">
        <v>3142</v>
      </c>
      <c r="X32" s="207" t="s">
        <v>3139</v>
      </c>
      <c r="Y32" s="205" t="s">
        <v>3139</v>
      </c>
      <c r="Z32" s="205" t="s">
        <v>3152</v>
      </c>
      <c r="AA32" s="211" t="s">
        <v>3147</v>
      </c>
      <c r="AB32" s="210" t="s">
        <v>3152</v>
      </c>
      <c r="AC32" s="207" t="s">
        <v>3147</v>
      </c>
      <c r="AD32" s="72" t="s">
        <v>3146</v>
      </c>
      <c r="AE32" s="210" t="s">
        <v>3171</v>
      </c>
      <c r="AF32" s="210" t="s">
        <v>3173</v>
      </c>
      <c r="AG32" s="72" t="s">
        <v>3163</v>
      </c>
      <c r="AH32" s="72" t="s">
        <v>3160</v>
      </c>
      <c r="AI32" s="72" t="s">
        <v>3160</v>
      </c>
      <c r="AJ32" s="72" t="s">
        <v>3169</v>
      </c>
      <c r="AK32" s="72" t="s">
        <v>3179</v>
      </c>
      <c r="AL32" s="210" t="s">
        <v>3181</v>
      </c>
      <c r="AM32" s="72" t="s">
        <v>3180</v>
      </c>
      <c r="AN32" s="208" t="s">
        <v>3152</v>
      </c>
      <c r="AO32" s="208" t="s">
        <v>3136</v>
      </c>
      <c r="AP32" s="234" t="s">
        <v>3140</v>
      </c>
      <c r="AQ32" s="208" t="s">
        <v>3136</v>
      </c>
      <c r="AR32" s="208" t="s">
        <v>3136</v>
      </c>
      <c r="AS32" s="208" t="s">
        <v>3136</v>
      </c>
      <c r="AT32" s="208" t="s">
        <v>3136</v>
      </c>
      <c r="AU32" s="208" t="s">
        <v>3136</v>
      </c>
      <c r="AV32" s="208" t="s">
        <v>3136</v>
      </c>
      <c r="AW32" s="208" t="s">
        <v>3136</v>
      </c>
      <c r="AX32" s="210" t="s">
        <v>3184</v>
      </c>
      <c r="AY32" s="208" t="s">
        <v>3198</v>
      </c>
      <c r="AZ32" s="208" t="s">
        <v>3198</v>
      </c>
      <c r="BA32" s="208" t="s">
        <v>3198</v>
      </c>
      <c r="BB32" s="210" t="s">
        <v>3198</v>
      </c>
      <c r="BC32" s="208" t="s">
        <v>3198</v>
      </c>
      <c r="BD32" s="210" t="s">
        <v>3199</v>
      </c>
      <c r="BE32" s="210" t="s">
        <v>3198</v>
      </c>
      <c r="BF32" s="207" t="s">
        <v>3198</v>
      </c>
      <c r="BG32" s="207" t="s">
        <v>3198</v>
      </c>
      <c r="BH32" s="210" t="s">
        <v>3198</v>
      </c>
      <c r="BI32" s="210" t="s">
        <v>3198</v>
      </c>
      <c r="BJ32" s="208" t="s">
        <v>3198</v>
      </c>
      <c r="BK32" s="208" t="s">
        <v>3198</v>
      </c>
      <c r="BL32" s="208" t="s">
        <v>3198</v>
      </c>
      <c r="BM32" s="208" t="s">
        <v>3198</v>
      </c>
      <c r="BN32" s="208" t="s">
        <v>3201</v>
      </c>
      <c r="BO32" s="208" t="s">
        <v>3259</v>
      </c>
      <c r="BP32" s="208" t="s">
        <v>3201</v>
      </c>
      <c r="BQ32" s="208" t="s">
        <v>3201</v>
      </c>
      <c r="BR32" s="208" t="s">
        <v>3201</v>
      </c>
      <c r="BS32" s="208" t="s">
        <v>3201</v>
      </c>
      <c r="BT32" s="208" t="s">
        <v>3201</v>
      </c>
      <c r="BU32" s="208" t="s">
        <v>3201</v>
      </c>
      <c r="BV32" s="210" t="s">
        <v>3201</v>
      </c>
      <c r="BW32" s="208" t="s">
        <v>3201</v>
      </c>
      <c r="BX32" s="72" t="s">
        <v>3233</v>
      </c>
      <c r="BY32" s="207" t="s">
        <v>3232</v>
      </c>
      <c r="BZ32" s="207" t="s">
        <v>3231</v>
      </c>
      <c r="CA32" s="207" t="s">
        <v>3229</v>
      </c>
      <c r="CB32" s="207" t="s">
        <v>3230</v>
      </c>
      <c r="CC32" s="234" t="s">
        <v>3228</v>
      </c>
      <c r="CD32" s="208" t="s">
        <v>3136</v>
      </c>
      <c r="CE32" s="208" t="s">
        <v>3147</v>
      </c>
      <c r="CF32" s="208" t="s">
        <v>3254</v>
      </c>
      <c r="CG32" s="207" t="s">
        <v>3373</v>
      </c>
      <c r="CH32" s="212" t="s">
        <v>3239</v>
      </c>
      <c r="CI32" s="72" t="s">
        <v>3240</v>
      </c>
      <c r="CJ32" s="212" t="s">
        <v>3256</v>
      </c>
      <c r="CK32" s="234" t="s">
        <v>3140</v>
      </c>
      <c r="CL32" s="207" t="s">
        <v>3372</v>
      </c>
      <c r="CM32" s="207" t="s">
        <v>3247</v>
      </c>
      <c r="CN32" s="207" t="s">
        <v>3248</v>
      </c>
      <c r="CO32" s="208" t="s">
        <v>3251</v>
      </c>
      <c r="CP32" s="208" t="s">
        <v>3251</v>
      </c>
    </row>
    <row r="33" spans="1:94">
      <c r="A33">
        <v>239</v>
      </c>
      <c r="B33">
        <v>4</v>
      </c>
      <c r="C33" t="s">
        <v>65</v>
      </c>
      <c r="D33" t="s">
        <v>66</v>
      </c>
      <c r="E33" t="e">
        <f t="shared" si="0"/>
        <v>#REF!</v>
      </c>
      <c r="F33" t="s">
        <v>66</v>
      </c>
      <c r="K33" s="1" t="s">
        <v>420</v>
      </c>
      <c r="L33" s="1">
        <f>VLOOKUP(K33,context!K$2:N$349,3,FALSE)</f>
        <v>1</v>
      </c>
      <c r="M33" s="1">
        <f>VLOOKUP(K33,context!K$2:N$349,4,FALSE)</f>
        <v>0</v>
      </c>
      <c r="N33" s="205" t="s">
        <v>3164</v>
      </c>
      <c r="O33" s="211" t="s">
        <v>3147</v>
      </c>
      <c r="P33" s="209" t="s">
        <v>3147</v>
      </c>
      <c r="Q33" s="205" t="s">
        <v>3147</v>
      </c>
      <c r="R33" s="72" t="s">
        <v>3144</v>
      </c>
      <c r="S33" s="208" t="s">
        <v>3136</v>
      </c>
      <c r="T33" s="210" t="s">
        <v>3144</v>
      </c>
      <c r="U33" s="210" t="s">
        <v>3146</v>
      </c>
      <c r="V33" s="72" t="s">
        <v>3145</v>
      </c>
      <c r="W33" s="72" t="s">
        <v>3142</v>
      </c>
      <c r="X33" s="207" t="s">
        <v>3139</v>
      </c>
      <c r="Y33" s="205" t="s">
        <v>3139</v>
      </c>
      <c r="Z33" s="205" t="s">
        <v>3152</v>
      </c>
      <c r="AA33" s="211" t="s">
        <v>3147</v>
      </c>
      <c r="AB33" s="210" t="s">
        <v>3152</v>
      </c>
      <c r="AC33" s="207" t="s">
        <v>3147</v>
      </c>
      <c r="AD33" s="72" t="s">
        <v>3146</v>
      </c>
      <c r="AE33" s="210" t="s">
        <v>3171</v>
      </c>
      <c r="AF33" s="210" t="s">
        <v>3173</v>
      </c>
      <c r="AG33" s="72" t="s">
        <v>3163</v>
      </c>
      <c r="AH33" s="72" t="s">
        <v>3160</v>
      </c>
      <c r="AI33" s="72" t="s">
        <v>3160</v>
      </c>
      <c r="AJ33" s="72" t="s">
        <v>3169</v>
      </c>
      <c r="AK33" s="72" t="s">
        <v>3179</v>
      </c>
      <c r="AL33" s="210" t="s">
        <v>3181</v>
      </c>
      <c r="AM33" s="72" t="s">
        <v>3180</v>
      </c>
      <c r="AN33" s="208" t="s">
        <v>3152</v>
      </c>
      <c r="AO33" s="208" t="s">
        <v>3136</v>
      </c>
      <c r="AP33" s="234" t="s">
        <v>3140</v>
      </c>
      <c r="AQ33" s="208" t="s">
        <v>3136</v>
      </c>
      <c r="AR33" s="208" t="s">
        <v>3136</v>
      </c>
      <c r="AS33" s="208" t="s">
        <v>3136</v>
      </c>
      <c r="AT33" s="208" t="s">
        <v>3136</v>
      </c>
      <c r="AU33" s="208" t="s">
        <v>3136</v>
      </c>
      <c r="AV33" s="208" t="s">
        <v>3136</v>
      </c>
      <c r="AW33" s="208" t="s">
        <v>3136</v>
      </c>
      <c r="AX33" s="210" t="s">
        <v>3184</v>
      </c>
      <c r="AY33" s="208" t="s">
        <v>3198</v>
      </c>
      <c r="AZ33" s="208" t="s">
        <v>3198</v>
      </c>
      <c r="BA33" s="208" t="s">
        <v>3198</v>
      </c>
      <c r="BB33" s="210" t="s">
        <v>3198</v>
      </c>
      <c r="BC33" s="208" t="s">
        <v>3198</v>
      </c>
      <c r="BD33" s="210" t="s">
        <v>3199</v>
      </c>
      <c r="BE33" s="208" t="s">
        <v>3198</v>
      </c>
      <c r="BF33" s="208" t="s">
        <v>3198</v>
      </c>
      <c r="BG33" s="208" t="s">
        <v>3198</v>
      </c>
      <c r="BH33" s="210" t="s">
        <v>3198</v>
      </c>
      <c r="BI33" s="210" t="s">
        <v>3198</v>
      </c>
      <c r="BJ33" s="208" t="s">
        <v>3198</v>
      </c>
      <c r="BK33" s="208" t="s">
        <v>3198</v>
      </c>
      <c r="BL33" s="208" t="s">
        <v>3198</v>
      </c>
      <c r="BM33" s="208" t="s">
        <v>3198</v>
      </c>
      <c r="BN33" s="208" t="s">
        <v>3201</v>
      </c>
      <c r="BO33" s="208" t="s">
        <v>3259</v>
      </c>
      <c r="BP33" s="208" t="s">
        <v>3201</v>
      </c>
      <c r="BQ33" s="208" t="s">
        <v>3201</v>
      </c>
      <c r="BR33" s="208" t="s">
        <v>3201</v>
      </c>
      <c r="BS33" s="208" t="s">
        <v>3201</v>
      </c>
      <c r="BT33" s="208" t="s">
        <v>3201</v>
      </c>
      <c r="BU33" s="208" t="s">
        <v>3201</v>
      </c>
      <c r="BV33" s="210" t="s">
        <v>3201</v>
      </c>
      <c r="BW33" s="208" t="s">
        <v>3201</v>
      </c>
      <c r="BX33" s="72" t="s">
        <v>3233</v>
      </c>
      <c r="BY33" s="207" t="s">
        <v>3232</v>
      </c>
      <c r="BZ33" s="207" t="s">
        <v>3231</v>
      </c>
      <c r="CA33" s="207" t="s">
        <v>3229</v>
      </c>
      <c r="CB33" s="207" t="s">
        <v>3230</v>
      </c>
      <c r="CC33" s="234" t="s">
        <v>3228</v>
      </c>
      <c r="CD33" s="208" t="s">
        <v>3136</v>
      </c>
      <c r="CE33" s="208" t="s">
        <v>3147</v>
      </c>
      <c r="CF33" s="208" t="s">
        <v>3254</v>
      </c>
      <c r="CG33" s="207" t="s">
        <v>3373</v>
      </c>
      <c r="CH33" s="212" t="s">
        <v>3239</v>
      </c>
      <c r="CI33" s="207" t="s">
        <v>3240</v>
      </c>
      <c r="CJ33" s="212" t="s">
        <v>3256</v>
      </c>
      <c r="CK33" s="208" t="s">
        <v>3243</v>
      </c>
      <c r="CL33" s="208" t="s">
        <v>3372</v>
      </c>
      <c r="CM33" s="208" t="s">
        <v>3247</v>
      </c>
      <c r="CN33" s="208" t="s">
        <v>3248</v>
      </c>
      <c r="CO33" s="208" t="s">
        <v>3251</v>
      </c>
      <c r="CP33" s="208" t="s">
        <v>3251</v>
      </c>
    </row>
    <row r="34" spans="1:94">
      <c r="A34">
        <v>278</v>
      </c>
      <c r="B34">
        <v>4</v>
      </c>
      <c r="C34" t="s">
        <v>65</v>
      </c>
      <c r="D34" t="s">
        <v>66</v>
      </c>
      <c r="E34" t="e">
        <f t="shared" si="0"/>
        <v>#REF!</v>
      </c>
      <c r="F34" t="s">
        <v>66</v>
      </c>
      <c r="K34" s="1" t="s">
        <v>444</v>
      </c>
      <c r="L34" s="1">
        <f>VLOOKUP(K34,context!K$2:N$349,3,FALSE)</f>
        <v>1</v>
      </c>
      <c r="M34" s="1">
        <f>VLOOKUP(K34,context!K$2:N$349,4,FALSE)</f>
        <v>0</v>
      </c>
      <c r="N34" s="205" t="s">
        <v>3164</v>
      </c>
      <c r="O34" s="211" t="s">
        <v>3147</v>
      </c>
      <c r="P34" s="209" t="s">
        <v>3147</v>
      </c>
      <c r="Q34" s="205" t="s">
        <v>3147</v>
      </c>
      <c r="R34" s="72" t="s">
        <v>3144</v>
      </c>
      <c r="S34" s="208" t="s">
        <v>3136</v>
      </c>
      <c r="T34" s="210" t="s">
        <v>3144</v>
      </c>
      <c r="U34" s="208" t="s">
        <v>3146</v>
      </c>
      <c r="V34" s="72" t="s">
        <v>3145</v>
      </c>
      <c r="W34" s="72" t="s">
        <v>3142</v>
      </c>
      <c r="X34" s="208" t="s">
        <v>3139</v>
      </c>
      <c r="Y34" s="257" t="s">
        <v>3140</v>
      </c>
      <c r="Z34" s="209" t="s">
        <v>3152</v>
      </c>
      <c r="AA34" s="209" t="s">
        <v>3147</v>
      </c>
      <c r="AB34" s="208" t="s">
        <v>3152</v>
      </c>
      <c r="AC34" s="208" t="s">
        <v>3147</v>
      </c>
      <c r="AD34" s="208" t="s">
        <v>3146</v>
      </c>
      <c r="AE34" s="210" t="s">
        <v>3171</v>
      </c>
      <c r="AF34" s="210" t="s">
        <v>3173</v>
      </c>
      <c r="AG34" s="72" t="s">
        <v>3163</v>
      </c>
      <c r="AH34" s="72" t="s">
        <v>3160</v>
      </c>
      <c r="AI34" s="208" t="s">
        <v>3160</v>
      </c>
      <c r="AJ34" s="72" t="s">
        <v>3169</v>
      </c>
      <c r="AK34" s="72" t="s">
        <v>3179</v>
      </c>
      <c r="AL34" s="210" t="s">
        <v>3181</v>
      </c>
      <c r="AM34" s="72" t="s">
        <v>3180</v>
      </c>
      <c r="AN34" s="208" t="s">
        <v>3152</v>
      </c>
      <c r="AO34" s="208" t="s">
        <v>3136</v>
      </c>
      <c r="AP34" s="234" t="s">
        <v>3140</v>
      </c>
      <c r="AQ34" s="208" t="s">
        <v>3136</v>
      </c>
      <c r="AR34" s="234" t="s">
        <v>3140</v>
      </c>
      <c r="AS34" s="208" t="s">
        <v>3136</v>
      </c>
      <c r="AT34" s="208" t="s">
        <v>3136</v>
      </c>
      <c r="AU34" s="208" t="s">
        <v>3136</v>
      </c>
      <c r="AV34" s="208" t="s">
        <v>3136</v>
      </c>
      <c r="AW34" s="208" t="s">
        <v>3136</v>
      </c>
      <c r="AX34" s="210" t="s">
        <v>3184</v>
      </c>
      <c r="AY34" s="208" t="s">
        <v>3198</v>
      </c>
      <c r="AZ34" s="208" t="s">
        <v>3198</v>
      </c>
      <c r="BA34" s="208" t="s">
        <v>3198</v>
      </c>
      <c r="BB34" s="210" t="s">
        <v>3198</v>
      </c>
      <c r="BC34" s="208" t="s">
        <v>3198</v>
      </c>
      <c r="BD34" s="208" t="s">
        <v>3199</v>
      </c>
      <c r="BE34" s="208" t="s">
        <v>3198</v>
      </c>
      <c r="BF34" s="208" t="s">
        <v>3198</v>
      </c>
      <c r="BG34" s="208" t="s">
        <v>3198</v>
      </c>
      <c r="BH34" s="210" t="s">
        <v>3198</v>
      </c>
      <c r="BI34" s="210" t="s">
        <v>3198</v>
      </c>
      <c r="BJ34" s="208" t="s">
        <v>3198</v>
      </c>
      <c r="BK34" s="208" t="s">
        <v>3198</v>
      </c>
      <c r="BL34" s="208" t="s">
        <v>3198</v>
      </c>
      <c r="BM34" s="208" t="s">
        <v>3198</v>
      </c>
      <c r="BN34" s="208" t="s">
        <v>3201</v>
      </c>
      <c r="BO34" s="208" t="s">
        <v>3259</v>
      </c>
      <c r="BP34" s="208" t="s">
        <v>3201</v>
      </c>
      <c r="BQ34" s="208" t="s">
        <v>3201</v>
      </c>
      <c r="BR34" s="208" t="s">
        <v>3201</v>
      </c>
      <c r="BS34" s="208" t="s">
        <v>3201</v>
      </c>
      <c r="BT34" s="208" t="s">
        <v>3201</v>
      </c>
      <c r="BU34" s="208" t="s">
        <v>3201</v>
      </c>
      <c r="BV34" s="210" t="s">
        <v>3201</v>
      </c>
      <c r="BW34" s="208" t="s">
        <v>3201</v>
      </c>
      <c r="BX34" s="72" t="s">
        <v>3233</v>
      </c>
      <c r="BY34" s="207" t="s">
        <v>3232</v>
      </c>
      <c r="BZ34" s="207" t="s">
        <v>3231</v>
      </c>
      <c r="CA34" s="207" t="s">
        <v>3229</v>
      </c>
      <c r="CB34" s="207" t="s">
        <v>3230</v>
      </c>
      <c r="CC34" s="234" t="s">
        <v>3228</v>
      </c>
      <c r="CD34" s="208" t="s">
        <v>3136</v>
      </c>
      <c r="CE34" s="208" t="s">
        <v>3147</v>
      </c>
      <c r="CF34" s="208" t="s">
        <v>3254</v>
      </c>
      <c r="CG34" s="207" t="s">
        <v>3373</v>
      </c>
      <c r="CH34" s="212" t="s">
        <v>3239</v>
      </c>
      <c r="CI34" s="210" t="s">
        <v>3240</v>
      </c>
      <c r="CJ34" s="212" t="s">
        <v>3256</v>
      </c>
      <c r="CK34" s="208" t="s">
        <v>3243</v>
      </c>
      <c r="CL34" s="208" t="s">
        <v>3372</v>
      </c>
      <c r="CM34" s="208" t="s">
        <v>3247</v>
      </c>
      <c r="CN34" s="208" t="s">
        <v>3247</v>
      </c>
      <c r="CO34" s="208" t="s">
        <v>3251</v>
      </c>
      <c r="CP34" s="208" t="s">
        <v>3251</v>
      </c>
    </row>
    <row r="35" spans="1:94">
      <c r="A35">
        <v>285</v>
      </c>
      <c r="B35">
        <v>4</v>
      </c>
      <c r="C35" t="s">
        <v>65</v>
      </c>
      <c r="D35" t="s">
        <v>66</v>
      </c>
      <c r="E35" t="e">
        <f t="shared" si="0"/>
        <v>#REF!</v>
      </c>
      <c r="F35" t="s">
        <v>66</v>
      </c>
      <c r="K35" s="1" t="s">
        <v>399</v>
      </c>
      <c r="L35" s="1">
        <f>VLOOKUP(K35,context!K$2:N$349,3,FALSE)</f>
        <v>1</v>
      </c>
      <c r="M35" s="1">
        <f>VLOOKUP(K35,context!K$2:N$349,4,FALSE)</f>
        <v>0</v>
      </c>
      <c r="N35" s="205" t="s">
        <v>3164</v>
      </c>
      <c r="O35" s="211" t="s">
        <v>3147</v>
      </c>
      <c r="P35" s="209" t="s">
        <v>3147</v>
      </c>
      <c r="Q35" s="205" t="s">
        <v>3147</v>
      </c>
      <c r="R35" s="72" t="s">
        <v>3144</v>
      </c>
      <c r="S35" s="208" t="s">
        <v>3136</v>
      </c>
      <c r="T35" s="210" t="s">
        <v>3144</v>
      </c>
      <c r="U35" s="210" t="s">
        <v>3146</v>
      </c>
      <c r="V35" s="72" t="s">
        <v>3145</v>
      </c>
      <c r="W35" s="72" t="s">
        <v>3142</v>
      </c>
      <c r="X35" s="208" t="s">
        <v>3139</v>
      </c>
      <c r="Y35" s="205" t="s">
        <v>3139</v>
      </c>
      <c r="Z35" s="205" t="s">
        <v>3152</v>
      </c>
      <c r="AA35" s="211" t="s">
        <v>3147</v>
      </c>
      <c r="AB35" s="210" t="s">
        <v>3152</v>
      </c>
      <c r="AC35" s="207" t="s">
        <v>3147</v>
      </c>
      <c r="AD35" s="72" t="s">
        <v>3146</v>
      </c>
      <c r="AE35" s="210" t="s">
        <v>3171</v>
      </c>
      <c r="AF35" s="210" t="s">
        <v>3173</v>
      </c>
      <c r="AG35" s="72" t="s">
        <v>3163</v>
      </c>
      <c r="AH35" s="72" t="s">
        <v>3160</v>
      </c>
      <c r="AI35" s="72" t="s">
        <v>3160</v>
      </c>
      <c r="AJ35" s="72" t="s">
        <v>3169</v>
      </c>
      <c r="AK35" s="72" t="s">
        <v>3179</v>
      </c>
      <c r="AL35" s="210" t="s">
        <v>3181</v>
      </c>
      <c r="AM35" s="72" t="s">
        <v>3180</v>
      </c>
      <c r="AN35" s="208" t="s">
        <v>3152</v>
      </c>
      <c r="AO35" s="208" t="s">
        <v>3136</v>
      </c>
      <c r="AP35" s="234" t="s">
        <v>3140</v>
      </c>
      <c r="AQ35" s="208" t="s">
        <v>3136</v>
      </c>
      <c r="AR35" s="208" t="s">
        <v>3136</v>
      </c>
      <c r="AS35" s="208" t="s">
        <v>3136</v>
      </c>
      <c r="AT35" s="208" t="s">
        <v>3136</v>
      </c>
      <c r="AU35" s="208" t="s">
        <v>3136</v>
      </c>
      <c r="AV35" s="208" t="s">
        <v>3136</v>
      </c>
      <c r="AW35" s="208" t="s">
        <v>3136</v>
      </c>
      <c r="AX35" s="210" t="s">
        <v>3184</v>
      </c>
      <c r="AY35" s="208" t="s">
        <v>3198</v>
      </c>
      <c r="AZ35" s="208" t="s">
        <v>3198</v>
      </c>
      <c r="BA35" s="208" t="s">
        <v>3198</v>
      </c>
      <c r="BB35" s="210" t="s">
        <v>3198</v>
      </c>
      <c r="BC35" s="208" t="s">
        <v>3198</v>
      </c>
      <c r="BD35" s="210" t="s">
        <v>3199</v>
      </c>
      <c r="BE35" s="208" t="s">
        <v>3198</v>
      </c>
      <c r="BF35" s="208" t="s">
        <v>3198</v>
      </c>
      <c r="BG35" s="208" t="s">
        <v>3198</v>
      </c>
      <c r="BH35" s="210" t="s">
        <v>3198</v>
      </c>
      <c r="BI35" s="210" t="s">
        <v>3198</v>
      </c>
      <c r="BJ35" s="208" t="s">
        <v>3198</v>
      </c>
      <c r="BK35" s="208" t="s">
        <v>3198</v>
      </c>
      <c r="BL35" s="208" t="s">
        <v>3198</v>
      </c>
      <c r="BM35" s="208" t="s">
        <v>3198</v>
      </c>
      <c r="BN35" s="208" t="s">
        <v>3201</v>
      </c>
      <c r="BO35" s="208" t="s">
        <v>3259</v>
      </c>
      <c r="BP35" s="208" t="s">
        <v>3201</v>
      </c>
      <c r="BQ35" s="208" t="s">
        <v>3201</v>
      </c>
      <c r="BR35" s="208" t="s">
        <v>3201</v>
      </c>
      <c r="BS35" s="208" t="s">
        <v>3201</v>
      </c>
      <c r="BT35" s="208" t="s">
        <v>3201</v>
      </c>
      <c r="BU35" s="208" t="s">
        <v>3201</v>
      </c>
      <c r="BV35" s="210" t="s">
        <v>3201</v>
      </c>
      <c r="BW35" s="208" t="s">
        <v>3201</v>
      </c>
      <c r="BX35" s="72" t="s">
        <v>3233</v>
      </c>
      <c r="BY35" s="207" t="s">
        <v>3232</v>
      </c>
      <c r="BZ35" s="207" t="s">
        <v>3231</v>
      </c>
      <c r="CA35" s="207" t="s">
        <v>3229</v>
      </c>
      <c r="CB35" s="207" t="s">
        <v>3230</v>
      </c>
      <c r="CC35" s="234" t="s">
        <v>3228</v>
      </c>
      <c r="CD35" s="210" t="s">
        <v>3136</v>
      </c>
      <c r="CE35" s="210" t="s">
        <v>3147</v>
      </c>
      <c r="CF35" s="210" t="s">
        <v>3254</v>
      </c>
      <c r="CG35" s="207" t="s">
        <v>3373</v>
      </c>
      <c r="CH35" s="212" t="s">
        <v>3239</v>
      </c>
      <c r="CI35" s="207" t="s">
        <v>3240</v>
      </c>
      <c r="CJ35" s="212" t="s">
        <v>3256</v>
      </c>
      <c r="CK35" s="210" t="s">
        <v>3243</v>
      </c>
      <c r="CL35" s="208" t="s">
        <v>3372</v>
      </c>
      <c r="CM35" s="208" t="s">
        <v>3247</v>
      </c>
      <c r="CN35" s="208" t="s">
        <v>3247</v>
      </c>
      <c r="CO35" s="208" t="s">
        <v>3251</v>
      </c>
      <c r="CP35" s="208" t="s">
        <v>3251</v>
      </c>
    </row>
    <row r="36" spans="1:94">
      <c r="A36">
        <v>357</v>
      </c>
      <c r="B36">
        <v>4</v>
      </c>
      <c r="C36" t="s">
        <v>65</v>
      </c>
      <c r="D36" t="s">
        <v>66</v>
      </c>
      <c r="E36" t="e">
        <f t="shared" si="0"/>
        <v>#REF!</v>
      </c>
      <c r="F36" t="s">
        <v>66</v>
      </c>
      <c r="K36" s="1" t="s">
        <v>217</v>
      </c>
      <c r="L36" s="1">
        <f>VLOOKUP(K36,context!K$2:N$349,3,FALSE)</f>
        <v>1</v>
      </c>
      <c r="M36" s="1">
        <f>VLOOKUP(K36,context!K$2:N$349,4,FALSE)</f>
        <v>0</v>
      </c>
      <c r="N36" s="205" t="s">
        <v>3164</v>
      </c>
      <c r="O36" s="211" t="s">
        <v>3147</v>
      </c>
      <c r="P36" s="209" t="s">
        <v>3147</v>
      </c>
      <c r="Q36" s="205" t="s">
        <v>3147</v>
      </c>
      <c r="R36" s="72" t="s">
        <v>3144</v>
      </c>
      <c r="S36" s="208" t="s">
        <v>3136</v>
      </c>
      <c r="T36" s="210" t="s">
        <v>3144</v>
      </c>
      <c r="U36" s="208" t="s">
        <v>3146</v>
      </c>
      <c r="V36" s="72" t="s">
        <v>3145</v>
      </c>
      <c r="W36" s="210" t="s">
        <v>3142</v>
      </c>
      <c r="X36" s="207" t="s">
        <v>3139</v>
      </c>
      <c r="Y36" s="209" t="s">
        <v>3139</v>
      </c>
      <c r="Z36" s="206" t="s">
        <v>3152</v>
      </c>
      <c r="AA36" s="211" t="s">
        <v>3147</v>
      </c>
      <c r="AB36" s="207" t="s">
        <v>3152</v>
      </c>
      <c r="AC36" s="207" t="s">
        <v>3147</v>
      </c>
      <c r="AD36" s="207" t="s">
        <v>3146</v>
      </c>
      <c r="AE36" s="210" t="s">
        <v>3171</v>
      </c>
      <c r="AF36" s="210" t="s">
        <v>3173</v>
      </c>
      <c r="AG36" s="72" t="s">
        <v>3163</v>
      </c>
      <c r="AH36" s="72" t="s">
        <v>3160</v>
      </c>
      <c r="AI36" s="72" t="s">
        <v>3160</v>
      </c>
      <c r="AJ36" s="72" t="s">
        <v>3257</v>
      </c>
      <c r="AK36" s="72" t="s">
        <v>3179</v>
      </c>
      <c r="AL36" s="210" t="s">
        <v>3181</v>
      </c>
      <c r="AM36" s="72" t="s">
        <v>3180</v>
      </c>
      <c r="AN36" s="208" t="s">
        <v>3152</v>
      </c>
      <c r="AO36" s="208" t="s">
        <v>3136</v>
      </c>
      <c r="AP36" s="234" t="s">
        <v>3140</v>
      </c>
      <c r="AQ36" s="208" t="s">
        <v>3136</v>
      </c>
      <c r="AR36" s="208" t="s">
        <v>3136</v>
      </c>
      <c r="AS36" s="208" t="s">
        <v>3136</v>
      </c>
      <c r="AT36" s="208" t="s">
        <v>3136</v>
      </c>
      <c r="AU36" s="208" t="s">
        <v>3136</v>
      </c>
      <c r="AV36" s="208" t="s">
        <v>3136</v>
      </c>
      <c r="AW36" s="208" t="s">
        <v>3136</v>
      </c>
      <c r="AX36" s="210" t="s">
        <v>3184</v>
      </c>
      <c r="AY36" s="208" t="s">
        <v>3198</v>
      </c>
      <c r="AZ36" s="208" t="s">
        <v>3198</v>
      </c>
      <c r="BA36" s="208" t="s">
        <v>3198</v>
      </c>
      <c r="BB36" s="210" t="s">
        <v>3198</v>
      </c>
      <c r="BC36" s="208" t="s">
        <v>3198</v>
      </c>
      <c r="BD36" s="210" t="s">
        <v>3199</v>
      </c>
      <c r="BE36" s="208" t="s">
        <v>3198</v>
      </c>
      <c r="BF36" s="210" t="s">
        <v>3198</v>
      </c>
      <c r="BG36" s="210" t="s">
        <v>3198</v>
      </c>
      <c r="BH36" s="210" t="s">
        <v>3198</v>
      </c>
      <c r="BI36" s="210" t="s">
        <v>3198</v>
      </c>
      <c r="BJ36" s="208" t="s">
        <v>3198</v>
      </c>
      <c r="BK36" s="208" t="s">
        <v>3198</v>
      </c>
      <c r="BL36" s="208" t="s">
        <v>3198</v>
      </c>
      <c r="BM36" s="208" t="s">
        <v>3198</v>
      </c>
      <c r="BN36" s="208" t="s">
        <v>3201</v>
      </c>
      <c r="BO36" s="208" t="s">
        <v>3259</v>
      </c>
      <c r="BP36" s="208" t="s">
        <v>3201</v>
      </c>
      <c r="BQ36" s="208" t="s">
        <v>3201</v>
      </c>
      <c r="BR36" s="208" t="s">
        <v>3201</v>
      </c>
      <c r="BS36" s="208" t="s">
        <v>3201</v>
      </c>
      <c r="BT36" s="208" t="s">
        <v>3201</v>
      </c>
      <c r="BU36" s="208" t="s">
        <v>3201</v>
      </c>
      <c r="BV36" s="208" t="s">
        <v>3201</v>
      </c>
      <c r="BW36" s="208" t="s">
        <v>3201</v>
      </c>
      <c r="BX36" s="72" t="s">
        <v>3233</v>
      </c>
      <c r="BY36" s="207" t="s">
        <v>3232</v>
      </c>
      <c r="BZ36" s="207" t="s">
        <v>3231</v>
      </c>
      <c r="CA36" s="207" t="s">
        <v>3229</v>
      </c>
      <c r="CB36" s="207" t="s">
        <v>3230</v>
      </c>
      <c r="CC36" s="234" t="s">
        <v>3228</v>
      </c>
      <c r="CD36" s="208" t="s">
        <v>3136</v>
      </c>
      <c r="CE36" s="208" t="s">
        <v>3147</v>
      </c>
      <c r="CF36" s="208" t="s">
        <v>3254</v>
      </c>
      <c r="CG36" s="207" t="s">
        <v>3373</v>
      </c>
      <c r="CH36" s="212" t="s">
        <v>3239</v>
      </c>
      <c r="CI36" s="207" t="s">
        <v>3240</v>
      </c>
      <c r="CJ36" s="212" t="s">
        <v>3256</v>
      </c>
      <c r="CK36" s="210" t="s">
        <v>3243</v>
      </c>
      <c r="CL36" s="208" t="s">
        <v>3372</v>
      </c>
      <c r="CM36" s="208" t="s">
        <v>3247</v>
      </c>
      <c r="CN36" s="208" t="s">
        <v>3247</v>
      </c>
      <c r="CO36" s="208" t="s">
        <v>3251</v>
      </c>
      <c r="CP36" s="208" t="s">
        <v>3251</v>
      </c>
    </row>
    <row r="37" spans="1:94">
      <c r="A37">
        <v>82</v>
      </c>
      <c r="B37">
        <v>3</v>
      </c>
      <c r="C37" t="s">
        <v>189</v>
      </c>
      <c r="D37" t="s">
        <v>879</v>
      </c>
      <c r="E37" t="e">
        <f t="shared" si="0"/>
        <v>#REF!</v>
      </c>
      <c r="F37" t="s">
        <v>210</v>
      </c>
      <c r="K37" s="1" t="s">
        <v>213</v>
      </c>
      <c r="L37" s="1">
        <f>VLOOKUP(K37,context!K$2:N$349,3,FALSE)</f>
        <v>1</v>
      </c>
      <c r="M37" s="1">
        <f>VLOOKUP(K37,context!K$2:N$349,4,FALSE)</f>
        <v>0</v>
      </c>
      <c r="N37" s="205" t="s">
        <v>3164</v>
      </c>
      <c r="O37" s="211" t="s">
        <v>3147</v>
      </c>
      <c r="P37" s="209" t="s">
        <v>3147</v>
      </c>
      <c r="Q37" s="205" t="s">
        <v>3147</v>
      </c>
      <c r="R37" s="72" t="s">
        <v>3144</v>
      </c>
      <c r="S37" s="72" t="s">
        <v>3136</v>
      </c>
      <c r="T37" s="72" t="s">
        <v>3144</v>
      </c>
      <c r="U37" s="210" t="s">
        <v>3146</v>
      </c>
      <c r="V37" s="72" t="s">
        <v>3145</v>
      </c>
      <c r="W37" s="72" t="s">
        <v>3142</v>
      </c>
      <c r="X37" s="207" t="s">
        <v>3139</v>
      </c>
      <c r="Y37" s="205" t="s">
        <v>3139</v>
      </c>
      <c r="Z37" s="206" t="s">
        <v>3152</v>
      </c>
      <c r="AA37" s="211" t="s">
        <v>3147</v>
      </c>
      <c r="AB37" s="210" t="s">
        <v>3152</v>
      </c>
      <c r="AC37" s="207" t="s">
        <v>3147</v>
      </c>
      <c r="AD37" s="207" t="s">
        <v>3146</v>
      </c>
      <c r="AE37" s="210" t="s">
        <v>3171</v>
      </c>
      <c r="AF37" s="210" t="s">
        <v>3173</v>
      </c>
      <c r="AG37" s="72" t="s">
        <v>3163</v>
      </c>
      <c r="AH37" s="72" t="s">
        <v>3160</v>
      </c>
      <c r="AI37" s="72" t="s">
        <v>3160</v>
      </c>
      <c r="AJ37" s="72" t="s">
        <v>3169</v>
      </c>
      <c r="AK37" s="72" t="s">
        <v>3179</v>
      </c>
      <c r="AL37" s="210" t="s">
        <v>3181</v>
      </c>
      <c r="AM37" s="72" t="s">
        <v>3180</v>
      </c>
      <c r="AN37" s="207" t="s">
        <v>3152</v>
      </c>
      <c r="AO37" s="208" t="s">
        <v>3136</v>
      </c>
      <c r="AP37" s="234" t="s">
        <v>3140</v>
      </c>
      <c r="AQ37" s="234" t="s">
        <v>3140</v>
      </c>
      <c r="AR37" s="234" t="s">
        <v>3140</v>
      </c>
      <c r="AS37" s="208" t="s">
        <v>3136</v>
      </c>
      <c r="AT37" s="208" t="s">
        <v>3136</v>
      </c>
      <c r="AU37" s="208" t="s">
        <v>3136</v>
      </c>
      <c r="AV37" s="208" t="s">
        <v>3136</v>
      </c>
      <c r="AW37" s="208" t="s">
        <v>3136</v>
      </c>
      <c r="AX37" s="210" t="s">
        <v>3184</v>
      </c>
      <c r="AY37" s="208" t="s">
        <v>3198</v>
      </c>
      <c r="AZ37" s="208" t="s">
        <v>3198</v>
      </c>
      <c r="BA37" s="208" t="s">
        <v>3198</v>
      </c>
      <c r="BB37" s="207" t="s">
        <v>3198</v>
      </c>
      <c r="BC37" s="208" t="s">
        <v>3198</v>
      </c>
      <c r="BD37" s="210" t="s">
        <v>3199</v>
      </c>
      <c r="BE37" s="210" t="s">
        <v>3198</v>
      </c>
      <c r="BF37" s="208" t="s">
        <v>3198</v>
      </c>
      <c r="BG37" s="208" t="s">
        <v>3198</v>
      </c>
      <c r="BH37" s="210" t="s">
        <v>3198</v>
      </c>
      <c r="BI37" s="210" t="s">
        <v>3198</v>
      </c>
      <c r="BJ37" s="208" t="s">
        <v>3198</v>
      </c>
      <c r="BK37" s="208" t="s">
        <v>3198</v>
      </c>
      <c r="BL37" s="208" t="s">
        <v>3198</v>
      </c>
      <c r="BM37" s="208" t="s">
        <v>3198</v>
      </c>
      <c r="BN37" s="208" t="s">
        <v>3201</v>
      </c>
      <c r="BO37" s="208" t="s">
        <v>3259</v>
      </c>
      <c r="BP37" s="208" t="s">
        <v>3201</v>
      </c>
      <c r="BQ37" s="208" t="s">
        <v>3201</v>
      </c>
      <c r="BR37" s="208" t="s">
        <v>3201</v>
      </c>
      <c r="BS37" s="208" t="s">
        <v>3201</v>
      </c>
      <c r="BT37" s="208" t="s">
        <v>3201</v>
      </c>
      <c r="BU37" s="210" t="s">
        <v>3201</v>
      </c>
      <c r="BV37" s="210" t="s">
        <v>3201</v>
      </c>
      <c r="BW37" s="208" t="s">
        <v>3201</v>
      </c>
      <c r="BX37" s="72" t="s">
        <v>3233</v>
      </c>
      <c r="BY37" s="207" t="s">
        <v>3232</v>
      </c>
      <c r="BZ37" s="207" t="s">
        <v>3231</v>
      </c>
      <c r="CA37" s="207" t="s">
        <v>3229</v>
      </c>
      <c r="CB37" s="207" t="s">
        <v>3230</v>
      </c>
      <c r="CC37" s="234" t="s">
        <v>3228</v>
      </c>
      <c r="CD37" s="208" t="s">
        <v>3136</v>
      </c>
      <c r="CE37" s="208" t="s">
        <v>3147</v>
      </c>
      <c r="CF37" s="208" t="s">
        <v>3254</v>
      </c>
      <c r="CG37" s="207" t="s">
        <v>3373</v>
      </c>
      <c r="CH37" s="212" t="s">
        <v>3239</v>
      </c>
      <c r="CI37" s="72" t="s">
        <v>3240</v>
      </c>
      <c r="CJ37" s="212" t="s">
        <v>3256</v>
      </c>
      <c r="CK37" s="210" t="s">
        <v>3243</v>
      </c>
      <c r="CL37" s="207" t="s">
        <v>3372</v>
      </c>
      <c r="CM37" s="207" t="s">
        <v>3247</v>
      </c>
      <c r="CN37" s="207" t="s">
        <v>3247</v>
      </c>
      <c r="CO37" s="72" t="s">
        <v>3251</v>
      </c>
      <c r="CP37" s="72" t="s">
        <v>3251</v>
      </c>
    </row>
    <row r="38" spans="1:94">
      <c r="A38">
        <v>221</v>
      </c>
      <c r="B38">
        <v>4</v>
      </c>
      <c r="C38" t="s">
        <v>65</v>
      </c>
      <c r="D38" t="s">
        <v>66</v>
      </c>
      <c r="E38" t="e">
        <f t="shared" si="0"/>
        <v>#REF!</v>
      </c>
      <c r="F38" t="s">
        <v>66</v>
      </c>
      <c r="K38" s="1" t="s">
        <v>402</v>
      </c>
      <c r="L38" s="1">
        <f>VLOOKUP(K38,context!K$2:N$349,3,FALSE)</f>
        <v>1</v>
      </c>
      <c r="M38" s="1">
        <f>VLOOKUP(K38,context!K$2:N$349,4,FALSE)</f>
        <v>0</v>
      </c>
      <c r="N38" s="205" t="s">
        <v>3164</v>
      </c>
      <c r="O38" s="211" t="s">
        <v>3147</v>
      </c>
      <c r="P38" s="209" t="s">
        <v>3147</v>
      </c>
      <c r="Q38" s="205" t="s">
        <v>3147</v>
      </c>
      <c r="R38" s="72" t="s">
        <v>3144</v>
      </c>
      <c r="S38" s="72" t="s">
        <v>3136</v>
      </c>
      <c r="T38" s="72" t="s">
        <v>3144</v>
      </c>
      <c r="U38" s="207" t="s">
        <v>3146</v>
      </c>
      <c r="V38" s="72" t="s">
        <v>3145</v>
      </c>
      <c r="W38" s="72" t="s">
        <v>3142</v>
      </c>
      <c r="X38" s="207" t="s">
        <v>3139</v>
      </c>
      <c r="Y38" s="205" t="s">
        <v>3139</v>
      </c>
      <c r="Z38" s="205" t="s">
        <v>3152</v>
      </c>
      <c r="AA38" s="211" t="s">
        <v>3147</v>
      </c>
      <c r="AB38" s="210" t="s">
        <v>3152</v>
      </c>
      <c r="AC38" s="207" t="s">
        <v>3147</v>
      </c>
      <c r="AD38" s="72" t="s">
        <v>3146</v>
      </c>
      <c r="AE38" s="210" t="s">
        <v>3171</v>
      </c>
      <c r="AF38" s="210" t="s">
        <v>3173</v>
      </c>
      <c r="AG38" s="72" t="s">
        <v>3163</v>
      </c>
      <c r="AH38" s="72" t="s">
        <v>3160</v>
      </c>
      <c r="AI38" s="72" t="s">
        <v>3160</v>
      </c>
      <c r="AJ38" s="72" t="s">
        <v>3169</v>
      </c>
      <c r="AK38" s="72" t="s">
        <v>3179</v>
      </c>
      <c r="AL38" s="210" t="s">
        <v>3181</v>
      </c>
      <c r="AM38" s="72" t="s">
        <v>3180</v>
      </c>
      <c r="AN38" s="208" t="s">
        <v>3152</v>
      </c>
      <c r="AO38" s="208" t="s">
        <v>3136</v>
      </c>
      <c r="AP38" s="234" t="s">
        <v>3140</v>
      </c>
      <c r="AQ38" s="208" t="s">
        <v>3136</v>
      </c>
      <c r="AR38" s="208" t="s">
        <v>3136</v>
      </c>
      <c r="AS38" s="208" t="s">
        <v>3136</v>
      </c>
      <c r="AT38" s="208" t="s">
        <v>3136</v>
      </c>
      <c r="AU38" s="208" t="s">
        <v>3136</v>
      </c>
      <c r="AV38" s="208" t="s">
        <v>3136</v>
      </c>
      <c r="AW38" s="208" t="s">
        <v>3136</v>
      </c>
      <c r="AX38" s="210" t="s">
        <v>3184</v>
      </c>
      <c r="AY38" s="208" t="s">
        <v>3198</v>
      </c>
      <c r="AZ38" s="208" t="s">
        <v>3198</v>
      </c>
      <c r="BA38" s="208" t="s">
        <v>3198</v>
      </c>
      <c r="BB38" s="208" t="s">
        <v>3198</v>
      </c>
      <c r="BC38" s="208" t="s">
        <v>3198</v>
      </c>
      <c r="BD38" s="210" t="s">
        <v>3199</v>
      </c>
      <c r="BE38" s="208" t="s">
        <v>3198</v>
      </c>
      <c r="BF38" s="208" t="s">
        <v>3198</v>
      </c>
      <c r="BG38" s="208" t="s">
        <v>3198</v>
      </c>
      <c r="BH38" s="210" t="s">
        <v>3198</v>
      </c>
      <c r="BI38" s="210" t="s">
        <v>3198</v>
      </c>
      <c r="BJ38" s="208" t="s">
        <v>3198</v>
      </c>
      <c r="BK38" s="208" t="s">
        <v>3198</v>
      </c>
      <c r="BL38" s="208" t="s">
        <v>3198</v>
      </c>
      <c r="BM38" s="208" t="s">
        <v>3198</v>
      </c>
      <c r="BN38" s="208" t="s">
        <v>3201</v>
      </c>
      <c r="BO38" s="208" t="s">
        <v>3259</v>
      </c>
      <c r="BP38" s="208" t="s">
        <v>3201</v>
      </c>
      <c r="BQ38" s="208" t="s">
        <v>3201</v>
      </c>
      <c r="BR38" s="208" t="s">
        <v>3201</v>
      </c>
      <c r="BS38" s="208" t="s">
        <v>3201</v>
      </c>
      <c r="BT38" s="208" t="s">
        <v>3201</v>
      </c>
      <c r="BU38" s="208" t="s">
        <v>3201</v>
      </c>
      <c r="BV38" s="210" t="s">
        <v>3201</v>
      </c>
      <c r="BW38" s="208" t="s">
        <v>3201</v>
      </c>
      <c r="BX38" s="72" t="s">
        <v>3233</v>
      </c>
      <c r="BY38" s="207" t="s">
        <v>3232</v>
      </c>
      <c r="BZ38" s="207" t="s">
        <v>3231</v>
      </c>
      <c r="CA38" s="207" t="s">
        <v>3229</v>
      </c>
      <c r="CB38" s="207" t="s">
        <v>3230</v>
      </c>
      <c r="CC38" s="234" t="s">
        <v>3228</v>
      </c>
      <c r="CD38" s="208" t="s">
        <v>3136</v>
      </c>
      <c r="CE38" s="208" t="s">
        <v>3147</v>
      </c>
      <c r="CF38" s="208" t="s">
        <v>3254</v>
      </c>
      <c r="CG38" s="207" t="s">
        <v>3373</v>
      </c>
      <c r="CH38" s="212" t="s">
        <v>3239</v>
      </c>
      <c r="CI38" s="207" t="s">
        <v>3240</v>
      </c>
      <c r="CJ38" s="212" t="s">
        <v>3256</v>
      </c>
      <c r="CK38" s="210" t="s">
        <v>3243</v>
      </c>
      <c r="CL38" s="208" t="s">
        <v>3372</v>
      </c>
      <c r="CM38" s="208" t="s">
        <v>3247</v>
      </c>
      <c r="CN38" s="208" t="s">
        <v>3247</v>
      </c>
      <c r="CO38" s="208" t="s">
        <v>3251</v>
      </c>
      <c r="CP38" s="208" t="s">
        <v>3251</v>
      </c>
    </row>
    <row r="39" spans="1:94">
      <c r="A39">
        <v>222</v>
      </c>
      <c r="B39">
        <v>4</v>
      </c>
      <c r="C39" t="s">
        <v>65</v>
      </c>
      <c r="D39" t="s">
        <v>66</v>
      </c>
      <c r="E39" t="e">
        <f t="shared" si="0"/>
        <v>#REF!</v>
      </c>
      <c r="F39" t="s">
        <v>66</v>
      </c>
      <c r="K39" s="1" t="s">
        <v>87</v>
      </c>
      <c r="L39" s="1">
        <f>VLOOKUP(K39,context!K$2:N$349,3,FALSE)</f>
        <v>1</v>
      </c>
      <c r="M39" s="1">
        <f>VLOOKUP(K39,context!K$2:N$349,4,FALSE)</f>
        <v>0</v>
      </c>
      <c r="N39" s="205" t="s">
        <v>3164</v>
      </c>
      <c r="O39" s="211" t="s">
        <v>3147</v>
      </c>
      <c r="P39" s="205" t="s">
        <v>3147</v>
      </c>
      <c r="Q39" s="205" t="s">
        <v>3147</v>
      </c>
      <c r="R39" s="72" t="s">
        <v>3144</v>
      </c>
      <c r="S39" s="72" t="s">
        <v>3150</v>
      </c>
      <c r="T39" s="72" t="s">
        <v>3144</v>
      </c>
      <c r="U39" s="207" t="s">
        <v>3146</v>
      </c>
      <c r="V39" s="72" t="s">
        <v>3145</v>
      </c>
      <c r="W39" s="72" t="s">
        <v>3142</v>
      </c>
      <c r="X39" s="207" t="s">
        <v>3139</v>
      </c>
      <c r="Y39" s="205" t="s">
        <v>3139</v>
      </c>
      <c r="Z39" s="205" t="s">
        <v>3152</v>
      </c>
      <c r="AA39" s="211" t="s">
        <v>3147</v>
      </c>
      <c r="AB39" s="210" t="s">
        <v>3152</v>
      </c>
      <c r="AC39" s="207" t="s">
        <v>3147</v>
      </c>
      <c r="AD39" s="72" t="s">
        <v>3146</v>
      </c>
      <c r="AE39" s="210" t="s">
        <v>3171</v>
      </c>
      <c r="AF39" s="210" t="s">
        <v>3173</v>
      </c>
      <c r="AG39" s="72" t="s">
        <v>3163</v>
      </c>
      <c r="AH39" s="72" t="s">
        <v>3160</v>
      </c>
      <c r="AI39" s="72" t="s">
        <v>3160</v>
      </c>
      <c r="AJ39" s="72" t="s">
        <v>3169</v>
      </c>
      <c r="AK39" s="72" t="s">
        <v>3179</v>
      </c>
      <c r="AL39" s="210" t="s">
        <v>3181</v>
      </c>
      <c r="AM39" s="72" t="s">
        <v>3180</v>
      </c>
      <c r="AN39" s="72" t="s">
        <v>3181</v>
      </c>
      <c r="AO39" s="210" t="s">
        <v>3136</v>
      </c>
      <c r="AP39" s="234" t="s">
        <v>3140</v>
      </c>
      <c r="AQ39" s="210" t="s">
        <v>3136</v>
      </c>
      <c r="AR39" s="210" t="s">
        <v>3136</v>
      </c>
      <c r="AS39" s="210" t="s">
        <v>3136</v>
      </c>
      <c r="AT39" s="210" t="s">
        <v>3136</v>
      </c>
      <c r="AU39" s="210" t="s">
        <v>3136</v>
      </c>
      <c r="AV39" s="210" t="s">
        <v>3136</v>
      </c>
      <c r="AW39" s="210" t="s">
        <v>3136</v>
      </c>
      <c r="AX39" s="210" t="s">
        <v>3184</v>
      </c>
      <c r="AY39" s="208" t="s">
        <v>3198</v>
      </c>
      <c r="AZ39" s="208" t="s">
        <v>3198</v>
      </c>
      <c r="BA39" s="208" t="s">
        <v>3198</v>
      </c>
      <c r="BB39" s="72" t="s">
        <v>3198</v>
      </c>
      <c r="BC39" s="208" t="s">
        <v>3198</v>
      </c>
      <c r="BD39" s="210" t="s">
        <v>3199</v>
      </c>
      <c r="BE39" s="208" t="s">
        <v>3198</v>
      </c>
      <c r="BF39" s="208" t="s">
        <v>3198</v>
      </c>
      <c r="BG39" s="208" t="s">
        <v>3198</v>
      </c>
      <c r="BH39" s="207" t="s">
        <v>3198</v>
      </c>
      <c r="BI39" s="210" t="s">
        <v>3198</v>
      </c>
      <c r="BJ39" s="208" t="s">
        <v>3198</v>
      </c>
      <c r="BK39" s="208" t="s">
        <v>3198</v>
      </c>
      <c r="BL39" s="208" t="s">
        <v>3198</v>
      </c>
      <c r="BM39" s="208" t="s">
        <v>3198</v>
      </c>
      <c r="BN39" s="208" t="s">
        <v>3201</v>
      </c>
      <c r="BO39" s="208" t="s">
        <v>3259</v>
      </c>
      <c r="BP39" s="208" t="s">
        <v>3201</v>
      </c>
      <c r="BQ39" s="208" t="s">
        <v>3201</v>
      </c>
      <c r="BR39" s="208" t="s">
        <v>3201</v>
      </c>
      <c r="BS39" s="208" t="s">
        <v>3201</v>
      </c>
      <c r="BT39" s="208" t="s">
        <v>3201</v>
      </c>
      <c r="BU39" s="208" t="s">
        <v>3201</v>
      </c>
      <c r="BV39" s="210" t="s">
        <v>3201</v>
      </c>
      <c r="BW39" s="208" t="s">
        <v>3201</v>
      </c>
      <c r="BX39" s="72" t="s">
        <v>3233</v>
      </c>
      <c r="BY39" s="207" t="s">
        <v>3232</v>
      </c>
      <c r="BZ39" s="207" t="s">
        <v>3231</v>
      </c>
      <c r="CA39" s="207" t="s">
        <v>3229</v>
      </c>
      <c r="CB39" s="207" t="s">
        <v>3230</v>
      </c>
      <c r="CC39" s="234" t="s">
        <v>3228</v>
      </c>
      <c r="CD39" s="208" t="s">
        <v>3136</v>
      </c>
      <c r="CE39" s="208" t="s">
        <v>3147</v>
      </c>
      <c r="CF39" s="208" t="s">
        <v>3254</v>
      </c>
      <c r="CG39" s="207" t="s">
        <v>3373</v>
      </c>
      <c r="CH39" s="212" t="s">
        <v>3239</v>
      </c>
      <c r="CI39" s="207" t="s">
        <v>3240</v>
      </c>
      <c r="CJ39" s="212" t="s">
        <v>3256</v>
      </c>
      <c r="CK39" s="210" t="s">
        <v>3243</v>
      </c>
      <c r="CL39" s="207" t="s">
        <v>3372</v>
      </c>
      <c r="CM39" s="207" t="s">
        <v>3247</v>
      </c>
      <c r="CN39" s="207" t="s">
        <v>3247</v>
      </c>
      <c r="CO39" s="207" t="s">
        <v>3251</v>
      </c>
      <c r="CP39" s="207" t="s">
        <v>3251</v>
      </c>
    </row>
    <row r="40" spans="1:94">
      <c r="A40">
        <v>279</v>
      </c>
      <c r="B40">
        <v>4</v>
      </c>
      <c r="C40" t="s">
        <v>65</v>
      </c>
      <c r="D40" t="s">
        <v>66</v>
      </c>
      <c r="E40" t="e">
        <f t="shared" si="0"/>
        <v>#REF!</v>
      </c>
      <c r="F40" t="s">
        <v>66</v>
      </c>
      <c r="K40" s="1" t="s">
        <v>254</v>
      </c>
      <c r="L40" s="1">
        <f>VLOOKUP(K40,context!K$2:N$349,3,FALSE)</f>
        <v>1</v>
      </c>
      <c r="M40" s="1">
        <f>VLOOKUP(K40,context!K$2:N$349,4,FALSE)</f>
        <v>0</v>
      </c>
      <c r="N40" s="205" t="s">
        <v>3164</v>
      </c>
      <c r="O40" s="211" t="s">
        <v>3147</v>
      </c>
      <c r="P40" s="209" t="s">
        <v>3147</v>
      </c>
      <c r="Q40" s="205" t="s">
        <v>3147</v>
      </c>
      <c r="R40" s="72" t="s">
        <v>3144</v>
      </c>
      <c r="S40" s="72" t="s">
        <v>3136</v>
      </c>
      <c r="T40" s="72" t="s">
        <v>3144</v>
      </c>
      <c r="U40" s="207" t="s">
        <v>3146</v>
      </c>
      <c r="V40" s="72" t="s">
        <v>3145</v>
      </c>
      <c r="W40" s="72" t="s">
        <v>3142</v>
      </c>
      <c r="X40" s="207" t="s">
        <v>3139</v>
      </c>
      <c r="Y40" s="205" t="s">
        <v>3139</v>
      </c>
      <c r="Z40" s="205" t="s">
        <v>3152</v>
      </c>
      <c r="AA40" s="211" t="s">
        <v>3147</v>
      </c>
      <c r="AB40" s="210" t="s">
        <v>3152</v>
      </c>
      <c r="AC40" s="207" t="s">
        <v>3147</v>
      </c>
      <c r="AD40" s="72" t="s">
        <v>3146</v>
      </c>
      <c r="AE40" s="210" t="s">
        <v>3171</v>
      </c>
      <c r="AF40" s="210" t="s">
        <v>3173</v>
      </c>
      <c r="AG40" s="72" t="s">
        <v>3163</v>
      </c>
      <c r="AH40" s="72" t="s">
        <v>3160</v>
      </c>
      <c r="AI40" s="72" t="s">
        <v>3160</v>
      </c>
      <c r="AJ40" s="72" t="s">
        <v>3169</v>
      </c>
      <c r="AK40" s="72" t="s">
        <v>3179</v>
      </c>
      <c r="AL40" s="210" t="s">
        <v>3181</v>
      </c>
      <c r="AM40" s="72" t="s">
        <v>3180</v>
      </c>
      <c r="AN40" s="207" t="s">
        <v>3152</v>
      </c>
      <c r="AO40" s="208" t="s">
        <v>3136</v>
      </c>
      <c r="AP40" s="234" t="s">
        <v>3140</v>
      </c>
      <c r="AQ40" s="208" t="s">
        <v>3136</v>
      </c>
      <c r="AR40" s="234" t="s">
        <v>3140</v>
      </c>
      <c r="AS40" s="208" t="s">
        <v>3136</v>
      </c>
      <c r="AT40" s="208" t="s">
        <v>3136</v>
      </c>
      <c r="AU40" s="208" t="s">
        <v>3136</v>
      </c>
      <c r="AV40" s="208" t="s">
        <v>3136</v>
      </c>
      <c r="AW40" s="208" t="s">
        <v>3136</v>
      </c>
      <c r="AX40" s="210" t="s">
        <v>3184</v>
      </c>
      <c r="AY40" s="208" t="s">
        <v>3198</v>
      </c>
      <c r="AZ40" s="208" t="s">
        <v>3198</v>
      </c>
      <c r="BA40" s="208" t="s">
        <v>3198</v>
      </c>
      <c r="BB40" s="210" t="s">
        <v>3198</v>
      </c>
      <c r="BC40" s="208" t="s">
        <v>3198</v>
      </c>
      <c r="BD40" s="210" t="s">
        <v>3199</v>
      </c>
      <c r="BE40" s="208" t="s">
        <v>3198</v>
      </c>
      <c r="BF40" s="208" t="s">
        <v>3198</v>
      </c>
      <c r="BG40" s="208" t="s">
        <v>3198</v>
      </c>
      <c r="BH40" s="207" t="s">
        <v>3198</v>
      </c>
      <c r="BI40" s="210" t="s">
        <v>3198</v>
      </c>
      <c r="BJ40" s="208" t="s">
        <v>3198</v>
      </c>
      <c r="BK40" s="208" t="s">
        <v>3198</v>
      </c>
      <c r="BL40" s="208" t="s">
        <v>3198</v>
      </c>
      <c r="BM40" s="208" t="s">
        <v>3198</v>
      </c>
      <c r="BN40" s="208" t="s">
        <v>3201</v>
      </c>
      <c r="BO40" s="208" t="s">
        <v>3259</v>
      </c>
      <c r="BP40" s="208" t="s">
        <v>3201</v>
      </c>
      <c r="BQ40" s="208" t="s">
        <v>3201</v>
      </c>
      <c r="BR40" s="210" t="s">
        <v>3201</v>
      </c>
      <c r="BS40" s="210" t="s">
        <v>3201</v>
      </c>
      <c r="BT40" s="208" t="s">
        <v>3201</v>
      </c>
      <c r="BU40" s="208" t="s">
        <v>3201</v>
      </c>
      <c r="BV40" s="210" t="s">
        <v>3201</v>
      </c>
      <c r="BW40" s="208" t="s">
        <v>3201</v>
      </c>
      <c r="BX40" s="72" t="s">
        <v>3233</v>
      </c>
      <c r="BY40" s="207" t="s">
        <v>3232</v>
      </c>
      <c r="BZ40" s="207" t="s">
        <v>3231</v>
      </c>
      <c r="CA40" s="207" t="s">
        <v>3229</v>
      </c>
      <c r="CB40" s="207" t="s">
        <v>3230</v>
      </c>
      <c r="CC40" s="234" t="s">
        <v>3228</v>
      </c>
      <c r="CD40" s="210" t="s">
        <v>3136</v>
      </c>
      <c r="CE40" s="210" t="s">
        <v>3147</v>
      </c>
      <c r="CF40" s="210" t="s">
        <v>3254</v>
      </c>
      <c r="CG40" s="207" t="s">
        <v>3373</v>
      </c>
      <c r="CH40" s="212" t="s">
        <v>3239</v>
      </c>
      <c r="CI40" s="207" t="s">
        <v>3240</v>
      </c>
      <c r="CJ40" s="212" t="s">
        <v>3256</v>
      </c>
      <c r="CK40" s="210" t="s">
        <v>3243</v>
      </c>
      <c r="CL40" s="207" t="s">
        <v>3372</v>
      </c>
      <c r="CM40" s="207" t="s">
        <v>3247</v>
      </c>
      <c r="CN40" s="207" t="s">
        <v>3247</v>
      </c>
      <c r="CO40" s="207" t="s">
        <v>3251</v>
      </c>
      <c r="CP40" s="207" t="s">
        <v>3251</v>
      </c>
    </row>
    <row r="41" spans="1:94">
      <c r="A41">
        <v>48</v>
      </c>
      <c r="B41">
        <v>2</v>
      </c>
      <c r="C41" t="s">
        <v>688</v>
      </c>
      <c r="E41" t="e">
        <f t="shared" si="0"/>
        <v>#REF!</v>
      </c>
      <c r="F41" t="s">
        <v>145</v>
      </c>
      <c r="K41" s="1" t="s">
        <v>145</v>
      </c>
      <c r="L41" s="1">
        <f>VLOOKUP(K41,context!K$2:N$349,3,FALSE)</f>
        <v>1</v>
      </c>
      <c r="M41" s="1">
        <f>VLOOKUP(K41,context!K$2:N$349,4,FALSE)</f>
        <v>0</v>
      </c>
      <c r="N41" s="205" t="s">
        <v>3164</v>
      </c>
      <c r="O41" s="211" t="s">
        <v>3147</v>
      </c>
      <c r="P41" s="209" t="s">
        <v>3147</v>
      </c>
      <c r="Q41" s="205" t="s">
        <v>3147</v>
      </c>
      <c r="R41" s="72" t="s">
        <v>3144</v>
      </c>
      <c r="S41" s="210" t="s">
        <v>3136</v>
      </c>
      <c r="T41" s="72" t="s">
        <v>3144</v>
      </c>
      <c r="U41" s="210" t="s">
        <v>3146</v>
      </c>
      <c r="V41" s="72" t="s">
        <v>3145</v>
      </c>
      <c r="W41" s="72" t="s">
        <v>3142</v>
      </c>
      <c r="X41" s="207" t="s">
        <v>3139</v>
      </c>
      <c r="Y41" s="206" t="s">
        <v>3139</v>
      </c>
      <c r="Z41" s="205" t="s">
        <v>3152</v>
      </c>
      <c r="AA41" s="211" t="s">
        <v>3147</v>
      </c>
      <c r="AB41" s="207" t="s">
        <v>3152</v>
      </c>
      <c r="AC41" s="207" t="s">
        <v>3147</v>
      </c>
      <c r="AD41" s="72" t="s">
        <v>3146</v>
      </c>
      <c r="AE41" s="210" t="s">
        <v>3171</v>
      </c>
      <c r="AF41" s="210" t="s">
        <v>3173</v>
      </c>
      <c r="AG41" s="72" t="s">
        <v>3163</v>
      </c>
      <c r="AH41" s="72" t="s">
        <v>3160</v>
      </c>
      <c r="AI41" s="72" t="s">
        <v>3160</v>
      </c>
      <c r="AJ41" s="72" t="s">
        <v>3169</v>
      </c>
      <c r="AK41" s="72" t="s">
        <v>3179</v>
      </c>
      <c r="AL41" s="210" t="s">
        <v>3181</v>
      </c>
      <c r="AM41" s="72" t="s">
        <v>3180</v>
      </c>
      <c r="AN41" s="207" t="s">
        <v>3152</v>
      </c>
      <c r="AO41" s="208" t="s">
        <v>3136</v>
      </c>
      <c r="AP41" s="234" t="s">
        <v>3140</v>
      </c>
      <c r="AQ41" s="208" t="s">
        <v>3136</v>
      </c>
      <c r="AR41" s="208" t="s">
        <v>3136</v>
      </c>
      <c r="AS41" s="208" t="s">
        <v>3136</v>
      </c>
      <c r="AT41" s="208" t="s">
        <v>3136</v>
      </c>
      <c r="AU41" s="208" t="s">
        <v>3136</v>
      </c>
      <c r="AV41" s="208" t="s">
        <v>3136</v>
      </c>
      <c r="AW41" s="208" t="s">
        <v>3136</v>
      </c>
      <c r="AX41" s="210" t="s">
        <v>3184</v>
      </c>
      <c r="AY41" s="208" t="s">
        <v>3198</v>
      </c>
      <c r="AZ41" s="208" t="s">
        <v>3198</v>
      </c>
      <c r="BA41" s="208" t="s">
        <v>3198</v>
      </c>
      <c r="BB41" s="210" t="s">
        <v>3198</v>
      </c>
      <c r="BC41" s="208" t="s">
        <v>3198</v>
      </c>
      <c r="BD41" s="210" t="s">
        <v>3199</v>
      </c>
      <c r="BE41" s="210" t="s">
        <v>3198</v>
      </c>
      <c r="BF41" s="208" t="s">
        <v>3198</v>
      </c>
      <c r="BG41" s="208" t="s">
        <v>3198</v>
      </c>
      <c r="BH41" s="210" t="s">
        <v>3198</v>
      </c>
      <c r="BI41" s="210" t="s">
        <v>3198</v>
      </c>
      <c r="BJ41" s="208" t="s">
        <v>3198</v>
      </c>
      <c r="BK41" s="208" t="s">
        <v>3198</v>
      </c>
      <c r="BL41" s="208" t="s">
        <v>3198</v>
      </c>
      <c r="BM41" s="208" t="s">
        <v>3198</v>
      </c>
      <c r="BN41" s="208" t="s">
        <v>3201</v>
      </c>
      <c r="BO41" s="208" t="s">
        <v>3259</v>
      </c>
      <c r="BP41" s="208" t="s">
        <v>3201</v>
      </c>
      <c r="BQ41" s="208" t="s">
        <v>3201</v>
      </c>
      <c r="BR41" s="208" t="s">
        <v>3201</v>
      </c>
      <c r="BS41" s="208" t="s">
        <v>3201</v>
      </c>
      <c r="BT41" s="210" t="s">
        <v>3201</v>
      </c>
      <c r="BU41" s="208" t="s">
        <v>3201</v>
      </c>
      <c r="BV41" s="210" t="s">
        <v>3201</v>
      </c>
      <c r="BW41" s="208" t="s">
        <v>3201</v>
      </c>
      <c r="BX41" s="72" t="s">
        <v>3233</v>
      </c>
      <c r="BY41" s="207" t="s">
        <v>3232</v>
      </c>
      <c r="BZ41" s="207" t="s">
        <v>3231</v>
      </c>
      <c r="CA41" s="207" t="s">
        <v>3229</v>
      </c>
      <c r="CB41" s="207" t="s">
        <v>3230</v>
      </c>
      <c r="CC41" s="234" t="s">
        <v>3228</v>
      </c>
      <c r="CD41" s="208" t="s">
        <v>3136</v>
      </c>
      <c r="CE41" s="208" t="s">
        <v>3147</v>
      </c>
      <c r="CF41" s="208" t="s">
        <v>3254</v>
      </c>
      <c r="CG41" s="207" t="s">
        <v>3373</v>
      </c>
      <c r="CH41" s="212" t="s">
        <v>3239</v>
      </c>
      <c r="CI41" s="207" t="s">
        <v>3240</v>
      </c>
      <c r="CJ41" s="212" t="s">
        <v>3256</v>
      </c>
      <c r="CK41" s="210" t="s">
        <v>3243</v>
      </c>
      <c r="CL41" s="207" t="s">
        <v>3372</v>
      </c>
      <c r="CM41" s="207" t="s">
        <v>3247</v>
      </c>
      <c r="CN41" s="207" t="s">
        <v>3247</v>
      </c>
      <c r="CO41" s="207" t="s">
        <v>3251</v>
      </c>
      <c r="CP41" s="207" t="s">
        <v>3251</v>
      </c>
    </row>
    <row r="42" spans="1:94">
      <c r="A42">
        <v>72</v>
      </c>
      <c r="B42">
        <v>3</v>
      </c>
      <c r="C42" t="s">
        <v>189</v>
      </c>
      <c r="D42" t="s">
        <v>866</v>
      </c>
      <c r="E42" t="e">
        <f t="shared" si="0"/>
        <v>#REF!</v>
      </c>
      <c r="F42" t="s">
        <v>195</v>
      </c>
      <c r="K42" s="1" t="s">
        <v>190</v>
      </c>
      <c r="L42" s="1">
        <f>VLOOKUP(K42,context!K$2:N$349,3,FALSE)</f>
        <v>1</v>
      </c>
      <c r="M42" s="1">
        <f>VLOOKUP(K42,context!K$2:N$349,4,FALSE)</f>
        <v>0</v>
      </c>
      <c r="N42" s="205" t="s">
        <v>3164</v>
      </c>
      <c r="O42" s="211" t="s">
        <v>3147</v>
      </c>
      <c r="P42" s="209" t="s">
        <v>3147</v>
      </c>
      <c r="Q42" s="205" t="s">
        <v>3147</v>
      </c>
      <c r="R42" s="72" t="s">
        <v>3144</v>
      </c>
      <c r="S42" s="210" t="s">
        <v>3136</v>
      </c>
      <c r="T42" s="72" t="s">
        <v>3144</v>
      </c>
      <c r="U42" s="210" t="s">
        <v>3146</v>
      </c>
      <c r="V42" s="72" t="s">
        <v>3145</v>
      </c>
      <c r="W42" s="72" t="s">
        <v>3142</v>
      </c>
      <c r="X42" s="207" t="s">
        <v>3139</v>
      </c>
      <c r="Y42" s="205" t="s">
        <v>3139</v>
      </c>
      <c r="Z42" s="205" t="s">
        <v>3152</v>
      </c>
      <c r="AA42" s="211" t="s">
        <v>3147</v>
      </c>
      <c r="AB42" s="210" t="s">
        <v>3152</v>
      </c>
      <c r="AC42" s="207" t="s">
        <v>3147</v>
      </c>
      <c r="AD42" s="72" t="s">
        <v>3146</v>
      </c>
      <c r="AE42" s="210" t="s">
        <v>3171</v>
      </c>
      <c r="AF42" s="210" t="s">
        <v>3173</v>
      </c>
      <c r="AG42" s="72" t="s">
        <v>3163</v>
      </c>
      <c r="AH42" s="72" t="s">
        <v>3160</v>
      </c>
      <c r="AI42" s="72" t="s">
        <v>3160</v>
      </c>
      <c r="AJ42" s="72" t="s">
        <v>3169</v>
      </c>
      <c r="AK42" s="72" t="s">
        <v>3179</v>
      </c>
      <c r="AL42" s="210" t="s">
        <v>3181</v>
      </c>
      <c r="AM42" s="72" t="s">
        <v>3180</v>
      </c>
      <c r="AN42" s="207" t="s">
        <v>3152</v>
      </c>
      <c r="AO42" s="208" t="s">
        <v>3136</v>
      </c>
      <c r="AP42" s="234" t="s">
        <v>3140</v>
      </c>
      <c r="AQ42" s="234" t="s">
        <v>3140</v>
      </c>
      <c r="AR42" s="234" t="s">
        <v>3140</v>
      </c>
      <c r="AS42" s="208" t="s">
        <v>3136</v>
      </c>
      <c r="AT42" s="208" t="s">
        <v>3136</v>
      </c>
      <c r="AU42" s="208" t="s">
        <v>3136</v>
      </c>
      <c r="AV42" s="208" t="s">
        <v>3136</v>
      </c>
      <c r="AW42" s="208" t="s">
        <v>3136</v>
      </c>
      <c r="AX42" s="210" t="s">
        <v>3184</v>
      </c>
      <c r="AY42" s="208" t="s">
        <v>3198</v>
      </c>
      <c r="AZ42" s="208" t="s">
        <v>3198</v>
      </c>
      <c r="BA42" s="208" t="s">
        <v>3198</v>
      </c>
      <c r="BB42" s="210" t="s">
        <v>3198</v>
      </c>
      <c r="BC42" s="208" t="s">
        <v>3198</v>
      </c>
      <c r="BD42" s="210" t="s">
        <v>3199</v>
      </c>
      <c r="BE42" s="208" t="s">
        <v>3198</v>
      </c>
      <c r="BF42" s="208" t="s">
        <v>3198</v>
      </c>
      <c r="BG42" s="208" t="s">
        <v>3198</v>
      </c>
      <c r="BH42" s="210" t="s">
        <v>3198</v>
      </c>
      <c r="BI42" s="210" t="s">
        <v>3198</v>
      </c>
      <c r="BJ42" s="208" t="s">
        <v>3198</v>
      </c>
      <c r="BK42" s="208" t="s">
        <v>3198</v>
      </c>
      <c r="BL42" s="208" t="s">
        <v>3198</v>
      </c>
      <c r="BM42" s="208" t="s">
        <v>3198</v>
      </c>
      <c r="BN42" s="208" t="s">
        <v>3201</v>
      </c>
      <c r="BO42" s="208" t="s">
        <v>3259</v>
      </c>
      <c r="BP42" s="208" t="s">
        <v>3201</v>
      </c>
      <c r="BQ42" s="208" t="s">
        <v>3201</v>
      </c>
      <c r="BR42" s="208" t="s">
        <v>3201</v>
      </c>
      <c r="BS42" s="208" t="s">
        <v>3201</v>
      </c>
      <c r="BT42" s="208" t="s">
        <v>3201</v>
      </c>
      <c r="BU42" s="208" t="s">
        <v>3201</v>
      </c>
      <c r="BV42" s="210" t="s">
        <v>3201</v>
      </c>
      <c r="BW42" s="208" t="s">
        <v>3201</v>
      </c>
      <c r="BX42" s="72" t="s">
        <v>3233</v>
      </c>
      <c r="BY42" s="207" t="s">
        <v>3232</v>
      </c>
      <c r="BZ42" s="207" t="s">
        <v>3231</v>
      </c>
      <c r="CA42" s="207" t="s">
        <v>3229</v>
      </c>
      <c r="CB42" s="207" t="s">
        <v>3230</v>
      </c>
      <c r="CC42" s="234" t="s">
        <v>3228</v>
      </c>
      <c r="CD42" s="208" t="s">
        <v>3136</v>
      </c>
      <c r="CE42" s="208" t="s">
        <v>3147</v>
      </c>
      <c r="CF42" s="208" t="s">
        <v>3254</v>
      </c>
      <c r="CG42" s="207" t="s">
        <v>3373</v>
      </c>
      <c r="CH42" s="212" t="s">
        <v>3239</v>
      </c>
      <c r="CI42" s="207" t="s">
        <v>3240</v>
      </c>
      <c r="CJ42" s="212" t="s">
        <v>3256</v>
      </c>
      <c r="CK42" s="210" t="s">
        <v>3243</v>
      </c>
      <c r="CL42" s="208" t="s">
        <v>3372</v>
      </c>
      <c r="CM42" s="210" t="s">
        <v>3247</v>
      </c>
      <c r="CN42" s="210" t="s">
        <v>3247</v>
      </c>
      <c r="CO42" s="210" t="s">
        <v>3251</v>
      </c>
      <c r="CP42" s="210" t="s">
        <v>3251</v>
      </c>
    </row>
    <row r="43" spans="1:94">
      <c r="A43">
        <v>73</v>
      </c>
      <c r="B43">
        <v>3</v>
      </c>
      <c r="C43" t="s">
        <v>189</v>
      </c>
      <c r="D43" t="s">
        <v>866</v>
      </c>
      <c r="E43" t="e">
        <f t="shared" si="0"/>
        <v>#REF!</v>
      </c>
      <c r="F43" t="s">
        <v>195</v>
      </c>
      <c r="K43" s="1" t="s">
        <v>715</v>
      </c>
      <c r="L43" s="1">
        <f>VLOOKUP(K43,context!K$2:N$349,3,FALSE)</f>
        <v>1</v>
      </c>
      <c r="M43" s="1">
        <f>VLOOKUP(K43,context!K$2:N$349,4,FALSE)</f>
        <v>0</v>
      </c>
      <c r="N43" s="205" t="s">
        <v>3164</v>
      </c>
      <c r="O43" s="211" t="s">
        <v>3147</v>
      </c>
      <c r="P43" s="209" t="s">
        <v>3147</v>
      </c>
      <c r="Q43" s="205" t="s">
        <v>3147</v>
      </c>
      <c r="R43" s="72" t="s">
        <v>3144</v>
      </c>
      <c r="S43" s="210" t="s">
        <v>3136</v>
      </c>
      <c r="T43" s="72" t="s">
        <v>3144</v>
      </c>
      <c r="U43" s="210" t="s">
        <v>3146</v>
      </c>
      <c r="V43" s="72" t="s">
        <v>3145</v>
      </c>
      <c r="W43" s="72" t="s">
        <v>3142</v>
      </c>
      <c r="X43" s="207" t="s">
        <v>3139</v>
      </c>
      <c r="Y43" s="205" t="s">
        <v>3139</v>
      </c>
      <c r="Z43" s="205" t="s">
        <v>3152</v>
      </c>
      <c r="AA43" s="211" t="s">
        <v>3147</v>
      </c>
      <c r="AB43" s="210" t="s">
        <v>3152</v>
      </c>
      <c r="AC43" s="207" t="s">
        <v>3147</v>
      </c>
      <c r="AD43" s="72" t="s">
        <v>3146</v>
      </c>
      <c r="AE43" s="210" t="s">
        <v>3171</v>
      </c>
      <c r="AF43" s="210" t="s">
        <v>3173</v>
      </c>
      <c r="AG43" s="72" t="s">
        <v>3163</v>
      </c>
      <c r="AH43" s="72" t="s">
        <v>3160</v>
      </c>
      <c r="AI43" s="72" t="s">
        <v>3160</v>
      </c>
      <c r="AJ43" s="72" t="s">
        <v>3169</v>
      </c>
      <c r="AK43" s="72" t="s">
        <v>3179</v>
      </c>
      <c r="AL43" s="210" t="s">
        <v>3181</v>
      </c>
      <c r="AM43" s="72" t="s">
        <v>3180</v>
      </c>
      <c r="AN43" s="207" t="s">
        <v>3152</v>
      </c>
      <c r="AO43" s="208" t="s">
        <v>3136</v>
      </c>
      <c r="AP43" s="234" t="s">
        <v>3140</v>
      </c>
      <c r="AQ43" s="234" t="s">
        <v>3140</v>
      </c>
      <c r="AR43" s="234" t="s">
        <v>3140</v>
      </c>
      <c r="AS43" s="208" t="s">
        <v>3136</v>
      </c>
      <c r="AT43" s="208" t="s">
        <v>3136</v>
      </c>
      <c r="AU43" s="208" t="s">
        <v>3136</v>
      </c>
      <c r="AV43" s="208" t="s">
        <v>3136</v>
      </c>
      <c r="AW43" s="208" t="s">
        <v>3136</v>
      </c>
      <c r="AX43" s="210" t="s">
        <v>3184</v>
      </c>
      <c r="AY43" s="208" t="s">
        <v>3198</v>
      </c>
      <c r="AZ43" s="208" t="s">
        <v>3198</v>
      </c>
      <c r="BA43" s="208" t="s">
        <v>3198</v>
      </c>
      <c r="BB43" s="210" t="s">
        <v>3198</v>
      </c>
      <c r="BC43" s="208" t="s">
        <v>3198</v>
      </c>
      <c r="BD43" s="210" t="s">
        <v>3199</v>
      </c>
      <c r="BE43" s="208" t="s">
        <v>3198</v>
      </c>
      <c r="BF43" s="208" t="s">
        <v>3198</v>
      </c>
      <c r="BG43" s="208" t="s">
        <v>3198</v>
      </c>
      <c r="BH43" s="210" t="s">
        <v>3198</v>
      </c>
      <c r="BI43" s="210" t="s">
        <v>3198</v>
      </c>
      <c r="BJ43" s="208" t="s">
        <v>3198</v>
      </c>
      <c r="BK43" s="208" t="s">
        <v>3198</v>
      </c>
      <c r="BL43" s="208" t="s">
        <v>3198</v>
      </c>
      <c r="BM43" s="208" t="s">
        <v>3198</v>
      </c>
      <c r="BN43" s="208" t="s">
        <v>3201</v>
      </c>
      <c r="BO43" s="208" t="s">
        <v>3259</v>
      </c>
      <c r="BP43" s="208" t="s">
        <v>3201</v>
      </c>
      <c r="BQ43" s="208" t="s">
        <v>3201</v>
      </c>
      <c r="BR43" s="208" t="s">
        <v>3201</v>
      </c>
      <c r="BS43" s="208" t="s">
        <v>3201</v>
      </c>
      <c r="BT43" s="208" t="s">
        <v>3201</v>
      </c>
      <c r="BU43" s="208" t="s">
        <v>3201</v>
      </c>
      <c r="BV43" s="210" t="s">
        <v>3201</v>
      </c>
      <c r="BW43" s="208" t="s">
        <v>3201</v>
      </c>
      <c r="BX43" s="72" t="s">
        <v>3233</v>
      </c>
      <c r="BY43" s="207" t="s">
        <v>3232</v>
      </c>
      <c r="BZ43" s="207" t="s">
        <v>3231</v>
      </c>
      <c r="CA43" s="207" t="s">
        <v>3229</v>
      </c>
      <c r="CB43" s="207" t="s">
        <v>3230</v>
      </c>
      <c r="CC43" s="234" t="s">
        <v>3228</v>
      </c>
      <c r="CD43" s="208" t="s">
        <v>3136</v>
      </c>
      <c r="CE43" s="208" t="s">
        <v>3147</v>
      </c>
      <c r="CF43" s="208" t="s">
        <v>3254</v>
      </c>
      <c r="CG43" s="207" t="s">
        <v>3373</v>
      </c>
      <c r="CH43" s="212" t="s">
        <v>3239</v>
      </c>
      <c r="CI43" s="207" t="s">
        <v>3240</v>
      </c>
      <c r="CJ43" s="212" t="s">
        <v>3256</v>
      </c>
      <c r="CK43" s="210" t="s">
        <v>3243</v>
      </c>
      <c r="CL43" s="208" t="s">
        <v>3372</v>
      </c>
      <c r="CM43" s="210" t="s">
        <v>3247</v>
      </c>
      <c r="CN43" s="210" t="s">
        <v>3247</v>
      </c>
      <c r="CO43" s="210" t="s">
        <v>3251</v>
      </c>
      <c r="CP43" s="210" t="s">
        <v>3251</v>
      </c>
    </row>
    <row r="44" spans="1:94">
      <c r="A44">
        <v>107</v>
      </c>
      <c r="B44">
        <v>4</v>
      </c>
      <c r="C44" t="s">
        <v>65</v>
      </c>
      <c r="D44" t="s">
        <v>235</v>
      </c>
      <c r="E44" t="e">
        <f t="shared" si="0"/>
        <v>#REF!</v>
      </c>
      <c r="F44" t="s">
        <v>235</v>
      </c>
      <c r="K44" s="1" t="s">
        <v>294</v>
      </c>
      <c r="L44" s="1">
        <f>VLOOKUP(K44,context!K$2:N$349,3,FALSE)</f>
        <v>1</v>
      </c>
      <c r="M44" s="1">
        <f>VLOOKUP(K44,context!K$2:N$349,4,FALSE)</f>
        <v>0</v>
      </c>
      <c r="N44" s="205" t="s">
        <v>3164</v>
      </c>
      <c r="O44" s="211" t="s">
        <v>3147</v>
      </c>
      <c r="P44" s="209" t="s">
        <v>3147</v>
      </c>
      <c r="Q44" s="205" t="s">
        <v>3147</v>
      </c>
      <c r="R44" s="72" t="s">
        <v>3144</v>
      </c>
      <c r="S44" s="210" t="s">
        <v>3136</v>
      </c>
      <c r="T44" s="72" t="s">
        <v>3144</v>
      </c>
      <c r="U44" s="210" t="s">
        <v>3146</v>
      </c>
      <c r="V44" s="72" t="s">
        <v>3145</v>
      </c>
      <c r="W44" s="72" t="s">
        <v>3142</v>
      </c>
      <c r="X44" s="207" t="s">
        <v>3139</v>
      </c>
      <c r="Y44" s="205" t="s">
        <v>3139</v>
      </c>
      <c r="Z44" s="205" t="s">
        <v>3152</v>
      </c>
      <c r="AA44" s="211" t="s">
        <v>3147</v>
      </c>
      <c r="AB44" s="210" t="s">
        <v>3152</v>
      </c>
      <c r="AC44" s="207" t="s">
        <v>3147</v>
      </c>
      <c r="AD44" s="72" t="s">
        <v>3146</v>
      </c>
      <c r="AE44" s="210" t="s">
        <v>3171</v>
      </c>
      <c r="AF44" s="210" t="s">
        <v>3173</v>
      </c>
      <c r="AG44" s="72" t="s">
        <v>3163</v>
      </c>
      <c r="AH44" s="72" t="s">
        <v>3160</v>
      </c>
      <c r="AI44" s="72" t="s">
        <v>3160</v>
      </c>
      <c r="AJ44" s="72" t="s">
        <v>3169</v>
      </c>
      <c r="AK44" s="72" t="s">
        <v>3179</v>
      </c>
      <c r="AL44" s="210" t="s">
        <v>3181</v>
      </c>
      <c r="AM44" s="72" t="s">
        <v>3180</v>
      </c>
      <c r="AN44" s="210" t="s">
        <v>3152</v>
      </c>
      <c r="AO44" s="208" t="s">
        <v>3136</v>
      </c>
      <c r="AP44" s="234" t="s">
        <v>3140</v>
      </c>
      <c r="AQ44" s="208" t="s">
        <v>3136</v>
      </c>
      <c r="AR44" s="208" t="s">
        <v>3136</v>
      </c>
      <c r="AS44" s="208" t="s">
        <v>3136</v>
      </c>
      <c r="AT44" s="208" t="s">
        <v>3136</v>
      </c>
      <c r="AU44" s="208" t="s">
        <v>3136</v>
      </c>
      <c r="AV44" s="208" t="s">
        <v>3136</v>
      </c>
      <c r="AW44" s="208" t="s">
        <v>3136</v>
      </c>
      <c r="AX44" s="210" t="s">
        <v>3184</v>
      </c>
      <c r="AY44" s="208" t="s">
        <v>3198</v>
      </c>
      <c r="AZ44" s="208" t="s">
        <v>3198</v>
      </c>
      <c r="BA44" s="210" t="s">
        <v>3198</v>
      </c>
      <c r="BB44" s="210" t="s">
        <v>3198</v>
      </c>
      <c r="BC44" s="208" t="s">
        <v>3198</v>
      </c>
      <c r="BD44" s="210" t="s">
        <v>3199</v>
      </c>
      <c r="BE44" s="208" t="s">
        <v>3198</v>
      </c>
      <c r="BF44" s="208" t="s">
        <v>3198</v>
      </c>
      <c r="BG44" s="208" t="s">
        <v>3198</v>
      </c>
      <c r="BH44" s="210" t="s">
        <v>3198</v>
      </c>
      <c r="BI44" s="210" t="s">
        <v>3198</v>
      </c>
      <c r="BJ44" s="208" t="s">
        <v>3198</v>
      </c>
      <c r="BK44" s="208" t="s">
        <v>3198</v>
      </c>
      <c r="BL44" s="208" t="s">
        <v>3198</v>
      </c>
      <c r="BM44" s="208" t="s">
        <v>3198</v>
      </c>
      <c r="BN44" s="208" t="s">
        <v>3201</v>
      </c>
      <c r="BO44" s="208" t="s">
        <v>3259</v>
      </c>
      <c r="BP44" s="208" t="s">
        <v>3201</v>
      </c>
      <c r="BQ44" s="208" t="s">
        <v>3201</v>
      </c>
      <c r="BR44" s="208" t="s">
        <v>3201</v>
      </c>
      <c r="BS44" s="208" t="s">
        <v>3201</v>
      </c>
      <c r="BT44" s="208" t="s">
        <v>3201</v>
      </c>
      <c r="BU44" s="208" t="s">
        <v>3201</v>
      </c>
      <c r="BV44" s="210" t="s">
        <v>3201</v>
      </c>
      <c r="BW44" s="208" t="s">
        <v>3201</v>
      </c>
      <c r="BX44" s="72" t="s">
        <v>3233</v>
      </c>
      <c r="BY44" s="207" t="s">
        <v>3232</v>
      </c>
      <c r="BZ44" s="207" t="s">
        <v>3231</v>
      </c>
      <c r="CA44" s="207" t="s">
        <v>3229</v>
      </c>
      <c r="CB44" s="207" t="s">
        <v>3230</v>
      </c>
      <c r="CC44" s="234" t="s">
        <v>3228</v>
      </c>
      <c r="CD44" s="208" t="s">
        <v>3136</v>
      </c>
      <c r="CE44" s="208" t="s">
        <v>3147</v>
      </c>
      <c r="CF44" s="208" t="s">
        <v>3254</v>
      </c>
      <c r="CG44" s="207" t="s">
        <v>3373</v>
      </c>
      <c r="CH44" s="212" t="s">
        <v>3239</v>
      </c>
      <c r="CI44" s="207" t="s">
        <v>3240</v>
      </c>
      <c r="CJ44" s="212" t="s">
        <v>3256</v>
      </c>
      <c r="CK44" s="210" t="s">
        <v>3243</v>
      </c>
      <c r="CL44" s="208" t="s">
        <v>3372</v>
      </c>
      <c r="CM44" s="208" t="s">
        <v>3247</v>
      </c>
      <c r="CN44" s="208" t="s">
        <v>3247</v>
      </c>
      <c r="CO44" s="208" t="s">
        <v>3251</v>
      </c>
      <c r="CP44" s="208" t="s">
        <v>3251</v>
      </c>
    </row>
    <row r="45" spans="1:94">
      <c r="A45">
        <v>115</v>
      </c>
      <c r="B45">
        <v>4</v>
      </c>
      <c r="C45" t="s">
        <v>65</v>
      </c>
      <c r="D45" t="s">
        <v>210</v>
      </c>
      <c r="E45" t="e">
        <f>IF(F45=#REF!,#REF!,#REF!+1)</f>
        <v>#REF!</v>
      </c>
      <c r="F45" t="s">
        <v>210</v>
      </c>
      <c r="K45" s="1" t="s">
        <v>1020</v>
      </c>
      <c r="L45" s="1">
        <f>VLOOKUP(K45,context!K$2:N$349,3,FALSE)</f>
        <v>1</v>
      </c>
      <c r="M45" s="1">
        <f>VLOOKUP(K45,context!K$2:N$349,4,FALSE)</f>
        <v>0</v>
      </c>
      <c r="N45" s="205" t="s">
        <v>3164</v>
      </c>
      <c r="O45" s="211" t="s">
        <v>3147</v>
      </c>
      <c r="P45" s="209" t="s">
        <v>3147</v>
      </c>
      <c r="Q45" s="205" t="s">
        <v>3147</v>
      </c>
      <c r="R45" s="72" t="s">
        <v>3144</v>
      </c>
      <c r="S45" s="210" t="s">
        <v>3136</v>
      </c>
      <c r="T45" s="72" t="s">
        <v>3144</v>
      </c>
      <c r="U45" s="210" t="s">
        <v>3146</v>
      </c>
      <c r="V45" s="72" t="s">
        <v>3145</v>
      </c>
      <c r="W45" s="72" t="s">
        <v>3142</v>
      </c>
      <c r="X45" s="207" t="s">
        <v>3139</v>
      </c>
      <c r="Y45" s="205" t="s">
        <v>3139</v>
      </c>
      <c r="Z45" s="205" t="s">
        <v>3152</v>
      </c>
      <c r="AA45" s="211" t="s">
        <v>3147</v>
      </c>
      <c r="AB45" s="210" t="s">
        <v>3152</v>
      </c>
      <c r="AC45" s="207" t="s">
        <v>3147</v>
      </c>
      <c r="AD45" s="72" t="s">
        <v>3146</v>
      </c>
      <c r="AE45" s="210" t="s">
        <v>3171</v>
      </c>
      <c r="AF45" s="210" t="s">
        <v>3173</v>
      </c>
      <c r="AG45" s="72" t="s">
        <v>3163</v>
      </c>
      <c r="AH45" s="72" t="s">
        <v>3160</v>
      </c>
      <c r="AI45" s="72" t="s">
        <v>3160</v>
      </c>
      <c r="AJ45" s="72" t="s">
        <v>3169</v>
      </c>
      <c r="AK45" s="72" t="s">
        <v>3179</v>
      </c>
      <c r="AL45" s="210" t="s">
        <v>3181</v>
      </c>
      <c r="AM45" s="72" t="s">
        <v>3180</v>
      </c>
      <c r="AN45" s="208" t="s">
        <v>3152</v>
      </c>
      <c r="AO45" s="208" t="s">
        <v>3136</v>
      </c>
      <c r="AP45" s="234" t="s">
        <v>3140</v>
      </c>
      <c r="AQ45" s="208" t="s">
        <v>3136</v>
      </c>
      <c r="AR45" s="234" t="s">
        <v>3140</v>
      </c>
      <c r="AS45" s="208" t="s">
        <v>3136</v>
      </c>
      <c r="AT45" s="208" t="s">
        <v>3136</v>
      </c>
      <c r="AU45" s="208" t="s">
        <v>3136</v>
      </c>
      <c r="AV45" s="208" t="s">
        <v>3136</v>
      </c>
      <c r="AW45" s="208" t="s">
        <v>3136</v>
      </c>
      <c r="AX45" s="210" t="s">
        <v>3184</v>
      </c>
      <c r="AY45" s="208" t="s">
        <v>3198</v>
      </c>
      <c r="AZ45" s="208" t="s">
        <v>3198</v>
      </c>
      <c r="BA45" s="208" t="s">
        <v>3198</v>
      </c>
      <c r="BB45" s="210" t="s">
        <v>3198</v>
      </c>
      <c r="BC45" s="208" t="s">
        <v>3198</v>
      </c>
      <c r="BD45" s="210" t="s">
        <v>3199</v>
      </c>
      <c r="BE45" s="208" t="s">
        <v>3198</v>
      </c>
      <c r="BF45" s="208" t="s">
        <v>3198</v>
      </c>
      <c r="BG45" s="208" t="s">
        <v>3198</v>
      </c>
      <c r="BH45" s="210" t="s">
        <v>3198</v>
      </c>
      <c r="BI45" s="210" t="s">
        <v>3198</v>
      </c>
      <c r="BJ45" s="208" t="s">
        <v>3198</v>
      </c>
      <c r="BK45" s="208" t="s">
        <v>3198</v>
      </c>
      <c r="BL45" s="208" t="s">
        <v>3198</v>
      </c>
      <c r="BM45" s="208" t="s">
        <v>3198</v>
      </c>
      <c r="BN45" s="208" t="s">
        <v>3201</v>
      </c>
      <c r="BO45" s="208" t="s">
        <v>3259</v>
      </c>
      <c r="BP45" s="208" t="s">
        <v>3201</v>
      </c>
      <c r="BQ45" s="208" t="s">
        <v>3201</v>
      </c>
      <c r="BR45" s="208" t="s">
        <v>3201</v>
      </c>
      <c r="BS45" s="208" t="s">
        <v>3201</v>
      </c>
      <c r="BT45" s="208" t="s">
        <v>3201</v>
      </c>
      <c r="BU45" s="208" t="s">
        <v>3201</v>
      </c>
      <c r="BV45" s="210" t="s">
        <v>3201</v>
      </c>
      <c r="BW45" s="208" t="s">
        <v>3201</v>
      </c>
      <c r="BX45" s="72" t="s">
        <v>3233</v>
      </c>
      <c r="BY45" s="207" t="s">
        <v>3232</v>
      </c>
      <c r="BZ45" s="207" t="s">
        <v>3231</v>
      </c>
      <c r="CA45" s="207" t="s">
        <v>3229</v>
      </c>
      <c r="CB45" s="207" t="s">
        <v>3230</v>
      </c>
      <c r="CC45" s="234" t="s">
        <v>3228</v>
      </c>
      <c r="CD45" s="208" t="s">
        <v>3136</v>
      </c>
      <c r="CE45" s="208" t="s">
        <v>3147</v>
      </c>
      <c r="CF45" s="208" t="s">
        <v>3254</v>
      </c>
      <c r="CG45" s="207" t="s">
        <v>3373</v>
      </c>
      <c r="CH45" s="212" t="s">
        <v>3239</v>
      </c>
      <c r="CI45" s="207" t="s">
        <v>3240</v>
      </c>
      <c r="CJ45" s="212" t="s">
        <v>3256</v>
      </c>
      <c r="CK45" s="210" t="s">
        <v>3243</v>
      </c>
      <c r="CL45" s="207" t="s">
        <v>3372</v>
      </c>
      <c r="CM45" s="207" t="s">
        <v>3247</v>
      </c>
      <c r="CN45" s="207" t="s">
        <v>3247</v>
      </c>
      <c r="CO45" s="207" t="s">
        <v>3251</v>
      </c>
      <c r="CP45" s="207" t="s">
        <v>3251</v>
      </c>
    </row>
    <row r="46" spans="1:94">
      <c r="A46">
        <v>244</v>
      </c>
      <c r="B46">
        <v>4</v>
      </c>
      <c r="C46" t="s">
        <v>65</v>
      </c>
      <c r="D46" t="s">
        <v>66</v>
      </c>
      <c r="E46" t="e">
        <f t="shared" ref="E46:E57" si="1">IF(F46=F45,E45,E45+1)</f>
        <v>#REF!</v>
      </c>
      <c r="F46" t="s">
        <v>66</v>
      </c>
      <c r="K46" s="1" t="s">
        <v>448</v>
      </c>
      <c r="L46" s="1">
        <f>VLOOKUP(K46,context!K$2:N$349,3,FALSE)</f>
        <v>1</v>
      </c>
      <c r="M46" s="1">
        <f>VLOOKUP(K46,context!K$2:N$349,4,FALSE)</f>
        <v>0</v>
      </c>
      <c r="N46" s="205" t="s">
        <v>3164</v>
      </c>
      <c r="O46" s="211" t="s">
        <v>3147</v>
      </c>
      <c r="P46" s="209" t="s">
        <v>3147</v>
      </c>
      <c r="Q46" s="205" t="s">
        <v>3147</v>
      </c>
      <c r="R46" s="72" t="s">
        <v>3144</v>
      </c>
      <c r="S46" s="210" t="s">
        <v>3136</v>
      </c>
      <c r="T46" s="72" t="s">
        <v>3144</v>
      </c>
      <c r="U46" s="210" t="s">
        <v>3146</v>
      </c>
      <c r="V46" s="72" t="s">
        <v>3145</v>
      </c>
      <c r="W46" s="72" t="s">
        <v>3142</v>
      </c>
      <c r="X46" s="207" t="s">
        <v>3139</v>
      </c>
      <c r="Y46" s="205" t="s">
        <v>3139</v>
      </c>
      <c r="Z46" s="205" t="s">
        <v>3152</v>
      </c>
      <c r="AA46" s="211" t="s">
        <v>3147</v>
      </c>
      <c r="AB46" s="210" t="s">
        <v>3152</v>
      </c>
      <c r="AC46" s="207" t="s">
        <v>3147</v>
      </c>
      <c r="AD46" s="72" t="s">
        <v>3146</v>
      </c>
      <c r="AE46" s="210" t="s">
        <v>3171</v>
      </c>
      <c r="AF46" s="210" t="s">
        <v>3173</v>
      </c>
      <c r="AG46" s="72" t="s">
        <v>3163</v>
      </c>
      <c r="AH46" s="72" t="s">
        <v>3160</v>
      </c>
      <c r="AI46" s="72" t="s">
        <v>3160</v>
      </c>
      <c r="AJ46" s="72" t="s">
        <v>3169</v>
      </c>
      <c r="AK46" s="72" t="s">
        <v>3179</v>
      </c>
      <c r="AL46" s="210" t="s">
        <v>3181</v>
      </c>
      <c r="AM46" s="72" t="s">
        <v>3180</v>
      </c>
      <c r="AN46" s="207" t="s">
        <v>3152</v>
      </c>
      <c r="AO46" s="208" t="s">
        <v>3136</v>
      </c>
      <c r="AP46" s="234" t="s">
        <v>3140</v>
      </c>
      <c r="AQ46" s="208" t="s">
        <v>3136</v>
      </c>
      <c r="AR46" s="208" t="s">
        <v>3136</v>
      </c>
      <c r="AS46" s="208" t="s">
        <v>3136</v>
      </c>
      <c r="AT46" s="208" t="s">
        <v>3136</v>
      </c>
      <c r="AU46" s="208" t="s">
        <v>3136</v>
      </c>
      <c r="AV46" s="208" t="s">
        <v>3136</v>
      </c>
      <c r="AW46" s="208" t="s">
        <v>3136</v>
      </c>
      <c r="AX46" s="210" t="s">
        <v>3184</v>
      </c>
      <c r="AY46" s="208" t="s">
        <v>3198</v>
      </c>
      <c r="AZ46" s="208" t="s">
        <v>3198</v>
      </c>
      <c r="BA46" s="208" t="s">
        <v>3198</v>
      </c>
      <c r="BB46" s="208" t="s">
        <v>3198</v>
      </c>
      <c r="BC46" s="208" t="s">
        <v>3198</v>
      </c>
      <c r="BD46" s="210" t="s">
        <v>3199</v>
      </c>
      <c r="BE46" s="208" t="s">
        <v>3198</v>
      </c>
      <c r="BF46" s="208" t="s">
        <v>3198</v>
      </c>
      <c r="BG46" s="208" t="s">
        <v>3198</v>
      </c>
      <c r="BH46" s="210" t="s">
        <v>3198</v>
      </c>
      <c r="BI46" s="210" t="s">
        <v>3198</v>
      </c>
      <c r="BJ46" s="208" t="s">
        <v>3198</v>
      </c>
      <c r="BK46" s="208" t="s">
        <v>3198</v>
      </c>
      <c r="BL46" s="208" t="s">
        <v>3198</v>
      </c>
      <c r="BM46" s="208" t="s">
        <v>3198</v>
      </c>
      <c r="BN46" s="208" t="s">
        <v>3201</v>
      </c>
      <c r="BO46" s="208" t="s">
        <v>3259</v>
      </c>
      <c r="BP46" s="208" t="s">
        <v>3201</v>
      </c>
      <c r="BQ46" s="208" t="s">
        <v>3201</v>
      </c>
      <c r="BR46" s="208" t="s">
        <v>3201</v>
      </c>
      <c r="BS46" s="208" t="s">
        <v>3201</v>
      </c>
      <c r="BT46" s="208" t="s">
        <v>3201</v>
      </c>
      <c r="BU46" s="208" t="s">
        <v>3201</v>
      </c>
      <c r="BV46" s="210" t="s">
        <v>3201</v>
      </c>
      <c r="BW46" s="208" t="s">
        <v>3201</v>
      </c>
      <c r="BX46" s="72" t="s">
        <v>3233</v>
      </c>
      <c r="BY46" s="207" t="s">
        <v>3232</v>
      </c>
      <c r="BZ46" s="207" t="s">
        <v>3231</v>
      </c>
      <c r="CA46" s="207" t="s">
        <v>3229</v>
      </c>
      <c r="CB46" s="207" t="s">
        <v>3230</v>
      </c>
      <c r="CC46" s="234" t="s">
        <v>3228</v>
      </c>
      <c r="CD46" s="208" t="s">
        <v>3136</v>
      </c>
      <c r="CE46" s="208" t="s">
        <v>3147</v>
      </c>
      <c r="CF46" s="208" t="s">
        <v>3254</v>
      </c>
      <c r="CG46" s="207" t="s">
        <v>3373</v>
      </c>
      <c r="CH46" s="212" t="s">
        <v>3239</v>
      </c>
      <c r="CI46" s="208" t="s">
        <v>3240</v>
      </c>
      <c r="CJ46" s="212" t="s">
        <v>3256</v>
      </c>
      <c r="CK46" s="208" t="s">
        <v>3243</v>
      </c>
      <c r="CL46" s="208" t="s">
        <v>3372</v>
      </c>
      <c r="CM46" s="208" t="s">
        <v>3247</v>
      </c>
      <c r="CN46" s="208" t="s">
        <v>3247</v>
      </c>
      <c r="CO46" s="208" t="s">
        <v>3251</v>
      </c>
      <c r="CP46" s="208" t="s">
        <v>3251</v>
      </c>
    </row>
    <row r="47" spans="1:94">
      <c r="A47">
        <v>310</v>
      </c>
      <c r="B47">
        <v>4</v>
      </c>
      <c r="C47" t="s">
        <v>65</v>
      </c>
      <c r="D47" t="s">
        <v>66</v>
      </c>
      <c r="E47" t="e">
        <f t="shared" si="1"/>
        <v>#REF!</v>
      </c>
      <c r="F47" t="s">
        <v>66</v>
      </c>
      <c r="K47" s="1" t="s">
        <v>976</v>
      </c>
      <c r="L47" s="1">
        <f>VLOOKUP(K47,context!K$2:N$349,3,FALSE)</f>
        <v>1</v>
      </c>
      <c r="M47" s="1">
        <f>VLOOKUP(K47,context!K$2:N$349,4,FALSE)</f>
        <v>0</v>
      </c>
      <c r="N47" s="205" t="s">
        <v>3164</v>
      </c>
      <c r="O47" s="211" t="s">
        <v>3147</v>
      </c>
      <c r="P47" s="209" t="s">
        <v>3147</v>
      </c>
      <c r="Q47" s="205" t="s">
        <v>3147</v>
      </c>
      <c r="R47" s="72" t="s">
        <v>3144</v>
      </c>
      <c r="S47" s="210" t="s">
        <v>3136</v>
      </c>
      <c r="T47" s="72" t="s">
        <v>3144</v>
      </c>
      <c r="U47" s="207" t="s">
        <v>3146</v>
      </c>
      <c r="V47" s="72" t="s">
        <v>3145</v>
      </c>
      <c r="W47" s="72" t="s">
        <v>3142</v>
      </c>
      <c r="X47" s="207" t="s">
        <v>3139</v>
      </c>
      <c r="Y47" s="205" t="s">
        <v>3139</v>
      </c>
      <c r="Z47" s="205" t="s">
        <v>3152</v>
      </c>
      <c r="AA47" s="211" t="s">
        <v>3147</v>
      </c>
      <c r="AB47" s="210" t="s">
        <v>3152</v>
      </c>
      <c r="AC47" s="207" t="s">
        <v>3147</v>
      </c>
      <c r="AD47" s="72" t="s">
        <v>3146</v>
      </c>
      <c r="AE47" s="210" t="s">
        <v>3171</v>
      </c>
      <c r="AF47" s="210" t="s">
        <v>3173</v>
      </c>
      <c r="AG47" s="72" t="s">
        <v>3163</v>
      </c>
      <c r="AH47" s="72" t="s">
        <v>3160</v>
      </c>
      <c r="AI47" s="72" t="s">
        <v>3160</v>
      </c>
      <c r="AJ47" s="72" t="s">
        <v>3169</v>
      </c>
      <c r="AK47" s="72" t="s">
        <v>3179</v>
      </c>
      <c r="AL47" s="210" t="s">
        <v>3181</v>
      </c>
      <c r="AM47" s="72" t="s">
        <v>3180</v>
      </c>
      <c r="AN47" s="208" t="s">
        <v>3152</v>
      </c>
      <c r="AO47" s="208" t="s">
        <v>3136</v>
      </c>
      <c r="AP47" s="234" t="s">
        <v>3140</v>
      </c>
      <c r="AQ47" s="208" t="s">
        <v>3136</v>
      </c>
      <c r="AR47" s="208" t="s">
        <v>3136</v>
      </c>
      <c r="AS47" s="208" t="s">
        <v>3136</v>
      </c>
      <c r="AT47" s="208" t="s">
        <v>3136</v>
      </c>
      <c r="AU47" s="208" t="s">
        <v>3136</v>
      </c>
      <c r="AV47" s="208" t="s">
        <v>3136</v>
      </c>
      <c r="AW47" s="208" t="s">
        <v>3136</v>
      </c>
      <c r="AX47" s="210" t="s">
        <v>3184</v>
      </c>
      <c r="AY47" s="208" t="s">
        <v>3198</v>
      </c>
      <c r="AZ47" s="208" t="s">
        <v>3198</v>
      </c>
      <c r="BA47" s="208" t="s">
        <v>3198</v>
      </c>
      <c r="BB47" s="210" t="s">
        <v>3198</v>
      </c>
      <c r="BC47" s="208" t="s">
        <v>3198</v>
      </c>
      <c r="BD47" s="210" t="s">
        <v>3199</v>
      </c>
      <c r="BE47" s="210" t="s">
        <v>3198</v>
      </c>
      <c r="BF47" s="208" t="s">
        <v>3198</v>
      </c>
      <c r="BG47" s="208" t="s">
        <v>3198</v>
      </c>
      <c r="BH47" s="207" t="s">
        <v>3198</v>
      </c>
      <c r="BI47" s="210" t="s">
        <v>3198</v>
      </c>
      <c r="BJ47" s="208" t="s">
        <v>3198</v>
      </c>
      <c r="BK47" s="208" t="s">
        <v>3198</v>
      </c>
      <c r="BL47" s="208" t="s">
        <v>3198</v>
      </c>
      <c r="BM47" s="208" t="s">
        <v>3198</v>
      </c>
      <c r="BN47" s="210" t="s">
        <v>3201</v>
      </c>
      <c r="BO47" s="208" t="s">
        <v>3259</v>
      </c>
      <c r="BP47" s="210" t="s">
        <v>3201</v>
      </c>
      <c r="BQ47" s="208" t="s">
        <v>3201</v>
      </c>
      <c r="BR47" s="210" t="s">
        <v>3201</v>
      </c>
      <c r="BS47" s="210" t="s">
        <v>3201</v>
      </c>
      <c r="BT47" s="208" t="s">
        <v>3201</v>
      </c>
      <c r="BU47" s="210" t="s">
        <v>3201</v>
      </c>
      <c r="BV47" s="210" t="s">
        <v>3201</v>
      </c>
      <c r="BW47" s="208" t="s">
        <v>3201</v>
      </c>
      <c r="BX47" s="72" t="s">
        <v>3233</v>
      </c>
      <c r="BY47" s="207" t="s">
        <v>3232</v>
      </c>
      <c r="BZ47" s="207" t="s">
        <v>3231</v>
      </c>
      <c r="CA47" s="207" t="s">
        <v>3229</v>
      </c>
      <c r="CB47" s="207" t="s">
        <v>3230</v>
      </c>
      <c r="CC47" s="234" t="s">
        <v>3228</v>
      </c>
      <c r="CD47" s="208" t="s">
        <v>3136</v>
      </c>
      <c r="CE47" s="208" t="s">
        <v>3147</v>
      </c>
      <c r="CF47" s="208" t="s">
        <v>3254</v>
      </c>
      <c r="CG47" s="207" t="s">
        <v>3373</v>
      </c>
      <c r="CH47" s="212" t="s">
        <v>3239</v>
      </c>
      <c r="CI47" s="72" t="s">
        <v>3240</v>
      </c>
      <c r="CJ47" s="212" t="s">
        <v>3256</v>
      </c>
      <c r="CK47" s="210" t="s">
        <v>3243</v>
      </c>
      <c r="CL47" s="207" t="s">
        <v>3372</v>
      </c>
      <c r="CM47" s="207" t="s">
        <v>3247</v>
      </c>
      <c r="CN47" s="207" t="s">
        <v>3247</v>
      </c>
      <c r="CO47" s="207" t="s">
        <v>3251</v>
      </c>
      <c r="CP47" s="207" t="s">
        <v>3251</v>
      </c>
    </row>
    <row r="48" spans="1:94">
      <c r="A48">
        <v>143</v>
      </c>
      <c r="B48">
        <v>4</v>
      </c>
      <c r="C48" t="s">
        <v>65</v>
      </c>
      <c r="D48" t="s">
        <v>66</v>
      </c>
      <c r="E48" t="e">
        <f t="shared" si="1"/>
        <v>#REF!</v>
      </c>
      <c r="F48" t="s">
        <v>66</v>
      </c>
      <c r="K48" s="1" t="s">
        <v>97</v>
      </c>
      <c r="L48" s="1">
        <f>VLOOKUP(K48,context!K$2:N$349,3,FALSE)</f>
        <v>1</v>
      </c>
      <c r="M48" s="1">
        <f>VLOOKUP(K48,context!K$2:N$349,4,FALSE)</f>
        <v>0</v>
      </c>
      <c r="N48" s="205" t="s">
        <v>3164</v>
      </c>
      <c r="O48" s="211" t="s">
        <v>3147</v>
      </c>
      <c r="P48" s="205" t="s">
        <v>3147</v>
      </c>
      <c r="Q48" s="205" t="s">
        <v>3147</v>
      </c>
      <c r="R48" s="72" t="s">
        <v>3144</v>
      </c>
      <c r="S48" s="72" t="s">
        <v>3149</v>
      </c>
      <c r="T48" s="72" t="s">
        <v>3144</v>
      </c>
      <c r="U48" s="207" t="s">
        <v>3146</v>
      </c>
      <c r="V48" s="72" t="s">
        <v>3145</v>
      </c>
      <c r="W48" s="72" t="s">
        <v>3142</v>
      </c>
      <c r="X48" s="207" t="s">
        <v>3139</v>
      </c>
      <c r="Y48" s="205" t="s">
        <v>3139</v>
      </c>
      <c r="Z48" s="205" t="s">
        <v>3152</v>
      </c>
      <c r="AA48" s="211" t="s">
        <v>3147</v>
      </c>
      <c r="AB48" s="210" t="s">
        <v>3152</v>
      </c>
      <c r="AC48" s="207" t="s">
        <v>3147</v>
      </c>
      <c r="AD48" s="72" t="s">
        <v>3146</v>
      </c>
      <c r="AE48" s="210" t="s">
        <v>3171</v>
      </c>
      <c r="AF48" s="210" t="s">
        <v>3173</v>
      </c>
      <c r="AG48" s="72" t="s">
        <v>3163</v>
      </c>
      <c r="AH48" s="72" t="s">
        <v>3160</v>
      </c>
      <c r="AI48" s="72" t="s">
        <v>3160</v>
      </c>
      <c r="AJ48" s="72" t="s">
        <v>3169</v>
      </c>
      <c r="AK48" s="72" t="s">
        <v>3179</v>
      </c>
      <c r="AL48" s="210" t="s">
        <v>3181</v>
      </c>
      <c r="AM48" s="72" t="s">
        <v>3180</v>
      </c>
      <c r="AN48" s="208" t="s">
        <v>3152</v>
      </c>
      <c r="AO48" s="208" t="s">
        <v>3136</v>
      </c>
      <c r="AP48" s="234" t="s">
        <v>3140</v>
      </c>
      <c r="AQ48" s="210" t="s">
        <v>3136</v>
      </c>
      <c r="AR48" s="210" t="s">
        <v>3136</v>
      </c>
      <c r="AS48" s="210" t="s">
        <v>3136</v>
      </c>
      <c r="AT48" s="210" t="s">
        <v>3136</v>
      </c>
      <c r="AU48" s="210" t="s">
        <v>3136</v>
      </c>
      <c r="AV48" s="210" t="s">
        <v>3136</v>
      </c>
      <c r="AW48" s="210" t="s">
        <v>3136</v>
      </c>
      <c r="AX48" s="210" t="s">
        <v>3184</v>
      </c>
      <c r="AY48" s="208" t="s">
        <v>3198</v>
      </c>
      <c r="AZ48" s="208" t="s">
        <v>3198</v>
      </c>
      <c r="BA48" s="208" t="s">
        <v>3198</v>
      </c>
      <c r="BB48" s="210" t="s">
        <v>3198</v>
      </c>
      <c r="BC48" s="208" t="s">
        <v>3198</v>
      </c>
      <c r="BD48" s="210" t="s">
        <v>3199</v>
      </c>
      <c r="BE48" s="208" t="s">
        <v>3198</v>
      </c>
      <c r="BF48" s="208" t="s">
        <v>3198</v>
      </c>
      <c r="BG48" s="208" t="s">
        <v>3198</v>
      </c>
      <c r="BH48" s="210" t="s">
        <v>3198</v>
      </c>
      <c r="BI48" s="210" t="s">
        <v>3198</v>
      </c>
      <c r="BJ48" s="208" t="s">
        <v>3198</v>
      </c>
      <c r="BK48" s="208" t="s">
        <v>3198</v>
      </c>
      <c r="BL48" s="208" t="s">
        <v>3198</v>
      </c>
      <c r="BM48" s="208" t="s">
        <v>3198</v>
      </c>
      <c r="BN48" s="207" t="s">
        <v>3201</v>
      </c>
      <c r="BO48" s="208" t="s">
        <v>3259</v>
      </c>
      <c r="BP48" s="208" t="s">
        <v>3201</v>
      </c>
      <c r="BQ48" s="208" t="s">
        <v>3201</v>
      </c>
      <c r="BR48" s="208" t="s">
        <v>3201</v>
      </c>
      <c r="BS48" s="208" t="s">
        <v>3201</v>
      </c>
      <c r="BT48" s="208" t="s">
        <v>3201</v>
      </c>
      <c r="BU48" s="208" t="s">
        <v>3201</v>
      </c>
      <c r="BV48" s="210" t="s">
        <v>3201</v>
      </c>
      <c r="BW48" s="208" t="s">
        <v>3201</v>
      </c>
      <c r="BX48" s="72" t="s">
        <v>3233</v>
      </c>
      <c r="BY48" s="207" t="s">
        <v>3232</v>
      </c>
      <c r="BZ48" s="207" t="s">
        <v>3231</v>
      </c>
      <c r="CA48" s="207" t="s">
        <v>3229</v>
      </c>
      <c r="CB48" s="207" t="s">
        <v>3230</v>
      </c>
      <c r="CC48" s="234" t="s">
        <v>3228</v>
      </c>
      <c r="CD48" s="208" t="s">
        <v>3136</v>
      </c>
      <c r="CE48" s="208" t="s">
        <v>3147</v>
      </c>
      <c r="CF48" s="208" t="s">
        <v>3254</v>
      </c>
      <c r="CG48" s="207" t="s">
        <v>3373</v>
      </c>
      <c r="CH48" s="212" t="s">
        <v>3239</v>
      </c>
      <c r="CI48" s="207" t="s">
        <v>3240</v>
      </c>
      <c r="CJ48" s="212" t="s">
        <v>3256</v>
      </c>
      <c r="CK48" s="210" t="s">
        <v>3243</v>
      </c>
      <c r="CL48" s="207" t="s">
        <v>3372</v>
      </c>
      <c r="CM48" s="207" t="s">
        <v>3247</v>
      </c>
      <c r="CN48" s="207" t="s">
        <v>3247</v>
      </c>
      <c r="CO48" s="207" t="s">
        <v>3251</v>
      </c>
      <c r="CP48" s="207" t="s">
        <v>3251</v>
      </c>
    </row>
    <row r="49" spans="1:94">
      <c r="A49">
        <v>144</v>
      </c>
      <c r="B49">
        <v>4</v>
      </c>
      <c r="C49" t="s">
        <v>65</v>
      </c>
      <c r="D49" t="s">
        <v>66</v>
      </c>
      <c r="E49" t="e">
        <f t="shared" si="1"/>
        <v>#REF!</v>
      </c>
      <c r="F49" t="s">
        <v>66</v>
      </c>
      <c r="K49" s="1" t="s">
        <v>71</v>
      </c>
      <c r="L49" s="1">
        <f>VLOOKUP(K49,context!K$2:N$349,3,FALSE)</f>
        <v>1</v>
      </c>
      <c r="M49" s="1">
        <f>VLOOKUP(K49,context!K$2:N$349,4,FALSE)</f>
        <v>0</v>
      </c>
      <c r="N49" s="205" t="s">
        <v>3164</v>
      </c>
      <c r="O49" s="211" t="s">
        <v>3147</v>
      </c>
      <c r="P49" s="205" t="s">
        <v>3147</v>
      </c>
      <c r="Q49" s="205" t="s">
        <v>3147</v>
      </c>
      <c r="R49" s="72" t="s">
        <v>3144</v>
      </c>
      <c r="S49" s="72" t="s">
        <v>3149</v>
      </c>
      <c r="T49" s="72" t="s">
        <v>3144</v>
      </c>
      <c r="U49" s="207" t="s">
        <v>3146</v>
      </c>
      <c r="V49" s="72" t="s">
        <v>3145</v>
      </c>
      <c r="W49" s="72" t="s">
        <v>3142</v>
      </c>
      <c r="X49" s="207" t="s">
        <v>3139</v>
      </c>
      <c r="Y49" s="205" t="s">
        <v>3139</v>
      </c>
      <c r="Z49" s="205" t="s">
        <v>3152</v>
      </c>
      <c r="AA49" s="211" t="s">
        <v>3147</v>
      </c>
      <c r="AB49" s="210" t="s">
        <v>3152</v>
      </c>
      <c r="AC49" s="207" t="s">
        <v>3147</v>
      </c>
      <c r="AD49" s="72" t="s">
        <v>3146</v>
      </c>
      <c r="AE49" s="210" t="s">
        <v>3171</v>
      </c>
      <c r="AF49" s="210" t="s">
        <v>3173</v>
      </c>
      <c r="AG49" s="72" t="s">
        <v>3163</v>
      </c>
      <c r="AH49" s="72" t="s">
        <v>3160</v>
      </c>
      <c r="AI49" s="72" t="s">
        <v>3160</v>
      </c>
      <c r="AJ49" s="72" t="s">
        <v>3169</v>
      </c>
      <c r="AK49" s="72" t="s">
        <v>3179</v>
      </c>
      <c r="AL49" s="210" t="s">
        <v>3181</v>
      </c>
      <c r="AM49" s="72" t="s">
        <v>3180</v>
      </c>
      <c r="AN49" s="72" t="s">
        <v>3216</v>
      </c>
      <c r="AO49" s="208" t="s">
        <v>3136</v>
      </c>
      <c r="AP49" s="72" t="s">
        <v>3224</v>
      </c>
      <c r="AQ49" s="207" t="s">
        <v>3136</v>
      </c>
      <c r="AR49" s="210" t="s">
        <v>3136</v>
      </c>
      <c r="AS49" s="210" t="s">
        <v>3136</v>
      </c>
      <c r="AT49" s="210" t="s">
        <v>3136</v>
      </c>
      <c r="AU49" s="210" t="s">
        <v>3136</v>
      </c>
      <c r="AV49" s="210" t="s">
        <v>3136</v>
      </c>
      <c r="AW49" s="210" t="s">
        <v>3136</v>
      </c>
      <c r="AX49" s="210" t="s">
        <v>3184</v>
      </c>
      <c r="AY49" s="208" t="s">
        <v>3198</v>
      </c>
      <c r="AZ49" s="208" t="s">
        <v>3198</v>
      </c>
      <c r="BA49" s="208" t="s">
        <v>3198</v>
      </c>
      <c r="BB49" s="72" t="s">
        <v>3198</v>
      </c>
      <c r="BC49" s="208" t="s">
        <v>3198</v>
      </c>
      <c r="BD49" s="210" t="s">
        <v>3199</v>
      </c>
      <c r="BE49" s="208" t="s">
        <v>3198</v>
      </c>
      <c r="BF49" s="208" t="s">
        <v>3198</v>
      </c>
      <c r="BG49" s="208" t="s">
        <v>3198</v>
      </c>
      <c r="BH49" s="210" t="s">
        <v>3198</v>
      </c>
      <c r="BI49" s="210" t="s">
        <v>3198</v>
      </c>
      <c r="BJ49" s="208" t="s">
        <v>3198</v>
      </c>
      <c r="BK49" s="208" t="s">
        <v>3198</v>
      </c>
      <c r="BL49" s="208" t="s">
        <v>3198</v>
      </c>
      <c r="BM49" s="208" t="s">
        <v>3198</v>
      </c>
      <c r="BN49" s="207" t="s">
        <v>3201</v>
      </c>
      <c r="BO49" s="208" t="s">
        <v>3259</v>
      </c>
      <c r="BP49" s="208" t="s">
        <v>3201</v>
      </c>
      <c r="BQ49" s="208" t="s">
        <v>3201</v>
      </c>
      <c r="BR49" s="208" t="s">
        <v>3201</v>
      </c>
      <c r="BS49" s="208" t="s">
        <v>3201</v>
      </c>
      <c r="BT49" s="208" t="s">
        <v>3201</v>
      </c>
      <c r="BU49" s="208" t="s">
        <v>3201</v>
      </c>
      <c r="BV49" s="210" t="s">
        <v>3201</v>
      </c>
      <c r="BW49" s="208" t="s">
        <v>3201</v>
      </c>
      <c r="BX49" s="72" t="s">
        <v>3233</v>
      </c>
      <c r="BY49" s="207" t="s">
        <v>3232</v>
      </c>
      <c r="BZ49" s="207" t="s">
        <v>3231</v>
      </c>
      <c r="CA49" s="207" t="s">
        <v>3229</v>
      </c>
      <c r="CB49" s="207" t="s">
        <v>3230</v>
      </c>
      <c r="CC49" s="234" t="s">
        <v>3228</v>
      </c>
      <c r="CD49" s="208" t="s">
        <v>3136</v>
      </c>
      <c r="CE49" s="208" t="s">
        <v>3147</v>
      </c>
      <c r="CF49" s="208" t="s">
        <v>3254</v>
      </c>
      <c r="CG49" s="207" t="s">
        <v>3373</v>
      </c>
      <c r="CH49" s="212" t="s">
        <v>3239</v>
      </c>
      <c r="CI49" s="207" t="s">
        <v>3240</v>
      </c>
      <c r="CJ49" s="212" t="s">
        <v>3256</v>
      </c>
      <c r="CK49" s="210" t="s">
        <v>3243</v>
      </c>
      <c r="CL49" s="207" t="s">
        <v>3372</v>
      </c>
      <c r="CM49" s="207" t="s">
        <v>3247</v>
      </c>
      <c r="CN49" s="207" t="s">
        <v>3247</v>
      </c>
      <c r="CO49" s="207" t="s">
        <v>3251</v>
      </c>
      <c r="CP49" s="207" t="s">
        <v>3251</v>
      </c>
    </row>
    <row r="50" spans="1:94">
      <c r="A50">
        <v>160</v>
      </c>
      <c r="B50">
        <v>4</v>
      </c>
      <c r="C50" t="s">
        <v>65</v>
      </c>
      <c r="D50" t="s">
        <v>66</v>
      </c>
      <c r="E50" t="e">
        <f t="shared" si="1"/>
        <v>#REF!</v>
      </c>
      <c r="F50" t="s">
        <v>66</v>
      </c>
      <c r="K50" s="1" t="s">
        <v>123</v>
      </c>
      <c r="L50" s="1">
        <f>VLOOKUP(K50,context!K$2:N$349,3,FALSE)</f>
        <v>1</v>
      </c>
      <c r="M50" s="1">
        <f>VLOOKUP(K50,context!K$2:N$349,4,FALSE)</f>
        <v>0</v>
      </c>
      <c r="N50" s="205" t="s">
        <v>3164</v>
      </c>
      <c r="O50" s="211" t="s">
        <v>3147</v>
      </c>
      <c r="P50" s="209" t="s">
        <v>3147</v>
      </c>
      <c r="Q50" s="205" t="s">
        <v>3147</v>
      </c>
      <c r="R50" s="72" t="s">
        <v>3144</v>
      </c>
      <c r="S50" s="72" t="s">
        <v>3149</v>
      </c>
      <c r="T50" s="72" t="s">
        <v>3144</v>
      </c>
      <c r="U50" s="207" t="s">
        <v>3146</v>
      </c>
      <c r="V50" s="72" t="s">
        <v>3145</v>
      </c>
      <c r="W50" s="72" t="s">
        <v>3142</v>
      </c>
      <c r="X50" s="207" t="s">
        <v>3139</v>
      </c>
      <c r="Y50" s="205" t="s">
        <v>3139</v>
      </c>
      <c r="Z50" s="205" t="s">
        <v>3152</v>
      </c>
      <c r="AA50" s="211" t="s">
        <v>3147</v>
      </c>
      <c r="AB50" s="210" t="s">
        <v>3152</v>
      </c>
      <c r="AC50" s="207" t="s">
        <v>3147</v>
      </c>
      <c r="AD50" s="72" t="s">
        <v>3146</v>
      </c>
      <c r="AE50" s="210" t="s">
        <v>3171</v>
      </c>
      <c r="AF50" s="210" t="s">
        <v>3173</v>
      </c>
      <c r="AG50" s="72" t="s">
        <v>3163</v>
      </c>
      <c r="AH50" s="72" t="s">
        <v>3160</v>
      </c>
      <c r="AI50" s="72" t="s">
        <v>3160</v>
      </c>
      <c r="AJ50" s="72" t="s">
        <v>3169</v>
      </c>
      <c r="AK50" s="72" t="s">
        <v>3179</v>
      </c>
      <c r="AL50" s="210" t="s">
        <v>3181</v>
      </c>
      <c r="AM50" s="72" t="s">
        <v>3180</v>
      </c>
      <c r="AN50" s="72" t="s">
        <v>3217</v>
      </c>
      <c r="AO50" s="208" t="s">
        <v>3136</v>
      </c>
      <c r="AP50" s="72" t="s">
        <v>3225</v>
      </c>
      <c r="AQ50" s="210" t="s">
        <v>3136</v>
      </c>
      <c r="AR50" s="210" t="s">
        <v>3136</v>
      </c>
      <c r="AS50" s="210" t="s">
        <v>3136</v>
      </c>
      <c r="AT50" s="210" t="s">
        <v>3136</v>
      </c>
      <c r="AU50" s="210" t="s">
        <v>3136</v>
      </c>
      <c r="AV50" s="210" t="s">
        <v>3136</v>
      </c>
      <c r="AW50" s="210" t="s">
        <v>3136</v>
      </c>
      <c r="AX50" s="210" t="s">
        <v>3184</v>
      </c>
      <c r="AY50" s="208" t="s">
        <v>3198</v>
      </c>
      <c r="AZ50" s="208" t="s">
        <v>3198</v>
      </c>
      <c r="BA50" s="208" t="s">
        <v>3198</v>
      </c>
      <c r="BB50" s="72" t="s">
        <v>3198</v>
      </c>
      <c r="BC50" s="208" t="s">
        <v>3198</v>
      </c>
      <c r="BD50" s="210" t="s">
        <v>3199</v>
      </c>
      <c r="BE50" s="208" t="s">
        <v>3198</v>
      </c>
      <c r="BF50" s="208" t="s">
        <v>3198</v>
      </c>
      <c r="BG50" s="208" t="s">
        <v>3198</v>
      </c>
      <c r="BH50" s="210" t="s">
        <v>3198</v>
      </c>
      <c r="BI50" s="210" t="s">
        <v>3198</v>
      </c>
      <c r="BJ50" s="208" t="s">
        <v>3198</v>
      </c>
      <c r="BK50" s="208" t="s">
        <v>3198</v>
      </c>
      <c r="BL50" s="208" t="s">
        <v>3198</v>
      </c>
      <c r="BM50" s="208" t="s">
        <v>3198</v>
      </c>
      <c r="BN50" s="210" t="s">
        <v>3201</v>
      </c>
      <c r="BO50" s="208" t="s">
        <v>3259</v>
      </c>
      <c r="BP50" s="208" t="s">
        <v>3201</v>
      </c>
      <c r="BQ50" s="208" t="s">
        <v>3201</v>
      </c>
      <c r="BR50" s="208" t="s">
        <v>3201</v>
      </c>
      <c r="BS50" s="208" t="s">
        <v>3201</v>
      </c>
      <c r="BT50" s="208" t="s">
        <v>3201</v>
      </c>
      <c r="BU50" s="208" t="s">
        <v>3201</v>
      </c>
      <c r="BV50" s="210" t="s">
        <v>3201</v>
      </c>
      <c r="BW50" s="208" t="s">
        <v>3201</v>
      </c>
      <c r="BX50" s="72" t="s">
        <v>3233</v>
      </c>
      <c r="BY50" s="207" t="s">
        <v>3232</v>
      </c>
      <c r="BZ50" s="207" t="s">
        <v>3231</v>
      </c>
      <c r="CA50" s="207" t="s">
        <v>3229</v>
      </c>
      <c r="CB50" s="207" t="s">
        <v>3230</v>
      </c>
      <c r="CC50" s="234" t="s">
        <v>3228</v>
      </c>
      <c r="CD50" s="210" t="s">
        <v>3136</v>
      </c>
      <c r="CE50" s="210" t="s">
        <v>3147</v>
      </c>
      <c r="CF50" s="210" t="s">
        <v>3254</v>
      </c>
      <c r="CG50" s="207" t="s">
        <v>3373</v>
      </c>
      <c r="CH50" s="212" t="s">
        <v>3239</v>
      </c>
      <c r="CI50" s="207" t="s">
        <v>3240</v>
      </c>
      <c r="CJ50" s="212" t="s">
        <v>3256</v>
      </c>
      <c r="CK50" s="210" t="s">
        <v>3243</v>
      </c>
      <c r="CL50" s="207" t="s">
        <v>3372</v>
      </c>
      <c r="CM50" s="207" t="s">
        <v>3247</v>
      </c>
      <c r="CN50" s="207" t="s">
        <v>3247</v>
      </c>
      <c r="CO50" s="207" t="s">
        <v>3251</v>
      </c>
      <c r="CP50" s="207" t="s">
        <v>3251</v>
      </c>
    </row>
    <row r="51" spans="1:94">
      <c r="A51">
        <v>165</v>
      </c>
      <c r="B51">
        <v>4</v>
      </c>
      <c r="C51" t="s">
        <v>65</v>
      </c>
      <c r="D51" t="s">
        <v>66</v>
      </c>
      <c r="E51" t="e">
        <f t="shared" si="1"/>
        <v>#REF!</v>
      </c>
      <c r="F51" t="s">
        <v>66</v>
      </c>
      <c r="K51" s="1" t="s">
        <v>149</v>
      </c>
      <c r="L51" s="1">
        <f>VLOOKUP(K51,context!K$2:N$349,3,FALSE)</f>
        <v>1</v>
      </c>
      <c r="M51" s="1">
        <f>VLOOKUP(K51,context!K$2:N$349,4,FALSE)</f>
        <v>0</v>
      </c>
      <c r="N51" s="205" t="s">
        <v>3164</v>
      </c>
      <c r="O51" s="211" t="s">
        <v>3147</v>
      </c>
      <c r="P51" s="209" t="s">
        <v>3147</v>
      </c>
      <c r="Q51" s="205" t="s">
        <v>3147</v>
      </c>
      <c r="R51" s="72" t="s">
        <v>3144</v>
      </c>
      <c r="S51" s="72" t="s">
        <v>3149</v>
      </c>
      <c r="T51" s="72" t="s">
        <v>3144</v>
      </c>
      <c r="U51" s="207" t="s">
        <v>3146</v>
      </c>
      <c r="V51" s="72" t="s">
        <v>3145</v>
      </c>
      <c r="W51" s="72" t="s">
        <v>3142</v>
      </c>
      <c r="X51" s="207" t="s">
        <v>3139</v>
      </c>
      <c r="Y51" s="205" t="s">
        <v>3139</v>
      </c>
      <c r="Z51" s="205" t="s">
        <v>3152</v>
      </c>
      <c r="AA51" s="211" t="s">
        <v>3147</v>
      </c>
      <c r="AB51" s="210" t="s">
        <v>3152</v>
      </c>
      <c r="AC51" s="207" t="s">
        <v>3147</v>
      </c>
      <c r="AD51" s="72" t="s">
        <v>3146</v>
      </c>
      <c r="AE51" s="210" t="s">
        <v>3171</v>
      </c>
      <c r="AF51" s="210" t="s">
        <v>3173</v>
      </c>
      <c r="AG51" s="72" t="s">
        <v>3163</v>
      </c>
      <c r="AH51" s="72" t="s">
        <v>3160</v>
      </c>
      <c r="AI51" s="72" t="s">
        <v>3160</v>
      </c>
      <c r="AJ51" s="72" t="s">
        <v>3169</v>
      </c>
      <c r="AK51" s="72" t="s">
        <v>3179</v>
      </c>
      <c r="AL51" s="210" t="s">
        <v>3181</v>
      </c>
      <c r="AM51" s="72" t="s">
        <v>3180</v>
      </c>
      <c r="AN51" s="208" t="s">
        <v>3152</v>
      </c>
      <c r="AO51" s="208" t="s">
        <v>3136</v>
      </c>
      <c r="AP51" s="234" t="s">
        <v>3140</v>
      </c>
      <c r="AQ51" s="208" t="s">
        <v>3136</v>
      </c>
      <c r="AR51" s="208" t="s">
        <v>3136</v>
      </c>
      <c r="AS51" s="208" t="s">
        <v>3136</v>
      </c>
      <c r="AT51" s="208" t="s">
        <v>3136</v>
      </c>
      <c r="AU51" s="208" t="s">
        <v>3136</v>
      </c>
      <c r="AV51" s="208" t="s">
        <v>3136</v>
      </c>
      <c r="AW51" s="208" t="s">
        <v>3136</v>
      </c>
      <c r="AX51" s="210" t="s">
        <v>3184</v>
      </c>
      <c r="AY51" s="208" t="s">
        <v>3198</v>
      </c>
      <c r="AZ51" s="208" t="s">
        <v>3198</v>
      </c>
      <c r="BA51" s="210" t="s">
        <v>3198</v>
      </c>
      <c r="BB51" s="208" t="s">
        <v>3198</v>
      </c>
      <c r="BC51" s="208" t="s">
        <v>3198</v>
      </c>
      <c r="BD51" s="210" t="s">
        <v>3199</v>
      </c>
      <c r="BE51" s="208" t="s">
        <v>3198</v>
      </c>
      <c r="BF51" s="208" t="s">
        <v>3198</v>
      </c>
      <c r="BG51" s="208" t="s">
        <v>3198</v>
      </c>
      <c r="BH51" s="210" t="s">
        <v>3198</v>
      </c>
      <c r="BI51" s="210" t="s">
        <v>3198</v>
      </c>
      <c r="BJ51" s="208" t="s">
        <v>3198</v>
      </c>
      <c r="BK51" s="208" t="s">
        <v>3198</v>
      </c>
      <c r="BL51" s="208" t="s">
        <v>3198</v>
      </c>
      <c r="BM51" s="208" t="s">
        <v>3198</v>
      </c>
      <c r="BN51" s="207" t="s">
        <v>3201</v>
      </c>
      <c r="BO51" s="208" t="s">
        <v>3259</v>
      </c>
      <c r="BP51" s="208" t="s">
        <v>3201</v>
      </c>
      <c r="BQ51" s="208" t="s">
        <v>3201</v>
      </c>
      <c r="BR51" s="208" t="s">
        <v>3201</v>
      </c>
      <c r="BS51" s="208" t="s">
        <v>3201</v>
      </c>
      <c r="BT51" s="208" t="s">
        <v>3201</v>
      </c>
      <c r="BU51" s="208" t="s">
        <v>3201</v>
      </c>
      <c r="BV51" s="210" t="s">
        <v>3201</v>
      </c>
      <c r="BW51" s="208" t="s">
        <v>3201</v>
      </c>
      <c r="BX51" s="72" t="s">
        <v>3233</v>
      </c>
      <c r="BY51" s="207" t="s">
        <v>3232</v>
      </c>
      <c r="BZ51" s="207" t="s">
        <v>3231</v>
      </c>
      <c r="CA51" s="207" t="s">
        <v>3229</v>
      </c>
      <c r="CB51" s="207" t="s">
        <v>3230</v>
      </c>
      <c r="CC51" s="234" t="s">
        <v>3228</v>
      </c>
      <c r="CD51" s="210" t="s">
        <v>3136</v>
      </c>
      <c r="CE51" s="210" t="s">
        <v>3147</v>
      </c>
      <c r="CF51" s="210" t="s">
        <v>3254</v>
      </c>
      <c r="CG51" s="207" t="s">
        <v>3373</v>
      </c>
      <c r="CH51" s="212" t="s">
        <v>3239</v>
      </c>
      <c r="CI51" s="207" t="s">
        <v>3240</v>
      </c>
      <c r="CJ51" s="212" t="s">
        <v>3256</v>
      </c>
      <c r="CK51" s="210" t="s">
        <v>3243</v>
      </c>
      <c r="CL51" s="207" t="s">
        <v>3372</v>
      </c>
      <c r="CM51" s="207" t="s">
        <v>3247</v>
      </c>
      <c r="CN51" s="207" t="s">
        <v>3247</v>
      </c>
      <c r="CO51" s="207" t="s">
        <v>3251</v>
      </c>
      <c r="CP51" s="207" t="s">
        <v>3251</v>
      </c>
    </row>
    <row r="52" spans="1:94">
      <c r="A52">
        <v>233</v>
      </c>
      <c r="B52">
        <v>4</v>
      </c>
      <c r="C52" t="s">
        <v>65</v>
      </c>
      <c r="D52" t="s">
        <v>66</v>
      </c>
      <c r="E52" t="e">
        <f t="shared" si="1"/>
        <v>#REF!</v>
      </c>
      <c r="F52" t="s">
        <v>66</v>
      </c>
      <c r="K52" s="1" t="s">
        <v>158</v>
      </c>
      <c r="L52" s="1">
        <f>VLOOKUP(K52,context!K$2:N$349,3,FALSE)</f>
        <v>1</v>
      </c>
      <c r="M52" s="1">
        <f>VLOOKUP(K52,context!K$2:N$349,4,FALSE)</f>
        <v>0</v>
      </c>
      <c r="N52" s="205" t="s">
        <v>3164</v>
      </c>
      <c r="O52" s="211" t="s">
        <v>3147</v>
      </c>
      <c r="P52" s="209" t="s">
        <v>3147</v>
      </c>
      <c r="Q52" s="205" t="s">
        <v>3147</v>
      </c>
      <c r="R52" s="72" t="s">
        <v>3144</v>
      </c>
      <c r="S52" s="208" t="s">
        <v>3136</v>
      </c>
      <c r="T52" s="72" t="s">
        <v>3144</v>
      </c>
      <c r="U52" s="207" t="s">
        <v>3146</v>
      </c>
      <c r="V52" s="72" t="s">
        <v>3145</v>
      </c>
      <c r="W52" s="72" t="s">
        <v>3142</v>
      </c>
      <c r="X52" s="207" t="s">
        <v>3139</v>
      </c>
      <c r="Y52" s="205" t="s">
        <v>3139</v>
      </c>
      <c r="Z52" s="205" t="s">
        <v>3152</v>
      </c>
      <c r="AA52" s="211" t="s">
        <v>3147</v>
      </c>
      <c r="AB52" s="210" t="s">
        <v>3152</v>
      </c>
      <c r="AC52" s="207" t="s">
        <v>3147</v>
      </c>
      <c r="AD52" s="72" t="s">
        <v>3146</v>
      </c>
      <c r="AE52" s="210" t="s">
        <v>3171</v>
      </c>
      <c r="AF52" s="210" t="s">
        <v>3173</v>
      </c>
      <c r="AG52" s="72" t="s">
        <v>3163</v>
      </c>
      <c r="AH52" s="72" t="s">
        <v>3160</v>
      </c>
      <c r="AI52" s="72" t="s">
        <v>3160</v>
      </c>
      <c r="AJ52" s="72" t="s">
        <v>3169</v>
      </c>
      <c r="AK52" s="72" t="s">
        <v>3179</v>
      </c>
      <c r="AL52" s="210" t="s">
        <v>3181</v>
      </c>
      <c r="AM52" s="72" t="s">
        <v>3180</v>
      </c>
      <c r="AN52" s="72" t="s">
        <v>3152</v>
      </c>
      <c r="AO52" s="210" t="s">
        <v>3136</v>
      </c>
      <c r="AP52" s="234" t="s">
        <v>3140</v>
      </c>
      <c r="AQ52" s="210" t="s">
        <v>3136</v>
      </c>
      <c r="AR52" s="210" t="s">
        <v>3136</v>
      </c>
      <c r="AS52" s="210" t="s">
        <v>3136</v>
      </c>
      <c r="AT52" s="210" t="s">
        <v>3136</v>
      </c>
      <c r="AU52" s="210" t="s">
        <v>3136</v>
      </c>
      <c r="AV52" s="210" t="s">
        <v>3136</v>
      </c>
      <c r="AW52" s="210" t="s">
        <v>3136</v>
      </c>
      <c r="AX52" s="210" t="s">
        <v>3184</v>
      </c>
      <c r="AY52" s="208" t="s">
        <v>3198</v>
      </c>
      <c r="AZ52" s="208" t="s">
        <v>3198</v>
      </c>
      <c r="BA52" s="208" t="s">
        <v>3198</v>
      </c>
      <c r="BB52" s="72" t="s">
        <v>3198</v>
      </c>
      <c r="BC52" s="208" t="s">
        <v>3198</v>
      </c>
      <c r="BD52" s="210" t="s">
        <v>3199</v>
      </c>
      <c r="BE52" s="208" t="s">
        <v>3198</v>
      </c>
      <c r="BF52" s="208" t="s">
        <v>3198</v>
      </c>
      <c r="BG52" s="208" t="s">
        <v>3198</v>
      </c>
      <c r="BH52" s="210" t="s">
        <v>3198</v>
      </c>
      <c r="BI52" s="210" t="s">
        <v>3198</v>
      </c>
      <c r="BJ52" s="208" t="s">
        <v>3198</v>
      </c>
      <c r="BK52" s="208" t="s">
        <v>3198</v>
      </c>
      <c r="BL52" s="208" t="s">
        <v>3198</v>
      </c>
      <c r="BM52" s="208" t="s">
        <v>3198</v>
      </c>
      <c r="BN52" s="208" t="s">
        <v>3201</v>
      </c>
      <c r="BO52" s="208" t="s">
        <v>3259</v>
      </c>
      <c r="BP52" s="208" t="s">
        <v>3201</v>
      </c>
      <c r="BQ52" s="208" t="s">
        <v>3201</v>
      </c>
      <c r="BR52" s="208" t="s">
        <v>3201</v>
      </c>
      <c r="BS52" s="208" t="s">
        <v>3201</v>
      </c>
      <c r="BT52" s="208" t="s">
        <v>3201</v>
      </c>
      <c r="BU52" s="208" t="s">
        <v>3201</v>
      </c>
      <c r="BV52" s="210" t="s">
        <v>3201</v>
      </c>
      <c r="BW52" s="208" t="s">
        <v>3201</v>
      </c>
      <c r="BX52" s="72" t="s">
        <v>3233</v>
      </c>
      <c r="BY52" s="207" t="s">
        <v>3232</v>
      </c>
      <c r="BZ52" s="207" t="s">
        <v>3231</v>
      </c>
      <c r="CA52" s="207" t="s">
        <v>3229</v>
      </c>
      <c r="CB52" s="207" t="s">
        <v>3230</v>
      </c>
      <c r="CC52" s="234" t="s">
        <v>3228</v>
      </c>
      <c r="CD52" s="208" t="s">
        <v>3136</v>
      </c>
      <c r="CE52" s="208" t="s">
        <v>3147</v>
      </c>
      <c r="CF52" s="208" t="s">
        <v>3254</v>
      </c>
      <c r="CG52" s="207" t="s">
        <v>3373</v>
      </c>
      <c r="CH52" s="212" t="s">
        <v>3239</v>
      </c>
      <c r="CI52" s="207" t="s">
        <v>3240</v>
      </c>
      <c r="CJ52" s="212" t="s">
        <v>3256</v>
      </c>
      <c r="CK52" s="210" t="s">
        <v>3243</v>
      </c>
      <c r="CL52" s="207" t="s">
        <v>3372</v>
      </c>
      <c r="CM52" s="207" t="s">
        <v>3247</v>
      </c>
      <c r="CN52" s="207" t="s">
        <v>3247</v>
      </c>
      <c r="CO52" s="207" t="s">
        <v>3251</v>
      </c>
      <c r="CP52" s="207" t="s">
        <v>3251</v>
      </c>
    </row>
    <row r="53" spans="1:94">
      <c r="A53">
        <v>58</v>
      </c>
      <c r="B53">
        <v>2</v>
      </c>
      <c r="C53" t="s">
        <v>688</v>
      </c>
      <c r="D53" t="s">
        <v>66</v>
      </c>
      <c r="E53" t="e">
        <f t="shared" si="1"/>
        <v>#REF!</v>
      </c>
      <c r="F53" t="s">
        <v>66</v>
      </c>
      <c r="K53" s="1" t="s">
        <v>778</v>
      </c>
      <c r="L53" s="1">
        <f>VLOOKUP(K53,context!K$2:N$349,3,FALSE)</f>
        <v>1</v>
      </c>
      <c r="M53" s="1">
        <f>VLOOKUP(K53,context!K$2:N$349,4,FALSE)</f>
        <v>0</v>
      </c>
      <c r="N53" s="205" t="s">
        <v>3164</v>
      </c>
      <c r="O53" s="211" t="s">
        <v>3147</v>
      </c>
      <c r="P53" s="209" t="s">
        <v>3147</v>
      </c>
      <c r="Q53" s="205" t="s">
        <v>3147</v>
      </c>
      <c r="R53" s="72" t="s">
        <v>3144</v>
      </c>
      <c r="S53" s="208" t="s">
        <v>3136</v>
      </c>
      <c r="T53" s="208" t="s">
        <v>3144</v>
      </c>
      <c r="U53" s="208" t="s">
        <v>3146</v>
      </c>
      <c r="V53" s="72" t="s">
        <v>3145</v>
      </c>
      <c r="W53" s="72" t="s">
        <v>3142</v>
      </c>
      <c r="X53" s="207" t="s">
        <v>3139</v>
      </c>
      <c r="Y53" s="257" t="s">
        <v>3140</v>
      </c>
      <c r="Z53" s="209" t="s">
        <v>3152</v>
      </c>
      <c r="AA53" s="209" t="s">
        <v>3147</v>
      </c>
      <c r="AB53" s="208" t="s">
        <v>3152</v>
      </c>
      <c r="AC53" s="208" t="s">
        <v>3147</v>
      </c>
      <c r="AD53" s="208" t="s">
        <v>3146</v>
      </c>
      <c r="AE53" s="210" t="s">
        <v>3171</v>
      </c>
      <c r="AF53" s="210" t="s">
        <v>3173</v>
      </c>
      <c r="AG53" s="72" t="s">
        <v>3163</v>
      </c>
      <c r="AH53" s="72" t="s">
        <v>3160</v>
      </c>
      <c r="AI53" s="72" t="s">
        <v>3160</v>
      </c>
      <c r="AJ53" s="72" t="s">
        <v>3169</v>
      </c>
      <c r="AK53" s="72" t="s">
        <v>3179</v>
      </c>
      <c r="AL53" s="210" t="s">
        <v>3181</v>
      </c>
      <c r="AM53" s="72" t="s">
        <v>3180</v>
      </c>
      <c r="AN53" s="234" t="s">
        <v>3140</v>
      </c>
      <c r="AO53" s="208" t="s">
        <v>3136</v>
      </c>
      <c r="AP53" s="234" t="s">
        <v>3140</v>
      </c>
      <c r="AQ53" s="234" t="s">
        <v>3140</v>
      </c>
      <c r="AR53" s="208" t="s">
        <v>3136</v>
      </c>
      <c r="AS53" s="234" t="s">
        <v>3140</v>
      </c>
      <c r="AT53" s="234" t="s">
        <v>3140</v>
      </c>
      <c r="AU53" s="234" t="s">
        <v>3140</v>
      </c>
      <c r="AV53" s="234" t="s">
        <v>3140</v>
      </c>
      <c r="AW53" s="208" t="s">
        <v>3136</v>
      </c>
      <c r="AX53" s="210" t="s">
        <v>3184</v>
      </c>
      <c r="AY53" s="208" t="s">
        <v>3198</v>
      </c>
      <c r="AZ53" s="208" t="s">
        <v>3198</v>
      </c>
      <c r="BA53" s="208" t="s">
        <v>3198</v>
      </c>
      <c r="BB53" s="210" t="s">
        <v>3198</v>
      </c>
      <c r="BC53" s="208" t="s">
        <v>3198</v>
      </c>
      <c r="BD53" s="210" t="s">
        <v>3199</v>
      </c>
      <c r="BE53" s="208" t="s">
        <v>3198</v>
      </c>
      <c r="BF53" s="208" t="s">
        <v>3198</v>
      </c>
      <c r="BG53" s="208" t="s">
        <v>3198</v>
      </c>
      <c r="BH53" s="210" t="s">
        <v>3198</v>
      </c>
      <c r="BI53" s="210" t="s">
        <v>3198</v>
      </c>
      <c r="BJ53" s="208" t="s">
        <v>3198</v>
      </c>
      <c r="BK53" s="208" t="s">
        <v>3198</v>
      </c>
      <c r="BL53" s="208" t="s">
        <v>3198</v>
      </c>
      <c r="BM53" s="208" t="s">
        <v>3198</v>
      </c>
      <c r="BN53" s="208" t="s">
        <v>3201</v>
      </c>
      <c r="BO53" s="208" t="s">
        <v>3259</v>
      </c>
      <c r="BP53" s="208" t="s">
        <v>3201</v>
      </c>
      <c r="BQ53" s="208" t="s">
        <v>3201</v>
      </c>
      <c r="BR53" s="208" t="s">
        <v>3201</v>
      </c>
      <c r="BS53" s="208" t="s">
        <v>3201</v>
      </c>
      <c r="BT53" s="208" t="s">
        <v>3201</v>
      </c>
      <c r="BU53" s="208" t="s">
        <v>3201</v>
      </c>
      <c r="BV53" s="210" t="s">
        <v>3201</v>
      </c>
      <c r="BW53" s="208" t="s">
        <v>3201</v>
      </c>
      <c r="BX53" s="72" t="s">
        <v>3233</v>
      </c>
      <c r="BY53" s="207" t="s">
        <v>3232</v>
      </c>
      <c r="BZ53" s="207" t="s">
        <v>3231</v>
      </c>
      <c r="CA53" s="207" t="s">
        <v>3229</v>
      </c>
      <c r="CB53" s="207" t="s">
        <v>3230</v>
      </c>
      <c r="CC53" s="234" t="s">
        <v>3228</v>
      </c>
      <c r="CD53" s="208" t="s">
        <v>3136</v>
      </c>
      <c r="CE53" s="208" t="s">
        <v>3147</v>
      </c>
      <c r="CF53" s="208" t="s">
        <v>3254</v>
      </c>
      <c r="CG53" s="207" t="s">
        <v>3373</v>
      </c>
      <c r="CH53" s="212" t="s">
        <v>3239</v>
      </c>
      <c r="CI53" s="208" t="s">
        <v>3240</v>
      </c>
      <c r="CJ53" s="212" t="s">
        <v>3256</v>
      </c>
      <c r="CK53" s="210" t="s">
        <v>3243</v>
      </c>
      <c r="CL53" s="208" t="s">
        <v>3372</v>
      </c>
      <c r="CM53" s="208" t="s">
        <v>3247</v>
      </c>
      <c r="CN53" s="208" t="s">
        <v>3247</v>
      </c>
      <c r="CO53" s="208" t="s">
        <v>3251</v>
      </c>
      <c r="CP53" s="208" t="s">
        <v>3251</v>
      </c>
    </row>
    <row r="54" spans="1:94">
      <c r="A54">
        <v>366</v>
      </c>
      <c r="B54">
        <v>4</v>
      </c>
      <c r="C54" t="s">
        <v>65</v>
      </c>
      <c r="D54" t="s">
        <v>66</v>
      </c>
      <c r="E54" t="e">
        <f t="shared" si="1"/>
        <v>#REF!</v>
      </c>
      <c r="F54" t="s">
        <v>66</v>
      </c>
      <c r="K54" s="1" t="s">
        <v>3126</v>
      </c>
      <c r="L54" s="1">
        <f>VLOOKUP(K54,context!K$2:N$349,3,FALSE)</f>
        <v>1</v>
      </c>
      <c r="M54" s="1">
        <f>VLOOKUP(K54,context!K$2:N$349,4,FALSE)</f>
        <v>0</v>
      </c>
      <c r="N54" s="205" t="s">
        <v>3164</v>
      </c>
      <c r="O54" s="211" t="s">
        <v>3147</v>
      </c>
      <c r="P54" s="209" t="s">
        <v>3147</v>
      </c>
      <c r="Q54" s="205" t="s">
        <v>3147</v>
      </c>
      <c r="R54" s="72" t="s">
        <v>3144</v>
      </c>
      <c r="S54" s="208" t="s">
        <v>3136</v>
      </c>
      <c r="T54" s="208" t="s">
        <v>3144</v>
      </c>
      <c r="U54" s="208" t="s">
        <v>3146</v>
      </c>
      <c r="V54" s="210" t="s">
        <v>3145</v>
      </c>
      <c r="W54" s="207" t="s">
        <v>3142</v>
      </c>
      <c r="X54" s="207" t="s">
        <v>3139</v>
      </c>
      <c r="Y54" s="209" t="s">
        <v>3139</v>
      </c>
      <c r="Z54" s="205" t="s">
        <v>3152</v>
      </c>
      <c r="AA54" s="211" t="s">
        <v>3147</v>
      </c>
      <c r="AB54" s="210" t="s">
        <v>3152</v>
      </c>
      <c r="AC54" s="207" t="s">
        <v>3147</v>
      </c>
      <c r="AD54" s="72" t="s">
        <v>3146</v>
      </c>
      <c r="AE54" s="210" t="s">
        <v>3171</v>
      </c>
      <c r="AF54" s="210" t="s">
        <v>3173</v>
      </c>
      <c r="AG54" s="72" t="s">
        <v>3163</v>
      </c>
      <c r="AH54" s="72" t="s">
        <v>3160</v>
      </c>
      <c r="AI54" s="72" t="s">
        <v>3160</v>
      </c>
      <c r="AJ54" s="72" t="s">
        <v>3169</v>
      </c>
      <c r="AK54" s="72" t="s">
        <v>3179</v>
      </c>
      <c r="AL54" s="210" t="s">
        <v>3181</v>
      </c>
      <c r="AM54" s="72" t="s">
        <v>3180</v>
      </c>
      <c r="AN54" s="208" t="s">
        <v>3152</v>
      </c>
      <c r="AO54" s="208" t="s">
        <v>3136</v>
      </c>
      <c r="AP54" s="234" t="s">
        <v>3140</v>
      </c>
      <c r="AQ54" s="234" t="s">
        <v>3140</v>
      </c>
      <c r="AR54" s="208" t="s">
        <v>3136</v>
      </c>
      <c r="AS54" s="208" t="s">
        <v>3136</v>
      </c>
      <c r="AT54" s="208" t="s">
        <v>3136</v>
      </c>
      <c r="AU54" s="208" t="s">
        <v>3136</v>
      </c>
      <c r="AV54" s="208" t="s">
        <v>3136</v>
      </c>
      <c r="AW54" s="208" t="s">
        <v>3136</v>
      </c>
      <c r="AX54" s="210" t="s">
        <v>3184</v>
      </c>
      <c r="AY54" s="208" t="s">
        <v>3198</v>
      </c>
      <c r="AZ54" s="208" t="s">
        <v>3198</v>
      </c>
      <c r="BA54" s="208" t="s">
        <v>3198</v>
      </c>
      <c r="BB54" s="210" t="s">
        <v>3198</v>
      </c>
      <c r="BC54" s="208" t="s">
        <v>3198</v>
      </c>
      <c r="BD54" s="210" t="s">
        <v>3199</v>
      </c>
      <c r="BE54" s="210" t="s">
        <v>3198</v>
      </c>
      <c r="BF54" s="210" t="s">
        <v>3198</v>
      </c>
      <c r="BG54" s="210" t="s">
        <v>3198</v>
      </c>
      <c r="BH54" s="210" t="s">
        <v>3198</v>
      </c>
      <c r="BI54" s="210" t="s">
        <v>3198</v>
      </c>
      <c r="BJ54" s="208" t="s">
        <v>3198</v>
      </c>
      <c r="BK54" s="208" t="s">
        <v>3198</v>
      </c>
      <c r="BL54" s="208" t="s">
        <v>3198</v>
      </c>
      <c r="BM54" s="208" t="s">
        <v>3198</v>
      </c>
      <c r="BN54" s="210" t="s">
        <v>3201</v>
      </c>
      <c r="BO54" s="208" t="s">
        <v>3259</v>
      </c>
      <c r="BP54" s="208" t="s">
        <v>3201</v>
      </c>
      <c r="BQ54" s="208" t="s">
        <v>3201</v>
      </c>
      <c r="BR54" s="210" t="s">
        <v>3201</v>
      </c>
      <c r="BS54" s="208" t="s">
        <v>3201</v>
      </c>
      <c r="BT54" s="208" t="s">
        <v>3201</v>
      </c>
      <c r="BU54" s="208" t="s">
        <v>3201</v>
      </c>
      <c r="BV54" s="210" t="s">
        <v>3201</v>
      </c>
      <c r="BW54" s="208" t="s">
        <v>3201</v>
      </c>
      <c r="BX54" s="72" t="s">
        <v>3233</v>
      </c>
      <c r="BY54" s="207" t="s">
        <v>3232</v>
      </c>
      <c r="BZ54" s="207" t="s">
        <v>3231</v>
      </c>
      <c r="CA54" s="207" t="s">
        <v>3229</v>
      </c>
      <c r="CB54" s="207" t="s">
        <v>3230</v>
      </c>
      <c r="CC54" s="234" t="s">
        <v>3228</v>
      </c>
      <c r="CD54" s="208" t="s">
        <v>3136</v>
      </c>
      <c r="CE54" s="208" t="s">
        <v>3147</v>
      </c>
      <c r="CF54" s="208" t="s">
        <v>3254</v>
      </c>
      <c r="CG54" s="207" t="s">
        <v>3373</v>
      </c>
      <c r="CH54" s="212" t="s">
        <v>3239</v>
      </c>
      <c r="CI54" s="207" t="s">
        <v>3240</v>
      </c>
      <c r="CJ54" s="212" t="s">
        <v>3256</v>
      </c>
      <c r="CK54" s="234" t="s">
        <v>3140</v>
      </c>
      <c r="CL54" s="207" t="s">
        <v>3372</v>
      </c>
      <c r="CM54" s="207" t="s">
        <v>3247</v>
      </c>
      <c r="CN54" s="207" t="s">
        <v>3248</v>
      </c>
      <c r="CO54" s="207" t="s">
        <v>3251</v>
      </c>
      <c r="CP54" s="207" t="s">
        <v>3251</v>
      </c>
    </row>
    <row r="55" spans="1:94">
      <c r="A55">
        <v>284</v>
      </c>
      <c r="B55">
        <v>4</v>
      </c>
      <c r="C55" t="s">
        <v>65</v>
      </c>
      <c r="D55" t="s">
        <v>66</v>
      </c>
      <c r="E55" t="e">
        <f t="shared" si="1"/>
        <v>#REF!</v>
      </c>
      <c r="F55" t="s">
        <v>66</v>
      </c>
      <c r="K55" s="1" t="s">
        <v>241</v>
      </c>
      <c r="L55" s="1">
        <f>VLOOKUP(K55,context!K$2:N$349,3,FALSE)</f>
        <v>1</v>
      </c>
      <c r="M55" s="1">
        <f>VLOOKUP(K55,context!K$2:N$349,4,FALSE)</f>
        <v>-1</v>
      </c>
      <c r="N55" s="205" t="s">
        <v>3164</v>
      </c>
      <c r="O55" s="211" t="s">
        <v>3147</v>
      </c>
      <c r="P55" s="209" t="s">
        <v>3147</v>
      </c>
      <c r="Q55" s="205" t="s">
        <v>3147</v>
      </c>
      <c r="R55" s="72" t="s">
        <v>3144</v>
      </c>
      <c r="S55" s="210" t="s">
        <v>3136</v>
      </c>
      <c r="T55" s="210" t="s">
        <v>3144</v>
      </c>
      <c r="U55" s="208" t="s">
        <v>3146</v>
      </c>
      <c r="V55" s="210" t="s">
        <v>3145</v>
      </c>
      <c r="W55" s="207" t="s">
        <v>3142</v>
      </c>
      <c r="X55" s="207" t="s">
        <v>3139</v>
      </c>
      <c r="Y55" s="209" t="s">
        <v>3139</v>
      </c>
      <c r="Z55" s="206" t="s">
        <v>3152</v>
      </c>
      <c r="AA55" s="211" t="s">
        <v>3147</v>
      </c>
      <c r="AB55" s="207" t="s">
        <v>3152</v>
      </c>
      <c r="AC55" s="207" t="s">
        <v>3147</v>
      </c>
      <c r="AD55" s="207" t="s">
        <v>3146</v>
      </c>
      <c r="AE55" s="210" t="s">
        <v>3171</v>
      </c>
      <c r="AF55" s="210" t="s">
        <v>3173</v>
      </c>
      <c r="AG55" s="72" t="s">
        <v>3163</v>
      </c>
      <c r="AH55" s="72" t="s">
        <v>3160</v>
      </c>
      <c r="AI55" s="72" t="s">
        <v>3160</v>
      </c>
      <c r="AJ55" s="72" t="s">
        <v>3169</v>
      </c>
      <c r="AK55" s="72" t="s">
        <v>3179</v>
      </c>
      <c r="AL55" s="210" t="s">
        <v>3181</v>
      </c>
      <c r="AM55" s="72" t="s">
        <v>3180</v>
      </c>
      <c r="AN55" s="208" t="s">
        <v>3152</v>
      </c>
      <c r="AO55" s="208" t="s">
        <v>3136</v>
      </c>
      <c r="AP55" s="234" t="s">
        <v>3140</v>
      </c>
      <c r="AQ55" s="208" t="s">
        <v>3136</v>
      </c>
      <c r="AR55" s="208" t="s">
        <v>3136</v>
      </c>
      <c r="AS55" s="208" t="s">
        <v>3136</v>
      </c>
      <c r="AT55" s="208" t="s">
        <v>3136</v>
      </c>
      <c r="AU55" s="208" t="s">
        <v>3136</v>
      </c>
      <c r="AV55" s="208" t="s">
        <v>3136</v>
      </c>
      <c r="AW55" s="208" t="s">
        <v>3136</v>
      </c>
      <c r="AX55" s="210" t="s">
        <v>3184</v>
      </c>
      <c r="AY55" s="208" t="s">
        <v>3198</v>
      </c>
      <c r="AZ55" s="208" t="s">
        <v>3198</v>
      </c>
      <c r="BA55" s="208" t="s">
        <v>3198</v>
      </c>
      <c r="BB55" s="210" t="s">
        <v>3198</v>
      </c>
      <c r="BC55" s="208" t="s">
        <v>3198</v>
      </c>
      <c r="BD55" s="210" t="s">
        <v>3199</v>
      </c>
      <c r="BE55" s="210" t="s">
        <v>3198</v>
      </c>
      <c r="BF55" s="210" t="s">
        <v>3198</v>
      </c>
      <c r="BG55" s="208" t="s">
        <v>3198</v>
      </c>
      <c r="BH55" s="210" t="s">
        <v>3198</v>
      </c>
      <c r="BI55" s="210" t="s">
        <v>3198</v>
      </c>
      <c r="BJ55" s="208" t="s">
        <v>3198</v>
      </c>
      <c r="BK55" s="208" t="s">
        <v>3198</v>
      </c>
      <c r="BL55" s="208" t="s">
        <v>3198</v>
      </c>
      <c r="BM55" s="208" t="s">
        <v>3198</v>
      </c>
      <c r="BN55" s="208" t="s">
        <v>3201</v>
      </c>
      <c r="BO55" s="208" t="s">
        <v>3201</v>
      </c>
      <c r="BP55" s="208" t="s">
        <v>3201</v>
      </c>
      <c r="BQ55" s="208" t="s">
        <v>3201</v>
      </c>
      <c r="BR55" s="208" t="s">
        <v>3201</v>
      </c>
      <c r="BS55" s="208" t="s">
        <v>3201</v>
      </c>
      <c r="BT55" s="208" t="s">
        <v>3201</v>
      </c>
      <c r="BU55" s="208" t="s">
        <v>3201</v>
      </c>
      <c r="BV55" s="208" t="s">
        <v>3201</v>
      </c>
      <c r="BW55" s="210" t="s">
        <v>3201</v>
      </c>
      <c r="BX55" s="72" t="s">
        <v>3233</v>
      </c>
      <c r="BY55" s="207" t="s">
        <v>3232</v>
      </c>
      <c r="BZ55" s="207" t="s">
        <v>3231</v>
      </c>
      <c r="CA55" s="207" t="s">
        <v>3229</v>
      </c>
      <c r="CB55" s="207" t="s">
        <v>3230</v>
      </c>
      <c r="CC55" s="234" t="s">
        <v>3228</v>
      </c>
      <c r="CD55" s="210" t="s">
        <v>3136</v>
      </c>
      <c r="CE55" s="210" t="s">
        <v>3147</v>
      </c>
      <c r="CF55" s="210" t="s">
        <v>3254</v>
      </c>
      <c r="CG55" s="207" t="s">
        <v>3373</v>
      </c>
      <c r="CH55" s="208" t="s">
        <v>3239</v>
      </c>
      <c r="CI55" s="207" t="s">
        <v>3240</v>
      </c>
      <c r="CJ55" s="212" t="s">
        <v>3256</v>
      </c>
      <c r="CK55" s="208" t="s">
        <v>3243</v>
      </c>
      <c r="CL55" s="208" t="s">
        <v>3372</v>
      </c>
      <c r="CM55" s="210" t="s">
        <v>3252</v>
      </c>
      <c r="CN55" s="210" t="s">
        <v>3248</v>
      </c>
      <c r="CO55" s="210" t="s">
        <v>3251</v>
      </c>
      <c r="CP55" s="210" t="s">
        <v>3251</v>
      </c>
    </row>
    <row r="56" spans="1:94">
      <c r="A56">
        <v>347</v>
      </c>
      <c r="B56">
        <v>4</v>
      </c>
      <c r="C56" t="s">
        <v>65</v>
      </c>
      <c r="D56" t="s">
        <v>66</v>
      </c>
      <c r="E56" t="e">
        <f t="shared" si="1"/>
        <v>#REF!</v>
      </c>
      <c r="F56" t="s">
        <v>66</v>
      </c>
      <c r="K56" s="1" t="s">
        <v>107</v>
      </c>
      <c r="L56" s="1">
        <f>VLOOKUP(K56,context!K$2:N$349,3,FALSE)</f>
        <v>1</v>
      </c>
      <c r="M56" s="1">
        <f>VLOOKUP(K56,context!K$2:N$349,4,FALSE)</f>
        <v>-2</v>
      </c>
      <c r="N56" s="205" t="s">
        <v>3164</v>
      </c>
      <c r="O56" s="211" t="s">
        <v>3147</v>
      </c>
      <c r="P56" s="209" t="s">
        <v>3147</v>
      </c>
      <c r="Q56" s="205" t="s">
        <v>3147</v>
      </c>
      <c r="R56" s="72" t="s">
        <v>3144</v>
      </c>
      <c r="S56" s="72" t="s">
        <v>3136</v>
      </c>
      <c r="T56" s="72" t="s">
        <v>3144</v>
      </c>
      <c r="U56" s="210" t="s">
        <v>3146</v>
      </c>
      <c r="V56" s="72" t="s">
        <v>3145</v>
      </c>
      <c r="W56" s="72" t="s">
        <v>3142</v>
      </c>
      <c r="X56" s="72" t="s">
        <v>3139</v>
      </c>
      <c r="Y56" s="206" t="s">
        <v>3139</v>
      </c>
      <c r="Z56" s="205" t="s">
        <v>3152</v>
      </c>
      <c r="AA56" s="211" t="s">
        <v>3147</v>
      </c>
      <c r="AB56" s="210" t="s">
        <v>3152</v>
      </c>
      <c r="AC56" s="207" t="s">
        <v>3147</v>
      </c>
      <c r="AD56" s="72" t="s">
        <v>3146</v>
      </c>
      <c r="AE56" s="210" t="s">
        <v>3171</v>
      </c>
      <c r="AF56" s="210" t="s">
        <v>3173</v>
      </c>
      <c r="AG56" s="72" t="s">
        <v>3163</v>
      </c>
      <c r="AH56" s="72" t="s">
        <v>3160</v>
      </c>
      <c r="AI56" s="72" t="s">
        <v>3160</v>
      </c>
      <c r="AJ56" s="72" t="s">
        <v>3169</v>
      </c>
      <c r="AK56" s="72" t="s">
        <v>3179</v>
      </c>
      <c r="AL56" s="210" t="s">
        <v>3181</v>
      </c>
      <c r="AM56" s="72" t="s">
        <v>3180</v>
      </c>
      <c r="AN56" s="208" t="s">
        <v>3152</v>
      </c>
      <c r="AO56" s="208" t="s">
        <v>3136</v>
      </c>
      <c r="AP56" s="234" t="s">
        <v>3140</v>
      </c>
      <c r="AQ56" s="208" t="s">
        <v>3136</v>
      </c>
      <c r="AR56" s="208" t="s">
        <v>3136</v>
      </c>
      <c r="AS56" s="208" t="s">
        <v>3136</v>
      </c>
      <c r="AT56" s="208" t="s">
        <v>3136</v>
      </c>
      <c r="AU56" s="208" t="s">
        <v>3136</v>
      </c>
      <c r="AV56" s="208" t="s">
        <v>3136</v>
      </c>
      <c r="AW56" s="208" t="s">
        <v>3136</v>
      </c>
      <c r="AX56" s="210" t="s">
        <v>3184</v>
      </c>
      <c r="AY56" s="208" t="s">
        <v>3198</v>
      </c>
      <c r="AZ56" s="208" t="s">
        <v>3198</v>
      </c>
      <c r="BA56" s="208" t="s">
        <v>3198</v>
      </c>
      <c r="BB56" s="210" t="s">
        <v>3198</v>
      </c>
      <c r="BC56" s="208" t="s">
        <v>3198</v>
      </c>
      <c r="BD56" s="210" t="s">
        <v>3199</v>
      </c>
      <c r="BE56" s="208" t="s">
        <v>3198</v>
      </c>
      <c r="BF56" s="208" t="s">
        <v>3198</v>
      </c>
      <c r="BG56" s="208" t="s">
        <v>3198</v>
      </c>
      <c r="BH56" s="207" t="s">
        <v>3198</v>
      </c>
      <c r="BI56" s="210" t="s">
        <v>3198</v>
      </c>
      <c r="BJ56" s="208" t="s">
        <v>3198</v>
      </c>
      <c r="BK56" s="208" t="s">
        <v>3198</v>
      </c>
      <c r="BL56" s="208" t="s">
        <v>3198</v>
      </c>
      <c r="BM56" s="208" t="s">
        <v>3198</v>
      </c>
      <c r="BN56" s="208" t="s">
        <v>3201</v>
      </c>
      <c r="BO56" s="207" t="s">
        <v>3201</v>
      </c>
      <c r="BP56" s="208" t="s">
        <v>3201</v>
      </c>
      <c r="BQ56" s="208" t="s">
        <v>3201</v>
      </c>
      <c r="BR56" s="210" t="s">
        <v>3201</v>
      </c>
      <c r="BS56" s="72" t="s">
        <v>3201</v>
      </c>
      <c r="BT56" s="208" t="s">
        <v>3201</v>
      </c>
      <c r="BU56" s="208" t="s">
        <v>3201</v>
      </c>
      <c r="BV56" s="210" t="s">
        <v>3201</v>
      </c>
      <c r="BW56" s="208" t="s">
        <v>3201</v>
      </c>
      <c r="BX56" s="72" t="s">
        <v>3233</v>
      </c>
      <c r="BY56" s="207" t="s">
        <v>3232</v>
      </c>
      <c r="BZ56" s="207" t="s">
        <v>3231</v>
      </c>
      <c r="CA56" s="207" t="s">
        <v>3229</v>
      </c>
      <c r="CB56" s="207" t="s">
        <v>3230</v>
      </c>
      <c r="CC56" s="234" t="s">
        <v>3228</v>
      </c>
      <c r="CD56" s="208" t="s">
        <v>3136</v>
      </c>
      <c r="CE56" s="208" t="s">
        <v>3147</v>
      </c>
      <c r="CF56" s="208" t="s">
        <v>3254</v>
      </c>
      <c r="CG56" s="207" t="s">
        <v>3373</v>
      </c>
      <c r="CH56" s="212" t="s">
        <v>3239</v>
      </c>
      <c r="CI56" s="72" t="s">
        <v>3240</v>
      </c>
      <c r="CJ56" s="212" t="s">
        <v>3256</v>
      </c>
      <c r="CK56" s="210" t="s">
        <v>3243</v>
      </c>
      <c r="CL56" s="207" t="s">
        <v>3372</v>
      </c>
      <c r="CM56" s="207" t="s">
        <v>3247</v>
      </c>
      <c r="CN56" s="207" t="s">
        <v>3248</v>
      </c>
      <c r="CO56" s="207" t="s">
        <v>3251</v>
      </c>
      <c r="CP56" s="207" t="s">
        <v>3251</v>
      </c>
    </row>
    <row r="57" spans="1:94">
      <c r="A57">
        <v>4</v>
      </c>
      <c r="B57">
        <v>1</v>
      </c>
      <c r="C57" t="s">
        <v>263</v>
      </c>
      <c r="D57" t="s">
        <v>266</v>
      </c>
      <c r="E57" t="e">
        <f t="shared" si="1"/>
        <v>#REF!</v>
      </c>
      <c r="F57" t="s">
        <v>266</v>
      </c>
      <c r="G57">
        <v>4</v>
      </c>
      <c r="K57" s="1" t="s">
        <v>2199</v>
      </c>
      <c r="L57" s="1">
        <f>VLOOKUP(K57,context!K$2:N$349,3,FALSE)</f>
        <v>0</v>
      </c>
      <c r="M57" s="1">
        <f>VLOOKUP(K57,context!K$2:N$349,4,FALSE)</f>
        <v>1</v>
      </c>
      <c r="N57" s="205" t="s">
        <v>3164</v>
      </c>
      <c r="O57" s="211" t="s">
        <v>3147</v>
      </c>
      <c r="P57" s="209" t="s">
        <v>3147</v>
      </c>
      <c r="Q57" s="205" t="s">
        <v>3147</v>
      </c>
      <c r="R57" s="72" t="s">
        <v>3144</v>
      </c>
      <c r="S57" s="72" t="s">
        <v>3136</v>
      </c>
      <c r="T57" s="72" t="s">
        <v>3144</v>
      </c>
      <c r="U57" s="207" t="s">
        <v>3146</v>
      </c>
      <c r="V57" s="72" t="s">
        <v>3145</v>
      </c>
      <c r="W57" s="72" t="s">
        <v>3142</v>
      </c>
      <c r="X57" s="207" t="s">
        <v>3139</v>
      </c>
      <c r="Y57" s="211" t="s">
        <v>3139</v>
      </c>
      <c r="Z57" s="206" t="s">
        <v>3152</v>
      </c>
      <c r="AA57" s="211" t="s">
        <v>3147</v>
      </c>
      <c r="AB57" s="207" t="s">
        <v>3152</v>
      </c>
      <c r="AC57" s="207" t="s">
        <v>3147</v>
      </c>
      <c r="AD57" s="207" t="s">
        <v>3146</v>
      </c>
      <c r="AE57" s="72" t="s">
        <v>3171</v>
      </c>
      <c r="AF57" s="72" t="s">
        <v>3173</v>
      </c>
      <c r="AG57" s="72" t="s">
        <v>3163</v>
      </c>
      <c r="AH57" s="72" t="s">
        <v>3160</v>
      </c>
      <c r="AI57" s="72" t="s">
        <v>3160</v>
      </c>
      <c r="AJ57" s="72" t="s">
        <v>3169</v>
      </c>
      <c r="AK57" s="72" t="s">
        <v>3179</v>
      </c>
      <c r="AL57" s="210" t="s">
        <v>3181</v>
      </c>
      <c r="AM57" s="72" t="s">
        <v>3180</v>
      </c>
      <c r="AN57" s="208" t="s">
        <v>3152</v>
      </c>
      <c r="AO57" s="208" t="s">
        <v>3136</v>
      </c>
      <c r="AP57" s="234" t="s">
        <v>3140</v>
      </c>
      <c r="AQ57" s="208" t="s">
        <v>3136</v>
      </c>
      <c r="AR57" s="208" t="s">
        <v>3136</v>
      </c>
      <c r="AS57" s="208" t="s">
        <v>3136</v>
      </c>
      <c r="AT57" s="208" t="s">
        <v>3136</v>
      </c>
      <c r="AU57" s="208" t="s">
        <v>3136</v>
      </c>
      <c r="AV57" s="208" t="s">
        <v>3136</v>
      </c>
      <c r="AW57" s="208" t="s">
        <v>3136</v>
      </c>
      <c r="AX57" s="210" t="s">
        <v>3184</v>
      </c>
      <c r="AY57" s="208" t="s">
        <v>3198</v>
      </c>
      <c r="AZ57" s="208" t="s">
        <v>3198</v>
      </c>
      <c r="BA57" s="208" t="s">
        <v>3198</v>
      </c>
      <c r="BB57" s="207" t="s">
        <v>3198</v>
      </c>
      <c r="BC57" s="208" t="s">
        <v>3198</v>
      </c>
      <c r="BD57" s="207" t="s">
        <v>3199</v>
      </c>
      <c r="BE57" s="210" t="s">
        <v>3198</v>
      </c>
      <c r="BF57" s="207" t="s">
        <v>3198</v>
      </c>
      <c r="BG57" s="207" t="s">
        <v>3198</v>
      </c>
      <c r="BH57" s="210" t="s">
        <v>3198</v>
      </c>
      <c r="BI57" s="207" t="s">
        <v>3198</v>
      </c>
      <c r="BJ57" s="208" t="s">
        <v>3198</v>
      </c>
      <c r="BK57" s="208" t="s">
        <v>3198</v>
      </c>
      <c r="BL57" s="207" t="s">
        <v>3323</v>
      </c>
      <c r="BM57" s="72" t="s">
        <v>3323</v>
      </c>
      <c r="BN57" s="208" t="s">
        <v>3201</v>
      </c>
      <c r="BO57" s="208" t="s">
        <v>3259</v>
      </c>
      <c r="BP57" s="208" t="s">
        <v>3201</v>
      </c>
      <c r="BQ57" s="208" t="s">
        <v>3201</v>
      </c>
      <c r="BR57" s="210" t="s">
        <v>3201</v>
      </c>
      <c r="BS57" s="208" t="s">
        <v>3201</v>
      </c>
      <c r="BT57" s="210" t="s">
        <v>3201</v>
      </c>
      <c r="BU57" s="208" t="s">
        <v>3201</v>
      </c>
      <c r="BV57" s="210" t="s">
        <v>3201</v>
      </c>
      <c r="BW57" s="208" t="s">
        <v>3201</v>
      </c>
      <c r="BX57" s="72" t="s">
        <v>3233</v>
      </c>
      <c r="BY57" s="207" t="s">
        <v>3232</v>
      </c>
      <c r="BZ57" s="207" t="s">
        <v>3231</v>
      </c>
      <c r="CA57" s="207" t="s">
        <v>3229</v>
      </c>
      <c r="CB57" s="207" t="s">
        <v>3230</v>
      </c>
      <c r="CC57" s="234" t="s">
        <v>3228</v>
      </c>
      <c r="CD57" s="208" t="s">
        <v>3136</v>
      </c>
      <c r="CE57" s="208" t="s">
        <v>3147</v>
      </c>
      <c r="CF57" s="208" t="s">
        <v>3254</v>
      </c>
      <c r="CG57" s="207" t="s">
        <v>3373</v>
      </c>
      <c r="CH57" s="212" t="s">
        <v>3239</v>
      </c>
      <c r="CI57" s="207" t="s">
        <v>3240</v>
      </c>
      <c r="CJ57" s="212" t="s">
        <v>3256</v>
      </c>
      <c r="CK57" s="210" t="s">
        <v>3243</v>
      </c>
      <c r="CL57" s="207" t="s">
        <v>3372</v>
      </c>
      <c r="CM57" s="207" t="s">
        <v>3247</v>
      </c>
      <c r="CN57" s="207" t="s">
        <v>3248</v>
      </c>
      <c r="CO57" s="207" t="s">
        <v>3251</v>
      </c>
      <c r="CP57" s="207" t="s">
        <v>3251</v>
      </c>
    </row>
    <row r="58" spans="1:94">
      <c r="A58">
        <v>1</v>
      </c>
      <c r="B58">
        <v>1</v>
      </c>
      <c r="C58" t="s">
        <v>263</v>
      </c>
      <c r="D58" t="s">
        <v>235</v>
      </c>
      <c r="E58">
        <v>1</v>
      </c>
      <c r="F58" t="s">
        <v>235</v>
      </c>
      <c r="K58" s="1" t="s">
        <v>3272</v>
      </c>
      <c r="L58" s="1">
        <f>VLOOKUP(K58,context!K$2:N$349,3,FALSE)</f>
        <v>0</v>
      </c>
      <c r="M58" s="1">
        <f>VLOOKUP(K58,context!K$2:N$349,4,FALSE)</f>
        <v>1</v>
      </c>
      <c r="N58" s="205" t="s">
        <v>3164</v>
      </c>
      <c r="O58" s="211" t="s">
        <v>3147</v>
      </c>
      <c r="P58" s="209" t="s">
        <v>3147</v>
      </c>
      <c r="Q58" s="205" t="s">
        <v>3147</v>
      </c>
      <c r="R58" s="72" t="s">
        <v>3144</v>
      </c>
      <c r="S58" s="208" t="s">
        <v>3136</v>
      </c>
      <c r="T58" s="208" t="s">
        <v>3144</v>
      </c>
      <c r="U58" s="208" t="s">
        <v>3146</v>
      </c>
      <c r="V58" s="72" t="s">
        <v>3145</v>
      </c>
      <c r="W58" s="72" t="s">
        <v>3142</v>
      </c>
      <c r="X58" s="207" t="s">
        <v>3139</v>
      </c>
      <c r="Y58" s="208" t="s">
        <v>3139</v>
      </c>
      <c r="Z58" s="206" t="s">
        <v>3152</v>
      </c>
      <c r="AA58" s="211" t="s">
        <v>3147</v>
      </c>
      <c r="AB58" s="210" t="s">
        <v>3152</v>
      </c>
      <c r="AC58" s="210" t="s">
        <v>3147</v>
      </c>
      <c r="AD58" s="207" t="s">
        <v>3146</v>
      </c>
      <c r="AE58" s="72" t="s">
        <v>3171</v>
      </c>
      <c r="AF58" s="72" t="s">
        <v>3173</v>
      </c>
      <c r="AG58" s="72" t="s">
        <v>3163</v>
      </c>
      <c r="AH58" s="72" t="s">
        <v>3160</v>
      </c>
      <c r="AI58" s="72" t="s">
        <v>3160</v>
      </c>
      <c r="AJ58" s="72" t="s">
        <v>3169</v>
      </c>
      <c r="AK58" s="210" t="s">
        <v>3174</v>
      </c>
      <c r="AL58" s="210" t="s">
        <v>3181</v>
      </c>
      <c r="AM58" s="72" t="s">
        <v>3180</v>
      </c>
      <c r="AN58" s="208" t="s">
        <v>3152</v>
      </c>
      <c r="AO58" s="208" t="s">
        <v>3136</v>
      </c>
      <c r="AP58" s="234" t="s">
        <v>3140</v>
      </c>
      <c r="AQ58" s="234" t="s">
        <v>3140</v>
      </c>
      <c r="AR58" s="234" t="s">
        <v>3140</v>
      </c>
      <c r="AS58" s="234" t="s">
        <v>3140</v>
      </c>
      <c r="AT58" s="208" t="s">
        <v>3136</v>
      </c>
      <c r="AU58" s="234" t="s">
        <v>3140</v>
      </c>
      <c r="AV58" s="208" t="s">
        <v>3136</v>
      </c>
      <c r="AW58" s="208" t="s">
        <v>3136</v>
      </c>
      <c r="AX58" s="210" t="s">
        <v>3184</v>
      </c>
      <c r="AY58" s="208" t="s">
        <v>3198</v>
      </c>
      <c r="AZ58" s="208" t="s">
        <v>3198</v>
      </c>
      <c r="BA58" s="208" t="s">
        <v>3198</v>
      </c>
      <c r="BB58" s="208" t="s">
        <v>3198</v>
      </c>
      <c r="BC58" s="208" t="s">
        <v>3198</v>
      </c>
      <c r="BD58" s="208" t="s">
        <v>3198</v>
      </c>
      <c r="BE58" s="208" t="s">
        <v>3198</v>
      </c>
      <c r="BF58" s="234" t="s">
        <v>3140</v>
      </c>
      <c r="BG58" s="234" t="s">
        <v>3140</v>
      </c>
      <c r="BH58" s="208" t="s">
        <v>3198</v>
      </c>
      <c r="BI58" s="208" t="s">
        <v>3198</v>
      </c>
      <c r="BJ58" s="208" t="s">
        <v>3198</v>
      </c>
      <c r="BK58" s="208" t="s">
        <v>3198</v>
      </c>
      <c r="BL58" s="208" t="s">
        <v>3198</v>
      </c>
      <c r="BM58" s="208" t="s">
        <v>3198</v>
      </c>
      <c r="BN58" s="210" t="s">
        <v>3201</v>
      </c>
      <c r="BO58" s="208" t="s">
        <v>3259</v>
      </c>
      <c r="BP58" s="208" t="s">
        <v>3201</v>
      </c>
      <c r="BQ58" s="208" t="s">
        <v>3201</v>
      </c>
      <c r="BR58" s="208" t="s">
        <v>3201</v>
      </c>
      <c r="BS58" s="208" t="s">
        <v>3201</v>
      </c>
      <c r="BT58" s="208" t="s">
        <v>3201</v>
      </c>
      <c r="BU58" s="208" t="s">
        <v>3201</v>
      </c>
      <c r="BV58" s="208" t="s">
        <v>3201</v>
      </c>
      <c r="BW58" s="208" t="s">
        <v>3201</v>
      </c>
      <c r="BX58" s="72" t="s">
        <v>3233</v>
      </c>
      <c r="BY58" s="207" t="s">
        <v>3232</v>
      </c>
      <c r="BZ58" s="207" t="s">
        <v>3231</v>
      </c>
      <c r="CA58" s="207" t="s">
        <v>3229</v>
      </c>
      <c r="CB58" s="207" t="s">
        <v>3230</v>
      </c>
      <c r="CC58" s="234" t="s">
        <v>3228</v>
      </c>
      <c r="CD58" s="208" t="s">
        <v>3136</v>
      </c>
      <c r="CE58" s="208" t="s">
        <v>3147</v>
      </c>
      <c r="CF58" s="208" t="s">
        <v>3254</v>
      </c>
      <c r="CG58" s="207" t="s">
        <v>3373</v>
      </c>
      <c r="CH58" s="208" t="s">
        <v>3239</v>
      </c>
      <c r="CI58" s="208" t="s">
        <v>3240</v>
      </c>
      <c r="CJ58" s="212" t="s">
        <v>3256</v>
      </c>
      <c r="CK58" s="208" t="s">
        <v>3243</v>
      </c>
      <c r="CL58" s="208" t="s">
        <v>3372</v>
      </c>
      <c r="CM58" s="234" t="s">
        <v>3140</v>
      </c>
      <c r="CN58" s="234" t="s">
        <v>3140</v>
      </c>
      <c r="CO58" s="208" t="s">
        <v>3251</v>
      </c>
      <c r="CP58" s="208" t="s">
        <v>3251</v>
      </c>
    </row>
    <row r="59" spans="1:94">
      <c r="A59">
        <v>6</v>
      </c>
      <c r="B59">
        <v>1</v>
      </c>
      <c r="C59" t="s">
        <v>263</v>
      </c>
      <c r="D59" t="s">
        <v>266</v>
      </c>
      <c r="E59">
        <f t="shared" ref="E59:E90" si="2">IF(F59=F58,E58,E58+1)</f>
        <v>2</v>
      </c>
      <c r="F59" t="s">
        <v>266</v>
      </c>
      <c r="G59">
        <v>4</v>
      </c>
      <c r="K59" s="1" t="s">
        <v>1923</v>
      </c>
      <c r="L59" s="1">
        <f>VLOOKUP(K59,context!K$2:N$349,3,FALSE)</f>
        <v>0</v>
      </c>
      <c r="M59" s="1">
        <f>VLOOKUP(K59,context!K$2:N$349,4,FALSE)</f>
        <v>1</v>
      </c>
      <c r="N59" s="205" t="s">
        <v>3164</v>
      </c>
      <c r="O59" s="211" t="s">
        <v>3147</v>
      </c>
      <c r="P59" s="209" t="s">
        <v>3147</v>
      </c>
      <c r="Q59" s="205" t="s">
        <v>3147</v>
      </c>
      <c r="R59" s="72" t="s">
        <v>3144</v>
      </c>
      <c r="S59" s="208" t="s">
        <v>3136</v>
      </c>
      <c r="T59" s="208" t="s">
        <v>3144</v>
      </c>
      <c r="U59" s="208" t="s">
        <v>3146</v>
      </c>
      <c r="V59" s="72" t="s">
        <v>3145</v>
      </c>
      <c r="W59" s="72" t="s">
        <v>3142</v>
      </c>
      <c r="X59" s="207" t="s">
        <v>3139</v>
      </c>
      <c r="Y59" s="208" t="s">
        <v>3139</v>
      </c>
      <c r="Z59" s="206" t="s">
        <v>3152</v>
      </c>
      <c r="AA59" s="211" t="s">
        <v>3147</v>
      </c>
      <c r="AB59" s="210" t="s">
        <v>3152</v>
      </c>
      <c r="AC59" s="210" t="s">
        <v>3147</v>
      </c>
      <c r="AD59" s="207" t="s">
        <v>3146</v>
      </c>
      <c r="AE59" s="72" t="s">
        <v>3171</v>
      </c>
      <c r="AF59" s="72" t="s">
        <v>3173</v>
      </c>
      <c r="AG59" s="72" t="s">
        <v>3163</v>
      </c>
      <c r="AH59" s="72" t="s">
        <v>3160</v>
      </c>
      <c r="AI59" s="72" t="s">
        <v>3160</v>
      </c>
      <c r="AJ59" s="72" t="s">
        <v>3257</v>
      </c>
      <c r="AK59" s="72" t="s">
        <v>3179</v>
      </c>
      <c r="AL59" s="210" t="s">
        <v>3181</v>
      </c>
      <c r="AM59" s="72" t="s">
        <v>3180</v>
      </c>
      <c r="AN59" s="208" t="s">
        <v>3152</v>
      </c>
      <c r="AO59" s="208" t="s">
        <v>3136</v>
      </c>
      <c r="AP59" s="234" t="s">
        <v>3140</v>
      </c>
      <c r="AQ59" s="234" t="s">
        <v>3140</v>
      </c>
      <c r="AR59" s="234" t="s">
        <v>3140</v>
      </c>
      <c r="AS59" s="234" t="s">
        <v>3140</v>
      </c>
      <c r="AT59" s="208" t="s">
        <v>3136</v>
      </c>
      <c r="AU59" s="234" t="s">
        <v>3140</v>
      </c>
      <c r="AV59" s="208" t="s">
        <v>3136</v>
      </c>
      <c r="AW59" s="208" t="s">
        <v>3136</v>
      </c>
      <c r="AX59" s="210" t="s">
        <v>3184</v>
      </c>
      <c r="AY59" s="208" t="s">
        <v>3198</v>
      </c>
      <c r="AZ59" s="208" t="s">
        <v>3198</v>
      </c>
      <c r="BA59" s="208" t="s">
        <v>3198</v>
      </c>
      <c r="BB59" s="208" t="s">
        <v>3198</v>
      </c>
      <c r="BC59" s="208" t="s">
        <v>3198</v>
      </c>
      <c r="BD59" s="208" t="s">
        <v>3198</v>
      </c>
      <c r="BE59" s="208" t="s">
        <v>3198</v>
      </c>
      <c r="BF59" s="234" t="s">
        <v>3140</v>
      </c>
      <c r="BG59" s="234" t="s">
        <v>3140</v>
      </c>
      <c r="BH59" s="208" t="s">
        <v>3198</v>
      </c>
      <c r="BI59" s="208" t="s">
        <v>3198</v>
      </c>
      <c r="BJ59" s="208" t="s">
        <v>3198</v>
      </c>
      <c r="BK59" s="208" t="s">
        <v>3198</v>
      </c>
      <c r="BL59" s="208" t="s">
        <v>3198</v>
      </c>
      <c r="BM59" s="208" t="s">
        <v>3198</v>
      </c>
      <c r="BN59" s="208" t="s">
        <v>3201</v>
      </c>
      <c r="BO59" s="208" t="s">
        <v>3259</v>
      </c>
      <c r="BP59" s="208" t="s">
        <v>3201</v>
      </c>
      <c r="BQ59" s="208" t="s">
        <v>3201</v>
      </c>
      <c r="BR59" s="208" t="s">
        <v>3201</v>
      </c>
      <c r="BS59" s="208" t="s">
        <v>3201</v>
      </c>
      <c r="BT59" s="208" t="s">
        <v>3201</v>
      </c>
      <c r="BU59" s="208" t="s">
        <v>3201</v>
      </c>
      <c r="BV59" s="208" t="s">
        <v>3201</v>
      </c>
      <c r="BW59" s="208" t="s">
        <v>3201</v>
      </c>
      <c r="BX59" s="72" t="s">
        <v>3233</v>
      </c>
      <c r="BY59" s="207" t="s">
        <v>3232</v>
      </c>
      <c r="BZ59" s="207" t="s">
        <v>3231</v>
      </c>
      <c r="CA59" s="207" t="s">
        <v>3229</v>
      </c>
      <c r="CB59" s="207" t="s">
        <v>3230</v>
      </c>
      <c r="CC59" s="234" t="s">
        <v>3228</v>
      </c>
      <c r="CD59" s="208" t="s">
        <v>3136</v>
      </c>
      <c r="CE59" s="208" t="s">
        <v>3147</v>
      </c>
      <c r="CF59" s="208" t="s">
        <v>3254</v>
      </c>
      <c r="CG59" s="207" t="s">
        <v>3373</v>
      </c>
      <c r="CH59" s="208" t="s">
        <v>3239</v>
      </c>
      <c r="CI59" s="208" t="s">
        <v>3240</v>
      </c>
      <c r="CJ59" s="212" t="s">
        <v>3256</v>
      </c>
      <c r="CK59" s="208" t="s">
        <v>3243</v>
      </c>
      <c r="CL59" s="208" t="s">
        <v>3372</v>
      </c>
      <c r="CM59" s="234" t="s">
        <v>3140</v>
      </c>
      <c r="CN59" s="234" t="s">
        <v>3140</v>
      </c>
      <c r="CO59" s="208" t="s">
        <v>3251</v>
      </c>
      <c r="CP59" s="208" t="s">
        <v>3251</v>
      </c>
    </row>
    <row r="60" spans="1:94">
      <c r="A60">
        <v>273</v>
      </c>
      <c r="B60">
        <v>4</v>
      </c>
      <c r="C60" t="s">
        <v>65</v>
      </c>
      <c r="D60" t="s">
        <v>66</v>
      </c>
      <c r="E60">
        <f t="shared" si="2"/>
        <v>3</v>
      </c>
      <c r="F60" t="s">
        <v>66</v>
      </c>
      <c r="K60" s="1" t="s">
        <v>2353</v>
      </c>
      <c r="L60" s="1">
        <f>VLOOKUP(K60,context!K$2:N$349,3,FALSE)</f>
        <v>0</v>
      </c>
      <c r="M60" s="1">
        <f>VLOOKUP(K60,context!K$2:N$349,4,FALSE)</f>
        <v>1</v>
      </c>
      <c r="N60" s="205" t="s">
        <v>3164</v>
      </c>
      <c r="O60" s="211" t="s">
        <v>3147</v>
      </c>
      <c r="P60" s="209" t="s">
        <v>3147</v>
      </c>
      <c r="Q60" s="205" t="s">
        <v>3147</v>
      </c>
      <c r="R60" s="72" t="s">
        <v>3144</v>
      </c>
      <c r="S60" s="210" t="s">
        <v>3136</v>
      </c>
      <c r="T60" s="210" t="s">
        <v>3144</v>
      </c>
      <c r="U60" s="210" t="s">
        <v>3146</v>
      </c>
      <c r="V60" s="72" t="s">
        <v>3145</v>
      </c>
      <c r="W60" s="72" t="s">
        <v>3142</v>
      </c>
      <c r="X60" s="72" t="s">
        <v>3139</v>
      </c>
      <c r="Y60" s="205" t="s">
        <v>3139</v>
      </c>
      <c r="Z60" s="205" t="s">
        <v>3152</v>
      </c>
      <c r="AA60" s="211" t="s">
        <v>3147</v>
      </c>
      <c r="AB60" s="210" t="s">
        <v>3152</v>
      </c>
      <c r="AC60" s="207" t="s">
        <v>3147</v>
      </c>
      <c r="AD60" s="72" t="s">
        <v>3146</v>
      </c>
      <c r="AE60" s="210" t="s">
        <v>3171</v>
      </c>
      <c r="AF60" s="210" t="s">
        <v>3173</v>
      </c>
      <c r="AG60" s="72" t="s">
        <v>3163</v>
      </c>
      <c r="AH60" s="72" t="s">
        <v>3160</v>
      </c>
      <c r="AI60" s="72" t="s">
        <v>3160</v>
      </c>
      <c r="AJ60" s="72" t="s">
        <v>3169</v>
      </c>
      <c r="AK60" s="72" t="s">
        <v>3179</v>
      </c>
      <c r="AL60" s="210" t="s">
        <v>3181</v>
      </c>
      <c r="AM60" s="72" t="s">
        <v>3180</v>
      </c>
      <c r="AN60" s="208" t="s">
        <v>3152</v>
      </c>
      <c r="AO60" s="208" t="s">
        <v>3136</v>
      </c>
      <c r="AP60" s="234" t="s">
        <v>3140</v>
      </c>
      <c r="AQ60" s="208" t="s">
        <v>3136</v>
      </c>
      <c r="AR60" s="208" t="s">
        <v>3136</v>
      </c>
      <c r="AS60" s="208" t="s">
        <v>3136</v>
      </c>
      <c r="AT60" s="208" t="s">
        <v>3136</v>
      </c>
      <c r="AU60" s="208" t="s">
        <v>3136</v>
      </c>
      <c r="AV60" s="208" t="s">
        <v>3136</v>
      </c>
      <c r="AW60" s="208" t="s">
        <v>3136</v>
      </c>
      <c r="AX60" s="210" t="s">
        <v>3184</v>
      </c>
      <c r="AY60" s="208" t="s">
        <v>3198</v>
      </c>
      <c r="AZ60" s="208" t="s">
        <v>3198</v>
      </c>
      <c r="BA60" s="208" t="s">
        <v>3198</v>
      </c>
      <c r="BB60" s="210" t="s">
        <v>3198</v>
      </c>
      <c r="BC60" s="208" t="s">
        <v>3198</v>
      </c>
      <c r="BD60" s="210" t="s">
        <v>3199</v>
      </c>
      <c r="BE60" s="210" t="s">
        <v>3198</v>
      </c>
      <c r="BF60" s="207" t="s">
        <v>3198</v>
      </c>
      <c r="BG60" s="207" t="s">
        <v>3198</v>
      </c>
      <c r="BH60" s="210" t="s">
        <v>3198</v>
      </c>
      <c r="BI60" s="210" t="s">
        <v>3198</v>
      </c>
      <c r="BJ60" s="208" t="s">
        <v>3198</v>
      </c>
      <c r="BK60" s="208" t="s">
        <v>3198</v>
      </c>
      <c r="BL60" s="208" t="s">
        <v>3198</v>
      </c>
      <c r="BM60" s="208" t="s">
        <v>3198</v>
      </c>
      <c r="BN60" s="208" t="s">
        <v>3201</v>
      </c>
      <c r="BO60" s="208" t="s">
        <v>3259</v>
      </c>
      <c r="BP60" s="208" t="s">
        <v>3201</v>
      </c>
      <c r="BQ60" s="208" t="s">
        <v>3201</v>
      </c>
      <c r="BR60" s="208" t="s">
        <v>3201</v>
      </c>
      <c r="BS60" s="208" t="s">
        <v>3201</v>
      </c>
      <c r="BT60" s="208" t="s">
        <v>3201</v>
      </c>
      <c r="BU60" s="208" t="s">
        <v>3201</v>
      </c>
      <c r="BV60" s="210" t="s">
        <v>3201</v>
      </c>
      <c r="BW60" s="208" t="s">
        <v>3201</v>
      </c>
      <c r="BX60" s="72" t="s">
        <v>3233</v>
      </c>
      <c r="BY60" s="207" t="s">
        <v>3232</v>
      </c>
      <c r="BZ60" s="207" t="s">
        <v>3231</v>
      </c>
      <c r="CA60" s="207" t="s">
        <v>3229</v>
      </c>
      <c r="CB60" s="207" t="s">
        <v>3230</v>
      </c>
      <c r="CC60" s="234" t="s">
        <v>3228</v>
      </c>
      <c r="CD60" s="208" t="s">
        <v>3136</v>
      </c>
      <c r="CE60" s="208" t="s">
        <v>3147</v>
      </c>
      <c r="CF60" s="208" t="s">
        <v>3254</v>
      </c>
      <c r="CG60" s="207" t="s">
        <v>3373</v>
      </c>
      <c r="CH60" s="212" t="s">
        <v>3239</v>
      </c>
      <c r="CI60" s="207" t="s">
        <v>3240</v>
      </c>
      <c r="CJ60" s="212" t="s">
        <v>3256</v>
      </c>
      <c r="CK60" s="234" t="s">
        <v>3140</v>
      </c>
      <c r="CL60" s="208" t="s">
        <v>3372</v>
      </c>
      <c r="CM60" s="208" t="s">
        <v>3247</v>
      </c>
      <c r="CN60" s="208" t="s">
        <v>3247</v>
      </c>
      <c r="CO60" s="234" t="s">
        <v>3140</v>
      </c>
      <c r="CP60" s="234" t="s">
        <v>3140</v>
      </c>
    </row>
    <row r="61" spans="1:94">
      <c r="A61">
        <v>84</v>
      </c>
      <c r="B61">
        <v>3</v>
      </c>
      <c r="C61" t="s">
        <v>189</v>
      </c>
      <c r="D61" t="s">
        <v>879</v>
      </c>
      <c r="E61">
        <f t="shared" si="2"/>
        <v>4</v>
      </c>
      <c r="F61" t="s">
        <v>210</v>
      </c>
      <c r="K61" s="1" t="s">
        <v>3332</v>
      </c>
      <c r="L61" s="1">
        <f>VLOOKUP(K61,context!K$2:N$349,3,FALSE)</f>
        <v>0</v>
      </c>
      <c r="M61" s="1">
        <f>VLOOKUP(K61,context!K$2:N$349,4,FALSE)</f>
        <v>1</v>
      </c>
      <c r="N61" s="205" t="s">
        <v>3164</v>
      </c>
      <c r="O61" s="211" t="s">
        <v>3147</v>
      </c>
      <c r="P61" s="209" t="s">
        <v>3147</v>
      </c>
      <c r="Q61" s="205" t="s">
        <v>3147</v>
      </c>
      <c r="R61" s="72" t="s">
        <v>3144</v>
      </c>
      <c r="S61" s="210" t="s">
        <v>3136</v>
      </c>
      <c r="T61" s="72" t="s">
        <v>3144</v>
      </c>
      <c r="U61" s="210" t="s">
        <v>3146</v>
      </c>
      <c r="V61" s="72" t="s">
        <v>3145</v>
      </c>
      <c r="W61" s="72" t="s">
        <v>3142</v>
      </c>
      <c r="X61" s="207" t="s">
        <v>3139</v>
      </c>
      <c r="Y61" s="205" t="s">
        <v>3139</v>
      </c>
      <c r="Z61" s="206" t="s">
        <v>3152</v>
      </c>
      <c r="AA61" s="211" t="s">
        <v>3147</v>
      </c>
      <c r="AB61" s="210" t="s">
        <v>3152</v>
      </c>
      <c r="AC61" s="207" t="s">
        <v>3147</v>
      </c>
      <c r="AD61" s="207" t="s">
        <v>3146</v>
      </c>
      <c r="AE61" s="210" t="s">
        <v>3171</v>
      </c>
      <c r="AF61" s="210" t="s">
        <v>3173</v>
      </c>
      <c r="AG61" s="72" t="s">
        <v>3163</v>
      </c>
      <c r="AH61" s="72" t="s">
        <v>3160</v>
      </c>
      <c r="AI61" s="72" t="s">
        <v>3160</v>
      </c>
      <c r="AJ61" s="72" t="s">
        <v>3169</v>
      </c>
      <c r="AK61" s="72" t="s">
        <v>3179</v>
      </c>
      <c r="AL61" s="210" t="s">
        <v>3181</v>
      </c>
      <c r="AM61" s="72" t="s">
        <v>3180</v>
      </c>
      <c r="AN61" s="208" t="s">
        <v>3152</v>
      </c>
      <c r="AO61" s="208" t="s">
        <v>3136</v>
      </c>
      <c r="AP61" s="234" t="s">
        <v>3140</v>
      </c>
      <c r="AQ61" s="234" t="s">
        <v>3140</v>
      </c>
      <c r="AR61" s="234" t="s">
        <v>3140</v>
      </c>
      <c r="AS61" s="208" t="s">
        <v>3136</v>
      </c>
      <c r="AT61" s="208" t="s">
        <v>3136</v>
      </c>
      <c r="AU61" s="208" t="s">
        <v>3136</v>
      </c>
      <c r="AV61" s="208" t="s">
        <v>3136</v>
      </c>
      <c r="AW61" s="208" t="s">
        <v>3136</v>
      </c>
      <c r="AX61" s="210" t="s">
        <v>3184</v>
      </c>
      <c r="AY61" s="208" t="s">
        <v>3198</v>
      </c>
      <c r="AZ61" s="208" t="s">
        <v>3198</v>
      </c>
      <c r="BA61" s="208" t="s">
        <v>3198</v>
      </c>
      <c r="BB61" s="210" t="s">
        <v>3198</v>
      </c>
      <c r="BC61" s="208" t="s">
        <v>3198</v>
      </c>
      <c r="BD61" s="210" t="s">
        <v>3199</v>
      </c>
      <c r="BE61" s="208" t="s">
        <v>3198</v>
      </c>
      <c r="BF61" s="208" t="s">
        <v>3198</v>
      </c>
      <c r="BG61" s="208" t="s">
        <v>3198</v>
      </c>
      <c r="BH61" s="210" t="s">
        <v>3198</v>
      </c>
      <c r="BI61" s="210" t="s">
        <v>3198</v>
      </c>
      <c r="BJ61" s="208" t="s">
        <v>3198</v>
      </c>
      <c r="BK61" s="208" t="s">
        <v>3198</v>
      </c>
      <c r="BL61" s="208" t="s">
        <v>3198</v>
      </c>
      <c r="BM61" s="208" t="s">
        <v>3198</v>
      </c>
      <c r="BN61" s="208" t="s">
        <v>3201</v>
      </c>
      <c r="BO61" s="208" t="s">
        <v>3259</v>
      </c>
      <c r="BP61" s="208" t="s">
        <v>3201</v>
      </c>
      <c r="BQ61" s="208" t="s">
        <v>3201</v>
      </c>
      <c r="BR61" s="208" t="s">
        <v>3201</v>
      </c>
      <c r="BS61" s="208" t="s">
        <v>3201</v>
      </c>
      <c r="BT61" s="208" t="s">
        <v>3201</v>
      </c>
      <c r="BU61" s="208" t="s">
        <v>3201</v>
      </c>
      <c r="BV61" s="210" t="s">
        <v>3201</v>
      </c>
      <c r="BW61" s="208" t="s">
        <v>3201</v>
      </c>
      <c r="BX61" s="72" t="s">
        <v>3233</v>
      </c>
      <c r="BY61" s="207" t="s">
        <v>3232</v>
      </c>
      <c r="BZ61" s="207" t="s">
        <v>3231</v>
      </c>
      <c r="CA61" s="207" t="s">
        <v>3229</v>
      </c>
      <c r="CB61" s="207" t="s">
        <v>3230</v>
      </c>
      <c r="CC61" s="234" t="s">
        <v>3228</v>
      </c>
      <c r="CD61" s="208" t="s">
        <v>3136</v>
      </c>
      <c r="CE61" s="208" t="s">
        <v>3147</v>
      </c>
      <c r="CF61" s="208" t="s">
        <v>3254</v>
      </c>
      <c r="CG61" s="207" t="s">
        <v>3373</v>
      </c>
      <c r="CH61" s="212" t="s">
        <v>3239</v>
      </c>
      <c r="CI61" s="207" t="s">
        <v>3240</v>
      </c>
      <c r="CJ61" s="212" t="s">
        <v>3256</v>
      </c>
      <c r="CK61" s="210" t="s">
        <v>3243</v>
      </c>
      <c r="CL61" s="208" t="s">
        <v>3372</v>
      </c>
      <c r="CM61" s="210" t="s">
        <v>3247</v>
      </c>
      <c r="CN61" s="210" t="s">
        <v>3248</v>
      </c>
      <c r="CO61" s="210" t="s">
        <v>3251</v>
      </c>
      <c r="CP61" s="210" t="s">
        <v>3251</v>
      </c>
    </row>
    <row r="62" spans="1:94">
      <c r="A62">
        <v>35</v>
      </c>
      <c r="B62">
        <v>2</v>
      </c>
      <c r="C62" t="s">
        <v>688</v>
      </c>
      <c r="D62" t="s">
        <v>266</v>
      </c>
      <c r="E62">
        <f t="shared" si="2"/>
        <v>5</v>
      </c>
      <c r="F62" t="s">
        <v>266</v>
      </c>
      <c r="K62" s="1" t="s">
        <v>2356</v>
      </c>
      <c r="L62" s="1">
        <f>VLOOKUP(K62,context!K$2:N$349,3,FALSE)</f>
        <v>0</v>
      </c>
      <c r="M62" s="1">
        <f>VLOOKUP(K62,context!K$2:N$349,4,FALSE)</f>
        <v>1</v>
      </c>
      <c r="N62" s="205" t="s">
        <v>3164</v>
      </c>
      <c r="O62" s="211" t="s">
        <v>3147</v>
      </c>
      <c r="P62" s="209" t="s">
        <v>3147</v>
      </c>
      <c r="Q62" s="205" t="s">
        <v>3147</v>
      </c>
      <c r="R62" s="72" t="s">
        <v>3144</v>
      </c>
      <c r="S62" s="72" t="s">
        <v>3136</v>
      </c>
      <c r="T62" s="210" t="s">
        <v>3144</v>
      </c>
      <c r="U62" s="208" t="s">
        <v>3146</v>
      </c>
      <c r="V62" s="72" t="s">
        <v>3145</v>
      </c>
      <c r="W62" s="210" t="s">
        <v>3142</v>
      </c>
      <c r="X62" s="210" t="s">
        <v>3139</v>
      </c>
      <c r="Y62" s="209" t="s">
        <v>3139</v>
      </c>
      <c r="Z62" s="206" t="s">
        <v>3152</v>
      </c>
      <c r="AA62" s="211" t="s">
        <v>3147</v>
      </c>
      <c r="AB62" s="207" t="s">
        <v>3152</v>
      </c>
      <c r="AC62" s="207" t="s">
        <v>3147</v>
      </c>
      <c r="AD62" s="207" t="s">
        <v>3146</v>
      </c>
      <c r="AE62" s="210" t="s">
        <v>3171</v>
      </c>
      <c r="AF62" s="210" t="s">
        <v>3173</v>
      </c>
      <c r="AG62" s="72" t="s">
        <v>3163</v>
      </c>
      <c r="AH62" s="72" t="s">
        <v>3160</v>
      </c>
      <c r="AI62" s="72" t="s">
        <v>3160</v>
      </c>
      <c r="AJ62" s="72" t="s">
        <v>3257</v>
      </c>
      <c r="AK62" s="72" t="s">
        <v>3179</v>
      </c>
      <c r="AL62" s="210" t="s">
        <v>3181</v>
      </c>
      <c r="AM62" s="72" t="s">
        <v>3180</v>
      </c>
      <c r="AN62" s="208" t="s">
        <v>3152</v>
      </c>
      <c r="AO62" s="208" t="s">
        <v>3136</v>
      </c>
      <c r="AP62" s="234" t="s">
        <v>3140</v>
      </c>
      <c r="AQ62" s="208" t="s">
        <v>3136</v>
      </c>
      <c r="AR62" s="208" t="s">
        <v>3136</v>
      </c>
      <c r="AS62" s="208" t="s">
        <v>3136</v>
      </c>
      <c r="AT62" s="208" t="s">
        <v>3136</v>
      </c>
      <c r="AU62" s="208" t="s">
        <v>3136</v>
      </c>
      <c r="AV62" s="208" t="s">
        <v>3136</v>
      </c>
      <c r="AW62" s="208" t="s">
        <v>3136</v>
      </c>
      <c r="AX62" s="210" t="s">
        <v>3184</v>
      </c>
      <c r="AY62" s="208" t="s">
        <v>3198</v>
      </c>
      <c r="AZ62" s="208" t="s">
        <v>3198</v>
      </c>
      <c r="BA62" s="208" t="s">
        <v>3198</v>
      </c>
      <c r="BB62" s="210" t="s">
        <v>3198</v>
      </c>
      <c r="BC62" s="259" t="s">
        <v>3198</v>
      </c>
      <c r="BD62" s="259" t="s">
        <v>3198</v>
      </c>
      <c r="BE62" s="258" t="s">
        <v>3198</v>
      </c>
      <c r="BF62" s="207" t="s">
        <v>3198</v>
      </c>
      <c r="BG62" s="207" t="s">
        <v>3198</v>
      </c>
      <c r="BH62" s="208" t="s">
        <v>3198</v>
      </c>
      <c r="BI62" s="208" t="s">
        <v>3198</v>
      </c>
      <c r="BJ62" s="208" t="s">
        <v>3198</v>
      </c>
      <c r="BK62" s="208" t="s">
        <v>3198</v>
      </c>
      <c r="BL62" s="207" t="s">
        <v>3323</v>
      </c>
      <c r="BM62" s="207" t="s">
        <v>3323</v>
      </c>
      <c r="BN62" s="208" t="s">
        <v>3201</v>
      </c>
      <c r="BO62" s="208" t="s">
        <v>3259</v>
      </c>
      <c r="BP62" s="208" t="s">
        <v>3201</v>
      </c>
      <c r="BQ62" s="208" t="s">
        <v>3201</v>
      </c>
      <c r="BR62" s="208" t="s">
        <v>3201</v>
      </c>
      <c r="BS62" s="208" t="s">
        <v>3201</v>
      </c>
      <c r="BT62" s="208" t="s">
        <v>3201</v>
      </c>
      <c r="BU62" s="208" t="s">
        <v>3201</v>
      </c>
      <c r="BV62" s="208" t="s">
        <v>3201</v>
      </c>
      <c r="BW62" s="208" t="s">
        <v>3201</v>
      </c>
      <c r="BX62" s="72" t="s">
        <v>3233</v>
      </c>
      <c r="BY62" s="207" t="s">
        <v>3232</v>
      </c>
      <c r="BZ62" s="207" t="s">
        <v>3231</v>
      </c>
      <c r="CA62" s="207" t="s">
        <v>3229</v>
      </c>
      <c r="CB62" s="207" t="s">
        <v>3230</v>
      </c>
      <c r="CC62" s="234" t="s">
        <v>3228</v>
      </c>
      <c r="CD62" s="208" t="s">
        <v>3136</v>
      </c>
      <c r="CE62" s="208" t="s">
        <v>3147</v>
      </c>
      <c r="CF62" s="208" t="s">
        <v>3254</v>
      </c>
      <c r="CG62" s="207" t="s">
        <v>3373</v>
      </c>
      <c r="CH62" s="208" t="s">
        <v>3239</v>
      </c>
      <c r="CI62" s="207" t="s">
        <v>3240</v>
      </c>
      <c r="CJ62" s="212" t="s">
        <v>3256</v>
      </c>
      <c r="CK62" s="208" t="s">
        <v>3243</v>
      </c>
      <c r="CL62" s="208" t="s">
        <v>3372</v>
      </c>
      <c r="CM62" s="210" t="s">
        <v>3247</v>
      </c>
      <c r="CN62" s="210" t="s">
        <v>3248</v>
      </c>
      <c r="CO62" s="208" t="s">
        <v>3251</v>
      </c>
      <c r="CP62" s="208" t="s">
        <v>3251</v>
      </c>
    </row>
    <row r="63" spans="1:94">
      <c r="A63">
        <v>59</v>
      </c>
      <c r="B63">
        <v>2</v>
      </c>
      <c r="C63" t="s">
        <v>688</v>
      </c>
      <c r="D63" t="s">
        <v>66</v>
      </c>
      <c r="E63">
        <f t="shared" si="2"/>
        <v>6</v>
      </c>
      <c r="F63" t="s">
        <v>66</v>
      </c>
      <c r="K63" s="1" t="s">
        <v>2349</v>
      </c>
      <c r="L63" s="1">
        <f>VLOOKUP(K63,context!K$2:N$349,3,FALSE)</f>
        <v>0</v>
      </c>
      <c r="M63" s="1">
        <f>VLOOKUP(K63,context!K$2:N$349,4,FALSE)</f>
        <v>1</v>
      </c>
      <c r="N63" s="205" t="s">
        <v>3164</v>
      </c>
      <c r="O63" s="211" t="s">
        <v>3147</v>
      </c>
      <c r="P63" s="209" t="s">
        <v>3147</v>
      </c>
      <c r="Q63" s="205" t="s">
        <v>3147</v>
      </c>
      <c r="R63" s="72" t="s">
        <v>3144</v>
      </c>
      <c r="S63" s="208" t="s">
        <v>3136</v>
      </c>
      <c r="T63" s="210" t="s">
        <v>3144</v>
      </c>
      <c r="U63" s="208" t="s">
        <v>3146</v>
      </c>
      <c r="V63" s="72" t="s">
        <v>3145</v>
      </c>
      <c r="W63" s="210" t="s">
        <v>3142</v>
      </c>
      <c r="X63" s="210" t="s">
        <v>3139</v>
      </c>
      <c r="Y63" s="209" t="s">
        <v>3139</v>
      </c>
      <c r="Z63" s="206" t="s">
        <v>3152</v>
      </c>
      <c r="AA63" s="211" t="s">
        <v>3147</v>
      </c>
      <c r="AB63" s="207" t="s">
        <v>3152</v>
      </c>
      <c r="AC63" s="207" t="s">
        <v>3147</v>
      </c>
      <c r="AD63" s="207" t="s">
        <v>3146</v>
      </c>
      <c r="AE63" s="210" t="s">
        <v>3171</v>
      </c>
      <c r="AF63" s="210" t="s">
        <v>3173</v>
      </c>
      <c r="AG63" s="72" t="s">
        <v>3163</v>
      </c>
      <c r="AH63" s="72" t="s">
        <v>3160</v>
      </c>
      <c r="AI63" s="72" t="s">
        <v>3160</v>
      </c>
      <c r="AJ63" s="72" t="s">
        <v>3257</v>
      </c>
      <c r="AK63" s="72" t="s">
        <v>3179</v>
      </c>
      <c r="AL63" s="210" t="s">
        <v>3181</v>
      </c>
      <c r="AM63" s="72" t="s">
        <v>3180</v>
      </c>
      <c r="AN63" s="208" t="s">
        <v>3152</v>
      </c>
      <c r="AO63" s="208" t="s">
        <v>3136</v>
      </c>
      <c r="AP63" s="234" t="s">
        <v>3140</v>
      </c>
      <c r="AQ63" s="208" t="s">
        <v>3136</v>
      </c>
      <c r="AR63" s="208" t="s">
        <v>3136</v>
      </c>
      <c r="AS63" s="208" t="s">
        <v>3136</v>
      </c>
      <c r="AT63" s="208" t="s">
        <v>3136</v>
      </c>
      <c r="AU63" s="208" t="s">
        <v>3136</v>
      </c>
      <c r="AV63" s="208" t="s">
        <v>3136</v>
      </c>
      <c r="AW63" s="208" t="s">
        <v>3136</v>
      </c>
      <c r="AX63" s="210" t="s">
        <v>3184</v>
      </c>
      <c r="AY63" s="208" t="s">
        <v>3198</v>
      </c>
      <c r="AZ63" s="208" t="s">
        <v>3198</v>
      </c>
      <c r="BA63" s="208" t="s">
        <v>3198</v>
      </c>
      <c r="BB63" s="208" t="s">
        <v>3198</v>
      </c>
      <c r="BC63" s="258" t="s">
        <v>3198</v>
      </c>
      <c r="BD63" s="258" t="s">
        <v>3198</v>
      </c>
      <c r="BE63" s="258" t="s">
        <v>3198</v>
      </c>
      <c r="BF63" s="208" t="s">
        <v>3198</v>
      </c>
      <c r="BG63" s="208" t="s">
        <v>3198</v>
      </c>
      <c r="BH63" s="208" t="s">
        <v>3198</v>
      </c>
      <c r="BI63" s="208" t="s">
        <v>3198</v>
      </c>
      <c r="BJ63" s="208" t="s">
        <v>3198</v>
      </c>
      <c r="BK63" s="208" t="s">
        <v>3198</v>
      </c>
      <c r="BL63" s="208" t="s">
        <v>3198</v>
      </c>
      <c r="BM63" s="208" t="s">
        <v>3198</v>
      </c>
      <c r="BN63" s="208" t="s">
        <v>3201</v>
      </c>
      <c r="BO63" s="208" t="s">
        <v>3259</v>
      </c>
      <c r="BP63" s="208" t="s">
        <v>3201</v>
      </c>
      <c r="BQ63" s="208" t="s">
        <v>3201</v>
      </c>
      <c r="BR63" s="208" t="s">
        <v>3201</v>
      </c>
      <c r="BS63" s="208" t="s">
        <v>3201</v>
      </c>
      <c r="BT63" s="208" t="s">
        <v>3201</v>
      </c>
      <c r="BU63" s="208" t="s">
        <v>3201</v>
      </c>
      <c r="BV63" s="208" t="s">
        <v>3201</v>
      </c>
      <c r="BW63" s="208" t="s">
        <v>3201</v>
      </c>
      <c r="BX63" s="72" t="s">
        <v>3233</v>
      </c>
      <c r="BY63" s="207" t="s">
        <v>3232</v>
      </c>
      <c r="BZ63" s="207" t="s">
        <v>3231</v>
      </c>
      <c r="CA63" s="207" t="s">
        <v>3229</v>
      </c>
      <c r="CB63" s="207" t="s">
        <v>3230</v>
      </c>
      <c r="CC63" s="234" t="s">
        <v>3228</v>
      </c>
      <c r="CD63" s="210" t="s">
        <v>3136</v>
      </c>
      <c r="CE63" s="210" t="s">
        <v>3147</v>
      </c>
      <c r="CF63" s="210" t="s">
        <v>3254</v>
      </c>
      <c r="CG63" s="207" t="s">
        <v>3373</v>
      </c>
      <c r="CH63" s="208" t="s">
        <v>3239</v>
      </c>
      <c r="CI63" s="207" t="s">
        <v>3240</v>
      </c>
      <c r="CJ63" s="212" t="s">
        <v>3256</v>
      </c>
      <c r="CK63" s="208" t="s">
        <v>3243</v>
      </c>
      <c r="CL63" s="208" t="s">
        <v>3372</v>
      </c>
      <c r="CM63" s="208" t="s">
        <v>3247</v>
      </c>
      <c r="CN63" s="208" t="s">
        <v>3248</v>
      </c>
      <c r="CO63" s="208" t="s">
        <v>3251</v>
      </c>
      <c r="CP63" s="208" t="s">
        <v>3251</v>
      </c>
    </row>
    <row r="64" spans="1:94">
      <c r="A64">
        <v>68</v>
      </c>
      <c r="B64">
        <v>3</v>
      </c>
      <c r="C64" t="s">
        <v>189</v>
      </c>
      <c r="D64" t="s">
        <v>866</v>
      </c>
      <c r="E64">
        <f t="shared" si="2"/>
        <v>7</v>
      </c>
      <c r="F64" t="s">
        <v>195</v>
      </c>
      <c r="K64" s="1" t="s">
        <v>2735</v>
      </c>
      <c r="L64" s="1">
        <f>VLOOKUP(K64,context!K$2:N$349,3,FALSE)</f>
        <v>0</v>
      </c>
      <c r="M64" s="1">
        <f>VLOOKUP(K64,context!K$2:N$349,4,FALSE)</f>
        <v>1</v>
      </c>
      <c r="N64" s="205" t="s">
        <v>3164</v>
      </c>
      <c r="O64" s="211" t="s">
        <v>3147</v>
      </c>
      <c r="P64" s="209" t="s">
        <v>3147</v>
      </c>
      <c r="Q64" s="205" t="s">
        <v>3147</v>
      </c>
      <c r="R64" s="72" t="s">
        <v>3144</v>
      </c>
      <c r="S64" s="208" t="s">
        <v>3136</v>
      </c>
      <c r="T64" s="210" t="s">
        <v>3144</v>
      </c>
      <c r="U64" s="208" t="s">
        <v>3146</v>
      </c>
      <c r="V64" s="72" t="s">
        <v>3145</v>
      </c>
      <c r="W64" s="210" t="s">
        <v>3142</v>
      </c>
      <c r="X64" s="210" t="s">
        <v>3139</v>
      </c>
      <c r="Y64" s="209" t="s">
        <v>3139</v>
      </c>
      <c r="Z64" s="206" t="s">
        <v>3152</v>
      </c>
      <c r="AA64" s="211" t="s">
        <v>3147</v>
      </c>
      <c r="AB64" s="207" t="s">
        <v>3152</v>
      </c>
      <c r="AC64" s="207" t="s">
        <v>3147</v>
      </c>
      <c r="AD64" s="207" t="s">
        <v>3146</v>
      </c>
      <c r="AE64" s="210" t="s">
        <v>3171</v>
      </c>
      <c r="AF64" s="210" t="s">
        <v>3173</v>
      </c>
      <c r="AG64" s="72" t="s">
        <v>3163</v>
      </c>
      <c r="AH64" s="72" t="s">
        <v>3160</v>
      </c>
      <c r="AI64" s="72" t="s">
        <v>3160</v>
      </c>
      <c r="AJ64" s="72" t="s">
        <v>3257</v>
      </c>
      <c r="AK64" s="72" t="s">
        <v>3179</v>
      </c>
      <c r="AL64" s="210" t="s">
        <v>3181</v>
      </c>
      <c r="AM64" s="72" t="s">
        <v>3180</v>
      </c>
      <c r="AN64" s="208" t="s">
        <v>3152</v>
      </c>
      <c r="AO64" s="208" t="s">
        <v>3136</v>
      </c>
      <c r="AP64" s="234" t="s">
        <v>3140</v>
      </c>
      <c r="AQ64" s="208" t="s">
        <v>3136</v>
      </c>
      <c r="AR64" s="234" t="s">
        <v>3140</v>
      </c>
      <c r="AS64" s="208" t="s">
        <v>3136</v>
      </c>
      <c r="AT64" s="208" t="s">
        <v>3136</v>
      </c>
      <c r="AU64" s="208" t="s">
        <v>3136</v>
      </c>
      <c r="AV64" s="208" t="s">
        <v>3136</v>
      </c>
      <c r="AW64" s="208" t="s">
        <v>3136</v>
      </c>
      <c r="AX64" s="210" t="s">
        <v>3184</v>
      </c>
      <c r="AY64" s="208" t="s">
        <v>3198</v>
      </c>
      <c r="AZ64" s="208" t="s">
        <v>3198</v>
      </c>
      <c r="BA64" s="208" t="s">
        <v>3198</v>
      </c>
      <c r="BB64" s="207" t="s">
        <v>3198</v>
      </c>
      <c r="BC64" s="259" t="s">
        <v>3198</v>
      </c>
      <c r="BD64" s="259" t="s">
        <v>3198</v>
      </c>
      <c r="BE64" s="258" t="s">
        <v>3198</v>
      </c>
      <c r="BF64" s="210" t="s">
        <v>3198</v>
      </c>
      <c r="BG64" s="210" t="s">
        <v>3198</v>
      </c>
      <c r="BH64" s="208" t="s">
        <v>3198</v>
      </c>
      <c r="BI64" s="208" t="s">
        <v>3198</v>
      </c>
      <c r="BJ64" s="208" t="s">
        <v>3198</v>
      </c>
      <c r="BK64" s="208" t="s">
        <v>3198</v>
      </c>
      <c r="BL64" s="208" t="s">
        <v>3198</v>
      </c>
      <c r="BM64" s="208" t="s">
        <v>3198</v>
      </c>
      <c r="BN64" s="208" t="s">
        <v>3201</v>
      </c>
      <c r="BO64" s="208" t="s">
        <v>3259</v>
      </c>
      <c r="BP64" s="208" t="s">
        <v>3201</v>
      </c>
      <c r="BQ64" s="208" t="s">
        <v>3201</v>
      </c>
      <c r="BR64" s="208" t="s">
        <v>3201</v>
      </c>
      <c r="BS64" s="208" t="s">
        <v>3201</v>
      </c>
      <c r="BT64" s="208" t="s">
        <v>3201</v>
      </c>
      <c r="BU64" s="208" t="s">
        <v>3201</v>
      </c>
      <c r="BV64" s="208" t="s">
        <v>3201</v>
      </c>
      <c r="BW64" s="208" t="s">
        <v>3201</v>
      </c>
      <c r="BX64" s="72" t="s">
        <v>3233</v>
      </c>
      <c r="BY64" s="207" t="s">
        <v>3232</v>
      </c>
      <c r="BZ64" s="207" t="s">
        <v>3231</v>
      </c>
      <c r="CA64" s="207" t="s">
        <v>3229</v>
      </c>
      <c r="CB64" s="207" t="s">
        <v>3230</v>
      </c>
      <c r="CC64" s="234" t="s">
        <v>3228</v>
      </c>
      <c r="CD64" s="210" t="s">
        <v>3136</v>
      </c>
      <c r="CE64" s="210" t="s">
        <v>3147</v>
      </c>
      <c r="CF64" s="210" t="s">
        <v>3254</v>
      </c>
      <c r="CG64" s="207" t="s">
        <v>3373</v>
      </c>
      <c r="CH64" s="208" t="s">
        <v>3239</v>
      </c>
      <c r="CI64" s="207" t="s">
        <v>3240</v>
      </c>
      <c r="CJ64" s="212" t="s">
        <v>3256</v>
      </c>
      <c r="CK64" s="208" t="s">
        <v>3243</v>
      </c>
      <c r="CL64" s="208" t="s">
        <v>3372</v>
      </c>
      <c r="CM64" s="208" t="s">
        <v>3247</v>
      </c>
      <c r="CN64" s="208" t="s">
        <v>3248</v>
      </c>
      <c r="CO64" s="208" t="s">
        <v>3251</v>
      </c>
      <c r="CP64" s="208" t="s">
        <v>3251</v>
      </c>
    </row>
    <row r="65" spans="1:94">
      <c r="A65">
        <v>71</v>
      </c>
      <c r="B65">
        <v>3</v>
      </c>
      <c r="C65" t="s">
        <v>189</v>
      </c>
      <c r="D65" t="s">
        <v>866</v>
      </c>
      <c r="E65">
        <f t="shared" si="2"/>
        <v>7</v>
      </c>
      <c r="F65" t="s">
        <v>195</v>
      </c>
      <c r="K65" s="1" t="s">
        <v>912</v>
      </c>
      <c r="L65" s="1">
        <f>VLOOKUP(K65,context!K$2:N$349,3,FALSE)</f>
        <v>0</v>
      </c>
      <c r="M65" s="1">
        <f>VLOOKUP(K65,context!K$2:N$349,4,FALSE)</f>
        <v>1</v>
      </c>
      <c r="N65" s="205" t="s">
        <v>3164</v>
      </c>
      <c r="O65" s="211" t="s">
        <v>3147</v>
      </c>
      <c r="P65" s="209" t="s">
        <v>3147</v>
      </c>
      <c r="Q65" s="205" t="s">
        <v>3147</v>
      </c>
      <c r="R65" s="72" t="s">
        <v>3144</v>
      </c>
      <c r="S65" s="208" t="s">
        <v>3136</v>
      </c>
      <c r="T65" s="210" t="s">
        <v>3144</v>
      </c>
      <c r="U65" s="208" t="s">
        <v>3146</v>
      </c>
      <c r="V65" s="207" t="s">
        <v>3145</v>
      </c>
      <c r="W65" s="210" t="s">
        <v>3142</v>
      </c>
      <c r="X65" s="210" t="s">
        <v>3139</v>
      </c>
      <c r="Y65" s="209" t="s">
        <v>3139</v>
      </c>
      <c r="Z65" s="206" t="s">
        <v>3152</v>
      </c>
      <c r="AA65" s="211" t="s">
        <v>3147</v>
      </c>
      <c r="AB65" s="207" t="s">
        <v>3152</v>
      </c>
      <c r="AC65" s="207" t="s">
        <v>3147</v>
      </c>
      <c r="AD65" s="207" t="s">
        <v>3146</v>
      </c>
      <c r="AE65" s="210" t="s">
        <v>3171</v>
      </c>
      <c r="AF65" s="210" t="s">
        <v>3173</v>
      </c>
      <c r="AG65" s="72" t="s">
        <v>3163</v>
      </c>
      <c r="AH65" s="72" t="s">
        <v>3160</v>
      </c>
      <c r="AI65" s="72" t="s">
        <v>3160</v>
      </c>
      <c r="AJ65" s="72" t="s">
        <v>3257</v>
      </c>
      <c r="AK65" s="72" t="s">
        <v>3179</v>
      </c>
      <c r="AL65" s="210" t="s">
        <v>3181</v>
      </c>
      <c r="AM65" s="72" t="s">
        <v>3180</v>
      </c>
      <c r="AN65" s="208" t="s">
        <v>3152</v>
      </c>
      <c r="AO65" s="208" t="s">
        <v>3136</v>
      </c>
      <c r="AP65" s="234" t="s">
        <v>3140</v>
      </c>
      <c r="AQ65" s="208" t="s">
        <v>3136</v>
      </c>
      <c r="AR65" s="234" t="s">
        <v>3140</v>
      </c>
      <c r="AS65" s="208" t="s">
        <v>3136</v>
      </c>
      <c r="AT65" s="208" t="s">
        <v>3136</v>
      </c>
      <c r="AU65" s="208" t="s">
        <v>3136</v>
      </c>
      <c r="AV65" s="208" t="s">
        <v>3136</v>
      </c>
      <c r="AW65" s="208" t="s">
        <v>3136</v>
      </c>
      <c r="AX65" s="210" t="s">
        <v>3184</v>
      </c>
      <c r="AY65" s="208" t="s">
        <v>3198</v>
      </c>
      <c r="AZ65" s="208" t="s">
        <v>3198</v>
      </c>
      <c r="BA65" s="208" t="s">
        <v>3198</v>
      </c>
      <c r="BB65" s="208" t="s">
        <v>3198</v>
      </c>
      <c r="BC65" s="258" t="s">
        <v>3198</v>
      </c>
      <c r="BD65" s="258" t="s">
        <v>3198</v>
      </c>
      <c r="BE65" s="258" t="s">
        <v>3198</v>
      </c>
      <c r="BF65" s="208" t="s">
        <v>3198</v>
      </c>
      <c r="BG65" s="208" t="s">
        <v>3198</v>
      </c>
      <c r="BH65" s="208" t="s">
        <v>3198</v>
      </c>
      <c r="BI65" s="208" t="s">
        <v>3198</v>
      </c>
      <c r="BJ65" s="208" t="s">
        <v>3198</v>
      </c>
      <c r="BK65" s="208" t="s">
        <v>3198</v>
      </c>
      <c r="BL65" s="208" t="s">
        <v>3198</v>
      </c>
      <c r="BM65" s="208" t="s">
        <v>3198</v>
      </c>
      <c r="BN65" s="208" t="s">
        <v>3201</v>
      </c>
      <c r="BO65" s="208" t="s">
        <v>3259</v>
      </c>
      <c r="BP65" s="208" t="s">
        <v>3201</v>
      </c>
      <c r="BQ65" s="208" t="s">
        <v>3201</v>
      </c>
      <c r="BR65" s="208" t="s">
        <v>3201</v>
      </c>
      <c r="BS65" s="208" t="s">
        <v>3201</v>
      </c>
      <c r="BT65" s="208" t="s">
        <v>3201</v>
      </c>
      <c r="BU65" s="208" t="s">
        <v>3201</v>
      </c>
      <c r="BV65" s="208" t="s">
        <v>3201</v>
      </c>
      <c r="BW65" s="208" t="s">
        <v>3201</v>
      </c>
      <c r="BX65" s="72" t="s">
        <v>3233</v>
      </c>
      <c r="BY65" s="207" t="s">
        <v>3232</v>
      </c>
      <c r="BZ65" s="207" t="s">
        <v>3231</v>
      </c>
      <c r="CA65" s="207" t="s">
        <v>3229</v>
      </c>
      <c r="CB65" s="207" t="s">
        <v>3230</v>
      </c>
      <c r="CC65" s="234" t="s">
        <v>3228</v>
      </c>
      <c r="CD65" s="210" t="s">
        <v>3136</v>
      </c>
      <c r="CE65" s="210" t="s">
        <v>3147</v>
      </c>
      <c r="CF65" s="210" t="s">
        <v>3254</v>
      </c>
      <c r="CG65" s="207" t="s">
        <v>3373</v>
      </c>
      <c r="CH65" s="208" t="s">
        <v>3239</v>
      </c>
      <c r="CI65" s="207" t="s">
        <v>3240</v>
      </c>
      <c r="CJ65" s="212" t="s">
        <v>3256</v>
      </c>
      <c r="CK65" s="208" t="s">
        <v>3243</v>
      </c>
      <c r="CL65" s="208" t="s">
        <v>3372</v>
      </c>
      <c r="CM65" s="208" t="s">
        <v>3247</v>
      </c>
      <c r="CN65" s="208" t="s">
        <v>3248</v>
      </c>
      <c r="CO65" s="208" t="s">
        <v>3251</v>
      </c>
      <c r="CP65" s="208" t="s">
        <v>3251</v>
      </c>
    </row>
    <row r="66" spans="1:94">
      <c r="A66">
        <v>79</v>
      </c>
      <c r="B66">
        <v>3</v>
      </c>
      <c r="C66" t="s">
        <v>189</v>
      </c>
      <c r="D66" t="s">
        <v>210</v>
      </c>
      <c r="E66">
        <f t="shared" si="2"/>
        <v>8</v>
      </c>
      <c r="F66" t="s">
        <v>210</v>
      </c>
      <c r="K66" s="1" t="s">
        <v>573</v>
      </c>
      <c r="L66" s="1">
        <f>VLOOKUP(K66,context!K$2:N$349,3,FALSE)</f>
        <v>0</v>
      </c>
      <c r="M66" s="1">
        <f>VLOOKUP(K66,context!K$2:N$349,4,FALSE)</f>
        <v>1</v>
      </c>
      <c r="N66" s="205" t="s">
        <v>3164</v>
      </c>
      <c r="O66" s="211" t="s">
        <v>3147</v>
      </c>
      <c r="P66" s="209" t="s">
        <v>3147</v>
      </c>
      <c r="Q66" s="205" t="s">
        <v>3147</v>
      </c>
      <c r="R66" s="72" t="s">
        <v>3144</v>
      </c>
      <c r="S66" s="208" t="s">
        <v>3136</v>
      </c>
      <c r="T66" s="210" t="s">
        <v>3144</v>
      </c>
      <c r="U66" s="208" t="s">
        <v>3146</v>
      </c>
      <c r="V66" s="72" t="s">
        <v>3145</v>
      </c>
      <c r="W66" s="210" t="s">
        <v>3142</v>
      </c>
      <c r="X66" s="210" t="s">
        <v>3139</v>
      </c>
      <c r="Y66" s="209" t="s">
        <v>3139</v>
      </c>
      <c r="Z66" s="206" t="s">
        <v>3152</v>
      </c>
      <c r="AA66" s="211" t="s">
        <v>3147</v>
      </c>
      <c r="AB66" s="207" t="s">
        <v>3152</v>
      </c>
      <c r="AC66" s="207" t="s">
        <v>3147</v>
      </c>
      <c r="AD66" s="207" t="s">
        <v>3146</v>
      </c>
      <c r="AE66" s="210" t="s">
        <v>3171</v>
      </c>
      <c r="AF66" s="210" t="s">
        <v>3173</v>
      </c>
      <c r="AG66" s="72" t="s">
        <v>3163</v>
      </c>
      <c r="AH66" s="72" t="s">
        <v>3160</v>
      </c>
      <c r="AI66" s="72" t="s">
        <v>3160</v>
      </c>
      <c r="AJ66" s="72" t="s">
        <v>3257</v>
      </c>
      <c r="AK66" s="72" t="s">
        <v>3179</v>
      </c>
      <c r="AL66" s="210" t="s">
        <v>3181</v>
      </c>
      <c r="AM66" s="72" t="s">
        <v>3180</v>
      </c>
      <c r="AN66" s="208" t="s">
        <v>3152</v>
      </c>
      <c r="AO66" s="208" t="s">
        <v>3136</v>
      </c>
      <c r="AP66" s="234" t="s">
        <v>3140</v>
      </c>
      <c r="AQ66" s="208" t="s">
        <v>3136</v>
      </c>
      <c r="AR66" s="234" t="s">
        <v>3140</v>
      </c>
      <c r="AS66" s="208" t="s">
        <v>3136</v>
      </c>
      <c r="AT66" s="208" t="s">
        <v>3136</v>
      </c>
      <c r="AU66" s="208" t="s">
        <v>3136</v>
      </c>
      <c r="AV66" s="208" t="s">
        <v>3136</v>
      </c>
      <c r="AW66" s="208" t="s">
        <v>3136</v>
      </c>
      <c r="AX66" s="210" t="s">
        <v>3184</v>
      </c>
      <c r="AY66" s="208" t="s">
        <v>3198</v>
      </c>
      <c r="AZ66" s="208" t="s">
        <v>3198</v>
      </c>
      <c r="BA66" s="208" t="s">
        <v>3198</v>
      </c>
      <c r="BB66" s="208" t="s">
        <v>3198</v>
      </c>
      <c r="BC66" s="258" t="s">
        <v>3198</v>
      </c>
      <c r="BD66" s="258" t="s">
        <v>3198</v>
      </c>
      <c r="BE66" s="258" t="s">
        <v>3198</v>
      </c>
      <c r="BF66" s="208" t="s">
        <v>3198</v>
      </c>
      <c r="BG66" s="208" t="s">
        <v>3198</v>
      </c>
      <c r="BH66" s="208" t="s">
        <v>3198</v>
      </c>
      <c r="BI66" s="208" t="s">
        <v>3198</v>
      </c>
      <c r="BJ66" s="208" t="s">
        <v>3198</v>
      </c>
      <c r="BK66" s="208" t="s">
        <v>3198</v>
      </c>
      <c r="BL66" s="208" t="s">
        <v>3198</v>
      </c>
      <c r="BM66" s="208" t="s">
        <v>3198</v>
      </c>
      <c r="BN66" s="208" t="s">
        <v>3201</v>
      </c>
      <c r="BO66" s="208" t="s">
        <v>3259</v>
      </c>
      <c r="BP66" s="208" t="s">
        <v>3201</v>
      </c>
      <c r="BQ66" s="208" t="s">
        <v>3201</v>
      </c>
      <c r="BR66" s="208" t="s">
        <v>3201</v>
      </c>
      <c r="BS66" s="208" t="s">
        <v>3201</v>
      </c>
      <c r="BT66" s="208" t="s">
        <v>3201</v>
      </c>
      <c r="BU66" s="208" t="s">
        <v>3201</v>
      </c>
      <c r="BV66" s="208" t="s">
        <v>3201</v>
      </c>
      <c r="BW66" s="208" t="s">
        <v>3201</v>
      </c>
      <c r="BX66" s="72" t="s">
        <v>3233</v>
      </c>
      <c r="BY66" s="207" t="s">
        <v>3232</v>
      </c>
      <c r="BZ66" s="207" t="s">
        <v>3231</v>
      </c>
      <c r="CA66" s="207" t="s">
        <v>3229</v>
      </c>
      <c r="CB66" s="207" t="s">
        <v>3230</v>
      </c>
      <c r="CC66" s="234" t="s">
        <v>3228</v>
      </c>
      <c r="CD66" s="208" t="s">
        <v>3136</v>
      </c>
      <c r="CE66" s="208" t="s">
        <v>3147</v>
      </c>
      <c r="CF66" s="208" t="s">
        <v>3254</v>
      </c>
      <c r="CG66" s="207" t="s">
        <v>3373</v>
      </c>
      <c r="CH66" s="208" t="s">
        <v>3239</v>
      </c>
      <c r="CI66" s="207" t="s">
        <v>3240</v>
      </c>
      <c r="CJ66" s="212" t="s">
        <v>3256</v>
      </c>
      <c r="CK66" s="208" t="s">
        <v>3243</v>
      </c>
      <c r="CL66" s="208" t="s">
        <v>3372</v>
      </c>
      <c r="CM66" s="208" t="s">
        <v>3247</v>
      </c>
      <c r="CN66" s="208" t="s">
        <v>3248</v>
      </c>
      <c r="CO66" s="208" t="s">
        <v>3251</v>
      </c>
      <c r="CP66" s="208" t="s">
        <v>3251</v>
      </c>
    </row>
    <row r="67" spans="1:94">
      <c r="A67">
        <v>81</v>
      </c>
      <c r="B67">
        <v>3</v>
      </c>
      <c r="C67" t="s">
        <v>189</v>
      </c>
      <c r="D67" t="s">
        <v>879</v>
      </c>
      <c r="E67">
        <f t="shared" si="2"/>
        <v>8</v>
      </c>
      <c r="F67" t="s">
        <v>210</v>
      </c>
      <c r="K67" s="1" t="s">
        <v>281</v>
      </c>
      <c r="L67" s="1">
        <f>VLOOKUP(K67,context!K$2:N$349,3,FALSE)</f>
        <v>0</v>
      </c>
      <c r="M67" s="1">
        <f>VLOOKUP(K67,context!K$2:N$349,4,FALSE)</f>
        <v>1</v>
      </c>
      <c r="N67" s="205" t="s">
        <v>3164</v>
      </c>
      <c r="O67" s="211" t="s">
        <v>3147</v>
      </c>
      <c r="P67" s="209" t="s">
        <v>3147</v>
      </c>
      <c r="Q67" s="205" t="s">
        <v>3147</v>
      </c>
      <c r="R67" s="72" t="s">
        <v>3144</v>
      </c>
      <c r="S67" s="208" t="s">
        <v>3136</v>
      </c>
      <c r="T67" s="210" t="s">
        <v>3144</v>
      </c>
      <c r="U67" s="208" t="s">
        <v>3146</v>
      </c>
      <c r="V67" s="72" t="s">
        <v>3145</v>
      </c>
      <c r="W67" s="210" t="s">
        <v>3142</v>
      </c>
      <c r="X67" s="210" t="s">
        <v>3139</v>
      </c>
      <c r="Y67" s="209" t="s">
        <v>3139</v>
      </c>
      <c r="Z67" s="206" t="s">
        <v>3152</v>
      </c>
      <c r="AA67" s="211" t="s">
        <v>3147</v>
      </c>
      <c r="AB67" s="207" t="s">
        <v>3152</v>
      </c>
      <c r="AC67" s="207" t="s">
        <v>3147</v>
      </c>
      <c r="AD67" s="207" t="s">
        <v>3146</v>
      </c>
      <c r="AE67" s="210" t="s">
        <v>3171</v>
      </c>
      <c r="AF67" s="210" t="s">
        <v>3173</v>
      </c>
      <c r="AG67" s="72" t="s">
        <v>3163</v>
      </c>
      <c r="AH67" s="72" t="s">
        <v>3160</v>
      </c>
      <c r="AI67" s="72" t="s">
        <v>3160</v>
      </c>
      <c r="AJ67" s="72" t="s">
        <v>3257</v>
      </c>
      <c r="AK67" s="72" t="s">
        <v>3179</v>
      </c>
      <c r="AL67" s="210" t="s">
        <v>3181</v>
      </c>
      <c r="AM67" s="72" t="s">
        <v>3180</v>
      </c>
      <c r="AN67" s="208" t="s">
        <v>3152</v>
      </c>
      <c r="AO67" s="208" t="s">
        <v>3136</v>
      </c>
      <c r="AP67" s="234" t="s">
        <v>3140</v>
      </c>
      <c r="AQ67" s="208" t="s">
        <v>3136</v>
      </c>
      <c r="AR67" s="234" t="s">
        <v>3140</v>
      </c>
      <c r="AS67" s="208" t="s">
        <v>3136</v>
      </c>
      <c r="AT67" s="208" t="s">
        <v>3136</v>
      </c>
      <c r="AU67" s="208" t="s">
        <v>3136</v>
      </c>
      <c r="AV67" s="208" t="s">
        <v>3136</v>
      </c>
      <c r="AW67" s="208" t="s">
        <v>3136</v>
      </c>
      <c r="AX67" s="210" t="s">
        <v>3184</v>
      </c>
      <c r="AY67" s="208" t="s">
        <v>3198</v>
      </c>
      <c r="AZ67" s="208" t="s">
        <v>3198</v>
      </c>
      <c r="BA67" s="234" t="s">
        <v>3140</v>
      </c>
      <c r="BB67" s="208" t="s">
        <v>3198</v>
      </c>
      <c r="BC67" s="260" t="s">
        <v>3198</v>
      </c>
      <c r="BD67" s="258" t="s">
        <v>3198</v>
      </c>
      <c r="BE67" s="258" t="s">
        <v>3198</v>
      </c>
      <c r="BF67" s="210" t="s">
        <v>3198</v>
      </c>
      <c r="BG67" s="208" t="s">
        <v>3198</v>
      </c>
      <c r="BH67" s="208" t="s">
        <v>3198</v>
      </c>
      <c r="BI67" s="208" t="s">
        <v>3198</v>
      </c>
      <c r="BJ67" s="208" t="s">
        <v>3198</v>
      </c>
      <c r="BK67" s="208" t="s">
        <v>3198</v>
      </c>
      <c r="BL67" s="208" t="s">
        <v>3198</v>
      </c>
      <c r="BM67" s="208" t="s">
        <v>3198</v>
      </c>
      <c r="BN67" s="208" t="s">
        <v>3201</v>
      </c>
      <c r="BO67" s="208" t="s">
        <v>3259</v>
      </c>
      <c r="BP67" s="208" t="s">
        <v>3201</v>
      </c>
      <c r="BQ67" s="208" t="s">
        <v>3201</v>
      </c>
      <c r="BR67" s="208" t="s">
        <v>3201</v>
      </c>
      <c r="BS67" s="208" t="s">
        <v>3201</v>
      </c>
      <c r="BT67" s="208" t="s">
        <v>3201</v>
      </c>
      <c r="BU67" s="208" t="s">
        <v>3201</v>
      </c>
      <c r="BV67" s="208" t="s">
        <v>3201</v>
      </c>
      <c r="BW67" s="208" t="s">
        <v>3201</v>
      </c>
      <c r="BX67" s="72" t="s">
        <v>3233</v>
      </c>
      <c r="BY67" s="207" t="s">
        <v>3232</v>
      </c>
      <c r="BZ67" s="207" t="s">
        <v>3231</v>
      </c>
      <c r="CA67" s="207" t="s">
        <v>3229</v>
      </c>
      <c r="CB67" s="207" t="s">
        <v>3230</v>
      </c>
      <c r="CC67" s="234" t="s">
        <v>3228</v>
      </c>
      <c r="CD67" s="208" t="s">
        <v>3136</v>
      </c>
      <c r="CE67" s="208" t="s">
        <v>3147</v>
      </c>
      <c r="CF67" s="208" t="s">
        <v>3254</v>
      </c>
      <c r="CG67" s="207" t="s">
        <v>3373</v>
      </c>
      <c r="CH67" s="208" t="s">
        <v>3239</v>
      </c>
      <c r="CI67" s="207" t="s">
        <v>3240</v>
      </c>
      <c r="CJ67" s="212" t="s">
        <v>3256</v>
      </c>
      <c r="CK67" s="208" t="s">
        <v>3243</v>
      </c>
      <c r="CL67" s="208" t="s">
        <v>3372</v>
      </c>
      <c r="CM67" s="208" t="s">
        <v>3247</v>
      </c>
      <c r="CN67" s="208" t="s">
        <v>3248</v>
      </c>
      <c r="CO67" s="208" t="s">
        <v>3251</v>
      </c>
      <c r="CP67" s="208" t="s">
        <v>3251</v>
      </c>
    </row>
    <row r="68" spans="1:94">
      <c r="A68">
        <v>86</v>
      </c>
      <c r="B68">
        <v>3</v>
      </c>
      <c r="C68" t="s">
        <v>189</v>
      </c>
      <c r="D68" t="s">
        <v>418</v>
      </c>
      <c r="E68">
        <f t="shared" si="2"/>
        <v>9</v>
      </c>
      <c r="F68" t="s">
        <v>418</v>
      </c>
      <c r="K68" s="1" t="s">
        <v>1121</v>
      </c>
      <c r="L68" s="1">
        <f>VLOOKUP(K68,context!K$2:N$349,3,FALSE)</f>
        <v>0</v>
      </c>
      <c r="M68" s="1">
        <f>VLOOKUP(K68,context!K$2:N$349,4,FALSE)</f>
        <v>1</v>
      </c>
      <c r="N68" s="205" t="s">
        <v>3164</v>
      </c>
      <c r="O68" s="211" t="s">
        <v>3147</v>
      </c>
      <c r="P68" s="209" t="s">
        <v>3147</v>
      </c>
      <c r="Q68" s="205" t="s">
        <v>3147</v>
      </c>
      <c r="R68" s="72" t="s">
        <v>3144</v>
      </c>
      <c r="S68" s="208" t="s">
        <v>3136</v>
      </c>
      <c r="T68" s="210" t="s">
        <v>3144</v>
      </c>
      <c r="U68" s="208" t="s">
        <v>3146</v>
      </c>
      <c r="V68" s="72" t="s">
        <v>3145</v>
      </c>
      <c r="W68" s="210" t="s">
        <v>3142</v>
      </c>
      <c r="X68" s="210" t="s">
        <v>3139</v>
      </c>
      <c r="Y68" s="209" t="s">
        <v>3139</v>
      </c>
      <c r="Z68" s="206" t="s">
        <v>3152</v>
      </c>
      <c r="AA68" s="211" t="s">
        <v>3147</v>
      </c>
      <c r="AB68" s="207" t="s">
        <v>3152</v>
      </c>
      <c r="AC68" s="207" t="s">
        <v>3147</v>
      </c>
      <c r="AD68" s="207" t="s">
        <v>3146</v>
      </c>
      <c r="AE68" s="210" t="s">
        <v>3171</v>
      </c>
      <c r="AF68" s="210" t="s">
        <v>3173</v>
      </c>
      <c r="AG68" s="72" t="s">
        <v>3163</v>
      </c>
      <c r="AH68" s="72" t="s">
        <v>3160</v>
      </c>
      <c r="AI68" s="72" t="s">
        <v>3160</v>
      </c>
      <c r="AJ68" s="207" t="s">
        <v>3257</v>
      </c>
      <c r="AK68" s="72" t="s">
        <v>3179</v>
      </c>
      <c r="AL68" s="210" t="s">
        <v>3181</v>
      </c>
      <c r="AM68" s="72" t="s">
        <v>3180</v>
      </c>
      <c r="AN68" s="208" t="s">
        <v>3152</v>
      </c>
      <c r="AO68" s="208" t="s">
        <v>3136</v>
      </c>
      <c r="AP68" s="234" t="s">
        <v>3140</v>
      </c>
      <c r="AQ68" s="208" t="s">
        <v>3136</v>
      </c>
      <c r="AR68" s="234" t="s">
        <v>3140</v>
      </c>
      <c r="AS68" s="208" t="s">
        <v>3136</v>
      </c>
      <c r="AT68" s="208" t="s">
        <v>3136</v>
      </c>
      <c r="AU68" s="208" t="s">
        <v>3136</v>
      </c>
      <c r="AV68" s="208" t="s">
        <v>3136</v>
      </c>
      <c r="AW68" s="208" t="s">
        <v>3136</v>
      </c>
      <c r="AX68" s="210" t="s">
        <v>3184</v>
      </c>
      <c r="AY68" s="208" t="s">
        <v>3198</v>
      </c>
      <c r="AZ68" s="208" t="s">
        <v>3198</v>
      </c>
      <c r="BA68" s="208" t="s">
        <v>3198</v>
      </c>
      <c r="BB68" s="208" t="s">
        <v>3198</v>
      </c>
      <c r="BC68" s="258" t="s">
        <v>3198</v>
      </c>
      <c r="BD68" s="258" t="s">
        <v>3198</v>
      </c>
      <c r="BE68" s="258" t="s">
        <v>3198</v>
      </c>
      <c r="BF68" s="208" t="s">
        <v>3198</v>
      </c>
      <c r="BG68" s="208" t="s">
        <v>3198</v>
      </c>
      <c r="BH68" s="208" t="s">
        <v>3198</v>
      </c>
      <c r="BI68" s="208" t="s">
        <v>3198</v>
      </c>
      <c r="BJ68" s="208" t="s">
        <v>3198</v>
      </c>
      <c r="BK68" s="208" t="s">
        <v>3198</v>
      </c>
      <c r="BL68" s="208" t="s">
        <v>3198</v>
      </c>
      <c r="BM68" s="208" t="s">
        <v>3198</v>
      </c>
      <c r="BN68" s="208" t="s">
        <v>3201</v>
      </c>
      <c r="BO68" s="208" t="s">
        <v>3259</v>
      </c>
      <c r="BP68" s="208" t="s">
        <v>3201</v>
      </c>
      <c r="BQ68" s="208" t="s">
        <v>3201</v>
      </c>
      <c r="BR68" s="208" t="s">
        <v>3201</v>
      </c>
      <c r="BS68" s="208" t="s">
        <v>3201</v>
      </c>
      <c r="BT68" s="208" t="s">
        <v>3201</v>
      </c>
      <c r="BU68" s="208" t="s">
        <v>3201</v>
      </c>
      <c r="BV68" s="208" t="s">
        <v>3201</v>
      </c>
      <c r="BW68" s="208" t="s">
        <v>3201</v>
      </c>
      <c r="BX68" s="72" t="s">
        <v>3233</v>
      </c>
      <c r="BY68" s="207" t="s">
        <v>3232</v>
      </c>
      <c r="BZ68" s="207" t="s">
        <v>3231</v>
      </c>
      <c r="CA68" s="207" t="s">
        <v>3229</v>
      </c>
      <c r="CB68" s="207" t="s">
        <v>3230</v>
      </c>
      <c r="CC68" s="234" t="s">
        <v>3228</v>
      </c>
      <c r="CD68" s="208" t="s">
        <v>3136</v>
      </c>
      <c r="CE68" s="208" t="s">
        <v>3147</v>
      </c>
      <c r="CF68" s="208" t="s">
        <v>3254</v>
      </c>
      <c r="CG68" s="207" t="s">
        <v>3373</v>
      </c>
      <c r="CH68" s="208" t="s">
        <v>3239</v>
      </c>
      <c r="CI68" s="207" t="s">
        <v>3240</v>
      </c>
      <c r="CJ68" s="212" t="s">
        <v>3256</v>
      </c>
      <c r="CK68" s="208" t="s">
        <v>3243</v>
      </c>
      <c r="CL68" s="208" t="s">
        <v>3372</v>
      </c>
      <c r="CM68" s="208" t="s">
        <v>3247</v>
      </c>
      <c r="CN68" s="208" t="s">
        <v>3248</v>
      </c>
      <c r="CO68" s="208" t="s">
        <v>3251</v>
      </c>
      <c r="CP68" s="208" t="s">
        <v>3251</v>
      </c>
    </row>
    <row r="69" spans="1:94">
      <c r="A69">
        <v>91</v>
      </c>
      <c r="B69">
        <v>3</v>
      </c>
      <c r="C69" t="s">
        <v>189</v>
      </c>
      <c r="D69" t="s">
        <v>231</v>
      </c>
      <c r="E69">
        <f t="shared" si="2"/>
        <v>10</v>
      </c>
      <c r="F69" t="s">
        <v>231</v>
      </c>
      <c r="K69" s="1" t="s">
        <v>909</v>
      </c>
      <c r="L69" s="1">
        <f>VLOOKUP(K69,context!K$2:N$349,3,FALSE)</f>
        <v>0</v>
      </c>
      <c r="M69" s="1">
        <f>VLOOKUP(K69,context!K$2:N$349,4,FALSE)</f>
        <v>1</v>
      </c>
      <c r="N69" s="205" t="s">
        <v>3164</v>
      </c>
      <c r="O69" s="211" t="s">
        <v>3147</v>
      </c>
      <c r="P69" s="209" t="s">
        <v>3147</v>
      </c>
      <c r="Q69" s="205" t="s">
        <v>3147</v>
      </c>
      <c r="R69" s="72" t="s">
        <v>3144</v>
      </c>
      <c r="S69" s="208" t="s">
        <v>3136</v>
      </c>
      <c r="T69" s="210" t="s">
        <v>3144</v>
      </c>
      <c r="U69" s="208" t="s">
        <v>3146</v>
      </c>
      <c r="V69" s="72" t="s">
        <v>3145</v>
      </c>
      <c r="W69" s="210" t="s">
        <v>3142</v>
      </c>
      <c r="X69" s="210" t="s">
        <v>3139</v>
      </c>
      <c r="Y69" s="209" t="s">
        <v>3139</v>
      </c>
      <c r="Z69" s="206" t="s">
        <v>3152</v>
      </c>
      <c r="AA69" s="211" t="s">
        <v>3147</v>
      </c>
      <c r="AB69" s="207" t="s">
        <v>3152</v>
      </c>
      <c r="AC69" s="207" t="s">
        <v>3147</v>
      </c>
      <c r="AD69" s="207" t="s">
        <v>3146</v>
      </c>
      <c r="AE69" s="210" t="s">
        <v>3171</v>
      </c>
      <c r="AF69" s="210" t="s">
        <v>3173</v>
      </c>
      <c r="AG69" s="72" t="s">
        <v>3163</v>
      </c>
      <c r="AH69" s="72" t="s">
        <v>3160</v>
      </c>
      <c r="AI69" s="72" t="s">
        <v>3160</v>
      </c>
      <c r="AJ69" s="72" t="s">
        <v>3257</v>
      </c>
      <c r="AK69" s="72" t="s">
        <v>3179</v>
      </c>
      <c r="AL69" s="210" t="s">
        <v>3181</v>
      </c>
      <c r="AM69" s="72" t="s">
        <v>3180</v>
      </c>
      <c r="AN69" s="208" t="s">
        <v>3152</v>
      </c>
      <c r="AO69" s="208" t="s">
        <v>3136</v>
      </c>
      <c r="AP69" s="234" t="s">
        <v>3140</v>
      </c>
      <c r="AQ69" s="208" t="s">
        <v>3136</v>
      </c>
      <c r="AR69" s="234" t="s">
        <v>3140</v>
      </c>
      <c r="AS69" s="208" t="s">
        <v>3136</v>
      </c>
      <c r="AT69" s="208" t="s">
        <v>3136</v>
      </c>
      <c r="AU69" s="208" t="s">
        <v>3136</v>
      </c>
      <c r="AV69" s="208" t="s">
        <v>3136</v>
      </c>
      <c r="AW69" s="208" t="s">
        <v>3136</v>
      </c>
      <c r="AX69" s="210" t="s">
        <v>3184</v>
      </c>
      <c r="AY69" s="208" t="s">
        <v>3198</v>
      </c>
      <c r="AZ69" s="208" t="s">
        <v>3198</v>
      </c>
      <c r="BA69" s="208" t="s">
        <v>3198</v>
      </c>
      <c r="BB69" s="208" t="s">
        <v>3198</v>
      </c>
      <c r="BC69" s="258" t="s">
        <v>3198</v>
      </c>
      <c r="BD69" s="258" t="s">
        <v>3198</v>
      </c>
      <c r="BE69" s="258" t="s">
        <v>3198</v>
      </c>
      <c r="BF69" s="208" t="s">
        <v>3198</v>
      </c>
      <c r="BG69" s="208" t="s">
        <v>3198</v>
      </c>
      <c r="BH69" s="208" t="s">
        <v>3198</v>
      </c>
      <c r="BI69" s="208" t="s">
        <v>3198</v>
      </c>
      <c r="BJ69" s="208" t="s">
        <v>3198</v>
      </c>
      <c r="BK69" s="208" t="s">
        <v>3198</v>
      </c>
      <c r="BL69" s="208" t="s">
        <v>3198</v>
      </c>
      <c r="BM69" s="208" t="s">
        <v>3198</v>
      </c>
      <c r="BN69" s="208" t="s">
        <v>3201</v>
      </c>
      <c r="BO69" s="208" t="s">
        <v>3259</v>
      </c>
      <c r="BP69" s="208" t="s">
        <v>3201</v>
      </c>
      <c r="BQ69" s="208" t="s">
        <v>3201</v>
      </c>
      <c r="BR69" s="208" t="s">
        <v>3201</v>
      </c>
      <c r="BS69" s="208" t="s">
        <v>3201</v>
      </c>
      <c r="BT69" s="208" t="s">
        <v>3201</v>
      </c>
      <c r="BU69" s="208" t="s">
        <v>3201</v>
      </c>
      <c r="BV69" s="208" t="s">
        <v>3201</v>
      </c>
      <c r="BW69" s="208" t="s">
        <v>3201</v>
      </c>
      <c r="BX69" s="72" t="s">
        <v>3233</v>
      </c>
      <c r="BY69" s="207" t="s">
        <v>3232</v>
      </c>
      <c r="BZ69" s="207" t="s">
        <v>3231</v>
      </c>
      <c r="CA69" s="207" t="s">
        <v>3229</v>
      </c>
      <c r="CB69" s="207" t="s">
        <v>3230</v>
      </c>
      <c r="CC69" s="234" t="s">
        <v>3228</v>
      </c>
      <c r="CD69" s="210" t="s">
        <v>3136</v>
      </c>
      <c r="CE69" s="210" t="s">
        <v>3147</v>
      </c>
      <c r="CF69" s="210" t="s">
        <v>3254</v>
      </c>
      <c r="CG69" s="207" t="s">
        <v>3373</v>
      </c>
      <c r="CH69" s="208" t="s">
        <v>3239</v>
      </c>
      <c r="CI69" s="207" t="s">
        <v>3240</v>
      </c>
      <c r="CJ69" s="212" t="s">
        <v>3256</v>
      </c>
      <c r="CK69" s="208" t="s">
        <v>3243</v>
      </c>
      <c r="CL69" s="208" t="s">
        <v>3372</v>
      </c>
      <c r="CM69" s="208" t="s">
        <v>3247</v>
      </c>
      <c r="CN69" s="208" t="s">
        <v>3248</v>
      </c>
      <c r="CO69" s="208" t="s">
        <v>3251</v>
      </c>
      <c r="CP69" s="208" t="s">
        <v>3251</v>
      </c>
    </row>
    <row r="70" spans="1:94">
      <c r="A70">
        <v>102</v>
      </c>
      <c r="B70">
        <v>4</v>
      </c>
      <c r="C70" t="s">
        <v>65</v>
      </c>
      <c r="D70" t="s">
        <v>235</v>
      </c>
      <c r="E70">
        <f t="shared" si="2"/>
        <v>11</v>
      </c>
      <c r="F70" t="s">
        <v>235</v>
      </c>
      <c r="K70" s="1" t="s">
        <v>2289</v>
      </c>
      <c r="L70" s="1">
        <f>VLOOKUP(K70,context!K$2:N$349,3,FALSE)</f>
        <v>0</v>
      </c>
      <c r="M70" s="1">
        <f>VLOOKUP(K70,context!K$2:N$349,4,FALSE)</f>
        <v>1</v>
      </c>
      <c r="N70" s="205" t="s">
        <v>3164</v>
      </c>
      <c r="O70" s="211" t="s">
        <v>3147</v>
      </c>
      <c r="P70" s="209" t="s">
        <v>3147</v>
      </c>
      <c r="Q70" s="205" t="s">
        <v>3147</v>
      </c>
      <c r="R70" s="72" t="s">
        <v>3144</v>
      </c>
      <c r="S70" s="208" t="s">
        <v>3136</v>
      </c>
      <c r="T70" s="210" t="s">
        <v>3144</v>
      </c>
      <c r="U70" s="208" t="s">
        <v>3146</v>
      </c>
      <c r="V70" s="72" t="s">
        <v>3145</v>
      </c>
      <c r="W70" s="72" t="s">
        <v>3142</v>
      </c>
      <c r="X70" s="210" t="s">
        <v>3139</v>
      </c>
      <c r="Y70" s="209" t="s">
        <v>3139</v>
      </c>
      <c r="Z70" s="206" t="s">
        <v>3152</v>
      </c>
      <c r="AA70" s="211" t="s">
        <v>3147</v>
      </c>
      <c r="AB70" s="207" t="s">
        <v>3152</v>
      </c>
      <c r="AC70" s="207" t="s">
        <v>3147</v>
      </c>
      <c r="AD70" s="207" t="s">
        <v>3146</v>
      </c>
      <c r="AE70" s="210" t="s">
        <v>3171</v>
      </c>
      <c r="AF70" s="210" t="s">
        <v>3173</v>
      </c>
      <c r="AG70" s="72" t="s">
        <v>3163</v>
      </c>
      <c r="AH70" s="72" t="s">
        <v>3160</v>
      </c>
      <c r="AI70" s="72" t="s">
        <v>3160</v>
      </c>
      <c r="AJ70" s="72" t="s">
        <v>3257</v>
      </c>
      <c r="AK70" s="72" t="s">
        <v>3179</v>
      </c>
      <c r="AL70" s="210" t="s">
        <v>3181</v>
      </c>
      <c r="AM70" s="72" t="s">
        <v>3180</v>
      </c>
      <c r="AN70" s="208" t="s">
        <v>3152</v>
      </c>
      <c r="AO70" s="208" t="s">
        <v>3136</v>
      </c>
      <c r="AP70" s="234" t="s">
        <v>3140</v>
      </c>
      <c r="AQ70" s="208" t="s">
        <v>3136</v>
      </c>
      <c r="AR70" s="234" t="s">
        <v>3140</v>
      </c>
      <c r="AS70" s="208" t="s">
        <v>3136</v>
      </c>
      <c r="AT70" s="208" t="s">
        <v>3136</v>
      </c>
      <c r="AU70" s="208" t="s">
        <v>3136</v>
      </c>
      <c r="AV70" s="208" t="s">
        <v>3136</v>
      </c>
      <c r="AW70" s="208" t="s">
        <v>3136</v>
      </c>
      <c r="AX70" s="210" t="s">
        <v>3184</v>
      </c>
      <c r="AY70" s="208" t="s">
        <v>3198</v>
      </c>
      <c r="AZ70" s="208" t="s">
        <v>3198</v>
      </c>
      <c r="BA70" s="210" t="s">
        <v>3198</v>
      </c>
      <c r="BB70" s="208" t="s">
        <v>3198</v>
      </c>
      <c r="BC70" s="258" t="s">
        <v>3198</v>
      </c>
      <c r="BD70" s="258" t="s">
        <v>3198</v>
      </c>
      <c r="BE70" s="258" t="s">
        <v>3198</v>
      </c>
      <c r="BF70" s="208" t="s">
        <v>3198</v>
      </c>
      <c r="BG70" s="208" t="s">
        <v>3198</v>
      </c>
      <c r="BH70" s="208" t="s">
        <v>3198</v>
      </c>
      <c r="BI70" s="208" t="s">
        <v>3198</v>
      </c>
      <c r="BJ70" s="208" t="s">
        <v>3198</v>
      </c>
      <c r="BK70" s="208" t="s">
        <v>3198</v>
      </c>
      <c r="BL70" s="208" t="s">
        <v>3198</v>
      </c>
      <c r="BM70" s="208" t="s">
        <v>3198</v>
      </c>
      <c r="BN70" s="207" t="s">
        <v>3201</v>
      </c>
      <c r="BO70" s="208" t="s">
        <v>3259</v>
      </c>
      <c r="BP70" s="208" t="s">
        <v>3201</v>
      </c>
      <c r="BQ70" s="208" t="s">
        <v>3201</v>
      </c>
      <c r="BR70" s="208" t="s">
        <v>3201</v>
      </c>
      <c r="BS70" s="208" t="s">
        <v>3201</v>
      </c>
      <c r="BT70" s="208" t="s">
        <v>3201</v>
      </c>
      <c r="BU70" s="208" t="s">
        <v>3201</v>
      </c>
      <c r="BV70" s="208" t="s">
        <v>3201</v>
      </c>
      <c r="BW70" s="208" t="s">
        <v>3201</v>
      </c>
      <c r="BX70" s="72" t="s">
        <v>3233</v>
      </c>
      <c r="BY70" s="207" t="s">
        <v>3232</v>
      </c>
      <c r="BZ70" s="207" t="s">
        <v>3231</v>
      </c>
      <c r="CA70" s="207" t="s">
        <v>3229</v>
      </c>
      <c r="CB70" s="207" t="s">
        <v>3230</v>
      </c>
      <c r="CC70" s="234" t="s">
        <v>3228</v>
      </c>
      <c r="CD70" s="208" t="s">
        <v>3136</v>
      </c>
      <c r="CE70" s="208" t="s">
        <v>3147</v>
      </c>
      <c r="CF70" s="208" t="s">
        <v>3254</v>
      </c>
      <c r="CG70" s="207" t="s">
        <v>3373</v>
      </c>
      <c r="CH70" s="208" t="s">
        <v>3239</v>
      </c>
      <c r="CI70" s="207" t="s">
        <v>3240</v>
      </c>
      <c r="CJ70" s="212" t="s">
        <v>3256</v>
      </c>
      <c r="CK70" s="208" t="s">
        <v>3243</v>
      </c>
      <c r="CL70" s="208" t="s">
        <v>3372</v>
      </c>
      <c r="CM70" s="208" t="s">
        <v>3247</v>
      </c>
      <c r="CN70" s="208" t="s">
        <v>3248</v>
      </c>
      <c r="CO70" s="208" t="s">
        <v>3251</v>
      </c>
      <c r="CP70" s="208" t="s">
        <v>3251</v>
      </c>
    </row>
    <row r="71" spans="1:94">
      <c r="A71">
        <v>109</v>
      </c>
      <c r="B71">
        <v>4</v>
      </c>
      <c r="C71" t="s">
        <v>65</v>
      </c>
      <c r="D71" t="s">
        <v>235</v>
      </c>
      <c r="E71">
        <f t="shared" si="2"/>
        <v>11</v>
      </c>
      <c r="F71" t="s">
        <v>235</v>
      </c>
      <c r="K71" s="1" t="s">
        <v>2360</v>
      </c>
      <c r="L71" s="1">
        <f>VLOOKUP(K71,context!K$2:N$349,3,FALSE)</f>
        <v>0</v>
      </c>
      <c r="M71" s="1">
        <f>VLOOKUP(K71,context!K$2:N$349,4,FALSE)</f>
        <v>1</v>
      </c>
      <c r="N71" s="205" t="s">
        <v>3164</v>
      </c>
      <c r="O71" s="211" t="s">
        <v>3147</v>
      </c>
      <c r="P71" s="209" t="s">
        <v>3147</v>
      </c>
      <c r="Q71" s="205" t="s">
        <v>3147</v>
      </c>
      <c r="R71" s="72" t="s">
        <v>3144</v>
      </c>
      <c r="S71" s="208" t="s">
        <v>3136</v>
      </c>
      <c r="T71" s="210" t="s">
        <v>3144</v>
      </c>
      <c r="U71" s="208" t="s">
        <v>3146</v>
      </c>
      <c r="V71" s="72" t="s">
        <v>3145</v>
      </c>
      <c r="W71" s="210" t="s">
        <v>3142</v>
      </c>
      <c r="X71" s="210" t="s">
        <v>3139</v>
      </c>
      <c r="Y71" s="209" t="s">
        <v>3139</v>
      </c>
      <c r="Z71" s="206" t="s">
        <v>3152</v>
      </c>
      <c r="AA71" s="211" t="s">
        <v>3147</v>
      </c>
      <c r="AB71" s="207" t="s">
        <v>3152</v>
      </c>
      <c r="AC71" s="207" t="s">
        <v>3147</v>
      </c>
      <c r="AD71" s="207" t="s">
        <v>3146</v>
      </c>
      <c r="AE71" s="210" t="s">
        <v>3171</v>
      </c>
      <c r="AF71" s="210" t="s">
        <v>3173</v>
      </c>
      <c r="AG71" s="72" t="s">
        <v>3163</v>
      </c>
      <c r="AH71" s="72" t="s">
        <v>3160</v>
      </c>
      <c r="AI71" s="72" t="s">
        <v>3160</v>
      </c>
      <c r="AJ71" s="72" t="s">
        <v>3257</v>
      </c>
      <c r="AK71" s="72" t="s">
        <v>3179</v>
      </c>
      <c r="AL71" s="210" t="s">
        <v>3181</v>
      </c>
      <c r="AM71" s="72" t="s">
        <v>3180</v>
      </c>
      <c r="AN71" s="208" t="s">
        <v>3152</v>
      </c>
      <c r="AO71" s="208" t="s">
        <v>3136</v>
      </c>
      <c r="AP71" s="234" t="s">
        <v>3140</v>
      </c>
      <c r="AQ71" s="208" t="s">
        <v>3136</v>
      </c>
      <c r="AR71" s="234" t="s">
        <v>3140</v>
      </c>
      <c r="AS71" s="208" t="s">
        <v>3136</v>
      </c>
      <c r="AT71" s="208" t="s">
        <v>3136</v>
      </c>
      <c r="AU71" s="208" t="s">
        <v>3136</v>
      </c>
      <c r="AV71" s="208" t="s">
        <v>3136</v>
      </c>
      <c r="AW71" s="208" t="s">
        <v>3136</v>
      </c>
      <c r="AX71" s="210" t="s">
        <v>3184</v>
      </c>
      <c r="AY71" s="208" t="s">
        <v>3198</v>
      </c>
      <c r="AZ71" s="208" t="s">
        <v>3198</v>
      </c>
      <c r="BA71" s="208" t="s">
        <v>3198</v>
      </c>
      <c r="BB71" s="208" t="s">
        <v>3198</v>
      </c>
      <c r="BC71" s="258" t="s">
        <v>3198</v>
      </c>
      <c r="BD71" s="258" t="s">
        <v>3198</v>
      </c>
      <c r="BE71" s="258" t="s">
        <v>3198</v>
      </c>
      <c r="BF71" s="208" t="s">
        <v>3198</v>
      </c>
      <c r="BG71" s="208" t="s">
        <v>3198</v>
      </c>
      <c r="BH71" s="208" t="s">
        <v>3198</v>
      </c>
      <c r="BI71" s="208" t="s">
        <v>3198</v>
      </c>
      <c r="BJ71" s="208" t="s">
        <v>3198</v>
      </c>
      <c r="BK71" s="208" t="s">
        <v>3198</v>
      </c>
      <c r="BL71" s="208" t="s">
        <v>3198</v>
      </c>
      <c r="BM71" s="208" t="s">
        <v>3198</v>
      </c>
      <c r="BN71" s="208" t="s">
        <v>3201</v>
      </c>
      <c r="BO71" s="208" t="s">
        <v>3259</v>
      </c>
      <c r="BP71" s="208" t="s">
        <v>3201</v>
      </c>
      <c r="BQ71" s="208" t="s">
        <v>3201</v>
      </c>
      <c r="BR71" s="208" t="s">
        <v>3201</v>
      </c>
      <c r="BS71" s="208" t="s">
        <v>3201</v>
      </c>
      <c r="BT71" s="208" t="s">
        <v>3201</v>
      </c>
      <c r="BU71" s="208" t="s">
        <v>3201</v>
      </c>
      <c r="BV71" s="208" t="s">
        <v>3201</v>
      </c>
      <c r="BW71" s="208" t="s">
        <v>3201</v>
      </c>
      <c r="BX71" s="72" t="s">
        <v>3233</v>
      </c>
      <c r="BY71" s="207" t="s">
        <v>3232</v>
      </c>
      <c r="BZ71" s="207" t="s">
        <v>3231</v>
      </c>
      <c r="CA71" s="207" t="s">
        <v>3229</v>
      </c>
      <c r="CB71" s="207" t="s">
        <v>3230</v>
      </c>
      <c r="CC71" s="234" t="s">
        <v>3228</v>
      </c>
      <c r="CD71" s="208" t="s">
        <v>3136</v>
      </c>
      <c r="CE71" s="208" t="s">
        <v>3147</v>
      </c>
      <c r="CF71" s="208" t="s">
        <v>3254</v>
      </c>
      <c r="CG71" s="207" t="s">
        <v>3373</v>
      </c>
      <c r="CH71" s="208" t="s">
        <v>3239</v>
      </c>
      <c r="CI71" s="207" t="s">
        <v>3240</v>
      </c>
      <c r="CJ71" s="212" t="s">
        <v>3256</v>
      </c>
      <c r="CK71" s="208" t="s">
        <v>3243</v>
      </c>
      <c r="CL71" s="208" t="s">
        <v>3372</v>
      </c>
      <c r="CM71" s="208" t="s">
        <v>3247</v>
      </c>
      <c r="CN71" s="208" t="s">
        <v>3248</v>
      </c>
      <c r="CO71" s="208" t="s">
        <v>3251</v>
      </c>
      <c r="CP71" s="208" t="s">
        <v>3251</v>
      </c>
    </row>
    <row r="72" spans="1:94">
      <c r="A72">
        <v>112</v>
      </c>
      <c r="B72">
        <v>4</v>
      </c>
      <c r="C72" t="s">
        <v>65</v>
      </c>
      <c r="D72" t="s">
        <v>266</v>
      </c>
      <c r="E72">
        <f t="shared" si="2"/>
        <v>12</v>
      </c>
      <c r="F72" t="s">
        <v>266</v>
      </c>
      <c r="K72" s="1" t="s">
        <v>390</v>
      </c>
      <c r="L72" s="1">
        <f>VLOOKUP(K72,context!K$2:N$349,3,FALSE)</f>
        <v>0</v>
      </c>
      <c r="M72" s="1">
        <f>VLOOKUP(K72,context!K$2:N$349,4,FALSE)</f>
        <v>1</v>
      </c>
      <c r="N72" s="205" t="s">
        <v>3164</v>
      </c>
      <c r="O72" s="211" t="s">
        <v>3147</v>
      </c>
      <c r="P72" s="209" t="s">
        <v>3147</v>
      </c>
      <c r="Q72" s="205" t="s">
        <v>3147</v>
      </c>
      <c r="R72" s="72" t="s">
        <v>3144</v>
      </c>
      <c r="S72" s="208" t="s">
        <v>3136</v>
      </c>
      <c r="T72" s="210" t="s">
        <v>3144</v>
      </c>
      <c r="U72" s="208" t="s">
        <v>3146</v>
      </c>
      <c r="V72" s="72" t="s">
        <v>3145</v>
      </c>
      <c r="W72" s="210" t="s">
        <v>3142</v>
      </c>
      <c r="X72" s="210" t="s">
        <v>3139</v>
      </c>
      <c r="Y72" s="209" t="s">
        <v>3139</v>
      </c>
      <c r="Z72" s="206" t="s">
        <v>3152</v>
      </c>
      <c r="AA72" s="211" t="s">
        <v>3147</v>
      </c>
      <c r="AB72" s="207" t="s">
        <v>3152</v>
      </c>
      <c r="AC72" s="207" t="s">
        <v>3147</v>
      </c>
      <c r="AD72" s="207" t="s">
        <v>3146</v>
      </c>
      <c r="AE72" s="210" t="s">
        <v>3171</v>
      </c>
      <c r="AF72" s="210" t="s">
        <v>3173</v>
      </c>
      <c r="AG72" s="72" t="s">
        <v>3163</v>
      </c>
      <c r="AH72" s="72" t="s">
        <v>3160</v>
      </c>
      <c r="AI72" s="72" t="s">
        <v>3160</v>
      </c>
      <c r="AJ72" s="72" t="s">
        <v>3257</v>
      </c>
      <c r="AK72" s="72" t="s">
        <v>3179</v>
      </c>
      <c r="AL72" s="210" t="s">
        <v>3181</v>
      </c>
      <c r="AM72" s="72" t="s">
        <v>3180</v>
      </c>
      <c r="AN72" s="208" t="s">
        <v>3152</v>
      </c>
      <c r="AO72" s="208" t="s">
        <v>3136</v>
      </c>
      <c r="AP72" s="234" t="s">
        <v>3140</v>
      </c>
      <c r="AQ72" s="208" t="s">
        <v>3136</v>
      </c>
      <c r="AR72" s="208" t="s">
        <v>3136</v>
      </c>
      <c r="AS72" s="208" t="s">
        <v>3136</v>
      </c>
      <c r="AT72" s="208" t="s">
        <v>3136</v>
      </c>
      <c r="AU72" s="208" t="s">
        <v>3136</v>
      </c>
      <c r="AV72" s="208" t="s">
        <v>3136</v>
      </c>
      <c r="AW72" s="208" t="s">
        <v>3136</v>
      </c>
      <c r="AX72" s="210" t="s">
        <v>3184</v>
      </c>
      <c r="AY72" s="208" t="s">
        <v>3198</v>
      </c>
      <c r="AZ72" s="208" t="s">
        <v>3198</v>
      </c>
      <c r="BA72" s="208" t="s">
        <v>3198</v>
      </c>
      <c r="BB72" s="208" t="s">
        <v>3198</v>
      </c>
      <c r="BC72" s="260" t="s">
        <v>3198</v>
      </c>
      <c r="BD72" s="258" t="s">
        <v>3198</v>
      </c>
      <c r="BE72" s="258" t="s">
        <v>3198</v>
      </c>
      <c r="BF72" s="208" t="s">
        <v>3198</v>
      </c>
      <c r="BG72" s="208" t="s">
        <v>3198</v>
      </c>
      <c r="BH72" s="208" t="s">
        <v>3198</v>
      </c>
      <c r="BI72" s="208" t="s">
        <v>3198</v>
      </c>
      <c r="BJ72" s="208" t="s">
        <v>3198</v>
      </c>
      <c r="BK72" s="208" t="s">
        <v>3198</v>
      </c>
      <c r="BL72" s="208" t="s">
        <v>3198</v>
      </c>
      <c r="BM72" s="208" t="s">
        <v>3198</v>
      </c>
      <c r="BN72" s="208" t="s">
        <v>3201</v>
      </c>
      <c r="BO72" s="208" t="s">
        <v>3259</v>
      </c>
      <c r="BP72" s="208" t="s">
        <v>3201</v>
      </c>
      <c r="BQ72" s="208" t="s">
        <v>3201</v>
      </c>
      <c r="BR72" s="208" t="s">
        <v>3201</v>
      </c>
      <c r="BS72" s="208" t="s">
        <v>3201</v>
      </c>
      <c r="BT72" s="208" t="s">
        <v>3201</v>
      </c>
      <c r="BU72" s="208" t="s">
        <v>3201</v>
      </c>
      <c r="BV72" s="208" t="s">
        <v>3201</v>
      </c>
      <c r="BW72" s="208" t="s">
        <v>3201</v>
      </c>
      <c r="BX72" s="72" t="s">
        <v>3233</v>
      </c>
      <c r="BY72" s="207" t="s">
        <v>3232</v>
      </c>
      <c r="BZ72" s="207" t="s">
        <v>3231</v>
      </c>
      <c r="CA72" s="207" t="s">
        <v>3229</v>
      </c>
      <c r="CB72" s="207" t="s">
        <v>3230</v>
      </c>
      <c r="CC72" s="234" t="s">
        <v>3228</v>
      </c>
      <c r="CD72" s="208" t="s">
        <v>3136</v>
      </c>
      <c r="CE72" s="208" t="s">
        <v>3147</v>
      </c>
      <c r="CF72" s="208" t="s">
        <v>3254</v>
      </c>
      <c r="CG72" s="207" t="s">
        <v>3373</v>
      </c>
      <c r="CH72" s="208" t="s">
        <v>3239</v>
      </c>
      <c r="CI72" s="207" t="s">
        <v>3240</v>
      </c>
      <c r="CJ72" s="212" t="s">
        <v>3256</v>
      </c>
      <c r="CK72" s="208" t="s">
        <v>3243</v>
      </c>
      <c r="CL72" s="208" t="s">
        <v>3372</v>
      </c>
      <c r="CM72" s="208" t="s">
        <v>3247</v>
      </c>
      <c r="CN72" s="208" t="s">
        <v>3248</v>
      </c>
      <c r="CO72" s="208" t="s">
        <v>3251</v>
      </c>
      <c r="CP72" s="208" t="s">
        <v>3251</v>
      </c>
    </row>
    <row r="73" spans="1:94">
      <c r="A73">
        <v>118</v>
      </c>
      <c r="B73">
        <v>4</v>
      </c>
      <c r="C73" t="s">
        <v>65</v>
      </c>
      <c r="D73" t="s">
        <v>418</v>
      </c>
      <c r="E73">
        <f t="shared" si="2"/>
        <v>13</v>
      </c>
      <c r="F73" t="s">
        <v>418</v>
      </c>
      <c r="K73" s="1" t="s">
        <v>2581</v>
      </c>
      <c r="L73" s="1">
        <f>VLOOKUP(K73,context!K$2:N$349,3,FALSE)</f>
        <v>0</v>
      </c>
      <c r="M73" s="1">
        <f>VLOOKUP(K73,context!K$2:N$349,4,FALSE)</f>
        <v>1</v>
      </c>
      <c r="N73" s="205" t="s">
        <v>3164</v>
      </c>
      <c r="O73" s="211" t="s">
        <v>3147</v>
      </c>
      <c r="P73" s="209" t="s">
        <v>3147</v>
      </c>
      <c r="Q73" s="205" t="s">
        <v>3147</v>
      </c>
      <c r="R73" s="72" t="s">
        <v>3144</v>
      </c>
      <c r="S73" s="208" t="s">
        <v>3136</v>
      </c>
      <c r="T73" s="210" t="s">
        <v>3144</v>
      </c>
      <c r="U73" s="208" t="s">
        <v>3146</v>
      </c>
      <c r="V73" s="72" t="s">
        <v>3145</v>
      </c>
      <c r="W73" s="210" t="s">
        <v>3142</v>
      </c>
      <c r="X73" s="210" t="s">
        <v>3139</v>
      </c>
      <c r="Y73" s="209" t="s">
        <v>3139</v>
      </c>
      <c r="Z73" s="206" t="s">
        <v>3152</v>
      </c>
      <c r="AA73" s="211" t="s">
        <v>3147</v>
      </c>
      <c r="AB73" s="207" t="s">
        <v>3152</v>
      </c>
      <c r="AC73" s="207" t="s">
        <v>3147</v>
      </c>
      <c r="AD73" s="207" t="s">
        <v>3146</v>
      </c>
      <c r="AE73" s="210" t="s">
        <v>3171</v>
      </c>
      <c r="AF73" s="210" t="s">
        <v>3173</v>
      </c>
      <c r="AG73" s="72" t="s">
        <v>3163</v>
      </c>
      <c r="AH73" s="72" t="s">
        <v>3160</v>
      </c>
      <c r="AI73" s="72" t="s">
        <v>3160</v>
      </c>
      <c r="AJ73" s="72" t="s">
        <v>3257</v>
      </c>
      <c r="AK73" s="72" t="s">
        <v>3179</v>
      </c>
      <c r="AL73" s="210" t="s">
        <v>3181</v>
      </c>
      <c r="AM73" s="72" t="s">
        <v>3180</v>
      </c>
      <c r="AN73" s="208" t="s">
        <v>3152</v>
      </c>
      <c r="AO73" s="208" t="s">
        <v>3136</v>
      </c>
      <c r="AP73" s="234" t="s">
        <v>3140</v>
      </c>
      <c r="AQ73" s="208" t="s">
        <v>3136</v>
      </c>
      <c r="AR73" s="234" t="s">
        <v>3140</v>
      </c>
      <c r="AS73" s="208" t="s">
        <v>3136</v>
      </c>
      <c r="AT73" s="208" t="s">
        <v>3136</v>
      </c>
      <c r="AU73" s="208" t="s">
        <v>3136</v>
      </c>
      <c r="AV73" s="208" t="s">
        <v>3136</v>
      </c>
      <c r="AW73" s="208" t="s">
        <v>3136</v>
      </c>
      <c r="AX73" s="210" t="s">
        <v>3184</v>
      </c>
      <c r="AY73" s="208" t="s">
        <v>3198</v>
      </c>
      <c r="AZ73" s="208" t="s">
        <v>3198</v>
      </c>
      <c r="BA73" s="208" t="s">
        <v>3198</v>
      </c>
      <c r="BB73" s="208" t="s">
        <v>3198</v>
      </c>
      <c r="BC73" s="258" t="s">
        <v>3198</v>
      </c>
      <c r="BD73" s="258" t="s">
        <v>3198</v>
      </c>
      <c r="BE73" s="258" t="s">
        <v>3198</v>
      </c>
      <c r="BF73" s="208" t="s">
        <v>3198</v>
      </c>
      <c r="BG73" s="208" t="s">
        <v>3198</v>
      </c>
      <c r="BH73" s="208" t="s">
        <v>3198</v>
      </c>
      <c r="BI73" s="208" t="s">
        <v>3198</v>
      </c>
      <c r="BJ73" s="208" t="s">
        <v>3198</v>
      </c>
      <c r="BK73" s="208" t="s">
        <v>3198</v>
      </c>
      <c r="BL73" s="208" t="s">
        <v>3198</v>
      </c>
      <c r="BM73" s="208" t="s">
        <v>3198</v>
      </c>
      <c r="BN73" s="208" t="s">
        <v>3201</v>
      </c>
      <c r="BO73" s="208" t="s">
        <v>3259</v>
      </c>
      <c r="BP73" s="208" t="s">
        <v>3201</v>
      </c>
      <c r="BQ73" s="208" t="s">
        <v>3201</v>
      </c>
      <c r="BR73" s="208" t="s">
        <v>3201</v>
      </c>
      <c r="BS73" s="208" t="s">
        <v>3201</v>
      </c>
      <c r="BT73" s="208" t="s">
        <v>3201</v>
      </c>
      <c r="BU73" s="208" t="s">
        <v>3201</v>
      </c>
      <c r="BV73" s="208" t="s">
        <v>3201</v>
      </c>
      <c r="BW73" s="208" t="s">
        <v>3201</v>
      </c>
      <c r="BX73" s="72" t="s">
        <v>3233</v>
      </c>
      <c r="BY73" s="207" t="s">
        <v>3232</v>
      </c>
      <c r="BZ73" s="207" t="s">
        <v>3231</v>
      </c>
      <c r="CA73" s="207" t="s">
        <v>3229</v>
      </c>
      <c r="CB73" s="207" t="s">
        <v>3230</v>
      </c>
      <c r="CC73" s="234" t="s">
        <v>3228</v>
      </c>
      <c r="CD73" s="208" t="s">
        <v>3136</v>
      </c>
      <c r="CE73" s="208" t="s">
        <v>3147</v>
      </c>
      <c r="CF73" s="208" t="s">
        <v>3254</v>
      </c>
      <c r="CG73" s="207" t="s">
        <v>3373</v>
      </c>
      <c r="CH73" s="208" t="s">
        <v>3239</v>
      </c>
      <c r="CI73" s="207" t="s">
        <v>3240</v>
      </c>
      <c r="CJ73" s="212" t="s">
        <v>3256</v>
      </c>
      <c r="CK73" s="208" t="s">
        <v>3243</v>
      </c>
      <c r="CL73" s="208" t="s">
        <v>3372</v>
      </c>
      <c r="CM73" s="208" t="s">
        <v>3247</v>
      </c>
      <c r="CN73" s="208" t="s">
        <v>3248</v>
      </c>
      <c r="CO73" s="208" t="s">
        <v>3251</v>
      </c>
      <c r="CP73" s="208" t="s">
        <v>3251</v>
      </c>
    </row>
    <row r="74" spans="1:94">
      <c r="A74">
        <v>119</v>
      </c>
      <c r="B74">
        <v>4</v>
      </c>
      <c r="C74" t="s">
        <v>65</v>
      </c>
      <c r="D74" t="s">
        <v>418</v>
      </c>
      <c r="E74">
        <f t="shared" si="2"/>
        <v>13</v>
      </c>
      <c r="F74" t="s">
        <v>418</v>
      </c>
      <c r="K74" s="1" t="s">
        <v>742</v>
      </c>
      <c r="L74" s="1">
        <f>VLOOKUP(K74,context!K$2:N$349,3,FALSE)</f>
        <v>0</v>
      </c>
      <c r="M74" s="1">
        <f>VLOOKUP(K74,context!K$2:N$349,4,FALSE)</f>
        <v>1</v>
      </c>
      <c r="N74" s="205" t="s">
        <v>3164</v>
      </c>
      <c r="O74" s="211" t="s">
        <v>3147</v>
      </c>
      <c r="P74" s="209" t="s">
        <v>3147</v>
      </c>
      <c r="Q74" s="205" t="s">
        <v>3147</v>
      </c>
      <c r="R74" s="72" t="s">
        <v>3144</v>
      </c>
      <c r="S74" s="208" t="s">
        <v>3136</v>
      </c>
      <c r="T74" s="210" t="s">
        <v>3144</v>
      </c>
      <c r="U74" s="208" t="s">
        <v>3146</v>
      </c>
      <c r="V74" s="72" t="s">
        <v>3145</v>
      </c>
      <c r="W74" s="210" t="s">
        <v>3142</v>
      </c>
      <c r="X74" s="210" t="s">
        <v>3139</v>
      </c>
      <c r="Y74" s="209" t="s">
        <v>3139</v>
      </c>
      <c r="Z74" s="206" t="s">
        <v>3152</v>
      </c>
      <c r="AA74" s="211" t="s">
        <v>3147</v>
      </c>
      <c r="AB74" s="207" t="s">
        <v>3152</v>
      </c>
      <c r="AC74" s="207" t="s">
        <v>3147</v>
      </c>
      <c r="AD74" s="207" t="s">
        <v>3146</v>
      </c>
      <c r="AE74" s="210" t="s">
        <v>3171</v>
      </c>
      <c r="AF74" s="210" t="s">
        <v>3173</v>
      </c>
      <c r="AG74" s="72" t="s">
        <v>3163</v>
      </c>
      <c r="AH74" s="72" t="s">
        <v>3160</v>
      </c>
      <c r="AI74" s="72" t="s">
        <v>3160</v>
      </c>
      <c r="AJ74" s="72" t="s">
        <v>3257</v>
      </c>
      <c r="AK74" s="72" t="s">
        <v>3179</v>
      </c>
      <c r="AL74" s="210" t="s">
        <v>3181</v>
      </c>
      <c r="AM74" s="72" t="s">
        <v>3180</v>
      </c>
      <c r="AN74" s="208" t="s">
        <v>3152</v>
      </c>
      <c r="AO74" s="208" t="s">
        <v>3136</v>
      </c>
      <c r="AP74" s="234" t="s">
        <v>3140</v>
      </c>
      <c r="AQ74" s="208" t="s">
        <v>3136</v>
      </c>
      <c r="AR74" s="234" t="s">
        <v>3140</v>
      </c>
      <c r="AS74" s="208" t="s">
        <v>3136</v>
      </c>
      <c r="AT74" s="208" t="s">
        <v>3136</v>
      </c>
      <c r="AU74" s="208" t="s">
        <v>3136</v>
      </c>
      <c r="AV74" s="208" t="s">
        <v>3136</v>
      </c>
      <c r="AW74" s="208" t="s">
        <v>3136</v>
      </c>
      <c r="AX74" s="210" t="s">
        <v>3184</v>
      </c>
      <c r="AY74" s="208" t="s">
        <v>3198</v>
      </c>
      <c r="AZ74" s="208" t="s">
        <v>3198</v>
      </c>
      <c r="BA74" s="208" t="s">
        <v>3198</v>
      </c>
      <c r="BB74" s="208" t="s">
        <v>3198</v>
      </c>
      <c r="BC74" s="258" t="s">
        <v>3198</v>
      </c>
      <c r="BD74" s="258" t="s">
        <v>3198</v>
      </c>
      <c r="BE74" s="258" t="s">
        <v>3198</v>
      </c>
      <c r="BF74" s="208" t="s">
        <v>3198</v>
      </c>
      <c r="BG74" s="208" t="s">
        <v>3198</v>
      </c>
      <c r="BH74" s="208" t="s">
        <v>3198</v>
      </c>
      <c r="BI74" s="208" t="s">
        <v>3198</v>
      </c>
      <c r="BJ74" s="208" t="s">
        <v>3198</v>
      </c>
      <c r="BK74" s="208" t="s">
        <v>3198</v>
      </c>
      <c r="BL74" s="208" t="s">
        <v>3198</v>
      </c>
      <c r="BM74" s="208" t="s">
        <v>3198</v>
      </c>
      <c r="BN74" s="208" t="s">
        <v>3201</v>
      </c>
      <c r="BO74" s="208" t="s">
        <v>3259</v>
      </c>
      <c r="BP74" s="208" t="s">
        <v>3201</v>
      </c>
      <c r="BQ74" s="208" t="s">
        <v>3201</v>
      </c>
      <c r="BR74" s="208" t="s">
        <v>3201</v>
      </c>
      <c r="BS74" s="208" t="s">
        <v>3201</v>
      </c>
      <c r="BT74" s="208" t="s">
        <v>3201</v>
      </c>
      <c r="BU74" s="208" t="s">
        <v>3201</v>
      </c>
      <c r="BV74" s="208" t="s">
        <v>3201</v>
      </c>
      <c r="BW74" s="208" t="s">
        <v>3201</v>
      </c>
      <c r="BX74" s="72" t="s">
        <v>3233</v>
      </c>
      <c r="BY74" s="207" t="s">
        <v>3232</v>
      </c>
      <c r="BZ74" s="207" t="s">
        <v>3231</v>
      </c>
      <c r="CA74" s="207" t="s">
        <v>3229</v>
      </c>
      <c r="CB74" s="207" t="s">
        <v>3230</v>
      </c>
      <c r="CC74" s="234" t="s">
        <v>3228</v>
      </c>
      <c r="CD74" s="208" t="s">
        <v>3136</v>
      </c>
      <c r="CE74" s="208" t="s">
        <v>3147</v>
      </c>
      <c r="CF74" s="208" t="s">
        <v>3254</v>
      </c>
      <c r="CG74" s="207" t="s">
        <v>3373</v>
      </c>
      <c r="CH74" s="208" t="s">
        <v>3239</v>
      </c>
      <c r="CI74" s="207" t="s">
        <v>3240</v>
      </c>
      <c r="CJ74" s="212" t="s">
        <v>3256</v>
      </c>
      <c r="CK74" s="208" t="s">
        <v>3243</v>
      </c>
      <c r="CL74" s="208" t="s">
        <v>3372</v>
      </c>
      <c r="CM74" s="208" t="s">
        <v>3247</v>
      </c>
      <c r="CN74" s="208" t="s">
        <v>3248</v>
      </c>
      <c r="CO74" s="208" t="s">
        <v>3251</v>
      </c>
      <c r="CP74" s="208" t="s">
        <v>3251</v>
      </c>
    </row>
    <row r="75" spans="1:94">
      <c r="A75">
        <v>120</v>
      </c>
      <c r="B75">
        <v>4</v>
      </c>
      <c r="C75" t="s">
        <v>65</v>
      </c>
      <c r="E75">
        <f t="shared" si="2"/>
        <v>14</v>
      </c>
      <c r="F75" t="s">
        <v>825</v>
      </c>
      <c r="K75" s="1" t="s">
        <v>363</v>
      </c>
      <c r="L75" s="1">
        <f>VLOOKUP(K75,context!K$2:N$349,3,FALSE)</f>
        <v>0</v>
      </c>
      <c r="M75" s="1">
        <f>VLOOKUP(K75,context!K$2:N$349,4,FALSE)</f>
        <v>1</v>
      </c>
      <c r="N75" s="205" t="s">
        <v>3164</v>
      </c>
      <c r="O75" s="211" t="s">
        <v>3147</v>
      </c>
      <c r="P75" s="209" t="s">
        <v>3147</v>
      </c>
      <c r="Q75" s="205" t="s">
        <v>3147</v>
      </c>
      <c r="R75" s="72" t="s">
        <v>3144</v>
      </c>
      <c r="S75" s="208" t="s">
        <v>3136</v>
      </c>
      <c r="T75" s="210" t="s">
        <v>3144</v>
      </c>
      <c r="U75" s="208" t="s">
        <v>3146</v>
      </c>
      <c r="V75" s="72" t="s">
        <v>3145</v>
      </c>
      <c r="W75" s="72" t="s">
        <v>3142</v>
      </c>
      <c r="X75" s="210" t="s">
        <v>3139</v>
      </c>
      <c r="Y75" s="209" t="s">
        <v>3139</v>
      </c>
      <c r="Z75" s="206" t="s">
        <v>3152</v>
      </c>
      <c r="AA75" s="211" t="s">
        <v>3147</v>
      </c>
      <c r="AB75" s="207" t="s">
        <v>3152</v>
      </c>
      <c r="AC75" s="207" t="s">
        <v>3147</v>
      </c>
      <c r="AD75" s="207" t="s">
        <v>3146</v>
      </c>
      <c r="AE75" s="210" t="s">
        <v>3171</v>
      </c>
      <c r="AF75" s="210" t="s">
        <v>3173</v>
      </c>
      <c r="AG75" s="72" t="s">
        <v>3163</v>
      </c>
      <c r="AH75" s="72" t="s">
        <v>3160</v>
      </c>
      <c r="AI75" s="72" t="s">
        <v>3160</v>
      </c>
      <c r="AJ75" s="72" t="s">
        <v>3257</v>
      </c>
      <c r="AK75" s="72" t="s">
        <v>3179</v>
      </c>
      <c r="AL75" s="210" t="s">
        <v>3181</v>
      </c>
      <c r="AM75" s="72" t="s">
        <v>3180</v>
      </c>
      <c r="AN75" s="208" t="s">
        <v>3152</v>
      </c>
      <c r="AO75" s="208" t="s">
        <v>3136</v>
      </c>
      <c r="AP75" s="234" t="s">
        <v>3140</v>
      </c>
      <c r="AQ75" s="208" t="s">
        <v>3136</v>
      </c>
      <c r="AR75" s="234" t="s">
        <v>3140</v>
      </c>
      <c r="AS75" s="208" t="s">
        <v>3136</v>
      </c>
      <c r="AT75" s="208" t="s">
        <v>3136</v>
      </c>
      <c r="AU75" s="208" t="s">
        <v>3136</v>
      </c>
      <c r="AV75" s="208" t="s">
        <v>3136</v>
      </c>
      <c r="AW75" s="208" t="s">
        <v>3136</v>
      </c>
      <c r="AX75" s="210" t="s">
        <v>3184</v>
      </c>
      <c r="AY75" s="208" t="s">
        <v>3198</v>
      </c>
      <c r="AZ75" s="208" t="s">
        <v>3198</v>
      </c>
      <c r="BA75" s="208" t="s">
        <v>3198</v>
      </c>
      <c r="BB75" s="208" t="s">
        <v>3198</v>
      </c>
      <c r="BC75" s="259" t="s">
        <v>3198</v>
      </c>
      <c r="BD75" s="258" t="s">
        <v>3198</v>
      </c>
      <c r="BE75" s="258" t="s">
        <v>3198</v>
      </c>
      <c r="BF75" s="208" t="s">
        <v>3198</v>
      </c>
      <c r="BG75" s="208" t="s">
        <v>3198</v>
      </c>
      <c r="BH75" s="208" t="s">
        <v>3198</v>
      </c>
      <c r="BI75" s="208" t="s">
        <v>3198</v>
      </c>
      <c r="BJ75" s="208" t="s">
        <v>3198</v>
      </c>
      <c r="BK75" s="208" t="s">
        <v>3198</v>
      </c>
      <c r="BL75" s="208" t="s">
        <v>3198</v>
      </c>
      <c r="BM75" s="208" t="s">
        <v>3198</v>
      </c>
      <c r="BN75" s="208" t="s">
        <v>3201</v>
      </c>
      <c r="BO75" s="208" t="s">
        <v>3259</v>
      </c>
      <c r="BP75" s="208" t="s">
        <v>3201</v>
      </c>
      <c r="BQ75" s="208" t="s">
        <v>3201</v>
      </c>
      <c r="BR75" s="208" t="s">
        <v>3201</v>
      </c>
      <c r="BS75" s="208" t="s">
        <v>3201</v>
      </c>
      <c r="BT75" s="208" t="s">
        <v>3201</v>
      </c>
      <c r="BU75" s="208" t="s">
        <v>3201</v>
      </c>
      <c r="BV75" s="208" t="s">
        <v>3201</v>
      </c>
      <c r="BW75" s="208" t="s">
        <v>3201</v>
      </c>
      <c r="BX75" s="72" t="s">
        <v>3233</v>
      </c>
      <c r="BY75" s="207" t="s">
        <v>3232</v>
      </c>
      <c r="BZ75" s="207" t="s">
        <v>3231</v>
      </c>
      <c r="CA75" s="207" t="s">
        <v>3229</v>
      </c>
      <c r="CB75" s="207" t="s">
        <v>3230</v>
      </c>
      <c r="CC75" s="234" t="s">
        <v>3228</v>
      </c>
      <c r="CD75" s="208" t="s">
        <v>3136</v>
      </c>
      <c r="CE75" s="208" t="s">
        <v>3147</v>
      </c>
      <c r="CF75" s="208" t="s">
        <v>3254</v>
      </c>
      <c r="CG75" s="207" t="s">
        <v>3373</v>
      </c>
      <c r="CH75" s="208" t="s">
        <v>3239</v>
      </c>
      <c r="CI75" s="207" t="s">
        <v>3240</v>
      </c>
      <c r="CJ75" s="212" t="s">
        <v>3256</v>
      </c>
      <c r="CK75" s="208" t="s">
        <v>3243</v>
      </c>
      <c r="CL75" s="208" t="s">
        <v>3372</v>
      </c>
      <c r="CM75" s="208" t="s">
        <v>3247</v>
      </c>
      <c r="CN75" s="208" t="s">
        <v>3248</v>
      </c>
      <c r="CO75" s="208" t="s">
        <v>3251</v>
      </c>
      <c r="CP75" s="208" t="s">
        <v>3251</v>
      </c>
    </row>
    <row r="76" spans="1:94">
      <c r="A76">
        <v>135</v>
      </c>
      <c r="B76">
        <v>4</v>
      </c>
      <c r="C76" t="s">
        <v>65</v>
      </c>
      <c r="D76" t="s">
        <v>66</v>
      </c>
      <c r="E76">
        <f t="shared" si="2"/>
        <v>15</v>
      </c>
      <c r="F76" t="s">
        <v>66</v>
      </c>
      <c r="K76" s="1" t="s">
        <v>371</v>
      </c>
      <c r="L76" s="1">
        <f>VLOOKUP(K76,context!K$2:N$349,3,FALSE)</f>
        <v>0</v>
      </c>
      <c r="M76" s="1">
        <f>VLOOKUP(K76,context!K$2:N$349,4,FALSE)</f>
        <v>1</v>
      </c>
      <c r="N76" s="205" t="s">
        <v>3164</v>
      </c>
      <c r="O76" s="211" t="s">
        <v>3147</v>
      </c>
      <c r="P76" s="209" t="s">
        <v>3147</v>
      </c>
      <c r="Q76" s="205" t="s">
        <v>3147</v>
      </c>
      <c r="R76" s="72" t="s">
        <v>3144</v>
      </c>
      <c r="S76" s="208" t="s">
        <v>3136</v>
      </c>
      <c r="T76" s="210" t="s">
        <v>3144</v>
      </c>
      <c r="U76" s="208" t="s">
        <v>3146</v>
      </c>
      <c r="V76" s="72" t="s">
        <v>3145</v>
      </c>
      <c r="W76" s="72" t="s">
        <v>3142</v>
      </c>
      <c r="X76" s="210" t="s">
        <v>3139</v>
      </c>
      <c r="Y76" s="209" t="s">
        <v>3139</v>
      </c>
      <c r="Z76" s="206" t="s">
        <v>3152</v>
      </c>
      <c r="AA76" s="211" t="s">
        <v>3147</v>
      </c>
      <c r="AB76" s="207" t="s">
        <v>3152</v>
      </c>
      <c r="AC76" s="207" t="s">
        <v>3147</v>
      </c>
      <c r="AD76" s="207" t="s">
        <v>3146</v>
      </c>
      <c r="AE76" s="210" t="s">
        <v>3171</v>
      </c>
      <c r="AF76" s="210" t="s">
        <v>3173</v>
      </c>
      <c r="AG76" s="72" t="s">
        <v>3163</v>
      </c>
      <c r="AH76" s="72" t="s">
        <v>3160</v>
      </c>
      <c r="AI76" s="72" t="s">
        <v>3160</v>
      </c>
      <c r="AJ76" s="72" t="s">
        <v>3257</v>
      </c>
      <c r="AK76" s="72" t="s">
        <v>3179</v>
      </c>
      <c r="AL76" s="210" t="s">
        <v>3181</v>
      </c>
      <c r="AM76" s="72" t="s">
        <v>3180</v>
      </c>
      <c r="AN76" s="208" t="s">
        <v>3152</v>
      </c>
      <c r="AO76" s="208" t="s">
        <v>3136</v>
      </c>
      <c r="AP76" s="234" t="s">
        <v>3140</v>
      </c>
      <c r="AQ76" s="208" t="s">
        <v>3136</v>
      </c>
      <c r="AR76" s="208" t="s">
        <v>3136</v>
      </c>
      <c r="AS76" s="208" t="s">
        <v>3136</v>
      </c>
      <c r="AT76" s="208" t="s">
        <v>3136</v>
      </c>
      <c r="AU76" s="208" t="s">
        <v>3136</v>
      </c>
      <c r="AV76" s="208" t="s">
        <v>3136</v>
      </c>
      <c r="AW76" s="208" t="s">
        <v>3136</v>
      </c>
      <c r="AX76" s="210" t="s">
        <v>3184</v>
      </c>
      <c r="AY76" s="208" t="s">
        <v>3198</v>
      </c>
      <c r="AZ76" s="208" t="s">
        <v>3198</v>
      </c>
      <c r="BA76" s="208" t="s">
        <v>3198</v>
      </c>
      <c r="BB76" s="207" t="s">
        <v>3198</v>
      </c>
      <c r="BC76" s="258" t="s">
        <v>3198</v>
      </c>
      <c r="BD76" s="258" t="s">
        <v>3198</v>
      </c>
      <c r="BE76" s="258" t="s">
        <v>3198</v>
      </c>
      <c r="BF76" s="208" t="s">
        <v>3198</v>
      </c>
      <c r="BG76" s="208" t="s">
        <v>3198</v>
      </c>
      <c r="BH76" s="208" t="s">
        <v>3198</v>
      </c>
      <c r="BI76" s="208" t="s">
        <v>3198</v>
      </c>
      <c r="BJ76" s="208" t="s">
        <v>3198</v>
      </c>
      <c r="BK76" s="208" t="s">
        <v>3198</v>
      </c>
      <c r="BL76" s="208" t="s">
        <v>3198</v>
      </c>
      <c r="BM76" s="208" t="s">
        <v>3198</v>
      </c>
      <c r="BN76" s="208" t="s">
        <v>3201</v>
      </c>
      <c r="BO76" s="208" t="s">
        <v>3259</v>
      </c>
      <c r="BP76" s="208" t="s">
        <v>3201</v>
      </c>
      <c r="BQ76" s="208" t="s">
        <v>3201</v>
      </c>
      <c r="BR76" s="208" t="s">
        <v>3201</v>
      </c>
      <c r="BS76" s="208" t="s">
        <v>3201</v>
      </c>
      <c r="BT76" s="208" t="s">
        <v>3201</v>
      </c>
      <c r="BU76" s="208" t="s">
        <v>3201</v>
      </c>
      <c r="BV76" s="208" t="s">
        <v>3201</v>
      </c>
      <c r="BW76" s="208" t="s">
        <v>3201</v>
      </c>
      <c r="BX76" s="72" t="s">
        <v>3233</v>
      </c>
      <c r="BY76" s="207" t="s">
        <v>3232</v>
      </c>
      <c r="BZ76" s="207" t="s">
        <v>3231</v>
      </c>
      <c r="CA76" s="207" t="s">
        <v>3229</v>
      </c>
      <c r="CB76" s="207" t="s">
        <v>3230</v>
      </c>
      <c r="CC76" s="234" t="s">
        <v>3228</v>
      </c>
      <c r="CD76" s="208" t="s">
        <v>3136</v>
      </c>
      <c r="CE76" s="208" t="s">
        <v>3147</v>
      </c>
      <c r="CF76" s="208" t="s">
        <v>3254</v>
      </c>
      <c r="CG76" s="207" t="s">
        <v>3373</v>
      </c>
      <c r="CH76" s="208" t="s">
        <v>3239</v>
      </c>
      <c r="CI76" s="207" t="s">
        <v>3240</v>
      </c>
      <c r="CJ76" s="212" t="s">
        <v>3256</v>
      </c>
      <c r="CK76" s="208" t="s">
        <v>3243</v>
      </c>
      <c r="CL76" s="208" t="s">
        <v>3372</v>
      </c>
      <c r="CM76" s="208" t="s">
        <v>3247</v>
      </c>
      <c r="CN76" s="208" t="s">
        <v>3248</v>
      </c>
      <c r="CO76" s="208" t="s">
        <v>3251</v>
      </c>
      <c r="CP76" s="208" t="s">
        <v>3251</v>
      </c>
    </row>
    <row r="77" spans="1:94">
      <c r="A77">
        <v>142</v>
      </c>
      <c r="B77">
        <v>4</v>
      </c>
      <c r="C77" t="s">
        <v>65</v>
      </c>
      <c r="D77" t="s">
        <v>66</v>
      </c>
      <c r="E77">
        <f t="shared" si="2"/>
        <v>15</v>
      </c>
      <c r="F77" t="s">
        <v>66</v>
      </c>
      <c r="K77" s="1" t="s">
        <v>3054</v>
      </c>
      <c r="L77" s="1">
        <f>VLOOKUP(K77,context!K$2:N$349,3,FALSE)</f>
        <v>0</v>
      </c>
      <c r="M77" s="1">
        <f>VLOOKUP(K77,context!K$2:N$349,4,FALSE)</f>
        <v>1</v>
      </c>
      <c r="N77" s="205" t="s">
        <v>3164</v>
      </c>
      <c r="O77" s="211" t="s">
        <v>3147</v>
      </c>
      <c r="P77" s="209" t="s">
        <v>3147</v>
      </c>
      <c r="Q77" s="205" t="s">
        <v>3147</v>
      </c>
      <c r="R77" s="72" t="s">
        <v>3144</v>
      </c>
      <c r="S77" s="208" t="s">
        <v>3136</v>
      </c>
      <c r="T77" s="210" t="s">
        <v>3144</v>
      </c>
      <c r="U77" s="208" t="s">
        <v>3146</v>
      </c>
      <c r="V77" s="72" t="s">
        <v>3145</v>
      </c>
      <c r="W77" s="210" t="s">
        <v>3142</v>
      </c>
      <c r="X77" s="210" t="s">
        <v>3139</v>
      </c>
      <c r="Y77" s="209" t="s">
        <v>3139</v>
      </c>
      <c r="Z77" s="206" t="s">
        <v>3152</v>
      </c>
      <c r="AA77" s="211" t="s">
        <v>3147</v>
      </c>
      <c r="AB77" s="207" t="s">
        <v>3152</v>
      </c>
      <c r="AC77" s="207" t="s">
        <v>3147</v>
      </c>
      <c r="AD77" s="207" t="s">
        <v>3146</v>
      </c>
      <c r="AE77" s="210" t="s">
        <v>3171</v>
      </c>
      <c r="AF77" s="210" t="s">
        <v>3173</v>
      </c>
      <c r="AG77" s="72" t="s">
        <v>3163</v>
      </c>
      <c r="AH77" s="72" t="s">
        <v>3160</v>
      </c>
      <c r="AI77" s="72" t="s">
        <v>3160</v>
      </c>
      <c r="AJ77" s="72" t="s">
        <v>3257</v>
      </c>
      <c r="AK77" s="72" t="s">
        <v>3179</v>
      </c>
      <c r="AL77" s="210" t="s">
        <v>3181</v>
      </c>
      <c r="AM77" s="72" t="s">
        <v>3180</v>
      </c>
      <c r="AN77" s="208" t="s">
        <v>3152</v>
      </c>
      <c r="AO77" s="208" t="s">
        <v>3136</v>
      </c>
      <c r="AP77" s="234" t="s">
        <v>3140</v>
      </c>
      <c r="AQ77" s="208" t="s">
        <v>3136</v>
      </c>
      <c r="AR77" s="234" t="s">
        <v>3140</v>
      </c>
      <c r="AS77" s="208" t="s">
        <v>3136</v>
      </c>
      <c r="AT77" s="208" t="s">
        <v>3136</v>
      </c>
      <c r="AU77" s="208" t="s">
        <v>3136</v>
      </c>
      <c r="AV77" s="208" t="s">
        <v>3136</v>
      </c>
      <c r="AW77" s="208" t="s">
        <v>3136</v>
      </c>
      <c r="AX77" s="210" t="s">
        <v>3184</v>
      </c>
      <c r="AY77" s="208" t="s">
        <v>3198</v>
      </c>
      <c r="AZ77" s="208" t="s">
        <v>3198</v>
      </c>
      <c r="BA77" s="208" t="s">
        <v>3198</v>
      </c>
      <c r="BB77" s="208" t="s">
        <v>3198</v>
      </c>
      <c r="BC77" s="258" t="s">
        <v>3198</v>
      </c>
      <c r="BD77" s="258" t="s">
        <v>3198</v>
      </c>
      <c r="BE77" s="258" t="s">
        <v>3198</v>
      </c>
      <c r="BF77" s="208" t="s">
        <v>3198</v>
      </c>
      <c r="BG77" s="208" t="s">
        <v>3198</v>
      </c>
      <c r="BH77" s="208" t="s">
        <v>3198</v>
      </c>
      <c r="BI77" s="208" t="s">
        <v>3198</v>
      </c>
      <c r="BJ77" s="208" t="s">
        <v>3198</v>
      </c>
      <c r="BK77" s="208" t="s">
        <v>3198</v>
      </c>
      <c r="BL77" s="208" t="s">
        <v>3198</v>
      </c>
      <c r="BM77" s="208" t="s">
        <v>3198</v>
      </c>
      <c r="BN77" s="208" t="s">
        <v>3201</v>
      </c>
      <c r="BO77" s="208" t="s">
        <v>3259</v>
      </c>
      <c r="BP77" s="208" t="s">
        <v>3201</v>
      </c>
      <c r="BQ77" s="208" t="s">
        <v>3201</v>
      </c>
      <c r="BR77" s="208" t="s">
        <v>3201</v>
      </c>
      <c r="BS77" s="208" t="s">
        <v>3201</v>
      </c>
      <c r="BT77" s="208" t="s">
        <v>3201</v>
      </c>
      <c r="BU77" s="208" t="s">
        <v>3201</v>
      </c>
      <c r="BV77" s="208" t="s">
        <v>3201</v>
      </c>
      <c r="BW77" s="208" t="s">
        <v>3201</v>
      </c>
      <c r="BX77" s="72" t="s">
        <v>3233</v>
      </c>
      <c r="BY77" s="207" t="s">
        <v>3232</v>
      </c>
      <c r="BZ77" s="207" t="s">
        <v>3231</v>
      </c>
      <c r="CA77" s="207" t="s">
        <v>3229</v>
      </c>
      <c r="CB77" s="207" t="s">
        <v>3230</v>
      </c>
      <c r="CC77" s="234" t="s">
        <v>3228</v>
      </c>
      <c r="CD77" s="208" t="s">
        <v>3136</v>
      </c>
      <c r="CE77" s="208" t="s">
        <v>3147</v>
      </c>
      <c r="CF77" s="208" t="s">
        <v>3254</v>
      </c>
      <c r="CG77" s="207" t="s">
        <v>3373</v>
      </c>
      <c r="CH77" s="208" t="s">
        <v>3239</v>
      </c>
      <c r="CI77" s="207" t="s">
        <v>3240</v>
      </c>
      <c r="CJ77" s="212" t="s">
        <v>3256</v>
      </c>
      <c r="CK77" s="208" t="s">
        <v>3243</v>
      </c>
      <c r="CL77" s="208" t="s">
        <v>3372</v>
      </c>
      <c r="CM77" s="208" t="s">
        <v>3247</v>
      </c>
      <c r="CN77" s="208" t="s">
        <v>3248</v>
      </c>
      <c r="CO77" s="208" t="s">
        <v>3251</v>
      </c>
      <c r="CP77" s="208" t="s">
        <v>3251</v>
      </c>
    </row>
    <row r="78" spans="1:94">
      <c r="A78">
        <v>146</v>
      </c>
      <c r="B78">
        <v>4</v>
      </c>
      <c r="C78" t="s">
        <v>65</v>
      </c>
      <c r="D78" t="s">
        <v>66</v>
      </c>
      <c r="E78">
        <f t="shared" si="2"/>
        <v>15</v>
      </c>
      <c r="F78" t="s">
        <v>66</v>
      </c>
      <c r="K78" s="1" t="s">
        <v>928</v>
      </c>
      <c r="L78" s="1">
        <f>VLOOKUP(K78,context!K$2:N$349,3,FALSE)</f>
        <v>0</v>
      </c>
      <c r="M78" s="1">
        <f>VLOOKUP(K78,context!K$2:N$349,4,FALSE)</f>
        <v>1</v>
      </c>
      <c r="N78" s="205" t="s">
        <v>3164</v>
      </c>
      <c r="O78" s="211" t="s">
        <v>3147</v>
      </c>
      <c r="P78" s="205" t="s">
        <v>3147</v>
      </c>
      <c r="Q78" s="205" t="s">
        <v>3147</v>
      </c>
      <c r="R78" s="72" t="s">
        <v>3144</v>
      </c>
      <c r="S78" s="208" t="s">
        <v>3136</v>
      </c>
      <c r="T78" s="210" t="s">
        <v>3144</v>
      </c>
      <c r="U78" s="208" t="s">
        <v>3146</v>
      </c>
      <c r="V78" s="72" t="s">
        <v>3145</v>
      </c>
      <c r="W78" s="72" t="s">
        <v>3142</v>
      </c>
      <c r="X78" s="210" t="s">
        <v>3139</v>
      </c>
      <c r="Y78" s="205" t="s">
        <v>3139</v>
      </c>
      <c r="Z78" s="206" t="s">
        <v>3152</v>
      </c>
      <c r="AA78" s="211" t="s">
        <v>3147</v>
      </c>
      <c r="AB78" s="207" t="s">
        <v>3152</v>
      </c>
      <c r="AC78" s="207" t="s">
        <v>3147</v>
      </c>
      <c r="AD78" s="207" t="s">
        <v>3146</v>
      </c>
      <c r="AE78" s="210" t="s">
        <v>3171</v>
      </c>
      <c r="AF78" s="210" t="s">
        <v>3173</v>
      </c>
      <c r="AG78" s="72" t="s">
        <v>3163</v>
      </c>
      <c r="AH78" s="72" t="s">
        <v>3160</v>
      </c>
      <c r="AI78" s="72" t="s">
        <v>3160</v>
      </c>
      <c r="AJ78" s="72" t="s">
        <v>3257</v>
      </c>
      <c r="AK78" s="72" t="s">
        <v>3179</v>
      </c>
      <c r="AL78" s="210" t="s">
        <v>3181</v>
      </c>
      <c r="AM78" s="72" t="s">
        <v>3180</v>
      </c>
      <c r="AN78" s="208" t="s">
        <v>3152</v>
      </c>
      <c r="AO78" s="208" t="s">
        <v>3136</v>
      </c>
      <c r="AP78" s="208" t="s">
        <v>3136</v>
      </c>
      <c r="AQ78" s="208" t="s">
        <v>3136</v>
      </c>
      <c r="AR78" s="234" t="s">
        <v>3140</v>
      </c>
      <c r="AS78" s="208" t="s">
        <v>3136</v>
      </c>
      <c r="AT78" s="208" t="s">
        <v>3136</v>
      </c>
      <c r="AU78" s="208" t="s">
        <v>3136</v>
      </c>
      <c r="AV78" s="208" t="s">
        <v>3136</v>
      </c>
      <c r="AW78" s="208" t="s">
        <v>3136</v>
      </c>
      <c r="AX78" s="210" t="s">
        <v>3184</v>
      </c>
      <c r="AY78" s="208" t="s">
        <v>3198</v>
      </c>
      <c r="AZ78" s="208" t="s">
        <v>3198</v>
      </c>
      <c r="BA78" s="208" t="s">
        <v>3198</v>
      </c>
      <c r="BB78" s="72" t="s">
        <v>3198</v>
      </c>
      <c r="BC78" s="258" t="s">
        <v>3198</v>
      </c>
      <c r="BD78" s="258" t="s">
        <v>3198</v>
      </c>
      <c r="BE78" s="258" t="s">
        <v>3198</v>
      </c>
      <c r="BF78" s="208" t="s">
        <v>3198</v>
      </c>
      <c r="BG78" s="208" t="s">
        <v>3198</v>
      </c>
      <c r="BH78" s="208" t="s">
        <v>3198</v>
      </c>
      <c r="BI78" s="208" t="s">
        <v>3198</v>
      </c>
      <c r="BJ78" s="208" t="s">
        <v>3198</v>
      </c>
      <c r="BK78" s="208" t="s">
        <v>3198</v>
      </c>
      <c r="BL78" s="208" t="s">
        <v>3198</v>
      </c>
      <c r="BM78" s="208" t="s">
        <v>3198</v>
      </c>
      <c r="BN78" s="207" t="s">
        <v>3201</v>
      </c>
      <c r="BO78" s="208" t="s">
        <v>3259</v>
      </c>
      <c r="BP78" s="208" t="s">
        <v>3201</v>
      </c>
      <c r="BQ78" s="208" t="s">
        <v>3201</v>
      </c>
      <c r="BR78" s="208" t="s">
        <v>3201</v>
      </c>
      <c r="BS78" s="208" t="s">
        <v>3201</v>
      </c>
      <c r="BT78" s="208" t="s">
        <v>3201</v>
      </c>
      <c r="BU78" s="208" t="s">
        <v>3201</v>
      </c>
      <c r="BV78" s="208" t="s">
        <v>3201</v>
      </c>
      <c r="BW78" s="208" t="s">
        <v>3201</v>
      </c>
      <c r="BX78" s="72" t="s">
        <v>3233</v>
      </c>
      <c r="BY78" s="207" t="s">
        <v>3232</v>
      </c>
      <c r="BZ78" s="207" t="s">
        <v>3231</v>
      </c>
      <c r="CA78" s="207" t="s">
        <v>3229</v>
      </c>
      <c r="CB78" s="207" t="s">
        <v>3230</v>
      </c>
      <c r="CC78" s="234" t="s">
        <v>3228</v>
      </c>
      <c r="CD78" s="208" t="s">
        <v>3136</v>
      </c>
      <c r="CE78" s="208" t="s">
        <v>3147</v>
      </c>
      <c r="CF78" s="208" t="s">
        <v>3254</v>
      </c>
      <c r="CG78" s="207" t="s">
        <v>3373</v>
      </c>
      <c r="CH78" s="208" t="s">
        <v>3239</v>
      </c>
      <c r="CI78" s="207" t="s">
        <v>3240</v>
      </c>
      <c r="CJ78" s="212" t="s">
        <v>3256</v>
      </c>
      <c r="CK78" s="208" t="s">
        <v>3243</v>
      </c>
      <c r="CL78" s="208" t="s">
        <v>3372</v>
      </c>
      <c r="CM78" s="208" t="s">
        <v>3247</v>
      </c>
      <c r="CN78" s="208" t="s">
        <v>3248</v>
      </c>
      <c r="CO78" s="208" t="s">
        <v>3251</v>
      </c>
      <c r="CP78" s="208" t="s">
        <v>3251</v>
      </c>
    </row>
    <row r="79" spans="1:94">
      <c r="A79">
        <v>155</v>
      </c>
      <c r="B79">
        <v>4</v>
      </c>
      <c r="C79" t="s">
        <v>65</v>
      </c>
      <c r="D79" t="s">
        <v>66</v>
      </c>
      <c r="E79">
        <f t="shared" si="2"/>
        <v>15</v>
      </c>
      <c r="F79" t="s">
        <v>66</v>
      </c>
      <c r="K79" s="1" t="s">
        <v>374</v>
      </c>
      <c r="L79" s="1">
        <f>VLOOKUP(K79,context!K$2:N$349,3,FALSE)</f>
        <v>0</v>
      </c>
      <c r="M79" s="1">
        <f>VLOOKUP(K79,context!K$2:N$349,4,FALSE)</f>
        <v>1</v>
      </c>
      <c r="N79" s="205" t="s">
        <v>3164</v>
      </c>
      <c r="O79" s="211" t="s">
        <v>3147</v>
      </c>
      <c r="P79" s="209" t="s">
        <v>3147</v>
      </c>
      <c r="Q79" s="205" t="s">
        <v>3147</v>
      </c>
      <c r="R79" s="72" t="s">
        <v>3144</v>
      </c>
      <c r="S79" s="208" t="s">
        <v>3136</v>
      </c>
      <c r="T79" s="210" t="s">
        <v>3144</v>
      </c>
      <c r="U79" s="208" t="s">
        <v>3146</v>
      </c>
      <c r="V79" s="72" t="s">
        <v>3145</v>
      </c>
      <c r="W79" s="72" t="s">
        <v>3142</v>
      </c>
      <c r="X79" s="210" t="s">
        <v>3139</v>
      </c>
      <c r="Y79" s="209" t="s">
        <v>3139</v>
      </c>
      <c r="Z79" s="206" t="s">
        <v>3152</v>
      </c>
      <c r="AA79" s="211" t="s">
        <v>3147</v>
      </c>
      <c r="AB79" s="207" t="s">
        <v>3152</v>
      </c>
      <c r="AC79" s="207" t="s">
        <v>3147</v>
      </c>
      <c r="AD79" s="207" t="s">
        <v>3146</v>
      </c>
      <c r="AE79" s="210" t="s">
        <v>3171</v>
      </c>
      <c r="AF79" s="210" t="s">
        <v>3173</v>
      </c>
      <c r="AG79" s="72" t="s">
        <v>3163</v>
      </c>
      <c r="AH79" s="72" t="s">
        <v>3160</v>
      </c>
      <c r="AI79" s="72" t="s">
        <v>3160</v>
      </c>
      <c r="AJ79" s="72" t="s">
        <v>3257</v>
      </c>
      <c r="AK79" s="72" t="s">
        <v>3179</v>
      </c>
      <c r="AL79" s="210" t="s">
        <v>3181</v>
      </c>
      <c r="AM79" s="72" t="s">
        <v>3180</v>
      </c>
      <c r="AN79" s="208" t="s">
        <v>3152</v>
      </c>
      <c r="AO79" s="208" t="s">
        <v>3136</v>
      </c>
      <c r="AP79" s="234" t="s">
        <v>3140</v>
      </c>
      <c r="AQ79" s="208" t="s">
        <v>3136</v>
      </c>
      <c r="AR79" s="234" t="s">
        <v>3140</v>
      </c>
      <c r="AS79" s="208" t="s">
        <v>3136</v>
      </c>
      <c r="AT79" s="208" t="s">
        <v>3136</v>
      </c>
      <c r="AU79" s="208" t="s">
        <v>3136</v>
      </c>
      <c r="AV79" s="208" t="s">
        <v>3136</v>
      </c>
      <c r="AW79" s="208" t="s">
        <v>3136</v>
      </c>
      <c r="AX79" s="210" t="s">
        <v>3184</v>
      </c>
      <c r="AY79" s="208" t="s">
        <v>3198</v>
      </c>
      <c r="AZ79" s="208" t="s">
        <v>3198</v>
      </c>
      <c r="BA79" s="208" t="s">
        <v>3198</v>
      </c>
      <c r="BB79" s="208" t="s">
        <v>3198</v>
      </c>
      <c r="BC79" s="258" t="s">
        <v>3198</v>
      </c>
      <c r="BD79" s="258" t="s">
        <v>3198</v>
      </c>
      <c r="BE79" s="258" t="s">
        <v>3198</v>
      </c>
      <c r="BF79" s="208" t="s">
        <v>3198</v>
      </c>
      <c r="BG79" s="208" t="s">
        <v>3198</v>
      </c>
      <c r="BH79" s="208" t="s">
        <v>3198</v>
      </c>
      <c r="BI79" s="208" t="s">
        <v>3198</v>
      </c>
      <c r="BJ79" s="208" t="s">
        <v>3198</v>
      </c>
      <c r="BK79" s="208" t="s">
        <v>3198</v>
      </c>
      <c r="BL79" s="208" t="s">
        <v>3198</v>
      </c>
      <c r="BM79" s="208" t="s">
        <v>3198</v>
      </c>
      <c r="BN79" s="208" t="s">
        <v>3201</v>
      </c>
      <c r="BO79" s="208" t="s">
        <v>3259</v>
      </c>
      <c r="BP79" s="208" t="s">
        <v>3201</v>
      </c>
      <c r="BQ79" s="208" t="s">
        <v>3201</v>
      </c>
      <c r="BR79" s="208" t="s">
        <v>3201</v>
      </c>
      <c r="BS79" s="208" t="s">
        <v>3201</v>
      </c>
      <c r="BT79" s="208" t="s">
        <v>3201</v>
      </c>
      <c r="BU79" s="208" t="s">
        <v>3201</v>
      </c>
      <c r="BV79" s="208" t="s">
        <v>3201</v>
      </c>
      <c r="BW79" s="208" t="s">
        <v>3201</v>
      </c>
      <c r="BX79" s="72" t="s">
        <v>3233</v>
      </c>
      <c r="BY79" s="207" t="s">
        <v>3232</v>
      </c>
      <c r="BZ79" s="207" t="s">
        <v>3231</v>
      </c>
      <c r="CA79" s="207" t="s">
        <v>3229</v>
      </c>
      <c r="CB79" s="207" t="s">
        <v>3230</v>
      </c>
      <c r="CC79" s="234" t="s">
        <v>3228</v>
      </c>
      <c r="CD79" s="208" t="s">
        <v>3136</v>
      </c>
      <c r="CE79" s="208" t="s">
        <v>3147</v>
      </c>
      <c r="CF79" s="208" t="s">
        <v>3254</v>
      </c>
      <c r="CG79" s="207" t="s">
        <v>3373</v>
      </c>
      <c r="CH79" s="208" t="s">
        <v>3239</v>
      </c>
      <c r="CI79" s="207" t="s">
        <v>3240</v>
      </c>
      <c r="CJ79" s="212" t="s">
        <v>3256</v>
      </c>
      <c r="CK79" s="208" t="s">
        <v>3243</v>
      </c>
      <c r="CL79" s="208" t="s">
        <v>3372</v>
      </c>
      <c r="CM79" s="208" t="s">
        <v>3247</v>
      </c>
      <c r="CN79" s="208" t="s">
        <v>3248</v>
      </c>
      <c r="CO79" s="208" t="s">
        <v>3251</v>
      </c>
      <c r="CP79" s="208" t="s">
        <v>3251</v>
      </c>
    </row>
    <row r="80" spans="1:94">
      <c r="A80">
        <v>168</v>
      </c>
      <c r="B80">
        <v>4</v>
      </c>
      <c r="C80" t="s">
        <v>65</v>
      </c>
      <c r="D80" t="s">
        <v>66</v>
      </c>
      <c r="E80">
        <f t="shared" si="2"/>
        <v>15</v>
      </c>
      <c r="F80" t="s">
        <v>66</v>
      </c>
      <c r="K80" s="1" t="s">
        <v>649</v>
      </c>
      <c r="L80" s="1">
        <f>VLOOKUP(K80,context!K$2:N$349,3,FALSE)</f>
        <v>0</v>
      </c>
      <c r="M80" s="1">
        <f>VLOOKUP(K80,context!K$2:N$349,4,FALSE)</f>
        <v>1</v>
      </c>
      <c r="N80" s="205" t="s">
        <v>3164</v>
      </c>
      <c r="O80" s="211" t="s">
        <v>3147</v>
      </c>
      <c r="P80" s="209" t="s">
        <v>3147</v>
      </c>
      <c r="Q80" s="205" t="s">
        <v>3147</v>
      </c>
      <c r="R80" s="72" t="s">
        <v>3144</v>
      </c>
      <c r="S80" s="208" t="s">
        <v>3136</v>
      </c>
      <c r="T80" s="210" t="s">
        <v>3144</v>
      </c>
      <c r="U80" s="208" t="s">
        <v>3146</v>
      </c>
      <c r="V80" s="72" t="s">
        <v>3145</v>
      </c>
      <c r="W80" s="72" t="s">
        <v>3142</v>
      </c>
      <c r="X80" s="210" t="s">
        <v>3139</v>
      </c>
      <c r="Y80" s="209" t="s">
        <v>3139</v>
      </c>
      <c r="Z80" s="206" t="s">
        <v>3152</v>
      </c>
      <c r="AA80" s="211" t="s">
        <v>3147</v>
      </c>
      <c r="AB80" s="207" t="s">
        <v>3152</v>
      </c>
      <c r="AC80" s="207" t="s">
        <v>3147</v>
      </c>
      <c r="AD80" s="207" t="s">
        <v>3146</v>
      </c>
      <c r="AE80" s="210" t="s">
        <v>3171</v>
      </c>
      <c r="AF80" s="210" t="s">
        <v>3173</v>
      </c>
      <c r="AG80" s="72" t="s">
        <v>3163</v>
      </c>
      <c r="AH80" s="72" t="s">
        <v>3160</v>
      </c>
      <c r="AI80" s="72" t="s">
        <v>3160</v>
      </c>
      <c r="AJ80" s="72" t="s">
        <v>3257</v>
      </c>
      <c r="AK80" s="72" t="s">
        <v>3179</v>
      </c>
      <c r="AL80" s="210" t="s">
        <v>3181</v>
      </c>
      <c r="AM80" s="72" t="s">
        <v>3180</v>
      </c>
      <c r="AN80" s="208" t="s">
        <v>3152</v>
      </c>
      <c r="AO80" s="208" t="s">
        <v>3136</v>
      </c>
      <c r="AP80" s="234" t="s">
        <v>3140</v>
      </c>
      <c r="AQ80" s="208" t="s">
        <v>3136</v>
      </c>
      <c r="AR80" s="208" t="s">
        <v>3136</v>
      </c>
      <c r="AS80" s="208" t="s">
        <v>3136</v>
      </c>
      <c r="AT80" s="208" t="s">
        <v>3136</v>
      </c>
      <c r="AU80" s="208" t="s">
        <v>3136</v>
      </c>
      <c r="AV80" s="208" t="s">
        <v>3136</v>
      </c>
      <c r="AW80" s="208" t="s">
        <v>3136</v>
      </c>
      <c r="AX80" s="210" t="s">
        <v>3184</v>
      </c>
      <c r="AY80" s="208" t="s">
        <v>3198</v>
      </c>
      <c r="AZ80" s="208" t="s">
        <v>3198</v>
      </c>
      <c r="BA80" s="208" t="s">
        <v>3198</v>
      </c>
      <c r="BB80" s="208" t="s">
        <v>3198</v>
      </c>
      <c r="BC80" s="258" t="s">
        <v>3198</v>
      </c>
      <c r="BD80" s="258" t="s">
        <v>3198</v>
      </c>
      <c r="BE80" s="258" t="s">
        <v>3198</v>
      </c>
      <c r="BF80" s="208" t="s">
        <v>3198</v>
      </c>
      <c r="BG80" s="208" t="s">
        <v>3198</v>
      </c>
      <c r="BH80" s="208" t="s">
        <v>3198</v>
      </c>
      <c r="BI80" s="208" t="s">
        <v>3198</v>
      </c>
      <c r="BJ80" s="208" t="s">
        <v>3198</v>
      </c>
      <c r="BK80" s="208" t="s">
        <v>3198</v>
      </c>
      <c r="BL80" s="208" t="s">
        <v>3198</v>
      </c>
      <c r="BM80" s="208" t="s">
        <v>3198</v>
      </c>
      <c r="BN80" s="208" t="s">
        <v>3201</v>
      </c>
      <c r="BO80" s="208" t="s">
        <v>3259</v>
      </c>
      <c r="BP80" s="208" t="s">
        <v>3201</v>
      </c>
      <c r="BQ80" s="208" t="s">
        <v>3201</v>
      </c>
      <c r="BR80" s="208" t="s">
        <v>3201</v>
      </c>
      <c r="BS80" s="208" t="s">
        <v>3201</v>
      </c>
      <c r="BT80" s="208" t="s">
        <v>3201</v>
      </c>
      <c r="BU80" s="208" t="s">
        <v>3201</v>
      </c>
      <c r="BV80" s="208" t="s">
        <v>3201</v>
      </c>
      <c r="BW80" s="208" t="s">
        <v>3201</v>
      </c>
      <c r="BX80" s="72" t="s">
        <v>3233</v>
      </c>
      <c r="BY80" s="207" t="s">
        <v>3232</v>
      </c>
      <c r="BZ80" s="207" t="s">
        <v>3231</v>
      </c>
      <c r="CA80" s="207" t="s">
        <v>3229</v>
      </c>
      <c r="CB80" s="207" t="s">
        <v>3230</v>
      </c>
      <c r="CC80" s="234" t="s">
        <v>3228</v>
      </c>
      <c r="CD80" s="208" t="s">
        <v>3136</v>
      </c>
      <c r="CE80" s="208" t="s">
        <v>3147</v>
      </c>
      <c r="CF80" s="208" t="s">
        <v>3254</v>
      </c>
      <c r="CG80" s="207" t="s">
        <v>3373</v>
      </c>
      <c r="CH80" s="208" t="s">
        <v>3239</v>
      </c>
      <c r="CI80" s="208" t="s">
        <v>3240</v>
      </c>
      <c r="CJ80" s="212" t="s">
        <v>3256</v>
      </c>
      <c r="CK80" s="208" t="s">
        <v>3243</v>
      </c>
      <c r="CL80" s="208" t="s">
        <v>3372</v>
      </c>
      <c r="CM80" s="208" t="s">
        <v>3247</v>
      </c>
      <c r="CN80" s="208" t="s">
        <v>3248</v>
      </c>
      <c r="CO80" s="208" t="s">
        <v>3251</v>
      </c>
      <c r="CP80" s="208" t="s">
        <v>3251</v>
      </c>
    </row>
    <row r="81" spans="1:94">
      <c r="A81">
        <v>173</v>
      </c>
      <c r="B81">
        <v>4</v>
      </c>
      <c r="C81" t="s">
        <v>65</v>
      </c>
      <c r="D81" t="s">
        <v>66</v>
      </c>
      <c r="E81">
        <f t="shared" si="2"/>
        <v>15</v>
      </c>
      <c r="F81" t="s">
        <v>66</v>
      </c>
      <c r="K81" s="1" t="s">
        <v>930</v>
      </c>
      <c r="L81" s="1">
        <f>VLOOKUP(K81,context!K$2:N$349,3,FALSE)</f>
        <v>0</v>
      </c>
      <c r="M81" s="1">
        <f>VLOOKUP(K81,context!K$2:N$349,4,FALSE)</f>
        <v>1</v>
      </c>
      <c r="N81" s="205" t="s">
        <v>3164</v>
      </c>
      <c r="O81" s="211" t="s">
        <v>3147</v>
      </c>
      <c r="P81" s="209" t="s">
        <v>3147</v>
      </c>
      <c r="Q81" s="205" t="s">
        <v>3147</v>
      </c>
      <c r="R81" s="72" t="s">
        <v>3144</v>
      </c>
      <c r="S81" s="208" t="s">
        <v>3136</v>
      </c>
      <c r="T81" s="210" t="s">
        <v>3144</v>
      </c>
      <c r="U81" s="208" t="s">
        <v>3146</v>
      </c>
      <c r="V81" s="72" t="s">
        <v>3145</v>
      </c>
      <c r="W81" s="72" t="s">
        <v>3142</v>
      </c>
      <c r="X81" s="210" t="s">
        <v>3139</v>
      </c>
      <c r="Y81" s="209" t="s">
        <v>3139</v>
      </c>
      <c r="Z81" s="206" t="s">
        <v>3152</v>
      </c>
      <c r="AA81" s="211" t="s">
        <v>3147</v>
      </c>
      <c r="AB81" s="207" t="s">
        <v>3152</v>
      </c>
      <c r="AC81" s="207" t="s">
        <v>3147</v>
      </c>
      <c r="AD81" s="207" t="s">
        <v>3146</v>
      </c>
      <c r="AE81" s="210" t="s">
        <v>3171</v>
      </c>
      <c r="AF81" s="210" t="s">
        <v>3173</v>
      </c>
      <c r="AG81" s="72" t="s">
        <v>3163</v>
      </c>
      <c r="AH81" s="72" t="s">
        <v>3160</v>
      </c>
      <c r="AI81" s="72" t="s">
        <v>3160</v>
      </c>
      <c r="AJ81" s="72" t="s">
        <v>3257</v>
      </c>
      <c r="AK81" s="72" t="s">
        <v>3179</v>
      </c>
      <c r="AL81" s="210" t="s">
        <v>3181</v>
      </c>
      <c r="AM81" s="72" t="s">
        <v>3180</v>
      </c>
      <c r="AN81" s="208" t="s">
        <v>3152</v>
      </c>
      <c r="AO81" s="208" t="s">
        <v>3136</v>
      </c>
      <c r="AP81" s="234" t="s">
        <v>3140</v>
      </c>
      <c r="AQ81" s="208" t="s">
        <v>3136</v>
      </c>
      <c r="AR81" s="234" t="s">
        <v>3140</v>
      </c>
      <c r="AS81" s="208" t="s">
        <v>3136</v>
      </c>
      <c r="AT81" s="208" t="s">
        <v>3136</v>
      </c>
      <c r="AU81" s="208" t="s">
        <v>3136</v>
      </c>
      <c r="AV81" s="208" t="s">
        <v>3136</v>
      </c>
      <c r="AW81" s="208" t="s">
        <v>3136</v>
      </c>
      <c r="AX81" s="210" t="s">
        <v>3184</v>
      </c>
      <c r="AY81" s="208" t="s">
        <v>3198</v>
      </c>
      <c r="AZ81" s="208" t="s">
        <v>3198</v>
      </c>
      <c r="BA81" s="208" t="s">
        <v>3198</v>
      </c>
      <c r="BB81" s="208" t="s">
        <v>3198</v>
      </c>
      <c r="BC81" s="258" t="s">
        <v>3198</v>
      </c>
      <c r="BD81" s="258" t="s">
        <v>3198</v>
      </c>
      <c r="BE81" s="258" t="s">
        <v>3198</v>
      </c>
      <c r="BF81" s="208" t="s">
        <v>3198</v>
      </c>
      <c r="BG81" s="208" t="s">
        <v>3198</v>
      </c>
      <c r="BH81" s="208" t="s">
        <v>3198</v>
      </c>
      <c r="BI81" s="208" t="s">
        <v>3198</v>
      </c>
      <c r="BJ81" s="208" t="s">
        <v>3198</v>
      </c>
      <c r="BK81" s="208" t="s">
        <v>3198</v>
      </c>
      <c r="BL81" s="208" t="s">
        <v>3198</v>
      </c>
      <c r="BM81" s="208" t="s">
        <v>3198</v>
      </c>
      <c r="BN81" s="208" t="s">
        <v>3201</v>
      </c>
      <c r="BO81" s="208" t="s">
        <v>3259</v>
      </c>
      <c r="BP81" s="208" t="s">
        <v>3201</v>
      </c>
      <c r="BQ81" s="208" t="s">
        <v>3201</v>
      </c>
      <c r="BR81" s="208" t="s">
        <v>3201</v>
      </c>
      <c r="BS81" s="208" t="s">
        <v>3201</v>
      </c>
      <c r="BT81" s="208" t="s">
        <v>3201</v>
      </c>
      <c r="BU81" s="208" t="s">
        <v>3201</v>
      </c>
      <c r="BV81" s="208" t="s">
        <v>3201</v>
      </c>
      <c r="BW81" s="208" t="s">
        <v>3201</v>
      </c>
      <c r="BX81" s="72" t="s">
        <v>3233</v>
      </c>
      <c r="BY81" s="207" t="s">
        <v>3232</v>
      </c>
      <c r="BZ81" s="207" t="s">
        <v>3231</v>
      </c>
      <c r="CA81" s="207" t="s">
        <v>3229</v>
      </c>
      <c r="CB81" s="207" t="s">
        <v>3230</v>
      </c>
      <c r="CC81" s="234" t="s">
        <v>3228</v>
      </c>
      <c r="CD81" s="208" t="s">
        <v>3136</v>
      </c>
      <c r="CE81" s="208" t="s">
        <v>3147</v>
      </c>
      <c r="CF81" s="208" t="s">
        <v>3254</v>
      </c>
      <c r="CG81" s="207" t="s">
        <v>3373</v>
      </c>
      <c r="CH81" s="208" t="s">
        <v>3239</v>
      </c>
      <c r="CI81" s="208" t="s">
        <v>3240</v>
      </c>
      <c r="CJ81" s="212" t="s">
        <v>3256</v>
      </c>
      <c r="CK81" s="208" t="s">
        <v>3243</v>
      </c>
      <c r="CL81" s="208" t="s">
        <v>3372</v>
      </c>
      <c r="CM81" s="208" t="s">
        <v>3247</v>
      </c>
      <c r="CN81" s="208" t="s">
        <v>3248</v>
      </c>
      <c r="CO81" s="208" t="s">
        <v>3251</v>
      </c>
      <c r="CP81" s="208" t="s">
        <v>3251</v>
      </c>
    </row>
    <row r="82" spans="1:94">
      <c r="A82">
        <v>175</v>
      </c>
      <c r="B82">
        <v>4</v>
      </c>
      <c r="C82" t="s">
        <v>65</v>
      </c>
      <c r="D82" t="s">
        <v>66</v>
      </c>
      <c r="E82">
        <f t="shared" si="2"/>
        <v>15</v>
      </c>
      <c r="F82" t="s">
        <v>66</v>
      </c>
      <c r="K82" s="1" t="s">
        <v>2642</v>
      </c>
      <c r="L82" s="1">
        <f>VLOOKUP(K82,context!K$2:N$349,3,FALSE)</f>
        <v>0</v>
      </c>
      <c r="M82" s="1">
        <f>VLOOKUP(K82,context!K$2:N$349,4,FALSE)</f>
        <v>1</v>
      </c>
      <c r="N82" s="205" t="s">
        <v>3164</v>
      </c>
      <c r="O82" s="211" t="s">
        <v>3147</v>
      </c>
      <c r="P82" s="209" t="s">
        <v>3147</v>
      </c>
      <c r="Q82" s="205" t="s">
        <v>3147</v>
      </c>
      <c r="R82" s="72" t="s">
        <v>3144</v>
      </c>
      <c r="S82" s="208" t="s">
        <v>3136</v>
      </c>
      <c r="T82" s="210" t="s">
        <v>3144</v>
      </c>
      <c r="U82" s="208" t="s">
        <v>3146</v>
      </c>
      <c r="V82" s="72" t="s">
        <v>3145</v>
      </c>
      <c r="W82" s="72" t="s">
        <v>3142</v>
      </c>
      <c r="X82" s="210" t="s">
        <v>3139</v>
      </c>
      <c r="Y82" s="209" t="s">
        <v>3139</v>
      </c>
      <c r="Z82" s="209" t="s">
        <v>3152</v>
      </c>
      <c r="AA82" s="211" t="s">
        <v>3147</v>
      </c>
      <c r="AB82" s="208" t="s">
        <v>3152</v>
      </c>
      <c r="AC82" s="208" t="s">
        <v>3147</v>
      </c>
      <c r="AD82" s="208" t="s">
        <v>3146</v>
      </c>
      <c r="AE82" s="208" t="s">
        <v>3171</v>
      </c>
      <c r="AF82" s="208" t="s">
        <v>3173</v>
      </c>
      <c r="AG82" s="72" t="s">
        <v>3163</v>
      </c>
      <c r="AH82" s="72" t="s">
        <v>3160</v>
      </c>
      <c r="AI82" s="72" t="s">
        <v>3160</v>
      </c>
      <c r="AJ82" s="72" t="s">
        <v>3257</v>
      </c>
      <c r="AK82" s="72" t="s">
        <v>3179</v>
      </c>
      <c r="AL82" s="210" t="s">
        <v>3181</v>
      </c>
      <c r="AM82" s="72" t="s">
        <v>3180</v>
      </c>
      <c r="AN82" s="208" t="s">
        <v>3152</v>
      </c>
      <c r="AO82" s="208" t="s">
        <v>3136</v>
      </c>
      <c r="AP82" s="234" t="s">
        <v>3140</v>
      </c>
      <c r="AQ82" s="208" t="s">
        <v>3136</v>
      </c>
      <c r="AR82" s="208" t="s">
        <v>3136</v>
      </c>
      <c r="AS82" s="208" t="s">
        <v>3136</v>
      </c>
      <c r="AT82" s="208" t="s">
        <v>3136</v>
      </c>
      <c r="AU82" s="208" t="s">
        <v>3136</v>
      </c>
      <c r="AV82" s="208" t="s">
        <v>3136</v>
      </c>
      <c r="AW82" s="208" t="s">
        <v>3136</v>
      </c>
      <c r="AX82" s="210" t="s">
        <v>3184</v>
      </c>
      <c r="AY82" s="208" t="s">
        <v>3198</v>
      </c>
      <c r="AZ82" s="208" t="s">
        <v>3198</v>
      </c>
      <c r="BA82" s="208" t="s">
        <v>3198</v>
      </c>
      <c r="BB82" s="208" t="s">
        <v>3198</v>
      </c>
      <c r="BC82" s="258" t="s">
        <v>3198</v>
      </c>
      <c r="BD82" s="258" t="s">
        <v>3198</v>
      </c>
      <c r="BE82" s="258" t="s">
        <v>3198</v>
      </c>
      <c r="BF82" s="208" t="s">
        <v>3198</v>
      </c>
      <c r="BG82" s="208" t="s">
        <v>3198</v>
      </c>
      <c r="BH82" s="208" t="s">
        <v>3198</v>
      </c>
      <c r="BI82" s="208" t="s">
        <v>3198</v>
      </c>
      <c r="BJ82" s="208" t="s">
        <v>3198</v>
      </c>
      <c r="BK82" s="208" t="s">
        <v>3198</v>
      </c>
      <c r="BL82" s="208" t="s">
        <v>3198</v>
      </c>
      <c r="BM82" s="208" t="s">
        <v>3198</v>
      </c>
      <c r="BN82" s="208" t="s">
        <v>3201</v>
      </c>
      <c r="BO82" s="208" t="s">
        <v>3259</v>
      </c>
      <c r="BP82" s="208" t="s">
        <v>3201</v>
      </c>
      <c r="BQ82" s="208" t="s">
        <v>3201</v>
      </c>
      <c r="BR82" s="208" t="s">
        <v>3201</v>
      </c>
      <c r="BS82" s="208" t="s">
        <v>3201</v>
      </c>
      <c r="BT82" s="208" t="s">
        <v>3201</v>
      </c>
      <c r="BU82" s="208" t="s">
        <v>3201</v>
      </c>
      <c r="BV82" s="208" t="s">
        <v>3201</v>
      </c>
      <c r="BW82" s="208" t="s">
        <v>3201</v>
      </c>
      <c r="BX82" s="72" t="s">
        <v>3233</v>
      </c>
      <c r="BY82" s="207" t="s">
        <v>3232</v>
      </c>
      <c r="BZ82" s="207" t="s">
        <v>3231</v>
      </c>
      <c r="CA82" s="207" t="s">
        <v>3229</v>
      </c>
      <c r="CB82" s="207" t="s">
        <v>3230</v>
      </c>
      <c r="CC82" s="234" t="s">
        <v>3228</v>
      </c>
      <c r="CD82" s="208" t="s">
        <v>3136</v>
      </c>
      <c r="CE82" s="208" t="s">
        <v>3147</v>
      </c>
      <c r="CF82" s="208" t="s">
        <v>3254</v>
      </c>
      <c r="CG82" s="207" t="s">
        <v>3373</v>
      </c>
      <c r="CH82" s="208" t="s">
        <v>3239</v>
      </c>
      <c r="CI82" s="208" t="s">
        <v>3240</v>
      </c>
      <c r="CJ82" s="212" t="s">
        <v>3256</v>
      </c>
      <c r="CK82" s="208" t="s">
        <v>3243</v>
      </c>
      <c r="CL82" s="208" t="s">
        <v>3372</v>
      </c>
      <c r="CM82" s="208" t="s">
        <v>3247</v>
      </c>
      <c r="CN82" s="208" t="s">
        <v>3248</v>
      </c>
      <c r="CO82" s="208" t="s">
        <v>3251</v>
      </c>
      <c r="CP82" s="208" t="s">
        <v>3251</v>
      </c>
    </row>
    <row r="83" spans="1:94">
      <c r="A83">
        <v>177</v>
      </c>
      <c r="B83">
        <v>4</v>
      </c>
      <c r="C83" t="s">
        <v>65</v>
      </c>
      <c r="D83" t="s">
        <v>66</v>
      </c>
      <c r="E83">
        <f t="shared" si="2"/>
        <v>15</v>
      </c>
      <c r="F83" t="s">
        <v>66</v>
      </c>
      <c r="K83" s="1" t="s">
        <v>3296</v>
      </c>
      <c r="L83" s="1">
        <f>VLOOKUP(K83,context!K$2:N$349,3,FALSE)</f>
        <v>0</v>
      </c>
      <c r="M83" s="1">
        <f>VLOOKUP(K83,context!K$2:N$349,4,FALSE)</f>
        <v>1</v>
      </c>
      <c r="N83" s="205" t="s">
        <v>3164</v>
      </c>
      <c r="O83" s="211" t="s">
        <v>3147</v>
      </c>
      <c r="P83" s="209" t="s">
        <v>3147</v>
      </c>
      <c r="Q83" s="205" t="s">
        <v>3147</v>
      </c>
      <c r="R83" s="72" t="s">
        <v>3144</v>
      </c>
      <c r="S83" s="208" t="s">
        <v>3136</v>
      </c>
      <c r="T83" s="210" t="s">
        <v>3144</v>
      </c>
      <c r="U83" s="208" t="s">
        <v>3146</v>
      </c>
      <c r="V83" s="72" t="s">
        <v>3145</v>
      </c>
      <c r="W83" s="210" t="s">
        <v>3142</v>
      </c>
      <c r="X83" s="210" t="s">
        <v>3139</v>
      </c>
      <c r="Y83" s="209" t="s">
        <v>3139</v>
      </c>
      <c r="Z83" s="206" t="s">
        <v>3152</v>
      </c>
      <c r="AA83" s="211" t="s">
        <v>3147</v>
      </c>
      <c r="AB83" s="207" t="s">
        <v>3152</v>
      </c>
      <c r="AC83" s="207" t="s">
        <v>3147</v>
      </c>
      <c r="AD83" s="207" t="s">
        <v>3146</v>
      </c>
      <c r="AE83" s="210" t="s">
        <v>3171</v>
      </c>
      <c r="AF83" s="210" t="s">
        <v>3173</v>
      </c>
      <c r="AG83" s="72" t="s">
        <v>3163</v>
      </c>
      <c r="AH83" s="72" t="s">
        <v>3160</v>
      </c>
      <c r="AI83" s="72" t="s">
        <v>3160</v>
      </c>
      <c r="AJ83" s="72" t="s">
        <v>3257</v>
      </c>
      <c r="AK83" s="72" t="s">
        <v>3179</v>
      </c>
      <c r="AL83" s="210" t="s">
        <v>3181</v>
      </c>
      <c r="AM83" s="72" t="s">
        <v>3180</v>
      </c>
      <c r="AN83" s="208" t="s">
        <v>3152</v>
      </c>
      <c r="AO83" s="208" t="s">
        <v>3136</v>
      </c>
      <c r="AP83" s="234" t="s">
        <v>3140</v>
      </c>
      <c r="AQ83" s="208" t="s">
        <v>3136</v>
      </c>
      <c r="AR83" s="208" t="s">
        <v>3136</v>
      </c>
      <c r="AS83" s="208" t="s">
        <v>3136</v>
      </c>
      <c r="AT83" s="208" t="s">
        <v>3136</v>
      </c>
      <c r="AU83" s="208" t="s">
        <v>3136</v>
      </c>
      <c r="AV83" s="208" t="s">
        <v>3136</v>
      </c>
      <c r="AW83" s="208" t="s">
        <v>3136</v>
      </c>
      <c r="AX83" s="210" t="s">
        <v>3184</v>
      </c>
      <c r="AY83" s="208" t="s">
        <v>3198</v>
      </c>
      <c r="AZ83" s="208" t="s">
        <v>3198</v>
      </c>
      <c r="BA83" s="208" t="s">
        <v>3198</v>
      </c>
      <c r="BB83" s="208" t="s">
        <v>3198</v>
      </c>
      <c r="BC83" s="258" t="s">
        <v>3198</v>
      </c>
      <c r="BD83" s="258" t="s">
        <v>3198</v>
      </c>
      <c r="BE83" s="258" t="s">
        <v>3198</v>
      </c>
      <c r="BF83" s="208" t="s">
        <v>3198</v>
      </c>
      <c r="BG83" s="208" t="s">
        <v>3198</v>
      </c>
      <c r="BH83" s="208" t="s">
        <v>3198</v>
      </c>
      <c r="BI83" s="208" t="s">
        <v>3198</v>
      </c>
      <c r="BJ83" s="208" t="s">
        <v>3198</v>
      </c>
      <c r="BK83" s="208" t="s">
        <v>3198</v>
      </c>
      <c r="BL83" s="208" t="s">
        <v>3198</v>
      </c>
      <c r="BM83" s="208" t="s">
        <v>3198</v>
      </c>
      <c r="BN83" s="208" t="s">
        <v>3201</v>
      </c>
      <c r="BO83" s="208" t="s">
        <v>3259</v>
      </c>
      <c r="BP83" s="208" t="s">
        <v>3201</v>
      </c>
      <c r="BQ83" s="208" t="s">
        <v>3201</v>
      </c>
      <c r="BR83" s="208" t="s">
        <v>3201</v>
      </c>
      <c r="BS83" s="208" t="s">
        <v>3201</v>
      </c>
      <c r="BT83" s="208" t="s">
        <v>3201</v>
      </c>
      <c r="BU83" s="208" t="s">
        <v>3201</v>
      </c>
      <c r="BV83" s="208" t="s">
        <v>3201</v>
      </c>
      <c r="BW83" s="208" t="s">
        <v>3201</v>
      </c>
      <c r="BX83" s="72" t="s">
        <v>3233</v>
      </c>
      <c r="BY83" s="207" t="s">
        <v>3232</v>
      </c>
      <c r="BZ83" s="207" t="s">
        <v>3231</v>
      </c>
      <c r="CA83" s="207" t="s">
        <v>3229</v>
      </c>
      <c r="CB83" s="207" t="s">
        <v>3230</v>
      </c>
      <c r="CC83" s="234" t="s">
        <v>3228</v>
      </c>
      <c r="CD83" s="208" t="s">
        <v>3136</v>
      </c>
      <c r="CE83" s="208" t="s">
        <v>3147</v>
      </c>
      <c r="CF83" s="208" t="s">
        <v>3254</v>
      </c>
      <c r="CG83" s="207" t="s">
        <v>3373</v>
      </c>
      <c r="CH83" s="208" t="s">
        <v>3239</v>
      </c>
      <c r="CI83" s="208" t="s">
        <v>3240</v>
      </c>
      <c r="CJ83" s="212" t="s">
        <v>3256</v>
      </c>
      <c r="CK83" s="208" t="s">
        <v>3243</v>
      </c>
      <c r="CL83" s="208" t="s">
        <v>3372</v>
      </c>
      <c r="CM83" s="208" t="s">
        <v>3247</v>
      </c>
      <c r="CN83" s="208" t="s">
        <v>3248</v>
      </c>
      <c r="CO83" s="208" t="s">
        <v>3251</v>
      </c>
      <c r="CP83" s="208" t="s">
        <v>3251</v>
      </c>
    </row>
    <row r="84" spans="1:94">
      <c r="A84">
        <v>180</v>
      </c>
      <c r="B84">
        <v>4</v>
      </c>
      <c r="C84" t="s">
        <v>65</v>
      </c>
      <c r="D84" t="s">
        <v>66</v>
      </c>
      <c r="E84">
        <f t="shared" si="2"/>
        <v>15</v>
      </c>
      <c r="F84" t="s">
        <v>66</v>
      </c>
      <c r="K84" s="1" t="s">
        <v>2306</v>
      </c>
      <c r="L84" s="1">
        <f>VLOOKUP(K84,context!K$2:N$349,3,FALSE)</f>
        <v>0</v>
      </c>
      <c r="M84" s="1">
        <f>VLOOKUP(K84,context!K$2:N$349,4,FALSE)</f>
        <v>1</v>
      </c>
      <c r="N84" s="205" t="s">
        <v>3164</v>
      </c>
      <c r="O84" s="211" t="s">
        <v>3147</v>
      </c>
      <c r="P84" s="209" t="s">
        <v>3147</v>
      </c>
      <c r="Q84" s="205" t="s">
        <v>3147</v>
      </c>
      <c r="R84" s="72" t="s">
        <v>3144</v>
      </c>
      <c r="S84" s="208" t="s">
        <v>3136</v>
      </c>
      <c r="T84" s="210" t="s">
        <v>3144</v>
      </c>
      <c r="U84" s="208" t="s">
        <v>3146</v>
      </c>
      <c r="V84" s="72" t="s">
        <v>3145</v>
      </c>
      <c r="W84" s="210" t="s">
        <v>3142</v>
      </c>
      <c r="X84" s="210" t="s">
        <v>3139</v>
      </c>
      <c r="Y84" s="209" t="s">
        <v>3139</v>
      </c>
      <c r="Z84" s="209" t="s">
        <v>3152</v>
      </c>
      <c r="AA84" s="211" t="s">
        <v>3147</v>
      </c>
      <c r="AB84" s="208" t="s">
        <v>3152</v>
      </c>
      <c r="AC84" s="208" t="s">
        <v>3147</v>
      </c>
      <c r="AD84" s="208" t="s">
        <v>3146</v>
      </c>
      <c r="AE84" s="208" t="s">
        <v>3171</v>
      </c>
      <c r="AF84" s="208" t="s">
        <v>3173</v>
      </c>
      <c r="AG84" s="72" t="s">
        <v>3163</v>
      </c>
      <c r="AH84" s="72" t="s">
        <v>3160</v>
      </c>
      <c r="AI84" s="72" t="s">
        <v>3160</v>
      </c>
      <c r="AJ84" s="72" t="s">
        <v>3257</v>
      </c>
      <c r="AK84" s="72" t="s">
        <v>3179</v>
      </c>
      <c r="AL84" s="210" t="s">
        <v>3181</v>
      </c>
      <c r="AM84" s="72" t="s">
        <v>3180</v>
      </c>
      <c r="AN84" s="208" t="s">
        <v>3152</v>
      </c>
      <c r="AO84" s="208" t="s">
        <v>3136</v>
      </c>
      <c r="AP84" s="234" t="s">
        <v>3140</v>
      </c>
      <c r="AQ84" s="208" t="s">
        <v>3136</v>
      </c>
      <c r="AR84" s="208" t="s">
        <v>3136</v>
      </c>
      <c r="AS84" s="208" t="s">
        <v>3136</v>
      </c>
      <c r="AT84" s="208" t="s">
        <v>3136</v>
      </c>
      <c r="AU84" s="208" t="s">
        <v>3136</v>
      </c>
      <c r="AV84" s="208" t="s">
        <v>3136</v>
      </c>
      <c r="AW84" s="208" t="s">
        <v>3136</v>
      </c>
      <c r="AX84" s="210" t="s">
        <v>3184</v>
      </c>
      <c r="AY84" s="208" t="s">
        <v>3198</v>
      </c>
      <c r="AZ84" s="208" t="s">
        <v>3198</v>
      </c>
      <c r="BA84" s="208" t="s">
        <v>3198</v>
      </c>
      <c r="BB84" s="208" t="s">
        <v>3198</v>
      </c>
      <c r="BC84" s="258" t="s">
        <v>3198</v>
      </c>
      <c r="BD84" s="258" t="s">
        <v>3198</v>
      </c>
      <c r="BE84" s="258" t="s">
        <v>3198</v>
      </c>
      <c r="BF84" s="208" t="s">
        <v>3198</v>
      </c>
      <c r="BG84" s="208" t="s">
        <v>3198</v>
      </c>
      <c r="BH84" s="208" t="s">
        <v>3198</v>
      </c>
      <c r="BI84" s="208" t="s">
        <v>3198</v>
      </c>
      <c r="BJ84" s="208" t="s">
        <v>3198</v>
      </c>
      <c r="BK84" s="208" t="s">
        <v>3198</v>
      </c>
      <c r="BL84" s="208" t="s">
        <v>3198</v>
      </c>
      <c r="BM84" s="208" t="s">
        <v>3198</v>
      </c>
      <c r="BN84" s="208" t="s">
        <v>3201</v>
      </c>
      <c r="BO84" s="208" t="s">
        <v>3259</v>
      </c>
      <c r="BP84" s="208" t="s">
        <v>3201</v>
      </c>
      <c r="BQ84" s="208" t="s">
        <v>3201</v>
      </c>
      <c r="BR84" s="208" t="s">
        <v>3201</v>
      </c>
      <c r="BS84" s="208" t="s">
        <v>3201</v>
      </c>
      <c r="BT84" s="208" t="s">
        <v>3201</v>
      </c>
      <c r="BU84" s="208" t="s">
        <v>3201</v>
      </c>
      <c r="BV84" s="208" t="s">
        <v>3201</v>
      </c>
      <c r="BW84" s="208" t="s">
        <v>3201</v>
      </c>
      <c r="BX84" s="72" t="s">
        <v>3233</v>
      </c>
      <c r="BY84" s="207" t="s">
        <v>3232</v>
      </c>
      <c r="BZ84" s="207" t="s">
        <v>3231</v>
      </c>
      <c r="CA84" s="207" t="s">
        <v>3229</v>
      </c>
      <c r="CB84" s="207" t="s">
        <v>3230</v>
      </c>
      <c r="CC84" s="234" t="s">
        <v>3228</v>
      </c>
      <c r="CD84" s="208" t="s">
        <v>3136</v>
      </c>
      <c r="CE84" s="208" t="s">
        <v>3147</v>
      </c>
      <c r="CF84" s="208" t="s">
        <v>3254</v>
      </c>
      <c r="CG84" s="207" t="s">
        <v>3373</v>
      </c>
      <c r="CH84" s="208" t="s">
        <v>3239</v>
      </c>
      <c r="CI84" s="208" t="s">
        <v>3240</v>
      </c>
      <c r="CJ84" s="212" t="s">
        <v>3256</v>
      </c>
      <c r="CK84" s="208" t="s">
        <v>3243</v>
      </c>
      <c r="CL84" s="208" t="s">
        <v>3372</v>
      </c>
      <c r="CM84" s="208" t="s">
        <v>3247</v>
      </c>
      <c r="CN84" s="208" t="s">
        <v>3248</v>
      </c>
      <c r="CO84" s="208" t="s">
        <v>3251</v>
      </c>
      <c r="CP84" s="208" t="s">
        <v>3251</v>
      </c>
    </row>
    <row r="85" spans="1:94">
      <c r="A85">
        <v>188</v>
      </c>
      <c r="B85">
        <v>4</v>
      </c>
      <c r="C85" t="s">
        <v>65</v>
      </c>
      <c r="D85" t="s">
        <v>66</v>
      </c>
      <c r="E85">
        <f t="shared" si="2"/>
        <v>15</v>
      </c>
      <c r="F85" t="s">
        <v>66</v>
      </c>
      <c r="K85" s="1" t="s">
        <v>656</v>
      </c>
      <c r="L85" s="1">
        <f>VLOOKUP(K85,context!K$2:N$349,3,FALSE)</f>
        <v>0</v>
      </c>
      <c r="M85" s="1">
        <f>VLOOKUP(K85,context!K$2:N$349,4,FALSE)</f>
        <v>1</v>
      </c>
      <c r="N85" s="205" t="s">
        <v>3164</v>
      </c>
      <c r="O85" s="211" t="s">
        <v>3147</v>
      </c>
      <c r="P85" s="209" t="s">
        <v>3147</v>
      </c>
      <c r="Q85" s="205" t="s">
        <v>3147</v>
      </c>
      <c r="R85" s="72" t="s">
        <v>3144</v>
      </c>
      <c r="S85" s="208" t="s">
        <v>3136</v>
      </c>
      <c r="T85" s="210" t="s">
        <v>3144</v>
      </c>
      <c r="U85" s="208" t="s">
        <v>3146</v>
      </c>
      <c r="V85" s="72" t="s">
        <v>3145</v>
      </c>
      <c r="W85" s="72" t="s">
        <v>3142</v>
      </c>
      <c r="X85" s="210" t="s">
        <v>3139</v>
      </c>
      <c r="Y85" s="209" t="s">
        <v>3139</v>
      </c>
      <c r="Z85" s="209" t="s">
        <v>3152</v>
      </c>
      <c r="AA85" s="211" t="s">
        <v>3147</v>
      </c>
      <c r="AB85" s="208" t="s">
        <v>3152</v>
      </c>
      <c r="AC85" s="208" t="s">
        <v>3147</v>
      </c>
      <c r="AD85" s="208" t="s">
        <v>3146</v>
      </c>
      <c r="AE85" s="210" t="s">
        <v>3171</v>
      </c>
      <c r="AF85" s="210" t="s">
        <v>3173</v>
      </c>
      <c r="AG85" s="72" t="s">
        <v>3163</v>
      </c>
      <c r="AH85" s="72" t="s">
        <v>3160</v>
      </c>
      <c r="AI85" s="72" t="s">
        <v>3160</v>
      </c>
      <c r="AJ85" s="72" t="s">
        <v>3257</v>
      </c>
      <c r="AK85" s="72" t="s">
        <v>3179</v>
      </c>
      <c r="AL85" s="210" t="s">
        <v>3181</v>
      </c>
      <c r="AM85" s="72" t="s">
        <v>3180</v>
      </c>
      <c r="AN85" s="208" t="s">
        <v>3152</v>
      </c>
      <c r="AO85" s="208" t="s">
        <v>3136</v>
      </c>
      <c r="AP85" s="234" t="s">
        <v>3140</v>
      </c>
      <c r="AQ85" s="208" t="s">
        <v>3136</v>
      </c>
      <c r="AR85" s="234" t="s">
        <v>3140</v>
      </c>
      <c r="AS85" s="208" t="s">
        <v>3136</v>
      </c>
      <c r="AT85" s="208" t="s">
        <v>3136</v>
      </c>
      <c r="AU85" s="208" t="s">
        <v>3136</v>
      </c>
      <c r="AV85" s="208" t="s">
        <v>3136</v>
      </c>
      <c r="AW85" s="208" t="s">
        <v>3136</v>
      </c>
      <c r="AX85" s="210" t="s">
        <v>3184</v>
      </c>
      <c r="AY85" s="208" t="s">
        <v>3198</v>
      </c>
      <c r="AZ85" s="208" t="s">
        <v>3198</v>
      </c>
      <c r="BA85" s="234" t="s">
        <v>3140</v>
      </c>
      <c r="BB85" s="207" t="s">
        <v>3198</v>
      </c>
      <c r="BC85" s="258" t="s">
        <v>3198</v>
      </c>
      <c r="BD85" s="258" t="s">
        <v>3198</v>
      </c>
      <c r="BE85" s="258" t="s">
        <v>3198</v>
      </c>
      <c r="BF85" s="208" t="s">
        <v>3198</v>
      </c>
      <c r="BG85" s="208" t="s">
        <v>3198</v>
      </c>
      <c r="BH85" s="208" t="s">
        <v>3198</v>
      </c>
      <c r="BI85" s="208" t="s">
        <v>3198</v>
      </c>
      <c r="BJ85" s="208" t="s">
        <v>3198</v>
      </c>
      <c r="BK85" s="208" t="s">
        <v>3198</v>
      </c>
      <c r="BL85" s="208" t="s">
        <v>3198</v>
      </c>
      <c r="BM85" s="208" t="s">
        <v>3198</v>
      </c>
      <c r="BN85" s="208" t="s">
        <v>3201</v>
      </c>
      <c r="BO85" s="208" t="s">
        <v>3259</v>
      </c>
      <c r="BP85" s="208" t="s">
        <v>3201</v>
      </c>
      <c r="BQ85" s="208" t="s">
        <v>3201</v>
      </c>
      <c r="BR85" s="208" t="s">
        <v>3201</v>
      </c>
      <c r="BS85" s="208" t="s">
        <v>3201</v>
      </c>
      <c r="BT85" s="208" t="s">
        <v>3201</v>
      </c>
      <c r="BU85" s="208" t="s">
        <v>3201</v>
      </c>
      <c r="BV85" s="208" t="s">
        <v>3201</v>
      </c>
      <c r="BW85" s="208" t="s">
        <v>3201</v>
      </c>
      <c r="BX85" s="72" t="s">
        <v>3233</v>
      </c>
      <c r="BY85" s="207" t="s">
        <v>3232</v>
      </c>
      <c r="BZ85" s="207" t="s">
        <v>3231</v>
      </c>
      <c r="CA85" s="207" t="s">
        <v>3229</v>
      </c>
      <c r="CB85" s="207" t="s">
        <v>3230</v>
      </c>
      <c r="CC85" s="234" t="s">
        <v>3228</v>
      </c>
      <c r="CD85" s="208" t="s">
        <v>3136</v>
      </c>
      <c r="CE85" s="208" t="s">
        <v>3147</v>
      </c>
      <c r="CF85" s="208" t="s">
        <v>3254</v>
      </c>
      <c r="CG85" s="207" t="s">
        <v>3373</v>
      </c>
      <c r="CH85" s="208" t="s">
        <v>3239</v>
      </c>
      <c r="CI85" s="208" t="s">
        <v>3240</v>
      </c>
      <c r="CJ85" s="212" t="s">
        <v>3256</v>
      </c>
      <c r="CK85" s="208" t="s">
        <v>3243</v>
      </c>
      <c r="CL85" s="208" t="s">
        <v>3372</v>
      </c>
      <c r="CM85" s="208" t="s">
        <v>3247</v>
      </c>
      <c r="CN85" s="208" t="s">
        <v>3248</v>
      </c>
      <c r="CO85" s="208" t="s">
        <v>3251</v>
      </c>
      <c r="CP85" s="208" t="s">
        <v>3251</v>
      </c>
    </row>
    <row r="86" spans="1:94">
      <c r="A86">
        <v>189</v>
      </c>
      <c r="B86">
        <v>4</v>
      </c>
      <c r="C86" t="s">
        <v>65</v>
      </c>
      <c r="D86" t="s">
        <v>66</v>
      </c>
      <c r="E86">
        <f t="shared" si="2"/>
        <v>15</v>
      </c>
      <c r="F86" t="s">
        <v>66</v>
      </c>
      <c r="K86" s="1" t="s">
        <v>666</v>
      </c>
      <c r="L86" s="1">
        <f>VLOOKUP(K86,context!K$2:N$349,3,FALSE)</f>
        <v>0</v>
      </c>
      <c r="M86" s="1">
        <f>VLOOKUP(K86,context!K$2:N$349,4,FALSE)</f>
        <v>1</v>
      </c>
      <c r="N86" s="205" t="s">
        <v>3164</v>
      </c>
      <c r="O86" s="211" t="s">
        <v>3147</v>
      </c>
      <c r="P86" s="209" t="s">
        <v>3147</v>
      </c>
      <c r="Q86" s="205" t="s">
        <v>3147</v>
      </c>
      <c r="R86" s="72" t="s">
        <v>3144</v>
      </c>
      <c r="S86" s="208" t="s">
        <v>3136</v>
      </c>
      <c r="T86" s="210" t="s">
        <v>3144</v>
      </c>
      <c r="U86" s="208" t="s">
        <v>3146</v>
      </c>
      <c r="V86" s="72" t="s">
        <v>3145</v>
      </c>
      <c r="W86" s="72" t="s">
        <v>3142</v>
      </c>
      <c r="X86" s="210" t="s">
        <v>3139</v>
      </c>
      <c r="Y86" s="209" t="s">
        <v>3139</v>
      </c>
      <c r="Z86" s="209" t="s">
        <v>3152</v>
      </c>
      <c r="AA86" s="211" t="s">
        <v>3147</v>
      </c>
      <c r="AB86" s="208" t="s">
        <v>3152</v>
      </c>
      <c r="AC86" s="208" t="s">
        <v>3147</v>
      </c>
      <c r="AD86" s="208" t="s">
        <v>3146</v>
      </c>
      <c r="AE86" s="210" t="s">
        <v>3171</v>
      </c>
      <c r="AF86" s="210" t="s">
        <v>3173</v>
      </c>
      <c r="AG86" s="72" t="s">
        <v>3163</v>
      </c>
      <c r="AH86" s="72" t="s">
        <v>3160</v>
      </c>
      <c r="AI86" s="72" t="s">
        <v>3160</v>
      </c>
      <c r="AJ86" s="72" t="s">
        <v>3257</v>
      </c>
      <c r="AK86" s="72" t="s">
        <v>3179</v>
      </c>
      <c r="AL86" s="210" t="s">
        <v>3181</v>
      </c>
      <c r="AM86" s="72" t="s">
        <v>3180</v>
      </c>
      <c r="AN86" s="208" t="s">
        <v>3152</v>
      </c>
      <c r="AO86" s="208" t="s">
        <v>3136</v>
      </c>
      <c r="AP86" s="234" t="s">
        <v>3140</v>
      </c>
      <c r="AQ86" s="208" t="s">
        <v>3136</v>
      </c>
      <c r="AR86" s="234" t="s">
        <v>3140</v>
      </c>
      <c r="AS86" s="208" t="s">
        <v>3136</v>
      </c>
      <c r="AT86" s="208" t="s">
        <v>3136</v>
      </c>
      <c r="AU86" s="208" t="s">
        <v>3136</v>
      </c>
      <c r="AV86" s="208" t="s">
        <v>3136</v>
      </c>
      <c r="AW86" s="208" t="s">
        <v>3136</v>
      </c>
      <c r="AX86" s="210" t="s">
        <v>3184</v>
      </c>
      <c r="AY86" s="208" t="s">
        <v>3198</v>
      </c>
      <c r="AZ86" s="208" t="s">
        <v>3198</v>
      </c>
      <c r="BA86" s="234" t="s">
        <v>3140</v>
      </c>
      <c r="BB86" s="207" t="s">
        <v>3198</v>
      </c>
      <c r="BC86" s="258" t="s">
        <v>3198</v>
      </c>
      <c r="BD86" s="258" t="s">
        <v>3198</v>
      </c>
      <c r="BE86" s="258" t="s">
        <v>3198</v>
      </c>
      <c r="BF86" s="208" t="s">
        <v>3198</v>
      </c>
      <c r="BG86" s="208" t="s">
        <v>3198</v>
      </c>
      <c r="BH86" s="208" t="s">
        <v>3198</v>
      </c>
      <c r="BI86" s="208" t="s">
        <v>3198</v>
      </c>
      <c r="BJ86" s="208" t="s">
        <v>3198</v>
      </c>
      <c r="BK86" s="208" t="s">
        <v>3198</v>
      </c>
      <c r="BL86" s="208" t="s">
        <v>3198</v>
      </c>
      <c r="BM86" s="208" t="s">
        <v>3198</v>
      </c>
      <c r="BN86" s="208" t="s">
        <v>3201</v>
      </c>
      <c r="BO86" s="208" t="s">
        <v>3259</v>
      </c>
      <c r="BP86" s="208" t="s">
        <v>3201</v>
      </c>
      <c r="BQ86" s="208" t="s">
        <v>3201</v>
      </c>
      <c r="BR86" s="208" t="s">
        <v>3201</v>
      </c>
      <c r="BS86" s="208" t="s">
        <v>3201</v>
      </c>
      <c r="BT86" s="208" t="s">
        <v>3201</v>
      </c>
      <c r="BU86" s="208" t="s">
        <v>3201</v>
      </c>
      <c r="BV86" s="208" t="s">
        <v>3201</v>
      </c>
      <c r="BW86" s="208" t="s">
        <v>3201</v>
      </c>
      <c r="BX86" s="72" t="s">
        <v>3233</v>
      </c>
      <c r="BY86" s="207" t="s">
        <v>3232</v>
      </c>
      <c r="BZ86" s="207" t="s">
        <v>3231</v>
      </c>
      <c r="CA86" s="207" t="s">
        <v>3229</v>
      </c>
      <c r="CB86" s="207" t="s">
        <v>3230</v>
      </c>
      <c r="CC86" s="234" t="s">
        <v>3228</v>
      </c>
      <c r="CD86" s="208" t="s">
        <v>3136</v>
      </c>
      <c r="CE86" s="208" t="s">
        <v>3147</v>
      </c>
      <c r="CF86" s="208" t="s">
        <v>3254</v>
      </c>
      <c r="CG86" s="207" t="s">
        <v>3373</v>
      </c>
      <c r="CH86" s="208" t="s">
        <v>3239</v>
      </c>
      <c r="CI86" s="208" t="s">
        <v>3240</v>
      </c>
      <c r="CJ86" s="212" t="s">
        <v>3256</v>
      </c>
      <c r="CK86" s="208" t="s">
        <v>3243</v>
      </c>
      <c r="CL86" s="208" t="s">
        <v>3372</v>
      </c>
      <c r="CM86" s="208" t="s">
        <v>3247</v>
      </c>
      <c r="CN86" s="208" t="s">
        <v>3248</v>
      </c>
      <c r="CO86" s="208" t="s">
        <v>3251</v>
      </c>
      <c r="CP86" s="208" t="s">
        <v>3251</v>
      </c>
    </row>
    <row r="87" spans="1:94">
      <c r="A87">
        <v>192</v>
      </c>
      <c r="B87">
        <v>4</v>
      </c>
      <c r="C87" t="s">
        <v>65</v>
      </c>
      <c r="D87" t="s">
        <v>66</v>
      </c>
      <c r="E87">
        <f t="shared" si="2"/>
        <v>15</v>
      </c>
      <c r="F87" t="s">
        <v>66</v>
      </c>
      <c r="K87" s="1" t="s">
        <v>362</v>
      </c>
      <c r="L87" s="1">
        <f>VLOOKUP(K87,context!K$2:N$349,3,FALSE)</f>
        <v>0</v>
      </c>
      <c r="M87" s="1">
        <f>VLOOKUP(K87,context!K$2:N$349,4,FALSE)</f>
        <v>1</v>
      </c>
      <c r="N87" s="205" t="s">
        <v>3164</v>
      </c>
      <c r="O87" s="211" t="s">
        <v>3147</v>
      </c>
      <c r="P87" s="209" t="s">
        <v>3147</v>
      </c>
      <c r="Q87" s="205" t="s">
        <v>3147</v>
      </c>
      <c r="R87" s="72" t="s">
        <v>3144</v>
      </c>
      <c r="S87" s="208" t="s">
        <v>3136</v>
      </c>
      <c r="T87" s="210" t="s">
        <v>3144</v>
      </c>
      <c r="U87" s="208" t="s">
        <v>3146</v>
      </c>
      <c r="V87" s="72" t="s">
        <v>3145</v>
      </c>
      <c r="W87" s="210" t="s">
        <v>3142</v>
      </c>
      <c r="X87" s="210" t="s">
        <v>3139</v>
      </c>
      <c r="Y87" s="209" t="s">
        <v>3139</v>
      </c>
      <c r="Z87" s="206" t="s">
        <v>3152</v>
      </c>
      <c r="AA87" s="211" t="s">
        <v>3147</v>
      </c>
      <c r="AB87" s="207" t="s">
        <v>3152</v>
      </c>
      <c r="AC87" s="207" t="s">
        <v>3147</v>
      </c>
      <c r="AD87" s="207" t="s">
        <v>3146</v>
      </c>
      <c r="AE87" s="210" t="s">
        <v>3171</v>
      </c>
      <c r="AF87" s="210" t="s">
        <v>3173</v>
      </c>
      <c r="AG87" s="72" t="s">
        <v>3163</v>
      </c>
      <c r="AH87" s="72" t="s">
        <v>3160</v>
      </c>
      <c r="AI87" s="72" t="s">
        <v>3160</v>
      </c>
      <c r="AJ87" s="72" t="s">
        <v>3257</v>
      </c>
      <c r="AK87" s="72" t="s">
        <v>3179</v>
      </c>
      <c r="AL87" s="210" t="s">
        <v>3181</v>
      </c>
      <c r="AM87" s="72" t="s">
        <v>3180</v>
      </c>
      <c r="AN87" s="208" t="s">
        <v>3152</v>
      </c>
      <c r="AO87" s="208" t="s">
        <v>3136</v>
      </c>
      <c r="AP87" s="234" t="s">
        <v>3140</v>
      </c>
      <c r="AQ87" s="208" t="s">
        <v>3136</v>
      </c>
      <c r="AR87" s="234" t="s">
        <v>3140</v>
      </c>
      <c r="AS87" s="208" t="s">
        <v>3136</v>
      </c>
      <c r="AT87" s="208" t="s">
        <v>3136</v>
      </c>
      <c r="AU87" s="208" t="s">
        <v>3136</v>
      </c>
      <c r="AV87" s="208" t="s">
        <v>3136</v>
      </c>
      <c r="AW87" s="208" t="s">
        <v>3136</v>
      </c>
      <c r="AX87" s="210" t="s">
        <v>3184</v>
      </c>
      <c r="AY87" s="208" t="s">
        <v>3198</v>
      </c>
      <c r="AZ87" s="208" t="s">
        <v>3198</v>
      </c>
      <c r="BA87" s="234" t="s">
        <v>3140</v>
      </c>
      <c r="BB87" s="208" t="s">
        <v>3198</v>
      </c>
      <c r="BC87" s="259" t="s">
        <v>3198</v>
      </c>
      <c r="BD87" s="260" t="s">
        <v>3198</v>
      </c>
      <c r="BE87" s="258" t="s">
        <v>3198</v>
      </c>
      <c r="BF87" s="208" t="s">
        <v>3198</v>
      </c>
      <c r="BG87" s="208" t="s">
        <v>3198</v>
      </c>
      <c r="BH87" s="208" t="s">
        <v>3198</v>
      </c>
      <c r="BI87" s="208" t="s">
        <v>3198</v>
      </c>
      <c r="BJ87" s="208" t="s">
        <v>3198</v>
      </c>
      <c r="BK87" s="208" t="s">
        <v>3198</v>
      </c>
      <c r="BL87" s="208" t="s">
        <v>3198</v>
      </c>
      <c r="BM87" s="208" t="s">
        <v>3198</v>
      </c>
      <c r="BN87" s="208" t="s">
        <v>3201</v>
      </c>
      <c r="BO87" s="208" t="s">
        <v>3259</v>
      </c>
      <c r="BP87" s="208" t="s">
        <v>3201</v>
      </c>
      <c r="BQ87" s="208" t="s">
        <v>3201</v>
      </c>
      <c r="BR87" s="208" t="s">
        <v>3201</v>
      </c>
      <c r="BS87" s="208" t="s">
        <v>3201</v>
      </c>
      <c r="BT87" s="208" t="s">
        <v>3201</v>
      </c>
      <c r="BU87" s="208" t="s">
        <v>3201</v>
      </c>
      <c r="BV87" s="208" t="s">
        <v>3201</v>
      </c>
      <c r="BW87" s="208" t="s">
        <v>3201</v>
      </c>
      <c r="BX87" s="72" t="s">
        <v>3233</v>
      </c>
      <c r="BY87" s="207" t="s">
        <v>3232</v>
      </c>
      <c r="BZ87" s="207" t="s">
        <v>3231</v>
      </c>
      <c r="CA87" s="207" t="s">
        <v>3229</v>
      </c>
      <c r="CB87" s="207" t="s">
        <v>3230</v>
      </c>
      <c r="CC87" s="234" t="s">
        <v>3228</v>
      </c>
      <c r="CD87" s="208" t="s">
        <v>3136</v>
      </c>
      <c r="CE87" s="208" t="s">
        <v>3147</v>
      </c>
      <c r="CF87" s="208" t="s">
        <v>3254</v>
      </c>
      <c r="CG87" s="207" t="s">
        <v>3373</v>
      </c>
      <c r="CH87" s="208" t="s">
        <v>3239</v>
      </c>
      <c r="CI87" s="208" t="s">
        <v>3240</v>
      </c>
      <c r="CJ87" s="212" t="s">
        <v>3256</v>
      </c>
      <c r="CK87" s="208" t="s">
        <v>3243</v>
      </c>
      <c r="CL87" s="208" t="s">
        <v>3372</v>
      </c>
      <c r="CM87" s="208" t="s">
        <v>3247</v>
      </c>
      <c r="CN87" s="208" t="s">
        <v>3248</v>
      </c>
      <c r="CO87" s="208" t="s">
        <v>3251</v>
      </c>
      <c r="CP87" s="208" t="s">
        <v>3251</v>
      </c>
    </row>
    <row r="88" spans="1:94">
      <c r="A88">
        <v>194</v>
      </c>
      <c r="B88">
        <v>4</v>
      </c>
      <c r="C88" t="s">
        <v>65</v>
      </c>
      <c r="D88" t="s">
        <v>66</v>
      </c>
      <c r="E88">
        <f t="shared" si="2"/>
        <v>15</v>
      </c>
      <c r="F88" t="s">
        <v>66</v>
      </c>
      <c r="K88" s="1" t="s">
        <v>1004</v>
      </c>
      <c r="L88" s="1">
        <f>VLOOKUP(K88,context!K$2:N$349,3,FALSE)</f>
        <v>0</v>
      </c>
      <c r="M88" s="1">
        <f>VLOOKUP(K88,context!K$2:N$349,4,FALSE)</f>
        <v>1</v>
      </c>
      <c r="N88" s="205" t="s">
        <v>3164</v>
      </c>
      <c r="O88" s="211" t="s">
        <v>3147</v>
      </c>
      <c r="P88" s="209" t="s">
        <v>3147</v>
      </c>
      <c r="Q88" s="205" t="s">
        <v>3147</v>
      </c>
      <c r="R88" s="72" t="s">
        <v>3144</v>
      </c>
      <c r="S88" s="208" t="s">
        <v>3136</v>
      </c>
      <c r="T88" s="210" t="s">
        <v>3144</v>
      </c>
      <c r="U88" s="208" t="s">
        <v>3146</v>
      </c>
      <c r="V88" s="72" t="s">
        <v>3145</v>
      </c>
      <c r="W88" s="210" t="s">
        <v>3142</v>
      </c>
      <c r="X88" s="208" t="s">
        <v>3139</v>
      </c>
      <c r="Y88" s="209" t="s">
        <v>3139</v>
      </c>
      <c r="Z88" s="209" t="s">
        <v>3152</v>
      </c>
      <c r="AA88" s="211" t="s">
        <v>3147</v>
      </c>
      <c r="AB88" s="208" t="s">
        <v>3152</v>
      </c>
      <c r="AC88" s="208" t="s">
        <v>3147</v>
      </c>
      <c r="AD88" s="208" t="s">
        <v>3146</v>
      </c>
      <c r="AE88" s="210" t="s">
        <v>3171</v>
      </c>
      <c r="AF88" s="210" t="s">
        <v>3173</v>
      </c>
      <c r="AG88" s="72" t="s">
        <v>3163</v>
      </c>
      <c r="AH88" s="72" t="s">
        <v>3160</v>
      </c>
      <c r="AI88" s="72" t="s">
        <v>3160</v>
      </c>
      <c r="AJ88" s="72" t="s">
        <v>3257</v>
      </c>
      <c r="AK88" s="72" t="s">
        <v>3179</v>
      </c>
      <c r="AL88" s="210" t="s">
        <v>3181</v>
      </c>
      <c r="AM88" s="72" t="s">
        <v>3180</v>
      </c>
      <c r="AN88" s="208" t="s">
        <v>3152</v>
      </c>
      <c r="AO88" s="208" t="s">
        <v>3136</v>
      </c>
      <c r="AP88" s="234" t="s">
        <v>3140</v>
      </c>
      <c r="AQ88" s="208" t="s">
        <v>3136</v>
      </c>
      <c r="AR88" s="208" t="s">
        <v>3136</v>
      </c>
      <c r="AS88" s="208" t="s">
        <v>3136</v>
      </c>
      <c r="AT88" s="208" t="s">
        <v>3136</v>
      </c>
      <c r="AU88" s="208" t="s">
        <v>3136</v>
      </c>
      <c r="AV88" s="208" t="s">
        <v>3136</v>
      </c>
      <c r="AW88" s="208" t="s">
        <v>3136</v>
      </c>
      <c r="AX88" s="210" t="s">
        <v>3184</v>
      </c>
      <c r="AY88" s="208" t="s">
        <v>3198</v>
      </c>
      <c r="AZ88" s="208" t="s">
        <v>3198</v>
      </c>
      <c r="BA88" s="208" t="s">
        <v>3198</v>
      </c>
      <c r="BB88" s="208" t="s">
        <v>3198</v>
      </c>
      <c r="BC88" s="259" t="s">
        <v>3198</v>
      </c>
      <c r="BD88" s="260" t="s">
        <v>3198</v>
      </c>
      <c r="BE88" s="258" t="s">
        <v>3198</v>
      </c>
      <c r="BF88" s="208" t="s">
        <v>3198</v>
      </c>
      <c r="BG88" s="208" t="s">
        <v>3198</v>
      </c>
      <c r="BH88" s="208" t="s">
        <v>3198</v>
      </c>
      <c r="BI88" s="208" t="s">
        <v>3198</v>
      </c>
      <c r="BJ88" s="208" t="s">
        <v>3198</v>
      </c>
      <c r="BK88" s="208" t="s">
        <v>3198</v>
      </c>
      <c r="BL88" s="208" t="s">
        <v>3198</v>
      </c>
      <c r="BM88" s="208" t="s">
        <v>3198</v>
      </c>
      <c r="BN88" s="208" t="s">
        <v>3201</v>
      </c>
      <c r="BO88" s="208" t="s">
        <v>3259</v>
      </c>
      <c r="BP88" s="208" t="s">
        <v>3201</v>
      </c>
      <c r="BQ88" s="208" t="s">
        <v>3201</v>
      </c>
      <c r="BR88" s="208" t="s">
        <v>3201</v>
      </c>
      <c r="BS88" s="208" t="s">
        <v>3201</v>
      </c>
      <c r="BT88" s="208" t="s">
        <v>3201</v>
      </c>
      <c r="BU88" s="208" t="s">
        <v>3201</v>
      </c>
      <c r="BV88" s="208" t="s">
        <v>3201</v>
      </c>
      <c r="BW88" s="208" t="s">
        <v>3201</v>
      </c>
      <c r="BX88" s="72" t="s">
        <v>3233</v>
      </c>
      <c r="BY88" s="207" t="s">
        <v>3232</v>
      </c>
      <c r="BZ88" s="207" t="s">
        <v>3231</v>
      </c>
      <c r="CA88" s="207" t="s">
        <v>3229</v>
      </c>
      <c r="CB88" s="207" t="s">
        <v>3230</v>
      </c>
      <c r="CC88" s="234" t="s">
        <v>3228</v>
      </c>
      <c r="CD88" s="208" t="s">
        <v>3136</v>
      </c>
      <c r="CE88" s="208" t="s">
        <v>3147</v>
      </c>
      <c r="CF88" s="208" t="s">
        <v>3254</v>
      </c>
      <c r="CG88" s="207" t="s">
        <v>3373</v>
      </c>
      <c r="CH88" s="208" t="s">
        <v>3239</v>
      </c>
      <c r="CI88" s="208" t="s">
        <v>3240</v>
      </c>
      <c r="CJ88" s="212" t="s">
        <v>3256</v>
      </c>
      <c r="CK88" s="208" t="s">
        <v>3243</v>
      </c>
      <c r="CL88" s="208" t="s">
        <v>3372</v>
      </c>
      <c r="CM88" s="208" t="s">
        <v>3247</v>
      </c>
      <c r="CN88" s="208" t="s">
        <v>3248</v>
      </c>
      <c r="CO88" s="208" t="s">
        <v>3251</v>
      </c>
      <c r="CP88" s="208" t="s">
        <v>3251</v>
      </c>
    </row>
    <row r="89" spans="1:94">
      <c r="A89">
        <v>196</v>
      </c>
      <c r="B89">
        <v>4</v>
      </c>
      <c r="C89" t="s">
        <v>65</v>
      </c>
      <c r="D89" t="s">
        <v>66</v>
      </c>
      <c r="E89">
        <f t="shared" si="2"/>
        <v>15</v>
      </c>
      <c r="F89" t="s">
        <v>66</v>
      </c>
      <c r="K89" s="1" t="s">
        <v>1019</v>
      </c>
      <c r="L89" s="1">
        <f>VLOOKUP(K89,context!K$2:N$349,3,FALSE)</f>
        <v>0</v>
      </c>
      <c r="M89" s="1">
        <f>VLOOKUP(K89,context!K$2:N$349,4,FALSE)</f>
        <v>1</v>
      </c>
      <c r="N89" s="205" t="s">
        <v>3164</v>
      </c>
      <c r="O89" s="211" t="s">
        <v>3147</v>
      </c>
      <c r="P89" s="209" t="s">
        <v>3147</v>
      </c>
      <c r="Q89" s="205" t="s">
        <v>3147</v>
      </c>
      <c r="R89" s="72" t="s">
        <v>3144</v>
      </c>
      <c r="S89" s="208" t="s">
        <v>3136</v>
      </c>
      <c r="T89" s="210" t="s">
        <v>3144</v>
      </c>
      <c r="U89" s="208" t="s">
        <v>3146</v>
      </c>
      <c r="V89" s="72" t="s">
        <v>3145</v>
      </c>
      <c r="W89" s="210" t="s">
        <v>3142</v>
      </c>
      <c r="X89" s="210" t="s">
        <v>3139</v>
      </c>
      <c r="Y89" s="209" t="s">
        <v>3139</v>
      </c>
      <c r="Z89" s="206" t="s">
        <v>3152</v>
      </c>
      <c r="AA89" s="211" t="s">
        <v>3147</v>
      </c>
      <c r="AB89" s="207" t="s">
        <v>3152</v>
      </c>
      <c r="AC89" s="207" t="s">
        <v>3147</v>
      </c>
      <c r="AD89" s="207" t="s">
        <v>3146</v>
      </c>
      <c r="AE89" s="210" t="s">
        <v>3171</v>
      </c>
      <c r="AF89" s="210" t="s">
        <v>3173</v>
      </c>
      <c r="AG89" s="72" t="s">
        <v>3163</v>
      </c>
      <c r="AH89" s="72" t="s">
        <v>3160</v>
      </c>
      <c r="AI89" s="72" t="s">
        <v>3160</v>
      </c>
      <c r="AJ89" s="72" t="s">
        <v>3257</v>
      </c>
      <c r="AK89" s="72" t="s">
        <v>3179</v>
      </c>
      <c r="AL89" s="210" t="s">
        <v>3181</v>
      </c>
      <c r="AM89" s="72" t="s">
        <v>3180</v>
      </c>
      <c r="AN89" s="208" t="s">
        <v>3152</v>
      </c>
      <c r="AO89" s="208" t="s">
        <v>3136</v>
      </c>
      <c r="AP89" s="234" t="s">
        <v>3140</v>
      </c>
      <c r="AQ89" s="208" t="s">
        <v>3136</v>
      </c>
      <c r="AR89" s="234" t="s">
        <v>3140</v>
      </c>
      <c r="AS89" s="208" t="s">
        <v>3136</v>
      </c>
      <c r="AT89" s="208" t="s">
        <v>3136</v>
      </c>
      <c r="AU89" s="208" t="s">
        <v>3136</v>
      </c>
      <c r="AV89" s="208" t="s">
        <v>3136</v>
      </c>
      <c r="AW89" s="208" t="s">
        <v>3136</v>
      </c>
      <c r="AX89" s="210" t="s">
        <v>3184</v>
      </c>
      <c r="AY89" s="208" t="s">
        <v>3198</v>
      </c>
      <c r="AZ89" s="208" t="s">
        <v>3198</v>
      </c>
      <c r="BA89" s="208" t="s">
        <v>3198</v>
      </c>
      <c r="BB89" s="208" t="s">
        <v>3198</v>
      </c>
      <c r="BC89" s="259" t="s">
        <v>3198</v>
      </c>
      <c r="BD89" s="260" t="s">
        <v>3198</v>
      </c>
      <c r="BE89" s="258" t="s">
        <v>3198</v>
      </c>
      <c r="BF89" s="208" t="s">
        <v>3198</v>
      </c>
      <c r="BG89" s="208" t="s">
        <v>3198</v>
      </c>
      <c r="BH89" s="208" t="s">
        <v>3198</v>
      </c>
      <c r="BI89" s="208" t="s">
        <v>3198</v>
      </c>
      <c r="BJ89" s="208" t="s">
        <v>3198</v>
      </c>
      <c r="BK89" s="208" t="s">
        <v>3198</v>
      </c>
      <c r="BL89" s="208" t="s">
        <v>3198</v>
      </c>
      <c r="BM89" s="208" t="s">
        <v>3198</v>
      </c>
      <c r="BN89" s="208" t="s">
        <v>3201</v>
      </c>
      <c r="BO89" s="208" t="s">
        <v>3259</v>
      </c>
      <c r="BP89" s="208" t="s">
        <v>3201</v>
      </c>
      <c r="BQ89" s="208" t="s">
        <v>3201</v>
      </c>
      <c r="BR89" s="208" t="s">
        <v>3201</v>
      </c>
      <c r="BS89" s="208" t="s">
        <v>3201</v>
      </c>
      <c r="BT89" s="208" t="s">
        <v>3201</v>
      </c>
      <c r="BU89" s="208" t="s">
        <v>3201</v>
      </c>
      <c r="BV89" s="208" t="s">
        <v>3201</v>
      </c>
      <c r="BW89" s="208" t="s">
        <v>3201</v>
      </c>
      <c r="BX89" s="72" t="s">
        <v>3233</v>
      </c>
      <c r="BY89" s="207" t="s">
        <v>3232</v>
      </c>
      <c r="BZ89" s="207" t="s">
        <v>3231</v>
      </c>
      <c r="CA89" s="207" t="s">
        <v>3229</v>
      </c>
      <c r="CB89" s="207" t="s">
        <v>3230</v>
      </c>
      <c r="CC89" s="234" t="s">
        <v>3228</v>
      </c>
      <c r="CD89" s="208" t="s">
        <v>3136</v>
      </c>
      <c r="CE89" s="208" t="s">
        <v>3147</v>
      </c>
      <c r="CF89" s="208" t="s">
        <v>3254</v>
      </c>
      <c r="CG89" s="207" t="s">
        <v>3373</v>
      </c>
      <c r="CH89" s="208" t="s">
        <v>3239</v>
      </c>
      <c r="CI89" s="207" t="s">
        <v>3240</v>
      </c>
      <c r="CJ89" s="212" t="s">
        <v>3256</v>
      </c>
      <c r="CK89" s="208" t="s">
        <v>3243</v>
      </c>
      <c r="CL89" s="208" t="s">
        <v>3372</v>
      </c>
      <c r="CM89" s="208" t="s">
        <v>3247</v>
      </c>
      <c r="CN89" s="208" t="s">
        <v>3248</v>
      </c>
      <c r="CO89" s="208" t="s">
        <v>3251</v>
      </c>
      <c r="CP89" s="208" t="s">
        <v>3251</v>
      </c>
    </row>
    <row r="90" spans="1:94">
      <c r="A90">
        <v>202</v>
      </c>
      <c r="B90">
        <v>4</v>
      </c>
      <c r="C90" t="s">
        <v>65</v>
      </c>
      <c r="D90" t="s">
        <v>66</v>
      </c>
      <c r="E90">
        <f t="shared" si="2"/>
        <v>15</v>
      </c>
      <c r="F90" t="s">
        <v>66</v>
      </c>
      <c r="K90" s="1" t="s">
        <v>1017</v>
      </c>
      <c r="L90" s="1">
        <f>VLOOKUP(K90,context!K$2:N$349,3,FALSE)</f>
        <v>0</v>
      </c>
      <c r="M90" s="1">
        <f>VLOOKUP(K90,context!K$2:N$349,4,FALSE)</f>
        <v>1</v>
      </c>
      <c r="N90" s="205" t="s">
        <v>3164</v>
      </c>
      <c r="O90" s="211" t="s">
        <v>3147</v>
      </c>
      <c r="P90" s="209" t="s">
        <v>3147</v>
      </c>
      <c r="Q90" s="205" t="s">
        <v>3147</v>
      </c>
      <c r="R90" s="72" t="s">
        <v>3144</v>
      </c>
      <c r="S90" s="208" t="s">
        <v>3136</v>
      </c>
      <c r="T90" s="210" t="s">
        <v>3144</v>
      </c>
      <c r="U90" s="208" t="s">
        <v>3146</v>
      </c>
      <c r="V90" s="72" t="s">
        <v>3145</v>
      </c>
      <c r="W90" s="210" t="s">
        <v>3142</v>
      </c>
      <c r="X90" s="210" t="s">
        <v>3139</v>
      </c>
      <c r="Y90" s="211" t="s">
        <v>3139</v>
      </c>
      <c r="Z90" s="206" t="s">
        <v>3152</v>
      </c>
      <c r="AA90" s="211" t="s">
        <v>3147</v>
      </c>
      <c r="AB90" s="207" t="s">
        <v>3152</v>
      </c>
      <c r="AC90" s="207" t="s">
        <v>3147</v>
      </c>
      <c r="AD90" s="207" t="s">
        <v>3146</v>
      </c>
      <c r="AE90" s="210" t="s">
        <v>3171</v>
      </c>
      <c r="AF90" s="210" t="s">
        <v>3173</v>
      </c>
      <c r="AG90" s="72" t="s">
        <v>3163</v>
      </c>
      <c r="AH90" s="72" t="s">
        <v>3160</v>
      </c>
      <c r="AI90" s="72" t="s">
        <v>3160</v>
      </c>
      <c r="AJ90" s="72" t="s">
        <v>3257</v>
      </c>
      <c r="AK90" s="72" t="s">
        <v>3179</v>
      </c>
      <c r="AL90" s="210" t="s">
        <v>3181</v>
      </c>
      <c r="AM90" s="72" t="s">
        <v>3180</v>
      </c>
      <c r="AN90" s="208" t="s">
        <v>3152</v>
      </c>
      <c r="AO90" s="208" t="s">
        <v>3136</v>
      </c>
      <c r="AP90" s="234" t="s">
        <v>3140</v>
      </c>
      <c r="AQ90" s="208" t="s">
        <v>3136</v>
      </c>
      <c r="AR90" s="208" t="s">
        <v>3136</v>
      </c>
      <c r="AS90" s="208" t="s">
        <v>3136</v>
      </c>
      <c r="AT90" s="208" t="s">
        <v>3136</v>
      </c>
      <c r="AU90" s="208" t="s">
        <v>3136</v>
      </c>
      <c r="AV90" s="208" t="s">
        <v>3136</v>
      </c>
      <c r="AW90" s="208" t="s">
        <v>3136</v>
      </c>
      <c r="AX90" s="210" t="s">
        <v>3184</v>
      </c>
      <c r="AY90" s="208" t="s">
        <v>3198</v>
      </c>
      <c r="AZ90" s="208" t="s">
        <v>3198</v>
      </c>
      <c r="BA90" s="208" t="s">
        <v>3198</v>
      </c>
      <c r="BB90" s="208" t="s">
        <v>3198</v>
      </c>
      <c r="BC90" s="259" t="s">
        <v>3198</v>
      </c>
      <c r="BD90" s="260" t="s">
        <v>3198</v>
      </c>
      <c r="BE90" s="258" t="s">
        <v>3198</v>
      </c>
      <c r="BF90" s="208" t="s">
        <v>3198</v>
      </c>
      <c r="BG90" s="208" t="s">
        <v>3198</v>
      </c>
      <c r="BH90" s="208" t="s">
        <v>3198</v>
      </c>
      <c r="BI90" s="208" t="s">
        <v>3198</v>
      </c>
      <c r="BJ90" s="208" t="s">
        <v>3198</v>
      </c>
      <c r="BK90" s="208" t="s">
        <v>3198</v>
      </c>
      <c r="BL90" s="208" t="s">
        <v>3198</v>
      </c>
      <c r="BM90" s="208" t="s">
        <v>3198</v>
      </c>
      <c r="BN90" s="207" t="s">
        <v>3201</v>
      </c>
      <c r="BO90" s="208" t="s">
        <v>3259</v>
      </c>
      <c r="BP90" s="208" t="s">
        <v>3201</v>
      </c>
      <c r="BQ90" s="208" t="s">
        <v>3201</v>
      </c>
      <c r="BR90" s="208" t="s">
        <v>3201</v>
      </c>
      <c r="BS90" s="208" t="s">
        <v>3201</v>
      </c>
      <c r="BT90" s="208" t="s">
        <v>3201</v>
      </c>
      <c r="BU90" s="208" t="s">
        <v>3201</v>
      </c>
      <c r="BV90" s="208" t="s">
        <v>3201</v>
      </c>
      <c r="BW90" s="208" t="s">
        <v>3201</v>
      </c>
      <c r="BX90" s="72" t="s">
        <v>3233</v>
      </c>
      <c r="BY90" s="207" t="s">
        <v>3232</v>
      </c>
      <c r="BZ90" s="207" t="s">
        <v>3231</v>
      </c>
      <c r="CA90" s="207" t="s">
        <v>3229</v>
      </c>
      <c r="CB90" s="207" t="s">
        <v>3230</v>
      </c>
      <c r="CC90" s="234" t="s">
        <v>3228</v>
      </c>
      <c r="CD90" s="208" t="s">
        <v>3136</v>
      </c>
      <c r="CE90" s="208" t="s">
        <v>3147</v>
      </c>
      <c r="CF90" s="208" t="s">
        <v>3254</v>
      </c>
      <c r="CG90" s="207" t="s">
        <v>3373</v>
      </c>
      <c r="CH90" s="208" t="s">
        <v>3239</v>
      </c>
      <c r="CI90" s="207" t="s">
        <v>3240</v>
      </c>
      <c r="CJ90" s="212" t="s">
        <v>3256</v>
      </c>
      <c r="CK90" s="208" t="s">
        <v>3243</v>
      </c>
      <c r="CL90" s="208" t="s">
        <v>3372</v>
      </c>
      <c r="CM90" s="208" t="s">
        <v>3247</v>
      </c>
      <c r="CN90" s="208" t="s">
        <v>3248</v>
      </c>
      <c r="CO90" s="208" t="s">
        <v>3251</v>
      </c>
      <c r="CP90" s="208" t="s">
        <v>3251</v>
      </c>
    </row>
    <row r="91" spans="1:94">
      <c r="A91">
        <v>211</v>
      </c>
      <c r="B91">
        <v>4</v>
      </c>
      <c r="C91" t="s">
        <v>65</v>
      </c>
      <c r="D91" t="s">
        <v>66</v>
      </c>
      <c r="E91">
        <f t="shared" ref="E91:E114" si="3">IF(F91=F90,E90,E90+1)</f>
        <v>15</v>
      </c>
      <c r="F91" t="s">
        <v>66</v>
      </c>
      <c r="K91" s="1" t="s">
        <v>299</v>
      </c>
      <c r="L91" s="1">
        <f>VLOOKUP(K91,context!K$2:N$349,3,FALSE)</f>
        <v>0</v>
      </c>
      <c r="M91" s="1">
        <f>VLOOKUP(K91,context!K$2:N$349,4,FALSE)</f>
        <v>1</v>
      </c>
      <c r="N91" s="205" t="s">
        <v>3164</v>
      </c>
      <c r="O91" s="211" t="s">
        <v>3147</v>
      </c>
      <c r="P91" s="209" t="s">
        <v>3147</v>
      </c>
      <c r="Q91" s="205" t="s">
        <v>3147</v>
      </c>
      <c r="R91" s="72" t="s">
        <v>3144</v>
      </c>
      <c r="S91" s="208" t="s">
        <v>3136</v>
      </c>
      <c r="T91" s="210" t="s">
        <v>3144</v>
      </c>
      <c r="U91" s="208" t="s">
        <v>3146</v>
      </c>
      <c r="V91" s="72" t="s">
        <v>3145</v>
      </c>
      <c r="W91" s="210" t="s">
        <v>3142</v>
      </c>
      <c r="X91" s="210" t="s">
        <v>3139</v>
      </c>
      <c r="Y91" s="209" t="s">
        <v>3139</v>
      </c>
      <c r="Z91" s="206" t="s">
        <v>3152</v>
      </c>
      <c r="AA91" s="211" t="s">
        <v>3147</v>
      </c>
      <c r="AB91" s="207" t="s">
        <v>3152</v>
      </c>
      <c r="AC91" s="207" t="s">
        <v>3147</v>
      </c>
      <c r="AD91" s="207" t="s">
        <v>3146</v>
      </c>
      <c r="AE91" s="210" t="s">
        <v>3171</v>
      </c>
      <c r="AF91" s="210" t="s">
        <v>3173</v>
      </c>
      <c r="AG91" s="72" t="s">
        <v>3163</v>
      </c>
      <c r="AH91" s="72" t="s">
        <v>3160</v>
      </c>
      <c r="AI91" s="72" t="s">
        <v>3160</v>
      </c>
      <c r="AJ91" s="72" t="s">
        <v>3257</v>
      </c>
      <c r="AK91" s="72" t="s">
        <v>3179</v>
      </c>
      <c r="AL91" s="210" t="s">
        <v>3181</v>
      </c>
      <c r="AM91" s="72" t="s">
        <v>3180</v>
      </c>
      <c r="AN91" s="208" t="s">
        <v>3152</v>
      </c>
      <c r="AO91" s="208" t="s">
        <v>3136</v>
      </c>
      <c r="AP91" s="234" t="s">
        <v>3140</v>
      </c>
      <c r="AQ91" s="208" t="s">
        <v>3136</v>
      </c>
      <c r="AR91" s="208" t="s">
        <v>3136</v>
      </c>
      <c r="AS91" s="208" t="s">
        <v>3136</v>
      </c>
      <c r="AT91" s="208" t="s">
        <v>3136</v>
      </c>
      <c r="AU91" s="208" t="s">
        <v>3136</v>
      </c>
      <c r="AV91" s="208" t="s">
        <v>3136</v>
      </c>
      <c r="AW91" s="208" t="s">
        <v>3136</v>
      </c>
      <c r="AX91" s="210" t="s">
        <v>3184</v>
      </c>
      <c r="AY91" s="208" t="s">
        <v>3198</v>
      </c>
      <c r="AZ91" s="208" t="s">
        <v>3198</v>
      </c>
      <c r="BA91" s="208" t="s">
        <v>3198</v>
      </c>
      <c r="BB91" s="208" t="s">
        <v>3198</v>
      </c>
      <c r="BC91" s="259" t="s">
        <v>3198</v>
      </c>
      <c r="BD91" s="260" t="s">
        <v>3198</v>
      </c>
      <c r="BE91" s="258" t="s">
        <v>3198</v>
      </c>
      <c r="BF91" s="208" t="s">
        <v>3198</v>
      </c>
      <c r="BG91" s="208" t="s">
        <v>3198</v>
      </c>
      <c r="BH91" s="208" t="s">
        <v>3198</v>
      </c>
      <c r="BI91" s="208" t="s">
        <v>3198</v>
      </c>
      <c r="BJ91" s="208" t="s">
        <v>3198</v>
      </c>
      <c r="BK91" s="208" t="s">
        <v>3198</v>
      </c>
      <c r="BL91" s="208" t="s">
        <v>3198</v>
      </c>
      <c r="BM91" s="208" t="s">
        <v>3198</v>
      </c>
      <c r="BN91" s="208" t="s">
        <v>3201</v>
      </c>
      <c r="BO91" s="208" t="s">
        <v>3259</v>
      </c>
      <c r="BP91" s="208" t="s">
        <v>3201</v>
      </c>
      <c r="BQ91" s="208" t="s">
        <v>3201</v>
      </c>
      <c r="BR91" s="208" t="s">
        <v>3201</v>
      </c>
      <c r="BS91" s="208" t="s">
        <v>3201</v>
      </c>
      <c r="BT91" s="208" t="s">
        <v>3201</v>
      </c>
      <c r="BU91" s="208" t="s">
        <v>3201</v>
      </c>
      <c r="BV91" s="208" t="s">
        <v>3201</v>
      </c>
      <c r="BW91" s="208" t="s">
        <v>3201</v>
      </c>
      <c r="BX91" s="72" t="s">
        <v>3233</v>
      </c>
      <c r="BY91" s="207" t="s">
        <v>3232</v>
      </c>
      <c r="BZ91" s="207" t="s">
        <v>3231</v>
      </c>
      <c r="CA91" s="207" t="s">
        <v>3229</v>
      </c>
      <c r="CB91" s="207" t="s">
        <v>3230</v>
      </c>
      <c r="CC91" s="234" t="s">
        <v>3228</v>
      </c>
      <c r="CD91" s="208" t="s">
        <v>3136</v>
      </c>
      <c r="CE91" s="208" t="s">
        <v>3147</v>
      </c>
      <c r="CF91" s="208" t="s">
        <v>3254</v>
      </c>
      <c r="CG91" s="207" t="s">
        <v>3373</v>
      </c>
      <c r="CH91" s="208" t="s">
        <v>3239</v>
      </c>
      <c r="CI91" s="207" t="s">
        <v>3240</v>
      </c>
      <c r="CJ91" s="212" t="s">
        <v>3256</v>
      </c>
      <c r="CK91" s="208" t="s">
        <v>3243</v>
      </c>
      <c r="CL91" s="208" t="s">
        <v>3372</v>
      </c>
      <c r="CM91" s="208" t="s">
        <v>3247</v>
      </c>
      <c r="CN91" s="208" t="s">
        <v>3248</v>
      </c>
      <c r="CO91" s="208" t="s">
        <v>3251</v>
      </c>
      <c r="CP91" s="208" t="s">
        <v>3251</v>
      </c>
    </row>
    <row r="92" spans="1:94">
      <c r="A92">
        <v>214</v>
      </c>
      <c r="B92">
        <v>4</v>
      </c>
      <c r="C92" t="s">
        <v>65</v>
      </c>
      <c r="D92" t="s">
        <v>66</v>
      </c>
      <c r="E92">
        <f t="shared" si="3"/>
        <v>15</v>
      </c>
      <c r="F92" t="s">
        <v>66</v>
      </c>
      <c r="K92" s="1" t="s">
        <v>2323</v>
      </c>
      <c r="L92" s="1">
        <f>VLOOKUP(K92,context!K$2:N$349,3,FALSE)</f>
        <v>0</v>
      </c>
      <c r="M92" s="1">
        <f>VLOOKUP(K92,context!K$2:N$349,4,FALSE)</f>
        <v>1</v>
      </c>
      <c r="N92" s="205" t="s">
        <v>3164</v>
      </c>
      <c r="O92" s="211" t="s">
        <v>3147</v>
      </c>
      <c r="P92" s="209" t="s">
        <v>3147</v>
      </c>
      <c r="Q92" s="205" t="s">
        <v>3147</v>
      </c>
      <c r="R92" s="72" t="s">
        <v>3144</v>
      </c>
      <c r="S92" s="208" t="s">
        <v>3136</v>
      </c>
      <c r="T92" s="210" t="s">
        <v>3144</v>
      </c>
      <c r="U92" s="208" t="s">
        <v>3146</v>
      </c>
      <c r="V92" s="72" t="s">
        <v>3145</v>
      </c>
      <c r="W92" s="210" t="s">
        <v>3142</v>
      </c>
      <c r="X92" s="210" t="s">
        <v>3139</v>
      </c>
      <c r="Y92" s="209" t="s">
        <v>3139</v>
      </c>
      <c r="Z92" s="209" t="s">
        <v>3152</v>
      </c>
      <c r="AA92" s="211" t="s">
        <v>3147</v>
      </c>
      <c r="AB92" s="208" t="s">
        <v>3152</v>
      </c>
      <c r="AC92" s="208" t="s">
        <v>3147</v>
      </c>
      <c r="AD92" s="208" t="s">
        <v>3146</v>
      </c>
      <c r="AE92" s="210" t="s">
        <v>3171</v>
      </c>
      <c r="AF92" s="210" t="s">
        <v>3173</v>
      </c>
      <c r="AG92" s="72" t="s">
        <v>3163</v>
      </c>
      <c r="AH92" s="72" t="s">
        <v>3160</v>
      </c>
      <c r="AI92" s="72" t="s">
        <v>3160</v>
      </c>
      <c r="AJ92" s="72" t="s">
        <v>3257</v>
      </c>
      <c r="AK92" s="72" t="s">
        <v>3179</v>
      </c>
      <c r="AL92" s="210" t="s">
        <v>3181</v>
      </c>
      <c r="AM92" s="72" t="s">
        <v>3180</v>
      </c>
      <c r="AN92" s="208" t="s">
        <v>3152</v>
      </c>
      <c r="AO92" s="208" t="s">
        <v>3136</v>
      </c>
      <c r="AP92" s="234" t="s">
        <v>3140</v>
      </c>
      <c r="AQ92" s="208" t="s">
        <v>3136</v>
      </c>
      <c r="AR92" s="208" t="s">
        <v>3136</v>
      </c>
      <c r="AS92" s="208" t="s">
        <v>3136</v>
      </c>
      <c r="AT92" s="208" t="s">
        <v>3136</v>
      </c>
      <c r="AU92" s="208" t="s">
        <v>3136</v>
      </c>
      <c r="AV92" s="208" t="s">
        <v>3136</v>
      </c>
      <c r="AW92" s="208" t="s">
        <v>3136</v>
      </c>
      <c r="AX92" s="210" t="s">
        <v>3184</v>
      </c>
      <c r="AY92" s="208" t="s">
        <v>3198</v>
      </c>
      <c r="AZ92" s="208" t="s">
        <v>3198</v>
      </c>
      <c r="BA92" s="208" t="s">
        <v>3198</v>
      </c>
      <c r="BB92" s="208" t="s">
        <v>3198</v>
      </c>
      <c r="BC92" s="259" t="s">
        <v>3198</v>
      </c>
      <c r="BD92" s="259" t="s">
        <v>3198</v>
      </c>
      <c r="BE92" s="258" t="s">
        <v>3198</v>
      </c>
      <c r="BF92" s="208" t="s">
        <v>3198</v>
      </c>
      <c r="BG92" s="208" t="s">
        <v>3198</v>
      </c>
      <c r="BH92" s="208" t="s">
        <v>3198</v>
      </c>
      <c r="BI92" s="208" t="s">
        <v>3198</v>
      </c>
      <c r="BJ92" s="208" t="s">
        <v>3198</v>
      </c>
      <c r="BK92" s="208" t="s">
        <v>3198</v>
      </c>
      <c r="BL92" s="208" t="s">
        <v>3198</v>
      </c>
      <c r="BM92" s="208" t="s">
        <v>3198</v>
      </c>
      <c r="BN92" s="208" t="s">
        <v>3201</v>
      </c>
      <c r="BO92" s="208" t="s">
        <v>3259</v>
      </c>
      <c r="BP92" s="208" t="s">
        <v>3201</v>
      </c>
      <c r="BQ92" s="208" t="s">
        <v>3201</v>
      </c>
      <c r="BR92" s="208" t="s">
        <v>3201</v>
      </c>
      <c r="BS92" s="208" t="s">
        <v>3201</v>
      </c>
      <c r="BT92" s="208" t="s">
        <v>3201</v>
      </c>
      <c r="BU92" s="208" t="s">
        <v>3201</v>
      </c>
      <c r="BV92" s="208" t="s">
        <v>3201</v>
      </c>
      <c r="BW92" s="208" t="s">
        <v>3201</v>
      </c>
      <c r="BX92" s="72" t="s">
        <v>3233</v>
      </c>
      <c r="BY92" s="207" t="s">
        <v>3232</v>
      </c>
      <c r="BZ92" s="207" t="s">
        <v>3231</v>
      </c>
      <c r="CA92" s="207" t="s">
        <v>3229</v>
      </c>
      <c r="CB92" s="207" t="s">
        <v>3230</v>
      </c>
      <c r="CC92" s="234" t="s">
        <v>3228</v>
      </c>
      <c r="CD92" s="208" t="s">
        <v>3136</v>
      </c>
      <c r="CE92" s="208" t="s">
        <v>3147</v>
      </c>
      <c r="CF92" s="208" t="s">
        <v>3254</v>
      </c>
      <c r="CG92" s="207" t="s">
        <v>3373</v>
      </c>
      <c r="CH92" s="208" t="s">
        <v>3239</v>
      </c>
      <c r="CI92" s="208" t="s">
        <v>3240</v>
      </c>
      <c r="CJ92" s="212" t="s">
        <v>3256</v>
      </c>
      <c r="CK92" s="208" t="s">
        <v>3243</v>
      </c>
      <c r="CL92" s="208" t="s">
        <v>3372</v>
      </c>
      <c r="CM92" s="208" t="s">
        <v>3247</v>
      </c>
      <c r="CN92" s="208" t="s">
        <v>3248</v>
      </c>
      <c r="CO92" s="208" t="s">
        <v>3251</v>
      </c>
      <c r="CP92" s="208" t="s">
        <v>3251</v>
      </c>
    </row>
    <row r="93" spans="1:94">
      <c r="A93">
        <v>231</v>
      </c>
      <c r="B93">
        <v>4</v>
      </c>
      <c r="C93" t="s">
        <v>65</v>
      </c>
      <c r="D93" t="s">
        <v>66</v>
      </c>
      <c r="E93">
        <f t="shared" si="3"/>
        <v>15</v>
      </c>
      <c r="F93" t="s">
        <v>66</v>
      </c>
      <c r="K93" s="1" t="s">
        <v>1202</v>
      </c>
      <c r="L93" s="1">
        <f>VLOOKUP(K93,context!K$2:N$349,3,FALSE)</f>
        <v>0</v>
      </c>
      <c r="M93" s="1">
        <f>VLOOKUP(K93,context!K$2:N$349,4,FALSE)</f>
        <v>1</v>
      </c>
      <c r="N93" s="205" t="s">
        <v>3164</v>
      </c>
      <c r="O93" s="211" t="s">
        <v>3147</v>
      </c>
      <c r="P93" s="209" t="s">
        <v>3147</v>
      </c>
      <c r="Q93" s="205" t="s">
        <v>3147</v>
      </c>
      <c r="R93" s="72" t="s">
        <v>3144</v>
      </c>
      <c r="S93" s="208" t="s">
        <v>3136</v>
      </c>
      <c r="T93" s="210" t="s">
        <v>3144</v>
      </c>
      <c r="U93" s="208" t="s">
        <v>3146</v>
      </c>
      <c r="V93" s="72" t="s">
        <v>3145</v>
      </c>
      <c r="W93" s="210" t="s">
        <v>3142</v>
      </c>
      <c r="X93" s="210" t="s">
        <v>3139</v>
      </c>
      <c r="Y93" s="209" t="s">
        <v>3139</v>
      </c>
      <c r="Z93" s="209" t="s">
        <v>3152</v>
      </c>
      <c r="AA93" s="211" t="s">
        <v>3147</v>
      </c>
      <c r="AB93" s="208" t="s">
        <v>3152</v>
      </c>
      <c r="AC93" s="208" t="s">
        <v>3147</v>
      </c>
      <c r="AD93" s="208" t="s">
        <v>3146</v>
      </c>
      <c r="AE93" s="208" t="s">
        <v>3171</v>
      </c>
      <c r="AF93" s="208" t="s">
        <v>3173</v>
      </c>
      <c r="AG93" s="72" t="s">
        <v>3163</v>
      </c>
      <c r="AH93" s="72" t="s">
        <v>3160</v>
      </c>
      <c r="AI93" s="72" t="s">
        <v>3160</v>
      </c>
      <c r="AJ93" s="72" t="s">
        <v>3257</v>
      </c>
      <c r="AK93" s="72" t="s">
        <v>3179</v>
      </c>
      <c r="AL93" s="210" t="s">
        <v>3181</v>
      </c>
      <c r="AM93" s="72" t="s">
        <v>3180</v>
      </c>
      <c r="AN93" s="208" t="s">
        <v>3152</v>
      </c>
      <c r="AO93" s="208" t="s">
        <v>3136</v>
      </c>
      <c r="AP93" s="234" t="s">
        <v>3140</v>
      </c>
      <c r="AQ93" s="208" t="s">
        <v>3136</v>
      </c>
      <c r="AR93" s="234" t="s">
        <v>3140</v>
      </c>
      <c r="AS93" s="208" t="s">
        <v>3136</v>
      </c>
      <c r="AT93" s="208" t="s">
        <v>3136</v>
      </c>
      <c r="AU93" s="208" t="s">
        <v>3136</v>
      </c>
      <c r="AV93" s="208" t="s">
        <v>3136</v>
      </c>
      <c r="AW93" s="208" t="s">
        <v>3136</v>
      </c>
      <c r="AX93" s="210" t="s">
        <v>3184</v>
      </c>
      <c r="AY93" s="208" t="s">
        <v>3198</v>
      </c>
      <c r="AZ93" s="208" t="s">
        <v>3198</v>
      </c>
      <c r="BA93" s="208" t="s">
        <v>3198</v>
      </c>
      <c r="BB93" s="208" t="s">
        <v>3198</v>
      </c>
      <c r="BC93" s="259" t="s">
        <v>3198</v>
      </c>
      <c r="BD93" s="260" t="s">
        <v>3198</v>
      </c>
      <c r="BE93" s="258" t="s">
        <v>3198</v>
      </c>
      <c r="BF93" s="208" t="s">
        <v>3198</v>
      </c>
      <c r="BG93" s="208" t="s">
        <v>3198</v>
      </c>
      <c r="BH93" s="208" t="s">
        <v>3198</v>
      </c>
      <c r="BI93" s="208" t="s">
        <v>3198</v>
      </c>
      <c r="BJ93" s="208" t="s">
        <v>3198</v>
      </c>
      <c r="BK93" s="208" t="s">
        <v>3198</v>
      </c>
      <c r="BL93" s="208" t="s">
        <v>3198</v>
      </c>
      <c r="BM93" s="208" t="s">
        <v>3198</v>
      </c>
      <c r="BN93" s="208" t="s">
        <v>3201</v>
      </c>
      <c r="BO93" s="208" t="s">
        <v>3259</v>
      </c>
      <c r="BP93" s="208" t="s">
        <v>3201</v>
      </c>
      <c r="BQ93" s="208" t="s">
        <v>3201</v>
      </c>
      <c r="BR93" s="208" t="s">
        <v>3201</v>
      </c>
      <c r="BS93" s="208" t="s">
        <v>3201</v>
      </c>
      <c r="BT93" s="208" t="s">
        <v>3201</v>
      </c>
      <c r="BU93" s="208" t="s">
        <v>3201</v>
      </c>
      <c r="BV93" s="208" t="s">
        <v>3201</v>
      </c>
      <c r="BW93" s="208" t="s">
        <v>3201</v>
      </c>
      <c r="BX93" s="72" t="s">
        <v>3233</v>
      </c>
      <c r="BY93" s="207" t="s">
        <v>3232</v>
      </c>
      <c r="BZ93" s="207" t="s">
        <v>3231</v>
      </c>
      <c r="CA93" s="207" t="s">
        <v>3229</v>
      </c>
      <c r="CB93" s="207" t="s">
        <v>3230</v>
      </c>
      <c r="CC93" s="234" t="s">
        <v>3228</v>
      </c>
      <c r="CD93" s="208" t="s">
        <v>3136</v>
      </c>
      <c r="CE93" s="208" t="s">
        <v>3147</v>
      </c>
      <c r="CF93" s="208" t="s">
        <v>3254</v>
      </c>
      <c r="CG93" s="207" t="s">
        <v>3373</v>
      </c>
      <c r="CH93" s="208" t="s">
        <v>3239</v>
      </c>
      <c r="CI93" s="208" t="s">
        <v>3240</v>
      </c>
      <c r="CJ93" s="212" t="s">
        <v>3256</v>
      </c>
      <c r="CK93" s="208" t="s">
        <v>3243</v>
      </c>
      <c r="CL93" s="208" t="s">
        <v>3372</v>
      </c>
      <c r="CM93" s="208" t="s">
        <v>3247</v>
      </c>
      <c r="CN93" s="208" t="s">
        <v>3248</v>
      </c>
      <c r="CO93" s="208" t="s">
        <v>3251</v>
      </c>
      <c r="CP93" s="208" t="s">
        <v>3251</v>
      </c>
    </row>
    <row r="94" spans="1:94">
      <c r="A94">
        <v>237</v>
      </c>
      <c r="B94">
        <v>4</v>
      </c>
      <c r="C94" t="s">
        <v>65</v>
      </c>
      <c r="D94" t="s">
        <v>66</v>
      </c>
      <c r="E94">
        <f t="shared" si="3"/>
        <v>15</v>
      </c>
      <c r="F94" t="s">
        <v>66</v>
      </c>
      <c r="K94" s="1" t="s">
        <v>303</v>
      </c>
      <c r="L94" s="1">
        <f>VLOOKUP(K94,context!K$2:N$349,3,FALSE)</f>
        <v>0</v>
      </c>
      <c r="M94" s="1">
        <f>VLOOKUP(K94,context!K$2:N$349,4,FALSE)</f>
        <v>1</v>
      </c>
      <c r="N94" s="205" t="s">
        <v>3164</v>
      </c>
      <c r="O94" s="211" t="s">
        <v>3147</v>
      </c>
      <c r="P94" s="209" t="s">
        <v>3147</v>
      </c>
      <c r="Q94" s="205" t="s">
        <v>3147</v>
      </c>
      <c r="R94" s="72" t="s">
        <v>3144</v>
      </c>
      <c r="S94" s="208" t="s">
        <v>3136</v>
      </c>
      <c r="T94" s="210" t="s">
        <v>3144</v>
      </c>
      <c r="U94" s="208" t="s">
        <v>3146</v>
      </c>
      <c r="V94" s="72" t="s">
        <v>3145</v>
      </c>
      <c r="W94" s="210" t="s">
        <v>3142</v>
      </c>
      <c r="X94" s="210" t="s">
        <v>3139</v>
      </c>
      <c r="Y94" s="209" t="s">
        <v>3139</v>
      </c>
      <c r="Z94" s="209" t="s">
        <v>3152</v>
      </c>
      <c r="AA94" s="211" t="s">
        <v>3147</v>
      </c>
      <c r="AB94" s="208" t="s">
        <v>3152</v>
      </c>
      <c r="AC94" s="208" t="s">
        <v>3147</v>
      </c>
      <c r="AD94" s="208" t="s">
        <v>3146</v>
      </c>
      <c r="AE94" s="208" t="s">
        <v>3171</v>
      </c>
      <c r="AF94" s="208" t="s">
        <v>3173</v>
      </c>
      <c r="AG94" s="72" t="s">
        <v>3163</v>
      </c>
      <c r="AH94" s="72" t="s">
        <v>3160</v>
      </c>
      <c r="AI94" s="72" t="s">
        <v>3160</v>
      </c>
      <c r="AJ94" s="72" t="s">
        <v>3257</v>
      </c>
      <c r="AK94" s="72" t="s">
        <v>3179</v>
      </c>
      <c r="AL94" s="210" t="s">
        <v>3181</v>
      </c>
      <c r="AM94" s="72" t="s">
        <v>3180</v>
      </c>
      <c r="AN94" s="208" t="s">
        <v>3152</v>
      </c>
      <c r="AO94" s="208" t="s">
        <v>3136</v>
      </c>
      <c r="AP94" s="234" t="s">
        <v>3140</v>
      </c>
      <c r="AQ94" s="208" t="s">
        <v>3136</v>
      </c>
      <c r="AR94" s="234" t="s">
        <v>3140</v>
      </c>
      <c r="AS94" s="208" t="s">
        <v>3136</v>
      </c>
      <c r="AT94" s="208" t="s">
        <v>3136</v>
      </c>
      <c r="AU94" s="208" t="s">
        <v>3136</v>
      </c>
      <c r="AV94" s="208" t="s">
        <v>3136</v>
      </c>
      <c r="AW94" s="208" t="s">
        <v>3136</v>
      </c>
      <c r="AX94" s="210" t="s">
        <v>3184</v>
      </c>
      <c r="AY94" s="208" t="s">
        <v>3198</v>
      </c>
      <c r="AZ94" s="208" t="s">
        <v>3198</v>
      </c>
      <c r="BA94" s="208" t="s">
        <v>3198</v>
      </c>
      <c r="BB94" s="208" t="s">
        <v>3198</v>
      </c>
      <c r="BC94" s="258" t="s">
        <v>3198</v>
      </c>
      <c r="BD94" s="258" t="s">
        <v>3198</v>
      </c>
      <c r="BE94" s="258" t="s">
        <v>3198</v>
      </c>
      <c r="BF94" s="208" t="s">
        <v>3198</v>
      </c>
      <c r="BG94" s="208" t="s">
        <v>3198</v>
      </c>
      <c r="BH94" s="208" t="s">
        <v>3198</v>
      </c>
      <c r="BI94" s="208" t="s">
        <v>3198</v>
      </c>
      <c r="BJ94" s="208" t="s">
        <v>3198</v>
      </c>
      <c r="BK94" s="208" t="s">
        <v>3198</v>
      </c>
      <c r="BL94" s="208" t="s">
        <v>3198</v>
      </c>
      <c r="BM94" s="208" t="s">
        <v>3198</v>
      </c>
      <c r="BN94" s="208" t="s">
        <v>3201</v>
      </c>
      <c r="BO94" s="208" t="s">
        <v>3259</v>
      </c>
      <c r="BP94" s="208" t="s">
        <v>3201</v>
      </c>
      <c r="BQ94" s="208" t="s">
        <v>3201</v>
      </c>
      <c r="BR94" s="208" t="s">
        <v>3201</v>
      </c>
      <c r="BS94" s="208" t="s">
        <v>3201</v>
      </c>
      <c r="BT94" s="208" t="s">
        <v>3201</v>
      </c>
      <c r="BU94" s="208" t="s">
        <v>3201</v>
      </c>
      <c r="BV94" s="208" t="s">
        <v>3201</v>
      </c>
      <c r="BW94" s="208" t="s">
        <v>3201</v>
      </c>
      <c r="BX94" s="72" t="s">
        <v>3233</v>
      </c>
      <c r="BY94" s="207" t="s">
        <v>3232</v>
      </c>
      <c r="BZ94" s="207" t="s">
        <v>3231</v>
      </c>
      <c r="CA94" s="207" t="s">
        <v>3229</v>
      </c>
      <c r="CB94" s="207" t="s">
        <v>3230</v>
      </c>
      <c r="CC94" s="234" t="s">
        <v>3228</v>
      </c>
      <c r="CD94" s="208" t="s">
        <v>3136</v>
      </c>
      <c r="CE94" s="208" t="s">
        <v>3147</v>
      </c>
      <c r="CF94" s="208" t="s">
        <v>3254</v>
      </c>
      <c r="CG94" s="207" t="s">
        <v>3373</v>
      </c>
      <c r="CH94" s="208" t="s">
        <v>3239</v>
      </c>
      <c r="CI94" s="208" t="s">
        <v>3240</v>
      </c>
      <c r="CJ94" s="212" t="s">
        <v>3256</v>
      </c>
      <c r="CK94" s="208" t="s">
        <v>3243</v>
      </c>
      <c r="CL94" s="208" t="s">
        <v>3372</v>
      </c>
      <c r="CM94" s="208" t="s">
        <v>3247</v>
      </c>
      <c r="CN94" s="208" t="s">
        <v>3248</v>
      </c>
      <c r="CO94" s="208" t="s">
        <v>3251</v>
      </c>
      <c r="CP94" s="208" t="s">
        <v>3251</v>
      </c>
    </row>
    <row r="95" spans="1:94">
      <c r="A95">
        <v>243</v>
      </c>
      <c r="B95">
        <v>4</v>
      </c>
      <c r="C95" t="s">
        <v>65</v>
      </c>
      <c r="D95" t="s">
        <v>66</v>
      </c>
      <c r="E95">
        <f t="shared" si="3"/>
        <v>15</v>
      </c>
      <c r="F95" t="s">
        <v>66</v>
      </c>
      <c r="K95" s="1" t="s">
        <v>296</v>
      </c>
      <c r="L95" s="1">
        <f>VLOOKUP(K95,context!K$2:N$349,3,FALSE)</f>
        <v>0</v>
      </c>
      <c r="M95" s="1">
        <f>VLOOKUP(K95,context!K$2:N$349,4,FALSE)</f>
        <v>1</v>
      </c>
      <c r="N95" s="205" t="s">
        <v>3164</v>
      </c>
      <c r="O95" s="211" t="s">
        <v>3147</v>
      </c>
      <c r="P95" s="209" t="s">
        <v>3147</v>
      </c>
      <c r="Q95" s="205" t="s">
        <v>3147</v>
      </c>
      <c r="R95" s="72" t="s">
        <v>3144</v>
      </c>
      <c r="S95" s="208" t="s">
        <v>3136</v>
      </c>
      <c r="T95" s="210" t="s">
        <v>3144</v>
      </c>
      <c r="U95" s="208" t="s">
        <v>3146</v>
      </c>
      <c r="V95" s="72" t="s">
        <v>3145</v>
      </c>
      <c r="W95" s="72" t="s">
        <v>3142</v>
      </c>
      <c r="X95" s="210" t="s">
        <v>3139</v>
      </c>
      <c r="Y95" s="211" t="s">
        <v>3139</v>
      </c>
      <c r="Z95" s="209" t="s">
        <v>3152</v>
      </c>
      <c r="AA95" s="211" t="s">
        <v>3147</v>
      </c>
      <c r="AB95" s="208" t="s">
        <v>3152</v>
      </c>
      <c r="AC95" s="208" t="s">
        <v>3147</v>
      </c>
      <c r="AD95" s="208" t="s">
        <v>3146</v>
      </c>
      <c r="AE95" s="210" t="s">
        <v>3171</v>
      </c>
      <c r="AF95" s="210" t="s">
        <v>3173</v>
      </c>
      <c r="AG95" s="72" t="s">
        <v>3163</v>
      </c>
      <c r="AH95" s="72" t="s">
        <v>3160</v>
      </c>
      <c r="AI95" s="72" t="s">
        <v>3160</v>
      </c>
      <c r="AJ95" s="72" t="s">
        <v>3257</v>
      </c>
      <c r="AK95" s="72" t="s">
        <v>3179</v>
      </c>
      <c r="AL95" s="210" t="s">
        <v>3181</v>
      </c>
      <c r="AM95" s="72" t="s">
        <v>3180</v>
      </c>
      <c r="AN95" s="208" t="s">
        <v>3152</v>
      </c>
      <c r="AO95" s="208" t="s">
        <v>3136</v>
      </c>
      <c r="AP95" s="234" t="s">
        <v>3140</v>
      </c>
      <c r="AQ95" s="208" t="s">
        <v>3136</v>
      </c>
      <c r="AR95" s="234" t="s">
        <v>3140</v>
      </c>
      <c r="AS95" s="208" t="s">
        <v>3136</v>
      </c>
      <c r="AT95" s="208" t="s">
        <v>3136</v>
      </c>
      <c r="AU95" s="208" t="s">
        <v>3136</v>
      </c>
      <c r="AV95" s="208" t="s">
        <v>3136</v>
      </c>
      <c r="AW95" s="208" t="s">
        <v>3136</v>
      </c>
      <c r="AX95" s="210" t="s">
        <v>3184</v>
      </c>
      <c r="AY95" s="208" t="s">
        <v>3198</v>
      </c>
      <c r="AZ95" s="208" t="s">
        <v>3198</v>
      </c>
      <c r="BA95" s="208" t="s">
        <v>3198</v>
      </c>
      <c r="BB95" s="208" t="s">
        <v>3198</v>
      </c>
      <c r="BC95" s="258" t="s">
        <v>3198</v>
      </c>
      <c r="BD95" s="258" t="s">
        <v>3198</v>
      </c>
      <c r="BE95" s="258" t="s">
        <v>3198</v>
      </c>
      <c r="BF95" s="208" t="s">
        <v>3198</v>
      </c>
      <c r="BG95" s="208" t="s">
        <v>3198</v>
      </c>
      <c r="BH95" s="208" t="s">
        <v>3198</v>
      </c>
      <c r="BI95" s="208" t="s">
        <v>3198</v>
      </c>
      <c r="BJ95" s="208" t="s">
        <v>3198</v>
      </c>
      <c r="BK95" s="208" t="s">
        <v>3198</v>
      </c>
      <c r="BL95" s="208" t="s">
        <v>3198</v>
      </c>
      <c r="BM95" s="208" t="s">
        <v>3198</v>
      </c>
      <c r="BN95" s="208" t="s">
        <v>3201</v>
      </c>
      <c r="BO95" s="208" t="s">
        <v>3259</v>
      </c>
      <c r="BP95" s="208" t="s">
        <v>3201</v>
      </c>
      <c r="BQ95" s="208" t="s">
        <v>3201</v>
      </c>
      <c r="BR95" s="208" t="s">
        <v>3201</v>
      </c>
      <c r="BS95" s="208" t="s">
        <v>3201</v>
      </c>
      <c r="BT95" s="208" t="s">
        <v>3201</v>
      </c>
      <c r="BU95" s="208" t="s">
        <v>3201</v>
      </c>
      <c r="BV95" s="208" t="s">
        <v>3201</v>
      </c>
      <c r="BW95" s="208" t="s">
        <v>3201</v>
      </c>
      <c r="BX95" s="72" t="s">
        <v>3233</v>
      </c>
      <c r="BY95" s="207" t="s">
        <v>3232</v>
      </c>
      <c r="BZ95" s="207" t="s">
        <v>3231</v>
      </c>
      <c r="CA95" s="207" t="s">
        <v>3229</v>
      </c>
      <c r="CB95" s="207" t="s">
        <v>3230</v>
      </c>
      <c r="CC95" s="234" t="s">
        <v>3228</v>
      </c>
      <c r="CD95" s="208" t="s">
        <v>3136</v>
      </c>
      <c r="CE95" s="208" t="s">
        <v>3147</v>
      </c>
      <c r="CF95" s="208" t="s">
        <v>3254</v>
      </c>
      <c r="CG95" s="207" t="s">
        <v>3373</v>
      </c>
      <c r="CH95" s="208" t="s">
        <v>3239</v>
      </c>
      <c r="CI95" s="208" t="s">
        <v>3240</v>
      </c>
      <c r="CJ95" s="212" t="s">
        <v>3256</v>
      </c>
      <c r="CK95" s="208" t="s">
        <v>3243</v>
      </c>
      <c r="CL95" s="208" t="s">
        <v>3372</v>
      </c>
      <c r="CM95" s="208" t="s">
        <v>3247</v>
      </c>
      <c r="CN95" s="208" t="s">
        <v>3248</v>
      </c>
      <c r="CO95" s="208" t="s">
        <v>3251</v>
      </c>
      <c r="CP95" s="208" t="s">
        <v>3251</v>
      </c>
    </row>
    <row r="96" spans="1:94">
      <c r="A96">
        <v>245</v>
      </c>
      <c r="B96">
        <v>4</v>
      </c>
      <c r="C96" t="s">
        <v>65</v>
      </c>
      <c r="D96" t="s">
        <v>66</v>
      </c>
      <c r="E96">
        <f t="shared" si="3"/>
        <v>15</v>
      </c>
      <c r="F96" t="s">
        <v>66</v>
      </c>
      <c r="K96" s="1" t="s">
        <v>431</v>
      </c>
      <c r="L96" s="1">
        <f>VLOOKUP(K96,context!K$2:N$349,3,FALSE)</f>
        <v>0</v>
      </c>
      <c r="M96" s="1">
        <f>VLOOKUP(K96,context!K$2:N$349,4,FALSE)</f>
        <v>1</v>
      </c>
      <c r="N96" s="205" t="s">
        <v>3164</v>
      </c>
      <c r="O96" s="211" t="s">
        <v>3147</v>
      </c>
      <c r="P96" s="209" t="s">
        <v>3147</v>
      </c>
      <c r="Q96" s="205" t="s">
        <v>3147</v>
      </c>
      <c r="R96" s="72" t="s">
        <v>3144</v>
      </c>
      <c r="S96" s="208" t="s">
        <v>3136</v>
      </c>
      <c r="T96" s="210" t="s">
        <v>3144</v>
      </c>
      <c r="U96" s="208" t="s">
        <v>3146</v>
      </c>
      <c r="V96" s="72" t="s">
        <v>3145</v>
      </c>
      <c r="W96" s="210" t="s">
        <v>3142</v>
      </c>
      <c r="X96" s="210" t="s">
        <v>3139</v>
      </c>
      <c r="Y96" s="211" t="s">
        <v>3139</v>
      </c>
      <c r="Z96" s="209" t="s">
        <v>3152</v>
      </c>
      <c r="AA96" s="211" t="s">
        <v>3147</v>
      </c>
      <c r="AB96" s="208" t="s">
        <v>3152</v>
      </c>
      <c r="AC96" s="208" t="s">
        <v>3147</v>
      </c>
      <c r="AD96" s="208" t="s">
        <v>3146</v>
      </c>
      <c r="AE96" s="210" t="s">
        <v>3171</v>
      </c>
      <c r="AF96" s="210" t="s">
        <v>3173</v>
      </c>
      <c r="AG96" s="72" t="s">
        <v>3163</v>
      </c>
      <c r="AH96" s="72" t="s">
        <v>3160</v>
      </c>
      <c r="AI96" s="72" t="s">
        <v>3160</v>
      </c>
      <c r="AJ96" s="72" t="s">
        <v>3257</v>
      </c>
      <c r="AK96" s="72" t="s">
        <v>3179</v>
      </c>
      <c r="AL96" s="210" t="s">
        <v>3181</v>
      </c>
      <c r="AM96" s="72" t="s">
        <v>3180</v>
      </c>
      <c r="AN96" s="208" t="s">
        <v>3152</v>
      </c>
      <c r="AO96" s="208" t="s">
        <v>3136</v>
      </c>
      <c r="AP96" s="234" t="s">
        <v>3140</v>
      </c>
      <c r="AQ96" s="208" t="s">
        <v>3136</v>
      </c>
      <c r="AR96" s="234" t="s">
        <v>3140</v>
      </c>
      <c r="AS96" s="208" t="s">
        <v>3136</v>
      </c>
      <c r="AT96" s="208" t="s">
        <v>3136</v>
      </c>
      <c r="AU96" s="208" t="s">
        <v>3136</v>
      </c>
      <c r="AV96" s="208" t="s">
        <v>3136</v>
      </c>
      <c r="AW96" s="208" t="s">
        <v>3136</v>
      </c>
      <c r="AX96" s="210" t="s">
        <v>3184</v>
      </c>
      <c r="AY96" s="208" t="s">
        <v>3198</v>
      </c>
      <c r="AZ96" s="208" t="s">
        <v>3198</v>
      </c>
      <c r="BA96" s="208" t="s">
        <v>3198</v>
      </c>
      <c r="BB96" s="207" t="s">
        <v>3198</v>
      </c>
      <c r="BC96" s="258" t="s">
        <v>3198</v>
      </c>
      <c r="BD96" s="258" t="s">
        <v>3198</v>
      </c>
      <c r="BE96" s="258" t="s">
        <v>3198</v>
      </c>
      <c r="BF96" s="208" t="s">
        <v>3198</v>
      </c>
      <c r="BG96" s="208" t="s">
        <v>3198</v>
      </c>
      <c r="BH96" s="208" t="s">
        <v>3198</v>
      </c>
      <c r="BI96" s="208" t="s">
        <v>3198</v>
      </c>
      <c r="BJ96" s="208" t="s">
        <v>3198</v>
      </c>
      <c r="BK96" s="208" t="s">
        <v>3198</v>
      </c>
      <c r="BL96" s="208" t="s">
        <v>3198</v>
      </c>
      <c r="BM96" s="208" t="s">
        <v>3198</v>
      </c>
      <c r="BN96" s="208" t="s">
        <v>3201</v>
      </c>
      <c r="BO96" s="208" t="s">
        <v>3259</v>
      </c>
      <c r="BP96" s="208" t="s">
        <v>3201</v>
      </c>
      <c r="BQ96" s="208" t="s">
        <v>3201</v>
      </c>
      <c r="BR96" s="208" t="s">
        <v>3201</v>
      </c>
      <c r="BS96" s="208" t="s">
        <v>3201</v>
      </c>
      <c r="BT96" s="208" t="s">
        <v>3201</v>
      </c>
      <c r="BU96" s="208" t="s">
        <v>3201</v>
      </c>
      <c r="BV96" s="208" t="s">
        <v>3201</v>
      </c>
      <c r="BW96" s="208" t="s">
        <v>3201</v>
      </c>
      <c r="BX96" s="72" t="s">
        <v>3233</v>
      </c>
      <c r="BY96" s="207" t="s">
        <v>3232</v>
      </c>
      <c r="BZ96" s="207" t="s">
        <v>3231</v>
      </c>
      <c r="CA96" s="207" t="s">
        <v>3229</v>
      </c>
      <c r="CB96" s="207" t="s">
        <v>3230</v>
      </c>
      <c r="CC96" s="234" t="s">
        <v>3228</v>
      </c>
      <c r="CD96" s="208" t="s">
        <v>3136</v>
      </c>
      <c r="CE96" s="208" t="s">
        <v>3147</v>
      </c>
      <c r="CF96" s="208" t="s">
        <v>3254</v>
      </c>
      <c r="CG96" s="207" t="s">
        <v>3373</v>
      </c>
      <c r="CH96" s="208" t="s">
        <v>3239</v>
      </c>
      <c r="CI96" s="208" t="s">
        <v>3240</v>
      </c>
      <c r="CJ96" s="212" t="s">
        <v>3256</v>
      </c>
      <c r="CK96" s="208" t="s">
        <v>3243</v>
      </c>
      <c r="CL96" s="208" t="s">
        <v>3372</v>
      </c>
      <c r="CM96" s="208" t="s">
        <v>3247</v>
      </c>
      <c r="CN96" s="208" t="s">
        <v>3248</v>
      </c>
      <c r="CO96" s="208" t="s">
        <v>3251</v>
      </c>
      <c r="CP96" s="208" t="s">
        <v>3251</v>
      </c>
    </row>
    <row r="97" spans="1:94">
      <c r="A97">
        <v>246</v>
      </c>
      <c r="B97">
        <v>4</v>
      </c>
      <c r="C97" t="s">
        <v>65</v>
      </c>
      <c r="D97" t="s">
        <v>66</v>
      </c>
      <c r="E97">
        <f t="shared" si="3"/>
        <v>15</v>
      </c>
      <c r="F97" t="s">
        <v>66</v>
      </c>
      <c r="K97" s="1" t="s">
        <v>1007</v>
      </c>
      <c r="L97" s="1">
        <f>VLOOKUP(K97,context!K$2:N$349,3,FALSE)</f>
        <v>0</v>
      </c>
      <c r="M97" s="1">
        <f>VLOOKUP(K97,context!K$2:N$349,4,FALSE)</f>
        <v>1</v>
      </c>
      <c r="N97" s="205" t="s">
        <v>3164</v>
      </c>
      <c r="O97" s="211" t="s">
        <v>3147</v>
      </c>
      <c r="P97" s="209" t="s">
        <v>3147</v>
      </c>
      <c r="Q97" s="205" t="s">
        <v>3147</v>
      </c>
      <c r="R97" s="72" t="s">
        <v>3144</v>
      </c>
      <c r="S97" s="208" t="s">
        <v>3136</v>
      </c>
      <c r="T97" s="210" t="s">
        <v>3144</v>
      </c>
      <c r="U97" s="208" t="s">
        <v>3146</v>
      </c>
      <c r="V97" s="72" t="s">
        <v>3145</v>
      </c>
      <c r="W97" s="210" t="s">
        <v>3142</v>
      </c>
      <c r="X97" s="208" t="s">
        <v>3139</v>
      </c>
      <c r="Y97" s="209" t="s">
        <v>3139</v>
      </c>
      <c r="Z97" s="209" t="s">
        <v>3152</v>
      </c>
      <c r="AA97" s="211" t="s">
        <v>3147</v>
      </c>
      <c r="AB97" s="208" t="s">
        <v>3152</v>
      </c>
      <c r="AC97" s="208" t="s">
        <v>3147</v>
      </c>
      <c r="AD97" s="208" t="s">
        <v>3146</v>
      </c>
      <c r="AE97" s="208" t="s">
        <v>3171</v>
      </c>
      <c r="AF97" s="208" t="s">
        <v>3173</v>
      </c>
      <c r="AG97" s="72" t="s">
        <v>3163</v>
      </c>
      <c r="AH97" s="72" t="s">
        <v>3160</v>
      </c>
      <c r="AI97" s="72" t="s">
        <v>3160</v>
      </c>
      <c r="AJ97" s="72" t="s">
        <v>3257</v>
      </c>
      <c r="AK97" s="72" t="s">
        <v>3179</v>
      </c>
      <c r="AL97" s="210" t="s">
        <v>3181</v>
      </c>
      <c r="AM97" s="72" t="s">
        <v>3180</v>
      </c>
      <c r="AN97" s="208" t="s">
        <v>3152</v>
      </c>
      <c r="AO97" s="208" t="s">
        <v>3136</v>
      </c>
      <c r="AP97" s="234" t="s">
        <v>3140</v>
      </c>
      <c r="AQ97" s="208" t="s">
        <v>3136</v>
      </c>
      <c r="AR97" s="234" t="s">
        <v>3140</v>
      </c>
      <c r="AS97" s="208" t="s">
        <v>3136</v>
      </c>
      <c r="AT97" s="208" t="s">
        <v>3136</v>
      </c>
      <c r="AU97" s="208" t="s">
        <v>3136</v>
      </c>
      <c r="AV97" s="208" t="s">
        <v>3136</v>
      </c>
      <c r="AW97" s="208" t="s">
        <v>3136</v>
      </c>
      <c r="AX97" s="210" t="s">
        <v>3184</v>
      </c>
      <c r="AY97" s="208" t="s">
        <v>3198</v>
      </c>
      <c r="AZ97" s="208" t="s">
        <v>3198</v>
      </c>
      <c r="BA97" s="208" t="s">
        <v>3198</v>
      </c>
      <c r="BB97" s="208" t="s">
        <v>3198</v>
      </c>
      <c r="BC97" s="258" t="s">
        <v>3198</v>
      </c>
      <c r="BD97" s="258" t="s">
        <v>3198</v>
      </c>
      <c r="BE97" s="258" t="s">
        <v>3198</v>
      </c>
      <c r="BF97" s="208" t="s">
        <v>3198</v>
      </c>
      <c r="BG97" s="208" t="s">
        <v>3198</v>
      </c>
      <c r="BH97" s="208" t="s">
        <v>3198</v>
      </c>
      <c r="BI97" s="208" t="s">
        <v>3198</v>
      </c>
      <c r="BJ97" s="208" t="s">
        <v>3198</v>
      </c>
      <c r="BK97" s="208" t="s">
        <v>3198</v>
      </c>
      <c r="BL97" s="208" t="s">
        <v>3198</v>
      </c>
      <c r="BM97" s="208" t="s">
        <v>3198</v>
      </c>
      <c r="BN97" s="208" t="s">
        <v>3201</v>
      </c>
      <c r="BO97" s="208" t="s">
        <v>3259</v>
      </c>
      <c r="BP97" s="208" t="s">
        <v>3201</v>
      </c>
      <c r="BQ97" s="208" t="s">
        <v>3201</v>
      </c>
      <c r="BR97" s="208" t="s">
        <v>3201</v>
      </c>
      <c r="BS97" s="208" t="s">
        <v>3201</v>
      </c>
      <c r="BT97" s="208" t="s">
        <v>3201</v>
      </c>
      <c r="BU97" s="208" t="s">
        <v>3201</v>
      </c>
      <c r="BV97" s="208" t="s">
        <v>3201</v>
      </c>
      <c r="BW97" s="208" t="s">
        <v>3201</v>
      </c>
      <c r="BX97" s="72" t="s">
        <v>3233</v>
      </c>
      <c r="BY97" s="207" t="s">
        <v>3232</v>
      </c>
      <c r="BZ97" s="207" t="s">
        <v>3231</v>
      </c>
      <c r="CA97" s="207" t="s">
        <v>3229</v>
      </c>
      <c r="CB97" s="207" t="s">
        <v>3230</v>
      </c>
      <c r="CC97" s="234" t="s">
        <v>3228</v>
      </c>
      <c r="CD97" s="208" t="s">
        <v>3136</v>
      </c>
      <c r="CE97" s="208" t="s">
        <v>3147</v>
      </c>
      <c r="CF97" s="208" t="s">
        <v>3254</v>
      </c>
      <c r="CG97" s="207" t="s">
        <v>3373</v>
      </c>
      <c r="CH97" s="208" t="s">
        <v>3239</v>
      </c>
      <c r="CI97" s="208" t="s">
        <v>3240</v>
      </c>
      <c r="CJ97" s="212" t="s">
        <v>3256</v>
      </c>
      <c r="CK97" s="208" t="s">
        <v>3243</v>
      </c>
      <c r="CL97" s="208" t="s">
        <v>3372</v>
      </c>
      <c r="CM97" s="208" t="s">
        <v>3247</v>
      </c>
      <c r="CN97" s="208" t="s">
        <v>3248</v>
      </c>
      <c r="CO97" s="208" t="s">
        <v>3251</v>
      </c>
      <c r="CP97" s="208" t="s">
        <v>3251</v>
      </c>
    </row>
    <row r="98" spans="1:94">
      <c r="A98">
        <v>258</v>
      </c>
      <c r="B98">
        <v>4</v>
      </c>
      <c r="C98" t="s">
        <v>65</v>
      </c>
      <c r="D98" t="s">
        <v>66</v>
      </c>
      <c r="E98">
        <f t="shared" si="3"/>
        <v>15</v>
      </c>
      <c r="F98" t="s">
        <v>66</v>
      </c>
      <c r="K98" s="1" t="s">
        <v>297</v>
      </c>
      <c r="L98" s="1">
        <f>VLOOKUP(K98,context!K$2:N$349,3,FALSE)</f>
        <v>0</v>
      </c>
      <c r="M98" s="1">
        <f>VLOOKUP(K98,context!K$2:N$349,4,FALSE)</f>
        <v>1</v>
      </c>
      <c r="N98" s="205" t="s">
        <v>3164</v>
      </c>
      <c r="O98" s="211" t="s">
        <v>3147</v>
      </c>
      <c r="P98" s="209" t="s">
        <v>3147</v>
      </c>
      <c r="Q98" s="205" t="s">
        <v>3147</v>
      </c>
      <c r="R98" s="72" t="s">
        <v>3144</v>
      </c>
      <c r="S98" s="208" t="s">
        <v>3136</v>
      </c>
      <c r="T98" s="210" t="s">
        <v>3144</v>
      </c>
      <c r="U98" s="208" t="s">
        <v>3146</v>
      </c>
      <c r="V98" s="72" t="s">
        <v>3145</v>
      </c>
      <c r="W98" s="210" t="s">
        <v>3142</v>
      </c>
      <c r="X98" s="208" t="s">
        <v>3139</v>
      </c>
      <c r="Y98" s="209" t="s">
        <v>3139</v>
      </c>
      <c r="Z98" s="206" t="s">
        <v>3152</v>
      </c>
      <c r="AA98" s="211" t="s">
        <v>3147</v>
      </c>
      <c r="AB98" s="207" t="s">
        <v>3152</v>
      </c>
      <c r="AC98" s="207" t="s">
        <v>3147</v>
      </c>
      <c r="AD98" s="207" t="s">
        <v>3146</v>
      </c>
      <c r="AE98" s="210" t="s">
        <v>3171</v>
      </c>
      <c r="AF98" s="210" t="s">
        <v>3173</v>
      </c>
      <c r="AG98" s="72" t="s">
        <v>3163</v>
      </c>
      <c r="AH98" s="72" t="s">
        <v>3160</v>
      </c>
      <c r="AI98" s="72" t="s">
        <v>3160</v>
      </c>
      <c r="AJ98" s="72" t="s">
        <v>3257</v>
      </c>
      <c r="AK98" s="72" t="s">
        <v>3179</v>
      </c>
      <c r="AL98" s="210" t="s">
        <v>3181</v>
      </c>
      <c r="AM98" s="72" t="s">
        <v>3180</v>
      </c>
      <c r="AN98" s="208" t="s">
        <v>3152</v>
      </c>
      <c r="AO98" s="208" t="s">
        <v>3136</v>
      </c>
      <c r="AP98" s="234" t="s">
        <v>3140</v>
      </c>
      <c r="AQ98" s="208" t="s">
        <v>3136</v>
      </c>
      <c r="AR98" s="208" t="s">
        <v>3136</v>
      </c>
      <c r="AS98" s="208" t="s">
        <v>3136</v>
      </c>
      <c r="AT98" s="208" t="s">
        <v>3136</v>
      </c>
      <c r="AU98" s="208" t="s">
        <v>3136</v>
      </c>
      <c r="AV98" s="208" t="s">
        <v>3136</v>
      </c>
      <c r="AW98" s="208" t="s">
        <v>3136</v>
      </c>
      <c r="AX98" s="210" t="s">
        <v>3184</v>
      </c>
      <c r="AY98" s="208" t="s">
        <v>3198</v>
      </c>
      <c r="AZ98" s="208" t="s">
        <v>3198</v>
      </c>
      <c r="BA98" s="208" t="s">
        <v>3198</v>
      </c>
      <c r="BB98" s="208" t="s">
        <v>3198</v>
      </c>
      <c r="BC98" s="258" t="s">
        <v>3198</v>
      </c>
      <c r="BD98" s="258" t="s">
        <v>3198</v>
      </c>
      <c r="BE98" s="258" t="s">
        <v>3198</v>
      </c>
      <c r="BF98" s="208" t="s">
        <v>3198</v>
      </c>
      <c r="BG98" s="208" t="s">
        <v>3198</v>
      </c>
      <c r="BH98" s="208" t="s">
        <v>3198</v>
      </c>
      <c r="BI98" s="208" t="s">
        <v>3198</v>
      </c>
      <c r="BJ98" s="208" t="s">
        <v>3198</v>
      </c>
      <c r="BK98" s="208" t="s">
        <v>3198</v>
      </c>
      <c r="BL98" s="208" t="s">
        <v>3198</v>
      </c>
      <c r="BM98" s="208" t="s">
        <v>3198</v>
      </c>
      <c r="BN98" s="208" t="s">
        <v>3201</v>
      </c>
      <c r="BO98" s="208" t="s">
        <v>3259</v>
      </c>
      <c r="BP98" s="208" t="s">
        <v>3201</v>
      </c>
      <c r="BQ98" s="208" t="s">
        <v>3201</v>
      </c>
      <c r="BR98" s="208" t="s">
        <v>3201</v>
      </c>
      <c r="BS98" s="208" t="s">
        <v>3201</v>
      </c>
      <c r="BT98" s="208" t="s">
        <v>3201</v>
      </c>
      <c r="BU98" s="208" t="s">
        <v>3201</v>
      </c>
      <c r="BV98" s="208" t="s">
        <v>3201</v>
      </c>
      <c r="BW98" s="208" t="s">
        <v>3201</v>
      </c>
      <c r="BX98" s="72" t="s">
        <v>3233</v>
      </c>
      <c r="BY98" s="207" t="s">
        <v>3232</v>
      </c>
      <c r="BZ98" s="207" t="s">
        <v>3231</v>
      </c>
      <c r="CA98" s="207" t="s">
        <v>3229</v>
      </c>
      <c r="CB98" s="207" t="s">
        <v>3230</v>
      </c>
      <c r="CC98" s="234" t="s">
        <v>3228</v>
      </c>
      <c r="CD98" s="208" t="s">
        <v>3136</v>
      </c>
      <c r="CE98" s="208" t="s">
        <v>3147</v>
      </c>
      <c r="CF98" s="208" t="s">
        <v>3254</v>
      </c>
      <c r="CG98" s="207" t="s">
        <v>3373</v>
      </c>
      <c r="CH98" s="208" t="s">
        <v>3239</v>
      </c>
      <c r="CI98" s="207" t="s">
        <v>3240</v>
      </c>
      <c r="CJ98" s="212" t="s">
        <v>3256</v>
      </c>
      <c r="CK98" s="208" t="s">
        <v>3243</v>
      </c>
      <c r="CL98" s="208" t="s">
        <v>3372</v>
      </c>
      <c r="CM98" s="208" t="s">
        <v>3247</v>
      </c>
      <c r="CN98" s="208" t="s">
        <v>3248</v>
      </c>
      <c r="CO98" s="208" t="s">
        <v>3251</v>
      </c>
      <c r="CP98" s="208" t="s">
        <v>3251</v>
      </c>
    </row>
    <row r="99" spans="1:94">
      <c r="A99">
        <v>259</v>
      </c>
      <c r="B99">
        <v>4</v>
      </c>
      <c r="C99" t="s">
        <v>65</v>
      </c>
      <c r="D99" t="s">
        <v>66</v>
      </c>
      <c r="E99">
        <f t="shared" si="3"/>
        <v>15</v>
      </c>
      <c r="F99" t="s">
        <v>66</v>
      </c>
      <c r="K99" s="1" t="s">
        <v>1050</v>
      </c>
      <c r="L99" s="1">
        <f>VLOOKUP(K99,context!K$2:N$349,3,FALSE)</f>
        <v>0</v>
      </c>
      <c r="M99" s="1">
        <f>VLOOKUP(K99,context!K$2:N$349,4,FALSE)</f>
        <v>1</v>
      </c>
      <c r="N99" s="205" t="s">
        <v>3164</v>
      </c>
      <c r="O99" s="211" t="s">
        <v>3147</v>
      </c>
      <c r="P99" s="209" t="s">
        <v>3147</v>
      </c>
      <c r="Q99" s="205" t="s">
        <v>3147</v>
      </c>
      <c r="R99" s="72" t="s">
        <v>3144</v>
      </c>
      <c r="S99" s="208" t="s">
        <v>3136</v>
      </c>
      <c r="T99" s="210" t="s">
        <v>3144</v>
      </c>
      <c r="U99" s="208" t="s">
        <v>3146</v>
      </c>
      <c r="V99" s="72" t="s">
        <v>3145</v>
      </c>
      <c r="W99" s="210" t="s">
        <v>3142</v>
      </c>
      <c r="X99" s="210" t="s">
        <v>3139</v>
      </c>
      <c r="Y99" s="209" t="s">
        <v>3139</v>
      </c>
      <c r="Z99" s="206" t="s">
        <v>3152</v>
      </c>
      <c r="AA99" s="211" t="s">
        <v>3147</v>
      </c>
      <c r="AB99" s="207" t="s">
        <v>3152</v>
      </c>
      <c r="AC99" s="207" t="s">
        <v>3147</v>
      </c>
      <c r="AD99" s="207" t="s">
        <v>3146</v>
      </c>
      <c r="AE99" s="210" t="s">
        <v>3171</v>
      </c>
      <c r="AF99" s="210" t="s">
        <v>3173</v>
      </c>
      <c r="AG99" s="72" t="s">
        <v>3163</v>
      </c>
      <c r="AH99" s="72" t="s">
        <v>3160</v>
      </c>
      <c r="AI99" s="72" t="s">
        <v>3160</v>
      </c>
      <c r="AJ99" s="72" t="s">
        <v>3257</v>
      </c>
      <c r="AK99" s="72" t="s">
        <v>3179</v>
      </c>
      <c r="AL99" s="210" t="s">
        <v>3181</v>
      </c>
      <c r="AM99" s="72" t="s">
        <v>3180</v>
      </c>
      <c r="AN99" s="208" t="s">
        <v>3152</v>
      </c>
      <c r="AO99" s="208" t="s">
        <v>3136</v>
      </c>
      <c r="AP99" s="234" t="s">
        <v>3140</v>
      </c>
      <c r="AQ99" s="208" t="s">
        <v>3136</v>
      </c>
      <c r="AR99" s="208" t="s">
        <v>3136</v>
      </c>
      <c r="AS99" s="208" t="s">
        <v>3136</v>
      </c>
      <c r="AT99" s="208" t="s">
        <v>3136</v>
      </c>
      <c r="AU99" s="208" t="s">
        <v>3136</v>
      </c>
      <c r="AV99" s="208" t="s">
        <v>3136</v>
      </c>
      <c r="AW99" s="208" t="s">
        <v>3136</v>
      </c>
      <c r="AX99" s="210" t="s">
        <v>3184</v>
      </c>
      <c r="AY99" s="208" t="s">
        <v>3198</v>
      </c>
      <c r="AZ99" s="208" t="s">
        <v>3198</v>
      </c>
      <c r="BA99" s="208" t="s">
        <v>3198</v>
      </c>
      <c r="BB99" s="208" t="s">
        <v>3198</v>
      </c>
      <c r="BC99" s="258" t="s">
        <v>3198</v>
      </c>
      <c r="BD99" s="258" t="s">
        <v>3198</v>
      </c>
      <c r="BE99" s="258" t="s">
        <v>3198</v>
      </c>
      <c r="BF99" s="208" t="s">
        <v>3198</v>
      </c>
      <c r="BG99" s="208" t="s">
        <v>3198</v>
      </c>
      <c r="BH99" s="208" t="s">
        <v>3198</v>
      </c>
      <c r="BI99" s="208" t="s">
        <v>3198</v>
      </c>
      <c r="BJ99" s="208" t="s">
        <v>3198</v>
      </c>
      <c r="BK99" s="208" t="s">
        <v>3198</v>
      </c>
      <c r="BL99" s="208" t="s">
        <v>3198</v>
      </c>
      <c r="BM99" s="208" t="s">
        <v>3198</v>
      </c>
      <c r="BN99" s="208" t="s">
        <v>3201</v>
      </c>
      <c r="BO99" s="208" t="s">
        <v>3259</v>
      </c>
      <c r="BP99" s="208" t="s">
        <v>3201</v>
      </c>
      <c r="BQ99" s="208" t="s">
        <v>3201</v>
      </c>
      <c r="BR99" s="208" t="s">
        <v>3201</v>
      </c>
      <c r="BS99" s="208" t="s">
        <v>3201</v>
      </c>
      <c r="BT99" s="208" t="s">
        <v>3201</v>
      </c>
      <c r="BU99" s="208" t="s">
        <v>3201</v>
      </c>
      <c r="BV99" s="208" t="s">
        <v>3201</v>
      </c>
      <c r="BW99" s="208" t="s">
        <v>3201</v>
      </c>
      <c r="BX99" s="72" t="s">
        <v>3233</v>
      </c>
      <c r="BY99" s="207" t="s">
        <v>3232</v>
      </c>
      <c r="BZ99" s="207" t="s">
        <v>3231</v>
      </c>
      <c r="CA99" s="207" t="s">
        <v>3229</v>
      </c>
      <c r="CB99" s="207" t="s">
        <v>3230</v>
      </c>
      <c r="CC99" s="234" t="s">
        <v>3228</v>
      </c>
      <c r="CD99" s="208" t="s">
        <v>3136</v>
      </c>
      <c r="CE99" s="208" t="s">
        <v>3147</v>
      </c>
      <c r="CF99" s="208" t="s">
        <v>3254</v>
      </c>
      <c r="CG99" s="207" t="s">
        <v>3373</v>
      </c>
      <c r="CH99" s="208" t="s">
        <v>3239</v>
      </c>
      <c r="CI99" s="207" t="s">
        <v>3240</v>
      </c>
      <c r="CJ99" s="212" t="s">
        <v>3256</v>
      </c>
      <c r="CK99" s="208" t="s">
        <v>3243</v>
      </c>
      <c r="CL99" s="208" t="s">
        <v>3372</v>
      </c>
      <c r="CM99" s="208" t="s">
        <v>3247</v>
      </c>
      <c r="CN99" s="208" t="s">
        <v>3248</v>
      </c>
      <c r="CO99" s="208" t="s">
        <v>3251</v>
      </c>
      <c r="CP99" s="208" t="s">
        <v>3251</v>
      </c>
    </row>
    <row r="100" spans="1:94">
      <c r="A100">
        <v>263</v>
      </c>
      <c r="B100">
        <v>4</v>
      </c>
      <c r="C100" t="s">
        <v>65</v>
      </c>
      <c r="D100" t="s">
        <v>66</v>
      </c>
      <c r="E100">
        <f t="shared" si="3"/>
        <v>15</v>
      </c>
      <c r="F100" t="s">
        <v>66</v>
      </c>
      <c r="K100" s="1" t="s">
        <v>2283</v>
      </c>
      <c r="L100" s="1">
        <f>VLOOKUP(K100,context!K$2:N$349,3,FALSE)</f>
        <v>0</v>
      </c>
      <c r="M100" s="1">
        <f>VLOOKUP(K100,context!K$2:N$349,4,FALSE)</f>
        <v>1</v>
      </c>
      <c r="N100" s="205" t="s">
        <v>3164</v>
      </c>
      <c r="O100" s="211" t="s">
        <v>3147</v>
      </c>
      <c r="P100" s="209" t="s">
        <v>3147</v>
      </c>
      <c r="Q100" s="205" t="s">
        <v>3147</v>
      </c>
      <c r="R100" s="72" t="s">
        <v>3144</v>
      </c>
      <c r="S100" s="208" t="s">
        <v>3136</v>
      </c>
      <c r="T100" s="210" t="s">
        <v>3144</v>
      </c>
      <c r="U100" s="208" t="s">
        <v>3146</v>
      </c>
      <c r="V100" s="72" t="s">
        <v>3145</v>
      </c>
      <c r="W100" s="210" t="s">
        <v>3142</v>
      </c>
      <c r="X100" s="210" t="s">
        <v>3139</v>
      </c>
      <c r="Y100" s="209" t="s">
        <v>3139</v>
      </c>
      <c r="Z100" s="206" t="s">
        <v>3152</v>
      </c>
      <c r="AA100" s="211" t="s">
        <v>3147</v>
      </c>
      <c r="AB100" s="207" t="s">
        <v>3152</v>
      </c>
      <c r="AC100" s="207" t="s">
        <v>3147</v>
      </c>
      <c r="AD100" s="207" t="s">
        <v>3146</v>
      </c>
      <c r="AE100" s="210" t="s">
        <v>3171</v>
      </c>
      <c r="AF100" s="210" t="s">
        <v>3173</v>
      </c>
      <c r="AG100" s="72" t="s">
        <v>3163</v>
      </c>
      <c r="AH100" s="72" t="s">
        <v>3160</v>
      </c>
      <c r="AI100" s="72" t="s">
        <v>3160</v>
      </c>
      <c r="AJ100" s="72" t="s">
        <v>3257</v>
      </c>
      <c r="AK100" s="72" t="s">
        <v>3179</v>
      </c>
      <c r="AL100" s="210" t="s">
        <v>3181</v>
      </c>
      <c r="AM100" s="72" t="s">
        <v>3180</v>
      </c>
      <c r="AN100" s="208" t="s">
        <v>3152</v>
      </c>
      <c r="AO100" s="208" t="s">
        <v>3136</v>
      </c>
      <c r="AP100" s="234" t="s">
        <v>3140</v>
      </c>
      <c r="AQ100" s="208" t="s">
        <v>3136</v>
      </c>
      <c r="AR100" s="208" t="s">
        <v>3136</v>
      </c>
      <c r="AS100" s="208" t="s">
        <v>3136</v>
      </c>
      <c r="AT100" s="208" t="s">
        <v>3136</v>
      </c>
      <c r="AU100" s="208" t="s">
        <v>3136</v>
      </c>
      <c r="AV100" s="208" t="s">
        <v>3136</v>
      </c>
      <c r="AW100" s="208" t="s">
        <v>3136</v>
      </c>
      <c r="AX100" s="210" t="s">
        <v>3184</v>
      </c>
      <c r="AY100" s="208" t="s">
        <v>3198</v>
      </c>
      <c r="AZ100" s="208" t="s">
        <v>3198</v>
      </c>
      <c r="BA100" s="208" t="s">
        <v>3198</v>
      </c>
      <c r="BB100" s="208" t="s">
        <v>3198</v>
      </c>
      <c r="BC100" s="258" t="s">
        <v>3198</v>
      </c>
      <c r="BD100" s="258" t="s">
        <v>3198</v>
      </c>
      <c r="BE100" s="258" t="s">
        <v>3198</v>
      </c>
      <c r="BF100" s="208" t="s">
        <v>3198</v>
      </c>
      <c r="BG100" s="208" t="s">
        <v>3198</v>
      </c>
      <c r="BH100" s="208" t="s">
        <v>3198</v>
      </c>
      <c r="BI100" s="208" t="s">
        <v>3198</v>
      </c>
      <c r="BJ100" s="208" t="s">
        <v>3198</v>
      </c>
      <c r="BK100" s="208" t="s">
        <v>3198</v>
      </c>
      <c r="BL100" s="208" t="s">
        <v>3198</v>
      </c>
      <c r="BM100" s="208" t="s">
        <v>3198</v>
      </c>
      <c r="BN100" s="208" t="s">
        <v>3201</v>
      </c>
      <c r="BO100" s="208" t="s">
        <v>3259</v>
      </c>
      <c r="BP100" s="208" t="s">
        <v>3201</v>
      </c>
      <c r="BQ100" s="208" t="s">
        <v>3201</v>
      </c>
      <c r="BR100" s="208" t="s">
        <v>3201</v>
      </c>
      <c r="BS100" s="208" t="s">
        <v>3201</v>
      </c>
      <c r="BT100" s="208" t="s">
        <v>3201</v>
      </c>
      <c r="BU100" s="208" t="s">
        <v>3201</v>
      </c>
      <c r="BV100" s="208" t="s">
        <v>3201</v>
      </c>
      <c r="BW100" s="208" t="s">
        <v>3201</v>
      </c>
      <c r="BX100" s="72" t="s">
        <v>3233</v>
      </c>
      <c r="BY100" s="207" t="s">
        <v>3232</v>
      </c>
      <c r="BZ100" s="207" t="s">
        <v>3231</v>
      </c>
      <c r="CA100" s="207" t="s">
        <v>3229</v>
      </c>
      <c r="CB100" s="207" t="s">
        <v>3230</v>
      </c>
      <c r="CC100" s="234" t="s">
        <v>3228</v>
      </c>
      <c r="CD100" s="210" t="s">
        <v>3136</v>
      </c>
      <c r="CE100" s="210" t="s">
        <v>3147</v>
      </c>
      <c r="CF100" s="210" t="s">
        <v>3254</v>
      </c>
      <c r="CG100" s="207" t="s">
        <v>3373</v>
      </c>
      <c r="CH100" s="208" t="s">
        <v>3239</v>
      </c>
      <c r="CI100" s="207" t="s">
        <v>3240</v>
      </c>
      <c r="CJ100" s="212" t="s">
        <v>3256</v>
      </c>
      <c r="CK100" s="208" t="s">
        <v>3243</v>
      </c>
      <c r="CL100" s="208" t="s">
        <v>3372</v>
      </c>
      <c r="CM100" s="208" t="s">
        <v>3247</v>
      </c>
      <c r="CN100" s="208" t="s">
        <v>3248</v>
      </c>
      <c r="CO100" s="208" t="s">
        <v>3251</v>
      </c>
      <c r="CP100" s="208" t="s">
        <v>3251</v>
      </c>
    </row>
    <row r="101" spans="1:94">
      <c r="A101">
        <v>264</v>
      </c>
      <c r="B101">
        <v>4</v>
      </c>
      <c r="C101" t="s">
        <v>65</v>
      </c>
      <c r="D101" t="s">
        <v>66</v>
      </c>
      <c r="E101">
        <f t="shared" si="3"/>
        <v>15</v>
      </c>
      <c r="F101" t="s">
        <v>66</v>
      </c>
      <c r="K101" s="1" t="s">
        <v>2585</v>
      </c>
      <c r="L101" s="1">
        <f>VLOOKUP(K101,context!K$2:N$349,3,FALSE)</f>
        <v>0</v>
      </c>
      <c r="M101" s="1">
        <f>VLOOKUP(K101,context!K$2:N$349,4,FALSE)</f>
        <v>1</v>
      </c>
      <c r="N101" s="205" t="s">
        <v>3164</v>
      </c>
      <c r="O101" s="211" t="s">
        <v>3147</v>
      </c>
      <c r="P101" s="209" t="s">
        <v>3147</v>
      </c>
      <c r="Q101" s="205" t="s">
        <v>3147</v>
      </c>
      <c r="R101" s="72" t="s">
        <v>3144</v>
      </c>
      <c r="S101" s="208" t="s">
        <v>3136</v>
      </c>
      <c r="T101" s="210" t="s">
        <v>3144</v>
      </c>
      <c r="U101" s="208" t="s">
        <v>3146</v>
      </c>
      <c r="V101" s="72" t="s">
        <v>3145</v>
      </c>
      <c r="W101" s="210" t="s">
        <v>3142</v>
      </c>
      <c r="X101" s="210" t="s">
        <v>3139</v>
      </c>
      <c r="Y101" s="209" t="s">
        <v>3139</v>
      </c>
      <c r="Z101" s="205" t="s">
        <v>3152</v>
      </c>
      <c r="AA101" s="211" t="s">
        <v>3147</v>
      </c>
      <c r="AB101" s="207" t="s">
        <v>3152</v>
      </c>
      <c r="AC101" s="207" t="s">
        <v>3147</v>
      </c>
      <c r="AD101" s="207" t="s">
        <v>3146</v>
      </c>
      <c r="AE101" s="210" t="s">
        <v>3171</v>
      </c>
      <c r="AF101" s="210" t="s">
        <v>3173</v>
      </c>
      <c r="AG101" s="72" t="s">
        <v>3163</v>
      </c>
      <c r="AH101" s="72" t="s">
        <v>3160</v>
      </c>
      <c r="AI101" s="72" t="s">
        <v>3160</v>
      </c>
      <c r="AJ101" s="72" t="s">
        <v>3257</v>
      </c>
      <c r="AK101" s="72" t="s">
        <v>3179</v>
      </c>
      <c r="AL101" s="210" t="s">
        <v>3181</v>
      </c>
      <c r="AM101" s="72" t="s">
        <v>3180</v>
      </c>
      <c r="AN101" s="208" t="s">
        <v>3152</v>
      </c>
      <c r="AO101" s="208" t="s">
        <v>3136</v>
      </c>
      <c r="AP101" s="234" t="s">
        <v>3140</v>
      </c>
      <c r="AQ101" s="208" t="s">
        <v>3136</v>
      </c>
      <c r="AR101" s="208" t="s">
        <v>3136</v>
      </c>
      <c r="AS101" s="208" t="s">
        <v>3136</v>
      </c>
      <c r="AT101" s="208" t="s">
        <v>3136</v>
      </c>
      <c r="AU101" s="208" t="s">
        <v>3136</v>
      </c>
      <c r="AV101" s="208" t="s">
        <v>3136</v>
      </c>
      <c r="AW101" s="208" t="s">
        <v>3136</v>
      </c>
      <c r="AX101" s="210" t="s">
        <v>3184</v>
      </c>
      <c r="AY101" s="208" t="s">
        <v>3198</v>
      </c>
      <c r="AZ101" s="208" t="s">
        <v>3198</v>
      </c>
      <c r="BA101" s="208" t="s">
        <v>3198</v>
      </c>
      <c r="BB101" s="208" t="s">
        <v>3198</v>
      </c>
      <c r="BC101" s="260" t="s">
        <v>3198</v>
      </c>
      <c r="BD101" s="260" t="s">
        <v>3198</v>
      </c>
      <c r="BE101" s="258" t="s">
        <v>3198</v>
      </c>
      <c r="BF101" s="208" t="s">
        <v>3198</v>
      </c>
      <c r="BG101" s="208" t="s">
        <v>3198</v>
      </c>
      <c r="BH101" s="208" t="s">
        <v>3198</v>
      </c>
      <c r="BI101" s="208" t="s">
        <v>3198</v>
      </c>
      <c r="BJ101" s="208" t="s">
        <v>3198</v>
      </c>
      <c r="BK101" s="208" t="s">
        <v>3198</v>
      </c>
      <c r="BL101" s="208" t="s">
        <v>3198</v>
      </c>
      <c r="BM101" s="208" t="s">
        <v>3198</v>
      </c>
      <c r="BN101" s="208" t="s">
        <v>3201</v>
      </c>
      <c r="BO101" s="208" t="s">
        <v>3259</v>
      </c>
      <c r="BP101" s="210" t="s">
        <v>3201</v>
      </c>
      <c r="BQ101" s="208" t="s">
        <v>3201</v>
      </c>
      <c r="BR101" s="208" t="s">
        <v>3201</v>
      </c>
      <c r="BS101" s="208" t="s">
        <v>3201</v>
      </c>
      <c r="BT101" s="208" t="s">
        <v>3201</v>
      </c>
      <c r="BU101" s="208" t="s">
        <v>3201</v>
      </c>
      <c r="BV101" s="208" t="s">
        <v>3201</v>
      </c>
      <c r="BW101" s="208" t="s">
        <v>3201</v>
      </c>
      <c r="BX101" s="72" t="s">
        <v>3233</v>
      </c>
      <c r="BY101" s="207" t="s">
        <v>3232</v>
      </c>
      <c r="BZ101" s="207" t="s">
        <v>3231</v>
      </c>
      <c r="CA101" s="207" t="s">
        <v>3229</v>
      </c>
      <c r="CB101" s="207" t="s">
        <v>3230</v>
      </c>
      <c r="CC101" s="234" t="s">
        <v>3228</v>
      </c>
      <c r="CD101" s="208" t="s">
        <v>3136</v>
      </c>
      <c r="CE101" s="208" t="s">
        <v>3147</v>
      </c>
      <c r="CF101" s="208" t="s">
        <v>3254</v>
      </c>
      <c r="CG101" s="207" t="s">
        <v>3373</v>
      </c>
      <c r="CH101" s="208" t="s">
        <v>3239</v>
      </c>
      <c r="CI101" s="207" t="s">
        <v>3240</v>
      </c>
      <c r="CJ101" s="212" t="s">
        <v>3256</v>
      </c>
      <c r="CK101" s="208" t="s">
        <v>3243</v>
      </c>
      <c r="CL101" s="208" t="s">
        <v>3372</v>
      </c>
      <c r="CM101" s="208" t="s">
        <v>3247</v>
      </c>
      <c r="CN101" s="208" t="s">
        <v>3248</v>
      </c>
      <c r="CO101" s="208" t="s">
        <v>3251</v>
      </c>
      <c r="CP101" s="208" t="s">
        <v>3251</v>
      </c>
    </row>
    <row r="102" spans="1:94">
      <c r="A102">
        <v>274</v>
      </c>
      <c r="B102">
        <v>4</v>
      </c>
      <c r="C102" t="s">
        <v>65</v>
      </c>
      <c r="D102" t="s">
        <v>66</v>
      </c>
      <c r="E102">
        <f t="shared" si="3"/>
        <v>15</v>
      </c>
      <c r="F102" t="s">
        <v>66</v>
      </c>
      <c r="K102" s="1" t="s">
        <v>349</v>
      </c>
      <c r="L102" s="1">
        <f>VLOOKUP(K102,context!K$2:N$349,3,FALSE)</f>
        <v>0</v>
      </c>
      <c r="M102" s="1">
        <f>VLOOKUP(K102,context!K$2:N$349,4,FALSE)</f>
        <v>1</v>
      </c>
      <c r="N102" s="205" t="s">
        <v>3164</v>
      </c>
      <c r="O102" s="211" t="s">
        <v>3147</v>
      </c>
      <c r="P102" s="209" t="s">
        <v>3147</v>
      </c>
      <c r="Q102" s="205" t="s">
        <v>3147</v>
      </c>
      <c r="R102" s="72" t="s">
        <v>3144</v>
      </c>
      <c r="S102" s="208" t="s">
        <v>3136</v>
      </c>
      <c r="T102" s="210" t="s">
        <v>3144</v>
      </c>
      <c r="U102" s="208" t="s">
        <v>3146</v>
      </c>
      <c r="V102" s="72" t="s">
        <v>3145</v>
      </c>
      <c r="W102" s="210" t="s">
        <v>3142</v>
      </c>
      <c r="X102" s="210" t="s">
        <v>3139</v>
      </c>
      <c r="Y102" s="209" t="s">
        <v>3139</v>
      </c>
      <c r="Z102" s="206" t="s">
        <v>3152</v>
      </c>
      <c r="AA102" s="211" t="s">
        <v>3147</v>
      </c>
      <c r="AB102" s="207" t="s">
        <v>3152</v>
      </c>
      <c r="AC102" s="207" t="s">
        <v>3147</v>
      </c>
      <c r="AD102" s="207" t="s">
        <v>3146</v>
      </c>
      <c r="AE102" s="210" t="s">
        <v>3171</v>
      </c>
      <c r="AF102" s="210" t="s">
        <v>3173</v>
      </c>
      <c r="AG102" s="72" t="s">
        <v>3163</v>
      </c>
      <c r="AH102" s="72" t="s">
        <v>3160</v>
      </c>
      <c r="AI102" s="72" t="s">
        <v>3160</v>
      </c>
      <c r="AJ102" s="72" t="s">
        <v>3257</v>
      </c>
      <c r="AK102" s="72" t="s">
        <v>3179</v>
      </c>
      <c r="AL102" s="210" t="s">
        <v>3181</v>
      </c>
      <c r="AM102" s="72" t="s">
        <v>3180</v>
      </c>
      <c r="AN102" s="208" t="s">
        <v>3152</v>
      </c>
      <c r="AO102" s="208" t="s">
        <v>3136</v>
      </c>
      <c r="AP102" s="234" t="s">
        <v>3140</v>
      </c>
      <c r="AQ102" s="208" t="s">
        <v>3136</v>
      </c>
      <c r="AR102" s="208" t="s">
        <v>3136</v>
      </c>
      <c r="AS102" s="208" t="s">
        <v>3136</v>
      </c>
      <c r="AT102" s="208" t="s">
        <v>3136</v>
      </c>
      <c r="AU102" s="208" t="s">
        <v>3136</v>
      </c>
      <c r="AV102" s="208" t="s">
        <v>3136</v>
      </c>
      <c r="AW102" s="208" t="s">
        <v>3136</v>
      </c>
      <c r="AX102" s="210" t="s">
        <v>3184</v>
      </c>
      <c r="AY102" s="208" t="s">
        <v>3198</v>
      </c>
      <c r="AZ102" s="208" t="s">
        <v>3198</v>
      </c>
      <c r="BA102" s="208" t="s">
        <v>3198</v>
      </c>
      <c r="BB102" s="208" t="s">
        <v>3198</v>
      </c>
      <c r="BC102" s="260" t="s">
        <v>3198</v>
      </c>
      <c r="BD102" s="260" t="s">
        <v>3198</v>
      </c>
      <c r="BE102" s="258" t="s">
        <v>3198</v>
      </c>
      <c r="BF102" s="208" t="s">
        <v>3198</v>
      </c>
      <c r="BG102" s="208" t="s">
        <v>3198</v>
      </c>
      <c r="BH102" s="208" t="s">
        <v>3198</v>
      </c>
      <c r="BI102" s="208" t="s">
        <v>3198</v>
      </c>
      <c r="BJ102" s="208" t="s">
        <v>3198</v>
      </c>
      <c r="BK102" s="208" t="s">
        <v>3198</v>
      </c>
      <c r="BL102" s="208" t="s">
        <v>3198</v>
      </c>
      <c r="BM102" s="208" t="s">
        <v>3198</v>
      </c>
      <c r="BN102" s="208" t="s">
        <v>3201</v>
      </c>
      <c r="BO102" s="208" t="s">
        <v>3259</v>
      </c>
      <c r="BP102" s="208" t="s">
        <v>3201</v>
      </c>
      <c r="BQ102" s="208" t="s">
        <v>3201</v>
      </c>
      <c r="BR102" s="208" t="s">
        <v>3201</v>
      </c>
      <c r="BS102" s="208" t="s">
        <v>3201</v>
      </c>
      <c r="BT102" s="208" t="s">
        <v>3201</v>
      </c>
      <c r="BU102" s="208" t="s">
        <v>3201</v>
      </c>
      <c r="BV102" s="208" t="s">
        <v>3201</v>
      </c>
      <c r="BW102" s="208" t="s">
        <v>3201</v>
      </c>
      <c r="BX102" s="72" t="s">
        <v>3233</v>
      </c>
      <c r="BY102" s="207" t="s">
        <v>3232</v>
      </c>
      <c r="BZ102" s="207" t="s">
        <v>3231</v>
      </c>
      <c r="CA102" s="207" t="s">
        <v>3229</v>
      </c>
      <c r="CB102" s="207" t="s">
        <v>3230</v>
      </c>
      <c r="CC102" s="234" t="s">
        <v>3228</v>
      </c>
      <c r="CD102" s="208" t="s">
        <v>3136</v>
      </c>
      <c r="CE102" s="208" t="s">
        <v>3147</v>
      </c>
      <c r="CF102" s="208" t="s">
        <v>3254</v>
      </c>
      <c r="CG102" s="207" t="s">
        <v>3373</v>
      </c>
      <c r="CH102" s="208" t="s">
        <v>3239</v>
      </c>
      <c r="CI102" s="207" t="s">
        <v>3240</v>
      </c>
      <c r="CJ102" s="212" t="s">
        <v>3256</v>
      </c>
      <c r="CK102" s="208" t="s">
        <v>3243</v>
      </c>
      <c r="CL102" s="208" t="s">
        <v>3372</v>
      </c>
      <c r="CM102" s="208" t="s">
        <v>3247</v>
      </c>
      <c r="CN102" s="208" t="s">
        <v>3248</v>
      </c>
      <c r="CO102" s="208" t="s">
        <v>3251</v>
      </c>
      <c r="CP102" s="208" t="s">
        <v>3251</v>
      </c>
    </row>
    <row r="103" spans="1:94">
      <c r="A103">
        <v>286</v>
      </c>
      <c r="B103">
        <v>4</v>
      </c>
      <c r="C103" t="s">
        <v>65</v>
      </c>
      <c r="D103" t="s">
        <v>66</v>
      </c>
      <c r="E103">
        <f t="shared" si="3"/>
        <v>15</v>
      </c>
      <c r="F103" t="s">
        <v>66</v>
      </c>
      <c r="K103" s="1" t="s">
        <v>781</v>
      </c>
      <c r="L103" s="1">
        <f>VLOOKUP(K103,context!K$2:N$349,3,FALSE)</f>
        <v>0</v>
      </c>
      <c r="M103" s="1">
        <f>VLOOKUP(K103,context!K$2:N$349,4,FALSE)</f>
        <v>1</v>
      </c>
      <c r="N103" s="205" t="s">
        <v>3164</v>
      </c>
      <c r="O103" s="211" t="s">
        <v>3147</v>
      </c>
      <c r="P103" s="209" t="s">
        <v>3147</v>
      </c>
      <c r="Q103" s="205" t="s">
        <v>3147</v>
      </c>
      <c r="R103" s="72" t="s">
        <v>3144</v>
      </c>
      <c r="S103" s="208" t="s">
        <v>3136</v>
      </c>
      <c r="T103" s="210" t="s">
        <v>3144</v>
      </c>
      <c r="U103" s="208" t="s">
        <v>3146</v>
      </c>
      <c r="V103" s="72" t="s">
        <v>3145</v>
      </c>
      <c r="W103" s="210" t="s">
        <v>3142</v>
      </c>
      <c r="X103" s="210" t="s">
        <v>3139</v>
      </c>
      <c r="Y103" s="209" t="s">
        <v>3139</v>
      </c>
      <c r="Z103" s="206" t="s">
        <v>3152</v>
      </c>
      <c r="AA103" s="211" t="s">
        <v>3147</v>
      </c>
      <c r="AB103" s="207" t="s">
        <v>3152</v>
      </c>
      <c r="AC103" s="207" t="s">
        <v>3147</v>
      </c>
      <c r="AD103" s="207" t="s">
        <v>3146</v>
      </c>
      <c r="AE103" s="210" t="s">
        <v>3171</v>
      </c>
      <c r="AF103" s="210" t="s">
        <v>3173</v>
      </c>
      <c r="AG103" s="72" t="s">
        <v>3163</v>
      </c>
      <c r="AH103" s="72" t="s">
        <v>3160</v>
      </c>
      <c r="AI103" s="72" t="s">
        <v>3160</v>
      </c>
      <c r="AJ103" s="72" t="s">
        <v>3257</v>
      </c>
      <c r="AK103" s="72" t="s">
        <v>3179</v>
      </c>
      <c r="AL103" s="210" t="s">
        <v>3181</v>
      </c>
      <c r="AM103" s="72" t="s">
        <v>3180</v>
      </c>
      <c r="AN103" s="208" t="s">
        <v>3152</v>
      </c>
      <c r="AO103" s="208" t="s">
        <v>3136</v>
      </c>
      <c r="AP103" s="234" t="s">
        <v>3140</v>
      </c>
      <c r="AQ103" s="208" t="s">
        <v>3136</v>
      </c>
      <c r="AR103" s="208" t="s">
        <v>3136</v>
      </c>
      <c r="AS103" s="208" t="s">
        <v>3136</v>
      </c>
      <c r="AT103" s="208" t="s">
        <v>3136</v>
      </c>
      <c r="AU103" s="208" t="s">
        <v>3136</v>
      </c>
      <c r="AV103" s="208" t="s">
        <v>3136</v>
      </c>
      <c r="AW103" s="208" t="s">
        <v>3136</v>
      </c>
      <c r="AX103" s="210" t="s">
        <v>3184</v>
      </c>
      <c r="AY103" s="208" t="s">
        <v>3198</v>
      </c>
      <c r="AZ103" s="208" t="s">
        <v>3198</v>
      </c>
      <c r="BA103" s="208" t="s">
        <v>3198</v>
      </c>
      <c r="BB103" s="208" t="s">
        <v>3198</v>
      </c>
      <c r="BC103" s="260" t="s">
        <v>3198</v>
      </c>
      <c r="BD103" s="260" t="s">
        <v>3198</v>
      </c>
      <c r="BE103" s="258" t="s">
        <v>3198</v>
      </c>
      <c r="BF103" s="208" t="s">
        <v>3198</v>
      </c>
      <c r="BG103" s="208" t="s">
        <v>3198</v>
      </c>
      <c r="BH103" s="208" t="s">
        <v>3198</v>
      </c>
      <c r="BI103" s="208" t="s">
        <v>3198</v>
      </c>
      <c r="BJ103" s="208" t="s">
        <v>3198</v>
      </c>
      <c r="BK103" s="208" t="s">
        <v>3198</v>
      </c>
      <c r="BL103" s="208" t="s">
        <v>3198</v>
      </c>
      <c r="BM103" s="208" t="s">
        <v>3198</v>
      </c>
      <c r="BN103" s="208" t="s">
        <v>3201</v>
      </c>
      <c r="BO103" s="208" t="s">
        <v>3259</v>
      </c>
      <c r="BP103" s="208" t="s">
        <v>3201</v>
      </c>
      <c r="BQ103" s="208" t="s">
        <v>3201</v>
      </c>
      <c r="BR103" s="208" t="s">
        <v>3201</v>
      </c>
      <c r="BS103" s="208" t="s">
        <v>3201</v>
      </c>
      <c r="BT103" s="208" t="s">
        <v>3201</v>
      </c>
      <c r="BU103" s="208" t="s">
        <v>3201</v>
      </c>
      <c r="BV103" s="208" t="s">
        <v>3201</v>
      </c>
      <c r="BW103" s="208" t="s">
        <v>3201</v>
      </c>
      <c r="BX103" s="72" t="s">
        <v>3233</v>
      </c>
      <c r="BY103" s="207" t="s">
        <v>3232</v>
      </c>
      <c r="BZ103" s="207" t="s">
        <v>3231</v>
      </c>
      <c r="CA103" s="207" t="s">
        <v>3229</v>
      </c>
      <c r="CB103" s="207" t="s">
        <v>3230</v>
      </c>
      <c r="CC103" s="234" t="s">
        <v>3228</v>
      </c>
      <c r="CD103" s="208" t="s">
        <v>3136</v>
      </c>
      <c r="CE103" s="208" t="s">
        <v>3147</v>
      </c>
      <c r="CF103" s="208" t="s">
        <v>3254</v>
      </c>
      <c r="CG103" s="207" t="s">
        <v>3373</v>
      </c>
      <c r="CH103" s="208" t="s">
        <v>3239</v>
      </c>
      <c r="CI103" s="207" t="s">
        <v>3240</v>
      </c>
      <c r="CJ103" s="212" t="s">
        <v>3256</v>
      </c>
      <c r="CK103" s="208" t="s">
        <v>3243</v>
      </c>
      <c r="CL103" s="208" t="s">
        <v>3372</v>
      </c>
      <c r="CM103" s="208" t="s">
        <v>3247</v>
      </c>
      <c r="CN103" s="208" t="s">
        <v>3248</v>
      </c>
      <c r="CO103" s="208" t="s">
        <v>3251</v>
      </c>
      <c r="CP103" s="208" t="s">
        <v>3251</v>
      </c>
    </row>
    <row r="104" spans="1:94">
      <c r="A104">
        <v>290</v>
      </c>
      <c r="B104">
        <v>4</v>
      </c>
      <c r="C104" t="s">
        <v>65</v>
      </c>
      <c r="D104" t="s">
        <v>66</v>
      </c>
      <c r="E104">
        <f t="shared" si="3"/>
        <v>15</v>
      </c>
      <c r="F104" t="s">
        <v>66</v>
      </c>
      <c r="K104" s="1" t="s">
        <v>2300</v>
      </c>
      <c r="L104" s="1">
        <f>VLOOKUP(K104,context!K$2:N$349,3,FALSE)</f>
        <v>0</v>
      </c>
      <c r="M104" s="1">
        <f>VLOOKUP(K104,context!K$2:N$349,4,FALSE)</f>
        <v>1</v>
      </c>
      <c r="N104" s="205" t="s">
        <v>3164</v>
      </c>
      <c r="O104" s="211" t="s">
        <v>3147</v>
      </c>
      <c r="P104" s="209" t="s">
        <v>3147</v>
      </c>
      <c r="Q104" s="205" t="s">
        <v>3147</v>
      </c>
      <c r="R104" s="72" t="s">
        <v>3144</v>
      </c>
      <c r="S104" s="208" t="s">
        <v>3136</v>
      </c>
      <c r="T104" s="210" t="s">
        <v>3144</v>
      </c>
      <c r="U104" s="208" t="s">
        <v>3146</v>
      </c>
      <c r="V104" s="72" t="s">
        <v>3145</v>
      </c>
      <c r="W104" s="72" t="s">
        <v>3142</v>
      </c>
      <c r="X104" s="210" t="s">
        <v>3139</v>
      </c>
      <c r="Y104" s="209" t="s">
        <v>3139</v>
      </c>
      <c r="Z104" s="206" t="s">
        <v>3152</v>
      </c>
      <c r="AA104" s="211" t="s">
        <v>3147</v>
      </c>
      <c r="AB104" s="207" t="s">
        <v>3152</v>
      </c>
      <c r="AC104" s="207" t="s">
        <v>3147</v>
      </c>
      <c r="AD104" s="207" t="s">
        <v>3146</v>
      </c>
      <c r="AE104" s="210" t="s">
        <v>3171</v>
      </c>
      <c r="AF104" s="210" t="s">
        <v>3173</v>
      </c>
      <c r="AG104" s="72" t="s">
        <v>3163</v>
      </c>
      <c r="AH104" s="72" t="s">
        <v>3160</v>
      </c>
      <c r="AI104" s="72" t="s">
        <v>3160</v>
      </c>
      <c r="AJ104" s="72" t="s">
        <v>3257</v>
      </c>
      <c r="AK104" s="72" t="s">
        <v>3179</v>
      </c>
      <c r="AL104" s="210" t="s">
        <v>3181</v>
      </c>
      <c r="AM104" s="72" t="s">
        <v>3180</v>
      </c>
      <c r="AN104" s="208" t="s">
        <v>3152</v>
      </c>
      <c r="AO104" s="208" t="s">
        <v>3136</v>
      </c>
      <c r="AP104" s="234" t="s">
        <v>3140</v>
      </c>
      <c r="AQ104" s="208" t="s">
        <v>3136</v>
      </c>
      <c r="AR104" s="208" t="s">
        <v>3136</v>
      </c>
      <c r="AS104" s="208" t="s">
        <v>3136</v>
      </c>
      <c r="AT104" s="208" t="s">
        <v>3136</v>
      </c>
      <c r="AU104" s="208" t="s">
        <v>3136</v>
      </c>
      <c r="AV104" s="208" t="s">
        <v>3136</v>
      </c>
      <c r="AW104" s="208" t="s">
        <v>3136</v>
      </c>
      <c r="AX104" s="210" t="s">
        <v>3184</v>
      </c>
      <c r="AY104" s="208" t="s">
        <v>3198</v>
      </c>
      <c r="AZ104" s="208" t="s">
        <v>3198</v>
      </c>
      <c r="BA104" s="208" t="s">
        <v>3198</v>
      </c>
      <c r="BB104" s="208" t="s">
        <v>3198</v>
      </c>
      <c r="BC104" s="258" t="s">
        <v>3198</v>
      </c>
      <c r="BD104" s="258" t="s">
        <v>3198</v>
      </c>
      <c r="BE104" s="258" t="s">
        <v>3198</v>
      </c>
      <c r="BF104" s="208" t="s">
        <v>3198</v>
      </c>
      <c r="BG104" s="208" t="s">
        <v>3198</v>
      </c>
      <c r="BH104" s="208" t="s">
        <v>3198</v>
      </c>
      <c r="BI104" s="208" t="s">
        <v>3198</v>
      </c>
      <c r="BJ104" s="208" t="s">
        <v>3198</v>
      </c>
      <c r="BK104" s="208" t="s">
        <v>3198</v>
      </c>
      <c r="BL104" s="208" t="s">
        <v>3198</v>
      </c>
      <c r="BM104" s="208" t="s">
        <v>3198</v>
      </c>
      <c r="BN104" s="208" t="s">
        <v>3201</v>
      </c>
      <c r="BO104" s="208" t="s">
        <v>3259</v>
      </c>
      <c r="BP104" s="208" t="s">
        <v>3201</v>
      </c>
      <c r="BQ104" s="208" t="s">
        <v>3201</v>
      </c>
      <c r="BR104" s="208" t="s">
        <v>3201</v>
      </c>
      <c r="BS104" s="208" t="s">
        <v>3201</v>
      </c>
      <c r="BT104" s="208" t="s">
        <v>3201</v>
      </c>
      <c r="BU104" s="208" t="s">
        <v>3201</v>
      </c>
      <c r="BV104" s="208" t="s">
        <v>3201</v>
      </c>
      <c r="BW104" s="208" t="s">
        <v>3201</v>
      </c>
      <c r="BX104" s="72" t="s">
        <v>3233</v>
      </c>
      <c r="BY104" s="207" t="s">
        <v>3232</v>
      </c>
      <c r="BZ104" s="207" t="s">
        <v>3231</v>
      </c>
      <c r="CA104" s="207" t="s">
        <v>3229</v>
      </c>
      <c r="CB104" s="207" t="s">
        <v>3230</v>
      </c>
      <c r="CC104" s="234" t="s">
        <v>3228</v>
      </c>
      <c r="CD104" s="208" t="s">
        <v>3136</v>
      </c>
      <c r="CE104" s="208" t="s">
        <v>3147</v>
      </c>
      <c r="CF104" s="208" t="s">
        <v>3254</v>
      </c>
      <c r="CG104" s="207" t="s">
        <v>3373</v>
      </c>
      <c r="CH104" s="208" t="s">
        <v>3239</v>
      </c>
      <c r="CI104" s="207" t="s">
        <v>3240</v>
      </c>
      <c r="CJ104" s="212" t="s">
        <v>3256</v>
      </c>
      <c r="CK104" s="208" t="s">
        <v>3243</v>
      </c>
      <c r="CL104" s="208" t="s">
        <v>3372</v>
      </c>
      <c r="CM104" s="208" t="s">
        <v>3247</v>
      </c>
      <c r="CN104" s="208" t="s">
        <v>3248</v>
      </c>
      <c r="CO104" s="208" t="s">
        <v>3251</v>
      </c>
      <c r="CP104" s="208" t="s">
        <v>3251</v>
      </c>
    </row>
    <row r="105" spans="1:94">
      <c r="A105">
        <v>291</v>
      </c>
      <c r="B105">
        <v>4</v>
      </c>
      <c r="C105" t="s">
        <v>65</v>
      </c>
      <c r="D105" t="s">
        <v>66</v>
      </c>
      <c r="E105">
        <f t="shared" si="3"/>
        <v>15</v>
      </c>
      <c r="F105" t="s">
        <v>66</v>
      </c>
      <c r="K105" s="1" t="s">
        <v>2162</v>
      </c>
      <c r="L105" s="1">
        <f>VLOOKUP(K105,context!K$2:N$349,3,FALSE)</f>
        <v>0</v>
      </c>
      <c r="M105" s="1">
        <f>VLOOKUP(K105,context!K$2:N$349,4,FALSE)</f>
        <v>1</v>
      </c>
      <c r="N105" s="205" t="s">
        <v>3164</v>
      </c>
      <c r="O105" s="211" t="s">
        <v>3147</v>
      </c>
      <c r="P105" s="209" t="s">
        <v>3147</v>
      </c>
      <c r="Q105" s="205" t="s">
        <v>3147</v>
      </c>
      <c r="R105" s="72" t="s">
        <v>3144</v>
      </c>
      <c r="S105" s="208" t="s">
        <v>3136</v>
      </c>
      <c r="T105" s="210" t="s">
        <v>3144</v>
      </c>
      <c r="U105" s="208" t="s">
        <v>3146</v>
      </c>
      <c r="V105" s="72" t="s">
        <v>3145</v>
      </c>
      <c r="W105" s="72" t="s">
        <v>3142</v>
      </c>
      <c r="X105" s="210" t="s">
        <v>3139</v>
      </c>
      <c r="Y105" s="209" t="s">
        <v>3139</v>
      </c>
      <c r="Z105" s="206" t="s">
        <v>3152</v>
      </c>
      <c r="AA105" s="211" t="s">
        <v>3147</v>
      </c>
      <c r="AB105" s="207" t="s">
        <v>3152</v>
      </c>
      <c r="AC105" s="207" t="s">
        <v>3147</v>
      </c>
      <c r="AD105" s="207" t="s">
        <v>3146</v>
      </c>
      <c r="AE105" s="210" t="s">
        <v>3171</v>
      </c>
      <c r="AF105" s="210" t="s">
        <v>3173</v>
      </c>
      <c r="AG105" s="72" t="s">
        <v>3163</v>
      </c>
      <c r="AH105" s="72" t="s">
        <v>3160</v>
      </c>
      <c r="AI105" s="72" t="s">
        <v>3160</v>
      </c>
      <c r="AJ105" s="72" t="s">
        <v>3257</v>
      </c>
      <c r="AK105" s="72" t="s">
        <v>3179</v>
      </c>
      <c r="AL105" s="210" t="s">
        <v>3181</v>
      </c>
      <c r="AM105" s="72" t="s">
        <v>3180</v>
      </c>
      <c r="AN105" s="208" t="s">
        <v>3152</v>
      </c>
      <c r="AO105" s="208" t="s">
        <v>3136</v>
      </c>
      <c r="AP105" s="234" t="s">
        <v>3140</v>
      </c>
      <c r="AQ105" s="208" t="s">
        <v>3136</v>
      </c>
      <c r="AR105" s="208" t="s">
        <v>3136</v>
      </c>
      <c r="AS105" s="208" t="s">
        <v>3136</v>
      </c>
      <c r="AT105" s="208" t="s">
        <v>3136</v>
      </c>
      <c r="AU105" s="208" t="s">
        <v>3136</v>
      </c>
      <c r="AV105" s="208" t="s">
        <v>3136</v>
      </c>
      <c r="AW105" s="208" t="s">
        <v>3136</v>
      </c>
      <c r="AX105" s="210" t="s">
        <v>3184</v>
      </c>
      <c r="AY105" s="208" t="s">
        <v>3198</v>
      </c>
      <c r="AZ105" s="208" t="s">
        <v>3198</v>
      </c>
      <c r="BA105" s="208" t="s">
        <v>3198</v>
      </c>
      <c r="BB105" s="208" t="s">
        <v>3198</v>
      </c>
      <c r="BC105" s="258" t="s">
        <v>3198</v>
      </c>
      <c r="BD105" s="258" t="s">
        <v>3198</v>
      </c>
      <c r="BE105" s="258" t="s">
        <v>3198</v>
      </c>
      <c r="BF105" s="208" t="s">
        <v>3198</v>
      </c>
      <c r="BG105" s="208" t="s">
        <v>3198</v>
      </c>
      <c r="BH105" s="208" t="s">
        <v>3198</v>
      </c>
      <c r="BI105" s="208" t="s">
        <v>3198</v>
      </c>
      <c r="BJ105" s="208" t="s">
        <v>3198</v>
      </c>
      <c r="BK105" s="208" t="s">
        <v>3198</v>
      </c>
      <c r="BL105" s="208" t="s">
        <v>3198</v>
      </c>
      <c r="BM105" s="208" t="s">
        <v>3198</v>
      </c>
      <c r="BN105" s="208" t="s">
        <v>3201</v>
      </c>
      <c r="BO105" s="208" t="s">
        <v>3259</v>
      </c>
      <c r="BP105" s="208" t="s">
        <v>3201</v>
      </c>
      <c r="BQ105" s="208" t="s">
        <v>3201</v>
      </c>
      <c r="BR105" s="208" t="s">
        <v>3201</v>
      </c>
      <c r="BS105" s="208" t="s">
        <v>3201</v>
      </c>
      <c r="BT105" s="208" t="s">
        <v>3201</v>
      </c>
      <c r="BU105" s="208" t="s">
        <v>3201</v>
      </c>
      <c r="BV105" s="208" t="s">
        <v>3201</v>
      </c>
      <c r="BW105" s="208" t="s">
        <v>3201</v>
      </c>
      <c r="BX105" s="72" t="s">
        <v>3233</v>
      </c>
      <c r="BY105" s="207" t="s">
        <v>3232</v>
      </c>
      <c r="BZ105" s="207" t="s">
        <v>3231</v>
      </c>
      <c r="CA105" s="207" t="s">
        <v>3229</v>
      </c>
      <c r="CB105" s="207" t="s">
        <v>3230</v>
      </c>
      <c r="CC105" s="234" t="s">
        <v>3228</v>
      </c>
      <c r="CD105" s="208" t="s">
        <v>3136</v>
      </c>
      <c r="CE105" s="208" t="s">
        <v>3147</v>
      </c>
      <c r="CF105" s="208" t="s">
        <v>3254</v>
      </c>
      <c r="CG105" s="207" t="s">
        <v>3373</v>
      </c>
      <c r="CH105" s="208" t="s">
        <v>3239</v>
      </c>
      <c r="CI105" s="207" t="s">
        <v>3240</v>
      </c>
      <c r="CJ105" s="212" t="s">
        <v>3256</v>
      </c>
      <c r="CK105" s="208" t="s">
        <v>3243</v>
      </c>
      <c r="CL105" s="208" t="s">
        <v>3372</v>
      </c>
      <c r="CM105" s="208" t="s">
        <v>3247</v>
      </c>
      <c r="CN105" s="208" t="s">
        <v>3248</v>
      </c>
      <c r="CO105" s="208" t="s">
        <v>3251</v>
      </c>
      <c r="CP105" s="208" t="s">
        <v>3251</v>
      </c>
    </row>
    <row r="106" spans="1:94">
      <c r="A106">
        <v>295</v>
      </c>
      <c r="B106">
        <v>4</v>
      </c>
      <c r="C106" t="s">
        <v>65</v>
      </c>
      <c r="D106" t="s">
        <v>66</v>
      </c>
      <c r="E106">
        <f t="shared" si="3"/>
        <v>15</v>
      </c>
      <c r="F106" t="s">
        <v>66</v>
      </c>
      <c r="K106" s="1" t="s">
        <v>996</v>
      </c>
      <c r="L106" s="1">
        <f>VLOOKUP(K106,context!K$2:N$349,3,FALSE)</f>
        <v>0</v>
      </c>
      <c r="M106" s="1">
        <f>VLOOKUP(K106,context!K$2:N$349,4,FALSE)</f>
        <v>1</v>
      </c>
      <c r="N106" s="205" t="s">
        <v>3164</v>
      </c>
      <c r="O106" s="211" t="s">
        <v>3147</v>
      </c>
      <c r="P106" s="209" t="s">
        <v>3147</v>
      </c>
      <c r="Q106" s="205" t="s">
        <v>3147</v>
      </c>
      <c r="R106" s="72" t="s">
        <v>3144</v>
      </c>
      <c r="S106" s="208" t="s">
        <v>3136</v>
      </c>
      <c r="T106" s="210" t="s">
        <v>3144</v>
      </c>
      <c r="U106" s="208" t="s">
        <v>3146</v>
      </c>
      <c r="V106" s="72" t="s">
        <v>3145</v>
      </c>
      <c r="W106" s="72" t="s">
        <v>3142</v>
      </c>
      <c r="X106" s="210" t="s">
        <v>3139</v>
      </c>
      <c r="Y106" s="211" t="s">
        <v>3139</v>
      </c>
      <c r="Z106" s="206" t="s">
        <v>3152</v>
      </c>
      <c r="AA106" s="211" t="s">
        <v>3147</v>
      </c>
      <c r="AB106" s="207" t="s">
        <v>3152</v>
      </c>
      <c r="AC106" s="207" t="s">
        <v>3147</v>
      </c>
      <c r="AD106" s="207" t="s">
        <v>3146</v>
      </c>
      <c r="AE106" s="210" t="s">
        <v>3171</v>
      </c>
      <c r="AF106" s="210" t="s">
        <v>3173</v>
      </c>
      <c r="AG106" s="72" t="s">
        <v>3163</v>
      </c>
      <c r="AH106" s="72" t="s">
        <v>3160</v>
      </c>
      <c r="AI106" s="72" t="s">
        <v>3160</v>
      </c>
      <c r="AJ106" s="72" t="s">
        <v>3257</v>
      </c>
      <c r="AK106" s="72" t="s">
        <v>3179</v>
      </c>
      <c r="AL106" s="210" t="s">
        <v>3181</v>
      </c>
      <c r="AM106" s="72" t="s">
        <v>3180</v>
      </c>
      <c r="AN106" s="208" t="s">
        <v>3152</v>
      </c>
      <c r="AO106" s="208" t="s">
        <v>3136</v>
      </c>
      <c r="AP106" s="234" t="s">
        <v>3140</v>
      </c>
      <c r="AQ106" s="208" t="s">
        <v>3136</v>
      </c>
      <c r="AR106" s="208" t="s">
        <v>3136</v>
      </c>
      <c r="AS106" s="208" t="s">
        <v>3136</v>
      </c>
      <c r="AT106" s="208" t="s">
        <v>3136</v>
      </c>
      <c r="AU106" s="208" t="s">
        <v>3136</v>
      </c>
      <c r="AV106" s="208" t="s">
        <v>3136</v>
      </c>
      <c r="AW106" s="208" t="s">
        <v>3136</v>
      </c>
      <c r="AX106" s="210" t="s">
        <v>3184</v>
      </c>
      <c r="AY106" s="208" t="s">
        <v>3198</v>
      </c>
      <c r="AZ106" s="208" t="s">
        <v>3198</v>
      </c>
      <c r="BA106" s="208" t="s">
        <v>3198</v>
      </c>
      <c r="BB106" s="208" t="s">
        <v>3198</v>
      </c>
      <c r="BC106" s="259" t="s">
        <v>3198</v>
      </c>
      <c r="BD106" s="259" t="s">
        <v>3198</v>
      </c>
      <c r="BE106" s="258" t="s">
        <v>3198</v>
      </c>
      <c r="BF106" s="208" t="s">
        <v>3198</v>
      </c>
      <c r="BG106" s="208" t="s">
        <v>3198</v>
      </c>
      <c r="BH106" s="208" t="s">
        <v>3198</v>
      </c>
      <c r="BI106" s="208" t="s">
        <v>3198</v>
      </c>
      <c r="BJ106" s="208" t="s">
        <v>3198</v>
      </c>
      <c r="BK106" s="208" t="s">
        <v>3198</v>
      </c>
      <c r="BL106" s="208" t="s">
        <v>3198</v>
      </c>
      <c r="BM106" s="208" t="s">
        <v>3198</v>
      </c>
      <c r="BN106" s="210" t="s">
        <v>3201</v>
      </c>
      <c r="BO106" s="208" t="s">
        <v>3259</v>
      </c>
      <c r="BP106" s="208" t="s">
        <v>3201</v>
      </c>
      <c r="BQ106" s="208" t="s">
        <v>3201</v>
      </c>
      <c r="BR106" s="208" t="s">
        <v>3201</v>
      </c>
      <c r="BS106" s="208" t="s">
        <v>3201</v>
      </c>
      <c r="BT106" s="208" t="s">
        <v>3201</v>
      </c>
      <c r="BU106" s="208" t="s">
        <v>3201</v>
      </c>
      <c r="BV106" s="208" t="s">
        <v>3201</v>
      </c>
      <c r="BW106" s="208" t="s">
        <v>3201</v>
      </c>
      <c r="BX106" s="72" t="s">
        <v>3233</v>
      </c>
      <c r="BY106" s="207" t="s">
        <v>3232</v>
      </c>
      <c r="BZ106" s="207" t="s">
        <v>3231</v>
      </c>
      <c r="CA106" s="207" t="s">
        <v>3229</v>
      </c>
      <c r="CB106" s="207" t="s">
        <v>3230</v>
      </c>
      <c r="CC106" s="234" t="s">
        <v>3228</v>
      </c>
      <c r="CD106" s="208" t="s">
        <v>3136</v>
      </c>
      <c r="CE106" s="208" t="s">
        <v>3147</v>
      </c>
      <c r="CF106" s="208" t="s">
        <v>3254</v>
      </c>
      <c r="CG106" s="207" t="s">
        <v>3373</v>
      </c>
      <c r="CH106" s="208" t="s">
        <v>3239</v>
      </c>
      <c r="CI106" s="207" t="s">
        <v>3240</v>
      </c>
      <c r="CJ106" s="212" t="s">
        <v>3256</v>
      </c>
      <c r="CK106" s="208" t="s">
        <v>3243</v>
      </c>
      <c r="CL106" s="208" t="s">
        <v>3372</v>
      </c>
      <c r="CM106" s="208" t="s">
        <v>3247</v>
      </c>
      <c r="CN106" s="208" t="s">
        <v>3248</v>
      </c>
      <c r="CO106" s="208" t="s">
        <v>3251</v>
      </c>
      <c r="CP106" s="208" t="s">
        <v>3251</v>
      </c>
    </row>
    <row r="107" spans="1:94">
      <c r="A107">
        <v>299</v>
      </c>
      <c r="B107">
        <v>4</v>
      </c>
      <c r="C107" t="s">
        <v>65</v>
      </c>
      <c r="D107" t="s">
        <v>66</v>
      </c>
      <c r="E107">
        <f t="shared" si="3"/>
        <v>15</v>
      </c>
      <c r="F107" t="s">
        <v>66</v>
      </c>
      <c r="K107" s="1" t="s">
        <v>993</v>
      </c>
      <c r="L107" s="1">
        <f>VLOOKUP(K107,context!K$2:N$349,3,FALSE)</f>
        <v>0</v>
      </c>
      <c r="M107" s="1">
        <f>VLOOKUP(K107,context!K$2:N$349,4,FALSE)</f>
        <v>1</v>
      </c>
      <c r="N107" s="205" t="s">
        <v>3164</v>
      </c>
      <c r="O107" s="211" t="s">
        <v>3147</v>
      </c>
      <c r="P107" s="209" t="s">
        <v>3147</v>
      </c>
      <c r="Q107" s="205" t="s">
        <v>3147</v>
      </c>
      <c r="R107" s="72" t="s">
        <v>3144</v>
      </c>
      <c r="S107" s="208" t="s">
        <v>3136</v>
      </c>
      <c r="T107" s="210" t="s">
        <v>3144</v>
      </c>
      <c r="U107" s="208" t="s">
        <v>3146</v>
      </c>
      <c r="V107" s="72" t="s">
        <v>3145</v>
      </c>
      <c r="W107" s="72" t="s">
        <v>3142</v>
      </c>
      <c r="X107" s="210" t="s">
        <v>3139</v>
      </c>
      <c r="Y107" s="211" t="s">
        <v>3139</v>
      </c>
      <c r="Z107" s="206" t="s">
        <v>3152</v>
      </c>
      <c r="AA107" s="211" t="s">
        <v>3147</v>
      </c>
      <c r="AB107" s="207" t="s">
        <v>3152</v>
      </c>
      <c r="AC107" s="207" t="s">
        <v>3147</v>
      </c>
      <c r="AD107" s="207" t="s">
        <v>3146</v>
      </c>
      <c r="AE107" s="210" t="s">
        <v>3171</v>
      </c>
      <c r="AF107" s="210" t="s">
        <v>3173</v>
      </c>
      <c r="AG107" s="72" t="s">
        <v>3163</v>
      </c>
      <c r="AH107" s="72" t="s">
        <v>3160</v>
      </c>
      <c r="AI107" s="72" t="s">
        <v>3160</v>
      </c>
      <c r="AJ107" s="72" t="s">
        <v>3257</v>
      </c>
      <c r="AK107" s="72" t="s">
        <v>3179</v>
      </c>
      <c r="AL107" s="210" t="s">
        <v>3181</v>
      </c>
      <c r="AM107" s="72" t="s">
        <v>3180</v>
      </c>
      <c r="AN107" s="208" t="s">
        <v>3152</v>
      </c>
      <c r="AO107" s="208" t="s">
        <v>3136</v>
      </c>
      <c r="AP107" s="234" t="s">
        <v>3140</v>
      </c>
      <c r="AQ107" s="208" t="s">
        <v>3136</v>
      </c>
      <c r="AR107" s="208" t="s">
        <v>3136</v>
      </c>
      <c r="AS107" s="208" t="s">
        <v>3136</v>
      </c>
      <c r="AT107" s="208" t="s">
        <v>3136</v>
      </c>
      <c r="AU107" s="208" t="s">
        <v>3136</v>
      </c>
      <c r="AV107" s="208" t="s">
        <v>3136</v>
      </c>
      <c r="AW107" s="208" t="s">
        <v>3136</v>
      </c>
      <c r="AX107" s="210" t="s">
        <v>3184</v>
      </c>
      <c r="AY107" s="208" t="s">
        <v>3198</v>
      </c>
      <c r="AZ107" s="208" t="s">
        <v>3198</v>
      </c>
      <c r="BA107" s="208" t="s">
        <v>3198</v>
      </c>
      <c r="BB107" s="208" t="s">
        <v>3198</v>
      </c>
      <c r="BC107" s="259" t="s">
        <v>3198</v>
      </c>
      <c r="BD107" s="259" t="s">
        <v>3198</v>
      </c>
      <c r="BE107" s="258" t="s">
        <v>3198</v>
      </c>
      <c r="BF107" s="208" t="s">
        <v>3198</v>
      </c>
      <c r="BG107" s="208" t="s">
        <v>3198</v>
      </c>
      <c r="BH107" s="208" t="s">
        <v>3198</v>
      </c>
      <c r="BI107" s="208" t="s">
        <v>3198</v>
      </c>
      <c r="BJ107" s="208" t="s">
        <v>3198</v>
      </c>
      <c r="BK107" s="208" t="s">
        <v>3198</v>
      </c>
      <c r="BL107" s="208" t="s">
        <v>3198</v>
      </c>
      <c r="BM107" s="208" t="s">
        <v>3198</v>
      </c>
      <c r="BN107" s="210" t="s">
        <v>3201</v>
      </c>
      <c r="BO107" s="208" t="s">
        <v>3259</v>
      </c>
      <c r="BP107" s="210" t="s">
        <v>3201</v>
      </c>
      <c r="BQ107" s="208" t="s">
        <v>3201</v>
      </c>
      <c r="BR107" s="208" t="s">
        <v>3201</v>
      </c>
      <c r="BS107" s="208" t="s">
        <v>3201</v>
      </c>
      <c r="BT107" s="208" t="s">
        <v>3201</v>
      </c>
      <c r="BU107" s="208" t="s">
        <v>3201</v>
      </c>
      <c r="BV107" s="208" t="s">
        <v>3201</v>
      </c>
      <c r="BW107" s="208" t="s">
        <v>3201</v>
      </c>
      <c r="BX107" s="72" t="s">
        <v>3233</v>
      </c>
      <c r="BY107" s="207" t="s">
        <v>3232</v>
      </c>
      <c r="BZ107" s="207" t="s">
        <v>3231</v>
      </c>
      <c r="CA107" s="207" t="s">
        <v>3229</v>
      </c>
      <c r="CB107" s="207" t="s">
        <v>3230</v>
      </c>
      <c r="CC107" s="234" t="s">
        <v>3228</v>
      </c>
      <c r="CD107" s="208" t="s">
        <v>3136</v>
      </c>
      <c r="CE107" s="208" t="s">
        <v>3147</v>
      </c>
      <c r="CF107" s="208" t="s">
        <v>3254</v>
      </c>
      <c r="CG107" s="207" t="s">
        <v>3373</v>
      </c>
      <c r="CH107" s="208" t="s">
        <v>3239</v>
      </c>
      <c r="CI107" s="207" t="s">
        <v>3240</v>
      </c>
      <c r="CJ107" s="212" t="s">
        <v>3256</v>
      </c>
      <c r="CK107" s="208" t="s">
        <v>3243</v>
      </c>
      <c r="CL107" s="208" t="s">
        <v>3372</v>
      </c>
      <c r="CM107" s="208" t="s">
        <v>3247</v>
      </c>
      <c r="CN107" s="208" t="s">
        <v>3248</v>
      </c>
      <c r="CO107" s="208" t="s">
        <v>3251</v>
      </c>
      <c r="CP107" s="208" t="s">
        <v>3251</v>
      </c>
    </row>
    <row r="108" spans="1:94">
      <c r="A108">
        <v>302</v>
      </c>
      <c r="B108">
        <v>4</v>
      </c>
      <c r="C108" t="s">
        <v>65</v>
      </c>
      <c r="D108" t="s">
        <v>66</v>
      </c>
      <c r="E108">
        <f t="shared" si="3"/>
        <v>15</v>
      </c>
      <c r="F108" t="s">
        <v>66</v>
      </c>
      <c r="K108" s="1" t="s">
        <v>2978</v>
      </c>
      <c r="L108" s="1">
        <f>VLOOKUP(K108,context!K$2:N$349,3,FALSE)</f>
        <v>0</v>
      </c>
      <c r="M108" s="1">
        <f>VLOOKUP(K108,context!K$2:N$349,4,FALSE)</f>
        <v>1</v>
      </c>
      <c r="N108" s="205" t="s">
        <v>3164</v>
      </c>
      <c r="O108" s="211" t="s">
        <v>3147</v>
      </c>
      <c r="P108" s="209" t="s">
        <v>3147</v>
      </c>
      <c r="Q108" s="205" t="s">
        <v>3147</v>
      </c>
      <c r="R108" s="72" t="s">
        <v>3144</v>
      </c>
      <c r="S108" s="208" t="s">
        <v>3136</v>
      </c>
      <c r="T108" s="210" t="s">
        <v>3144</v>
      </c>
      <c r="U108" s="208" t="s">
        <v>3146</v>
      </c>
      <c r="V108" s="72" t="s">
        <v>3145</v>
      </c>
      <c r="W108" s="72" t="s">
        <v>3142</v>
      </c>
      <c r="X108" s="210" t="s">
        <v>3139</v>
      </c>
      <c r="Y108" s="211" t="s">
        <v>3139</v>
      </c>
      <c r="Z108" s="206" t="s">
        <v>3152</v>
      </c>
      <c r="AA108" s="211" t="s">
        <v>3147</v>
      </c>
      <c r="AB108" s="207" t="s">
        <v>3152</v>
      </c>
      <c r="AC108" s="207" t="s">
        <v>3147</v>
      </c>
      <c r="AD108" s="207" t="s">
        <v>3146</v>
      </c>
      <c r="AE108" s="210" t="s">
        <v>3171</v>
      </c>
      <c r="AF108" s="210" t="s">
        <v>3173</v>
      </c>
      <c r="AG108" s="72" t="s">
        <v>3163</v>
      </c>
      <c r="AH108" s="72" t="s">
        <v>3160</v>
      </c>
      <c r="AI108" s="72" t="s">
        <v>3160</v>
      </c>
      <c r="AJ108" s="72" t="s">
        <v>3257</v>
      </c>
      <c r="AK108" s="72" t="s">
        <v>3179</v>
      </c>
      <c r="AL108" s="210" t="s">
        <v>3181</v>
      </c>
      <c r="AM108" s="72" t="s">
        <v>3180</v>
      </c>
      <c r="AN108" s="208" t="s">
        <v>3152</v>
      </c>
      <c r="AO108" s="208" t="s">
        <v>3136</v>
      </c>
      <c r="AP108" s="234" t="s">
        <v>3140</v>
      </c>
      <c r="AQ108" s="208" t="s">
        <v>3136</v>
      </c>
      <c r="AR108" s="208" t="s">
        <v>3136</v>
      </c>
      <c r="AS108" s="208" t="s">
        <v>3136</v>
      </c>
      <c r="AT108" s="208" t="s">
        <v>3136</v>
      </c>
      <c r="AU108" s="208" t="s">
        <v>3136</v>
      </c>
      <c r="AV108" s="208" t="s">
        <v>3136</v>
      </c>
      <c r="AW108" s="208" t="s">
        <v>3136</v>
      </c>
      <c r="AX108" s="210" t="s">
        <v>3184</v>
      </c>
      <c r="AY108" s="208" t="s">
        <v>3198</v>
      </c>
      <c r="AZ108" s="208" t="s">
        <v>3198</v>
      </c>
      <c r="BA108" s="208" t="s">
        <v>3198</v>
      </c>
      <c r="BB108" s="208" t="s">
        <v>3198</v>
      </c>
      <c r="BC108" s="259" t="s">
        <v>3198</v>
      </c>
      <c r="BD108" s="259" t="s">
        <v>3198</v>
      </c>
      <c r="BE108" s="258" t="s">
        <v>3198</v>
      </c>
      <c r="BF108" s="208" t="s">
        <v>3198</v>
      </c>
      <c r="BG108" s="208" t="s">
        <v>3198</v>
      </c>
      <c r="BH108" s="208" t="s">
        <v>3198</v>
      </c>
      <c r="BI108" s="208" t="s">
        <v>3198</v>
      </c>
      <c r="BJ108" s="208" t="s">
        <v>3198</v>
      </c>
      <c r="BK108" s="208" t="s">
        <v>3198</v>
      </c>
      <c r="BL108" s="208" t="s">
        <v>3198</v>
      </c>
      <c r="BM108" s="208" t="s">
        <v>3198</v>
      </c>
      <c r="BN108" s="210" t="s">
        <v>3201</v>
      </c>
      <c r="BO108" s="208" t="s">
        <v>3259</v>
      </c>
      <c r="BP108" s="208" t="s">
        <v>3201</v>
      </c>
      <c r="BQ108" s="208" t="s">
        <v>3201</v>
      </c>
      <c r="BR108" s="208" t="s">
        <v>3201</v>
      </c>
      <c r="BS108" s="208" t="s">
        <v>3201</v>
      </c>
      <c r="BT108" s="208" t="s">
        <v>3201</v>
      </c>
      <c r="BU108" s="208" t="s">
        <v>3201</v>
      </c>
      <c r="BV108" s="208" t="s">
        <v>3201</v>
      </c>
      <c r="BW108" s="208" t="s">
        <v>3201</v>
      </c>
      <c r="BX108" s="72" t="s">
        <v>3233</v>
      </c>
      <c r="BY108" s="207" t="s">
        <v>3232</v>
      </c>
      <c r="BZ108" s="207" t="s">
        <v>3231</v>
      </c>
      <c r="CA108" s="207" t="s">
        <v>3229</v>
      </c>
      <c r="CB108" s="207" t="s">
        <v>3230</v>
      </c>
      <c r="CC108" s="234" t="s">
        <v>3228</v>
      </c>
      <c r="CD108" s="210" t="s">
        <v>3136</v>
      </c>
      <c r="CE108" s="210" t="s">
        <v>3147</v>
      </c>
      <c r="CF108" s="210" t="s">
        <v>3254</v>
      </c>
      <c r="CG108" s="207" t="s">
        <v>3373</v>
      </c>
      <c r="CH108" s="208" t="s">
        <v>3239</v>
      </c>
      <c r="CI108" s="207" t="s">
        <v>3240</v>
      </c>
      <c r="CJ108" s="212" t="s">
        <v>3256</v>
      </c>
      <c r="CK108" s="208" t="s">
        <v>3243</v>
      </c>
      <c r="CL108" s="208" t="s">
        <v>3372</v>
      </c>
      <c r="CM108" s="208" t="s">
        <v>3247</v>
      </c>
      <c r="CN108" s="208" t="s">
        <v>3248</v>
      </c>
      <c r="CO108" s="208" t="s">
        <v>3251</v>
      </c>
      <c r="CP108" s="208" t="s">
        <v>3251</v>
      </c>
    </row>
    <row r="109" spans="1:94">
      <c r="A109">
        <v>308</v>
      </c>
      <c r="B109">
        <v>4</v>
      </c>
      <c r="C109" t="s">
        <v>65</v>
      </c>
      <c r="D109" t="s">
        <v>66</v>
      </c>
      <c r="E109">
        <f t="shared" si="3"/>
        <v>15</v>
      </c>
      <c r="F109" t="s">
        <v>66</v>
      </c>
      <c r="K109" s="1" t="s">
        <v>1002</v>
      </c>
      <c r="L109" s="1">
        <f>VLOOKUP(K109,context!K$2:N$349,3,FALSE)</f>
        <v>0</v>
      </c>
      <c r="M109" s="1">
        <f>VLOOKUP(K109,context!K$2:N$349,4,FALSE)</f>
        <v>1</v>
      </c>
      <c r="N109" s="205" t="s">
        <v>3164</v>
      </c>
      <c r="O109" s="211" t="s">
        <v>3147</v>
      </c>
      <c r="P109" s="209" t="s">
        <v>3147</v>
      </c>
      <c r="Q109" s="205" t="s">
        <v>3147</v>
      </c>
      <c r="R109" s="72" t="s">
        <v>3144</v>
      </c>
      <c r="S109" s="208" t="s">
        <v>3136</v>
      </c>
      <c r="T109" s="210" t="s">
        <v>3144</v>
      </c>
      <c r="U109" s="208" t="s">
        <v>3146</v>
      </c>
      <c r="V109" s="72" t="s">
        <v>3145</v>
      </c>
      <c r="W109" s="72" t="s">
        <v>3142</v>
      </c>
      <c r="X109" s="210" t="s">
        <v>3139</v>
      </c>
      <c r="Y109" s="211" t="s">
        <v>3139</v>
      </c>
      <c r="Z109" s="205" t="s">
        <v>3152</v>
      </c>
      <c r="AA109" s="211" t="s">
        <v>3147</v>
      </c>
      <c r="AB109" s="207" t="s">
        <v>3152</v>
      </c>
      <c r="AC109" s="207" t="s">
        <v>3147</v>
      </c>
      <c r="AD109" s="207" t="s">
        <v>3146</v>
      </c>
      <c r="AE109" s="210" t="s">
        <v>3171</v>
      </c>
      <c r="AF109" s="210" t="s">
        <v>3173</v>
      </c>
      <c r="AG109" s="72" t="s">
        <v>3163</v>
      </c>
      <c r="AH109" s="72" t="s">
        <v>3160</v>
      </c>
      <c r="AI109" s="72" t="s">
        <v>3160</v>
      </c>
      <c r="AJ109" s="72" t="s">
        <v>3257</v>
      </c>
      <c r="AK109" s="72" t="s">
        <v>3179</v>
      </c>
      <c r="AL109" s="210" t="s">
        <v>3181</v>
      </c>
      <c r="AM109" s="72" t="s">
        <v>3180</v>
      </c>
      <c r="AN109" s="208" t="s">
        <v>3152</v>
      </c>
      <c r="AO109" s="208" t="s">
        <v>3136</v>
      </c>
      <c r="AP109" s="234" t="s">
        <v>3140</v>
      </c>
      <c r="AQ109" s="208" t="s">
        <v>3136</v>
      </c>
      <c r="AR109" s="208" t="s">
        <v>3136</v>
      </c>
      <c r="AS109" s="208" t="s">
        <v>3136</v>
      </c>
      <c r="AT109" s="208" t="s">
        <v>3136</v>
      </c>
      <c r="AU109" s="208" t="s">
        <v>3136</v>
      </c>
      <c r="AV109" s="208" t="s">
        <v>3136</v>
      </c>
      <c r="AW109" s="208" t="s">
        <v>3136</v>
      </c>
      <c r="AX109" s="210" t="s">
        <v>3184</v>
      </c>
      <c r="AY109" s="208" t="s">
        <v>3198</v>
      </c>
      <c r="AZ109" s="208" t="s">
        <v>3198</v>
      </c>
      <c r="BA109" s="208" t="s">
        <v>3198</v>
      </c>
      <c r="BB109" s="208" t="s">
        <v>3198</v>
      </c>
      <c r="BC109" s="259" t="s">
        <v>3198</v>
      </c>
      <c r="BD109" s="259" t="s">
        <v>3198</v>
      </c>
      <c r="BE109" s="258" t="s">
        <v>3198</v>
      </c>
      <c r="BF109" s="208" t="s">
        <v>3198</v>
      </c>
      <c r="BG109" s="208" t="s">
        <v>3198</v>
      </c>
      <c r="BH109" s="208" t="s">
        <v>3198</v>
      </c>
      <c r="BI109" s="208" t="s">
        <v>3198</v>
      </c>
      <c r="BJ109" s="208" t="s">
        <v>3198</v>
      </c>
      <c r="BK109" s="208" t="s">
        <v>3198</v>
      </c>
      <c r="BL109" s="208" t="s">
        <v>3198</v>
      </c>
      <c r="BM109" s="208" t="s">
        <v>3198</v>
      </c>
      <c r="BN109" s="210" t="s">
        <v>3201</v>
      </c>
      <c r="BO109" s="208" t="s">
        <v>3259</v>
      </c>
      <c r="BP109" s="72" t="s">
        <v>3201</v>
      </c>
      <c r="BQ109" s="208" t="s">
        <v>3201</v>
      </c>
      <c r="BR109" s="208" t="s">
        <v>3201</v>
      </c>
      <c r="BS109" s="208" t="s">
        <v>3201</v>
      </c>
      <c r="BT109" s="208" t="s">
        <v>3201</v>
      </c>
      <c r="BU109" s="208" t="s">
        <v>3201</v>
      </c>
      <c r="BV109" s="208" t="s">
        <v>3201</v>
      </c>
      <c r="BW109" s="208" t="s">
        <v>3201</v>
      </c>
      <c r="BX109" s="72" t="s">
        <v>3233</v>
      </c>
      <c r="BY109" s="207" t="s">
        <v>3232</v>
      </c>
      <c r="BZ109" s="207" t="s">
        <v>3231</v>
      </c>
      <c r="CA109" s="207" t="s">
        <v>3229</v>
      </c>
      <c r="CB109" s="207" t="s">
        <v>3230</v>
      </c>
      <c r="CC109" s="234" t="s">
        <v>3228</v>
      </c>
      <c r="CD109" s="208" t="s">
        <v>3136</v>
      </c>
      <c r="CE109" s="208" t="s">
        <v>3147</v>
      </c>
      <c r="CF109" s="208" t="s">
        <v>3254</v>
      </c>
      <c r="CG109" s="207" t="s">
        <v>3373</v>
      </c>
      <c r="CH109" s="208" t="s">
        <v>3239</v>
      </c>
      <c r="CI109" s="207" t="s">
        <v>3240</v>
      </c>
      <c r="CJ109" s="212" t="s">
        <v>3256</v>
      </c>
      <c r="CK109" s="208" t="s">
        <v>3243</v>
      </c>
      <c r="CL109" s="208" t="s">
        <v>3372</v>
      </c>
      <c r="CM109" s="208" t="s">
        <v>3247</v>
      </c>
      <c r="CN109" s="208" t="s">
        <v>3248</v>
      </c>
      <c r="CO109" s="208" t="s">
        <v>3251</v>
      </c>
      <c r="CP109" s="208" t="s">
        <v>3251</v>
      </c>
    </row>
    <row r="110" spans="1:94">
      <c r="A110">
        <v>325</v>
      </c>
      <c r="B110">
        <v>4</v>
      </c>
      <c r="C110" t="s">
        <v>65</v>
      </c>
      <c r="D110" t="s">
        <v>66</v>
      </c>
      <c r="E110">
        <f t="shared" si="3"/>
        <v>15</v>
      </c>
      <c r="F110" t="s">
        <v>66</v>
      </c>
      <c r="K110" s="1" t="s">
        <v>2314</v>
      </c>
      <c r="L110" s="1">
        <f>VLOOKUP(K110,context!K$2:N$349,3,FALSE)</f>
        <v>0</v>
      </c>
      <c r="M110" s="1">
        <f>VLOOKUP(K110,context!K$2:N$349,4,FALSE)</f>
        <v>1</v>
      </c>
      <c r="N110" s="205" t="s">
        <v>3164</v>
      </c>
      <c r="O110" s="211" t="s">
        <v>3147</v>
      </c>
      <c r="P110" s="209" t="s">
        <v>3147</v>
      </c>
      <c r="Q110" s="205" t="s">
        <v>3147</v>
      </c>
      <c r="R110" s="72" t="s">
        <v>3144</v>
      </c>
      <c r="S110" s="208" t="s">
        <v>3136</v>
      </c>
      <c r="T110" s="210" t="s">
        <v>3144</v>
      </c>
      <c r="U110" s="208" t="s">
        <v>3146</v>
      </c>
      <c r="V110" s="72" t="s">
        <v>3145</v>
      </c>
      <c r="W110" s="210" t="s">
        <v>3142</v>
      </c>
      <c r="X110" s="210" t="s">
        <v>3139</v>
      </c>
      <c r="Y110" s="209" t="s">
        <v>3139</v>
      </c>
      <c r="Z110" s="206" t="s">
        <v>3152</v>
      </c>
      <c r="AA110" s="211" t="s">
        <v>3147</v>
      </c>
      <c r="AB110" s="207" t="s">
        <v>3152</v>
      </c>
      <c r="AC110" s="207" t="s">
        <v>3147</v>
      </c>
      <c r="AD110" s="207" t="s">
        <v>3146</v>
      </c>
      <c r="AE110" s="210" t="s">
        <v>3171</v>
      </c>
      <c r="AF110" s="210" t="s">
        <v>3173</v>
      </c>
      <c r="AG110" s="72" t="s">
        <v>3163</v>
      </c>
      <c r="AH110" s="72" t="s">
        <v>3160</v>
      </c>
      <c r="AI110" s="72" t="s">
        <v>3160</v>
      </c>
      <c r="AJ110" s="72" t="s">
        <v>3258</v>
      </c>
      <c r="AK110" s="72" t="s">
        <v>3179</v>
      </c>
      <c r="AL110" s="210" t="s">
        <v>3181</v>
      </c>
      <c r="AM110" s="72" t="s">
        <v>3180</v>
      </c>
      <c r="AN110" s="208" t="s">
        <v>3152</v>
      </c>
      <c r="AO110" s="208" t="s">
        <v>3136</v>
      </c>
      <c r="AP110" s="234" t="s">
        <v>3140</v>
      </c>
      <c r="AQ110" s="208" t="s">
        <v>3136</v>
      </c>
      <c r="AR110" s="234" t="s">
        <v>3140</v>
      </c>
      <c r="AS110" s="208" t="s">
        <v>3136</v>
      </c>
      <c r="AT110" s="208" t="s">
        <v>3136</v>
      </c>
      <c r="AU110" s="208" t="s">
        <v>3136</v>
      </c>
      <c r="AV110" s="208" t="s">
        <v>3136</v>
      </c>
      <c r="AW110" s="208" t="s">
        <v>3136</v>
      </c>
      <c r="AX110" s="210" t="s">
        <v>3184</v>
      </c>
      <c r="AY110" s="208" t="s">
        <v>3198</v>
      </c>
      <c r="AZ110" s="208" t="s">
        <v>3198</v>
      </c>
      <c r="BA110" s="208" t="s">
        <v>3198</v>
      </c>
      <c r="BB110" s="208" t="s">
        <v>3198</v>
      </c>
      <c r="BC110" s="259" t="s">
        <v>3198</v>
      </c>
      <c r="BD110" s="259" t="s">
        <v>3198</v>
      </c>
      <c r="BE110" s="258" t="s">
        <v>3198</v>
      </c>
      <c r="BF110" s="208" t="s">
        <v>3198</v>
      </c>
      <c r="BG110" s="208" t="s">
        <v>3198</v>
      </c>
      <c r="BH110" s="208" t="s">
        <v>3198</v>
      </c>
      <c r="BI110" s="208" t="s">
        <v>3198</v>
      </c>
      <c r="BJ110" s="208" t="s">
        <v>3198</v>
      </c>
      <c r="BK110" s="208" t="s">
        <v>3198</v>
      </c>
      <c r="BL110" s="208" t="s">
        <v>3198</v>
      </c>
      <c r="BM110" s="208" t="s">
        <v>3198</v>
      </c>
      <c r="BN110" s="208" t="s">
        <v>3201</v>
      </c>
      <c r="BO110" s="208" t="s">
        <v>3259</v>
      </c>
      <c r="BP110" s="208" t="s">
        <v>3201</v>
      </c>
      <c r="BQ110" s="210" t="s">
        <v>3201</v>
      </c>
      <c r="BR110" s="208" t="s">
        <v>3201</v>
      </c>
      <c r="BS110" s="208" t="s">
        <v>3201</v>
      </c>
      <c r="BT110" s="208" t="s">
        <v>3201</v>
      </c>
      <c r="BU110" s="208" t="s">
        <v>3201</v>
      </c>
      <c r="BV110" s="208" t="s">
        <v>3201</v>
      </c>
      <c r="BW110" s="208" t="s">
        <v>3201</v>
      </c>
      <c r="BX110" s="72" t="s">
        <v>3233</v>
      </c>
      <c r="BY110" s="207" t="s">
        <v>3232</v>
      </c>
      <c r="BZ110" s="207" t="s">
        <v>3231</v>
      </c>
      <c r="CA110" s="207" t="s">
        <v>3229</v>
      </c>
      <c r="CB110" s="207" t="s">
        <v>3230</v>
      </c>
      <c r="CC110" s="234" t="s">
        <v>3228</v>
      </c>
      <c r="CD110" s="208" t="s">
        <v>3136</v>
      </c>
      <c r="CE110" s="208" t="s">
        <v>3147</v>
      </c>
      <c r="CF110" s="208" t="s">
        <v>3254</v>
      </c>
      <c r="CG110" s="207" t="s">
        <v>3373</v>
      </c>
      <c r="CH110" s="208" t="s">
        <v>3239</v>
      </c>
      <c r="CI110" s="207" t="s">
        <v>3240</v>
      </c>
      <c r="CJ110" s="212" t="s">
        <v>3256</v>
      </c>
      <c r="CK110" s="208" t="s">
        <v>3243</v>
      </c>
      <c r="CL110" s="208" t="s">
        <v>3372</v>
      </c>
      <c r="CM110" s="208" t="s">
        <v>3247</v>
      </c>
      <c r="CN110" s="208" t="s">
        <v>3248</v>
      </c>
      <c r="CO110" s="208" t="s">
        <v>3251</v>
      </c>
      <c r="CP110" s="208" t="s">
        <v>3251</v>
      </c>
    </row>
    <row r="111" spans="1:94">
      <c r="A111">
        <v>326</v>
      </c>
      <c r="B111">
        <v>4</v>
      </c>
      <c r="C111" t="s">
        <v>65</v>
      </c>
      <c r="D111" t="s">
        <v>66</v>
      </c>
      <c r="E111">
        <f t="shared" si="3"/>
        <v>15</v>
      </c>
      <c r="F111" t="s">
        <v>66</v>
      </c>
      <c r="K111" s="1" t="s">
        <v>2280</v>
      </c>
      <c r="L111" s="1">
        <f>VLOOKUP(K111,context!K$2:N$349,3,FALSE)</f>
        <v>0</v>
      </c>
      <c r="M111" s="1">
        <f>VLOOKUP(K111,context!K$2:N$349,4,FALSE)</f>
        <v>1</v>
      </c>
      <c r="N111" s="205" t="s">
        <v>3164</v>
      </c>
      <c r="O111" s="211" t="s">
        <v>3147</v>
      </c>
      <c r="P111" s="209" t="s">
        <v>3147</v>
      </c>
      <c r="Q111" s="205" t="s">
        <v>3147</v>
      </c>
      <c r="R111" s="72" t="s">
        <v>3144</v>
      </c>
      <c r="S111" s="208" t="s">
        <v>3136</v>
      </c>
      <c r="T111" s="210" t="s">
        <v>3144</v>
      </c>
      <c r="U111" s="208" t="s">
        <v>3146</v>
      </c>
      <c r="V111" s="72" t="s">
        <v>3145</v>
      </c>
      <c r="W111" s="210" t="s">
        <v>3142</v>
      </c>
      <c r="X111" s="210" t="s">
        <v>3139</v>
      </c>
      <c r="Y111" s="209" t="s">
        <v>3139</v>
      </c>
      <c r="Z111" s="206" t="s">
        <v>3152</v>
      </c>
      <c r="AA111" s="211" t="s">
        <v>3147</v>
      </c>
      <c r="AB111" s="207" t="s">
        <v>3152</v>
      </c>
      <c r="AC111" s="207" t="s">
        <v>3147</v>
      </c>
      <c r="AD111" s="207" t="s">
        <v>3146</v>
      </c>
      <c r="AE111" s="210" t="s">
        <v>3171</v>
      </c>
      <c r="AF111" s="210" t="s">
        <v>3173</v>
      </c>
      <c r="AG111" s="72" t="s">
        <v>3163</v>
      </c>
      <c r="AH111" s="72" t="s">
        <v>3160</v>
      </c>
      <c r="AI111" s="72" t="s">
        <v>3160</v>
      </c>
      <c r="AJ111" s="72" t="s">
        <v>3258</v>
      </c>
      <c r="AK111" s="72" t="s">
        <v>3179</v>
      </c>
      <c r="AL111" s="210" t="s">
        <v>3181</v>
      </c>
      <c r="AM111" s="72" t="s">
        <v>3180</v>
      </c>
      <c r="AN111" s="208" t="s">
        <v>3152</v>
      </c>
      <c r="AO111" s="208" t="s">
        <v>3136</v>
      </c>
      <c r="AP111" s="234" t="s">
        <v>3140</v>
      </c>
      <c r="AQ111" s="208" t="s">
        <v>3136</v>
      </c>
      <c r="AR111" s="234" t="s">
        <v>3140</v>
      </c>
      <c r="AS111" s="208" t="s">
        <v>3136</v>
      </c>
      <c r="AT111" s="208" t="s">
        <v>3136</v>
      </c>
      <c r="AU111" s="208" t="s">
        <v>3136</v>
      </c>
      <c r="AV111" s="208" t="s">
        <v>3136</v>
      </c>
      <c r="AW111" s="208" t="s">
        <v>3136</v>
      </c>
      <c r="AX111" s="210" t="s">
        <v>3184</v>
      </c>
      <c r="AY111" s="208" t="s">
        <v>3198</v>
      </c>
      <c r="AZ111" s="208" t="s">
        <v>3198</v>
      </c>
      <c r="BA111" s="208" t="s">
        <v>3198</v>
      </c>
      <c r="BB111" s="208" t="s">
        <v>3198</v>
      </c>
      <c r="BC111" s="259" t="s">
        <v>3198</v>
      </c>
      <c r="BD111" s="259" t="s">
        <v>3198</v>
      </c>
      <c r="BE111" s="258" t="s">
        <v>3198</v>
      </c>
      <c r="BF111" s="208" t="s">
        <v>3198</v>
      </c>
      <c r="BG111" s="208" t="s">
        <v>3198</v>
      </c>
      <c r="BH111" s="208" t="s">
        <v>3198</v>
      </c>
      <c r="BI111" s="208" t="s">
        <v>3198</v>
      </c>
      <c r="BJ111" s="208" t="s">
        <v>3198</v>
      </c>
      <c r="BK111" s="208" t="s">
        <v>3198</v>
      </c>
      <c r="BL111" s="208" t="s">
        <v>3198</v>
      </c>
      <c r="BM111" s="208" t="s">
        <v>3198</v>
      </c>
      <c r="BN111" s="208" t="s">
        <v>3201</v>
      </c>
      <c r="BO111" s="208" t="s">
        <v>3259</v>
      </c>
      <c r="BP111" s="208" t="s">
        <v>3201</v>
      </c>
      <c r="BQ111" s="208" t="s">
        <v>3201</v>
      </c>
      <c r="BR111" s="208" t="s">
        <v>3201</v>
      </c>
      <c r="BS111" s="208" t="s">
        <v>3201</v>
      </c>
      <c r="BT111" s="208" t="s">
        <v>3201</v>
      </c>
      <c r="BU111" s="208" t="s">
        <v>3201</v>
      </c>
      <c r="BV111" s="208" t="s">
        <v>3201</v>
      </c>
      <c r="BW111" s="208" t="s">
        <v>3201</v>
      </c>
      <c r="BX111" s="72" t="s">
        <v>3233</v>
      </c>
      <c r="BY111" s="207" t="s">
        <v>3232</v>
      </c>
      <c r="BZ111" s="207" t="s">
        <v>3231</v>
      </c>
      <c r="CA111" s="207" t="s">
        <v>3229</v>
      </c>
      <c r="CB111" s="207" t="s">
        <v>3230</v>
      </c>
      <c r="CC111" s="234" t="s">
        <v>3228</v>
      </c>
      <c r="CD111" s="208" t="s">
        <v>3136</v>
      </c>
      <c r="CE111" s="208" t="s">
        <v>3147</v>
      </c>
      <c r="CF111" s="208" t="s">
        <v>3254</v>
      </c>
      <c r="CG111" s="207" t="s">
        <v>3373</v>
      </c>
      <c r="CH111" s="208" t="s">
        <v>3239</v>
      </c>
      <c r="CI111" s="207" t="s">
        <v>3240</v>
      </c>
      <c r="CJ111" s="212" t="s">
        <v>3256</v>
      </c>
      <c r="CK111" s="208" t="s">
        <v>3243</v>
      </c>
      <c r="CL111" s="208" t="s">
        <v>3372</v>
      </c>
      <c r="CM111" s="208" t="s">
        <v>3247</v>
      </c>
      <c r="CN111" s="208" t="s">
        <v>3248</v>
      </c>
      <c r="CO111" s="208" t="s">
        <v>3251</v>
      </c>
      <c r="CP111" s="208" t="s">
        <v>3251</v>
      </c>
    </row>
    <row r="112" spans="1:94">
      <c r="A112">
        <v>343</v>
      </c>
      <c r="B112">
        <v>4</v>
      </c>
      <c r="C112" t="s">
        <v>65</v>
      </c>
      <c r="D112" t="s">
        <v>66</v>
      </c>
      <c r="E112">
        <f t="shared" si="3"/>
        <v>15</v>
      </c>
      <c r="F112" t="s">
        <v>66</v>
      </c>
      <c r="K112" s="1" t="s">
        <v>541</v>
      </c>
      <c r="L112" s="1">
        <f>VLOOKUP(K112,context!K$2:N$349,3,FALSE)</f>
        <v>0</v>
      </c>
      <c r="M112" s="1">
        <f>VLOOKUP(K112,context!K$2:N$349,4,FALSE)</f>
        <v>1</v>
      </c>
      <c r="N112" s="205" t="s">
        <v>3164</v>
      </c>
      <c r="O112" s="211" t="s">
        <v>3147</v>
      </c>
      <c r="P112" s="209" t="s">
        <v>3147</v>
      </c>
      <c r="Q112" s="205" t="s">
        <v>3147</v>
      </c>
      <c r="R112" s="72" t="s">
        <v>3144</v>
      </c>
      <c r="S112" s="208" t="s">
        <v>3136</v>
      </c>
      <c r="T112" s="210" t="s">
        <v>3144</v>
      </c>
      <c r="U112" s="208" t="s">
        <v>3146</v>
      </c>
      <c r="V112" s="72" t="s">
        <v>3145</v>
      </c>
      <c r="W112" s="207" t="s">
        <v>3142</v>
      </c>
      <c r="X112" s="208" t="s">
        <v>3139</v>
      </c>
      <c r="Y112" s="209" t="s">
        <v>3139</v>
      </c>
      <c r="Z112" s="206" t="s">
        <v>3152</v>
      </c>
      <c r="AA112" s="211" t="s">
        <v>3147</v>
      </c>
      <c r="AB112" s="207" t="s">
        <v>3152</v>
      </c>
      <c r="AC112" s="207" t="s">
        <v>3147</v>
      </c>
      <c r="AD112" s="207" t="s">
        <v>3146</v>
      </c>
      <c r="AE112" s="210" t="s">
        <v>3171</v>
      </c>
      <c r="AF112" s="210" t="s">
        <v>3173</v>
      </c>
      <c r="AG112" s="72" t="s">
        <v>3163</v>
      </c>
      <c r="AH112" s="72" t="s">
        <v>3160</v>
      </c>
      <c r="AI112" s="72" t="s">
        <v>3160</v>
      </c>
      <c r="AJ112" s="72" t="s">
        <v>3257</v>
      </c>
      <c r="AK112" s="72" t="s">
        <v>3179</v>
      </c>
      <c r="AL112" s="208" t="s">
        <v>3181</v>
      </c>
      <c r="AM112" s="72" t="s">
        <v>3180</v>
      </c>
      <c r="AN112" s="208" t="s">
        <v>3152</v>
      </c>
      <c r="AO112" s="208" t="s">
        <v>3136</v>
      </c>
      <c r="AP112" s="234" t="s">
        <v>3140</v>
      </c>
      <c r="AQ112" s="208" t="s">
        <v>3136</v>
      </c>
      <c r="AR112" s="208" t="s">
        <v>3136</v>
      </c>
      <c r="AS112" s="208" t="s">
        <v>3136</v>
      </c>
      <c r="AT112" s="208" t="s">
        <v>3136</v>
      </c>
      <c r="AU112" s="208" t="s">
        <v>3136</v>
      </c>
      <c r="AV112" s="208" t="s">
        <v>3136</v>
      </c>
      <c r="AW112" s="208" t="s">
        <v>3136</v>
      </c>
      <c r="AX112" s="210" t="s">
        <v>3184</v>
      </c>
      <c r="AY112" s="208" t="s">
        <v>3198</v>
      </c>
      <c r="AZ112" s="208" t="s">
        <v>3198</v>
      </c>
      <c r="BA112" s="208" t="s">
        <v>3198</v>
      </c>
      <c r="BB112" s="207" t="s">
        <v>3198</v>
      </c>
      <c r="BC112" s="260" t="s">
        <v>3198</v>
      </c>
      <c r="BD112" s="260" t="s">
        <v>3198</v>
      </c>
      <c r="BE112" s="258" t="s">
        <v>3198</v>
      </c>
      <c r="BF112" s="208" t="s">
        <v>3198</v>
      </c>
      <c r="BG112" s="208" t="s">
        <v>3198</v>
      </c>
      <c r="BH112" s="208" t="s">
        <v>3198</v>
      </c>
      <c r="BI112" s="208" t="s">
        <v>3198</v>
      </c>
      <c r="BJ112" s="208" t="s">
        <v>3198</v>
      </c>
      <c r="BK112" s="208" t="s">
        <v>3198</v>
      </c>
      <c r="BL112" s="208" t="s">
        <v>3198</v>
      </c>
      <c r="BM112" s="208" t="s">
        <v>3198</v>
      </c>
      <c r="BN112" s="208" t="s">
        <v>3201</v>
      </c>
      <c r="BO112" s="208" t="s">
        <v>3259</v>
      </c>
      <c r="BP112" s="208" t="s">
        <v>3201</v>
      </c>
      <c r="BQ112" s="208" t="s">
        <v>3201</v>
      </c>
      <c r="BR112" s="208" t="s">
        <v>3201</v>
      </c>
      <c r="BS112" s="208" t="s">
        <v>3201</v>
      </c>
      <c r="BT112" s="208" t="s">
        <v>3201</v>
      </c>
      <c r="BU112" s="208" t="s">
        <v>3201</v>
      </c>
      <c r="BV112" s="208" t="s">
        <v>3201</v>
      </c>
      <c r="BW112" s="208" t="s">
        <v>3201</v>
      </c>
      <c r="BX112" s="72" t="s">
        <v>3233</v>
      </c>
      <c r="BY112" s="207" t="s">
        <v>3232</v>
      </c>
      <c r="BZ112" s="207" t="s">
        <v>3231</v>
      </c>
      <c r="CA112" s="207" t="s">
        <v>3229</v>
      </c>
      <c r="CB112" s="207" t="s">
        <v>3230</v>
      </c>
      <c r="CC112" s="234" t="s">
        <v>3228</v>
      </c>
      <c r="CD112" s="208" t="s">
        <v>3136</v>
      </c>
      <c r="CE112" s="208" t="s">
        <v>3147</v>
      </c>
      <c r="CF112" s="208" t="s">
        <v>3254</v>
      </c>
      <c r="CG112" s="207" t="s">
        <v>3373</v>
      </c>
      <c r="CH112" s="208" t="s">
        <v>3239</v>
      </c>
      <c r="CI112" s="207" t="s">
        <v>3240</v>
      </c>
      <c r="CJ112" s="212" t="s">
        <v>3256</v>
      </c>
      <c r="CK112" s="208" t="s">
        <v>3243</v>
      </c>
      <c r="CL112" s="208" t="s">
        <v>3372</v>
      </c>
      <c r="CM112" s="208" t="s">
        <v>3247</v>
      </c>
      <c r="CN112" s="208" t="s">
        <v>3248</v>
      </c>
      <c r="CO112" s="208" t="s">
        <v>3251</v>
      </c>
      <c r="CP112" s="208" t="s">
        <v>3251</v>
      </c>
    </row>
    <row r="113" spans="1:94">
      <c r="A113">
        <v>359</v>
      </c>
      <c r="B113">
        <v>4</v>
      </c>
      <c r="C113" t="s">
        <v>65</v>
      </c>
      <c r="D113" t="s">
        <v>66</v>
      </c>
      <c r="E113">
        <f t="shared" si="3"/>
        <v>15</v>
      </c>
      <c r="F113" t="s">
        <v>66</v>
      </c>
      <c r="K113" s="1" t="s">
        <v>3298</v>
      </c>
      <c r="L113" s="1">
        <f>VLOOKUP(K113,context!K$2:N$349,3,FALSE)</f>
        <v>0</v>
      </c>
      <c r="M113" s="1">
        <f>VLOOKUP(K113,context!K$2:N$349,4,FALSE)</f>
        <v>1</v>
      </c>
      <c r="N113" s="205" t="s">
        <v>3164</v>
      </c>
      <c r="O113" s="211" t="s">
        <v>3147</v>
      </c>
      <c r="P113" s="209" t="s">
        <v>3147</v>
      </c>
      <c r="Q113" s="205" t="s">
        <v>3147</v>
      </c>
      <c r="R113" s="72" t="s">
        <v>3144</v>
      </c>
      <c r="S113" s="208" t="s">
        <v>3136</v>
      </c>
      <c r="T113" s="210" t="s">
        <v>3144</v>
      </c>
      <c r="U113" s="208" t="s">
        <v>3146</v>
      </c>
      <c r="V113" s="72" t="s">
        <v>3145</v>
      </c>
      <c r="W113" s="210" t="s">
        <v>3142</v>
      </c>
      <c r="X113" s="210" t="s">
        <v>3139</v>
      </c>
      <c r="Y113" s="209" t="s">
        <v>3139</v>
      </c>
      <c r="Z113" s="206" t="s">
        <v>3152</v>
      </c>
      <c r="AA113" s="211" t="s">
        <v>3147</v>
      </c>
      <c r="AB113" s="207" t="s">
        <v>3152</v>
      </c>
      <c r="AC113" s="207" t="s">
        <v>3147</v>
      </c>
      <c r="AD113" s="207" t="s">
        <v>3146</v>
      </c>
      <c r="AE113" s="210" t="s">
        <v>3171</v>
      </c>
      <c r="AF113" s="210" t="s">
        <v>3173</v>
      </c>
      <c r="AG113" s="72" t="s">
        <v>3163</v>
      </c>
      <c r="AH113" s="72" t="s">
        <v>3160</v>
      </c>
      <c r="AI113" s="72" t="s">
        <v>3160</v>
      </c>
      <c r="AJ113" s="72" t="s">
        <v>3257</v>
      </c>
      <c r="AK113" s="72" t="s">
        <v>3179</v>
      </c>
      <c r="AL113" s="210" t="s">
        <v>3181</v>
      </c>
      <c r="AM113" s="72" t="s">
        <v>3180</v>
      </c>
      <c r="AN113" s="208" t="s">
        <v>3152</v>
      </c>
      <c r="AO113" s="208" t="s">
        <v>3136</v>
      </c>
      <c r="AP113" s="234" t="s">
        <v>3140</v>
      </c>
      <c r="AQ113" s="208" t="s">
        <v>3136</v>
      </c>
      <c r="AR113" s="208" t="s">
        <v>3136</v>
      </c>
      <c r="AS113" s="208" t="s">
        <v>3136</v>
      </c>
      <c r="AT113" s="208" t="s">
        <v>3136</v>
      </c>
      <c r="AU113" s="208" t="s">
        <v>3136</v>
      </c>
      <c r="AV113" s="208" t="s">
        <v>3136</v>
      </c>
      <c r="AW113" s="208" t="s">
        <v>3136</v>
      </c>
      <c r="AX113" s="210" t="s">
        <v>3184</v>
      </c>
      <c r="AY113" s="208" t="s">
        <v>3198</v>
      </c>
      <c r="AZ113" s="208" t="s">
        <v>3198</v>
      </c>
      <c r="BA113" s="208" t="s">
        <v>3198</v>
      </c>
      <c r="BB113" s="207" t="s">
        <v>3198</v>
      </c>
      <c r="BC113" s="260" t="s">
        <v>3198</v>
      </c>
      <c r="BD113" s="260" t="s">
        <v>3198</v>
      </c>
      <c r="BE113" s="258" t="s">
        <v>3198</v>
      </c>
      <c r="BF113" s="208" t="s">
        <v>3198</v>
      </c>
      <c r="BG113" s="208" t="s">
        <v>3198</v>
      </c>
      <c r="BH113" s="208" t="s">
        <v>3198</v>
      </c>
      <c r="BI113" s="208" t="s">
        <v>3198</v>
      </c>
      <c r="BJ113" s="208" t="s">
        <v>3198</v>
      </c>
      <c r="BK113" s="208" t="s">
        <v>3198</v>
      </c>
      <c r="BL113" s="208" t="s">
        <v>3198</v>
      </c>
      <c r="BM113" s="208" t="s">
        <v>3198</v>
      </c>
      <c r="BN113" s="208" t="s">
        <v>3201</v>
      </c>
      <c r="BO113" s="208" t="s">
        <v>3259</v>
      </c>
      <c r="BP113" s="208" t="s">
        <v>3201</v>
      </c>
      <c r="BQ113" s="208" t="s">
        <v>3201</v>
      </c>
      <c r="BR113" s="208" t="s">
        <v>3201</v>
      </c>
      <c r="BS113" s="208" t="s">
        <v>3201</v>
      </c>
      <c r="BT113" s="208" t="s">
        <v>3201</v>
      </c>
      <c r="BU113" s="208" t="s">
        <v>3201</v>
      </c>
      <c r="BV113" s="208" t="s">
        <v>3201</v>
      </c>
      <c r="BW113" s="208" t="s">
        <v>3201</v>
      </c>
      <c r="BX113" s="72" t="s">
        <v>3233</v>
      </c>
      <c r="BY113" s="207" t="s">
        <v>3232</v>
      </c>
      <c r="BZ113" s="207" t="s">
        <v>3231</v>
      </c>
      <c r="CA113" s="207" t="s">
        <v>3229</v>
      </c>
      <c r="CB113" s="207" t="s">
        <v>3230</v>
      </c>
      <c r="CC113" s="234" t="s">
        <v>3228</v>
      </c>
      <c r="CD113" s="210" t="s">
        <v>3136</v>
      </c>
      <c r="CE113" s="210" t="s">
        <v>3147</v>
      </c>
      <c r="CF113" s="210" t="s">
        <v>3254</v>
      </c>
      <c r="CG113" s="207" t="s">
        <v>3373</v>
      </c>
      <c r="CH113" s="208" t="s">
        <v>3239</v>
      </c>
      <c r="CI113" s="207" t="s">
        <v>3240</v>
      </c>
      <c r="CJ113" s="212" t="s">
        <v>3256</v>
      </c>
      <c r="CK113" s="208" t="s">
        <v>3243</v>
      </c>
      <c r="CL113" s="208" t="s">
        <v>3372</v>
      </c>
      <c r="CM113" s="208" t="s">
        <v>3247</v>
      </c>
      <c r="CN113" s="208" t="s">
        <v>3248</v>
      </c>
      <c r="CO113" s="208" t="s">
        <v>3251</v>
      </c>
      <c r="CP113" s="208" t="s">
        <v>3251</v>
      </c>
    </row>
    <row r="114" spans="1:94">
      <c r="A114">
        <v>360</v>
      </c>
      <c r="B114">
        <v>4</v>
      </c>
      <c r="C114" t="s">
        <v>65</v>
      </c>
      <c r="D114" t="s">
        <v>66</v>
      </c>
      <c r="E114">
        <f t="shared" si="3"/>
        <v>15</v>
      </c>
      <c r="F114" t="s">
        <v>66</v>
      </c>
      <c r="K114" s="1" t="s">
        <v>3297</v>
      </c>
      <c r="L114" s="1">
        <f>VLOOKUP(K114,context!K$2:N$349,3,FALSE)</f>
        <v>0</v>
      </c>
      <c r="M114" s="1">
        <f>VLOOKUP(K114,context!K$2:N$349,4,FALSE)</f>
        <v>1</v>
      </c>
      <c r="N114" s="205" t="s">
        <v>3164</v>
      </c>
      <c r="O114" s="211" t="s">
        <v>3147</v>
      </c>
      <c r="P114" s="209" t="s">
        <v>3147</v>
      </c>
      <c r="Q114" s="205" t="s">
        <v>3147</v>
      </c>
      <c r="R114" s="72" t="s">
        <v>3144</v>
      </c>
      <c r="S114" s="208" t="s">
        <v>3136</v>
      </c>
      <c r="T114" s="210" t="s">
        <v>3144</v>
      </c>
      <c r="U114" s="208" t="s">
        <v>3146</v>
      </c>
      <c r="V114" s="72" t="s">
        <v>3145</v>
      </c>
      <c r="W114" s="210" t="s">
        <v>3142</v>
      </c>
      <c r="X114" s="210" t="s">
        <v>3139</v>
      </c>
      <c r="Y114" s="209" t="s">
        <v>3139</v>
      </c>
      <c r="Z114" s="206" t="s">
        <v>3152</v>
      </c>
      <c r="AA114" s="211" t="s">
        <v>3147</v>
      </c>
      <c r="AB114" s="207" t="s">
        <v>3152</v>
      </c>
      <c r="AC114" s="207" t="s">
        <v>3147</v>
      </c>
      <c r="AD114" s="207" t="s">
        <v>3146</v>
      </c>
      <c r="AE114" s="210" t="s">
        <v>3171</v>
      </c>
      <c r="AF114" s="210" t="s">
        <v>3173</v>
      </c>
      <c r="AG114" s="72" t="s">
        <v>3163</v>
      </c>
      <c r="AH114" s="72" t="s">
        <v>3160</v>
      </c>
      <c r="AI114" s="72" t="s">
        <v>3160</v>
      </c>
      <c r="AJ114" s="72" t="s">
        <v>3257</v>
      </c>
      <c r="AK114" s="72" t="s">
        <v>3179</v>
      </c>
      <c r="AL114" s="210" t="s">
        <v>3181</v>
      </c>
      <c r="AM114" s="72" t="s">
        <v>3180</v>
      </c>
      <c r="AN114" s="208" t="s">
        <v>3152</v>
      </c>
      <c r="AO114" s="208" t="s">
        <v>3136</v>
      </c>
      <c r="AP114" s="234" t="s">
        <v>3140</v>
      </c>
      <c r="AQ114" s="208" t="s">
        <v>3136</v>
      </c>
      <c r="AR114" s="208" t="s">
        <v>3136</v>
      </c>
      <c r="AS114" s="208" t="s">
        <v>3136</v>
      </c>
      <c r="AT114" s="208" t="s">
        <v>3136</v>
      </c>
      <c r="AU114" s="208" t="s">
        <v>3136</v>
      </c>
      <c r="AV114" s="208" t="s">
        <v>3136</v>
      </c>
      <c r="AW114" s="208" t="s">
        <v>3136</v>
      </c>
      <c r="AX114" s="210" t="s">
        <v>3184</v>
      </c>
      <c r="AY114" s="208" t="s">
        <v>3198</v>
      </c>
      <c r="AZ114" s="208" t="s">
        <v>3198</v>
      </c>
      <c r="BA114" s="208" t="s">
        <v>3198</v>
      </c>
      <c r="BB114" s="207" t="s">
        <v>3198</v>
      </c>
      <c r="BC114" s="260" t="s">
        <v>3198</v>
      </c>
      <c r="BD114" s="260" t="s">
        <v>3198</v>
      </c>
      <c r="BE114" s="258" t="s">
        <v>3198</v>
      </c>
      <c r="BF114" s="208" t="s">
        <v>3198</v>
      </c>
      <c r="BG114" s="208" t="s">
        <v>3198</v>
      </c>
      <c r="BH114" s="208" t="s">
        <v>3198</v>
      </c>
      <c r="BI114" s="208" t="s">
        <v>3198</v>
      </c>
      <c r="BJ114" s="208" t="s">
        <v>3198</v>
      </c>
      <c r="BK114" s="208" t="s">
        <v>3198</v>
      </c>
      <c r="BL114" s="208" t="s">
        <v>3198</v>
      </c>
      <c r="BM114" s="208" t="s">
        <v>3198</v>
      </c>
      <c r="BN114" s="208" t="s">
        <v>3201</v>
      </c>
      <c r="BO114" s="208" t="s">
        <v>3259</v>
      </c>
      <c r="BP114" s="208" t="s">
        <v>3201</v>
      </c>
      <c r="BQ114" s="208" t="s">
        <v>3201</v>
      </c>
      <c r="BR114" s="208" t="s">
        <v>3201</v>
      </c>
      <c r="BS114" s="208" t="s">
        <v>3201</v>
      </c>
      <c r="BT114" s="208" t="s">
        <v>3201</v>
      </c>
      <c r="BU114" s="208" t="s">
        <v>3201</v>
      </c>
      <c r="BV114" s="208" t="s">
        <v>3201</v>
      </c>
      <c r="BW114" s="208" t="s">
        <v>3201</v>
      </c>
      <c r="BX114" s="72" t="s">
        <v>3233</v>
      </c>
      <c r="BY114" s="207" t="s">
        <v>3232</v>
      </c>
      <c r="BZ114" s="207" t="s">
        <v>3231</v>
      </c>
      <c r="CA114" s="207" t="s">
        <v>3229</v>
      </c>
      <c r="CB114" s="207" t="s">
        <v>3230</v>
      </c>
      <c r="CC114" s="234" t="s">
        <v>3228</v>
      </c>
      <c r="CD114" s="210" t="s">
        <v>3136</v>
      </c>
      <c r="CE114" s="210" t="s">
        <v>3147</v>
      </c>
      <c r="CF114" s="210" t="s">
        <v>3254</v>
      </c>
      <c r="CG114" s="207" t="s">
        <v>3373</v>
      </c>
      <c r="CH114" s="208" t="s">
        <v>3239</v>
      </c>
      <c r="CI114" s="207" t="s">
        <v>3240</v>
      </c>
      <c r="CJ114" s="212" t="s">
        <v>3256</v>
      </c>
      <c r="CK114" s="208" t="s">
        <v>3243</v>
      </c>
      <c r="CL114" s="208" t="s">
        <v>3372</v>
      </c>
      <c r="CM114" s="208" t="s">
        <v>3247</v>
      </c>
      <c r="CN114" s="208" t="s">
        <v>3248</v>
      </c>
      <c r="CO114" s="208" t="s">
        <v>3251</v>
      </c>
      <c r="CP114" s="208" t="s">
        <v>3251</v>
      </c>
    </row>
    <row r="115" spans="1:94">
      <c r="A115">
        <v>365</v>
      </c>
      <c r="B115">
        <v>4</v>
      </c>
      <c r="C115" t="s">
        <v>65</v>
      </c>
      <c r="D115" t="s">
        <v>66</v>
      </c>
      <c r="E115" t="e">
        <f>IF(F115=#REF!,#REF!,#REF!+1)</f>
        <v>#REF!</v>
      </c>
      <c r="F115" t="s">
        <v>66</v>
      </c>
      <c r="K115" s="1" t="s">
        <v>3299</v>
      </c>
      <c r="L115" s="1">
        <f>VLOOKUP(K115,context!K$2:N$349,3,FALSE)</f>
        <v>0</v>
      </c>
      <c r="M115" s="1">
        <f>VLOOKUP(K115,context!K$2:N$349,4,FALSE)</f>
        <v>1</v>
      </c>
      <c r="N115" s="205" t="s">
        <v>3164</v>
      </c>
      <c r="O115" s="211" t="s">
        <v>3147</v>
      </c>
      <c r="P115" s="209" t="s">
        <v>3147</v>
      </c>
      <c r="Q115" s="205" t="s">
        <v>3147</v>
      </c>
      <c r="R115" s="72" t="s">
        <v>3144</v>
      </c>
      <c r="S115" s="208" t="s">
        <v>3136</v>
      </c>
      <c r="T115" s="210" t="s">
        <v>3144</v>
      </c>
      <c r="U115" s="208" t="s">
        <v>3146</v>
      </c>
      <c r="V115" s="72" t="s">
        <v>3145</v>
      </c>
      <c r="W115" s="210" t="s">
        <v>3142</v>
      </c>
      <c r="X115" s="210" t="s">
        <v>3139</v>
      </c>
      <c r="Y115" s="209" t="s">
        <v>3139</v>
      </c>
      <c r="Z115" s="206" t="s">
        <v>3152</v>
      </c>
      <c r="AA115" s="211" t="s">
        <v>3147</v>
      </c>
      <c r="AB115" s="207" t="s">
        <v>3152</v>
      </c>
      <c r="AC115" s="207" t="s">
        <v>3147</v>
      </c>
      <c r="AD115" s="207" t="s">
        <v>3146</v>
      </c>
      <c r="AE115" s="210" t="s">
        <v>3171</v>
      </c>
      <c r="AF115" s="210" t="s">
        <v>3173</v>
      </c>
      <c r="AG115" s="72" t="s">
        <v>3163</v>
      </c>
      <c r="AH115" s="72" t="s">
        <v>3160</v>
      </c>
      <c r="AI115" s="72" t="s">
        <v>3160</v>
      </c>
      <c r="AJ115" s="72" t="s">
        <v>3257</v>
      </c>
      <c r="AK115" s="72" t="s">
        <v>3179</v>
      </c>
      <c r="AL115" s="208" t="s">
        <v>3181</v>
      </c>
      <c r="AM115" s="72" t="s">
        <v>3180</v>
      </c>
      <c r="AN115" s="208" t="s">
        <v>3152</v>
      </c>
      <c r="AO115" s="208" t="s">
        <v>3136</v>
      </c>
      <c r="AP115" s="234" t="s">
        <v>3140</v>
      </c>
      <c r="AQ115" s="208" t="s">
        <v>3136</v>
      </c>
      <c r="AR115" s="208" t="s">
        <v>3136</v>
      </c>
      <c r="AS115" s="208" t="s">
        <v>3136</v>
      </c>
      <c r="AT115" s="208" t="s">
        <v>3136</v>
      </c>
      <c r="AU115" s="208" t="s">
        <v>3136</v>
      </c>
      <c r="AV115" s="208" t="s">
        <v>3136</v>
      </c>
      <c r="AW115" s="208" t="s">
        <v>3136</v>
      </c>
      <c r="AX115" s="210" t="s">
        <v>3184</v>
      </c>
      <c r="AY115" s="208" t="s">
        <v>3198</v>
      </c>
      <c r="AZ115" s="208" t="s">
        <v>3198</v>
      </c>
      <c r="BA115" s="208" t="s">
        <v>3198</v>
      </c>
      <c r="BB115" s="207" t="s">
        <v>3198</v>
      </c>
      <c r="BC115" s="260" t="s">
        <v>3198</v>
      </c>
      <c r="BD115" s="260" t="s">
        <v>3198</v>
      </c>
      <c r="BE115" s="258" t="s">
        <v>3198</v>
      </c>
      <c r="BF115" s="208" t="s">
        <v>3198</v>
      </c>
      <c r="BG115" s="208" t="s">
        <v>3198</v>
      </c>
      <c r="BH115" s="208" t="s">
        <v>3198</v>
      </c>
      <c r="BI115" s="208" t="s">
        <v>3198</v>
      </c>
      <c r="BJ115" s="208" t="s">
        <v>3198</v>
      </c>
      <c r="BK115" s="208" t="s">
        <v>3198</v>
      </c>
      <c r="BL115" s="208" t="s">
        <v>3198</v>
      </c>
      <c r="BM115" s="208" t="s">
        <v>3198</v>
      </c>
      <c r="BN115" s="208" t="s">
        <v>3201</v>
      </c>
      <c r="BO115" s="208" t="s">
        <v>3259</v>
      </c>
      <c r="BP115" s="208" t="s">
        <v>3201</v>
      </c>
      <c r="BQ115" s="208" t="s">
        <v>3201</v>
      </c>
      <c r="BR115" s="208" t="s">
        <v>3201</v>
      </c>
      <c r="BS115" s="208" t="s">
        <v>3201</v>
      </c>
      <c r="BT115" s="208" t="s">
        <v>3201</v>
      </c>
      <c r="BU115" s="208" t="s">
        <v>3201</v>
      </c>
      <c r="BV115" s="208" t="s">
        <v>3201</v>
      </c>
      <c r="BW115" s="208" t="s">
        <v>3201</v>
      </c>
      <c r="BX115" s="72" t="s">
        <v>3233</v>
      </c>
      <c r="BY115" s="207" t="s">
        <v>3232</v>
      </c>
      <c r="BZ115" s="207" t="s">
        <v>3231</v>
      </c>
      <c r="CA115" s="207" t="s">
        <v>3229</v>
      </c>
      <c r="CB115" s="207" t="s">
        <v>3230</v>
      </c>
      <c r="CC115" s="234" t="s">
        <v>3228</v>
      </c>
      <c r="CD115" s="210" t="s">
        <v>3136</v>
      </c>
      <c r="CE115" s="210" t="s">
        <v>3147</v>
      </c>
      <c r="CF115" s="210" t="s">
        <v>3254</v>
      </c>
      <c r="CG115" s="207" t="s">
        <v>3373</v>
      </c>
      <c r="CH115" s="208" t="s">
        <v>3239</v>
      </c>
      <c r="CI115" s="207" t="s">
        <v>3240</v>
      </c>
      <c r="CJ115" s="212" t="s">
        <v>3256</v>
      </c>
      <c r="CK115" s="208" t="s">
        <v>3243</v>
      </c>
      <c r="CL115" s="208" t="s">
        <v>3372</v>
      </c>
      <c r="CM115" s="208" t="s">
        <v>3247</v>
      </c>
      <c r="CN115" s="208" t="s">
        <v>3248</v>
      </c>
      <c r="CO115" s="208" t="s">
        <v>3251</v>
      </c>
      <c r="CP115" s="208" t="s">
        <v>3251</v>
      </c>
    </row>
    <row r="116" spans="1:94">
      <c r="A116">
        <v>9</v>
      </c>
      <c r="B116">
        <v>1</v>
      </c>
      <c r="C116" t="s">
        <v>263</v>
      </c>
      <c r="D116" t="s">
        <v>266</v>
      </c>
      <c r="E116" t="e">
        <f t="shared" ref="E116:E147" si="4">IF(F116=F115,E115,E115+1)</f>
        <v>#REF!</v>
      </c>
      <c r="F116" t="s">
        <v>266</v>
      </c>
      <c r="G116">
        <v>4</v>
      </c>
      <c r="K116" s="1" t="s">
        <v>285</v>
      </c>
      <c r="L116" s="1">
        <f>VLOOKUP(K116,context!K$2:N$349,3,FALSE)</f>
        <v>0</v>
      </c>
      <c r="M116" s="1">
        <f>VLOOKUP(K116,context!K$2:N$349,4,FALSE)</f>
        <v>1</v>
      </c>
      <c r="N116" s="205" t="s">
        <v>3164</v>
      </c>
      <c r="O116" s="211" t="s">
        <v>3147</v>
      </c>
      <c r="P116" s="209" t="s">
        <v>3147</v>
      </c>
      <c r="Q116" s="205" t="s">
        <v>3147</v>
      </c>
      <c r="R116" s="72" t="s">
        <v>3144</v>
      </c>
      <c r="S116" s="72" t="s">
        <v>3136</v>
      </c>
      <c r="T116" s="72" t="s">
        <v>3144</v>
      </c>
      <c r="U116" s="207" t="s">
        <v>3146</v>
      </c>
      <c r="V116" s="72" t="s">
        <v>3145</v>
      </c>
      <c r="W116" s="72" t="s">
        <v>3142</v>
      </c>
      <c r="X116" s="210" t="s">
        <v>3139</v>
      </c>
      <c r="Y116" s="211" t="s">
        <v>3139</v>
      </c>
      <c r="Z116" s="206" t="s">
        <v>3152</v>
      </c>
      <c r="AA116" s="211" t="s">
        <v>3147</v>
      </c>
      <c r="AB116" s="208" t="s">
        <v>3152</v>
      </c>
      <c r="AC116" s="207" t="s">
        <v>3147</v>
      </c>
      <c r="AD116" s="208" t="s">
        <v>3146</v>
      </c>
      <c r="AE116" s="208" t="s">
        <v>3171</v>
      </c>
      <c r="AF116" s="208" t="s">
        <v>3173</v>
      </c>
      <c r="AG116" s="72" t="s">
        <v>3163</v>
      </c>
      <c r="AH116" s="72" t="s">
        <v>3160</v>
      </c>
      <c r="AI116" s="72" t="s">
        <v>3160</v>
      </c>
      <c r="AJ116" s="72" t="s">
        <v>3257</v>
      </c>
      <c r="AK116" s="72" t="s">
        <v>3179</v>
      </c>
      <c r="AL116" s="210" t="s">
        <v>3181</v>
      </c>
      <c r="AM116" s="72" t="s">
        <v>3180</v>
      </c>
      <c r="AN116" s="208" t="s">
        <v>3152</v>
      </c>
      <c r="AO116" s="208" t="s">
        <v>3136</v>
      </c>
      <c r="AP116" s="234" t="s">
        <v>3140</v>
      </c>
      <c r="AQ116" s="208" t="s">
        <v>3136</v>
      </c>
      <c r="AR116" s="234" t="s">
        <v>3140</v>
      </c>
      <c r="AS116" s="208" t="s">
        <v>3136</v>
      </c>
      <c r="AT116" s="208" t="s">
        <v>3136</v>
      </c>
      <c r="AU116" s="208" t="s">
        <v>3136</v>
      </c>
      <c r="AV116" s="208" t="s">
        <v>3136</v>
      </c>
      <c r="AW116" s="208" t="s">
        <v>3136</v>
      </c>
      <c r="AX116" s="210" t="s">
        <v>3184</v>
      </c>
      <c r="AY116" s="208" t="s">
        <v>3198</v>
      </c>
      <c r="AZ116" s="208" t="s">
        <v>3198</v>
      </c>
      <c r="BA116" s="208" t="s">
        <v>3198</v>
      </c>
      <c r="BB116" s="208" t="s">
        <v>3198</v>
      </c>
      <c r="BC116" s="258" t="s">
        <v>3198</v>
      </c>
      <c r="BD116" s="258" t="s">
        <v>3198</v>
      </c>
      <c r="BE116" s="258" t="s">
        <v>3198</v>
      </c>
      <c r="BF116" s="208" t="s">
        <v>3198</v>
      </c>
      <c r="BG116" s="208" t="s">
        <v>3198</v>
      </c>
      <c r="BH116" s="208" t="s">
        <v>3198</v>
      </c>
      <c r="BI116" s="208" t="s">
        <v>3198</v>
      </c>
      <c r="BJ116" s="208" t="s">
        <v>3198</v>
      </c>
      <c r="BK116" s="208" t="s">
        <v>3198</v>
      </c>
      <c r="BL116" s="210" t="s">
        <v>3198</v>
      </c>
      <c r="BM116" s="210" t="s">
        <v>3198</v>
      </c>
      <c r="BN116" s="210" t="s">
        <v>3201</v>
      </c>
      <c r="BO116" s="208" t="s">
        <v>3259</v>
      </c>
      <c r="BP116" s="208" t="s">
        <v>3201</v>
      </c>
      <c r="BQ116" s="208" t="s">
        <v>3201</v>
      </c>
      <c r="BR116" s="208" t="s">
        <v>3201</v>
      </c>
      <c r="BS116" s="208" t="s">
        <v>3201</v>
      </c>
      <c r="BT116" s="208" t="s">
        <v>3201</v>
      </c>
      <c r="BU116" s="208" t="s">
        <v>3201</v>
      </c>
      <c r="BV116" s="208" t="s">
        <v>3201</v>
      </c>
      <c r="BW116" s="208" t="s">
        <v>3201</v>
      </c>
      <c r="BX116" s="72" t="s">
        <v>3233</v>
      </c>
      <c r="BY116" s="207" t="s">
        <v>3232</v>
      </c>
      <c r="BZ116" s="207" t="s">
        <v>3231</v>
      </c>
      <c r="CA116" s="207" t="s">
        <v>3229</v>
      </c>
      <c r="CB116" s="207" t="s">
        <v>3230</v>
      </c>
      <c r="CC116" s="234" t="s">
        <v>3228</v>
      </c>
      <c r="CD116" s="208" t="s">
        <v>3136</v>
      </c>
      <c r="CE116" s="208" t="s">
        <v>3147</v>
      </c>
      <c r="CF116" s="208" t="s">
        <v>3254</v>
      </c>
      <c r="CG116" s="207" t="s">
        <v>3373</v>
      </c>
      <c r="CH116" s="208" t="s">
        <v>3239</v>
      </c>
      <c r="CI116" s="208" t="s">
        <v>3240</v>
      </c>
      <c r="CJ116" s="212" t="s">
        <v>3256</v>
      </c>
      <c r="CK116" s="208" t="s">
        <v>3243</v>
      </c>
      <c r="CL116" s="208" t="s">
        <v>3372</v>
      </c>
      <c r="CM116" s="208" t="s">
        <v>3247</v>
      </c>
      <c r="CN116" s="208" t="s">
        <v>3248</v>
      </c>
      <c r="CO116" s="208" t="s">
        <v>3251</v>
      </c>
      <c r="CP116" s="208" t="s">
        <v>3251</v>
      </c>
    </row>
    <row r="117" spans="1:94">
      <c r="A117">
        <v>14</v>
      </c>
      <c r="B117">
        <v>1</v>
      </c>
      <c r="C117" t="s">
        <v>263</v>
      </c>
      <c r="D117" t="s">
        <v>266</v>
      </c>
      <c r="E117" t="e">
        <f t="shared" si="4"/>
        <v>#REF!</v>
      </c>
      <c r="F117" t="s">
        <v>266</v>
      </c>
      <c r="G117">
        <v>4</v>
      </c>
      <c r="K117" s="1" t="s">
        <v>1920</v>
      </c>
      <c r="L117" s="1">
        <f>VLOOKUP(K117,context!K$2:N$349,3,FALSE)</f>
        <v>0</v>
      </c>
      <c r="M117" s="1">
        <f>VLOOKUP(K117,context!K$2:N$349,4,FALSE)</f>
        <v>1</v>
      </c>
      <c r="N117" s="205" t="s">
        <v>3164</v>
      </c>
      <c r="O117" s="211" t="s">
        <v>3147</v>
      </c>
      <c r="P117" s="209" t="s">
        <v>3147</v>
      </c>
      <c r="Q117" s="205" t="s">
        <v>3147</v>
      </c>
      <c r="R117" s="72" t="s">
        <v>3144</v>
      </c>
      <c r="S117" s="72" t="s">
        <v>3136</v>
      </c>
      <c r="T117" s="72" t="s">
        <v>3144</v>
      </c>
      <c r="U117" s="207" t="s">
        <v>3146</v>
      </c>
      <c r="V117" s="72" t="s">
        <v>3145</v>
      </c>
      <c r="W117" s="72" t="s">
        <v>3142</v>
      </c>
      <c r="X117" s="210" t="s">
        <v>3139</v>
      </c>
      <c r="Y117" s="211" t="s">
        <v>3139</v>
      </c>
      <c r="Z117" s="206" t="s">
        <v>3152</v>
      </c>
      <c r="AA117" s="211" t="s">
        <v>3147</v>
      </c>
      <c r="AB117" s="208" t="s">
        <v>3152</v>
      </c>
      <c r="AC117" s="207" t="s">
        <v>3147</v>
      </c>
      <c r="AD117" s="208" t="s">
        <v>3146</v>
      </c>
      <c r="AE117" s="208" t="s">
        <v>3171</v>
      </c>
      <c r="AF117" s="208" t="s">
        <v>3173</v>
      </c>
      <c r="AG117" s="72" t="s">
        <v>3163</v>
      </c>
      <c r="AH117" s="72" t="s">
        <v>3160</v>
      </c>
      <c r="AI117" s="72" t="s">
        <v>3160</v>
      </c>
      <c r="AJ117" s="72" t="s">
        <v>3257</v>
      </c>
      <c r="AK117" s="72" t="s">
        <v>3179</v>
      </c>
      <c r="AL117" s="210" t="s">
        <v>3181</v>
      </c>
      <c r="AM117" s="72" t="s">
        <v>3180</v>
      </c>
      <c r="AN117" s="208" t="s">
        <v>3152</v>
      </c>
      <c r="AO117" s="208" t="s">
        <v>3136</v>
      </c>
      <c r="AP117" s="234" t="s">
        <v>3140</v>
      </c>
      <c r="AQ117" s="208" t="s">
        <v>3136</v>
      </c>
      <c r="AR117" s="234" t="s">
        <v>3140</v>
      </c>
      <c r="AS117" s="208" t="s">
        <v>3136</v>
      </c>
      <c r="AT117" s="208" t="s">
        <v>3136</v>
      </c>
      <c r="AU117" s="208" t="s">
        <v>3136</v>
      </c>
      <c r="AV117" s="208" t="s">
        <v>3136</v>
      </c>
      <c r="AW117" s="208" t="s">
        <v>3136</v>
      </c>
      <c r="AX117" s="210" t="s">
        <v>3184</v>
      </c>
      <c r="AY117" s="208" t="s">
        <v>3198</v>
      </c>
      <c r="AZ117" s="208" t="s">
        <v>3198</v>
      </c>
      <c r="BA117" s="208" t="s">
        <v>3198</v>
      </c>
      <c r="BB117" s="210" t="s">
        <v>3198</v>
      </c>
      <c r="BC117" s="258" t="s">
        <v>3198</v>
      </c>
      <c r="BD117" s="258" t="s">
        <v>3198</v>
      </c>
      <c r="BE117" s="258" t="s">
        <v>3198</v>
      </c>
      <c r="BF117" s="208" t="s">
        <v>3198</v>
      </c>
      <c r="BG117" s="208" t="s">
        <v>3198</v>
      </c>
      <c r="BH117" s="208" t="s">
        <v>3198</v>
      </c>
      <c r="BI117" s="208" t="s">
        <v>3198</v>
      </c>
      <c r="BJ117" s="208" t="s">
        <v>3198</v>
      </c>
      <c r="BK117" s="208" t="s">
        <v>3198</v>
      </c>
      <c r="BL117" s="207" t="s">
        <v>3323</v>
      </c>
      <c r="BM117" s="207" t="s">
        <v>3323</v>
      </c>
      <c r="BN117" s="208" t="s">
        <v>3201</v>
      </c>
      <c r="BO117" s="208" t="s">
        <v>3259</v>
      </c>
      <c r="BP117" s="208" t="s">
        <v>3201</v>
      </c>
      <c r="BQ117" s="208" t="s">
        <v>3201</v>
      </c>
      <c r="BR117" s="208" t="s">
        <v>3201</v>
      </c>
      <c r="BS117" s="208" t="s">
        <v>3201</v>
      </c>
      <c r="BT117" s="208" t="s">
        <v>3201</v>
      </c>
      <c r="BU117" s="208" t="s">
        <v>3201</v>
      </c>
      <c r="BV117" s="208" t="s">
        <v>3201</v>
      </c>
      <c r="BW117" s="208" t="s">
        <v>3201</v>
      </c>
      <c r="BX117" s="72" t="s">
        <v>3233</v>
      </c>
      <c r="BY117" s="207" t="s">
        <v>3232</v>
      </c>
      <c r="BZ117" s="207" t="s">
        <v>3231</v>
      </c>
      <c r="CA117" s="207" t="s">
        <v>3229</v>
      </c>
      <c r="CB117" s="207" t="s">
        <v>3230</v>
      </c>
      <c r="CC117" s="234" t="s">
        <v>3228</v>
      </c>
      <c r="CD117" s="208" t="s">
        <v>3136</v>
      </c>
      <c r="CE117" s="208" t="s">
        <v>3147</v>
      </c>
      <c r="CF117" s="208" t="s">
        <v>3254</v>
      </c>
      <c r="CG117" s="207" t="s">
        <v>3373</v>
      </c>
      <c r="CH117" s="208" t="s">
        <v>3239</v>
      </c>
      <c r="CI117" s="208" t="s">
        <v>3240</v>
      </c>
      <c r="CJ117" s="212" t="s">
        <v>3256</v>
      </c>
      <c r="CK117" s="208" t="s">
        <v>3243</v>
      </c>
      <c r="CL117" s="208" t="s">
        <v>3372</v>
      </c>
      <c r="CM117" s="208" t="s">
        <v>3247</v>
      </c>
      <c r="CN117" s="208" t="s">
        <v>3248</v>
      </c>
      <c r="CO117" s="208" t="s">
        <v>3251</v>
      </c>
      <c r="CP117" s="208" t="s">
        <v>3251</v>
      </c>
    </row>
    <row r="118" spans="1:94">
      <c r="A118">
        <v>37</v>
      </c>
      <c r="B118">
        <v>2</v>
      </c>
      <c r="C118" t="s">
        <v>688</v>
      </c>
      <c r="D118" t="s">
        <v>418</v>
      </c>
      <c r="E118" t="e">
        <f t="shared" si="4"/>
        <v>#REF!</v>
      </c>
      <c r="F118" t="s">
        <v>418</v>
      </c>
      <c r="K118" s="1" t="s">
        <v>1702</v>
      </c>
      <c r="L118" s="1">
        <f>VLOOKUP(K118,context!K$2:N$349,3,FALSE)</f>
        <v>0</v>
      </c>
      <c r="M118" s="1">
        <f>VLOOKUP(K118,context!K$2:N$349,4,FALSE)</f>
        <v>1</v>
      </c>
      <c r="N118" s="205" t="s">
        <v>3164</v>
      </c>
      <c r="O118" s="211" t="s">
        <v>3147</v>
      </c>
      <c r="P118" s="209" t="s">
        <v>3147</v>
      </c>
      <c r="Q118" s="205" t="s">
        <v>3147</v>
      </c>
      <c r="R118" s="72" t="s">
        <v>3144</v>
      </c>
      <c r="S118" s="72" t="s">
        <v>3136</v>
      </c>
      <c r="T118" s="72" t="s">
        <v>3144</v>
      </c>
      <c r="U118" s="210" t="s">
        <v>3146</v>
      </c>
      <c r="V118" s="72" t="s">
        <v>3145</v>
      </c>
      <c r="W118" s="210" t="s">
        <v>3142</v>
      </c>
      <c r="X118" s="210" t="s">
        <v>3139</v>
      </c>
      <c r="Y118" s="209" t="s">
        <v>3139</v>
      </c>
      <c r="Z118" s="206" t="s">
        <v>3152</v>
      </c>
      <c r="AA118" s="211" t="s">
        <v>3147</v>
      </c>
      <c r="AB118" s="207" t="s">
        <v>3152</v>
      </c>
      <c r="AC118" s="207" t="s">
        <v>3147</v>
      </c>
      <c r="AD118" s="207" t="s">
        <v>3146</v>
      </c>
      <c r="AE118" s="210" t="s">
        <v>3171</v>
      </c>
      <c r="AF118" s="210" t="s">
        <v>3173</v>
      </c>
      <c r="AG118" s="72" t="s">
        <v>3163</v>
      </c>
      <c r="AH118" s="72" t="s">
        <v>3160</v>
      </c>
      <c r="AI118" s="72" t="s">
        <v>3160</v>
      </c>
      <c r="AJ118" s="72" t="s">
        <v>3257</v>
      </c>
      <c r="AK118" s="72" t="s">
        <v>3179</v>
      </c>
      <c r="AL118" s="210" t="s">
        <v>3181</v>
      </c>
      <c r="AM118" s="72" t="s">
        <v>3180</v>
      </c>
      <c r="AN118" s="208" t="s">
        <v>3152</v>
      </c>
      <c r="AO118" s="208" t="s">
        <v>3136</v>
      </c>
      <c r="AP118" s="234" t="s">
        <v>3140</v>
      </c>
      <c r="AQ118" s="208" t="s">
        <v>3136</v>
      </c>
      <c r="AR118" s="208" t="s">
        <v>3136</v>
      </c>
      <c r="AS118" s="208" t="s">
        <v>3136</v>
      </c>
      <c r="AT118" s="208" t="s">
        <v>3136</v>
      </c>
      <c r="AU118" s="208" t="s">
        <v>3136</v>
      </c>
      <c r="AV118" s="208" t="s">
        <v>3136</v>
      </c>
      <c r="AW118" s="208" t="s">
        <v>3136</v>
      </c>
      <c r="AX118" s="210" t="s">
        <v>3184</v>
      </c>
      <c r="AY118" s="208" t="s">
        <v>3198</v>
      </c>
      <c r="AZ118" s="208" t="s">
        <v>3198</v>
      </c>
      <c r="BA118" s="208" t="s">
        <v>3198</v>
      </c>
      <c r="BB118" s="210" t="s">
        <v>3198</v>
      </c>
      <c r="BC118" s="258" t="s">
        <v>3198</v>
      </c>
      <c r="BD118" s="258" t="s">
        <v>3198</v>
      </c>
      <c r="BE118" s="258" t="s">
        <v>3198</v>
      </c>
      <c r="BF118" s="208" t="s">
        <v>3198</v>
      </c>
      <c r="BG118" s="208" t="s">
        <v>3198</v>
      </c>
      <c r="BH118" s="208" t="s">
        <v>3198</v>
      </c>
      <c r="BI118" s="208" t="s">
        <v>3198</v>
      </c>
      <c r="BJ118" s="208" t="s">
        <v>3198</v>
      </c>
      <c r="BK118" s="208" t="s">
        <v>3198</v>
      </c>
      <c r="BL118" s="208" t="s">
        <v>3198</v>
      </c>
      <c r="BM118" s="208" t="s">
        <v>3198</v>
      </c>
      <c r="BN118" s="208" t="s">
        <v>3201</v>
      </c>
      <c r="BO118" s="208" t="s">
        <v>3259</v>
      </c>
      <c r="BP118" s="208" t="s">
        <v>3201</v>
      </c>
      <c r="BQ118" s="208" t="s">
        <v>3201</v>
      </c>
      <c r="BR118" s="208" t="s">
        <v>3201</v>
      </c>
      <c r="BS118" s="208" t="s">
        <v>3201</v>
      </c>
      <c r="BT118" s="208" t="s">
        <v>3201</v>
      </c>
      <c r="BU118" s="208" t="s">
        <v>3201</v>
      </c>
      <c r="BV118" s="208" t="s">
        <v>3201</v>
      </c>
      <c r="BW118" s="208" t="s">
        <v>3201</v>
      </c>
      <c r="BX118" s="72" t="s">
        <v>3233</v>
      </c>
      <c r="BY118" s="207" t="s">
        <v>3232</v>
      </c>
      <c r="BZ118" s="207" t="s">
        <v>3231</v>
      </c>
      <c r="CA118" s="207" t="s">
        <v>3229</v>
      </c>
      <c r="CB118" s="207" t="s">
        <v>3230</v>
      </c>
      <c r="CC118" s="234" t="s">
        <v>3228</v>
      </c>
      <c r="CD118" s="208" t="s">
        <v>3136</v>
      </c>
      <c r="CE118" s="208" t="s">
        <v>3147</v>
      </c>
      <c r="CF118" s="208" t="s">
        <v>3254</v>
      </c>
      <c r="CG118" s="207" t="s">
        <v>3373</v>
      </c>
      <c r="CH118" s="208" t="s">
        <v>3239</v>
      </c>
      <c r="CI118" s="207" t="s">
        <v>3240</v>
      </c>
      <c r="CJ118" s="212" t="s">
        <v>3256</v>
      </c>
      <c r="CK118" s="208" t="s">
        <v>3243</v>
      </c>
      <c r="CL118" s="208" t="s">
        <v>3372</v>
      </c>
      <c r="CM118" s="208" t="s">
        <v>3247</v>
      </c>
      <c r="CN118" s="208" t="s">
        <v>3248</v>
      </c>
      <c r="CO118" s="208" t="s">
        <v>3251</v>
      </c>
      <c r="CP118" s="208" t="s">
        <v>3251</v>
      </c>
    </row>
    <row r="119" spans="1:94">
      <c r="A119">
        <v>341</v>
      </c>
      <c r="B119">
        <v>4</v>
      </c>
      <c r="C119" t="s">
        <v>65</v>
      </c>
      <c r="D119" t="s">
        <v>66</v>
      </c>
      <c r="E119" t="e">
        <f t="shared" si="4"/>
        <v>#REF!</v>
      </c>
      <c r="F119" t="s">
        <v>66</v>
      </c>
      <c r="K119" s="1" t="s">
        <v>357</v>
      </c>
      <c r="L119" s="1">
        <f>VLOOKUP(K119,context!K$2:N$349,3,FALSE)</f>
        <v>0</v>
      </c>
      <c r="M119" s="1">
        <f>VLOOKUP(K119,context!K$2:N$349,4,FALSE)</f>
        <v>1</v>
      </c>
      <c r="N119" s="205" t="s">
        <v>3164</v>
      </c>
      <c r="O119" s="211" t="s">
        <v>3147</v>
      </c>
      <c r="P119" s="209" t="s">
        <v>3147</v>
      </c>
      <c r="Q119" s="205" t="s">
        <v>3147</v>
      </c>
      <c r="R119" s="72" t="s">
        <v>3144</v>
      </c>
      <c r="S119" s="210" t="s">
        <v>3136</v>
      </c>
      <c r="T119" s="208" t="s">
        <v>3144</v>
      </c>
      <c r="U119" s="208" t="s">
        <v>3146</v>
      </c>
      <c r="V119" s="207" t="s">
        <v>3145</v>
      </c>
      <c r="W119" s="207" t="s">
        <v>3142</v>
      </c>
      <c r="X119" s="208" t="s">
        <v>3139</v>
      </c>
      <c r="Y119" s="209" t="s">
        <v>3139</v>
      </c>
      <c r="Z119" s="209" t="s">
        <v>3152</v>
      </c>
      <c r="AA119" s="211" t="s">
        <v>3147</v>
      </c>
      <c r="AB119" s="207" t="s">
        <v>3152</v>
      </c>
      <c r="AC119" s="207" t="s">
        <v>3147</v>
      </c>
      <c r="AD119" s="207" t="s">
        <v>3146</v>
      </c>
      <c r="AE119" s="210" t="s">
        <v>3171</v>
      </c>
      <c r="AF119" s="210" t="s">
        <v>3173</v>
      </c>
      <c r="AG119" s="72" t="s">
        <v>3163</v>
      </c>
      <c r="AH119" s="72" t="s">
        <v>3160</v>
      </c>
      <c r="AI119" s="72" t="s">
        <v>3160</v>
      </c>
      <c r="AJ119" s="72" t="s">
        <v>3257</v>
      </c>
      <c r="AK119" s="72" t="s">
        <v>3179</v>
      </c>
      <c r="AL119" s="208" t="s">
        <v>3181</v>
      </c>
      <c r="AM119" s="72" t="s">
        <v>3180</v>
      </c>
      <c r="AN119" s="208" t="s">
        <v>3152</v>
      </c>
      <c r="AO119" s="208" t="s">
        <v>3136</v>
      </c>
      <c r="AP119" s="234" t="s">
        <v>3140</v>
      </c>
      <c r="AQ119" s="208" t="s">
        <v>3136</v>
      </c>
      <c r="AR119" s="208" t="s">
        <v>3136</v>
      </c>
      <c r="AS119" s="208" t="s">
        <v>3136</v>
      </c>
      <c r="AT119" s="208" t="s">
        <v>3136</v>
      </c>
      <c r="AU119" s="208" t="s">
        <v>3136</v>
      </c>
      <c r="AV119" s="208" t="s">
        <v>3136</v>
      </c>
      <c r="AW119" s="208" t="s">
        <v>3136</v>
      </c>
      <c r="AX119" s="210" t="s">
        <v>3184</v>
      </c>
      <c r="AY119" s="208" t="s">
        <v>3198</v>
      </c>
      <c r="AZ119" s="208" t="s">
        <v>3198</v>
      </c>
      <c r="BA119" s="208" t="s">
        <v>3198</v>
      </c>
      <c r="BB119" s="208" t="s">
        <v>3198</v>
      </c>
      <c r="BC119" s="258" t="s">
        <v>3198</v>
      </c>
      <c r="BD119" s="258" t="s">
        <v>3198</v>
      </c>
      <c r="BE119" s="258" t="s">
        <v>3198</v>
      </c>
      <c r="BF119" s="208" t="s">
        <v>3198</v>
      </c>
      <c r="BG119" s="208" t="s">
        <v>3198</v>
      </c>
      <c r="BH119" s="208" t="s">
        <v>3198</v>
      </c>
      <c r="BI119" s="208" t="s">
        <v>3198</v>
      </c>
      <c r="BJ119" s="208" t="s">
        <v>3198</v>
      </c>
      <c r="BK119" s="208" t="s">
        <v>3198</v>
      </c>
      <c r="BL119" s="208" t="s">
        <v>3198</v>
      </c>
      <c r="BM119" s="208" t="s">
        <v>3198</v>
      </c>
      <c r="BN119" s="208" t="s">
        <v>3201</v>
      </c>
      <c r="BO119" s="208" t="s">
        <v>3259</v>
      </c>
      <c r="BP119" s="208" t="s">
        <v>3201</v>
      </c>
      <c r="BQ119" s="208" t="s">
        <v>3201</v>
      </c>
      <c r="BR119" s="208" t="s">
        <v>3201</v>
      </c>
      <c r="BS119" s="208" t="s">
        <v>3201</v>
      </c>
      <c r="BT119" s="208" t="s">
        <v>3201</v>
      </c>
      <c r="BU119" s="208" t="s">
        <v>3201</v>
      </c>
      <c r="BV119" s="208" t="s">
        <v>3201</v>
      </c>
      <c r="BW119" s="208" t="s">
        <v>3201</v>
      </c>
      <c r="BX119" s="72" t="s">
        <v>3233</v>
      </c>
      <c r="BY119" s="207" t="s">
        <v>3232</v>
      </c>
      <c r="BZ119" s="207" t="s">
        <v>3231</v>
      </c>
      <c r="CA119" s="207" t="s">
        <v>3229</v>
      </c>
      <c r="CB119" s="207" t="s">
        <v>3230</v>
      </c>
      <c r="CC119" s="234" t="s">
        <v>3228</v>
      </c>
      <c r="CD119" s="208" t="s">
        <v>3136</v>
      </c>
      <c r="CE119" s="208" t="s">
        <v>3147</v>
      </c>
      <c r="CF119" s="208" t="s">
        <v>3254</v>
      </c>
      <c r="CG119" s="207" t="s">
        <v>3373</v>
      </c>
      <c r="CH119" s="208" t="s">
        <v>3239</v>
      </c>
      <c r="CI119" s="208" t="s">
        <v>3240</v>
      </c>
      <c r="CJ119" s="212" t="s">
        <v>3256</v>
      </c>
      <c r="CK119" s="208" t="s">
        <v>3243</v>
      </c>
      <c r="CL119" s="208" t="s">
        <v>3372</v>
      </c>
      <c r="CM119" s="208" t="s">
        <v>3247</v>
      </c>
      <c r="CN119" s="208" t="s">
        <v>3248</v>
      </c>
      <c r="CO119" s="208" t="s">
        <v>3251</v>
      </c>
      <c r="CP119" s="208" t="s">
        <v>3251</v>
      </c>
    </row>
    <row r="120" spans="1:94">
      <c r="A120">
        <v>151</v>
      </c>
      <c r="B120">
        <v>4</v>
      </c>
      <c r="C120" t="s">
        <v>65</v>
      </c>
      <c r="D120" t="s">
        <v>66</v>
      </c>
      <c r="E120" t="e">
        <f t="shared" si="4"/>
        <v>#REF!</v>
      </c>
      <c r="F120" t="s">
        <v>66</v>
      </c>
      <c r="K120" s="1" t="s">
        <v>2340</v>
      </c>
      <c r="L120" s="1">
        <f>VLOOKUP(K120,context!K$2:N$349,3,FALSE)</f>
        <v>0</v>
      </c>
      <c r="M120" s="1">
        <f>VLOOKUP(K120,context!K$2:N$349,4,FALSE)</f>
        <v>1</v>
      </c>
      <c r="N120" s="205" t="s">
        <v>3164</v>
      </c>
      <c r="O120" s="211" t="s">
        <v>3147</v>
      </c>
      <c r="P120" s="209" t="s">
        <v>3147</v>
      </c>
      <c r="Q120" s="205" t="s">
        <v>3147</v>
      </c>
      <c r="R120" s="72" t="s">
        <v>3144</v>
      </c>
      <c r="S120" s="208" t="s">
        <v>3136</v>
      </c>
      <c r="T120" s="207" t="s">
        <v>3144</v>
      </c>
      <c r="U120" s="208" t="s">
        <v>3146</v>
      </c>
      <c r="V120" s="72" t="s">
        <v>3145</v>
      </c>
      <c r="W120" s="72" t="s">
        <v>3142</v>
      </c>
      <c r="X120" s="210" t="s">
        <v>3139</v>
      </c>
      <c r="Y120" s="205" t="s">
        <v>3139</v>
      </c>
      <c r="Z120" s="206" t="s">
        <v>3152</v>
      </c>
      <c r="AA120" s="211" t="s">
        <v>3147</v>
      </c>
      <c r="AB120" s="207" t="s">
        <v>3152</v>
      </c>
      <c r="AC120" s="207" t="s">
        <v>3147</v>
      </c>
      <c r="AD120" s="207" t="s">
        <v>3146</v>
      </c>
      <c r="AE120" s="210" t="s">
        <v>3171</v>
      </c>
      <c r="AF120" s="210" t="s">
        <v>3173</v>
      </c>
      <c r="AG120" s="72" t="s">
        <v>3163</v>
      </c>
      <c r="AH120" s="72" t="s">
        <v>3160</v>
      </c>
      <c r="AI120" s="72" t="s">
        <v>3160</v>
      </c>
      <c r="AJ120" s="72" t="s">
        <v>3257</v>
      </c>
      <c r="AK120" s="72" t="s">
        <v>3179</v>
      </c>
      <c r="AL120" s="210" t="s">
        <v>3181</v>
      </c>
      <c r="AM120" s="72" t="s">
        <v>3180</v>
      </c>
      <c r="AN120" s="208" t="s">
        <v>3152</v>
      </c>
      <c r="AO120" s="208" t="s">
        <v>3136</v>
      </c>
      <c r="AP120" s="234" t="s">
        <v>3140</v>
      </c>
      <c r="AQ120" s="208" t="s">
        <v>3136</v>
      </c>
      <c r="AR120" s="208" t="s">
        <v>3136</v>
      </c>
      <c r="AS120" s="208" t="s">
        <v>3136</v>
      </c>
      <c r="AT120" s="208" t="s">
        <v>3136</v>
      </c>
      <c r="AU120" s="208" t="s">
        <v>3136</v>
      </c>
      <c r="AV120" s="208" t="s">
        <v>3136</v>
      </c>
      <c r="AW120" s="208" t="s">
        <v>3136</v>
      </c>
      <c r="AX120" s="210" t="s">
        <v>3184</v>
      </c>
      <c r="AY120" s="208" t="s">
        <v>3198</v>
      </c>
      <c r="AZ120" s="208" t="s">
        <v>3198</v>
      </c>
      <c r="BA120" s="208" t="s">
        <v>3198</v>
      </c>
      <c r="BB120" s="72" t="s">
        <v>3198</v>
      </c>
      <c r="BC120" s="258" t="s">
        <v>3198</v>
      </c>
      <c r="BD120" s="258" t="s">
        <v>3198</v>
      </c>
      <c r="BE120" s="258" t="s">
        <v>3198</v>
      </c>
      <c r="BF120" s="208" t="s">
        <v>3198</v>
      </c>
      <c r="BG120" s="208" t="s">
        <v>3198</v>
      </c>
      <c r="BH120" s="208" t="s">
        <v>3198</v>
      </c>
      <c r="BI120" s="208" t="s">
        <v>3198</v>
      </c>
      <c r="BJ120" s="208" t="s">
        <v>3198</v>
      </c>
      <c r="BK120" s="208" t="s">
        <v>3198</v>
      </c>
      <c r="BL120" s="208" t="s">
        <v>3198</v>
      </c>
      <c r="BM120" s="208" t="s">
        <v>3198</v>
      </c>
      <c r="BN120" s="207" t="s">
        <v>3201</v>
      </c>
      <c r="BO120" s="208" t="s">
        <v>3259</v>
      </c>
      <c r="BP120" s="208" t="s">
        <v>3201</v>
      </c>
      <c r="BQ120" s="208" t="s">
        <v>3201</v>
      </c>
      <c r="BR120" s="208" t="s">
        <v>3201</v>
      </c>
      <c r="BS120" s="208" t="s">
        <v>3201</v>
      </c>
      <c r="BT120" s="208" t="s">
        <v>3201</v>
      </c>
      <c r="BU120" s="208" t="s">
        <v>3201</v>
      </c>
      <c r="BV120" s="208" t="s">
        <v>3201</v>
      </c>
      <c r="BW120" s="208" t="s">
        <v>3201</v>
      </c>
      <c r="BX120" s="72" t="s">
        <v>3233</v>
      </c>
      <c r="BY120" s="207" t="s">
        <v>3232</v>
      </c>
      <c r="BZ120" s="207" t="s">
        <v>3231</v>
      </c>
      <c r="CA120" s="207" t="s">
        <v>3229</v>
      </c>
      <c r="CB120" s="207" t="s">
        <v>3230</v>
      </c>
      <c r="CC120" s="234" t="s">
        <v>3228</v>
      </c>
      <c r="CD120" s="208" t="s">
        <v>3136</v>
      </c>
      <c r="CE120" s="208" t="s">
        <v>3147</v>
      </c>
      <c r="CF120" s="208" t="s">
        <v>3254</v>
      </c>
      <c r="CG120" s="207" t="s">
        <v>3373</v>
      </c>
      <c r="CH120" s="208" t="s">
        <v>3239</v>
      </c>
      <c r="CI120" s="207" t="s">
        <v>3240</v>
      </c>
      <c r="CJ120" s="212" t="s">
        <v>3256</v>
      </c>
      <c r="CK120" s="208" t="s">
        <v>3243</v>
      </c>
      <c r="CL120" s="208" t="s">
        <v>3372</v>
      </c>
      <c r="CM120" s="208" t="s">
        <v>3247</v>
      </c>
      <c r="CN120" s="208" t="s">
        <v>3248</v>
      </c>
      <c r="CO120" s="208" t="s">
        <v>3251</v>
      </c>
      <c r="CP120" s="208" t="s">
        <v>3251</v>
      </c>
    </row>
    <row r="121" spans="1:94">
      <c r="A121">
        <v>152</v>
      </c>
      <c r="B121">
        <v>4</v>
      </c>
      <c r="C121" t="s">
        <v>65</v>
      </c>
      <c r="D121" t="s">
        <v>66</v>
      </c>
      <c r="E121" t="e">
        <f t="shared" si="4"/>
        <v>#REF!</v>
      </c>
      <c r="F121" t="s">
        <v>66</v>
      </c>
      <c r="K121" s="1" t="s">
        <v>2277</v>
      </c>
      <c r="L121" s="1">
        <f>VLOOKUP(K121,context!K$2:N$349,3,FALSE)</f>
        <v>0</v>
      </c>
      <c r="M121" s="1">
        <f>VLOOKUP(K121,context!K$2:N$349,4,FALSE)</f>
        <v>1</v>
      </c>
      <c r="N121" s="205" t="s">
        <v>3164</v>
      </c>
      <c r="O121" s="211" t="s">
        <v>3147</v>
      </c>
      <c r="P121" s="209" t="s">
        <v>3147</v>
      </c>
      <c r="Q121" s="205" t="s">
        <v>3147</v>
      </c>
      <c r="R121" s="72" t="s">
        <v>3144</v>
      </c>
      <c r="S121" s="208" t="s">
        <v>3136</v>
      </c>
      <c r="T121" s="207" t="s">
        <v>3144</v>
      </c>
      <c r="U121" s="208" t="s">
        <v>3146</v>
      </c>
      <c r="V121" s="72" t="s">
        <v>3145</v>
      </c>
      <c r="W121" s="210" t="s">
        <v>3142</v>
      </c>
      <c r="X121" s="210" t="s">
        <v>3139</v>
      </c>
      <c r="Y121" s="206" t="s">
        <v>3139</v>
      </c>
      <c r="Z121" s="206" t="s">
        <v>3152</v>
      </c>
      <c r="AA121" s="211" t="s">
        <v>3147</v>
      </c>
      <c r="AB121" s="207" t="s">
        <v>3152</v>
      </c>
      <c r="AC121" s="207" t="s">
        <v>3147</v>
      </c>
      <c r="AD121" s="207" t="s">
        <v>3146</v>
      </c>
      <c r="AE121" s="210" t="s">
        <v>3171</v>
      </c>
      <c r="AF121" s="210" t="s">
        <v>3173</v>
      </c>
      <c r="AG121" s="72" t="s">
        <v>3163</v>
      </c>
      <c r="AH121" s="72" t="s">
        <v>3160</v>
      </c>
      <c r="AI121" s="72" t="s">
        <v>3160</v>
      </c>
      <c r="AJ121" s="72" t="s">
        <v>3257</v>
      </c>
      <c r="AK121" s="72" t="s">
        <v>3179</v>
      </c>
      <c r="AL121" s="210" t="s">
        <v>3181</v>
      </c>
      <c r="AM121" s="72" t="s">
        <v>3180</v>
      </c>
      <c r="AN121" s="208" t="s">
        <v>3152</v>
      </c>
      <c r="AO121" s="208" t="s">
        <v>3136</v>
      </c>
      <c r="AP121" s="234" t="s">
        <v>3140</v>
      </c>
      <c r="AQ121" s="208" t="s">
        <v>3136</v>
      </c>
      <c r="AR121" s="208" t="s">
        <v>3136</v>
      </c>
      <c r="AS121" s="208" t="s">
        <v>3136</v>
      </c>
      <c r="AT121" s="208" t="s">
        <v>3136</v>
      </c>
      <c r="AU121" s="208" t="s">
        <v>3136</v>
      </c>
      <c r="AV121" s="208" t="s">
        <v>3136</v>
      </c>
      <c r="AW121" s="208" t="s">
        <v>3136</v>
      </c>
      <c r="AX121" s="210" t="s">
        <v>3184</v>
      </c>
      <c r="AY121" s="208" t="s">
        <v>3198</v>
      </c>
      <c r="AZ121" s="208" t="s">
        <v>3198</v>
      </c>
      <c r="BA121" s="208" t="s">
        <v>3198</v>
      </c>
      <c r="BB121" s="72" t="s">
        <v>3198</v>
      </c>
      <c r="BC121" s="258" t="s">
        <v>3198</v>
      </c>
      <c r="BD121" s="258" t="s">
        <v>3198</v>
      </c>
      <c r="BE121" s="258" t="s">
        <v>3198</v>
      </c>
      <c r="BF121" s="208" t="s">
        <v>3198</v>
      </c>
      <c r="BG121" s="208" t="s">
        <v>3198</v>
      </c>
      <c r="BH121" s="208" t="s">
        <v>3198</v>
      </c>
      <c r="BI121" s="208" t="s">
        <v>3198</v>
      </c>
      <c r="BJ121" s="208" t="s">
        <v>3198</v>
      </c>
      <c r="BK121" s="208" t="s">
        <v>3198</v>
      </c>
      <c r="BL121" s="208" t="s">
        <v>3198</v>
      </c>
      <c r="BM121" s="208" t="s">
        <v>3198</v>
      </c>
      <c r="BN121" s="207" t="s">
        <v>3201</v>
      </c>
      <c r="BO121" s="208" t="s">
        <v>3259</v>
      </c>
      <c r="BP121" s="208" t="s">
        <v>3201</v>
      </c>
      <c r="BQ121" s="208" t="s">
        <v>3201</v>
      </c>
      <c r="BR121" s="208" t="s">
        <v>3201</v>
      </c>
      <c r="BS121" s="208" t="s">
        <v>3201</v>
      </c>
      <c r="BT121" s="208" t="s">
        <v>3201</v>
      </c>
      <c r="BU121" s="208" t="s">
        <v>3201</v>
      </c>
      <c r="BV121" s="208" t="s">
        <v>3201</v>
      </c>
      <c r="BW121" s="208" t="s">
        <v>3201</v>
      </c>
      <c r="BX121" s="72" t="s">
        <v>3233</v>
      </c>
      <c r="BY121" s="207" t="s">
        <v>3232</v>
      </c>
      <c r="BZ121" s="207" t="s">
        <v>3231</v>
      </c>
      <c r="CA121" s="207" t="s">
        <v>3229</v>
      </c>
      <c r="CB121" s="207" t="s">
        <v>3230</v>
      </c>
      <c r="CC121" s="234" t="s">
        <v>3228</v>
      </c>
      <c r="CD121" s="208" t="s">
        <v>3136</v>
      </c>
      <c r="CE121" s="208" t="s">
        <v>3147</v>
      </c>
      <c r="CF121" s="208" t="s">
        <v>3254</v>
      </c>
      <c r="CG121" s="207" t="s">
        <v>3373</v>
      </c>
      <c r="CH121" s="208" t="s">
        <v>3239</v>
      </c>
      <c r="CI121" s="207" t="s">
        <v>3240</v>
      </c>
      <c r="CJ121" s="212" t="s">
        <v>3256</v>
      </c>
      <c r="CK121" s="208" t="s">
        <v>3243</v>
      </c>
      <c r="CL121" s="208" t="s">
        <v>3372</v>
      </c>
      <c r="CM121" s="208" t="s">
        <v>3247</v>
      </c>
      <c r="CN121" s="208" t="s">
        <v>3248</v>
      </c>
      <c r="CO121" s="208" t="s">
        <v>3251</v>
      </c>
      <c r="CP121" s="208" t="s">
        <v>3251</v>
      </c>
    </row>
    <row r="122" spans="1:94">
      <c r="A122">
        <v>159</v>
      </c>
      <c r="B122">
        <v>4</v>
      </c>
      <c r="C122" t="s">
        <v>65</v>
      </c>
      <c r="D122" t="s">
        <v>66</v>
      </c>
      <c r="E122" t="e">
        <f t="shared" si="4"/>
        <v>#REF!</v>
      </c>
      <c r="F122" t="s">
        <v>66</v>
      </c>
      <c r="K122" s="1" t="s">
        <v>313</v>
      </c>
      <c r="L122" s="1">
        <f>VLOOKUP(K122,context!K$2:N$349,3,FALSE)</f>
        <v>0</v>
      </c>
      <c r="M122" s="1">
        <f>VLOOKUP(K122,context!K$2:N$349,4,FALSE)</f>
        <v>1</v>
      </c>
      <c r="N122" s="205" t="s">
        <v>3164</v>
      </c>
      <c r="O122" s="211" t="s">
        <v>3147</v>
      </c>
      <c r="P122" s="209" t="s">
        <v>3147</v>
      </c>
      <c r="Q122" s="205" t="s">
        <v>3147</v>
      </c>
      <c r="R122" s="72" t="s">
        <v>3144</v>
      </c>
      <c r="S122" s="208" t="s">
        <v>3136</v>
      </c>
      <c r="T122" s="207" t="s">
        <v>3144</v>
      </c>
      <c r="U122" s="207" t="s">
        <v>3146</v>
      </c>
      <c r="V122" s="72" t="s">
        <v>3145</v>
      </c>
      <c r="W122" s="72" t="s">
        <v>3142</v>
      </c>
      <c r="X122" s="210" t="s">
        <v>3139</v>
      </c>
      <c r="Y122" s="209" t="s">
        <v>3139</v>
      </c>
      <c r="Z122" s="206" t="s">
        <v>3152</v>
      </c>
      <c r="AA122" s="211" t="s">
        <v>3147</v>
      </c>
      <c r="AB122" s="207" t="s">
        <v>3152</v>
      </c>
      <c r="AC122" s="207" t="s">
        <v>3147</v>
      </c>
      <c r="AD122" s="207" t="s">
        <v>3146</v>
      </c>
      <c r="AE122" s="210" t="s">
        <v>3171</v>
      </c>
      <c r="AF122" s="210" t="s">
        <v>3173</v>
      </c>
      <c r="AG122" s="72" t="s">
        <v>3163</v>
      </c>
      <c r="AH122" s="72" t="s">
        <v>3160</v>
      </c>
      <c r="AI122" s="72" t="s">
        <v>3160</v>
      </c>
      <c r="AJ122" s="72" t="s">
        <v>3257</v>
      </c>
      <c r="AK122" s="72" t="s">
        <v>3179</v>
      </c>
      <c r="AL122" s="210" t="s">
        <v>3181</v>
      </c>
      <c r="AM122" s="72" t="s">
        <v>3180</v>
      </c>
      <c r="AN122" s="208" t="s">
        <v>3152</v>
      </c>
      <c r="AO122" s="208" t="s">
        <v>3136</v>
      </c>
      <c r="AP122" s="234" t="s">
        <v>3140</v>
      </c>
      <c r="AQ122" s="208" t="s">
        <v>3136</v>
      </c>
      <c r="AR122" s="208" t="s">
        <v>3136</v>
      </c>
      <c r="AS122" s="208" t="s">
        <v>3136</v>
      </c>
      <c r="AT122" s="208" t="s">
        <v>3136</v>
      </c>
      <c r="AU122" s="208" t="s">
        <v>3136</v>
      </c>
      <c r="AV122" s="208" t="s">
        <v>3136</v>
      </c>
      <c r="AW122" s="208" t="s">
        <v>3136</v>
      </c>
      <c r="AX122" s="210" t="s">
        <v>3184</v>
      </c>
      <c r="AY122" s="208" t="s">
        <v>3198</v>
      </c>
      <c r="AZ122" s="208" t="s">
        <v>3198</v>
      </c>
      <c r="BA122" s="208" t="s">
        <v>3198</v>
      </c>
      <c r="BB122" s="210" t="s">
        <v>3198</v>
      </c>
      <c r="BC122" s="258" t="s">
        <v>3198</v>
      </c>
      <c r="BD122" s="258" t="s">
        <v>3198</v>
      </c>
      <c r="BE122" s="258" t="s">
        <v>3198</v>
      </c>
      <c r="BF122" s="208" t="s">
        <v>3198</v>
      </c>
      <c r="BG122" s="208" t="s">
        <v>3198</v>
      </c>
      <c r="BH122" s="208" t="s">
        <v>3198</v>
      </c>
      <c r="BI122" s="208" t="s">
        <v>3198</v>
      </c>
      <c r="BJ122" s="208" t="s">
        <v>3198</v>
      </c>
      <c r="BK122" s="208" t="s">
        <v>3198</v>
      </c>
      <c r="BL122" s="208" t="s">
        <v>3198</v>
      </c>
      <c r="BM122" s="208" t="s">
        <v>3198</v>
      </c>
      <c r="BN122" s="208" t="s">
        <v>3201</v>
      </c>
      <c r="BO122" s="208" t="s">
        <v>3259</v>
      </c>
      <c r="BP122" s="208" t="s">
        <v>3201</v>
      </c>
      <c r="BQ122" s="208" t="s">
        <v>3201</v>
      </c>
      <c r="BR122" s="208" t="s">
        <v>3201</v>
      </c>
      <c r="BS122" s="208" t="s">
        <v>3201</v>
      </c>
      <c r="BT122" s="208" t="s">
        <v>3201</v>
      </c>
      <c r="BU122" s="208" t="s">
        <v>3201</v>
      </c>
      <c r="BV122" s="208" t="s">
        <v>3201</v>
      </c>
      <c r="BW122" s="208" t="s">
        <v>3201</v>
      </c>
      <c r="BX122" s="72" t="s">
        <v>3233</v>
      </c>
      <c r="BY122" s="207" t="s">
        <v>3232</v>
      </c>
      <c r="BZ122" s="207" t="s">
        <v>3231</v>
      </c>
      <c r="CA122" s="207" t="s">
        <v>3229</v>
      </c>
      <c r="CB122" s="207" t="s">
        <v>3230</v>
      </c>
      <c r="CC122" s="234" t="s">
        <v>3228</v>
      </c>
      <c r="CD122" s="210" t="s">
        <v>3136</v>
      </c>
      <c r="CE122" s="210" t="s">
        <v>3147</v>
      </c>
      <c r="CF122" s="210" t="s">
        <v>3254</v>
      </c>
      <c r="CG122" s="207" t="s">
        <v>3373</v>
      </c>
      <c r="CH122" s="208" t="s">
        <v>3239</v>
      </c>
      <c r="CI122" s="207" t="s">
        <v>3240</v>
      </c>
      <c r="CJ122" s="212" t="s">
        <v>3256</v>
      </c>
      <c r="CK122" s="208" t="s">
        <v>3243</v>
      </c>
      <c r="CL122" s="208" t="s">
        <v>3372</v>
      </c>
      <c r="CM122" s="208" t="s">
        <v>3247</v>
      </c>
      <c r="CN122" s="208" t="s">
        <v>3248</v>
      </c>
      <c r="CO122" s="208" t="s">
        <v>3251</v>
      </c>
      <c r="CP122" s="208" t="s">
        <v>3251</v>
      </c>
    </row>
    <row r="123" spans="1:94">
      <c r="A123">
        <v>161</v>
      </c>
      <c r="B123">
        <v>4</v>
      </c>
      <c r="C123" t="s">
        <v>65</v>
      </c>
      <c r="D123" t="s">
        <v>66</v>
      </c>
      <c r="E123" t="e">
        <f t="shared" si="4"/>
        <v>#REF!</v>
      </c>
      <c r="F123" t="s">
        <v>66</v>
      </c>
      <c r="K123" s="1" t="s">
        <v>2650</v>
      </c>
      <c r="L123" s="1">
        <f>VLOOKUP(K123,context!K$2:N$349,3,FALSE)</f>
        <v>0</v>
      </c>
      <c r="M123" s="1">
        <f>VLOOKUP(K123,context!K$2:N$349,4,FALSE)</f>
        <v>1</v>
      </c>
      <c r="N123" s="205" t="s">
        <v>3164</v>
      </c>
      <c r="O123" s="211" t="s">
        <v>3147</v>
      </c>
      <c r="P123" s="209" t="s">
        <v>3147</v>
      </c>
      <c r="Q123" s="205" t="s">
        <v>3147</v>
      </c>
      <c r="R123" s="72" t="s">
        <v>3144</v>
      </c>
      <c r="S123" s="208" t="s">
        <v>3136</v>
      </c>
      <c r="T123" s="207" t="s">
        <v>3144</v>
      </c>
      <c r="U123" s="207" t="s">
        <v>3146</v>
      </c>
      <c r="V123" s="72" t="s">
        <v>3145</v>
      </c>
      <c r="W123" s="72" t="s">
        <v>3142</v>
      </c>
      <c r="X123" s="210" t="s">
        <v>3139</v>
      </c>
      <c r="Y123" s="209" t="s">
        <v>3139</v>
      </c>
      <c r="Z123" s="206" t="s">
        <v>3152</v>
      </c>
      <c r="AA123" s="211" t="s">
        <v>3147</v>
      </c>
      <c r="AB123" s="207" t="s">
        <v>3152</v>
      </c>
      <c r="AC123" s="207" t="s">
        <v>3147</v>
      </c>
      <c r="AD123" s="207" t="s">
        <v>3146</v>
      </c>
      <c r="AE123" s="210" t="s">
        <v>3171</v>
      </c>
      <c r="AF123" s="210" t="s">
        <v>3173</v>
      </c>
      <c r="AG123" s="72" t="s">
        <v>3163</v>
      </c>
      <c r="AH123" s="72" t="s">
        <v>3160</v>
      </c>
      <c r="AI123" s="72" t="s">
        <v>3160</v>
      </c>
      <c r="AJ123" s="72" t="s">
        <v>3257</v>
      </c>
      <c r="AK123" s="72" t="s">
        <v>3179</v>
      </c>
      <c r="AL123" s="210" t="s">
        <v>3181</v>
      </c>
      <c r="AM123" s="72" t="s">
        <v>3180</v>
      </c>
      <c r="AN123" s="208" t="s">
        <v>3152</v>
      </c>
      <c r="AO123" s="208" t="s">
        <v>3136</v>
      </c>
      <c r="AP123" s="234" t="s">
        <v>3140</v>
      </c>
      <c r="AQ123" s="208" t="s">
        <v>3136</v>
      </c>
      <c r="AR123" s="208" t="s">
        <v>3136</v>
      </c>
      <c r="AS123" s="208" t="s">
        <v>3136</v>
      </c>
      <c r="AT123" s="208" t="s">
        <v>3136</v>
      </c>
      <c r="AU123" s="208" t="s">
        <v>3136</v>
      </c>
      <c r="AV123" s="208" t="s">
        <v>3136</v>
      </c>
      <c r="AW123" s="208" t="s">
        <v>3136</v>
      </c>
      <c r="AX123" s="210" t="s">
        <v>3184</v>
      </c>
      <c r="AY123" s="208" t="s">
        <v>3198</v>
      </c>
      <c r="AZ123" s="208" t="s">
        <v>3198</v>
      </c>
      <c r="BA123" s="208" t="s">
        <v>3198</v>
      </c>
      <c r="BB123" s="208" t="s">
        <v>3198</v>
      </c>
      <c r="BC123" s="258" t="s">
        <v>3198</v>
      </c>
      <c r="BD123" s="258" t="s">
        <v>3198</v>
      </c>
      <c r="BE123" s="258" t="s">
        <v>3198</v>
      </c>
      <c r="BF123" s="208" t="s">
        <v>3198</v>
      </c>
      <c r="BG123" s="208" t="s">
        <v>3198</v>
      </c>
      <c r="BH123" s="208" t="s">
        <v>3198</v>
      </c>
      <c r="BI123" s="208" t="s">
        <v>3198</v>
      </c>
      <c r="BJ123" s="208" t="s">
        <v>3198</v>
      </c>
      <c r="BK123" s="208" t="s">
        <v>3198</v>
      </c>
      <c r="BL123" s="208" t="s">
        <v>3198</v>
      </c>
      <c r="BM123" s="208" t="s">
        <v>3198</v>
      </c>
      <c r="BN123" s="210" t="s">
        <v>3201</v>
      </c>
      <c r="BO123" s="208" t="s">
        <v>3259</v>
      </c>
      <c r="BP123" s="208" t="s">
        <v>3201</v>
      </c>
      <c r="BQ123" s="208" t="s">
        <v>3201</v>
      </c>
      <c r="BR123" s="208" t="s">
        <v>3201</v>
      </c>
      <c r="BS123" s="208" t="s">
        <v>3201</v>
      </c>
      <c r="BT123" s="208" t="s">
        <v>3201</v>
      </c>
      <c r="BU123" s="208" t="s">
        <v>3201</v>
      </c>
      <c r="BV123" s="208" t="s">
        <v>3201</v>
      </c>
      <c r="BW123" s="208" t="s">
        <v>3201</v>
      </c>
      <c r="BX123" s="72" t="s">
        <v>3233</v>
      </c>
      <c r="BY123" s="207" t="s">
        <v>3232</v>
      </c>
      <c r="BZ123" s="207" t="s">
        <v>3231</v>
      </c>
      <c r="CA123" s="207" t="s">
        <v>3229</v>
      </c>
      <c r="CB123" s="207" t="s">
        <v>3230</v>
      </c>
      <c r="CC123" s="234" t="s">
        <v>3228</v>
      </c>
      <c r="CD123" s="210" t="s">
        <v>3136</v>
      </c>
      <c r="CE123" s="210" t="s">
        <v>3147</v>
      </c>
      <c r="CF123" s="210" t="s">
        <v>3254</v>
      </c>
      <c r="CG123" s="207" t="s">
        <v>3373</v>
      </c>
      <c r="CH123" s="208" t="s">
        <v>3239</v>
      </c>
      <c r="CI123" s="207" t="s">
        <v>3240</v>
      </c>
      <c r="CJ123" s="212" t="s">
        <v>3256</v>
      </c>
      <c r="CK123" s="208" t="s">
        <v>3243</v>
      </c>
      <c r="CL123" s="208" t="s">
        <v>3372</v>
      </c>
      <c r="CM123" s="208" t="s">
        <v>3247</v>
      </c>
      <c r="CN123" s="208" t="s">
        <v>3248</v>
      </c>
      <c r="CO123" s="210" t="s">
        <v>3251</v>
      </c>
      <c r="CP123" s="210" t="s">
        <v>3251</v>
      </c>
    </row>
    <row r="124" spans="1:94">
      <c r="A124">
        <v>186</v>
      </c>
      <c r="B124">
        <v>4</v>
      </c>
      <c r="C124" t="s">
        <v>65</v>
      </c>
      <c r="D124" t="s">
        <v>66</v>
      </c>
      <c r="E124" t="e">
        <f t="shared" si="4"/>
        <v>#REF!</v>
      </c>
      <c r="F124" t="s">
        <v>66</v>
      </c>
      <c r="K124" s="1" t="s">
        <v>664</v>
      </c>
      <c r="L124" s="1">
        <f>VLOOKUP(K124,context!K$2:N$349,3,FALSE)</f>
        <v>0</v>
      </c>
      <c r="M124" s="1">
        <f>VLOOKUP(K124,context!K$2:N$349,4,FALSE)</f>
        <v>1</v>
      </c>
      <c r="N124" s="205" t="s">
        <v>3164</v>
      </c>
      <c r="O124" s="211" t="s">
        <v>3147</v>
      </c>
      <c r="P124" s="209" t="s">
        <v>3147</v>
      </c>
      <c r="Q124" s="205" t="s">
        <v>3147</v>
      </c>
      <c r="R124" s="72" t="s">
        <v>3144</v>
      </c>
      <c r="S124" s="208" t="s">
        <v>3136</v>
      </c>
      <c r="T124" s="208" t="s">
        <v>3144</v>
      </c>
      <c r="U124" s="208" t="s">
        <v>3146</v>
      </c>
      <c r="V124" s="72" t="s">
        <v>3145</v>
      </c>
      <c r="W124" s="72" t="s">
        <v>3142</v>
      </c>
      <c r="X124" s="210" t="s">
        <v>3139</v>
      </c>
      <c r="Y124" s="209" t="s">
        <v>3139</v>
      </c>
      <c r="Z124" s="209" t="s">
        <v>3152</v>
      </c>
      <c r="AA124" s="211" t="s">
        <v>3147</v>
      </c>
      <c r="AB124" s="208" t="s">
        <v>3152</v>
      </c>
      <c r="AC124" s="208" t="s">
        <v>3147</v>
      </c>
      <c r="AD124" s="208" t="s">
        <v>3146</v>
      </c>
      <c r="AE124" s="208" t="s">
        <v>3171</v>
      </c>
      <c r="AF124" s="208" t="s">
        <v>3173</v>
      </c>
      <c r="AG124" s="72" t="s">
        <v>3163</v>
      </c>
      <c r="AH124" s="72" t="s">
        <v>3160</v>
      </c>
      <c r="AI124" s="72" t="s">
        <v>3160</v>
      </c>
      <c r="AJ124" s="72" t="s">
        <v>3257</v>
      </c>
      <c r="AK124" s="72" t="s">
        <v>3179</v>
      </c>
      <c r="AL124" s="210" t="s">
        <v>3181</v>
      </c>
      <c r="AM124" s="72" t="s">
        <v>3180</v>
      </c>
      <c r="AN124" s="208" t="s">
        <v>3152</v>
      </c>
      <c r="AO124" s="208" t="s">
        <v>3136</v>
      </c>
      <c r="AP124" s="234" t="s">
        <v>3140</v>
      </c>
      <c r="AQ124" s="208" t="s">
        <v>3136</v>
      </c>
      <c r="AR124" s="208" t="s">
        <v>3136</v>
      </c>
      <c r="AS124" s="208" t="s">
        <v>3136</v>
      </c>
      <c r="AT124" s="208" t="s">
        <v>3136</v>
      </c>
      <c r="AU124" s="208" t="s">
        <v>3136</v>
      </c>
      <c r="AV124" s="208" t="s">
        <v>3136</v>
      </c>
      <c r="AW124" s="208" t="s">
        <v>3136</v>
      </c>
      <c r="AX124" s="210" t="s">
        <v>3184</v>
      </c>
      <c r="AY124" s="208" t="s">
        <v>3198</v>
      </c>
      <c r="AZ124" s="208" t="s">
        <v>3198</v>
      </c>
      <c r="BA124" s="234" t="s">
        <v>3140</v>
      </c>
      <c r="BB124" s="208" t="s">
        <v>3198</v>
      </c>
      <c r="BC124" s="258" t="s">
        <v>3198</v>
      </c>
      <c r="BD124" s="258" t="s">
        <v>3198</v>
      </c>
      <c r="BE124" s="258" t="s">
        <v>3198</v>
      </c>
      <c r="BF124" s="208" t="s">
        <v>3198</v>
      </c>
      <c r="BG124" s="208" t="s">
        <v>3198</v>
      </c>
      <c r="BH124" s="208" t="s">
        <v>3198</v>
      </c>
      <c r="BI124" s="208" t="s">
        <v>3198</v>
      </c>
      <c r="BJ124" s="208" t="s">
        <v>3198</v>
      </c>
      <c r="BK124" s="208" t="s">
        <v>3198</v>
      </c>
      <c r="BL124" s="208" t="s">
        <v>3198</v>
      </c>
      <c r="BM124" s="208" t="s">
        <v>3198</v>
      </c>
      <c r="BN124" s="208" t="s">
        <v>3201</v>
      </c>
      <c r="BO124" s="208" t="s">
        <v>3259</v>
      </c>
      <c r="BP124" s="208" t="s">
        <v>3201</v>
      </c>
      <c r="BQ124" s="208" t="s">
        <v>3201</v>
      </c>
      <c r="BR124" s="208" t="s">
        <v>3201</v>
      </c>
      <c r="BS124" s="208" t="s">
        <v>3201</v>
      </c>
      <c r="BT124" s="208" t="s">
        <v>3201</v>
      </c>
      <c r="BU124" s="208" t="s">
        <v>3201</v>
      </c>
      <c r="BV124" s="208" t="s">
        <v>3201</v>
      </c>
      <c r="BW124" s="208" t="s">
        <v>3201</v>
      </c>
      <c r="BX124" s="72" t="s">
        <v>3233</v>
      </c>
      <c r="BY124" s="207" t="s">
        <v>3232</v>
      </c>
      <c r="BZ124" s="207" t="s">
        <v>3231</v>
      </c>
      <c r="CA124" s="207" t="s">
        <v>3229</v>
      </c>
      <c r="CB124" s="207" t="s">
        <v>3230</v>
      </c>
      <c r="CC124" s="234" t="s">
        <v>3228</v>
      </c>
      <c r="CD124" s="208" t="s">
        <v>3136</v>
      </c>
      <c r="CE124" s="208" t="s">
        <v>3147</v>
      </c>
      <c r="CF124" s="208" t="s">
        <v>3254</v>
      </c>
      <c r="CG124" s="207" t="s">
        <v>3373</v>
      </c>
      <c r="CH124" s="208" t="s">
        <v>3239</v>
      </c>
      <c r="CI124" s="208" t="s">
        <v>3240</v>
      </c>
      <c r="CJ124" s="212" t="s">
        <v>3256</v>
      </c>
      <c r="CK124" s="208" t="s">
        <v>3243</v>
      </c>
      <c r="CL124" s="208" t="s">
        <v>3372</v>
      </c>
      <c r="CM124" s="208" t="s">
        <v>3247</v>
      </c>
      <c r="CN124" s="208" t="s">
        <v>3248</v>
      </c>
      <c r="CO124" s="208" t="s">
        <v>3251</v>
      </c>
      <c r="CP124" s="208" t="s">
        <v>3251</v>
      </c>
    </row>
    <row r="125" spans="1:94">
      <c r="A125">
        <v>348</v>
      </c>
      <c r="B125">
        <v>4</v>
      </c>
      <c r="C125" t="s">
        <v>65</v>
      </c>
      <c r="D125" t="s">
        <v>66</v>
      </c>
      <c r="E125" t="e">
        <f t="shared" si="4"/>
        <v>#REF!</v>
      </c>
      <c r="F125" t="s">
        <v>66</v>
      </c>
      <c r="K125" s="1" t="s">
        <v>1896</v>
      </c>
      <c r="L125" s="1">
        <f>VLOOKUP(K125,context!K$2:N$349,3,FALSE)</f>
        <v>0</v>
      </c>
      <c r="M125" s="1">
        <f>VLOOKUP(K125,context!K$2:N$349,4,FALSE)</f>
        <v>1</v>
      </c>
      <c r="N125" s="205" t="s">
        <v>3164</v>
      </c>
      <c r="O125" s="211" t="s">
        <v>3147</v>
      </c>
      <c r="P125" s="209" t="s">
        <v>3147</v>
      </c>
      <c r="Q125" s="205" t="s">
        <v>3147</v>
      </c>
      <c r="R125" s="72" t="s">
        <v>3144</v>
      </c>
      <c r="S125" s="208" t="s">
        <v>3136</v>
      </c>
      <c r="T125" s="207" t="s">
        <v>3144</v>
      </c>
      <c r="U125" s="207" t="s">
        <v>3146</v>
      </c>
      <c r="V125" s="72" t="s">
        <v>3145</v>
      </c>
      <c r="W125" s="72" t="s">
        <v>3142</v>
      </c>
      <c r="X125" s="210" t="s">
        <v>3139</v>
      </c>
      <c r="Y125" s="209" t="s">
        <v>3139</v>
      </c>
      <c r="Z125" s="206" t="s">
        <v>3152</v>
      </c>
      <c r="AA125" s="211" t="s">
        <v>3147</v>
      </c>
      <c r="AB125" s="207" t="s">
        <v>3152</v>
      </c>
      <c r="AC125" s="207" t="s">
        <v>3147</v>
      </c>
      <c r="AD125" s="207" t="s">
        <v>3146</v>
      </c>
      <c r="AE125" s="210" t="s">
        <v>3171</v>
      </c>
      <c r="AF125" s="210" t="s">
        <v>3173</v>
      </c>
      <c r="AG125" s="72" t="s">
        <v>3163</v>
      </c>
      <c r="AH125" s="72" t="s">
        <v>3160</v>
      </c>
      <c r="AI125" s="72" t="s">
        <v>3160</v>
      </c>
      <c r="AJ125" s="72" t="s">
        <v>3257</v>
      </c>
      <c r="AK125" s="72" t="s">
        <v>3179</v>
      </c>
      <c r="AL125" s="210" t="s">
        <v>3181</v>
      </c>
      <c r="AM125" s="72" t="s">
        <v>3180</v>
      </c>
      <c r="AN125" s="208" t="s">
        <v>3152</v>
      </c>
      <c r="AO125" s="208" t="s">
        <v>3136</v>
      </c>
      <c r="AP125" s="234" t="s">
        <v>3140</v>
      </c>
      <c r="AQ125" s="208" t="s">
        <v>3136</v>
      </c>
      <c r="AR125" s="208" t="s">
        <v>3136</v>
      </c>
      <c r="AS125" s="208" t="s">
        <v>3136</v>
      </c>
      <c r="AT125" s="208" t="s">
        <v>3136</v>
      </c>
      <c r="AU125" s="208" t="s">
        <v>3136</v>
      </c>
      <c r="AV125" s="208" t="s">
        <v>3136</v>
      </c>
      <c r="AW125" s="208" t="s">
        <v>3136</v>
      </c>
      <c r="AX125" s="210" t="s">
        <v>3184</v>
      </c>
      <c r="AY125" s="208" t="s">
        <v>3198</v>
      </c>
      <c r="AZ125" s="208" t="s">
        <v>3198</v>
      </c>
      <c r="BA125" s="208" t="s">
        <v>3198</v>
      </c>
      <c r="BB125" s="208" t="s">
        <v>3198</v>
      </c>
      <c r="BC125" s="258" t="s">
        <v>3198</v>
      </c>
      <c r="BD125" s="258" t="s">
        <v>3198</v>
      </c>
      <c r="BE125" s="258" t="s">
        <v>3198</v>
      </c>
      <c r="BF125" s="208" t="s">
        <v>3198</v>
      </c>
      <c r="BG125" s="208" t="s">
        <v>3198</v>
      </c>
      <c r="BH125" s="208" t="s">
        <v>3198</v>
      </c>
      <c r="BI125" s="208" t="s">
        <v>3198</v>
      </c>
      <c r="BJ125" s="208" t="s">
        <v>3198</v>
      </c>
      <c r="BK125" s="208" t="s">
        <v>3198</v>
      </c>
      <c r="BL125" s="208" t="s">
        <v>3198</v>
      </c>
      <c r="BM125" s="208" t="s">
        <v>3198</v>
      </c>
      <c r="BN125" s="208" t="s">
        <v>3201</v>
      </c>
      <c r="BO125" s="72" t="s">
        <v>3259</v>
      </c>
      <c r="BP125" s="208" t="s">
        <v>3201</v>
      </c>
      <c r="BQ125" s="208" t="s">
        <v>3201</v>
      </c>
      <c r="BR125" s="207" t="s">
        <v>3201</v>
      </c>
      <c r="BS125" s="72" t="s">
        <v>3201</v>
      </c>
      <c r="BT125" s="208" t="s">
        <v>3201</v>
      </c>
      <c r="BU125" s="208" t="s">
        <v>3201</v>
      </c>
      <c r="BV125" s="208" t="s">
        <v>3201</v>
      </c>
      <c r="BW125" s="208" t="s">
        <v>3201</v>
      </c>
      <c r="BX125" s="72" t="s">
        <v>3233</v>
      </c>
      <c r="BY125" s="207" t="s">
        <v>3232</v>
      </c>
      <c r="BZ125" s="207" t="s">
        <v>3231</v>
      </c>
      <c r="CA125" s="207" t="s">
        <v>3229</v>
      </c>
      <c r="CB125" s="207" t="s">
        <v>3230</v>
      </c>
      <c r="CC125" s="234" t="s">
        <v>3228</v>
      </c>
      <c r="CD125" s="208" t="s">
        <v>3136</v>
      </c>
      <c r="CE125" s="208" t="s">
        <v>3147</v>
      </c>
      <c r="CF125" s="208" t="s">
        <v>3254</v>
      </c>
      <c r="CG125" s="207" t="s">
        <v>3373</v>
      </c>
      <c r="CH125" s="208" t="s">
        <v>3239</v>
      </c>
      <c r="CI125" s="207" t="s">
        <v>3240</v>
      </c>
      <c r="CJ125" s="212" t="s">
        <v>3256</v>
      </c>
      <c r="CK125" s="208" t="s">
        <v>3243</v>
      </c>
      <c r="CL125" s="207" t="s">
        <v>3372</v>
      </c>
      <c r="CM125" s="259" t="s">
        <v>3247</v>
      </c>
      <c r="CN125" s="259" t="s">
        <v>3248</v>
      </c>
      <c r="CO125" s="207" t="s">
        <v>3251</v>
      </c>
      <c r="CP125" s="207" t="s">
        <v>3251</v>
      </c>
    </row>
    <row r="126" spans="1:94">
      <c r="A126">
        <v>349</v>
      </c>
      <c r="B126">
        <v>4</v>
      </c>
      <c r="C126" t="s">
        <v>65</v>
      </c>
      <c r="D126" t="s">
        <v>66</v>
      </c>
      <c r="E126" t="e">
        <f t="shared" si="4"/>
        <v>#REF!</v>
      </c>
      <c r="F126" t="s">
        <v>66</v>
      </c>
      <c r="K126" s="1" t="s">
        <v>623</v>
      </c>
      <c r="L126" s="1">
        <f>VLOOKUP(K126,context!K$2:N$349,3,FALSE)</f>
        <v>0</v>
      </c>
      <c r="M126" s="1">
        <f>VLOOKUP(K126,context!K$2:N$349,4,FALSE)</f>
        <v>1</v>
      </c>
      <c r="N126" s="205" t="s">
        <v>3164</v>
      </c>
      <c r="O126" s="211" t="s">
        <v>3147</v>
      </c>
      <c r="P126" s="209" t="s">
        <v>3147</v>
      </c>
      <c r="Q126" s="205" t="s">
        <v>3147</v>
      </c>
      <c r="R126" s="72" t="s">
        <v>3144</v>
      </c>
      <c r="S126" s="208" t="s">
        <v>3136</v>
      </c>
      <c r="T126" s="207" t="s">
        <v>3144</v>
      </c>
      <c r="U126" s="207" t="s">
        <v>3146</v>
      </c>
      <c r="V126" s="72" t="s">
        <v>3145</v>
      </c>
      <c r="W126" s="72" t="s">
        <v>3142</v>
      </c>
      <c r="X126" s="210" t="s">
        <v>3139</v>
      </c>
      <c r="Y126" s="209" t="s">
        <v>3139</v>
      </c>
      <c r="Z126" s="206" t="s">
        <v>3152</v>
      </c>
      <c r="AA126" s="211" t="s">
        <v>3147</v>
      </c>
      <c r="AB126" s="207" t="s">
        <v>3152</v>
      </c>
      <c r="AC126" s="207" t="s">
        <v>3147</v>
      </c>
      <c r="AD126" s="207" t="s">
        <v>3146</v>
      </c>
      <c r="AE126" s="210" t="s">
        <v>3171</v>
      </c>
      <c r="AF126" s="210" t="s">
        <v>3173</v>
      </c>
      <c r="AG126" s="72" t="s">
        <v>3163</v>
      </c>
      <c r="AH126" s="72" t="s">
        <v>3160</v>
      </c>
      <c r="AI126" s="72" t="s">
        <v>3160</v>
      </c>
      <c r="AJ126" s="72" t="s">
        <v>3257</v>
      </c>
      <c r="AK126" s="72" t="s">
        <v>3179</v>
      </c>
      <c r="AL126" s="210" t="s">
        <v>3181</v>
      </c>
      <c r="AM126" s="72" t="s">
        <v>3180</v>
      </c>
      <c r="AN126" s="208" t="s">
        <v>3152</v>
      </c>
      <c r="AO126" s="208" t="s">
        <v>3136</v>
      </c>
      <c r="AP126" s="234" t="s">
        <v>3140</v>
      </c>
      <c r="AQ126" s="208" t="s">
        <v>3136</v>
      </c>
      <c r="AR126" s="208" t="s">
        <v>3136</v>
      </c>
      <c r="AS126" s="208" t="s">
        <v>3136</v>
      </c>
      <c r="AT126" s="208" t="s">
        <v>3136</v>
      </c>
      <c r="AU126" s="208" t="s">
        <v>3136</v>
      </c>
      <c r="AV126" s="208" t="s">
        <v>3136</v>
      </c>
      <c r="AW126" s="208" t="s">
        <v>3136</v>
      </c>
      <c r="AX126" s="210" t="s">
        <v>3184</v>
      </c>
      <c r="AY126" s="208" t="s">
        <v>3198</v>
      </c>
      <c r="AZ126" s="208" t="s">
        <v>3198</v>
      </c>
      <c r="BA126" s="208" t="s">
        <v>3198</v>
      </c>
      <c r="BB126" s="208" t="s">
        <v>3198</v>
      </c>
      <c r="BC126" s="258" t="s">
        <v>3198</v>
      </c>
      <c r="BD126" s="258" t="s">
        <v>3198</v>
      </c>
      <c r="BE126" s="258" t="s">
        <v>3198</v>
      </c>
      <c r="BF126" s="208" t="s">
        <v>3198</v>
      </c>
      <c r="BG126" s="208" t="s">
        <v>3198</v>
      </c>
      <c r="BH126" s="208" t="s">
        <v>3198</v>
      </c>
      <c r="BI126" s="208" t="s">
        <v>3198</v>
      </c>
      <c r="BJ126" s="208" t="s">
        <v>3198</v>
      </c>
      <c r="BK126" s="208" t="s">
        <v>3198</v>
      </c>
      <c r="BL126" s="208" t="s">
        <v>3198</v>
      </c>
      <c r="BM126" s="208" t="s">
        <v>3198</v>
      </c>
      <c r="BN126" s="208" t="s">
        <v>3201</v>
      </c>
      <c r="BO126" s="72" t="s">
        <v>3259</v>
      </c>
      <c r="BP126" s="208" t="s">
        <v>3201</v>
      </c>
      <c r="BQ126" s="208" t="s">
        <v>3201</v>
      </c>
      <c r="BR126" s="207" t="s">
        <v>3201</v>
      </c>
      <c r="BS126" s="72" t="s">
        <v>3201</v>
      </c>
      <c r="BT126" s="208" t="s">
        <v>3201</v>
      </c>
      <c r="BU126" s="208" t="s">
        <v>3201</v>
      </c>
      <c r="BV126" s="208" t="s">
        <v>3201</v>
      </c>
      <c r="BW126" s="208" t="s">
        <v>3201</v>
      </c>
      <c r="BX126" s="72" t="s">
        <v>3233</v>
      </c>
      <c r="BY126" s="207" t="s">
        <v>3232</v>
      </c>
      <c r="BZ126" s="207" t="s">
        <v>3231</v>
      </c>
      <c r="CA126" s="207" t="s">
        <v>3229</v>
      </c>
      <c r="CB126" s="207" t="s">
        <v>3230</v>
      </c>
      <c r="CC126" s="234" t="s">
        <v>3228</v>
      </c>
      <c r="CD126" s="208" t="s">
        <v>3136</v>
      </c>
      <c r="CE126" s="208" t="s">
        <v>3147</v>
      </c>
      <c r="CF126" s="208" t="s">
        <v>3254</v>
      </c>
      <c r="CG126" s="207" t="s">
        <v>3373</v>
      </c>
      <c r="CH126" s="208" t="s">
        <v>3239</v>
      </c>
      <c r="CI126" s="207" t="s">
        <v>3240</v>
      </c>
      <c r="CJ126" s="212" t="s">
        <v>3256</v>
      </c>
      <c r="CK126" s="208" t="s">
        <v>3243</v>
      </c>
      <c r="CL126" s="207" t="s">
        <v>3372</v>
      </c>
      <c r="CM126" s="259" t="s">
        <v>3247</v>
      </c>
      <c r="CN126" s="259" t="s">
        <v>3248</v>
      </c>
      <c r="CO126" s="207" t="s">
        <v>3251</v>
      </c>
      <c r="CP126" s="207" t="s">
        <v>3251</v>
      </c>
    </row>
    <row r="127" spans="1:94">
      <c r="A127">
        <v>350</v>
      </c>
      <c r="B127">
        <v>4</v>
      </c>
      <c r="C127" t="s">
        <v>65</v>
      </c>
      <c r="D127" t="s">
        <v>66</v>
      </c>
      <c r="E127" t="e">
        <f t="shared" si="4"/>
        <v>#REF!</v>
      </c>
      <c r="F127" t="s">
        <v>66</v>
      </c>
      <c r="K127" s="1" t="s">
        <v>620</v>
      </c>
      <c r="L127" s="1">
        <f>VLOOKUP(K127,context!K$2:N$349,3,FALSE)</f>
        <v>0</v>
      </c>
      <c r="M127" s="1">
        <f>VLOOKUP(K127,context!K$2:N$349,4,FALSE)</f>
        <v>1</v>
      </c>
      <c r="N127" s="205" t="s">
        <v>3164</v>
      </c>
      <c r="O127" s="211" t="s">
        <v>3147</v>
      </c>
      <c r="P127" s="209" t="s">
        <v>3147</v>
      </c>
      <c r="Q127" s="205" t="s">
        <v>3147</v>
      </c>
      <c r="R127" s="72" t="s">
        <v>3144</v>
      </c>
      <c r="S127" s="208" t="s">
        <v>3136</v>
      </c>
      <c r="T127" s="207" t="s">
        <v>3144</v>
      </c>
      <c r="U127" s="207" t="s">
        <v>3146</v>
      </c>
      <c r="V127" s="72" t="s">
        <v>3145</v>
      </c>
      <c r="W127" s="72" t="s">
        <v>3142</v>
      </c>
      <c r="X127" s="210" t="s">
        <v>3139</v>
      </c>
      <c r="Y127" s="209" t="s">
        <v>3139</v>
      </c>
      <c r="Z127" s="206" t="s">
        <v>3152</v>
      </c>
      <c r="AA127" s="211" t="s">
        <v>3147</v>
      </c>
      <c r="AB127" s="207" t="s">
        <v>3152</v>
      </c>
      <c r="AC127" s="207" t="s">
        <v>3147</v>
      </c>
      <c r="AD127" s="207" t="s">
        <v>3146</v>
      </c>
      <c r="AE127" s="210" t="s">
        <v>3171</v>
      </c>
      <c r="AF127" s="210" t="s">
        <v>3173</v>
      </c>
      <c r="AG127" s="72" t="s">
        <v>3163</v>
      </c>
      <c r="AH127" s="72" t="s">
        <v>3160</v>
      </c>
      <c r="AI127" s="72" t="s">
        <v>3160</v>
      </c>
      <c r="AJ127" s="72" t="s">
        <v>3257</v>
      </c>
      <c r="AK127" s="72" t="s">
        <v>3179</v>
      </c>
      <c r="AL127" s="210" t="s">
        <v>3181</v>
      </c>
      <c r="AM127" s="72" t="s">
        <v>3180</v>
      </c>
      <c r="AN127" s="208" t="s">
        <v>3152</v>
      </c>
      <c r="AO127" s="208" t="s">
        <v>3136</v>
      </c>
      <c r="AP127" s="234" t="s">
        <v>3140</v>
      </c>
      <c r="AQ127" s="208" t="s">
        <v>3136</v>
      </c>
      <c r="AR127" s="208" t="s">
        <v>3136</v>
      </c>
      <c r="AS127" s="208" t="s">
        <v>3136</v>
      </c>
      <c r="AT127" s="208" t="s">
        <v>3136</v>
      </c>
      <c r="AU127" s="208" t="s">
        <v>3136</v>
      </c>
      <c r="AV127" s="208" t="s">
        <v>3136</v>
      </c>
      <c r="AW127" s="208" t="s">
        <v>3136</v>
      </c>
      <c r="AX127" s="210" t="s">
        <v>3184</v>
      </c>
      <c r="AY127" s="208" t="s">
        <v>3198</v>
      </c>
      <c r="AZ127" s="208" t="s">
        <v>3198</v>
      </c>
      <c r="BA127" s="208" t="s">
        <v>3198</v>
      </c>
      <c r="BB127" s="208" t="s">
        <v>3198</v>
      </c>
      <c r="BC127" s="258" t="s">
        <v>3198</v>
      </c>
      <c r="BD127" s="258" t="s">
        <v>3198</v>
      </c>
      <c r="BE127" s="258" t="s">
        <v>3198</v>
      </c>
      <c r="BF127" s="208" t="s">
        <v>3198</v>
      </c>
      <c r="BG127" s="208" t="s">
        <v>3198</v>
      </c>
      <c r="BH127" s="208" t="s">
        <v>3198</v>
      </c>
      <c r="BI127" s="208" t="s">
        <v>3198</v>
      </c>
      <c r="BJ127" s="208" t="s">
        <v>3198</v>
      </c>
      <c r="BK127" s="208" t="s">
        <v>3198</v>
      </c>
      <c r="BL127" s="208" t="s">
        <v>3198</v>
      </c>
      <c r="BM127" s="208" t="s">
        <v>3198</v>
      </c>
      <c r="BN127" s="208" t="s">
        <v>3201</v>
      </c>
      <c r="BO127" s="72" t="s">
        <v>3259</v>
      </c>
      <c r="BP127" s="208" t="s">
        <v>3201</v>
      </c>
      <c r="BQ127" s="208" t="s">
        <v>3201</v>
      </c>
      <c r="BR127" s="207" t="s">
        <v>3201</v>
      </c>
      <c r="BS127" s="72" t="s">
        <v>3201</v>
      </c>
      <c r="BT127" s="208" t="s">
        <v>3201</v>
      </c>
      <c r="BU127" s="208" t="s">
        <v>3201</v>
      </c>
      <c r="BV127" s="208" t="s">
        <v>3201</v>
      </c>
      <c r="BW127" s="208" t="s">
        <v>3201</v>
      </c>
      <c r="BX127" s="72" t="s">
        <v>3233</v>
      </c>
      <c r="BY127" s="207" t="s">
        <v>3232</v>
      </c>
      <c r="BZ127" s="207" t="s">
        <v>3231</v>
      </c>
      <c r="CA127" s="207" t="s">
        <v>3229</v>
      </c>
      <c r="CB127" s="207" t="s">
        <v>3230</v>
      </c>
      <c r="CC127" s="234" t="s">
        <v>3228</v>
      </c>
      <c r="CD127" s="208" t="s">
        <v>3136</v>
      </c>
      <c r="CE127" s="208" t="s">
        <v>3147</v>
      </c>
      <c r="CF127" s="208" t="s">
        <v>3254</v>
      </c>
      <c r="CG127" s="207" t="s">
        <v>3373</v>
      </c>
      <c r="CH127" s="208" t="s">
        <v>3239</v>
      </c>
      <c r="CI127" s="207" t="s">
        <v>3240</v>
      </c>
      <c r="CJ127" s="212" t="s">
        <v>3256</v>
      </c>
      <c r="CK127" s="208" t="s">
        <v>3243</v>
      </c>
      <c r="CL127" s="207" t="s">
        <v>3372</v>
      </c>
      <c r="CM127" s="259" t="s">
        <v>3247</v>
      </c>
      <c r="CN127" s="259" t="s">
        <v>3248</v>
      </c>
      <c r="CO127" s="207" t="s">
        <v>3251</v>
      </c>
      <c r="CP127" s="207" t="s">
        <v>3251</v>
      </c>
    </row>
    <row r="128" spans="1:94">
      <c r="A128">
        <v>12</v>
      </c>
      <c r="B128">
        <v>1</v>
      </c>
      <c r="C128" t="s">
        <v>263</v>
      </c>
      <c r="D128" t="s">
        <v>266</v>
      </c>
      <c r="E128" t="e">
        <f t="shared" si="4"/>
        <v>#REF!</v>
      </c>
      <c r="F128" t="s">
        <v>266</v>
      </c>
      <c r="G128">
        <v>2</v>
      </c>
      <c r="K128" s="1" t="s">
        <v>266</v>
      </c>
      <c r="L128" s="1">
        <f>VLOOKUP(K128,context!K$2:N$349,3,FALSE)</f>
        <v>0</v>
      </c>
      <c r="M128" s="1">
        <f>VLOOKUP(K128,context!K$2:N$349,4,FALSE)</f>
        <v>0</v>
      </c>
      <c r="N128" s="205" t="s">
        <v>3164</v>
      </c>
      <c r="O128" s="211" t="s">
        <v>3147</v>
      </c>
      <c r="P128" s="209" t="s">
        <v>3147</v>
      </c>
      <c r="Q128" s="205" t="s">
        <v>3147</v>
      </c>
      <c r="R128" s="72" t="s">
        <v>3144</v>
      </c>
      <c r="S128" s="72" t="s">
        <v>3136</v>
      </c>
      <c r="T128" s="72" t="s">
        <v>3144</v>
      </c>
      <c r="U128" s="207" t="s">
        <v>3146</v>
      </c>
      <c r="V128" s="72" t="s">
        <v>3145</v>
      </c>
      <c r="W128" s="72" t="s">
        <v>3142</v>
      </c>
      <c r="X128" s="207" t="s">
        <v>3139</v>
      </c>
      <c r="Y128" s="206" t="s">
        <v>3139</v>
      </c>
      <c r="Z128" s="205" t="s">
        <v>3152</v>
      </c>
      <c r="AA128" s="211" t="s">
        <v>3147</v>
      </c>
      <c r="AB128" s="207" t="s">
        <v>3152</v>
      </c>
      <c r="AC128" s="207" t="s">
        <v>3147</v>
      </c>
      <c r="AD128" s="72" t="s">
        <v>3146</v>
      </c>
      <c r="AE128" s="72" t="s">
        <v>3171</v>
      </c>
      <c r="AF128" s="72" t="s">
        <v>3173</v>
      </c>
      <c r="AG128" s="72" t="s">
        <v>3163</v>
      </c>
      <c r="AH128" s="72" t="s">
        <v>3160</v>
      </c>
      <c r="AI128" s="72" t="s">
        <v>3160</v>
      </c>
      <c r="AJ128" s="72" t="s">
        <v>3169</v>
      </c>
      <c r="AK128" s="72" t="s">
        <v>3179</v>
      </c>
      <c r="AL128" s="210" t="s">
        <v>3181</v>
      </c>
      <c r="AM128" s="72" t="s">
        <v>3180</v>
      </c>
      <c r="AN128" s="208" t="s">
        <v>3152</v>
      </c>
      <c r="AO128" s="208" t="s">
        <v>3136</v>
      </c>
      <c r="AP128" s="234" t="s">
        <v>3140</v>
      </c>
      <c r="AQ128" s="234" t="s">
        <v>3140</v>
      </c>
      <c r="AR128" s="234" t="s">
        <v>3140</v>
      </c>
      <c r="AS128" s="234" t="s">
        <v>3140</v>
      </c>
      <c r="AT128" s="208" t="s">
        <v>3136</v>
      </c>
      <c r="AU128" s="208" t="s">
        <v>3136</v>
      </c>
      <c r="AV128" s="208" t="s">
        <v>3136</v>
      </c>
      <c r="AW128" s="208" t="s">
        <v>3136</v>
      </c>
      <c r="AX128" s="210" t="s">
        <v>3184</v>
      </c>
      <c r="AY128" s="208" t="s">
        <v>3198</v>
      </c>
      <c r="AZ128" s="208" t="s">
        <v>3198</v>
      </c>
      <c r="BA128" s="208" t="s">
        <v>3198</v>
      </c>
      <c r="BB128" s="207" t="s">
        <v>3198</v>
      </c>
      <c r="BC128" s="259" t="s">
        <v>3198</v>
      </c>
      <c r="BD128" s="207" t="s">
        <v>3199</v>
      </c>
      <c r="BE128" s="210" t="s">
        <v>3198</v>
      </c>
      <c r="BF128" s="207" t="s">
        <v>3198</v>
      </c>
      <c r="BG128" s="207" t="s">
        <v>3198</v>
      </c>
      <c r="BH128" s="210" t="s">
        <v>3198</v>
      </c>
      <c r="BI128" s="207" t="s">
        <v>3198</v>
      </c>
      <c r="BJ128" s="208" t="s">
        <v>3198</v>
      </c>
      <c r="BK128" s="208" t="s">
        <v>3198</v>
      </c>
      <c r="BL128" s="208" t="s">
        <v>3198</v>
      </c>
      <c r="BM128" s="208" t="s">
        <v>3198</v>
      </c>
      <c r="BN128" s="208" t="s">
        <v>3201</v>
      </c>
      <c r="BO128" s="208" t="s">
        <v>3259</v>
      </c>
      <c r="BP128" s="208" t="s">
        <v>3201</v>
      </c>
      <c r="BQ128" s="208" t="s">
        <v>3201</v>
      </c>
      <c r="BR128" s="210" t="s">
        <v>3201</v>
      </c>
      <c r="BS128" s="208" t="s">
        <v>3201</v>
      </c>
      <c r="BT128" s="207" t="s">
        <v>3201</v>
      </c>
      <c r="BU128" s="208" t="s">
        <v>3201</v>
      </c>
      <c r="BV128" s="210" t="s">
        <v>3201</v>
      </c>
      <c r="BW128" s="208" t="s">
        <v>3201</v>
      </c>
      <c r="BX128" s="72" t="s">
        <v>3233</v>
      </c>
      <c r="BY128" s="207" t="s">
        <v>3232</v>
      </c>
      <c r="BZ128" s="207" t="s">
        <v>3231</v>
      </c>
      <c r="CA128" s="207" t="s">
        <v>3229</v>
      </c>
      <c r="CB128" s="207" t="s">
        <v>3230</v>
      </c>
      <c r="CC128" s="234" t="s">
        <v>3228</v>
      </c>
      <c r="CD128" s="208" t="s">
        <v>3136</v>
      </c>
      <c r="CE128" s="208" t="s">
        <v>3147</v>
      </c>
      <c r="CF128" s="208" t="s">
        <v>3254</v>
      </c>
      <c r="CG128" s="207" t="s">
        <v>3373</v>
      </c>
      <c r="CH128" s="212" t="s">
        <v>3239</v>
      </c>
      <c r="CI128" s="207" t="s">
        <v>3240</v>
      </c>
      <c r="CJ128" s="212" t="s">
        <v>3256</v>
      </c>
      <c r="CK128" s="210" t="s">
        <v>3243</v>
      </c>
      <c r="CL128" s="207" t="s">
        <v>3372</v>
      </c>
      <c r="CM128" s="207" t="s">
        <v>3247</v>
      </c>
      <c r="CN128" s="207" t="s">
        <v>3248</v>
      </c>
      <c r="CO128" s="207" t="s">
        <v>3251</v>
      </c>
      <c r="CP128" s="207" t="s">
        <v>3251</v>
      </c>
    </row>
    <row r="129" spans="1:94">
      <c r="A129" s="157">
        <v>2</v>
      </c>
      <c r="B129">
        <v>1</v>
      </c>
      <c r="C129" t="s">
        <v>263</v>
      </c>
      <c r="D129" t="s">
        <v>266</v>
      </c>
      <c r="E129" t="e">
        <f t="shared" si="4"/>
        <v>#REF!</v>
      </c>
      <c r="F129" t="s">
        <v>266</v>
      </c>
      <c r="G129">
        <v>1</v>
      </c>
      <c r="K129" s="1" t="s">
        <v>263</v>
      </c>
      <c r="L129" s="1">
        <f>VLOOKUP(K129,context!K$2:N$349,3,FALSE)</f>
        <v>0</v>
      </c>
      <c r="M129" s="1">
        <f>VLOOKUP(K129,context!K$2:N$349,4,FALSE)</f>
        <v>0</v>
      </c>
      <c r="N129" s="205" t="s">
        <v>3164</v>
      </c>
      <c r="O129" s="211" t="s">
        <v>3147</v>
      </c>
      <c r="P129" s="209" t="s">
        <v>3147</v>
      </c>
      <c r="Q129" s="205" t="s">
        <v>3147</v>
      </c>
      <c r="R129" s="72" t="s">
        <v>3144</v>
      </c>
      <c r="S129" s="72" t="s">
        <v>3136</v>
      </c>
      <c r="T129" s="72" t="s">
        <v>3144</v>
      </c>
      <c r="U129" s="207" t="s">
        <v>3146</v>
      </c>
      <c r="V129" s="72" t="s">
        <v>3145</v>
      </c>
      <c r="W129" s="72" t="s">
        <v>3142</v>
      </c>
      <c r="X129" s="207" t="s">
        <v>3139</v>
      </c>
      <c r="Y129" s="206" t="s">
        <v>3139</v>
      </c>
      <c r="Z129" s="205" t="s">
        <v>3152</v>
      </c>
      <c r="AA129" s="211" t="s">
        <v>3147</v>
      </c>
      <c r="AB129" s="207" t="s">
        <v>3152</v>
      </c>
      <c r="AC129" s="207" t="s">
        <v>3147</v>
      </c>
      <c r="AD129" s="72" t="s">
        <v>3146</v>
      </c>
      <c r="AE129" s="72" t="s">
        <v>3171</v>
      </c>
      <c r="AF129" s="72" t="s">
        <v>3173</v>
      </c>
      <c r="AG129" s="72" t="s">
        <v>3163</v>
      </c>
      <c r="AH129" s="72" t="s">
        <v>3160</v>
      </c>
      <c r="AI129" s="72" t="s">
        <v>3160</v>
      </c>
      <c r="AJ129" s="72" t="s">
        <v>3169</v>
      </c>
      <c r="AK129" s="157" t="s">
        <v>3175</v>
      </c>
      <c r="AL129" s="210" t="s">
        <v>3181</v>
      </c>
      <c r="AM129" s="72" t="s">
        <v>3180</v>
      </c>
      <c r="AN129" s="208" t="s">
        <v>3152</v>
      </c>
      <c r="AO129" s="208" t="s">
        <v>3136</v>
      </c>
      <c r="AP129" s="234" t="s">
        <v>3140</v>
      </c>
      <c r="AQ129" s="234" t="s">
        <v>3140</v>
      </c>
      <c r="AR129" s="234" t="s">
        <v>3140</v>
      </c>
      <c r="AS129" s="234" t="s">
        <v>3140</v>
      </c>
      <c r="AT129" s="208" t="s">
        <v>3136</v>
      </c>
      <c r="AU129" s="208" t="s">
        <v>3136</v>
      </c>
      <c r="AV129" s="208" t="s">
        <v>3136</v>
      </c>
      <c r="AW129" s="208" t="s">
        <v>3136</v>
      </c>
      <c r="AX129" s="210" t="s">
        <v>3184</v>
      </c>
      <c r="AY129" s="208" t="s">
        <v>3198</v>
      </c>
      <c r="AZ129" s="208" t="s">
        <v>3198</v>
      </c>
      <c r="BA129" s="208" t="s">
        <v>3198</v>
      </c>
      <c r="BB129" s="208" t="s">
        <v>3198</v>
      </c>
      <c r="BC129" s="259" t="s">
        <v>3198</v>
      </c>
      <c r="BD129" s="157"/>
      <c r="BE129" s="157"/>
      <c r="BF129" s="207" t="s">
        <v>3198</v>
      </c>
      <c r="BG129" s="157"/>
      <c r="BH129" s="208" t="s">
        <v>3198</v>
      </c>
      <c r="BI129" s="208" t="s">
        <v>3198</v>
      </c>
      <c r="BJ129" s="208" t="s">
        <v>3198</v>
      </c>
      <c r="BK129" s="208" t="s">
        <v>3198</v>
      </c>
      <c r="BL129" s="208" t="s">
        <v>3198</v>
      </c>
      <c r="BM129" s="208" t="s">
        <v>3198</v>
      </c>
      <c r="BN129" s="208" t="s">
        <v>3201</v>
      </c>
      <c r="BO129" s="208" t="s">
        <v>3259</v>
      </c>
      <c r="BP129" s="208" t="s">
        <v>3201</v>
      </c>
      <c r="BQ129" s="208" t="s">
        <v>3201</v>
      </c>
      <c r="BR129" s="210" t="s">
        <v>3201</v>
      </c>
      <c r="BS129" s="208" t="s">
        <v>3201</v>
      </c>
      <c r="BT129" s="207" t="s">
        <v>3201</v>
      </c>
      <c r="BU129" s="208" t="s">
        <v>3201</v>
      </c>
      <c r="BV129" s="210" t="s">
        <v>3201</v>
      </c>
      <c r="BW129" s="208" t="s">
        <v>3201</v>
      </c>
      <c r="BX129" s="72" t="s">
        <v>3233</v>
      </c>
      <c r="BY129" s="207" t="s">
        <v>3232</v>
      </c>
      <c r="BZ129" s="207" t="s">
        <v>3231</v>
      </c>
      <c r="CA129" s="207" t="s">
        <v>3229</v>
      </c>
      <c r="CB129" s="207" t="s">
        <v>3230</v>
      </c>
      <c r="CC129" s="234" t="s">
        <v>3228</v>
      </c>
      <c r="CD129" s="208" t="s">
        <v>3136</v>
      </c>
      <c r="CE129" s="208" t="s">
        <v>3147</v>
      </c>
      <c r="CF129" s="208" t="s">
        <v>3254</v>
      </c>
      <c r="CG129" s="207" t="s">
        <v>3373</v>
      </c>
      <c r="CH129" s="208" t="s">
        <v>3239</v>
      </c>
      <c r="CI129" s="208" t="s">
        <v>3240</v>
      </c>
      <c r="CJ129" s="212" t="s">
        <v>3256</v>
      </c>
      <c r="CK129" s="208" t="s">
        <v>3243</v>
      </c>
      <c r="CL129" s="207" t="s">
        <v>3372</v>
      </c>
      <c r="CM129" s="207" t="s">
        <v>3247</v>
      </c>
      <c r="CN129" s="207" t="s">
        <v>3248</v>
      </c>
      <c r="CO129" s="208" t="s">
        <v>3251</v>
      </c>
      <c r="CP129" s="208" t="s">
        <v>3251</v>
      </c>
    </row>
    <row r="130" spans="1:94">
      <c r="A130">
        <v>103</v>
      </c>
      <c r="B130">
        <v>4</v>
      </c>
      <c r="C130" t="s">
        <v>65</v>
      </c>
      <c r="D130" t="s">
        <v>235</v>
      </c>
      <c r="E130" t="e">
        <f t="shared" si="4"/>
        <v>#REF!</v>
      </c>
      <c r="F130" t="s">
        <v>235</v>
      </c>
      <c r="K130" s="1" t="s">
        <v>2290</v>
      </c>
      <c r="L130" s="1">
        <f>VLOOKUP(K130,context!K$2:N$349,3,FALSE)</f>
        <v>0</v>
      </c>
      <c r="M130" s="1">
        <f>VLOOKUP(K130,context!K$2:N$349,4,FALSE)</f>
        <v>0</v>
      </c>
      <c r="N130" s="205" t="s">
        <v>3164</v>
      </c>
      <c r="O130" s="211" t="s">
        <v>3147</v>
      </c>
      <c r="P130" s="209" t="s">
        <v>3147</v>
      </c>
      <c r="Q130" s="205" t="s">
        <v>3147</v>
      </c>
      <c r="R130" s="72" t="s">
        <v>3144</v>
      </c>
      <c r="S130" s="208" t="s">
        <v>3136</v>
      </c>
      <c r="T130" s="210" t="s">
        <v>3144</v>
      </c>
      <c r="U130" s="208" t="s">
        <v>3146</v>
      </c>
      <c r="V130" s="72" t="s">
        <v>3145</v>
      </c>
      <c r="W130" s="72" t="s">
        <v>3142</v>
      </c>
      <c r="X130" s="210" t="s">
        <v>3139</v>
      </c>
      <c r="Y130" s="209" t="s">
        <v>3139</v>
      </c>
      <c r="Z130" s="206" t="s">
        <v>3152</v>
      </c>
      <c r="AA130" s="211" t="s">
        <v>3147</v>
      </c>
      <c r="AB130" s="207" t="s">
        <v>3152</v>
      </c>
      <c r="AC130" s="207" t="s">
        <v>3147</v>
      </c>
      <c r="AD130" s="207" t="s">
        <v>3146</v>
      </c>
      <c r="AE130" s="210" t="s">
        <v>3171</v>
      </c>
      <c r="AF130" s="210" t="s">
        <v>3173</v>
      </c>
      <c r="AG130" s="72" t="s">
        <v>3163</v>
      </c>
      <c r="AH130" s="72" t="s">
        <v>3160</v>
      </c>
      <c r="AI130" s="72" t="s">
        <v>3160</v>
      </c>
      <c r="AJ130" s="72" t="s">
        <v>3257</v>
      </c>
      <c r="AK130" s="72" t="s">
        <v>3179</v>
      </c>
      <c r="AL130" s="210" t="s">
        <v>3181</v>
      </c>
      <c r="AM130" s="72" t="s">
        <v>3180</v>
      </c>
      <c r="AN130" s="208" t="s">
        <v>3152</v>
      </c>
      <c r="AO130" s="208" t="s">
        <v>3136</v>
      </c>
      <c r="AP130" s="234" t="s">
        <v>3140</v>
      </c>
      <c r="AQ130" s="208" t="s">
        <v>3136</v>
      </c>
      <c r="AR130" s="208" t="s">
        <v>3136</v>
      </c>
      <c r="AS130" s="208" t="s">
        <v>3136</v>
      </c>
      <c r="AT130" s="208" t="s">
        <v>3136</v>
      </c>
      <c r="AU130" s="208" t="s">
        <v>3136</v>
      </c>
      <c r="AV130" s="208" t="s">
        <v>3136</v>
      </c>
      <c r="AW130" s="208" t="s">
        <v>3136</v>
      </c>
      <c r="AX130" s="210" t="s">
        <v>3184</v>
      </c>
      <c r="AY130" s="208" t="s">
        <v>3198</v>
      </c>
      <c r="AZ130" s="208" t="s">
        <v>3198</v>
      </c>
      <c r="BA130" s="210" t="s">
        <v>3198</v>
      </c>
      <c r="BB130" s="208" t="s">
        <v>3198</v>
      </c>
      <c r="BC130" s="208" t="s">
        <v>3198</v>
      </c>
      <c r="BF130" s="208" t="s">
        <v>3198</v>
      </c>
      <c r="BH130" s="208" t="s">
        <v>3198</v>
      </c>
      <c r="BI130" s="208" t="s">
        <v>3198</v>
      </c>
      <c r="BJ130" s="208" t="s">
        <v>3198</v>
      </c>
      <c r="BK130" s="208" t="s">
        <v>3198</v>
      </c>
      <c r="BL130" s="208" t="s">
        <v>3198</v>
      </c>
      <c r="BM130" s="208" t="s">
        <v>3198</v>
      </c>
      <c r="BN130" s="207" t="s">
        <v>3201</v>
      </c>
      <c r="BO130" s="208" t="s">
        <v>3259</v>
      </c>
      <c r="BP130" s="208" t="s">
        <v>3201</v>
      </c>
      <c r="BQ130" s="208" t="s">
        <v>3201</v>
      </c>
      <c r="BR130" s="208" t="s">
        <v>3201</v>
      </c>
      <c r="BS130" s="208" t="s">
        <v>3201</v>
      </c>
      <c r="BT130" s="208" t="s">
        <v>3201</v>
      </c>
      <c r="BU130" s="208" t="s">
        <v>3201</v>
      </c>
      <c r="BV130" s="208" t="s">
        <v>3201</v>
      </c>
      <c r="BW130" s="208" t="s">
        <v>3201</v>
      </c>
      <c r="BX130" s="72" t="s">
        <v>3233</v>
      </c>
      <c r="BY130" s="207" t="s">
        <v>3232</v>
      </c>
      <c r="BZ130" s="207" t="s">
        <v>3231</v>
      </c>
      <c r="CA130" s="207" t="s">
        <v>3229</v>
      </c>
      <c r="CB130" s="207" t="s">
        <v>3230</v>
      </c>
      <c r="CC130" s="234" t="s">
        <v>3228</v>
      </c>
      <c r="CD130" s="208" t="s">
        <v>3136</v>
      </c>
      <c r="CE130" s="208" t="s">
        <v>3147</v>
      </c>
      <c r="CF130" s="208" t="s">
        <v>3254</v>
      </c>
      <c r="CG130" s="207" t="s">
        <v>3373</v>
      </c>
      <c r="CH130" s="208" t="s">
        <v>3239</v>
      </c>
      <c r="CI130" s="207" t="s">
        <v>3240</v>
      </c>
      <c r="CJ130" s="212" t="s">
        <v>3256</v>
      </c>
      <c r="CK130" s="208" t="s">
        <v>3243</v>
      </c>
      <c r="CL130" s="208" t="s">
        <v>3372</v>
      </c>
      <c r="CM130" s="208" t="s">
        <v>3247</v>
      </c>
      <c r="CN130" s="208" t="s">
        <v>3248</v>
      </c>
      <c r="CO130" s="208" t="s">
        <v>3251</v>
      </c>
      <c r="CP130" s="208" t="s">
        <v>3251</v>
      </c>
    </row>
    <row r="131" spans="1:94">
      <c r="A131">
        <v>93</v>
      </c>
      <c r="B131">
        <v>3</v>
      </c>
      <c r="C131" t="s">
        <v>189</v>
      </c>
      <c r="D131" t="s">
        <v>231</v>
      </c>
      <c r="E131" t="e">
        <f t="shared" si="4"/>
        <v>#REF!</v>
      </c>
      <c r="F131" t="s">
        <v>231</v>
      </c>
      <c r="K131" s="1" t="s">
        <v>230</v>
      </c>
      <c r="L131" s="1">
        <f>VLOOKUP(K131,context!K$2:N$349,3,FALSE)</f>
        <v>0</v>
      </c>
      <c r="M131" s="1">
        <f>VLOOKUP(K131,context!K$2:N$349,4,FALSE)</f>
        <v>0</v>
      </c>
      <c r="N131" s="205" t="s">
        <v>3164</v>
      </c>
      <c r="O131" s="211" t="s">
        <v>3147</v>
      </c>
      <c r="P131" s="209" t="s">
        <v>3147</v>
      </c>
      <c r="Q131" s="205" t="s">
        <v>3147</v>
      </c>
      <c r="R131" s="72" t="s">
        <v>3144</v>
      </c>
      <c r="S131" s="210" t="s">
        <v>3136</v>
      </c>
      <c r="T131" s="210" t="s">
        <v>3144</v>
      </c>
      <c r="U131" s="210" t="s">
        <v>3146</v>
      </c>
      <c r="V131" s="72" t="s">
        <v>3145</v>
      </c>
      <c r="W131" s="72" t="s">
        <v>3142</v>
      </c>
      <c r="X131" s="207" t="s">
        <v>3139</v>
      </c>
      <c r="Y131" s="205" t="s">
        <v>3139</v>
      </c>
      <c r="Z131" s="205" t="s">
        <v>3152</v>
      </c>
      <c r="AA131" s="211" t="s">
        <v>3147</v>
      </c>
      <c r="AB131" s="210" t="s">
        <v>3152</v>
      </c>
      <c r="AC131" s="207" t="s">
        <v>3147</v>
      </c>
      <c r="AD131" s="72" t="s">
        <v>3146</v>
      </c>
      <c r="AE131" s="210" t="s">
        <v>3171</v>
      </c>
      <c r="AF131" s="210" t="s">
        <v>3173</v>
      </c>
      <c r="AG131" s="72" t="s">
        <v>3163</v>
      </c>
      <c r="AH131" s="72" t="s">
        <v>3160</v>
      </c>
      <c r="AI131" s="72" t="s">
        <v>3160</v>
      </c>
      <c r="AJ131" s="207" t="s">
        <v>3169</v>
      </c>
      <c r="AK131" s="72" t="s">
        <v>3179</v>
      </c>
      <c r="AL131" s="210" t="s">
        <v>3181</v>
      </c>
      <c r="AM131" s="72" t="s">
        <v>3180</v>
      </c>
      <c r="AN131" s="207" t="s">
        <v>3152</v>
      </c>
      <c r="AO131" s="208" t="s">
        <v>3136</v>
      </c>
      <c r="AP131" s="234" t="s">
        <v>3140</v>
      </c>
      <c r="AQ131" s="234" t="s">
        <v>3140</v>
      </c>
      <c r="AR131" s="234" t="s">
        <v>3140</v>
      </c>
      <c r="AS131" s="208" t="s">
        <v>3136</v>
      </c>
      <c r="AT131" s="234" t="s">
        <v>3140</v>
      </c>
      <c r="AU131" s="234" t="s">
        <v>3140</v>
      </c>
      <c r="AV131" s="234" t="s">
        <v>3140</v>
      </c>
      <c r="AW131" s="208" t="s">
        <v>3136</v>
      </c>
      <c r="AX131" s="210" t="s">
        <v>3184</v>
      </c>
      <c r="AY131" s="208" t="s">
        <v>3198</v>
      </c>
      <c r="AZ131" s="208" t="s">
        <v>3198</v>
      </c>
      <c r="BA131" s="208" t="s">
        <v>3198</v>
      </c>
      <c r="BB131" s="210" t="s">
        <v>3198</v>
      </c>
      <c r="BC131" s="208" t="s">
        <v>3198</v>
      </c>
      <c r="BD131" s="210" t="s">
        <v>3199</v>
      </c>
      <c r="BE131" s="208" t="s">
        <v>3198</v>
      </c>
      <c r="BF131" s="208" t="s">
        <v>3198</v>
      </c>
      <c r="BG131" s="208" t="s">
        <v>3198</v>
      </c>
      <c r="BH131" s="210" t="s">
        <v>3198</v>
      </c>
      <c r="BI131" s="210" t="s">
        <v>3198</v>
      </c>
      <c r="BJ131" s="208" t="s">
        <v>3198</v>
      </c>
      <c r="BK131" s="208" t="s">
        <v>3198</v>
      </c>
      <c r="BL131" s="208" t="s">
        <v>3198</v>
      </c>
      <c r="BM131" s="208" t="s">
        <v>3198</v>
      </c>
      <c r="BN131" s="208" t="s">
        <v>3201</v>
      </c>
      <c r="BO131" s="208" t="s">
        <v>3259</v>
      </c>
      <c r="BP131" s="208" t="s">
        <v>3201</v>
      </c>
      <c r="BQ131" s="208" t="s">
        <v>3201</v>
      </c>
      <c r="BR131" s="208" t="s">
        <v>3201</v>
      </c>
      <c r="BS131" s="208" t="s">
        <v>3201</v>
      </c>
      <c r="BT131" s="208" t="s">
        <v>3201</v>
      </c>
      <c r="BU131" s="208" t="s">
        <v>3201</v>
      </c>
      <c r="BV131" s="210" t="s">
        <v>3201</v>
      </c>
      <c r="BW131" s="208" t="s">
        <v>3201</v>
      </c>
      <c r="BX131" s="72" t="s">
        <v>3233</v>
      </c>
      <c r="BY131" s="207" t="s">
        <v>3232</v>
      </c>
      <c r="BZ131" s="207" t="s">
        <v>3231</v>
      </c>
      <c r="CA131" s="207" t="s">
        <v>3229</v>
      </c>
      <c r="CB131" s="207" t="s">
        <v>3230</v>
      </c>
      <c r="CC131" s="234" t="s">
        <v>3228</v>
      </c>
      <c r="CD131" s="208" t="s">
        <v>3136</v>
      </c>
      <c r="CE131" s="208" t="s">
        <v>3147</v>
      </c>
      <c r="CF131" s="208" t="s">
        <v>3254</v>
      </c>
      <c r="CG131" s="207" t="s">
        <v>3373</v>
      </c>
      <c r="CH131" s="212" t="s">
        <v>3239</v>
      </c>
      <c r="CI131" s="207" t="s">
        <v>3240</v>
      </c>
      <c r="CJ131" s="212" t="s">
        <v>3256</v>
      </c>
      <c r="CK131" s="210" t="s">
        <v>3243</v>
      </c>
      <c r="CL131" s="208" t="s">
        <v>3372</v>
      </c>
      <c r="CM131" s="210" t="s">
        <v>3247</v>
      </c>
      <c r="CN131" s="210" t="s">
        <v>3248</v>
      </c>
      <c r="CO131" s="208" t="s">
        <v>3251</v>
      </c>
      <c r="CP131" s="208" t="s">
        <v>3251</v>
      </c>
    </row>
    <row r="132" spans="1:94">
      <c r="A132">
        <v>69</v>
      </c>
      <c r="B132">
        <v>3</v>
      </c>
      <c r="C132" t="s">
        <v>189</v>
      </c>
      <c r="D132" t="s">
        <v>866</v>
      </c>
      <c r="E132" t="e">
        <f t="shared" si="4"/>
        <v>#REF!</v>
      </c>
      <c r="F132" t="s">
        <v>195</v>
      </c>
      <c r="K132" s="1" t="s">
        <v>867</v>
      </c>
      <c r="L132" s="1">
        <f>VLOOKUP(K132,context!K$2:N$349,3,FALSE)</f>
        <v>0</v>
      </c>
      <c r="M132" s="1">
        <f>VLOOKUP(K132,context!K$2:N$349,4,FALSE)</f>
        <v>0</v>
      </c>
      <c r="N132" s="205" t="s">
        <v>3164</v>
      </c>
      <c r="O132" s="211" t="s">
        <v>3147</v>
      </c>
      <c r="P132" s="209" t="s">
        <v>3147</v>
      </c>
      <c r="Q132" s="205" t="s">
        <v>3147</v>
      </c>
      <c r="R132" s="72" t="s">
        <v>3144</v>
      </c>
      <c r="S132" s="210" t="s">
        <v>3136</v>
      </c>
      <c r="T132" s="210" t="s">
        <v>3144</v>
      </c>
      <c r="U132" s="208" t="s">
        <v>3146</v>
      </c>
      <c r="V132" s="72" t="s">
        <v>3145</v>
      </c>
      <c r="W132" s="72" t="s">
        <v>3142</v>
      </c>
      <c r="X132" s="207" t="s">
        <v>3139</v>
      </c>
      <c r="Y132" s="208" t="s">
        <v>3139</v>
      </c>
      <c r="Z132" s="206" t="s">
        <v>3152</v>
      </c>
      <c r="AA132" s="211" t="s">
        <v>3147</v>
      </c>
      <c r="AB132" s="207" t="s">
        <v>3152</v>
      </c>
      <c r="AC132" s="207" t="s">
        <v>3147</v>
      </c>
      <c r="AD132" s="207" t="s">
        <v>3146</v>
      </c>
      <c r="AE132" s="210" t="s">
        <v>3171</v>
      </c>
      <c r="AF132" s="210" t="s">
        <v>3173</v>
      </c>
      <c r="AG132" s="72" t="s">
        <v>3163</v>
      </c>
      <c r="AH132" s="72" t="s">
        <v>3160</v>
      </c>
      <c r="AI132" s="72" t="s">
        <v>3160</v>
      </c>
      <c r="AJ132" s="72" t="s">
        <v>3257</v>
      </c>
      <c r="AK132" s="72" t="s">
        <v>3179</v>
      </c>
      <c r="AL132" s="210" t="s">
        <v>3181</v>
      </c>
      <c r="AM132" s="72" t="s">
        <v>3180</v>
      </c>
      <c r="AN132" s="208" t="s">
        <v>3152</v>
      </c>
      <c r="AP132" s="234" t="s">
        <v>3140</v>
      </c>
      <c r="AX132" s="210" t="s">
        <v>3184</v>
      </c>
      <c r="AY132" s="208" t="s">
        <v>3198</v>
      </c>
      <c r="AZ132" s="208" t="s">
        <v>3198</v>
      </c>
      <c r="BA132" s="208" t="s">
        <v>3198</v>
      </c>
      <c r="BB132" s="208" t="s">
        <v>3198</v>
      </c>
      <c r="BF132" s="208" t="s">
        <v>3198</v>
      </c>
      <c r="BH132" s="208" t="s">
        <v>3198</v>
      </c>
      <c r="BI132" s="208" t="s">
        <v>3198</v>
      </c>
      <c r="BJ132" s="208" t="s">
        <v>3198</v>
      </c>
      <c r="BK132" s="208" t="s">
        <v>3198</v>
      </c>
      <c r="BL132" s="208" t="s">
        <v>3198</v>
      </c>
      <c r="BM132" s="208" t="s">
        <v>3198</v>
      </c>
      <c r="BN132" s="208" t="s">
        <v>3201</v>
      </c>
      <c r="BO132" s="208" t="s">
        <v>3259</v>
      </c>
      <c r="BP132" s="208" t="s">
        <v>3201</v>
      </c>
      <c r="BQ132" s="208" t="s">
        <v>3201</v>
      </c>
      <c r="BR132" s="208" t="s">
        <v>3201</v>
      </c>
      <c r="BS132" s="208" t="s">
        <v>3201</v>
      </c>
      <c r="BT132" s="208" t="s">
        <v>3201</v>
      </c>
      <c r="BU132" s="208" t="s">
        <v>3201</v>
      </c>
      <c r="BV132" s="208" t="s">
        <v>3201</v>
      </c>
      <c r="BW132" s="208" t="s">
        <v>3201</v>
      </c>
      <c r="BX132" s="72" t="s">
        <v>3233</v>
      </c>
      <c r="BY132" s="207" t="s">
        <v>3232</v>
      </c>
      <c r="BZ132" s="207" t="s">
        <v>3231</v>
      </c>
      <c r="CA132" s="207" t="s">
        <v>3229</v>
      </c>
      <c r="CB132" s="207" t="s">
        <v>3230</v>
      </c>
      <c r="CC132" s="234" t="s">
        <v>3228</v>
      </c>
      <c r="CD132" s="208" t="s">
        <v>3136</v>
      </c>
      <c r="CE132" s="208" t="s">
        <v>3147</v>
      </c>
      <c r="CF132" s="208" t="s">
        <v>3254</v>
      </c>
      <c r="CG132" s="207" t="s">
        <v>3373</v>
      </c>
      <c r="CH132" s="208" t="s">
        <v>3239</v>
      </c>
      <c r="CI132" s="208" t="s">
        <v>3240</v>
      </c>
      <c r="CJ132" s="212" t="s">
        <v>3256</v>
      </c>
      <c r="CK132" s="208" t="s">
        <v>3243</v>
      </c>
      <c r="CL132" s="208" t="s">
        <v>3372</v>
      </c>
      <c r="CM132" s="208" t="s">
        <v>3247</v>
      </c>
      <c r="CN132" s="208" t="s">
        <v>3248</v>
      </c>
      <c r="CO132" s="208" t="s">
        <v>3251</v>
      </c>
      <c r="CP132" s="208" t="s">
        <v>3251</v>
      </c>
    </row>
    <row r="133" spans="1:94">
      <c r="A133">
        <v>85</v>
      </c>
      <c r="B133">
        <v>3</v>
      </c>
      <c r="C133" t="s">
        <v>189</v>
      </c>
      <c r="D133" t="s">
        <v>879</v>
      </c>
      <c r="E133" t="e">
        <f t="shared" si="4"/>
        <v>#REF!</v>
      </c>
      <c r="F133" t="s">
        <v>210</v>
      </c>
      <c r="K133" s="1" t="s">
        <v>880</v>
      </c>
      <c r="L133" s="1">
        <f>VLOOKUP(K133,context!K$2:N$349,3,FALSE)</f>
        <v>0</v>
      </c>
      <c r="M133" s="1">
        <f>VLOOKUP(K133,context!K$2:N$349,4,FALSE)</f>
        <v>0</v>
      </c>
      <c r="N133" s="205" t="s">
        <v>3164</v>
      </c>
      <c r="O133" s="211" t="s">
        <v>3147</v>
      </c>
      <c r="P133" s="209" t="s">
        <v>3147</v>
      </c>
      <c r="Q133" s="205" t="s">
        <v>3147</v>
      </c>
      <c r="R133" s="72" t="s">
        <v>3144</v>
      </c>
      <c r="S133" s="210" t="s">
        <v>3136</v>
      </c>
      <c r="T133" s="210" t="s">
        <v>3144</v>
      </c>
      <c r="U133" s="208" t="s">
        <v>3146</v>
      </c>
      <c r="V133" s="72" t="s">
        <v>3145</v>
      </c>
      <c r="W133" s="72" t="s">
        <v>3142</v>
      </c>
      <c r="X133" s="207" t="s">
        <v>3139</v>
      </c>
      <c r="Y133" s="211" t="s">
        <v>3139</v>
      </c>
      <c r="Z133" s="206" t="s">
        <v>3152</v>
      </c>
      <c r="AA133" s="211" t="s">
        <v>3147</v>
      </c>
      <c r="AB133" s="210" t="s">
        <v>3152</v>
      </c>
      <c r="AC133" s="207" t="s">
        <v>3147</v>
      </c>
      <c r="AD133" s="207" t="s">
        <v>3146</v>
      </c>
      <c r="AE133" s="210" t="s">
        <v>3171</v>
      </c>
      <c r="AF133" s="210" t="s">
        <v>3173</v>
      </c>
      <c r="AG133" s="72" t="s">
        <v>3163</v>
      </c>
      <c r="AH133" s="72" t="s">
        <v>3160</v>
      </c>
      <c r="AI133" s="72" t="s">
        <v>3160</v>
      </c>
      <c r="AJ133" s="208" t="s">
        <v>3169</v>
      </c>
      <c r="AK133" s="72" t="s">
        <v>3179</v>
      </c>
      <c r="AL133" s="210" t="s">
        <v>3181</v>
      </c>
      <c r="AM133" s="72" t="s">
        <v>3180</v>
      </c>
      <c r="AN133" s="208" t="s">
        <v>3152</v>
      </c>
      <c r="AP133" s="234" t="s">
        <v>3140</v>
      </c>
      <c r="AX133" s="210" t="s">
        <v>3184</v>
      </c>
      <c r="AY133" s="208" t="s">
        <v>3198</v>
      </c>
      <c r="AZ133" s="208" t="s">
        <v>3198</v>
      </c>
      <c r="BA133" s="208" t="s">
        <v>3198</v>
      </c>
      <c r="BB133" s="208" t="s">
        <v>3198</v>
      </c>
      <c r="BF133" s="208" t="s">
        <v>3198</v>
      </c>
      <c r="BH133" s="208" t="s">
        <v>3198</v>
      </c>
      <c r="BI133" s="208" t="s">
        <v>3198</v>
      </c>
      <c r="BJ133" s="208" t="s">
        <v>3198</v>
      </c>
      <c r="BK133" s="208" t="s">
        <v>3198</v>
      </c>
      <c r="BL133" s="208" t="s">
        <v>3198</v>
      </c>
      <c r="BM133" s="208" t="s">
        <v>3198</v>
      </c>
      <c r="BN133" s="208" t="s">
        <v>3201</v>
      </c>
      <c r="BO133" s="208" t="s">
        <v>3259</v>
      </c>
      <c r="BP133" s="208" t="s">
        <v>3201</v>
      </c>
      <c r="BQ133" s="208" t="s">
        <v>3201</v>
      </c>
      <c r="BR133" s="208" t="s">
        <v>3201</v>
      </c>
      <c r="BS133" s="208" t="s">
        <v>3201</v>
      </c>
      <c r="BT133" s="208" t="s">
        <v>3201</v>
      </c>
      <c r="BU133" s="208" t="s">
        <v>3201</v>
      </c>
      <c r="BV133" s="208" t="s">
        <v>3201</v>
      </c>
      <c r="BW133" s="208" t="s">
        <v>3201</v>
      </c>
      <c r="BX133" s="72" t="s">
        <v>3233</v>
      </c>
      <c r="BY133" s="207" t="s">
        <v>3232</v>
      </c>
      <c r="BZ133" s="207" t="s">
        <v>3231</v>
      </c>
      <c r="CA133" s="207" t="s">
        <v>3229</v>
      </c>
      <c r="CB133" s="207" t="s">
        <v>3230</v>
      </c>
      <c r="CC133" s="234" t="s">
        <v>3228</v>
      </c>
      <c r="CD133" s="208" t="s">
        <v>3136</v>
      </c>
      <c r="CE133" s="208" t="s">
        <v>3147</v>
      </c>
      <c r="CF133" s="208" t="s">
        <v>3254</v>
      </c>
      <c r="CG133" s="207" t="s">
        <v>3373</v>
      </c>
      <c r="CH133" s="208" t="s">
        <v>3239</v>
      </c>
      <c r="CI133" s="207" t="s">
        <v>3240</v>
      </c>
      <c r="CJ133" s="212" t="s">
        <v>3256</v>
      </c>
      <c r="CK133" s="208" t="s">
        <v>3243</v>
      </c>
      <c r="CL133" s="208" t="s">
        <v>3372</v>
      </c>
      <c r="CM133" s="208" t="s">
        <v>3247</v>
      </c>
      <c r="CN133" s="208" t="s">
        <v>3248</v>
      </c>
      <c r="CO133" s="208" t="s">
        <v>3251</v>
      </c>
      <c r="CP133" s="208" t="s">
        <v>3251</v>
      </c>
    </row>
    <row r="134" spans="1:94">
      <c r="A134">
        <v>92</v>
      </c>
      <c r="B134">
        <v>3</v>
      </c>
      <c r="C134" t="s">
        <v>189</v>
      </c>
      <c r="D134" t="s">
        <v>231</v>
      </c>
      <c r="E134" t="e">
        <f t="shared" si="4"/>
        <v>#REF!</v>
      </c>
      <c r="F134" t="s">
        <v>231</v>
      </c>
      <c r="K134" s="1" t="s">
        <v>231</v>
      </c>
      <c r="L134" s="1">
        <f>VLOOKUP(K134,context!K$2:N$349,3,FALSE)</f>
        <v>0</v>
      </c>
      <c r="M134" s="1">
        <f>VLOOKUP(K134,context!K$2:N$349,4,FALSE)</f>
        <v>0</v>
      </c>
      <c r="N134" s="205" t="s">
        <v>3164</v>
      </c>
      <c r="O134" s="211" t="s">
        <v>3147</v>
      </c>
      <c r="P134" s="209" t="s">
        <v>3147</v>
      </c>
      <c r="Q134" s="205" t="s">
        <v>3147</v>
      </c>
      <c r="R134" s="72" t="s">
        <v>3144</v>
      </c>
      <c r="S134" s="210" t="s">
        <v>3136</v>
      </c>
      <c r="T134" s="210" t="s">
        <v>3144</v>
      </c>
      <c r="U134" s="210" t="s">
        <v>3146</v>
      </c>
      <c r="V134" s="72" t="s">
        <v>3145</v>
      </c>
      <c r="W134" s="72" t="s">
        <v>3142</v>
      </c>
      <c r="X134" s="207" t="s">
        <v>3139</v>
      </c>
      <c r="Y134" s="205" t="s">
        <v>3139</v>
      </c>
      <c r="Z134" s="205" t="s">
        <v>3152</v>
      </c>
      <c r="AA134" s="211" t="s">
        <v>3147</v>
      </c>
      <c r="AB134" s="210" t="s">
        <v>3152</v>
      </c>
      <c r="AC134" s="207" t="s">
        <v>3147</v>
      </c>
      <c r="AD134" s="72" t="s">
        <v>3146</v>
      </c>
      <c r="AE134" s="210" t="s">
        <v>3171</v>
      </c>
      <c r="AF134" s="210" t="s">
        <v>3173</v>
      </c>
      <c r="AG134" s="72" t="s">
        <v>3163</v>
      </c>
      <c r="AH134" s="72" t="s">
        <v>3160</v>
      </c>
      <c r="AI134" s="72" t="s">
        <v>3160</v>
      </c>
      <c r="AJ134" s="207" t="s">
        <v>3169</v>
      </c>
      <c r="AK134" s="72" t="s">
        <v>3179</v>
      </c>
      <c r="AL134" s="210" t="s">
        <v>3181</v>
      </c>
      <c r="AM134" s="72" t="s">
        <v>3180</v>
      </c>
      <c r="AN134" s="208" t="s">
        <v>3152</v>
      </c>
      <c r="AP134" s="234" t="s">
        <v>3140</v>
      </c>
      <c r="AX134" s="210" t="s">
        <v>3184</v>
      </c>
      <c r="AY134" s="208" t="s">
        <v>3198</v>
      </c>
      <c r="AZ134" s="208" t="s">
        <v>3198</v>
      </c>
      <c r="BA134" s="208" t="s">
        <v>3198</v>
      </c>
      <c r="BB134" s="208" t="s">
        <v>3198</v>
      </c>
      <c r="BF134" s="208" t="s">
        <v>3198</v>
      </c>
      <c r="BH134" s="208" t="s">
        <v>3198</v>
      </c>
      <c r="BI134" s="208" t="s">
        <v>3198</v>
      </c>
      <c r="BJ134" s="208" t="s">
        <v>3198</v>
      </c>
      <c r="BK134" s="208" t="s">
        <v>3198</v>
      </c>
      <c r="BL134" s="208" t="s">
        <v>3198</v>
      </c>
      <c r="BM134" s="208" t="s">
        <v>3198</v>
      </c>
      <c r="BN134" s="208" t="s">
        <v>3201</v>
      </c>
      <c r="BO134" s="208" t="s">
        <v>3259</v>
      </c>
      <c r="BP134" s="208" t="s">
        <v>3201</v>
      </c>
      <c r="BQ134" s="208" t="s">
        <v>3201</v>
      </c>
      <c r="BR134" s="208" t="s">
        <v>3201</v>
      </c>
      <c r="BS134" s="208" t="s">
        <v>3201</v>
      </c>
      <c r="BT134" s="208" t="s">
        <v>3201</v>
      </c>
      <c r="BU134" s="208" t="s">
        <v>3201</v>
      </c>
      <c r="BV134" s="208" t="s">
        <v>3201</v>
      </c>
      <c r="BW134" s="208" t="s">
        <v>3201</v>
      </c>
      <c r="BX134" s="72" t="s">
        <v>3233</v>
      </c>
      <c r="BY134" s="207" t="s">
        <v>3232</v>
      </c>
      <c r="BZ134" s="207" t="s">
        <v>3231</v>
      </c>
      <c r="CA134" s="207" t="s">
        <v>3229</v>
      </c>
      <c r="CB134" s="207" t="s">
        <v>3230</v>
      </c>
      <c r="CC134" s="234" t="s">
        <v>3228</v>
      </c>
      <c r="CD134" s="208" t="s">
        <v>3136</v>
      </c>
      <c r="CE134" s="208" t="s">
        <v>3147</v>
      </c>
      <c r="CF134" s="208" t="s">
        <v>3254</v>
      </c>
      <c r="CG134" s="207" t="s">
        <v>3373</v>
      </c>
      <c r="CH134" s="208" t="s">
        <v>3239</v>
      </c>
      <c r="CI134" s="207" t="s">
        <v>3240</v>
      </c>
      <c r="CJ134" s="212" t="s">
        <v>3256</v>
      </c>
      <c r="CK134" s="208" t="s">
        <v>3243</v>
      </c>
      <c r="CL134" s="208" t="s">
        <v>3372</v>
      </c>
      <c r="CM134" s="208" t="s">
        <v>3247</v>
      </c>
      <c r="CN134" s="208" t="s">
        <v>3248</v>
      </c>
      <c r="CO134" s="208" t="s">
        <v>3251</v>
      </c>
      <c r="CP134" s="208" t="s">
        <v>3251</v>
      </c>
    </row>
    <row r="135" spans="1:94">
      <c r="A135">
        <v>205</v>
      </c>
      <c r="B135">
        <v>4</v>
      </c>
      <c r="C135" t="s">
        <v>65</v>
      </c>
      <c r="D135" t="s">
        <v>66</v>
      </c>
      <c r="E135" t="e">
        <f t="shared" si="4"/>
        <v>#REF!</v>
      </c>
      <c r="F135" t="s">
        <v>66</v>
      </c>
      <c r="K135" s="1" t="s">
        <v>83</v>
      </c>
      <c r="L135" s="1">
        <f>VLOOKUP(K135,context!K$2:N$349,3,FALSE)</f>
        <v>0</v>
      </c>
      <c r="M135" s="1">
        <f>VLOOKUP(K135,context!K$2:N$349,4,FALSE)</f>
        <v>0</v>
      </c>
      <c r="N135" s="205" t="s">
        <v>3164</v>
      </c>
      <c r="O135" s="211" t="s">
        <v>3147</v>
      </c>
      <c r="P135" s="209" t="s">
        <v>3147</v>
      </c>
      <c r="Q135" s="205" t="s">
        <v>3147</v>
      </c>
      <c r="R135" s="207" t="s">
        <v>3144</v>
      </c>
      <c r="S135" s="210" t="s">
        <v>3136</v>
      </c>
      <c r="T135" s="210" t="s">
        <v>3144</v>
      </c>
      <c r="U135" s="210" t="s">
        <v>3146</v>
      </c>
      <c r="V135" s="72" t="s">
        <v>3145</v>
      </c>
      <c r="W135" s="207" t="s">
        <v>3142</v>
      </c>
      <c r="X135" s="207" t="s">
        <v>3139</v>
      </c>
      <c r="Y135" s="211" t="s">
        <v>3139</v>
      </c>
      <c r="Z135" s="206" t="s">
        <v>3152</v>
      </c>
      <c r="AA135" s="211" t="s">
        <v>3147</v>
      </c>
      <c r="AB135" s="207" t="s">
        <v>3152</v>
      </c>
      <c r="AC135" s="207" t="s">
        <v>3147</v>
      </c>
      <c r="AD135" s="207" t="s">
        <v>3146</v>
      </c>
      <c r="AE135" s="210" t="s">
        <v>3171</v>
      </c>
      <c r="AF135" s="210" t="s">
        <v>3173</v>
      </c>
      <c r="AG135" s="72" t="s">
        <v>3163</v>
      </c>
      <c r="AH135" s="72" t="s">
        <v>3160</v>
      </c>
      <c r="AI135" s="72" t="s">
        <v>3160</v>
      </c>
      <c r="AJ135" s="72" t="s">
        <v>3257</v>
      </c>
      <c r="AK135" s="72" t="s">
        <v>3179</v>
      </c>
      <c r="AL135" s="210" t="s">
        <v>3181</v>
      </c>
      <c r="AM135" s="72" t="s">
        <v>3180</v>
      </c>
      <c r="AN135" s="208" t="s">
        <v>3152</v>
      </c>
      <c r="AO135" s="208" t="s">
        <v>3136</v>
      </c>
      <c r="AP135" s="207" t="s">
        <v>3136</v>
      </c>
      <c r="AQ135" s="210" t="s">
        <v>3136</v>
      </c>
      <c r="AR135" s="210" t="s">
        <v>3136</v>
      </c>
      <c r="AS135" s="210" t="s">
        <v>3136</v>
      </c>
      <c r="AT135" s="210" t="s">
        <v>3136</v>
      </c>
      <c r="AU135" s="210" t="s">
        <v>3136</v>
      </c>
      <c r="AV135" s="210" t="s">
        <v>3136</v>
      </c>
      <c r="AW135" s="210" t="s">
        <v>3136</v>
      </c>
      <c r="AX135" s="210" t="s">
        <v>3184</v>
      </c>
      <c r="AY135" s="208" t="s">
        <v>3198</v>
      </c>
      <c r="AZ135" s="208" t="s">
        <v>3198</v>
      </c>
      <c r="BA135" s="208" t="s">
        <v>3198</v>
      </c>
      <c r="BB135" s="207" t="s">
        <v>3198</v>
      </c>
      <c r="BF135" s="208" t="s">
        <v>3198</v>
      </c>
      <c r="BH135" s="208" t="s">
        <v>3198</v>
      </c>
      <c r="BI135" s="208" t="s">
        <v>3198</v>
      </c>
      <c r="BJ135" s="208" t="s">
        <v>3198</v>
      </c>
      <c r="BK135" s="208" t="s">
        <v>3198</v>
      </c>
      <c r="BL135" s="208" t="s">
        <v>3198</v>
      </c>
      <c r="BM135" s="208" t="s">
        <v>3198</v>
      </c>
      <c r="BN135" s="208" t="s">
        <v>3201</v>
      </c>
      <c r="BO135" s="208" t="s">
        <v>3259</v>
      </c>
      <c r="BP135" s="208" t="s">
        <v>3201</v>
      </c>
      <c r="BQ135" s="208" t="s">
        <v>3201</v>
      </c>
      <c r="BR135" s="208" t="s">
        <v>3201</v>
      </c>
      <c r="BS135" s="208" t="s">
        <v>3201</v>
      </c>
      <c r="BT135" s="208" t="s">
        <v>3201</v>
      </c>
      <c r="BU135" s="208" t="s">
        <v>3201</v>
      </c>
      <c r="BV135" s="208" t="s">
        <v>3201</v>
      </c>
      <c r="BW135" s="208" t="s">
        <v>3201</v>
      </c>
      <c r="BX135" s="72" t="s">
        <v>3233</v>
      </c>
      <c r="BY135" s="207" t="s">
        <v>3232</v>
      </c>
      <c r="BZ135" s="207" t="s">
        <v>3231</v>
      </c>
      <c r="CA135" s="207" t="s">
        <v>3229</v>
      </c>
      <c r="CB135" s="207" t="s">
        <v>3230</v>
      </c>
      <c r="CC135" s="234" t="s">
        <v>3228</v>
      </c>
      <c r="CD135" s="208" t="s">
        <v>3136</v>
      </c>
      <c r="CE135" s="208" t="s">
        <v>3147</v>
      </c>
      <c r="CF135" s="208" t="s">
        <v>3254</v>
      </c>
      <c r="CG135" s="207" t="s">
        <v>3373</v>
      </c>
      <c r="CH135" s="208" t="s">
        <v>3239</v>
      </c>
      <c r="CI135" s="207" t="s">
        <v>3240</v>
      </c>
      <c r="CJ135" s="212" t="s">
        <v>3256</v>
      </c>
      <c r="CK135" s="208" t="s">
        <v>3243</v>
      </c>
      <c r="CL135" s="208" t="s">
        <v>3372</v>
      </c>
      <c r="CM135" s="208" t="s">
        <v>3247</v>
      </c>
      <c r="CN135" s="208" t="s">
        <v>3248</v>
      </c>
      <c r="CO135" s="208" t="s">
        <v>3251</v>
      </c>
      <c r="CP135" s="208" t="s">
        <v>3251</v>
      </c>
    </row>
    <row r="136" spans="1:94">
      <c r="A136">
        <v>206</v>
      </c>
      <c r="B136">
        <v>4</v>
      </c>
      <c r="C136" t="s">
        <v>65</v>
      </c>
      <c r="D136" t="s">
        <v>66</v>
      </c>
      <c r="E136" t="e">
        <f t="shared" si="4"/>
        <v>#REF!</v>
      </c>
      <c r="F136" t="s">
        <v>66</v>
      </c>
      <c r="K136" s="1" t="s">
        <v>238</v>
      </c>
      <c r="L136" s="1">
        <f>VLOOKUP(K136,context!K$2:N$349,3,FALSE)</f>
        <v>0</v>
      </c>
      <c r="M136" s="1">
        <f>VLOOKUP(K136,context!K$2:N$349,4,FALSE)</f>
        <v>0</v>
      </c>
      <c r="N136" s="205" t="s">
        <v>3164</v>
      </c>
      <c r="O136" s="211" t="s">
        <v>3147</v>
      </c>
      <c r="P136" s="209" t="s">
        <v>3147</v>
      </c>
      <c r="Q136" s="205" t="s">
        <v>3147</v>
      </c>
      <c r="R136" s="207" t="s">
        <v>3144</v>
      </c>
      <c r="S136" s="210" t="s">
        <v>3136</v>
      </c>
      <c r="T136" s="210" t="s">
        <v>3144</v>
      </c>
      <c r="U136" s="210" t="s">
        <v>3146</v>
      </c>
      <c r="V136" s="72" t="s">
        <v>3145</v>
      </c>
      <c r="W136" s="207" t="s">
        <v>3142</v>
      </c>
      <c r="X136" s="207" t="s">
        <v>3139</v>
      </c>
      <c r="Y136" s="211" t="s">
        <v>3139</v>
      </c>
      <c r="Z136" s="206" t="s">
        <v>3152</v>
      </c>
      <c r="AA136" s="211" t="s">
        <v>3147</v>
      </c>
      <c r="AB136" s="207" t="s">
        <v>3152</v>
      </c>
      <c r="AC136" s="207" t="s">
        <v>3147</v>
      </c>
      <c r="AD136" s="207" t="s">
        <v>3146</v>
      </c>
      <c r="AE136" s="210" t="s">
        <v>3171</v>
      </c>
      <c r="AF136" s="210" t="s">
        <v>3173</v>
      </c>
      <c r="AG136" s="72" t="s">
        <v>3163</v>
      </c>
      <c r="AH136" s="72" t="s">
        <v>3160</v>
      </c>
      <c r="AI136" s="72" t="s">
        <v>3160</v>
      </c>
      <c r="AJ136" s="72" t="s">
        <v>3257</v>
      </c>
      <c r="AK136" s="72" t="s">
        <v>3179</v>
      </c>
      <c r="AL136" s="210" t="s">
        <v>3181</v>
      </c>
      <c r="AM136" s="72" t="s">
        <v>3180</v>
      </c>
      <c r="AN136" s="208" t="s">
        <v>3152</v>
      </c>
      <c r="AO136" s="208" t="s">
        <v>3136</v>
      </c>
      <c r="AP136" s="234" t="s">
        <v>3140</v>
      </c>
      <c r="AQ136" s="208" t="s">
        <v>3136</v>
      </c>
      <c r="AR136" s="208" t="s">
        <v>3136</v>
      </c>
      <c r="AS136" s="208" t="s">
        <v>3136</v>
      </c>
      <c r="AT136" s="208" t="s">
        <v>3136</v>
      </c>
      <c r="AU136" s="208" t="s">
        <v>3136</v>
      </c>
      <c r="AV136" s="208" t="s">
        <v>3136</v>
      </c>
      <c r="AW136" s="208" t="s">
        <v>3136</v>
      </c>
      <c r="AX136" s="210" t="s">
        <v>3184</v>
      </c>
      <c r="AY136" s="208" t="s">
        <v>3198</v>
      </c>
      <c r="AZ136" s="208" t="s">
        <v>3198</v>
      </c>
      <c r="BA136" s="208" t="s">
        <v>3198</v>
      </c>
      <c r="BB136" s="207" t="s">
        <v>3198</v>
      </c>
      <c r="BF136" s="208" t="s">
        <v>3198</v>
      </c>
      <c r="BH136" s="208" t="s">
        <v>3198</v>
      </c>
      <c r="BI136" s="208" t="s">
        <v>3198</v>
      </c>
      <c r="BJ136" s="208" t="s">
        <v>3198</v>
      </c>
      <c r="BK136" s="208" t="s">
        <v>3198</v>
      </c>
      <c r="BL136" s="208" t="s">
        <v>3198</v>
      </c>
      <c r="BM136" s="208" t="s">
        <v>3198</v>
      </c>
      <c r="BN136" s="208" t="s">
        <v>3201</v>
      </c>
      <c r="BO136" s="208" t="s">
        <v>3259</v>
      </c>
      <c r="BP136" s="208" t="s">
        <v>3201</v>
      </c>
      <c r="BQ136" s="208" t="s">
        <v>3201</v>
      </c>
      <c r="BR136" s="208" t="s">
        <v>3201</v>
      </c>
      <c r="BS136" s="208" t="s">
        <v>3201</v>
      </c>
      <c r="BT136" s="208" t="s">
        <v>3201</v>
      </c>
      <c r="BU136" s="208" t="s">
        <v>3201</v>
      </c>
      <c r="BV136" s="208" t="s">
        <v>3201</v>
      </c>
      <c r="BW136" s="208" t="s">
        <v>3201</v>
      </c>
      <c r="BX136" s="72" t="s">
        <v>3233</v>
      </c>
      <c r="BY136" s="207" t="s">
        <v>3232</v>
      </c>
      <c r="BZ136" s="207" t="s">
        <v>3231</v>
      </c>
      <c r="CA136" s="207" t="s">
        <v>3229</v>
      </c>
      <c r="CB136" s="207" t="s">
        <v>3230</v>
      </c>
      <c r="CC136" s="234" t="s">
        <v>3228</v>
      </c>
      <c r="CD136" s="208" t="s">
        <v>3136</v>
      </c>
      <c r="CE136" s="208" t="s">
        <v>3147</v>
      </c>
      <c r="CF136" s="208" t="s">
        <v>3254</v>
      </c>
      <c r="CG136" s="207" t="s">
        <v>3373</v>
      </c>
      <c r="CH136" s="208" t="s">
        <v>3239</v>
      </c>
      <c r="CI136" s="207" t="s">
        <v>3240</v>
      </c>
      <c r="CJ136" s="212" t="s">
        <v>3256</v>
      </c>
      <c r="CK136" s="208" t="s">
        <v>3243</v>
      </c>
      <c r="CL136" s="208" t="s">
        <v>3372</v>
      </c>
      <c r="CM136" s="208" t="s">
        <v>3247</v>
      </c>
      <c r="CN136" s="208" t="s">
        <v>3248</v>
      </c>
      <c r="CO136" s="208" t="s">
        <v>3251</v>
      </c>
      <c r="CP136" s="208" t="s">
        <v>3251</v>
      </c>
    </row>
    <row r="137" spans="1:94">
      <c r="A137">
        <v>223</v>
      </c>
      <c r="B137">
        <v>4</v>
      </c>
      <c r="C137" t="s">
        <v>65</v>
      </c>
      <c r="D137" t="s">
        <v>66</v>
      </c>
      <c r="E137" t="e">
        <f t="shared" si="4"/>
        <v>#REF!</v>
      </c>
      <c r="F137" t="s">
        <v>66</v>
      </c>
      <c r="K137" s="1" t="s">
        <v>2343</v>
      </c>
      <c r="L137" s="1">
        <f>VLOOKUP(K137,context!K$2:N$349,3,FALSE)</f>
        <v>0</v>
      </c>
      <c r="M137" s="1">
        <f>VLOOKUP(K137,context!K$2:N$349,4,FALSE)</f>
        <v>0</v>
      </c>
      <c r="N137" s="205" t="s">
        <v>3164</v>
      </c>
      <c r="O137" s="211" t="s">
        <v>3147</v>
      </c>
      <c r="P137" s="209" t="s">
        <v>3147</v>
      </c>
      <c r="Q137" s="205" t="s">
        <v>3147</v>
      </c>
      <c r="R137" s="72" t="s">
        <v>3144</v>
      </c>
      <c r="S137" s="210" t="s">
        <v>3150</v>
      </c>
      <c r="T137" s="210" t="s">
        <v>3144</v>
      </c>
      <c r="U137" s="210" t="s">
        <v>3146</v>
      </c>
      <c r="V137" s="207" t="s">
        <v>3145</v>
      </c>
      <c r="W137" s="207" t="s">
        <v>3142</v>
      </c>
      <c r="X137" s="207" t="s">
        <v>3139</v>
      </c>
      <c r="Y137" s="211" t="s">
        <v>3139</v>
      </c>
      <c r="Z137" s="211" t="s">
        <v>3152</v>
      </c>
      <c r="AA137" s="211" t="s">
        <v>3147</v>
      </c>
      <c r="AB137" s="210" t="s">
        <v>3152</v>
      </c>
      <c r="AC137" s="207" t="s">
        <v>3147</v>
      </c>
      <c r="AD137" s="72" t="s">
        <v>3146</v>
      </c>
      <c r="AE137" s="210" t="s">
        <v>3171</v>
      </c>
      <c r="AF137" s="210" t="s">
        <v>3173</v>
      </c>
      <c r="AG137" s="72" t="s">
        <v>3163</v>
      </c>
      <c r="AH137" s="72" t="s">
        <v>3160</v>
      </c>
      <c r="AI137" s="72" t="s">
        <v>3160</v>
      </c>
      <c r="AJ137" s="72" t="s">
        <v>3169</v>
      </c>
      <c r="AK137" s="72" t="s">
        <v>3179</v>
      </c>
      <c r="AL137" s="210" t="s">
        <v>3181</v>
      </c>
      <c r="AM137" s="72" t="s">
        <v>3180</v>
      </c>
      <c r="AN137" s="72" t="s">
        <v>3181</v>
      </c>
      <c r="AO137" s="210" t="s">
        <v>3136</v>
      </c>
      <c r="AP137" s="234" t="s">
        <v>3140</v>
      </c>
      <c r="AQ137" s="210" t="s">
        <v>3136</v>
      </c>
      <c r="AR137" s="210" t="s">
        <v>3136</v>
      </c>
      <c r="AS137" s="210" t="s">
        <v>3136</v>
      </c>
      <c r="AT137" s="210" t="s">
        <v>3136</v>
      </c>
      <c r="AU137" s="210" t="s">
        <v>3136</v>
      </c>
      <c r="AV137" s="210" t="s">
        <v>3136</v>
      </c>
      <c r="AW137" s="210" t="s">
        <v>3136</v>
      </c>
      <c r="AX137" s="210" t="s">
        <v>3184</v>
      </c>
      <c r="AY137" s="208" t="s">
        <v>3198</v>
      </c>
      <c r="AZ137" s="208" t="s">
        <v>3198</v>
      </c>
      <c r="BA137" s="208" t="s">
        <v>3198</v>
      </c>
      <c r="BB137" s="208" t="s">
        <v>3198</v>
      </c>
      <c r="BF137" s="208" t="s">
        <v>3198</v>
      </c>
      <c r="BH137" s="208" t="s">
        <v>3198</v>
      </c>
      <c r="BI137" s="208" t="s">
        <v>3198</v>
      </c>
      <c r="BJ137" s="208" t="s">
        <v>3198</v>
      </c>
      <c r="BK137" s="208" t="s">
        <v>3198</v>
      </c>
      <c r="BL137" s="208" t="s">
        <v>3198</v>
      </c>
      <c r="BM137" s="208" t="s">
        <v>3198</v>
      </c>
      <c r="BN137" s="208" t="s">
        <v>3201</v>
      </c>
      <c r="BO137" s="208" t="s">
        <v>3259</v>
      </c>
      <c r="BP137" s="208" t="s">
        <v>3201</v>
      </c>
      <c r="BQ137" s="208" t="s">
        <v>3201</v>
      </c>
      <c r="BR137" s="208" t="s">
        <v>3201</v>
      </c>
      <c r="BS137" s="208" t="s">
        <v>3201</v>
      </c>
      <c r="BT137" s="208" t="s">
        <v>3201</v>
      </c>
      <c r="BU137" s="208" t="s">
        <v>3201</v>
      </c>
      <c r="BV137" s="208" t="s">
        <v>3201</v>
      </c>
      <c r="BW137" s="208" t="s">
        <v>3201</v>
      </c>
      <c r="BX137" s="72" t="s">
        <v>3233</v>
      </c>
      <c r="BY137" s="207" t="s">
        <v>3232</v>
      </c>
      <c r="BZ137" s="207" t="s">
        <v>3231</v>
      </c>
      <c r="CA137" s="207" t="s">
        <v>3229</v>
      </c>
      <c r="CB137" s="207" t="s">
        <v>3230</v>
      </c>
      <c r="CC137" s="234" t="s">
        <v>3228</v>
      </c>
      <c r="CD137" s="208" t="s">
        <v>3136</v>
      </c>
      <c r="CE137" s="208" t="s">
        <v>3147</v>
      </c>
      <c r="CF137" s="208" t="s">
        <v>3254</v>
      </c>
      <c r="CG137" s="207" t="s">
        <v>3373</v>
      </c>
      <c r="CH137" s="208" t="s">
        <v>3239</v>
      </c>
      <c r="CI137" s="207" t="s">
        <v>3240</v>
      </c>
      <c r="CJ137" s="212" t="s">
        <v>3256</v>
      </c>
      <c r="CK137" s="208" t="s">
        <v>3243</v>
      </c>
      <c r="CL137" s="208" t="s">
        <v>3372</v>
      </c>
      <c r="CM137" s="208" t="s">
        <v>3247</v>
      </c>
      <c r="CN137" s="208" t="s">
        <v>3248</v>
      </c>
      <c r="CO137" s="208" t="s">
        <v>3251</v>
      </c>
      <c r="CP137" s="208" t="s">
        <v>3251</v>
      </c>
    </row>
    <row r="138" spans="1:94">
      <c r="A138">
        <v>204</v>
      </c>
      <c r="B138">
        <v>4</v>
      </c>
      <c r="C138" t="s">
        <v>65</v>
      </c>
      <c r="D138" t="s">
        <v>66</v>
      </c>
      <c r="E138" t="e">
        <f t="shared" si="4"/>
        <v>#REF!</v>
      </c>
      <c r="F138" t="s">
        <v>66</v>
      </c>
      <c r="K138" s="1" t="s">
        <v>468</v>
      </c>
      <c r="L138" s="1">
        <f>VLOOKUP(K138,context!K$2:N$349,3,FALSE)</f>
        <v>0</v>
      </c>
      <c r="M138" s="1">
        <f>VLOOKUP(K138,context!K$2:N$349,4,FALSE)</f>
        <v>0</v>
      </c>
      <c r="N138" s="205" t="s">
        <v>3164</v>
      </c>
      <c r="O138" s="211" t="s">
        <v>3147</v>
      </c>
      <c r="P138" s="209" t="s">
        <v>3147</v>
      </c>
      <c r="Q138" s="205" t="s">
        <v>3147</v>
      </c>
      <c r="R138" s="72" t="s">
        <v>3144</v>
      </c>
      <c r="S138" s="208" t="s">
        <v>3136</v>
      </c>
      <c r="T138" s="210" t="s">
        <v>3144</v>
      </c>
      <c r="U138" s="208" t="s">
        <v>3146</v>
      </c>
      <c r="V138" s="72" t="s">
        <v>3145</v>
      </c>
      <c r="W138" s="207" t="s">
        <v>3142</v>
      </c>
      <c r="X138" s="207" t="s">
        <v>3139</v>
      </c>
      <c r="Y138" s="211" t="s">
        <v>3139</v>
      </c>
      <c r="Z138" s="206" t="s">
        <v>3152</v>
      </c>
      <c r="AA138" s="211" t="s">
        <v>3147</v>
      </c>
      <c r="AB138" s="207" t="s">
        <v>3152</v>
      </c>
      <c r="AC138" s="207" t="s">
        <v>3147</v>
      </c>
      <c r="AD138" s="207" t="s">
        <v>3146</v>
      </c>
      <c r="AE138" s="210" t="s">
        <v>3171</v>
      </c>
      <c r="AF138" s="210" t="s">
        <v>3173</v>
      </c>
      <c r="AG138" s="72" t="s">
        <v>3163</v>
      </c>
      <c r="AH138" s="72" t="s">
        <v>3160</v>
      </c>
      <c r="AI138" s="72" t="s">
        <v>3160</v>
      </c>
      <c r="AJ138" s="72" t="s">
        <v>3257</v>
      </c>
      <c r="AK138" s="72" t="s">
        <v>3179</v>
      </c>
      <c r="AL138" s="210" t="s">
        <v>3181</v>
      </c>
      <c r="AM138" s="72" t="s">
        <v>3180</v>
      </c>
      <c r="AN138" s="208" t="s">
        <v>3152</v>
      </c>
      <c r="AO138" s="208" t="s">
        <v>3136</v>
      </c>
      <c r="AP138" s="234" t="s">
        <v>3140</v>
      </c>
      <c r="AQ138" s="208" t="s">
        <v>3136</v>
      </c>
      <c r="AR138" s="208" t="s">
        <v>3136</v>
      </c>
      <c r="AS138" s="208" t="s">
        <v>3136</v>
      </c>
      <c r="AT138" s="208" t="s">
        <v>3136</v>
      </c>
      <c r="AU138" s="208" t="s">
        <v>3136</v>
      </c>
      <c r="AV138" s="208" t="s">
        <v>3136</v>
      </c>
      <c r="AW138" s="208" t="s">
        <v>3136</v>
      </c>
      <c r="AX138" s="210" t="s">
        <v>3184</v>
      </c>
      <c r="AY138" s="208" t="s">
        <v>3198</v>
      </c>
      <c r="AZ138" s="208" t="s">
        <v>3198</v>
      </c>
      <c r="BA138" s="208" t="s">
        <v>3198</v>
      </c>
      <c r="BB138" s="210" t="s">
        <v>3198</v>
      </c>
      <c r="BF138" s="208" t="s">
        <v>3198</v>
      </c>
      <c r="BH138" s="208" t="s">
        <v>3198</v>
      </c>
      <c r="BI138" s="208" t="s">
        <v>3198</v>
      </c>
      <c r="BJ138" s="208" t="s">
        <v>3198</v>
      </c>
      <c r="BK138" s="208" t="s">
        <v>3198</v>
      </c>
      <c r="BL138" s="208" t="s">
        <v>3198</v>
      </c>
      <c r="BM138" s="208" t="s">
        <v>3198</v>
      </c>
      <c r="BN138" s="208" t="s">
        <v>3201</v>
      </c>
      <c r="BO138" s="208" t="s">
        <v>3259</v>
      </c>
      <c r="BP138" s="208" t="s">
        <v>3201</v>
      </c>
      <c r="BQ138" s="208" t="s">
        <v>3201</v>
      </c>
      <c r="BR138" s="208" t="s">
        <v>3201</v>
      </c>
      <c r="BS138" s="208" t="s">
        <v>3201</v>
      </c>
      <c r="BT138" s="208" t="s">
        <v>3201</v>
      </c>
      <c r="BU138" s="208" t="s">
        <v>3201</v>
      </c>
      <c r="BV138" s="208" t="s">
        <v>3201</v>
      </c>
      <c r="BW138" s="208" t="s">
        <v>3201</v>
      </c>
      <c r="BX138" s="72" t="s">
        <v>3233</v>
      </c>
      <c r="BY138" s="207" t="s">
        <v>3232</v>
      </c>
      <c r="BZ138" s="207" t="s">
        <v>3231</v>
      </c>
      <c r="CA138" s="207" t="s">
        <v>3229</v>
      </c>
      <c r="CB138" s="207" t="s">
        <v>3230</v>
      </c>
      <c r="CC138" s="234" t="s">
        <v>3228</v>
      </c>
      <c r="CD138" s="208" t="s">
        <v>3136</v>
      </c>
      <c r="CE138" s="208" t="s">
        <v>3147</v>
      </c>
      <c r="CF138" s="208" t="s">
        <v>3254</v>
      </c>
      <c r="CG138" s="207" t="s">
        <v>3373</v>
      </c>
      <c r="CH138" s="208" t="s">
        <v>3239</v>
      </c>
      <c r="CI138" s="207" t="s">
        <v>3240</v>
      </c>
      <c r="CJ138" s="212" t="s">
        <v>3256</v>
      </c>
      <c r="CK138" s="208" t="s">
        <v>3243</v>
      </c>
      <c r="CL138" s="208" t="s">
        <v>3372</v>
      </c>
      <c r="CM138" s="208" t="s">
        <v>3247</v>
      </c>
      <c r="CN138" s="208" t="s">
        <v>3248</v>
      </c>
      <c r="CO138" s="208" t="s">
        <v>3251</v>
      </c>
      <c r="CP138" s="208" t="s">
        <v>3251</v>
      </c>
    </row>
    <row r="139" spans="1:94">
      <c r="A139">
        <v>230</v>
      </c>
      <c r="B139">
        <v>4</v>
      </c>
      <c r="C139" t="s">
        <v>65</v>
      </c>
      <c r="D139" t="s">
        <v>66</v>
      </c>
      <c r="E139" t="e">
        <f t="shared" si="4"/>
        <v>#REF!</v>
      </c>
      <c r="F139" t="s">
        <v>66</v>
      </c>
      <c r="K139" s="1" t="s">
        <v>2497</v>
      </c>
      <c r="L139" s="1">
        <f>VLOOKUP(K139,context!K$2:N$349,3,FALSE)</f>
        <v>0</v>
      </c>
      <c r="M139" s="1">
        <f>VLOOKUP(K139,context!K$2:N$349,4,FALSE)</f>
        <v>0</v>
      </c>
      <c r="N139" s="205" t="s">
        <v>3164</v>
      </c>
      <c r="O139" s="211" t="s">
        <v>3147</v>
      </c>
      <c r="P139" s="209" t="s">
        <v>3147</v>
      </c>
      <c r="Q139" s="205" t="s">
        <v>3147</v>
      </c>
      <c r="R139" s="72" t="s">
        <v>3144</v>
      </c>
      <c r="S139" s="208" t="s">
        <v>3136</v>
      </c>
      <c r="T139" s="210" t="s">
        <v>3144</v>
      </c>
      <c r="U139" s="208" t="s">
        <v>3146</v>
      </c>
      <c r="V139" s="210" t="s">
        <v>3145</v>
      </c>
      <c r="W139" s="210" t="s">
        <v>3142</v>
      </c>
      <c r="X139" s="210" t="s">
        <v>3139</v>
      </c>
      <c r="Y139" s="211" t="s">
        <v>3139</v>
      </c>
      <c r="Z139" s="209" t="s">
        <v>3152</v>
      </c>
      <c r="AA139" s="211" t="s">
        <v>3147</v>
      </c>
      <c r="AB139" s="208" t="s">
        <v>3152</v>
      </c>
      <c r="AC139" s="208" t="s">
        <v>3147</v>
      </c>
      <c r="AD139" s="207" t="s">
        <v>3146</v>
      </c>
      <c r="AE139" s="210" t="s">
        <v>3171</v>
      </c>
      <c r="AF139" s="210" t="s">
        <v>3173</v>
      </c>
      <c r="AG139" s="72" t="s">
        <v>3163</v>
      </c>
      <c r="AH139" s="72" t="s">
        <v>3160</v>
      </c>
      <c r="AI139" s="72" t="s">
        <v>3160</v>
      </c>
      <c r="AJ139" s="72" t="s">
        <v>3257</v>
      </c>
      <c r="AK139" s="72" t="s">
        <v>3179</v>
      </c>
      <c r="AL139" s="210" t="s">
        <v>3181</v>
      </c>
      <c r="AM139" s="72" t="s">
        <v>3180</v>
      </c>
      <c r="AN139" s="208" t="s">
        <v>3152</v>
      </c>
      <c r="AO139" s="208" t="s">
        <v>3136</v>
      </c>
      <c r="AP139" s="234" t="s">
        <v>3140</v>
      </c>
      <c r="AQ139" s="208" t="s">
        <v>3136</v>
      </c>
      <c r="AR139" s="208" t="s">
        <v>3136</v>
      </c>
      <c r="AS139" s="208" t="s">
        <v>3136</v>
      </c>
      <c r="AT139" s="208" t="s">
        <v>3136</v>
      </c>
      <c r="AU139" s="208" t="s">
        <v>3136</v>
      </c>
      <c r="AV139" s="208" t="s">
        <v>3136</v>
      </c>
      <c r="AW139" s="208" t="s">
        <v>3136</v>
      </c>
      <c r="AX139" s="210" t="s">
        <v>3184</v>
      </c>
      <c r="AY139" s="208" t="s">
        <v>3198</v>
      </c>
      <c r="AZ139" s="208" t="s">
        <v>3198</v>
      </c>
      <c r="BA139" s="208" t="s">
        <v>3198</v>
      </c>
      <c r="BB139" s="208" t="s">
        <v>3198</v>
      </c>
      <c r="BF139" s="208" t="s">
        <v>3198</v>
      </c>
      <c r="BH139" s="208" t="s">
        <v>3198</v>
      </c>
      <c r="BI139" s="208" t="s">
        <v>3198</v>
      </c>
      <c r="BJ139" s="208" t="s">
        <v>3198</v>
      </c>
      <c r="BK139" s="208" t="s">
        <v>3198</v>
      </c>
      <c r="BL139" s="208" t="s">
        <v>3198</v>
      </c>
      <c r="BM139" s="208" t="s">
        <v>3198</v>
      </c>
      <c r="BN139" s="208" t="s">
        <v>3201</v>
      </c>
      <c r="BO139" s="208" t="s">
        <v>3259</v>
      </c>
      <c r="BP139" s="208" t="s">
        <v>3201</v>
      </c>
      <c r="BQ139" s="208" t="s">
        <v>3201</v>
      </c>
      <c r="BR139" s="208" t="s">
        <v>3201</v>
      </c>
      <c r="BS139" s="208" t="s">
        <v>3201</v>
      </c>
      <c r="BT139" s="208" t="s">
        <v>3201</v>
      </c>
      <c r="BU139" s="208" t="s">
        <v>3201</v>
      </c>
      <c r="BV139" s="208" t="s">
        <v>3201</v>
      </c>
      <c r="BW139" s="208" t="s">
        <v>3201</v>
      </c>
      <c r="BX139" s="72" t="s">
        <v>3233</v>
      </c>
      <c r="BY139" s="207" t="s">
        <v>3232</v>
      </c>
      <c r="BZ139" s="207" t="s">
        <v>3231</v>
      </c>
      <c r="CA139" s="207" t="s">
        <v>3229</v>
      </c>
      <c r="CB139" s="207" t="s">
        <v>3230</v>
      </c>
      <c r="CC139" s="234" t="s">
        <v>3228</v>
      </c>
      <c r="CD139" s="208" t="s">
        <v>3136</v>
      </c>
      <c r="CE139" s="208" t="s">
        <v>3147</v>
      </c>
      <c r="CF139" s="208" t="s">
        <v>3254</v>
      </c>
      <c r="CG139" s="207" t="s">
        <v>3373</v>
      </c>
      <c r="CH139" s="208" t="s">
        <v>3239</v>
      </c>
      <c r="CI139" s="208" t="s">
        <v>3240</v>
      </c>
      <c r="CJ139" s="212" t="s">
        <v>3256</v>
      </c>
      <c r="CK139" s="208" t="s">
        <v>3243</v>
      </c>
      <c r="CL139" s="208" t="s">
        <v>3372</v>
      </c>
      <c r="CM139" s="208" t="s">
        <v>3247</v>
      </c>
      <c r="CN139" s="208" t="s">
        <v>3248</v>
      </c>
      <c r="CO139" s="208" t="s">
        <v>3251</v>
      </c>
      <c r="CP139" s="208" t="s">
        <v>3251</v>
      </c>
    </row>
    <row r="140" spans="1:94">
      <c r="A140">
        <v>266</v>
      </c>
      <c r="B140">
        <v>4</v>
      </c>
      <c r="C140" t="s">
        <v>65</v>
      </c>
      <c r="D140" t="s">
        <v>66</v>
      </c>
      <c r="E140" t="e">
        <f t="shared" si="4"/>
        <v>#REF!</v>
      </c>
      <c r="F140" t="s">
        <v>66</v>
      </c>
      <c r="K140" s="1" t="s">
        <v>935</v>
      </c>
      <c r="L140" s="1">
        <f>VLOOKUP(K140,context!K$2:N$349,3,FALSE)</f>
        <v>0</v>
      </c>
      <c r="M140" s="1">
        <f>VLOOKUP(K140,context!K$2:N$349,4,FALSE)</f>
        <v>0</v>
      </c>
      <c r="N140" s="205" t="s">
        <v>3164</v>
      </c>
      <c r="O140" s="211" t="s">
        <v>3147</v>
      </c>
      <c r="P140" s="209" t="s">
        <v>3147</v>
      </c>
      <c r="Q140" s="205" t="s">
        <v>3147</v>
      </c>
      <c r="R140" s="72" t="s">
        <v>3144</v>
      </c>
      <c r="S140" s="208" t="s">
        <v>3136</v>
      </c>
      <c r="T140" s="210" t="s">
        <v>3144</v>
      </c>
      <c r="U140" s="208" t="s">
        <v>3146</v>
      </c>
      <c r="V140" s="72" t="s">
        <v>3145</v>
      </c>
      <c r="W140" s="210" t="s">
        <v>3142</v>
      </c>
      <c r="X140" s="208" t="s">
        <v>3139</v>
      </c>
      <c r="Y140" s="209" t="s">
        <v>3139</v>
      </c>
      <c r="Z140" s="209" t="s">
        <v>3152</v>
      </c>
      <c r="AA140" s="211" t="s">
        <v>3147</v>
      </c>
      <c r="AB140" s="210" t="s">
        <v>3152</v>
      </c>
      <c r="AC140" s="207" t="s">
        <v>3147</v>
      </c>
      <c r="AD140" s="207" t="s">
        <v>3146</v>
      </c>
      <c r="AE140" s="210" t="s">
        <v>3171</v>
      </c>
      <c r="AF140" s="210" t="s">
        <v>3173</v>
      </c>
      <c r="AG140" s="72" t="s">
        <v>3163</v>
      </c>
      <c r="AH140" s="72" t="s">
        <v>3160</v>
      </c>
      <c r="AI140" s="72" t="s">
        <v>3160</v>
      </c>
      <c r="AJ140" s="72" t="s">
        <v>3257</v>
      </c>
      <c r="AK140" s="72" t="s">
        <v>3179</v>
      </c>
      <c r="AL140" s="210" t="s">
        <v>3181</v>
      </c>
      <c r="AM140" s="72" t="s">
        <v>3180</v>
      </c>
      <c r="AN140" s="208" t="s">
        <v>3152</v>
      </c>
      <c r="AO140" s="208" t="s">
        <v>3136</v>
      </c>
      <c r="AP140" s="234" t="s">
        <v>3140</v>
      </c>
      <c r="AQ140" s="208" t="s">
        <v>3136</v>
      </c>
      <c r="AR140" s="208" t="s">
        <v>3136</v>
      </c>
      <c r="AS140" s="208" t="s">
        <v>3136</v>
      </c>
      <c r="AT140" s="208" t="s">
        <v>3136</v>
      </c>
      <c r="AU140" s="208" t="s">
        <v>3136</v>
      </c>
      <c r="AV140" s="208" t="s">
        <v>3136</v>
      </c>
      <c r="AW140" s="208" t="s">
        <v>3136</v>
      </c>
      <c r="AX140" s="210" t="s">
        <v>3184</v>
      </c>
      <c r="AY140" s="208" t="s">
        <v>3198</v>
      </c>
      <c r="AZ140" s="208" t="s">
        <v>3198</v>
      </c>
      <c r="BA140" s="208" t="s">
        <v>3198</v>
      </c>
      <c r="BB140" s="208" t="s">
        <v>3198</v>
      </c>
      <c r="BF140" s="208" t="s">
        <v>3198</v>
      </c>
      <c r="BH140" s="208" t="s">
        <v>3198</v>
      </c>
      <c r="BI140" s="208" t="s">
        <v>3198</v>
      </c>
      <c r="BJ140" s="208" t="s">
        <v>3198</v>
      </c>
      <c r="BK140" s="208" t="s">
        <v>3198</v>
      </c>
      <c r="BL140" s="208" t="s">
        <v>3198</v>
      </c>
      <c r="BM140" s="208" t="s">
        <v>3198</v>
      </c>
      <c r="BN140" s="208" t="s">
        <v>3201</v>
      </c>
      <c r="BO140" s="208" t="s">
        <v>3259</v>
      </c>
      <c r="BP140" s="208" t="s">
        <v>3201</v>
      </c>
      <c r="BQ140" s="208" t="s">
        <v>3201</v>
      </c>
      <c r="BR140" s="208" t="s">
        <v>3201</v>
      </c>
      <c r="BS140" s="208" t="s">
        <v>3201</v>
      </c>
      <c r="BT140" s="208" t="s">
        <v>3201</v>
      </c>
      <c r="BU140" s="208" t="s">
        <v>3201</v>
      </c>
      <c r="BV140" s="208" t="s">
        <v>3201</v>
      </c>
      <c r="BW140" s="208" t="s">
        <v>3201</v>
      </c>
      <c r="BX140" s="72" t="s">
        <v>3233</v>
      </c>
      <c r="BY140" s="207" t="s">
        <v>3232</v>
      </c>
      <c r="BZ140" s="207" t="s">
        <v>3231</v>
      </c>
      <c r="CA140" s="207" t="s">
        <v>3229</v>
      </c>
      <c r="CB140" s="207" t="s">
        <v>3230</v>
      </c>
      <c r="CC140" s="234" t="s">
        <v>3228</v>
      </c>
      <c r="CD140" s="208" t="s">
        <v>3136</v>
      </c>
      <c r="CE140" s="208" t="s">
        <v>3147</v>
      </c>
      <c r="CF140" s="208" t="s">
        <v>3254</v>
      </c>
      <c r="CG140" s="207" t="s">
        <v>3373</v>
      </c>
      <c r="CH140" s="208" t="s">
        <v>3239</v>
      </c>
      <c r="CI140" s="207" t="s">
        <v>3240</v>
      </c>
      <c r="CJ140" s="212" t="s">
        <v>3256</v>
      </c>
      <c r="CK140" s="208" t="s">
        <v>3243</v>
      </c>
      <c r="CL140" s="208" t="s">
        <v>3372</v>
      </c>
      <c r="CM140" s="208" t="s">
        <v>3247</v>
      </c>
      <c r="CN140" s="208" t="s">
        <v>3248</v>
      </c>
      <c r="CO140" s="208" t="s">
        <v>3251</v>
      </c>
      <c r="CP140" s="208" t="s">
        <v>3251</v>
      </c>
    </row>
    <row r="141" spans="1:94">
      <c r="A141">
        <v>268</v>
      </c>
      <c r="B141">
        <v>4</v>
      </c>
      <c r="C141" t="s">
        <v>65</v>
      </c>
      <c r="D141" t="s">
        <v>66</v>
      </c>
      <c r="E141" t="e">
        <f t="shared" si="4"/>
        <v>#REF!</v>
      </c>
      <c r="F141" t="s">
        <v>66</v>
      </c>
      <c r="K141" s="1" t="s">
        <v>2273</v>
      </c>
      <c r="L141" s="1">
        <f>VLOOKUP(K141,context!K$2:N$349,3,FALSE)</f>
        <v>0</v>
      </c>
      <c r="M141" s="1">
        <f>VLOOKUP(K141,context!K$2:N$349,4,FALSE)</f>
        <v>0</v>
      </c>
      <c r="N141" s="205" t="s">
        <v>3164</v>
      </c>
      <c r="O141" s="211" t="s">
        <v>3147</v>
      </c>
      <c r="P141" s="209" t="s">
        <v>3147</v>
      </c>
      <c r="Q141" s="205" t="s">
        <v>3147</v>
      </c>
      <c r="R141" s="72" t="s">
        <v>3144</v>
      </c>
      <c r="S141" s="208" t="s">
        <v>3136</v>
      </c>
      <c r="T141" s="210" t="s">
        <v>3144</v>
      </c>
      <c r="U141" s="208" t="s">
        <v>3146</v>
      </c>
      <c r="V141" s="72" t="s">
        <v>3145</v>
      </c>
      <c r="W141" s="210" t="s">
        <v>3142</v>
      </c>
      <c r="X141" s="208" t="s">
        <v>3139</v>
      </c>
      <c r="Y141" s="209" t="s">
        <v>3139</v>
      </c>
      <c r="Z141" s="209" t="s">
        <v>3152</v>
      </c>
      <c r="AA141" s="211" t="s">
        <v>3147</v>
      </c>
      <c r="AB141" s="210" t="s">
        <v>3152</v>
      </c>
      <c r="AC141" s="207" t="s">
        <v>3147</v>
      </c>
      <c r="AD141" s="207" t="s">
        <v>3146</v>
      </c>
      <c r="AE141" s="210" t="s">
        <v>3171</v>
      </c>
      <c r="AF141" s="210" t="s">
        <v>3173</v>
      </c>
      <c r="AG141" s="72" t="s">
        <v>3163</v>
      </c>
      <c r="AH141" s="72" t="s">
        <v>3160</v>
      </c>
      <c r="AI141" s="72" t="s">
        <v>3160</v>
      </c>
      <c r="AJ141" s="72" t="s">
        <v>3257</v>
      </c>
      <c r="AK141" s="72" t="s">
        <v>3179</v>
      </c>
      <c r="AL141" s="210" t="s">
        <v>3181</v>
      </c>
      <c r="AM141" s="72" t="s">
        <v>3180</v>
      </c>
      <c r="AN141" s="208" t="s">
        <v>3152</v>
      </c>
      <c r="AO141" s="208" t="s">
        <v>3136</v>
      </c>
      <c r="AP141" s="234" t="s">
        <v>3140</v>
      </c>
      <c r="AQ141" s="208" t="s">
        <v>3136</v>
      </c>
      <c r="AR141" s="208" t="s">
        <v>3136</v>
      </c>
      <c r="AS141" s="208" t="s">
        <v>3136</v>
      </c>
      <c r="AT141" s="208" t="s">
        <v>3136</v>
      </c>
      <c r="AU141" s="208" t="s">
        <v>3136</v>
      </c>
      <c r="AV141" s="208" t="s">
        <v>3136</v>
      </c>
      <c r="AW141" s="208" t="s">
        <v>3136</v>
      </c>
      <c r="AX141" s="210" t="s">
        <v>3184</v>
      </c>
      <c r="AY141" s="208" t="s">
        <v>3198</v>
      </c>
      <c r="AZ141" s="208" t="s">
        <v>3198</v>
      </c>
      <c r="BA141" s="208" t="s">
        <v>3198</v>
      </c>
      <c r="BB141" s="208" t="s">
        <v>3198</v>
      </c>
      <c r="BF141" s="208" t="s">
        <v>3198</v>
      </c>
      <c r="BH141" s="208" t="s">
        <v>3198</v>
      </c>
      <c r="BI141" s="208" t="s">
        <v>3198</v>
      </c>
      <c r="BJ141" s="208" t="s">
        <v>3198</v>
      </c>
      <c r="BK141" s="208" t="s">
        <v>3198</v>
      </c>
      <c r="BL141" s="208" t="s">
        <v>3198</v>
      </c>
      <c r="BM141" s="208" t="s">
        <v>3198</v>
      </c>
      <c r="BN141" s="208" t="s">
        <v>3201</v>
      </c>
      <c r="BO141" s="208" t="s">
        <v>3259</v>
      </c>
      <c r="BP141" s="208" t="s">
        <v>3201</v>
      </c>
      <c r="BQ141" s="208" t="s">
        <v>3201</v>
      </c>
      <c r="BR141" s="208" t="s">
        <v>3201</v>
      </c>
      <c r="BS141" s="208" t="s">
        <v>3201</v>
      </c>
      <c r="BT141" s="208" t="s">
        <v>3201</v>
      </c>
      <c r="BU141" s="208" t="s">
        <v>3201</v>
      </c>
      <c r="BV141" s="208" t="s">
        <v>3201</v>
      </c>
      <c r="BW141" s="208" t="s">
        <v>3201</v>
      </c>
      <c r="BX141" s="72" t="s">
        <v>3233</v>
      </c>
      <c r="BY141" s="207" t="s">
        <v>3232</v>
      </c>
      <c r="BZ141" s="207" t="s">
        <v>3231</v>
      </c>
      <c r="CA141" s="207" t="s">
        <v>3229</v>
      </c>
      <c r="CB141" s="207" t="s">
        <v>3230</v>
      </c>
      <c r="CC141" s="234" t="s">
        <v>3228</v>
      </c>
      <c r="CD141" s="210" t="s">
        <v>3136</v>
      </c>
      <c r="CE141" s="210" t="s">
        <v>3147</v>
      </c>
      <c r="CF141" s="210" t="s">
        <v>3254</v>
      </c>
      <c r="CG141" s="207" t="s">
        <v>3373</v>
      </c>
      <c r="CH141" s="208" t="s">
        <v>3239</v>
      </c>
      <c r="CI141" s="207" t="s">
        <v>3240</v>
      </c>
      <c r="CJ141" s="212" t="s">
        <v>3256</v>
      </c>
      <c r="CK141" s="208" t="s">
        <v>3243</v>
      </c>
      <c r="CL141" s="208" t="s">
        <v>3372</v>
      </c>
      <c r="CM141" s="208" t="s">
        <v>3247</v>
      </c>
      <c r="CN141" s="208" t="s">
        <v>3248</v>
      </c>
      <c r="CO141" s="208" t="s">
        <v>3251</v>
      </c>
      <c r="CP141" s="208" t="s">
        <v>3251</v>
      </c>
    </row>
    <row r="142" spans="1:94">
      <c r="A142">
        <v>345</v>
      </c>
      <c r="B142">
        <v>4</v>
      </c>
      <c r="C142" t="s">
        <v>65</v>
      </c>
      <c r="D142" t="s">
        <v>66</v>
      </c>
      <c r="E142" t="e">
        <f t="shared" si="4"/>
        <v>#REF!</v>
      </c>
      <c r="F142" t="s">
        <v>66</v>
      </c>
      <c r="K142" s="1" t="s">
        <v>66</v>
      </c>
      <c r="L142" s="1">
        <f>VLOOKUP(K142,context!K$2:N$349,3,FALSE)</f>
        <v>0</v>
      </c>
      <c r="M142" s="1">
        <f>VLOOKUP(K142,context!K$2:N$349,4,FALSE)</f>
        <v>0</v>
      </c>
      <c r="N142" s="205" t="s">
        <v>3164</v>
      </c>
      <c r="O142" s="211" t="s">
        <v>3147</v>
      </c>
      <c r="P142" s="209" t="s">
        <v>3147</v>
      </c>
      <c r="Q142" s="205" t="s">
        <v>3147</v>
      </c>
      <c r="R142" s="72" t="s">
        <v>3144</v>
      </c>
      <c r="S142" s="208" t="s">
        <v>3136</v>
      </c>
      <c r="T142" s="210" t="s">
        <v>3144</v>
      </c>
      <c r="U142" s="208" t="s">
        <v>3146</v>
      </c>
      <c r="V142" s="72" t="s">
        <v>3145</v>
      </c>
      <c r="W142" s="207" t="s">
        <v>3142</v>
      </c>
      <c r="X142" s="208" t="s">
        <v>3139</v>
      </c>
      <c r="Y142" s="209" t="s">
        <v>3139</v>
      </c>
      <c r="Z142" s="206" t="s">
        <v>3152</v>
      </c>
      <c r="AA142" s="211" t="s">
        <v>3147</v>
      </c>
      <c r="AB142" s="207" t="s">
        <v>3152</v>
      </c>
      <c r="AC142" s="207" t="s">
        <v>3147</v>
      </c>
      <c r="AD142" s="207" t="s">
        <v>3146</v>
      </c>
      <c r="AE142" s="210" t="s">
        <v>3171</v>
      </c>
      <c r="AF142" s="210" t="s">
        <v>3173</v>
      </c>
      <c r="AG142" s="72" t="s">
        <v>3163</v>
      </c>
      <c r="AH142" s="72" t="s">
        <v>3160</v>
      </c>
      <c r="AI142" s="72" t="s">
        <v>3160</v>
      </c>
      <c r="AJ142" s="72" t="s">
        <v>3257</v>
      </c>
      <c r="AK142" s="72" t="s">
        <v>3179</v>
      </c>
      <c r="AL142" s="208" t="s">
        <v>3181</v>
      </c>
      <c r="AM142" s="72" t="s">
        <v>3180</v>
      </c>
      <c r="AN142" s="208" t="s">
        <v>3152</v>
      </c>
      <c r="AO142" s="208" t="s">
        <v>3136</v>
      </c>
      <c r="AP142" s="234" t="s">
        <v>3140</v>
      </c>
      <c r="AQ142" s="208" t="s">
        <v>3136</v>
      </c>
      <c r="AR142" s="208" t="s">
        <v>3136</v>
      </c>
      <c r="AS142" s="208" t="s">
        <v>3136</v>
      </c>
      <c r="AT142" s="208" t="s">
        <v>3136</v>
      </c>
      <c r="AU142" s="208" t="s">
        <v>3136</v>
      </c>
      <c r="AV142" s="208" t="s">
        <v>3136</v>
      </c>
      <c r="AW142" s="208" t="s">
        <v>3136</v>
      </c>
      <c r="AX142" s="210" t="s">
        <v>3184</v>
      </c>
      <c r="AY142" s="208" t="s">
        <v>3198</v>
      </c>
      <c r="AZ142" s="208" t="s">
        <v>3198</v>
      </c>
      <c r="BA142" s="208" t="s">
        <v>3198</v>
      </c>
      <c r="BB142" s="208" t="s">
        <v>3198</v>
      </c>
      <c r="BF142" s="208" t="s">
        <v>3198</v>
      </c>
      <c r="BH142" s="208" t="s">
        <v>3198</v>
      </c>
      <c r="BI142" s="208" t="s">
        <v>3198</v>
      </c>
      <c r="BJ142" s="208" t="s">
        <v>3198</v>
      </c>
      <c r="BK142" s="208" t="s">
        <v>3198</v>
      </c>
      <c r="BL142" s="208" t="s">
        <v>3198</v>
      </c>
      <c r="BM142" s="208" t="s">
        <v>3198</v>
      </c>
      <c r="BN142" s="208" t="s">
        <v>3201</v>
      </c>
      <c r="BO142" s="208" t="s">
        <v>3259</v>
      </c>
      <c r="BP142" s="208" t="s">
        <v>3201</v>
      </c>
      <c r="BQ142" s="208" t="s">
        <v>3201</v>
      </c>
      <c r="BR142" s="208" t="s">
        <v>3201</v>
      </c>
      <c r="BS142" s="208" t="s">
        <v>3201</v>
      </c>
      <c r="BT142" s="208" t="s">
        <v>3201</v>
      </c>
      <c r="BU142" s="208" t="s">
        <v>3201</v>
      </c>
      <c r="BV142" s="208" t="s">
        <v>3201</v>
      </c>
      <c r="BW142" s="208" t="s">
        <v>3201</v>
      </c>
      <c r="BX142" s="72" t="s">
        <v>3233</v>
      </c>
      <c r="BY142" s="207" t="s">
        <v>3232</v>
      </c>
      <c r="BZ142" s="207" t="s">
        <v>3231</v>
      </c>
      <c r="CA142" s="207" t="s">
        <v>3229</v>
      </c>
      <c r="CB142" s="207" t="s">
        <v>3230</v>
      </c>
      <c r="CC142" s="234" t="s">
        <v>3228</v>
      </c>
      <c r="CD142" s="208" t="s">
        <v>3136</v>
      </c>
      <c r="CE142" s="208" t="s">
        <v>3147</v>
      </c>
      <c r="CF142" s="208" t="s">
        <v>3254</v>
      </c>
      <c r="CG142" s="207" t="s">
        <v>3373</v>
      </c>
      <c r="CH142" s="208" t="s">
        <v>3239</v>
      </c>
      <c r="CI142" s="207" t="s">
        <v>3240</v>
      </c>
      <c r="CJ142" s="212" t="s">
        <v>3256</v>
      </c>
      <c r="CK142" s="208" t="s">
        <v>3243</v>
      </c>
      <c r="CL142" s="208" t="s">
        <v>3372</v>
      </c>
      <c r="CM142" s="208" t="s">
        <v>3247</v>
      </c>
      <c r="CN142" s="208" t="s">
        <v>3248</v>
      </c>
      <c r="CO142" s="208" t="s">
        <v>3251</v>
      </c>
      <c r="CP142" s="208" t="s">
        <v>3251</v>
      </c>
    </row>
    <row r="143" spans="1:94">
      <c r="A143">
        <v>43</v>
      </c>
      <c r="B143">
        <v>2</v>
      </c>
      <c r="C143" t="s">
        <v>688</v>
      </c>
      <c r="D143" t="s">
        <v>66</v>
      </c>
      <c r="E143" t="e">
        <f t="shared" si="4"/>
        <v>#REF!</v>
      </c>
      <c r="F143" t="s">
        <v>145</v>
      </c>
      <c r="K143" s="1" t="s">
        <v>167</v>
      </c>
      <c r="L143" s="1">
        <f>VLOOKUP(K143,context!K$2:N$349,3,FALSE)</f>
        <v>0</v>
      </c>
      <c r="M143" s="1">
        <f>VLOOKUP(K143,context!K$2:N$349,4,FALSE)</f>
        <v>0</v>
      </c>
      <c r="N143" s="205" t="s">
        <v>3164</v>
      </c>
      <c r="O143" s="211" t="s">
        <v>3147</v>
      </c>
      <c r="P143" s="209" t="s">
        <v>3147</v>
      </c>
      <c r="Q143" s="205" t="s">
        <v>3147</v>
      </c>
      <c r="R143" s="72" t="s">
        <v>3144</v>
      </c>
      <c r="S143" s="210" t="s">
        <v>3136</v>
      </c>
      <c r="T143" s="72" t="s">
        <v>3144</v>
      </c>
      <c r="U143" s="210" t="s">
        <v>3146</v>
      </c>
      <c r="V143" s="72" t="s">
        <v>3145</v>
      </c>
      <c r="W143" s="72" t="s">
        <v>3142</v>
      </c>
      <c r="X143" s="207" t="s">
        <v>3139</v>
      </c>
      <c r="Y143" s="206" t="s">
        <v>3139</v>
      </c>
      <c r="Z143" s="205" t="s">
        <v>3152</v>
      </c>
      <c r="AA143" s="211" t="s">
        <v>3147</v>
      </c>
      <c r="AB143" s="207" t="s">
        <v>3152</v>
      </c>
      <c r="AC143" s="207" t="s">
        <v>3147</v>
      </c>
      <c r="AD143" s="72" t="s">
        <v>3146</v>
      </c>
      <c r="AE143" s="210" t="s">
        <v>3171</v>
      </c>
      <c r="AF143" s="210" t="s">
        <v>3173</v>
      </c>
      <c r="AG143" s="72" t="s">
        <v>3163</v>
      </c>
      <c r="AH143" s="72" t="s">
        <v>3160</v>
      </c>
      <c r="AI143" s="72" t="s">
        <v>3160</v>
      </c>
      <c r="AJ143" s="72" t="s">
        <v>3169</v>
      </c>
      <c r="AK143" s="72" t="s">
        <v>3179</v>
      </c>
      <c r="AL143" s="210" t="s">
        <v>3181</v>
      </c>
      <c r="AM143" s="72" t="s">
        <v>3180</v>
      </c>
      <c r="AN143" s="207" t="s">
        <v>3152</v>
      </c>
      <c r="AO143" s="208" t="s">
        <v>3136</v>
      </c>
      <c r="AP143" s="234" t="s">
        <v>3140</v>
      </c>
      <c r="AQ143" s="208" t="s">
        <v>3136</v>
      </c>
      <c r="AR143" s="208" t="s">
        <v>3136</v>
      </c>
      <c r="AS143" s="208" t="s">
        <v>3136</v>
      </c>
      <c r="AT143" s="208" t="s">
        <v>3136</v>
      </c>
      <c r="AU143" s="208" t="s">
        <v>3136</v>
      </c>
      <c r="AV143" s="208" t="s">
        <v>3136</v>
      </c>
      <c r="AW143" s="208" t="s">
        <v>3136</v>
      </c>
      <c r="AX143" s="210" t="s">
        <v>3184</v>
      </c>
      <c r="AY143" s="208" t="s">
        <v>3198</v>
      </c>
      <c r="AZ143" s="208" t="s">
        <v>3198</v>
      </c>
      <c r="BA143" s="208" t="s">
        <v>3198</v>
      </c>
      <c r="BB143" s="210" t="s">
        <v>3198</v>
      </c>
      <c r="BC143" s="208" t="s">
        <v>3198</v>
      </c>
      <c r="BD143" s="210" t="s">
        <v>3199</v>
      </c>
      <c r="BE143" s="210" t="s">
        <v>3198</v>
      </c>
      <c r="BF143" s="208" t="s">
        <v>3198</v>
      </c>
      <c r="BG143" s="208" t="s">
        <v>3198</v>
      </c>
      <c r="BH143" s="210" t="s">
        <v>3198</v>
      </c>
      <c r="BI143" s="210" t="s">
        <v>3198</v>
      </c>
      <c r="BJ143" s="208" t="s">
        <v>3198</v>
      </c>
      <c r="BK143" s="208" t="s">
        <v>3198</v>
      </c>
      <c r="BL143" s="208" t="s">
        <v>3198</v>
      </c>
      <c r="BM143" s="208" t="s">
        <v>3198</v>
      </c>
      <c r="BN143" s="208" t="s">
        <v>3201</v>
      </c>
      <c r="BO143" s="208" t="s">
        <v>3259</v>
      </c>
      <c r="BP143" s="208" t="s">
        <v>3201</v>
      </c>
      <c r="BQ143" s="208" t="s">
        <v>3201</v>
      </c>
      <c r="BR143" s="208" t="s">
        <v>3201</v>
      </c>
      <c r="BS143" s="208" t="s">
        <v>3201</v>
      </c>
      <c r="BT143" s="210" t="s">
        <v>3201</v>
      </c>
      <c r="BU143" s="208" t="s">
        <v>3201</v>
      </c>
      <c r="BV143" s="210" t="s">
        <v>3201</v>
      </c>
      <c r="BW143" s="208" t="s">
        <v>3201</v>
      </c>
      <c r="BX143" s="72" t="s">
        <v>3233</v>
      </c>
      <c r="BY143" s="207" t="s">
        <v>3232</v>
      </c>
      <c r="BZ143" s="207" t="s">
        <v>3231</v>
      </c>
      <c r="CA143" s="207" t="s">
        <v>3229</v>
      </c>
      <c r="CB143" s="207" t="s">
        <v>3230</v>
      </c>
      <c r="CC143" s="234" t="s">
        <v>3228</v>
      </c>
      <c r="CD143" s="208" t="s">
        <v>3136</v>
      </c>
      <c r="CE143" s="208" t="s">
        <v>3147</v>
      </c>
      <c r="CF143" s="208" t="s">
        <v>3254</v>
      </c>
      <c r="CG143" s="207" t="s">
        <v>3373</v>
      </c>
      <c r="CH143" s="212" t="s">
        <v>3239</v>
      </c>
      <c r="CI143" s="207" t="s">
        <v>3240</v>
      </c>
      <c r="CJ143" s="212" t="s">
        <v>3256</v>
      </c>
      <c r="CK143" s="210" t="s">
        <v>3243</v>
      </c>
      <c r="CL143" s="208" t="s">
        <v>3372</v>
      </c>
      <c r="CM143" s="207" t="s">
        <v>3247</v>
      </c>
      <c r="CN143" s="207" t="s">
        <v>3248</v>
      </c>
      <c r="CO143" s="207" t="s">
        <v>3251</v>
      </c>
      <c r="CP143" s="207" t="s">
        <v>3251</v>
      </c>
    </row>
    <row r="144" spans="1:94">
      <c r="A144">
        <v>64</v>
      </c>
      <c r="B144">
        <v>2</v>
      </c>
      <c r="C144" t="s">
        <v>688</v>
      </c>
      <c r="D144" t="s">
        <v>66</v>
      </c>
      <c r="E144" t="e">
        <f t="shared" si="4"/>
        <v>#REF!</v>
      </c>
      <c r="F144" t="s">
        <v>66</v>
      </c>
      <c r="K144" s="1" t="s">
        <v>796</v>
      </c>
      <c r="L144" s="1">
        <f>VLOOKUP(K144,context!K$2:N$349,3,FALSE)</f>
        <v>0</v>
      </c>
      <c r="M144" s="1">
        <f>VLOOKUP(K144,context!K$2:N$349,4,FALSE)</f>
        <v>0</v>
      </c>
      <c r="N144" s="205" t="s">
        <v>3164</v>
      </c>
      <c r="O144" s="211" t="s">
        <v>3147</v>
      </c>
      <c r="P144" s="209" t="s">
        <v>3147</v>
      </c>
      <c r="Q144" s="205" t="s">
        <v>3147</v>
      </c>
      <c r="R144" s="72" t="s">
        <v>3144</v>
      </c>
      <c r="S144" s="210" t="s">
        <v>3136</v>
      </c>
      <c r="T144" s="72" t="s">
        <v>3144</v>
      </c>
      <c r="U144" s="210" t="s">
        <v>3146</v>
      </c>
      <c r="V144" s="72" t="s">
        <v>3145</v>
      </c>
      <c r="W144" s="72" t="s">
        <v>3142</v>
      </c>
      <c r="X144" s="207" t="s">
        <v>3139</v>
      </c>
      <c r="Y144" s="206" t="s">
        <v>3139</v>
      </c>
      <c r="Z144" s="205" t="s">
        <v>3152</v>
      </c>
      <c r="AA144" s="211" t="s">
        <v>3147</v>
      </c>
      <c r="AB144" s="207" t="s">
        <v>3152</v>
      </c>
      <c r="AC144" s="207" t="s">
        <v>3147</v>
      </c>
      <c r="AD144" s="72" t="s">
        <v>3146</v>
      </c>
      <c r="AE144" s="210" t="s">
        <v>3171</v>
      </c>
      <c r="AF144" s="210" t="s">
        <v>3173</v>
      </c>
      <c r="AG144" s="72" t="s">
        <v>3163</v>
      </c>
      <c r="AH144" s="72" t="s">
        <v>3160</v>
      </c>
      <c r="AI144" s="72" t="s">
        <v>3160</v>
      </c>
      <c r="AJ144" s="72" t="s">
        <v>3169</v>
      </c>
      <c r="AK144" s="72" t="s">
        <v>3179</v>
      </c>
      <c r="AL144" s="210" t="s">
        <v>3181</v>
      </c>
      <c r="AM144" s="72" t="s">
        <v>3180</v>
      </c>
      <c r="AN144" s="207" t="s">
        <v>3152</v>
      </c>
      <c r="AO144" s="208" t="s">
        <v>3136</v>
      </c>
      <c r="AP144" s="234" t="s">
        <v>3140</v>
      </c>
      <c r="AQ144" s="208" t="s">
        <v>3136</v>
      </c>
      <c r="AR144" s="208" t="s">
        <v>3136</v>
      </c>
      <c r="AS144" s="208" t="s">
        <v>3136</v>
      </c>
      <c r="AT144" s="208" t="s">
        <v>3136</v>
      </c>
      <c r="AU144" s="208" t="s">
        <v>3136</v>
      </c>
      <c r="AV144" s="208" t="s">
        <v>3136</v>
      </c>
      <c r="AW144" s="208" t="s">
        <v>3136</v>
      </c>
      <c r="AX144" s="210" t="s">
        <v>3184</v>
      </c>
      <c r="AY144" s="208" t="s">
        <v>3198</v>
      </c>
      <c r="AZ144" s="208" t="s">
        <v>3198</v>
      </c>
      <c r="BA144" s="208" t="s">
        <v>3198</v>
      </c>
      <c r="BB144" s="210" t="s">
        <v>3198</v>
      </c>
      <c r="BC144" s="208" t="s">
        <v>3198</v>
      </c>
      <c r="BD144" s="210" t="s">
        <v>3199</v>
      </c>
      <c r="BE144" s="210" t="s">
        <v>3198</v>
      </c>
      <c r="BF144" s="208" t="s">
        <v>3198</v>
      </c>
      <c r="BG144" s="208" t="s">
        <v>3198</v>
      </c>
      <c r="BH144" s="210" t="s">
        <v>3198</v>
      </c>
      <c r="BI144" s="210" t="s">
        <v>3198</v>
      </c>
      <c r="BJ144" s="208" t="s">
        <v>3198</v>
      </c>
      <c r="BK144" s="208" t="s">
        <v>3198</v>
      </c>
      <c r="BL144" s="208" t="s">
        <v>3198</v>
      </c>
      <c r="BM144" s="208" t="s">
        <v>3198</v>
      </c>
      <c r="BN144" s="208" t="s">
        <v>3201</v>
      </c>
      <c r="BO144" s="208" t="s">
        <v>3259</v>
      </c>
      <c r="BP144" s="208" t="s">
        <v>3201</v>
      </c>
      <c r="BQ144" s="208" t="s">
        <v>3201</v>
      </c>
      <c r="BR144" s="208" t="s">
        <v>3201</v>
      </c>
      <c r="BS144" s="208" t="s">
        <v>3201</v>
      </c>
      <c r="BT144" s="210" t="s">
        <v>3201</v>
      </c>
      <c r="BU144" s="208" t="s">
        <v>3201</v>
      </c>
      <c r="BV144" s="210" t="s">
        <v>3201</v>
      </c>
      <c r="BW144" s="208" t="s">
        <v>3201</v>
      </c>
      <c r="BX144" s="72" t="s">
        <v>3233</v>
      </c>
      <c r="BY144" s="207" t="s">
        <v>3232</v>
      </c>
      <c r="BZ144" s="207" t="s">
        <v>3231</v>
      </c>
      <c r="CA144" s="207" t="s">
        <v>3229</v>
      </c>
      <c r="CB144" s="207" t="s">
        <v>3230</v>
      </c>
      <c r="CC144" s="234" t="s">
        <v>3228</v>
      </c>
      <c r="CD144" s="208" t="s">
        <v>3136</v>
      </c>
      <c r="CE144" s="208" t="s">
        <v>3147</v>
      </c>
      <c r="CF144" s="208" t="s">
        <v>3254</v>
      </c>
      <c r="CG144" s="207" t="s">
        <v>3373</v>
      </c>
      <c r="CH144" s="212" t="s">
        <v>3239</v>
      </c>
      <c r="CI144" s="207" t="s">
        <v>3240</v>
      </c>
      <c r="CJ144" s="212" t="s">
        <v>3256</v>
      </c>
      <c r="CK144" s="210" t="s">
        <v>3243</v>
      </c>
      <c r="CL144" s="208" t="s">
        <v>3372</v>
      </c>
      <c r="CM144" s="207" t="s">
        <v>3247</v>
      </c>
      <c r="CN144" s="207" t="s">
        <v>3248</v>
      </c>
      <c r="CO144" s="207" t="s">
        <v>3251</v>
      </c>
      <c r="CP144" s="207" t="s">
        <v>3251</v>
      </c>
    </row>
    <row r="145" spans="1:94">
      <c r="A145">
        <v>236</v>
      </c>
      <c r="B145">
        <v>4</v>
      </c>
      <c r="C145" t="s">
        <v>65</v>
      </c>
      <c r="D145" t="s">
        <v>66</v>
      </c>
      <c r="E145" t="e">
        <f t="shared" si="4"/>
        <v>#REF!</v>
      </c>
      <c r="F145" t="s">
        <v>66</v>
      </c>
      <c r="K145" s="1" t="s">
        <v>738</v>
      </c>
      <c r="L145" s="1">
        <f>VLOOKUP(K145,context!K$2:N$349,3,FALSE)</f>
        <v>0</v>
      </c>
      <c r="M145" s="1">
        <f>VLOOKUP(K145,context!K$2:N$349,4,FALSE)</f>
        <v>0</v>
      </c>
      <c r="N145" s="205" t="s">
        <v>3164</v>
      </c>
      <c r="O145" s="211" t="s">
        <v>3147</v>
      </c>
      <c r="P145" s="209" t="s">
        <v>3147</v>
      </c>
      <c r="Q145" s="205" t="s">
        <v>3147</v>
      </c>
      <c r="R145" s="72" t="s">
        <v>3144</v>
      </c>
      <c r="S145" s="210" t="s">
        <v>3136</v>
      </c>
      <c r="T145" s="72" t="s">
        <v>3144</v>
      </c>
      <c r="U145" s="210" t="s">
        <v>3146</v>
      </c>
      <c r="V145" s="72" t="s">
        <v>3145</v>
      </c>
      <c r="W145" s="72" t="s">
        <v>3142</v>
      </c>
      <c r="X145" s="207" t="s">
        <v>3139</v>
      </c>
      <c r="Y145" s="205" t="s">
        <v>3139</v>
      </c>
      <c r="Z145" s="205" t="s">
        <v>3152</v>
      </c>
      <c r="AA145" s="211" t="s">
        <v>3147</v>
      </c>
      <c r="AB145" s="210" t="s">
        <v>3152</v>
      </c>
      <c r="AC145" s="207" t="s">
        <v>3147</v>
      </c>
      <c r="AD145" s="72" t="s">
        <v>3146</v>
      </c>
      <c r="AE145" s="210" t="s">
        <v>3171</v>
      </c>
      <c r="AF145" s="210" t="s">
        <v>3173</v>
      </c>
      <c r="AG145" s="72" t="s">
        <v>3163</v>
      </c>
      <c r="AH145" s="72" t="s">
        <v>3160</v>
      </c>
      <c r="AI145" s="72" t="s">
        <v>3160</v>
      </c>
      <c r="AJ145" s="72" t="s">
        <v>3169</v>
      </c>
      <c r="AK145" s="72" t="s">
        <v>3179</v>
      </c>
      <c r="AL145" s="210" t="s">
        <v>3181</v>
      </c>
      <c r="AM145" s="72" t="s">
        <v>3180</v>
      </c>
      <c r="AN145" s="208" t="s">
        <v>3152</v>
      </c>
      <c r="AO145" s="208" t="s">
        <v>3136</v>
      </c>
      <c r="AP145" s="234" t="s">
        <v>3140</v>
      </c>
      <c r="AQ145" s="208" t="s">
        <v>3136</v>
      </c>
      <c r="AR145" s="208" t="s">
        <v>3136</v>
      </c>
      <c r="AS145" s="208" t="s">
        <v>3136</v>
      </c>
      <c r="AT145" s="208" t="s">
        <v>3136</v>
      </c>
      <c r="AU145" s="208" t="s">
        <v>3136</v>
      </c>
      <c r="AV145" s="208" t="s">
        <v>3136</v>
      </c>
      <c r="AW145" s="208" t="s">
        <v>3136</v>
      </c>
      <c r="AX145" s="210" t="s">
        <v>3184</v>
      </c>
      <c r="AY145" s="208" t="s">
        <v>3198</v>
      </c>
      <c r="AZ145" s="208" t="s">
        <v>3198</v>
      </c>
      <c r="BA145" s="208" t="s">
        <v>3198</v>
      </c>
      <c r="BB145" s="208" t="s">
        <v>3198</v>
      </c>
      <c r="BC145" s="208" t="s">
        <v>3198</v>
      </c>
      <c r="BD145" s="210" t="s">
        <v>3199</v>
      </c>
      <c r="BE145" s="208" t="s">
        <v>3198</v>
      </c>
      <c r="BF145" s="208" t="s">
        <v>3198</v>
      </c>
      <c r="BG145" s="208" t="s">
        <v>3198</v>
      </c>
      <c r="BH145" s="210" t="s">
        <v>3198</v>
      </c>
      <c r="BI145" s="210" t="s">
        <v>3198</v>
      </c>
      <c r="BJ145" s="208" t="s">
        <v>3198</v>
      </c>
      <c r="BK145" s="208" t="s">
        <v>3198</v>
      </c>
      <c r="BL145" s="208" t="s">
        <v>3198</v>
      </c>
      <c r="BM145" s="208" t="s">
        <v>3198</v>
      </c>
      <c r="BN145" s="208" t="s">
        <v>3201</v>
      </c>
      <c r="BO145" s="208" t="s">
        <v>3259</v>
      </c>
      <c r="BP145" s="208" t="s">
        <v>3201</v>
      </c>
      <c r="BQ145" s="208" t="s">
        <v>3201</v>
      </c>
      <c r="BR145" s="208" t="s">
        <v>3201</v>
      </c>
      <c r="BS145" s="208" t="s">
        <v>3201</v>
      </c>
      <c r="BT145" s="208" t="s">
        <v>3201</v>
      </c>
      <c r="BU145" s="208" t="s">
        <v>3201</v>
      </c>
      <c r="BV145" s="210" t="s">
        <v>3201</v>
      </c>
      <c r="BW145" s="208" t="s">
        <v>3201</v>
      </c>
      <c r="BX145" s="72" t="s">
        <v>3233</v>
      </c>
      <c r="BY145" s="207" t="s">
        <v>3232</v>
      </c>
      <c r="BZ145" s="207" t="s">
        <v>3231</v>
      </c>
      <c r="CA145" s="207" t="s">
        <v>3229</v>
      </c>
      <c r="CB145" s="207" t="s">
        <v>3230</v>
      </c>
      <c r="CC145" s="234" t="s">
        <v>3228</v>
      </c>
      <c r="CD145" s="208" t="s">
        <v>3136</v>
      </c>
      <c r="CE145" s="208" t="s">
        <v>3147</v>
      </c>
      <c r="CF145" s="208" t="s">
        <v>3254</v>
      </c>
      <c r="CG145" s="207" t="s">
        <v>3373</v>
      </c>
      <c r="CH145" s="212" t="s">
        <v>3239</v>
      </c>
      <c r="CI145" s="207" t="s">
        <v>3240</v>
      </c>
      <c r="CJ145" s="212" t="s">
        <v>3256</v>
      </c>
      <c r="CK145" s="210" t="s">
        <v>3243</v>
      </c>
      <c r="CL145" s="208" t="s">
        <v>3372</v>
      </c>
      <c r="CM145" s="207" t="s">
        <v>3247</v>
      </c>
      <c r="CN145" s="207" t="s">
        <v>3248</v>
      </c>
      <c r="CO145" s="207" t="s">
        <v>3251</v>
      </c>
      <c r="CP145" s="207" t="s">
        <v>3251</v>
      </c>
    </row>
    <row r="146" spans="1:94">
      <c r="A146">
        <v>36</v>
      </c>
      <c r="B146">
        <v>2</v>
      </c>
      <c r="C146" t="s">
        <v>688</v>
      </c>
      <c r="D146" t="s">
        <v>210</v>
      </c>
      <c r="E146" t="e">
        <f t="shared" si="4"/>
        <v>#REF!</v>
      </c>
      <c r="F146" t="s">
        <v>210</v>
      </c>
      <c r="K146" s="1" t="s">
        <v>214</v>
      </c>
      <c r="L146" s="1">
        <f>VLOOKUP(K146,context!K$2:N$349,3,FALSE)</f>
        <v>0</v>
      </c>
      <c r="M146" s="1">
        <f>VLOOKUP(K146,context!K$2:N$349,4,FALSE)</f>
        <v>0</v>
      </c>
      <c r="N146" s="205" t="s">
        <v>3164</v>
      </c>
      <c r="O146" s="211" t="s">
        <v>3147</v>
      </c>
      <c r="P146" s="209" t="s">
        <v>3147</v>
      </c>
      <c r="Q146" s="205" t="s">
        <v>3147</v>
      </c>
      <c r="R146" s="72" t="s">
        <v>3144</v>
      </c>
      <c r="S146" s="210" t="s">
        <v>3136</v>
      </c>
      <c r="T146" s="72" t="s">
        <v>3144</v>
      </c>
      <c r="U146" s="210" t="s">
        <v>3146</v>
      </c>
      <c r="V146" s="72" t="s">
        <v>3145</v>
      </c>
      <c r="W146" s="210" t="s">
        <v>3142</v>
      </c>
      <c r="X146" s="210" t="s">
        <v>3139</v>
      </c>
      <c r="Y146" s="209" t="s">
        <v>3139</v>
      </c>
      <c r="Z146" s="206" t="s">
        <v>3152</v>
      </c>
      <c r="AA146" s="211" t="s">
        <v>3147</v>
      </c>
      <c r="AB146" s="210" t="s">
        <v>3152</v>
      </c>
      <c r="AC146" s="210" t="s">
        <v>3147</v>
      </c>
      <c r="AD146" s="207" t="s">
        <v>3146</v>
      </c>
      <c r="AE146" s="210" t="s">
        <v>3171</v>
      </c>
      <c r="AF146" s="210" t="s">
        <v>3173</v>
      </c>
      <c r="AG146" s="72" t="s">
        <v>3163</v>
      </c>
      <c r="AH146" s="72" t="s">
        <v>3160</v>
      </c>
      <c r="AI146" s="72" t="s">
        <v>3160</v>
      </c>
      <c r="AJ146" s="72" t="s">
        <v>3257</v>
      </c>
      <c r="AK146" s="72" t="s">
        <v>3179</v>
      </c>
      <c r="AL146" s="210" t="s">
        <v>3181</v>
      </c>
      <c r="AM146" s="72" t="s">
        <v>3180</v>
      </c>
      <c r="AP146"/>
      <c r="AX146" s="210" t="s">
        <v>3184</v>
      </c>
      <c r="AY146" s="208" t="s">
        <v>3198</v>
      </c>
      <c r="AZ146" s="208" t="s">
        <v>3198</v>
      </c>
      <c r="BA146" s="208" t="s">
        <v>3198</v>
      </c>
      <c r="BB146" s="210" t="s">
        <v>3198</v>
      </c>
      <c r="BH146" s="210" t="s">
        <v>3198</v>
      </c>
      <c r="BI146" s="210" t="s">
        <v>3198</v>
      </c>
      <c r="BJ146" s="208" t="s">
        <v>3198</v>
      </c>
      <c r="BK146" s="208" t="s">
        <v>3198</v>
      </c>
      <c r="BL146" s="208" t="s">
        <v>3198</v>
      </c>
      <c r="BM146" s="208" t="s">
        <v>3198</v>
      </c>
      <c r="BN146" s="208" t="s">
        <v>3201</v>
      </c>
      <c r="BO146" s="208" t="s">
        <v>3259</v>
      </c>
      <c r="BP146" s="208" t="s">
        <v>3201</v>
      </c>
      <c r="BQ146" s="208" t="s">
        <v>3201</v>
      </c>
      <c r="BR146" s="208" t="s">
        <v>3201</v>
      </c>
      <c r="BS146" s="208" t="s">
        <v>3201</v>
      </c>
      <c r="BT146" s="208" t="s">
        <v>3201</v>
      </c>
      <c r="BU146" s="208" t="s">
        <v>3201</v>
      </c>
      <c r="BV146" s="208" t="s">
        <v>3201</v>
      </c>
      <c r="BW146" s="208" t="s">
        <v>3201</v>
      </c>
      <c r="BX146" s="72" t="s">
        <v>3233</v>
      </c>
      <c r="BY146" s="207" t="s">
        <v>3232</v>
      </c>
      <c r="BZ146" s="207" t="s">
        <v>3231</v>
      </c>
      <c r="CA146" s="207" t="s">
        <v>3229</v>
      </c>
      <c r="CB146" s="207" t="s">
        <v>3230</v>
      </c>
      <c r="CC146" s="234" t="s">
        <v>3228</v>
      </c>
      <c r="CD146" s="208" t="s">
        <v>3136</v>
      </c>
      <c r="CE146" s="208" t="s">
        <v>3147</v>
      </c>
      <c r="CF146" s="208" t="s">
        <v>3254</v>
      </c>
      <c r="CG146" s="207" t="s">
        <v>3373</v>
      </c>
      <c r="CH146" s="208" t="s">
        <v>3239</v>
      </c>
      <c r="CI146" s="207" t="s">
        <v>3240</v>
      </c>
      <c r="CJ146" s="212" t="s">
        <v>3256</v>
      </c>
      <c r="CK146" s="208" t="s">
        <v>3243</v>
      </c>
      <c r="CL146" s="208" t="s">
        <v>3372</v>
      </c>
      <c r="CO146" s="208" t="s">
        <v>3251</v>
      </c>
      <c r="CP146" s="208" t="s">
        <v>3251</v>
      </c>
    </row>
    <row r="147" spans="1:94">
      <c r="A147">
        <v>50</v>
      </c>
      <c r="B147">
        <v>2</v>
      </c>
      <c r="C147" t="s">
        <v>688</v>
      </c>
      <c r="E147" t="e">
        <f t="shared" si="4"/>
        <v>#REF!</v>
      </c>
      <c r="F147" t="s">
        <v>145</v>
      </c>
      <c r="K147" s="1" t="s">
        <v>2246</v>
      </c>
      <c r="L147" s="1">
        <f>VLOOKUP(K147,context!K$2:N$349,3,FALSE)</f>
        <v>0</v>
      </c>
      <c r="M147" s="1">
        <f>VLOOKUP(K147,context!K$2:N$349,4,FALSE)</f>
        <v>0</v>
      </c>
      <c r="N147" s="205" t="s">
        <v>3164</v>
      </c>
      <c r="O147" s="211" t="s">
        <v>3147</v>
      </c>
      <c r="P147" s="209" t="s">
        <v>3147</v>
      </c>
      <c r="Q147" s="205" t="s">
        <v>3147</v>
      </c>
      <c r="R147" s="72" t="s">
        <v>3144</v>
      </c>
      <c r="S147" s="210" t="s">
        <v>3136</v>
      </c>
      <c r="T147" s="72" t="s">
        <v>3144</v>
      </c>
      <c r="U147" s="210" t="s">
        <v>3146</v>
      </c>
      <c r="V147" s="72" t="s">
        <v>3145</v>
      </c>
      <c r="W147" s="210" t="s">
        <v>3142</v>
      </c>
      <c r="X147" s="210" t="s">
        <v>3139</v>
      </c>
      <c r="Y147" s="209" t="s">
        <v>3139</v>
      </c>
      <c r="Z147" s="206" t="s">
        <v>3152</v>
      </c>
      <c r="AA147" s="211" t="s">
        <v>3147</v>
      </c>
      <c r="AB147" s="210" t="s">
        <v>3152</v>
      </c>
      <c r="AC147" s="210" t="s">
        <v>3147</v>
      </c>
      <c r="AD147" s="207" t="s">
        <v>3146</v>
      </c>
      <c r="AE147" s="210" t="s">
        <v>3171</v>
      </c>
      <c r="AF147" s="210" t="s">
        <v>3173</v>
      </c>
      <c r="AG147" s="72" t="s">
        <v>3163</v>
      </c>
      <c r="AH147" s="72" t="s">
        <v>3160</v>
      </c>
      <c r="AI147" s="72" t="s">
        <v>3160</v>
      </c>
      <c r="AJ147" s="72" t="s">
        <v>3257</v>
      </c>
      <c r="AK147" s="72" t="s">
        <v>3179</v>
      </c>
      <c r="AL147" s="210" t="s">
        <v>3181</v>
      </c>
      <c r="AM147" s="72" t="s">
        <v>3180</v>
      </c>
      <c r="AP147"/>
      <c r="AX147" s="210" t="s">
        <v>3184</v>
      </c>
      <c r="AY147" s="208" t="s">
        <v>3198</v>
      </c>
      <c r="AZ147" s="208" t="s">
        <v>3198</v>
      </c>
      <c r="BA147" s="208" t="s">
        <v>3198</v>
      </c>
      <c r="BB147" s="208" t="s">
        <v>3198</v>
      </c>
      <c r="BH147" s="210" t="s">
        <v>3198</v>
      </c>
      <c r="BI147" s="210" t="s">
        <v>3198</v>
      </c>
      <c r="BJ147" s="208" t="s">
        <v>3198</v>
      </c>
      <c r="BK147" s="208" t="s">
        <v>3198</v>
      </c>
      <c r="BL147" s="208" t="s">
        <v>3198</v>
      </c>
      <c r="BM147" s="208" t="s">
        <v>3198</v>
      </c>
      <c r="BN147" s="208" t="s">
        <v>3201</v>
      </c>
      <c r="BO147" s="208" t="s">
        <v>3259</v>
      </c>
      <c r="BP147" s="208" t="s">
        <v>3201</v>
      </c>
      <c r="BQ147" s="208" t="s">
        <v>3201</v>
      </c>
      <c r="BR147" s="208" t="s">
        <v>3201</v>
      </c>
      <c r="BS147" s="208" t="s">
        <v>3201</v>
      </c>
      <c r="BT147" s="208" t="s">
        <v>3201</v>
      </c>
      <c r="BU147" s="208" t="s">
        <v>3201</v>
      </c>
      <c r="BV147" s="208" t="s">
        <v>3201</v>
      </c>
      <c r="BW147" s="208" t="s">
        <v>3201</v>
      </c>
      <c r="BX147" s="72" t="s">
        <v>3233</v>
      </c>
      <c r="BY147" s="207" t="s">
        <v>3232</v>
      </c>
      <c r="BZ147" s="207" t="s">
        <v>3231</v>
      </c>
      <c r="CA147" s="207" t="s">
        <v>3229</v>
      </c>
      <c r="CB147" s="207" t="s">
        <v>3230</v>
      </c>
      <c r="CC147" s="234" t="s">
        <v>3228</v>
      </c>
      <c r="CD147" s="208" t="s">
        <v>3136</v>
      </c>
      <c r="CE147" s="208" t="s">
        <v>3147</v>
      </c>
      <c r="CF147" s="208" t="s">
        <v>3254</v>
      </c>
      <c r="CG147" s="207" t="s">
        <v>3373</v>
      </c>
      <c r="CH147" s="208" t="s">
        <v>3239</v>
      </c>
      <c r="CI147" s="207" t="s">
        <v>3240</v>
      </c>
      <c r="CJ147" s="212" t="s">
        <v>3256</v>
      </c>
      <c r="CK147" s="208" t="s">
        <v>3243</v>
      </c>
      <c r="CL147" s="208" t="s">
        <v>3372</v>
      </c>
      <c r="CO147" s="208" t="s">
        <v>3251</v>
      </c>
      <c r="CP147" s="208" t="s">
        <v>3251</v>
      </c>
    </row>
    <row r="148" spans="1:94">
      <c r="A148">
        <v>125</v>
      </c>
      <c r="B148">
        <v>4</v>
      </c>
      <c r="C148" t="s">
        <v>65</v>
      </c>
      <c r="E148" t="e">
        <f>IF(F148=#REF!,#REF!,#REF!+1)</f>
        <v>#REF!</v>
      </c>
      <c r="F148" t="s">
        <v>145</v>
      </c>
      <c r="K148" s="1" t="s">
        <v>171</v>
      </c>
      <c r="L148" s="1">
        <f>VLOOKUP(K148,context!K$2:N$349,3,FALSE)</f>
        <v>0</v>
      </c>
      <c r="M148" s="1">
        <f>VLOOKUP(K148,context!K$2:N$349,4,FALSE)</f>
        <v>0</v>
      </c>
      <c r="N148" s="205" t="s">
        <v>3164</v>
      </c>
      <c r="O148" s="211" t="s">
        <v>3147</v>
      </c>
      <c r="P148" s="209" t="s">
        <v>3147</v>
      </c>
      <c r="Q148" s="205" t="s">
        <v>3147</v>
      </c>
      <c r="R148" s="72" t="s">
        <v>3144</v>
      </c>
      <c r="S148" t="s">
        <v>3136</v>
      </c>
      <c r="T148" s="72" t="s">
        <v>3144</v>
      </c>
      <c r="U148" s="210" t="s">
        <v>3146</v>
      </c>
      <c r="V148" s="72" t="s">
        <v>3145</v>
      </c>
      <c r="W148" s="72" t="s">
        <v>3142</v>
      </c>
      <c r="X148" s="207" t="s">
        <v>3139</v>
      </c>
      <c r="Y148" s="206" t="s">
        <v>3139</v>
      </c>
      <c r="Z148" s="205" t="s">
        <v>3152</v>
      </c>
      <c r="AA148" s="211" t="s">
        <v>3147</v>
      </c>
      <c r="AB148" s="207" t="s">
        <v>3152</v>
      </c>
      <c r="AC148" s="207" t="s">
        <v>3147</v>
      </c>
      <c r="AD148" s="72" t="s">
        <v>3146</v>
      </c>
      <c r="AE148" s="210" t="s">
        <v>3171</v>
      </c>
      <c r="AF148" s="210" t="s">
        <v>3173</v>
      </c>
      <c r="AG148" s="72" t="s">
        <v>3163</v>
      </c>
      <c r="AH148" s="72" t="s">
        <v>3160</v>
      </c>
      <c r="AI148" s="72" t="s">
        <v>3160</v>
      </c>
      <c r="AJ148" s="72" t="s">
        <v>3169</v>
      </c>
      <c r="AK148" s="72" t="s">
        <v>3179</v>
      </c>
      <c r="AL148" s="210" t="s">
        <v>3181</v>
      </c>
      <c r="AM148" s="72" t="s">
        <v>3180</v>
      </c>
      <c r="AN148" s="207" t="s">
        <v>3152</v>
      </c>
      <c r="AO148" s="208" t="s">
        <v>3136</v>
      </c>
      <c r="AP148" s="234" t="s">
        <v>3140</v>
      </c>
      <c r="AQ148" s="208" t="s">
        <v>3136</v>
      </c>
      <c r="AR148" s="208" t="s">
        <v>3136</v>
      </c>
      <c r="AS148" s="208" t="s">
        <v>3136</v>
      </c>
      <c r="AT148" s="208" t="s">
        <v>3136</v>
      </c>
      <c r="AU148" s="208" t="s">
        <v>3136</v>
      </c>
      <c r="AV148" s="208" t="s">
        <v>3136</v>
      </c>
      <c r="AW148" s="208" t="s">
        <v>3136</v>
      </c>
      <c r="AX148" s="210" t="s">
        <v>3184</v>
      </c>
      <c r="AY148" s="208" t="s">
        <v>3198</v>
      </c>
      <c r="AZ148" s="208" t="s">
        <v>3198</v>
      </c>
      <c r="BA148" s="208" t="s">
        <v>3198</v>
      </c>
      <c r="BB148" s="210" t="s">
        <v>3198</v>
      </c>
      <c r="BC148" s="208" t="s">
        <v>3198</v>
      </c>
      <c r="BD148" s="210" t="s">
        <v>3199</v>
      </c>
      <c r="BE148" s="210" t="s">
        <v>3198</v>
      </c>
      <c r="BF148" s="208" t="s">
        <v>3198</v>
      </c>
      <c r="BG148" s="208" t="s">
        <v>3198</v>
      </c>
      <c r="BH148" s="210" t="s">
        <v>3198</v>
      </c>
      <c r="BI148" s="210" t="s">
        <v>3198</v>
      </c>
      <c r="BJ148" s="208" t="s">
        <v>3198</v>
      </c>
      <c r="BK148" s="208" t="s">
        <v>3198</v>
      </c>
      <c r="BL148" s="208" t="s">
        <v>3198</v>
      </c>
      <c r="BM148" s="208" t="s">
        <v>3198</v>
      </c>
      <c r="BN148" s="208" t="s">
        <v>3201</v>
      </c>
      <c r="BO148" s="208" t="s">
        <v>3259</v>
      </c>
      <c r="BP148" s="208" t="s">
        <v>3201</v>
      </c>
      <c r="BQ148" s="208" t="s">
        <v>3201</v>
      </c>
      <c r="BR148" s="208" t="s">
        <v>3201</v>
      </c>
      <c r="BS148" s="208" t="s">
        <v>3201</v>
      </c>
      <c r="BT148" s="210" t="s">
        <v>3201</v>
      </c>
      <c r="BU148" s="208" t="s">
        <v>3201</v>
      </c>
      <c r="BV148" s="210" t="s">
        <v>3201</v>
      </c>
      <c r="BW148" s="208" t="s">
        <v>3201</v>
      </c>
      <c r="BX148" s="72" t="s">
        <v>3233</v>
      </c>
      <c r="BY148" s="207" t="s">
        <v>3232</v>
      </c>
      <c r="BZ148" s="207" t="s">
        <v>3231</v>
      </c>
      <c r="CA148" s="207" t="s">
        <v>3229</v>
      </c>
      <c r="CB148" s="207" t="s">
        <v>3230</v>
      </c>
      <c r="CC148" s="234" t="s">
        <v>3228</v>
      </c>
      <c r="CD148" s="208" t="s">
        <v>3136</v>
      </c>
      <c r="CE148" s="208" t="s">
        <v>3147</v>
      </c>
      <c r="CF148" s="208" t="s">
        <v>3254</v>
      </c>
      <c r="CG148" s="207" t="s">
        <v>3373</v>
      </c>
      <c r="CH148" s="212" t="s">
        <v>3239</v>
      </c>
      <c r="CI148" s="207" t="s">
        <v>3240</v>
      </c>
      <c r="CJ148" s="212" t="s">
        <v>3256</v>
      </c>
      <c r="CK148" s="210" t="s">
        <v>3243</v>
      </c>
      <c r="CL148" s="208" t="s">
        <v>3372</v>
      </c>
      <c r="CM148" s="207" t="s">
        <v>3247</v>
      </c>
      <c r="CN148" s="207" t="s">
        <v>3248</v>
      </c>
      <c r="CO148" s="207" t="s">
        <v>3251</v>
      </c>
      <c r="CP148" s="207" t="s">
        <v>3251</v>
      </c>
    </row>
    <row r="149" spans="1:94">
      <c r="A149">
        <v>170</v>
      </c>
      <c r="B149">
        <v>4</v>
      </c>
      <c r="C149" t="s">
        <v>65</v>
      </c>
      <c r="D149" t="s">
        <v>66</v>
      </c>
      <c r="E149" t="e">
        <f>IF(F149=F148,E148,E148+1)</f>
        <v>#REF!</v>
      </c>
      <c r="F149" t="s">
        <v>66</v>
      </c>
      <c r="K149" s="1" t="s">
        <v>1197</v>
      </c>
      <c r="L149" s="1">
        <f>VLOOKUP(K149,context!K$2:N$349,3,FALSE)</f>
        <v>0</v>
      </c>
      <c r="M149" s="1">
        <f>VLOOKUP(K149,context!K$2:N$349,4,FALSE)</f>
        <v>0</v>
      </c>
      <c r="N149" s="205" t="s">
        <v>3164</v>
      </c>
      <c r="O149" s="211" t="s">
        <v>3147</v>
      </c>
      <c r="P149" s="209" t="s">
        <v>3147</v>
      </c>
      <c r="Q149" s="205" t="s">
        <v>3147</v>
      </c>
      <c r="R149" s="72" t="s">
        <v>3144</v>
      </c>
      <c r="S149" s="208" t="s">
        <v>3136</v>
      </c>
      <c r="T149" s="72" t="s">
        <v>3144</v>
      </c>
      <c r="U149" s="210" t="s">
        <v>3146</v>
      </c>
      <c r="V149" s="72" t="s">
        <v>3145</v>
      </c>
      <c r="W149" s="72" t="s">
        <v>3142</v>
      </c>
      <c r="X149" s="207" t="s">
        <v>3139</v>
      </c>
      <c r="Y149" s="206" t="s">
        <v>3139</v>
      </c>
      <c r="Z149" s="205" t="s">
        <v>3152</v>
      </c>
      <c r="AA149" s="211" t="s">
        <v>3147</v>
      </c>
      <c r="AB149" s="207" t="s">
        <v>3152</v>
      </c>
      <c r="AC149" s="207" t="s">
        <v>3147</v>
      </c>
      <c r="AD149" s="72" t="s">
        <v>3146</v>
      </c>
      <c r="AE149" s="210" t="s">
        <v>3171</v>
      </c>
      <c r="AF149" s="210" t="s">
        <v>3173</v>
      </c>
      <c r="AG149" s="72" t="s">
        <v>3163</v>
      </c>
      <c r="AH149" s="72" t="s">
        <v>3160</v>
      </c>
      <c r="AI149" s="72" t="s">
        <v>3160</v>
      </c>
      <c r="AJ149" s="72" t="s">
        <v>3169</v>
      </c>
      <c r="AK149" s="72" t="s">
        <v>3179</v>
      </c>
      <c r="AL149" s="210" t="s">
        <v>3181</v>
      </c>
      <c r="AM149" s="72" t="s">
        <v>3180</v>
      </c>
      <c r="AN149" s="207" t="s">
        <v>3152</v>
      </c>
      <c r="AO149" s="208" t="s">
        <v>3136</v>
      </c>
      <c r="AP149" s="234" t="s">
        <v>3140</v>
      </c>
      <c r="AQ149" s="208" t="s">
        <v>3136</v>
      </c>
      <c r="AR149" s="208" t="s">
        <v>3136</v>
      </c>
      <c r="AS149" s="208" t="s">
        <v>3136</v>
      </c>
      <c r="AT149" s="208" t="s">
        <v>3136</v>
      </c>
      <c r="AU149" s="208" t="s">
        <v>3136</v>
      </c>
      <c r="AV149" s="208" t="s">
        <v>3136</v>
      </c>
      <c r="AW149" s="208" t="s">
        <v>3136</v>
      </c>
      <c r="AX149" s="210" t="s">
        <v>3184</v>
      </c>
      <c r="AY149" s="208" t="s">
        <v>3198</v>
      </c>
      <c r="AZ149" s="208" t="s">
        <v>3198</v>
      </c>
      <c r="BA149" s="208" t="s">
        <v>3198</v>
      </c>
      <c r="BB149" s="210" t="s">
        <v>3198</v>
      </c>
      <c r="BC149" s="208" t="s">
        <v>3198</v>
      </c>
      <c r="BD149" s="210" t="s">
        <v>3199</v>
      </c>
      <c r="BE149" s="210" t="s">
        <v>3198</v>
      </c>
      <c r="BF149" s="208" t="s">
        <v>3198</v>
      </c>
      <c r="BG149" s="208" t="s">
        <v>3198</v>
      </c>
      <c r="BH149" s="210" t="s">
        <v>3198</v>
      </c>
      <c r="BI149" s="210" t="s">
        <v>3198</v>
      </c>
      <c r="BJ149" s="208" t="s">
        <v>3198</v>
      </c>
      <c r="BK149" s="208" t="s">
        <v>3198</v>
      </c>
      <c r="BL149" s="208" t="s">
        <v>3198</v>
      </c>
      <c r="BM149" s="208" t="s">
        <v>3198</v>
      </c>
      <c r="BN149" s="208" t="s">
        <v>3201</v>
      </c>
      <c r="BO149" s="208" t="s">
        <v>3259</v>
      </c>
      <c r="BP149" s="208" t="s">
        <v>3201</v>
      </c>
      <c r="BQ149" s="208" t="s">
        <v>3201</v>
      </c>
      <c r="BR149" s="208" t="s">
        <v>3201</v>
      </c>
      <c r="BS149" s="208" t="s">
        <v>3201</v>
      </c>
      <c r="BT149" s="210" t="s">
        <v>3201</v>
      </c>
      <c r="BU149" s="208" t="s">
        <v>3201</v>
      </c>
      <c r="BV149" s="210" t="s">
        <v>3201</v>
      </c>
      <c r="BW149" s="208" t="s">
        <v>3201</v>
      </c>
      <c r="BX149" s="72" t="s">
        <v>3233</v>
      </c>
      <c r="BY149" s="207" t="s">
        <v>3232</v>
      </c>
      <c r="BZ149" s="207" t="s">
        <v>3231</v>
      </c>
      <c r="CA149" s="207" t="s">
        <v>3229</v>
      </c>
      <c r="CB149" s="207" t="s">
        <v>3230</v>
      </c>
      <c r="CC149" s="234" t="s">
        <v>3228</v>
      </c>
      <c r="CD149" s="208" t="s">
        <v>3136</v>
      </c>
      <c r="CE149" s="208" t="s">
        <v>3147</v>
      </c>
      <c r="CF149" s="208" t="s">
        <v>3254</v>
      </c>
      <c r="CG149" s="207" t="s">
        <v>3373</v>
      </c>
      <c r="CH149" s="212" t="s">
        <v>3239</v>
      </c>
      <c r="CI149" s="207" t="s">
        <v>3240</v>
      </c>
      <c r="CJ149" s="212" t="s">
        <v>3256</v>
      </c>
      <c r="CK149" s="210" t="s">
        <v>3243</v>
      </c>
      <c r="CL149" s="208" t="s">
        <v>3372</v>
      </c>
      <c r="CM149" s="207" t="s">
        <v>3247</v>
      </c>
      <c r="CN149" s="207" t="s">
        <v>3248</v>
      </c>
      <c r="CO149" s="207" t="s">
        <v>3251</v>
      </c>
      <c r="CP149" s="207" t="s">
        <v>3251</v>
      </c>
    </row>
    <row r="150" spans="1:94">
      <c r="A150">
        <v>57</v>
      </c>
      <c r="B150">
        <v>2</v>
      </c>
      <c r="C150" t="s">
        <v>688</v>
      </c>
      <c r="D150" t="s">
        <v>66</v>
      </c>
      <c r="E150" t="e">
        <f>IF(F150=#REF!,#REF!,#REF!+1)</f>
        <v>#REF!</v>
      </c>
      <c r="F150" t="s">
        <v>66</v>
      </c>
      <c r="K150" s="1" t="s">
        <v>2119</v>
      </c>
      <c r="L150" s="1">
        <v>0</v>
      </c>
      <c r="M150" s="1">
        <v>0</v>
      </c>
      <c r="N150" s="205" t="s">
        <v>3164</v>
      </c>
      <c r="O150" s="211" t="s">
        <v>3147</v>
      </c>
      <c r="P150" s="209" t="s">
        <v>3147</v>
      </c>
      <c r="Q150" s="205" t="s">
        <v>3147</v>
      </c>
      <c r="R150" s="72" t="s">
        <v>3144</v>
      </c>
      <c r="Y150" s="208" t="s">
        <v>3139</v>
      </c>
      <c r="Z150" s="209" t="s">
        <v>3152</v>
      </c>
      <c r="AP150"/>
      <c r="BH150" s="210" t="s">
        <v>3198</v>
      </c>
      <c r="BI150" s="210" t="s">
        <v>3198</v>
      </c>
      <c r="BJ150" s="208" t="s">
        <v>3198</v>
      </c>
      <c r="BK150" s="208" t="s">
        <v>3198</v>
      </c>
      <c r="BL150" s="208" t="s">
        <v>3198</v>
      </c>
      <c r="BM150" s="208" t="s">
        <v>3198</v>
      </c>
      <c r="BO150" s="208" t="s">
        <v>3259</v>
      </c>
      <c r="BP150" s="208" t="s">
        <v>3201</v>
      </c>
      <c r="BQ150" s="208" t="s">
        <v>3201</v>
      </c>
      <c r="BR150" s="208" t="s">
        <v>3201</v>
      </c>
      <c r="BS150" s="208" t="s">
        <v>3201</v>
      </c>
      <c r="BT150" s="208" t="s">
        <v>3201</v>
      </c>
      <c r="BU150" s="208" t="s">
        <v>3201</v>
      </c>
      <c r="BV150" s="208" t="s">
        <v>3201</v>
      </c>
      <c r="BW150" s="208" t="s">
        <v>3201</v>
      </c>
      <c r="BX150" s="72" t="s">
        <v>3233</v>
      </c>
      <c r="BY150" s="207" t="s">
        <v>3232</v>
      </c>
      <c r="BZ150" s="207" t="s">
        <v>3231</v>
      </c>
      <c r="CA150" s="207" t="s">
        <v>3229</v>
      </c>
      <c r="CB150" s="207" t="s">
        <v>3230</v>
      </c>
      <c r="CC150" s="234" t="s">
        <v>3228</v>
      </c>
      <c r="CD150" s="208" t="s">
        <v>3136</v>
      </c>
      <c r="CE150" s="208" t="s">
        <v>3147</v>
      </c>
      <c r="CF150" s="208" t="s">
        <v>3254</v>
      </c>
      <c r="CG150" s="207" t="s">
        <v>3373</v>
      </c>
      <c r="CH150" s="208" t="s">
        <v>3239</v>
      </c>
      <c r="CI150" s="208" t="s">
        <v>3240</v>
      </c>
      <c r="CJ150" s="212" t="s">
        <v>3256</v>
      </c>
      <c r="CK150" s="208" t="s">
        <v>3243</v>
      </c>
      <c r="CL150" s="208" t="s">
        <v>3372</v>
      </c>
      <c r="CO150" s="208" t="s">
        <v>3251</v>
      </c>
      <c r="CP150" s="208" t="s">
        <v>3251</v>
      </c>
    </row>
    <row r="151" spans="1:94">
      <c r="A151">
        <v>322</v>
      </c>
      <c r="B151">
        <v>4</v>
      </c>
      <c r="C151" t="s">
        <v>65</v>
      </c>
      <c r="D151" t="s">
        <v>66</v>
      </c>
      <c r="E151" t="e">
        <f>IF(F151=F150,E150,E150+1)</f>
        <v>#REF!</v>
      </c>
      <c r="F151" t="s">
        <v>66</v>
      </c>
      <c r="K151" s="1" t="s">
        <v>242</v>
      </c>
      <c r="L151" s="1">
        <v>0</v>
      </c>
      <c r="M151" s="1">
        <v>0</v>
      </c>
      <c r="N151" s="205" t="s">
        <v>3164</v>
      </c>
      <c r="O151" s="211" t="s">
        <v>3147</v>
      </c>
      <c r="P151" s="209" t="s">
        <v>3147</v>
      </c>
      <c r="Q151" s="205" t="s">
        <v>3147</v>
      </c>
      <c r="R151" s="72" t="s">
        <v>3144</v>
      </c>
      <c r="Y151" s="208" t="s">
        <v>3139</v>
      </c>
      <c r="Z151" s="209" t="s">
        <v>3152</v>
      </c>
      <c r="AP151"/>
      <c r="BH151" s="210" t="s">
        <v>3198</v>
      </c>
      <c r="BI151" s="210" t="s">
        <v>3198</v>
      </c>
      <c r="BJ151" s="208" t="s">
        <v>3198</v>
      </c>
      <c r="BK151" s="208" t="s">
        <v>3198</v>
      </c>
      <c r="BL151" s="208" t="s">
        <v>3198</v>
      </c>
      <c r="BM151" s="208" t="s">
        <v>3198</v>
      </c>
      <c r="BO151" s="208" t="s">
        <v>3259</v>
      </c>
      <c r="BP151" s="208" t="s">
        <v>3201</v>
      </c>
      <c r="BQ151" s="208" t="s">
        <v>3201</v>
      </c>
      <c r="BR151" s="208" t="s">
        <v>3201</v>
      </c>
      <c r="BS151" s="208" t="s">
        <v>3201</v>
      </c>
      <c r="BT151" s="208" t="s">
        <v>3201</v>
      </c>
      <c r="BU151" s="208" t="s">
        <v>3201</v>
      </c>
      <c r="BV151" s="208" t="s">
        <v>3201</v>
      </c>
      <c r="BW151" s="208" t="s">
        <v>3201</v>
      </c>
      <c r="BX151" s="72" t="s">
        <v>3233</v>
      </c>
      <c r="BY151" s="207" t="s">
        <v>3232</v>
      </c>
      <c r="BZ151" s="207" t="s">
        <v>3231</v>
      </c>
      <c r="CA151" s="207" t="s">
        <v>3229</v>
      </c>
      <c r="CB151" s="207" t="s">
        <v>3230</v>
      </c>
      <c r="CC151" s="234" t="s">
        <v>3228</v>
      </c>
      <c r="CD151" s="208" t="s">
        <v>3136</v>
      </c>
      <c r="CE151" s="208" t="s">
        <v>3147</v>
      </c>
      <c r="CF151" s="208" t="s">
        <v>3254</v>
      </c>
      <c r="CG151" s="207" t="s">
        <v>3373</v>
      </c>
      <c r="CH151" s="208" t="s">
        <v>3239</v>
      </c>
      <c r="CI151" s="208" t="s">
        <v>3240</v>
      </c>
      <c r="CJ151" s="212" t="s">
        <v>3256</v>
      </c>
      <c r="CK151" s="208" t="s">
        <v>3243</v>
      </c>
      <c r="CL151" s="208" t="s">
        <v>3372</v>
      </c>
      <c r="CO151" s="208" t="s">
        <v>3251</v>
      </c>
      <c r="CP151" s="208" t="s">
        <v>3251</v>
      </c>
    </row>
    <row r="152" spans="1:94">
      <c r="A152">
        <v>323</v>
      </c>
      <c r="B152">
        <v>4</v>
      </c>
      <c r="C152" t="s">
        <v>65</v>
      </c>
      <c r="D152" t="s">
        <v>66</v>
      </c>
      <c r="E152" t="e">
        <f>IF(F152=F151,E151,E151+1)</f>
        <v>#REF!</v>
      </c>
      <c r="F152" t="s">
        <v>66</v>
      </c>
      <c r="K152" s="1" t="s">
        <v>1572</v>
      </c>
      <c r="L152" s="1">
        <v>0</v>
      </c>
      <c r="M152" s="1">
        <v>0</v>
      </c>
      <c r="N152" s="205" t="s">
        <v>3164</v>
      </c>
      <c r="O152" s="211" t="s">
        <v>3147</v>
      </c>
      <c r="P152" s="209" t="s">
        <v>3147</v>
      </c>
      <c r="Q152" s="205" t="s">
        <v>3147</v>
      </c>
      <c r="R152" s="72" t="s">
        <v>3144</v>
      </c>
      <c r="Y152" s="208" t="s">
        <v>3139</v>
      </c>
      <c r="Z152" s="209" t="s">
        <v>3152</v>
      </c>
      <c r="AP152"/>
      <c r="BH152" s="210" t="s">
        <v>3198</v>
      </c>
      <c r="BI152" s="210" t="s">
        <v>3198</v>
      </c>
      <c r="BJ152" s="208" t="s">
        <v>3198</v>
      </c>
      <c r="BK152" s="208" t="s">
        <v>3198</v>
      </c>
      <c r="BL152" s="208" t="s">
        <v>3198</v>
      </c>
      <c r="BM152" s="208" t="s">
        <v>3198</v>
      </c>
      <c r="BO152" s="208" t="s">
        <v>3259</v>
      </c>
      <c r="BP152" s="208" t="s">
        <v>3201</v>
      </c>
      <c r="BQ152" s="208" t="s">
        <v>3201</v>
      </c>
      <c r="BR152" s="208" t="s">
        <v>3201</v>
      </c>
      <c r="BS152" s="208" t="s">
        <v>3201</v>
      </c>
      <c r="BT152" s="208" t="s">
        <v>3201</v>
      </c>
      <c r="BU152" s="208" t="s">
        <v>3201</v>
      </c>
      <c r="BV152" s="208" t="s">
        <v>3201</v>
      </c>
      <c r="BW152" s="208" t="s">
        <v>3201</v>
      </c>
      <c r="BX152" s="72" t="s">
        <v>3233</v>
      </c>
      <c r="BY152" s="207" t="s">
        <v>3232</v>
      </c>
      <c r="BZ152" s="207" t="s">
        <v>3231</v>
      </c>
      <c r="CA152" s="207" t="s">
        <v>3229</v>
      </c>
      <c r="CB152" s="207" t="s">
        <v>3230</v>
      </c>
      <c r="CC152" s="234" t="s">
        <v>3228</v>
      </c>
      <c r="CD152" s="208" t="s">
        <v>3136</v>
      </c>
      <c r="CE152" s="208" t="s">
        <v>3147</v>
      </c>
      <c r="CF152" s="208" t="s">
        <v>3254</v>
      </c>
      <c r="CG152" s="207" t="s">
        <v>3373</v>
      </c>
      <c r="CH152" s="208" t="s">
        <v>3239</v>
      </c>
      <c r="CI152" s="208" t="s">
        <v>3240</v>
      </c>
      <c r="CJ152" s="212" t="s">
        <v>3256</v>
      </c>
      <c r="CK152" s="208" t="s">
        <v>3243</v>
      </c>
      <c r="CL152" s="208" t="s">
        <v>3372</v>
      </c>
      <c r="CO152" s="208" t="s">
        <v>3251</v>
      </c>
      <c r="CP152" s="208" t="s">
        <v>3251</v>
      </c>
    </row>
    <row r="153" spans="1:94">
      <c r="A153">
        <v>40</v>
      </c>
      <c r="B153">
        <v>2</v>
      </c>
      <c r="C153" t="s">
        <v>688</v>
      </c>
      <c r="D153" t="s">
        <v>418</v>
      </c>
      <c r="E153" t="e">
        <f>IF(F153=F152,E152,E152+1)</f>
        <v>#REF!</v>
      </c>
      <c r="F153" t="s">
        <v>418</v>
      </c>
      <c r="K153" s="1" t="s">
        <v>2361</v>
      </c>
      <c r="L153" s="1">
        <f>VLOOKUP(K153,context!K$2:N$349,3,FALSE)</f>
        <v>0</v>
      </c>
      <c r="M153" s="1">
        <f>VLOOKUP(K153,context!K$2:N$349,4,FALSE)</f>
        <v>-1</v>
      </c>
      <c r="N153" s="205" t="s">
        <v>3164</v>
      </c>
      <c r="O153" s="211" t="s">
        <v>3147</v>
      </c>
      <c r="P153" s="209" t="s">
        <v>3147</v>
      </c>
      <c r="Q153" s="205" t="s">
        <v>3147</v>
      </c>
      <c r="R153" s="72" t="s">
        <v>3144</v>
      </c>
      <c r="S153" s="72" t="s">
        <v>3136</v>
      </c>
      <c r="T153" s="210" t="s">
        <v>3144</v>
      </c>
      <c r="U153" s="210" t="s">
        <v>3146</v>
      </c>
      <c r="V153" s="72" t="s">
        <v>3145</v>
      </c>
      <c r="W153" s="210" t="s">
        <v>3142</v>
      </c>
      <c r="X153" s="210" t="s">
        <v>3139</v>
      </c>
      <c r="Y153" s="209" t="s">
        <v>3139</v>
      </c>
      <c r="Z153" s="206" t="s">
        <v>3152</v>
      </c>
      <c r="AA153" s="211" t="s">
        <v>3147</v>
      </c>
      <c r="AB153" s="207" t="s">
        <v>3152</v>
      </c>
      <c r="AC153" s="207" t="s">
        <v>3147</v>
      </c>
      <c r="AD153" s="207" t="s">
        <v>3146</v>
      </c>
      <c r="AE153" s="210" t="s">
        <v>3171</v>
      </c>
      <c r="AF153" s="210" t="s">
        <v>3173</v>
      </c>
      <c r="AG153" s="72" t="s">
        <v>3163</v>
      </c>
      <c r="AH153" s="72" t="s">
        <v>3160</v>
      </c>
      <c r="AI153" s="72" t="s">
        <v>3160</v>
      </c>
      <c r="AJ153" s="72" t="s">
        <v>3257</v>
      </c>
      <c r="AK153" s="72" t="s">
        <v>3179</v>
      </c>
      <c r="AL153" s="210" t="s">
        <v>3181</v>
      </c>
      <c r="AM153" s="72" t="s">
        <v>3180</v>
      </c>
      <c r="AN153" s="208" t="s">
        <v>3152</v>
      </c>
      <c r="AO153" s="208" t="s">
        <v>3136</v>
      </c>
      <c r="AP153" s="234" t="s">
        <v>3140</v>
      </c>
      <c r="AQ153" s="208" t="s">
        <v>3136</v>
      </c>
      <c r="AR153" s="208" t="s">
        <v>3136</v>
      </c>
      <c r="AS153" s="208" t="s">
        <v>3136</v>
      </c>
      <c r="AT153" s="208" t="s">
        <v>3136</v>
      </c>
      <c r="AU153" s="208" t="s">
        <v>3136</v>
      </c>
      <c r="AV153" s="208" t="s">
        <v>3136</v>
      </c>
      <c r="AW153" s="208" t="s">
        <v>3136</v>
      </c>
      <c r="AX153" s="210" t="s">
        <v>3184</v>
      </c>
      <c r="AY153" s="208" t="s">
        <v>3198</v>
      </c>
      <c r="AZ153" s="208" t="s">
        <v>3198</v>
      </c>
      <c r="BA153" s="208" t="s">
        <v>3198</v>
      </c>
      <c r="BB153" s="208" t="s">
        <v>3198</v>
      </c>
      <c r="BH153" s="210" t="s">
        <v>3198</v>
      </c>
      <c r="BI153" s="210" t="s">
        <v>3198</v>
      </c>
      <c r="BJ153" s="208" t="s">
        <v>3198</v>
      </c>
      <c r="BK153" s="208" t="s">
        <v>3198</v>
      </c>
      <c r="BL153" s="208" t="s">
        <v>3198</v>
      </c>
      <c r="BM153" s="208" t="s">
        <v>3198</v>
      </c>
      <c r="BN153" s="208" t="s">
        <v>3201</v>
      </c>
      <c r="BO153" s="208" t="s">
        <v>3259</v>
      </c>
      <c r="BP153" s="208" t="s">
        <v>3201</v>
      </c>
      <c r="BQ153" s="208" t="s">
        <v>3201</v>
      </c>
      <c r="BR153" s="208" t="s">
        <v>3201</v>
      </c>
      <c r="BS153" s="208" t="s">
        <v>3201</v>
      </c>
      <c r="BT153" s="208" t="s">
        <v>3201</v>
      </c>
      <c r="BU153" s="208" t="s">
        <v>3201</v>
      </c>
      <c r="BV153" s="208" t="s">
        <v>3201</v>
      </c>
      <c r="BW153" s="208" t="s">
        <v>3201</v>
      </c>
      <c r="BX153" s="72" t="s">
        <v>3233</v>
      </c>
      <c r="BY153" s="207" t="s">
        <v>3232</v>
      </c>
      <c r="BZ153" s="207" t="s">
        <v>3231</v>
      </c>
      <c r="CA153" s="207" t="s">
        <v>3229</v>
      </c>
      <c r="CB153" s="207" t="s">
        <v>3230</v>
      </c>
      <c r="CC153" s="234" t="s">
        <v>3228</v>
      </c>
      <c r="CD153" s="208" t="s">
        <v>3136</v>
      </c>
      <c r="CE153" s="208" t="s">
        <v>3147</v>
      </c>
      <c r="CF153" s="208" t="s">
        <v>3254</v>
      </c>
      <c r="CG153" s="207" t="s">
        <v>3373</v>
      </c>
      <c r="CH153" s="208" t="s">
        <v>3239</v>
      </c>
      <c r="CI153" s="207" t="s">
        <v>3240</v>
      </c>
      <c r="CJ153" s="212" t="s">
        <v>3256</v>
      </c>
      <c r="CK153" s="208" t="s">
        <v>3243</v>
      </c>
      <c r="CL153" s="208" t="s">
        <v>3372</v>
      </c>
      <c r="CO153" s="208" t="s">
        <v>3251</v>
      </c>
      <c r="CP153" s="208" t="s">
        <v>3251</v>
      </c>
    </row>
    <row r="154" spans="1:94">
      <c r="A154">
        <v>100</v>
      </c>
      <c r="B154">
        <v>4</v>
      </c>
      <c r="C154" t="s">
        <v>65</v>
      </c>
      <c r="D154" t="s">
        <v>235</v>
      </c>
      <c r="E154" t="e">
        <f>IF(F154=#REF!,#REF!,#REF!+1)</f>
        <v>#REF!</v>
      </c>
      <c r="F154" t="s">
        <v>235</v>
      </c>
      <c r="K154" s="1" t="s">
        <v>756</v>
      </c>
      <c r="L154" s="1">
        <f>VLOOKUP(K154,context!K$2:N$349,3,FALSE)</f>
        <v>0</v>
      </c>
      <c r="M154" s="1">
        <f>VLOOKUP(K154,context!K$2:N$349,4,FALSE)</f>
        <v>-1</v>
      </c>
      <c r="N154" s="205" t="s">
        <v>3164</v>
      </c>
      <c r="O154" s="211" t="s">
        <v>3147</v>
      </c>
      <c r="P154" s="209" t="s">
        <v>3147</v>
      </c>
      <c r="Q154" s="205" t="s">
        <v>3147</v>
      </c>
      <c r="R154" s="72" t="s">
        <v>3144</v>
      </c>
      <c r="S154" s="208" t="s">
        <v>3136</v>
      </c>
      <c r="T154" s="210" t="s">
        <v>3144</v>
      </c>
      <c r="U154" s="208" t="s">
        <v>3146</v>
      </c>
      <c r="V154" s="72" t="s">
        <v>3145</v>
      </c>
      <c r="W154" s="72" t="s">
        <v>3142</v>
      </c>
      <c r="X154" s="210" t="s">
        <v>3139</v>
      </c>
      <c r="Y154" s="209" t="s">
        <v>3139</v>
      </c>
      <c r="Z154" s="206" t="s">
        <v>3152</v>
      </c>
      <c r="AA154" s="211" t="s">
        <v>3147</v>
      </c>
      <c r="AB154" s="207" t="s">
        <v>3152</v>
      </c>
      <c r="AC154" s="207" t="s">
        <v>3147</v>
      </c>
      <c r="AD154" s="207" t="s">
        <v>3146</v>
      </c>
      <c r="AE154" s="210" t="s">
        <v>3171</v>
      </c>
      <c r="AF154" s="210" t="s">
        <v>3173</v>
      </c>
      <c r="AG154" s="72" t="s">
        <v>3163</v>
      </c>
      <c r="AH154" s="72" t="s">
        <v>3160</v>
      </c>
      <c r="AI154" s="72" t="s">
        <v>3160</v>
      </c>
      <c r="AJ154" s="72" t="s">
        <v>3257</v>
      </c>
      <c r="AK154" s="72" t="s">
        <v>3179</v>
      </c>
      <c r="AL154" s="210" t="s">
        <v>3181</v>
      </c>
      <c r="AM154" s="72" t="s">
        <v>3180</v>
      </c>
      <c r="AN154" s="208" t="s">
        <v>3152</v>
      </c>
      <c r="AO154" s="208" t="s">
        <v>3136</v>
      </c>
      <c r="AP154" s="234" t="s">
        <v>3140</v>
      </c>
      <c r="AQ154" s="208" t="s">
        <v>3136</v>
      </c>
      <c r="AR154" s="208" t="s">
        <v>3136</v>
      </c>
      <c r="AS154" s="208" t="s">
        <v>3136</v>
      </c>
      <c r="AT154" s="208" t="s">
        <v>3136</v>
      </c>
      <c r="AU154" s="208" t="s">
        <v>3136</v>
      </c>
      <c r="AV154" s="208" t="s">
        <v>3136</v>
      </c>
      <c r="AW154" s="208" t="s">
        <v>3136</v>
      </c>
      <c r="AX154" s="210" t="s">
        <v>3184</v>
      </c>
      <c r="AY154" s="208" t="s">
        <v>3198</v>
      </c>
      <c r="AZ154" s="208" t="s">
        <v>3198</v>
      </c>
      <c r="BA154" s="210" t="s">
        <v>3198</v>
      </c>
      <c r="BB154" s="208" t="s">
        <v>3198</v>
      </c>
      <c r="BH154" s="210" t="s">
        <v>3198</v>
      </c>
      <c r="BI154" s="210" t="s">
        <v>3198</v>
      </c>
      <c r="BJ154" s="208" t="s">
        <v>3198</v>
      </c>
      <c r="BK154" s="208" t="s">
        <v>3198</v>
      </c>
      <c r="BL154" s="208" t="s">
        <v>3198</v>
      </c>
      <c r="BM154" s="208" t="s">
        <v>3198</v>
      </c>
      <c r="BN154" s="208" t="s">
        <v>3201</v>
      </c>
      <c r="BO154" s="208" t="s">
        <v>3259</v>
      </c>
      <c r="BP154" s="208" t="s">
        <v>3201</v>
      </c>
      <c r="BQ154" s="208" t="s">
        <v>3201</v>
      </c>
      <c r="BR154" s="208" t="s">
        <v>3201</v>
      </c>
      <c r="BS154" s="208" t="s">
        <v>3201</v>
      </c>
      <c r="BT154" s="208" t="s">
        <v>3201</v>
      </c>
      <c r="BU154" s="208" t="s">
        <v>3201</v>
      </c>
      <c r="BV154" s="208" t="s">
        <v>3201</v>
      </c>
      <c r="BW154" s="208" t="s">
        <v>3201</v>
      </c>
      <c r="BX154" s="72" t="s">
        <v>3233</v>
      </c>
      <c r="BY154" s="207" t="s">
        <v>3232</v>
      </c>
      <c r="BZ154" s="207" t="s">
        <v>3231</v>
      </c>
      <c r="CA154" s="207" t="s">
        <v>3229</v>
      </c>
      <c r="CB154" s="207" t="s">
        <v>3230</v>
      </c>
      <c r="CC154" s="234" t="s">
        <v>3228</v>
      </c>
      <c r="CD154" s="208" t="s">
        <v>3136</v>
      </c>
      <c r="CE154" s="208" t="s">
        <v>3147</v>
      </c>
      <c r="CF154" s="208" t="s">
        <v>3254</v>
      </c>
      <c r="CG154" s="207" t="s">
        <v>3373</v>
      </c>
      <c r="CH154" s="208" t="s">
        <v>3239</v>
      </c>
      <c r="CI154" s="207" t="s">
        <v>3240</v>
      </c>
      <c r="CJ154" s="212" t="s">
        <v>3256</v>
      </c>
      <c r="CK154" s="208" t="s">
        <v>3243</v>
      </c>
      <c r="CL154" s="208" t="s">
        <v>3372</v>
      </c>
      <c r="CO154" s="208" t="s">
        <v>3251</v>
      </c>
      <c r="CP154" s="208" t="s">
        <v>3251</v>
      </c>
    </row>
    <row r="155" spans="1:94">
      <c r="A155">
        <v>130</v>
      </c>
      <c r="B155">
        <v>4</v>
      </c>
      <c r="C155" t="s">
        <v>65</v>
      </c>
      <c r="D155" t="s">
        <v>66</v>
      </c>
      <c r="E155" t="e">
        <f>IF(F155=#REF!,#REF!,#REF!+1)</f>
        <v>#REF!</v>
      </c>
      <c r="F155" t="s">
        <v>66</v>
      </c>
      <c r="K155" s="1" t="s">
        <v>439</v>
      </c>
      <c r="L155" s="1">
        <f>VLOOKUP(K155,context!K$2:N$349,3,FALSE)</f>
        <v>0</v>
      </c>
      <c r="M155" s="1">
        <f>VLOOKUP(K155,context!K$2:N$349,4,FALSE)</f>
        <v>-1</v>
      </c>
      <c r="N155" s="205" t="s">
        <v>3164</v>
      </c>
      <c r="O155" s="211" t="s">
        <v>3147</v>
      </c>
      <c r="P155" s="209" t="s">
        <v>3147</v>
      </c>
      <c r="Q155" s="205" t="s">
        <v>3147</v>
      </c>
      <c r="R155" s="72" t="s">
        <v>3144</v>
      </c>
      <c r="S155" s="208" t="s">
        <v>3136</v>
      </c>
      <c r="T155" s="210" t="s">
        <v>3144</v>
      </c>
      <c r="U155" s="208" t="s">
        <v>3146</v>
      </c>
      <c r="V155" s="207" t="s">
        <v>3145</v>
      </c>
      <c r="W155" s="210" t="s">
        <v>3142</v>
      </c>
      <c r="X155" s="210" t="s">
        <v>3139</v>
      </c>
      <c r="Y155" s="209" t="s">
        <v>3139</v>
      </c>
      <c r="Z155" s="209" t="s">
        <v>3152</v>
      </c>
      <c r="AA155" s="211" t="s">
        <v>3147</v>
      </c>
      <c r="AB155" s="208" t="s">
        <v>3152</v>
      </c>
      <c r="AC155" s="208" t="s">
        <v>3147</v>
      </c>
      <c r="AD155" s="208" t="s">
        <v>3146</v>
      </c>
      <c r="AE155" s="208" t="s">
        <v>3171</v>
      </c>
      <c r="AF155" s="208" t="s">
        <v>3173</v>
      </c>
      <c r="AG155" s="72" t="s">
        <v>3163</v>
      </c>
      <c r="AH155" s="72" t="s">
        <v>3160</v>
      </c>
      <c r="AI155" s="72" t="s">
        <v>3160</v>
      </c>
      <c r="AJ155" s="72" t="s">
        <v>3257</v>
      </c>
      <c r="AK155" s="72" t="s">
        <v>3179</v>
      </c>
      <c r="AL155" s="210" t="s">
        <v>3181</v>
      </c>
      <c r="AM155" s="72" t="s">
        <v>3180</v>
      </c>
      <c r="AN155" s="208" t="s">
        <v>3152</v>
      </c>
      <c r="AO155" s="208" t="s">
        <v>3136</v>
      </c>
      <c r="AP155" s="234" t="s">
        <v>3140</v>
      </c>
      <c r="AQ155" s="208" t="s">
        <v>3136</v>
      </c>
      <c r="AR155" s="208" t="s">
        <v>3136</v>
      </c>
      <c r="AS155" s="208" t="s">
        <v>3136</v>
      </c>
      <c r="AT155" s="208" t="s">
        <v>3136</v>
      </c>
      <c r="AU155" s="208" t="s">
        <v>3136</v>
      </c>
      <c r="AV155" s="208" t="s">
        <v>3136</v>
      </c>
      <c r="AW155" s="208" t="s">
        <v>3136</v>
      </c>
      <c r="AX155" s="210" t="s">
        <v>3184</v>
      </c>
      <c r="AY155" s="208" t="s">
        <v>3198</v>
      </c>
      <c r="AZ155" s="208" t="s">
        <v>3198</v>
      </c>
      <c r="BA155" s="208" t="s">
        <v>3198</v>
      </c>
      <c r="BB155" s="208" t="s">
        <v>3198</v>
      </c>
      <c r="BH155" s="210" t="s">
        <v>3198</v>
      </c>
      <c r="BI155" s="210" t="s">
        <v>3198</v>
      </c>
      <c r="BJ155" s="208" t="s">
        <v>3198</v>
      </c>
      <c r="BK155" s="208" t="s">
        <v>3198</v>
      </c>
      <c r="BL155" s="208" t="s">
        <v>3198</v>
      </c>
      <c r="BM155" s="208" t="s">
        <v>3198</v>
      </c>
      <c r="BN155" s="208" t="s">
        <v>3201</v>
      </c>
      <c r="BO155" s="208" t="s">
        <v>3259</v>
      </c>
      <c r="BP155" s="208" t="s">
        <v>3201</v>
      </c>
      <c r="BQ155" s="208" t="s">
        <v>3201</v>
      </c>
      <c r="BR155" s="208" t="s">
        <v>3201</v>
      </c>
      <c r="BS155" s="208" t="s">
        <v>3201</v>
      </c>
      <c r="BT155" s="208" t="s">
        <v>3201</v>
      </c>
      <c r="BU155" s="208" t="s">
        <v>3201</v>
      </c>
      <c r="BV155" s="208" t="s">
        <v>3201</v>
      </c>
      <c r="BW155" s="208" t="s">
        <v>3201</v>
      </c>
      <c r="BX155" s="72" t="s">
        <v>3233</v>
      </c>
      <c r="BY155" s="207" t="s">
        <v>3232</v>
      </c>
      <c r="BZ155" s="207" t="s">
        <v>3231</v>
      </c>
      <c r="CA155" s="207" t="s">
        <v>3229</v>
      </c>
      <c r="CB155" s="207" t="s">
        <v>3230</v>
      </c>
      <c r="CC155" s="234" t="s">
        <v>3228</v>
      </c>
      <c r="CD155" s="208" t="s">
        <v>3136</v>
      </c>
      <c r="CE155" s="208" t="s">
        <v>3147</v>
      </c>
      <c r="CF155" s="208" t="s">
        <v>3254</v>
      </c>
      <c r="CG155" s="207" t="s">
        <v>3373</v>
      </c>
      <c r="CH155" s="208" t="s">
        <v>3239</v>
      </c>
      <c r="CI155" s="208" t="s">
        <v>3240</v>
      </c>
      <c r="CJ155" s="212" t="s">
        <v>3256</v>
      </c>
      <c r="CK155" s="208" t="s">
        <v>3243</v>
      </c>
      <c r="CL155" s="208" t="s">
        <v>3372</v>
      </c>
      <c r="CO155" s="208" t="s">
        <v>3251</v>
      </c>
      <c r="CP155" s="208" t="s">
        <v>3251</v>
      </c>
    </row>
    <row r="156" spans="1:94">
      <c r="A156">
        <v>280</v>
      </c>
      <c r="B156">
        <v>4</v>
      </c>
      <c r="C156" t="s">
        <v>65</v>
      </c>
      <c r="D156" t="s">
        <v>66</v>
      </c>
      <c r="E156" t="e">
        <f t="shared" ref="E156:E167" si="5">IF(F156=F155,E155,E155+1)</f>
        <v>#REF!</v>
      </c>
      <c r="F156" t="s">
        <v>66</v>
      </c>
      <c r="K156" s="1" t="s">
        <v>2373</v>
      </c>
      <c r="L156" s="1">
        <f>VLOOKUP(K156,context!K$2:N$349,3,FALSE)</f>
        <v>0</v>
      </c>
      <c r="M156" s="1">
        <f>VLOOKUP(K156,context!K$2:N$349,4,FALSE)</f>
        <v>-1</v>
      </c>
      <c r="N156" s="205" t="s">
        <v>3164</v>
      </c>
      <c r="O156" s="211" t="s">
        <v>3147</v>
      </c>
      <c r="P156" s="209" t="s">
        <v>3147</v>
      </c>
      <c r="Q156" s="205" t="s">
        <v>3147</v>
      </c>
      <c r="R156" s="72" t="s">
        <v>3144</v>
      </c>
      <c r="S156" s="208" t="s">
        <v>3136</v>
      </c>
      <c r="T156" s="210" t="s">
        <v>3144</v>
      </c>
      <c r="U156" s="208" t="s">
        <v>3146</v>
      </c>
      <c r="V156" s="72" t="s">
        <v>3145</v>
      </c>
      <c r="W156" s="210" t="s">
        <v>3142</v>
      </c>
      <c r="X156" s="208" t="s">
        <v>3139</v>
      </c>
      <c r="Y156" s="209" t="s">
        <v>3139</v>
      </c>
      <c r="Z156" s="206" t="s">
        <v>3152</v>
      </c>
      <c r="AA156" s="211" t="s">
        <v>3147</v>
      </c>
      <c r="AB156" s="207" t="s">
        <v>3152</v>
      </c>
      <c r="AC156" s="207" t="s">
        <v>3147</v>
      </c>
      <c r="AD156" s="207" t="s">
        <v>3146</v>
      </c>
      <c r="AE156" s="210" t="s">
        <v>3171</v>
      </c>
      <c r="AF156" s="210" t="s">
        <v>3173</v>
      </c>
      <c r="AG156" s="72" t="s">
        <v>3163</v>
      </c>
      <c r="AH156" s="72" t="s">
        <v>3160</v>
      </c>
      <c r="AI156" s="72" t="s">
        <v>3160</v>
      </c>
      <c r="AJ156" s="72" t="s">
        <v>3257</v>
      </c>
      <c r="AK156" s="72" t="s">
        <v>3179</v>
      </c>
      <c r="AL156" s="210" t="s">
        <v>3181</v>
      </c>
      <c r="AM156" s="72" t="s">
        <v>3180</v>
      </c>
      <c r="AN156" s="208" t="s">
        <v>3152</v>
      </c>
      <c r="AO156" s="208" t="s">
        <v>3136</v>
      </c>
      <c r="AP156" s="234" t="s">
        <v>3140</v>
      </c>
      <c r="AQ156" s="208" t="s">
        <v>3136</v>
      </c>
      <c r="AR156" s="208" t="s">
        <v>3136</v>
      </c>
      <c r="AS156" s="208" t="s">
        <v>3136</v>
      </c>
      <c r="AT156" s="208" t="s">
        <v>3136</v>
      </c>
      <c r="AU156" s="208" t="s">
        <v>3136</v>
      </c>
      <c r="AV156" s="208" t="s">
        <v>3136</v>
      </c>
      <c r="AW156" s="208" t="s">
        <v>3136</v>
      </c>
      <c r="AX156" s="210" t="s">
        <v>3184</v>
      </c>
      <c r="AY156" s="208" t="s">
        <v>3198</v>
      </c>
      <c r="AZ156" s="208" t="s">
        <v>3198</v>
      </c>
      <c r="BA156" s="208" t="s">
        <v>3198</v>
      </c>
      <c r="BB156" s="210" t="s">
        <v>3198</v>
      </c>
      <c r="BH156" s="210" t="s">
        <v>3198</v>
      </c>
      <c r="BI156" s="210" t="s">
        <v>3198</v>
      </c>
      <c r="BJ156" s="208" t="s">
        <v>3198</v>
      </c>
      <c r="BK156" s="208" t="s">
        <v>3198</v>
      </c>
      <c r="BL156" s="208" t="s">
        <v>3198</v>
      </c>
      <c r="BM156" s="208" t="s">
        <v>3198</v>
      </c>
      <c r="BN156" s="208" t="s">
        <v>3201</v>
      </c>
      <c r="BO156" s="208" t="s">
        <v>3259</v>
      </c>
      <c r="BP156" s="208" t="s">
        <v>3201</v>
      </c>
      <c r="BQ156" s="208" t="s">
        <v>3201</v>
      </c>
      <c r="BR156" s="208" t="s">
        <v>3201</v>
      </c>
      <c r="BS156" s="208" t="s">
        <v>3201</v>
      </c>
      <c r="BT156" s="208" t="s">
        <v>3201</v>
      </c>
      <c r="BU156" s="208" t="s">
        <v>3201</v>
      </c>
      <c r="BV156" s="208" t="s">
        <v>3201</v>
      </c>
      <c r="BW156" s="208" t="s">
        <v>3201</v>
      </c>
      <c r="BX156" s="72" t="s">
        <v>3233</v>
      </c>
      <c r="BY156" s="207" t="s">
        <v>3232</v>
      </c>
      <c r="BZ156" s="207" t="s">
        <v>3231</v>
      </c>
      <c r="CA156" s="207" t="s">
        <v>3229</v>
      </c>
      <c r="CB156" s="207" t="s">
        <v>3230</v>
      </c>
      <c r="CC156" s="234" t="s">
        <v>3228</v>
      </c>
      <c r="CD156" s="208" t="s">
        <v>3136</v>
      </c>
      <c r="CE156" s="208" t="s">
        <v>3147</v>
      </c>
      <c r="CF156" s="208" t="s">
        <v>3254</v>
      </c>
      <c r="CG156" s="207" t="s">
        <v>3373</v>
      </c>
      <c r="CH156" s="208" t="s">
        <v>3239</v>
      </c>
      <c r="CI156" s="207" t="s">
        <v>3240</v>
      </c>
      <c r="CJ156" s="212" t="s">
        <v>3256</v>
      </c>
      <c r="CK156" s="208" t="s">
        <v>3243</v>
      </c>
      <c r="CL156" s="208" t="s">
        <v>3372</v>
      </c>
      <c r="CO156" s="208" t="s">
        <v>3251</v>
      </c>
      <c r="CP156" s="208" t="s">
        <v>3251</v>
      </c>
    </row>
    <row r="157" spans="1:94">
      <c r="A157">
        <v>282</v>
      </c>
      <c r="B157">
        <v>4</v>
      </c>
      <c r="C157" t="s">
        <v>65</v>
      </c>
      <c r="D157" t="s">
        <v>66</v>
      </c>
      <c r="E157" t="e">
        <f t="shared" si="5"/>
        <v>#REF!</v>
      </c>
      <c r="F157" t="s">
        <v>66</v>
      </c>
      <c r="K157" s="1" t="s">
        <v>408</v>
      </c>
      <c r="L157" s="1">
        <f>VLOOKUP(K157,context!K$2:N$349,3,FALSE)</f>
        <v>0</v>
      </c>
      <c r="M157" s="1">
        <f>VLOOKUP(K157,context!K$2:N$349,4,FALSE)</f>
        <v>-1</v>
      </c>
      <c r="N157" s="205" t="s">
        <v>3164</v>
      </c>
      <c r="O157" s="211" t="s">
        <v>3147</v>
      </c>
      <c r="P157" s="209" t="s">
        <v>3147</v>
      </c>
      <c r="Q157" s="205" t="s">
        <v>3147</v>
      </c>
      <c r="R157" s="72" t="s">
        <v>3144</v>
      </c>
      <c r="S157" s="208" t="s">
        <v>3136</v>
      </c>
      <c r="T157" s="210" t="s">
        <v>3144</v>
      </c>
      <c r="U157" s="208" t="s">
        <v>3146</v>
      </c>
      <c r="V157" s="72" t="s">
        <v>3145</v>
      </c>
      <c r="W157" s="210" t="s">
        <v>3142</v>
      </c>
      <c r="X157" s="208" t="s">
        <v>3139</v>
      </c>
      <c r="Y157" s="209" t="s">
        <v>3139</v>
      </c>
      <c r="Z157" s="206" t="s">
        <v>3152</v>
      </c>
      <c r="AA157" s="211" t="s">
        <v>3147</v>
      </c>
      <c r="AB157" s="207" t="s">
        <v>3152</v>
      </c>
      <c r="AC157" s="207" t="s">
        <v>3147</v>
      </c>
      <c r="AD157" s="207" t="s">
        <v>3146</v>
      </c>
      <c r="AE157" s="210" t="s">
        <v>3171</v>
      </c>
      <c r="AF157" s="210" t="s">
        <v>3173</v>
      </c>
      <c r="AG157" s="72" t="s">
        <v>3163</v>
      </c>
      <c r="AH157" s="72" t="s">
        <v>3160</v>
      </c>
      <c r="AI157" s="72" t="s">
        <v>3160</v>
      </c>
      <c r="AJ157" s="72" t="s">
        <v>3257</v>
      </c>
      <c r="AK157" s="72" t="s">
        <v>3179</v>
      </c>
      <c r="AL157" s="210" t="s">
        <v>3181</v>
      </c>
      <c r="AM157" s="72" t="s">
        <v>3180</v>
      </c>
      <c r="AN157" s="208" t="s">
        <v>3152</v>
      </c>
      <c r="AO157" s="208" t="s">
        <v>3136</v>
      </c>
      <c r="AP157" s="234" t="s">
        <v>3140</v>
      </c>
      <c r="AQ157" s="208" t="s">
        <v>3136</v>
      </c>
      <c r="AR157" s="208" t="s">
        <v>3136</v>
      </c>
      <c r="AS157" s="208" t="s">
        <v>3136</v>
      </c>
      <c r="AT157" s="208" t="s">
        <v>3136</v>
      </c>
      <c r="AU157" s="208" t="s">
        <v>3136</v>
      </c>
      <c r="AV157" s="208" t="s">
        <v>3136</v>
      </c>
      <c r="AW157" s="208" t="s">
        <v>3136</v>
      </c>
      <c r="AX157" s="210" t="s">
        <v>3184</v>
      </c>
      <c r="AY157" s="208" t="s">
        <v>3198</v>
      </c>
      <c r="AZ157" s="208" t="s">
        <v>3198</v>
      </c>
      <c r="BA157" s="208" t="s">
        <v>3198</v>
      </c>
      <c r="BB157" s="210" t="s">
        <v>3198</v>
      </c>
      <c r="BH157" s="210" t="s">
        <v>3198</v>
      </c>
      <c r="BI157" s="210" t="s">
        <v>3198</v>
      </c>
      <c r="BJ157" s="208" t="s">
        <v>3198</v>
      </c>
      <c r="BK157" s="208" t="s">
        <v>3198</v>
      </c>
      <c r="BL157" s="208" t="s">
        <v>3198</v>
      </c>
      <c r="BM157" s="208" t="s">
        <v>3198</v>
      </c>
      <c r="BN157" s="208" t="s">
        <v>3201</v>
      </c>
      <c r="BO157" s="208" t="s">
        <v>3259</v>
      </c>
      <c r="BP157" s="208" t="s">
        <v>3201</v>
      </c>
      <c r="BQ157" s="208" t="s">
        <v>3201</v>
      </c>
      <c r="BR157" s="208" t="s">
        <v>3201</v>
      </c>
      <c r="BS157" s="208" t="s">
        <v>3201</v>
      </c>
      <c r="BT157" s="208" t="s">
        <v>3201</v>
      </c>
      <c r="BU157" s="208" t="s">
        <v>3201</v>
      </c>
      <c r="BV157" s="208" t="s">
        <v>3201</v>
      </c>
      <c r="BW157" s="208" t="s">
        <v>3201</v>
      </c>
      <c r="BX157" s="72" t="s">
        <v>3233</v>
      </c>
      <c r="BY157" s="207" t="s">
        <v>3232</v>
      </c>
      <c r="BZ157" s="207" t="s">
        <v>3231</v>
      </c>
      <c r="CA157" s="207" t="s">
        <v>3229</v>
      </c>
      <c r="CB157" s="207" t="s">
        <v>3230</v>
      </c>
      <c r="CC157" s="234" t="s">
        <v>3228</v>
      </c>
      <c r="CD157" s="208" t="s">
        <v>3136</v>
      </c>
      <c r="CE157" s="208" t="s">
        <v>3147</v>
      </c>
      <c r="CF157" s="208" t="s">
        <v>3254</v>
      </c>
      <c r="CG157" s="207" t="s">
        <v>3373</v>
      </c>
      <c r="CH157" s="208" t="s">
        <v>3239</v>
      </c>
      <c r="CI157" s="207" t="s">
        <v>3240</v>
      </c>
      <c r="CJ157" s="212" t="s">
        <v>3256</v>
      </c>
      <c r="CK157" s="208" t="s">
        <v>3243</v>
      </c>
      <c r="CL157" s="208" t="s">
        <v>3372</v>
      </c>
      <c r="CO157" s="208" t="s">
        <v>3251</v>
      </c>
      <c r="CP157" s="208" t="s">
        <v>3251</v>
      </c>
    </row>
    <row r="158" spans="1:94">
      <c r="A158">
        <v>314</v>
      </c>
      <c r="B158">
        <v>4</v>
      </c>
      <c r="C158" t="s">
        <v>65</v>
      </c>
      <c r="D158" t="s">
        <v>66</v>
      </c>
      <c r="E158" t="e">
        <f t="shared" si="5"/>
        <v>#REF!</v>
      </c>
      <c r="F158" t="s">
        <v>66</v>
      </c>
      <c r="K158" s="1" t="s">
        <v>2275</v>
      </c>
      <c r="L158" s="1">
        <f>VLOOKUP(K158,context!K$2:N$349,3,FALSE)</f>
        <v>0</v>
      </c>
      <c r="M158" s="1">
        <f>VLOOKUP(K158,context!K$2:N$349,4,FALSE)</f>
        <v>-1</v>
      </c>
      <c r="N158" s="205" t="s">
        <v>3164</v>
      </c>
      <c r="O158" s="211" t="s">
        <v>3147</v>
      </c>
      <c r="P158" s="209" t="s">
        <v>3147</v>
      </c>
      <c r="Q158" s="205" t="s">
        <v>3147</v>
      </c>
      <c r="R158" s="72" t="s">
        <v>3144</v>
      </c>
      <c r="S158" s="208" t="s">
        <v>3136</v>
      </c>
      <c r="T158" s="210" t="s">
        <v>3144</v>
      </c>
      <c r="U158" s="208" t="s">
        <v>3146</v>
      </c>
      <c r="V158" s="72" t="s">
        <v>3145</v>
      </c>
      <c r="W158" s="72" t="s">
        <v>3142</v>
      </c>
      <c r="X158" s="210" t="s">
        <v>3139</v>
      </c>
      <c r="Y158" s="211" t="s">
        <v>3139</v>
      </c>
      <c r="Z158" s="205" t="s">
        <v>3152</v>
      </c>
      <c r="AA158" s="211" t="s">
        <v>3147</v>
      </c>
      <c r="AB158" s="207" t="s">
        <v>3152</v>
      </c>
      <c r="AC158" s="207" t="s">
        <v>3147</v>
      </c>
      <c r="AD158" s="207" t="s">
        <v>3146</v>
      </c>
      <c r="AE158" s="210" t="s">
        <v>3171</v>
      </c>
      <c r="AF158" s="210" t="s">
        <v>3173</v>
      </c>
      <c r="AG158" s="72" t="s">
        <v>3163</v>
      </c>
      <c r="AH158" s="72" t="s">
        <v>3160</v>
      </c>
      <c r="AI158" s="72" t="s">
        <v>3160</v>
      </c>
      <c r="AJ158" s="72" t="s">
        <v>3257</v>
      </c>
      <c r="AK158" s="72" t="s">
        <v>3179</v>
      </c>
      <c r="AL158" s="210" t="s">
        <v>3181</v>
      </c>
      <c r="AM158" s="72" t="s">
        <v>3180</v>
      </c>
      <c r="AN158" s="208" t="s">
        <v>3152</v>
      </c>
      <c r="AO158" s="208" t="s">
        <v>3136</v>
      </c>
      <c r="AP158" s="234" t="s">
        <v>3140</v>
      </c>
      <c r="AQ158" s="208" t="s">
        <v>3136</v>
      </c>
      <c r="AR158" s="208" t="s">
        <v>3136</v>
      </c>
      <c r="AS158" s="208" t="s">
        <v>3136</v>
      </c>
      <c r="AT158" s="208" t="s">
        <v>3136</v>
      </c>
      <c r="AU158" s="208" t="s">
        <v>3136</v>
      </c>
      <c r="AV158" s="208" t="s">
        <v>3136</v>
      </c>
      <c r="AW158" s="208" t="s">
        <v>3136</v>
      </c>
      <c r="AX158" s="210" t="s">
        <v>3184</v>
      </c>
      <c r="AY158" s="208" t="s">
        <v>3198</v>
      </c>
      <c r="AZ158" s="208" t="s">
        <v>3198</v>
      </c>
      <c r="BA158" s="208" t="s">
        <v>3198</v>
      </c>
      <c r="BB158" s="208" t="s">
        <v>3198</v>
      </c>
      <c r="BH158" s="210" t="s">
        <v>3198</v>
      </c>
      <c r="BI158" s="210" t="s">
        <v>3198</v>
      </c>
      <c r="BJ158" s="208" t="s">
        <v>3198</v>
      </c>
      <c r="BK158" s="208" t="s">
        <v>3198</v>
      </c>
      <c r="BL158" s="208" t="s">
        <v>3198</v>
      </c>
      <c r="BM158" s="208" t="s">
        <v>3198</v>
      </c>
      <c r="BN158" s="210" t="s">
        <v>3201</v>
      </c>
      <c r="BO158" s="208" t="s">
        <v>3259</v>
      </c>
      <c r="BP158" s="210" t="s">
        <v>3201</v>
      </c>
      <c r="BQ158" s="208" t="s">
        <v>3201</v>
      </c>
      <c r="BR158" s="208" t="s">
        <v>3201</v>
      </c>
      <c r="BS158" s="208" t="s">
        <v>3201</v>
      </c>
      <c r="BT158" s="208" t="s">
        <v>3201</v>
      </c>
      <c r="BU158" s="208" t="s">
        <v>3201</v>
      </c>
      <c r="BV158" s="208" t="s">
        <v>3201</v>
      </c>
      <c r="BW158" s="208" t="s">
        <v>3201</v>
      </c>
      <c r="BX158" s="72" t="s">
        <v>3233</v>
      </c>
      <c r="BY158" s="207" t="s">
        <v>3232</v>
      </c>
      <c r="BZ158" s="207" t="s">
        <v>3231</v>
      </c>
      <c r="CA158" s="207" t="s">
        <v>3229</v>
      </c>
      <c r="CB158" s="207" t="s">
        <v>3230</v>
      </c>
      <c r="CC158" s="234" t="s">
        <v>3228</v>
      </c>
      <c r="CD158" s="208" t="s">
        <v>3136</v>
      </c>
      <c r="CE158" s="208" t="s">
        <v>3147</v>
      </c>
      <c r="CF158" s="208" t="s">
        <v>3254</v>
      </c>
      <c r="CG158" s="207" t="s">
        <v>3373</v>
      </c>
      <c r="CH158" s="208" t="s">
        <v>3239</v>
      </c>
      <c r="CI158" s="207" t="s">
        <v>3240</v>
      </c>
      <c r="CJ158" s="212" t="s">
        <v>3256</v>
      </c>
      <c r="CK158" s="208" t="s">
        <v>3243</v>
      </c>
      <c r="CL158" s="208" t="s">
        <v>3372</v>
      </c>
      <c r="CO158" s="208" t="s">
        <v>3251</v>
      </c>
      <c r="CP158" s="208" t="s">
        <v>3251</v>
      </c>
    </row>
    <row r="159" spans="1:94">
      <c r="A159">
        <v>26</v>
      </c>
      <c r="B159">
        <v>2</v>
      </c>
      <c r="C159" t="s">
        <v>688</v>
      </c>
      <c r="D159" t="s">
        <v>866</v>
      </c>
      <c r="E159" t="e">
        <f t="shared" si="5"/>
        <v>#REF!</v>
      </c>
      <c r="F159" t="s">
        <v>195</v>
      </c>
      <c r="K159" s="1" t="s">
        <v>638</v>
      </c>
      <c r="L159" s="1">
        <f>VLOOKUP(K159,context!K$2:N$349,3,FALSE)</f>
        <v>0</v>
      </c>
      <c r="M159" s="1">
        <f>VLOOKUP(K159,context!K$2:N$349,4,FALSE)</f>
        <v>-1</v>
      </c>
      <c r="N159" s="205" t="s">
        <v>3164</v>
      </c>
      <c r="O159" s="211" t="s">
        <v>3147</v>
      </c>
      <c r="P159" s="209" t="s">
        <v>3147</v>
      </c>
      <c r="Q159" s="205" t="s">
        <v>3147</v>
      </c>
      <c r="R159" s="72" t="s">
        <v>3144</v>
      </c>
      <c r="S159" s="72" t="s">
        <v>3136</v>
      </c>
      <c r="T159" s="210" t="s">
        <v>3144</v>
      </c>
      <c r="U159" s="210" t="s">
        <v>3146</v>
      </c>
      <c r="V159" s="72" t="s">
        <v>3145</v>
      </c>
      <c r="W159" s="210" t="s">
        <v>3142</v>
      </c>
      <c r="X159" s="210" t="s">
        <v>3139</v>
      </c>
      <c r="Y159" s="211" t="s">
        <v>3139</v>
      </c>
      <c r="Z159" s="206" t="s">
        <v>3152</v>
      </c>
      <c r="AA159" s="211" t="s">
        <v>3147</v>
      </c>
      <c r="AB159" s="207" t="s">
        <v>3152</v>
      </c>
      <c r="AC159" s="207" t="s">
        <v>3147</v>
      </c>
      <c r="AD159" s="207" t="s">
        <v>3146</v>
      </c>
      <c r="AE159" s="210" t="s">
        <v>3171</v>
      </c>
      <c r="AF159" s="210" t="s">
        <v>3173</v>
      </c>
      <c r="AG159" s="72" t="s">
        <v>3163</v>
      </c>
      <c r="AH159" s="72" t="s">
        <v>3160</v>
      </c>
      <c r="AI159" s="72" t="s">
        <v>3160</v>
      </c>
      <c r="AJ159" s="72" t="s">
        <v>3257</v>
      </c>
      <c r="AK159" s="72" t="s">
        <v>3179</v>
      </c>
      <c r="AL159" s="210" t="s">
        <v>3181</v>
      </c>
      <c r="AM159" s="72" t="s">
        <v>3180</v>
      </c>
      <c r="AN159" s="208" t="s">
        <v>3152</v>
      </c>
      <c r="AO159" s="208" t="s">
        <v>3136</v>
      </c>
      <c r="AP159" s="234" t="s">
        <v>3140</v>
      </c>
      <c r="AQ159" s="208" t="s">
        <v>3136</v>
      </c>
      <c r="AR159" s="208" t="s">
        <v>3136</v>
      </c>
      <c r="AS159" s="208" t="s">
        <v>3136</v>
      </c>
      <c r="AT159" s="208" t="s">
        <v>3136</v>
      </c>
      <c r="AU159" s="208" t="s">
        <v>3136</v>
      </c>
      <c r="AV159" s="208" t="s">
        <v>3136</v>
      </c>
      <c r="AW159" s="208" t="s">
        <v>3136</v>
      </c>
      <c r="BH159" s="210" t="s">
        <v>3198</v>
      </c>
      <c r="BI159" s="210" t="s">
        <v>3198</v>
      </c>
      <c r="BJ159" s="208" t="s">
        <v>3198</v>
      </c>
      <c r="BK159" s="208" t="s">
        <v>3198</v>
      </c>
      <c r="BL159" s="208" t="s">
        <v>3198</v>
      </c>
      <c r="BM159" s="208" t="s">
        <v>3198</v>
      </c>
      <c r="BN159" s="208" t="s">
        <v>3201</v>
      </c>
      <c r="BO159" s="208" t="s">
        <v>3259</v>
      </c>
      <c r="BP159" s="208" t="s">
        <v>3201</v>
      </c>
      <c r="BQ159" s="208" t="s">
        <v>3201</v>
      </c>
      <c r="BR159" s="208" t="s">
        <v>3201</v>
      </c>
      <c r="BS159" s="208" t="s">
        <v>3201</v>
      </c>
      <c r="BT159" s="208" t="s">
        <v>3201</v>
      </c>
      <c r="BU159" s="208" t="s">
        <v>3201</v>
      </c>
      <c r="BV159" s="208" t="s">
        <v>3201</v>
      </c>
      <c r="BW159" s="208" t="s">
        <v>3201</v>
      </c>
      <c r="BX159" s="72" t="s">
        <v>3233</v>
      </c>
      <c r="BY159" s="207" t="s">
        <v>3232</v>
      </c>
      <c r="BZ159" s="207" t="s">
        <v>3231</v>
      </c>
      <c r="CA159" s="207" t="s">
        <v>3229</v>
      </c>
      <c r="CB159" s="207" t="s">
        <v>3230</v>
      </c>
      <c r="CC159" s="234" t="s">
        <v>3228</v>
      </c>
      <c r="CD159" s="208" t="s">
        <v>3136</v>
      </c>
      <c r="CE159" s="208" t="s">
        <v>3147</v>
      </c>
      <c r="CF159" s="208" t="s">
        <v>3254</v>
      </c>
      <c r="CG159" s="207" t="s">
        <v>3373</v>
      </c>
      <c r="CH159" s="208" t="s">
        <v>3239</v>
      </c>
      <c r="CI159" s="207" t="s">
        <v>3240</v>
      </c>
      <c r="CJ159" s="212" t="s">
        <v>3256</v>
      </c>
      <c r="CK159" s="208" t="s">
        <v>3243</v>
      </c>
      <c r="CL159" s="208" t="s">
        <v>3372</v>
      </c>
      <c r="CO159" s="208" t="s">
        <v>3251</v>
      </c>
      <c r="CP159" s="208" t="s">
        <v>3251</v>
      </c>
    </row>
    <row r="160" spans="1:94">
      <c r="A160">
        <v>67</v>
      </c>
      <c r="B160">
        <v>3</v>
      </c>
      <c r="C160" t="s">
        <v>189</v>
      </c>
      <c r="D160" t="s">
        <v>866</v>
      </c>
      <c r="E160" t="e">
        <f t="shared" si="5"/>
        <v>#REF!</v>
      </c>
      <c r="F160" t="s">
        <v>195</v>
      </c>
      <c r="K160" s="1" t="s">
        <v>251</v>
      </c>
      <c r="L160" s="1">
        <f>VLOOKUP(K160,context!K$2:N$349,3,FALSE)</f>
        <v>0</v>
      </c>
      <c r="M160" s="1">
        <f>VLOOKUP(K160,context!K$2:N$349,4,FALSE)</f>
        <v>-1</v>
      </c>
      <c r="N160" s="205" t="s">
        <v>3164</v>
      </c>
      <c r="O160" s="211" t="s">
        <v>3147</v>
      </c>
      <c r="P160" s="209" t="s">
        <v>3147</v>
      </c>
      <c r="Q160" s="205" t="s">
        <v>3147</v>
      </c>
      <c r="R160" s="72" t="s">
        <v>3144</v>
      </c>
      <c r="S160" s="208" t="s">
        <v>3136</v>
      </c>
      <c r="T160" s="210" t="s">
        <v>3144</v>
      </c>
      <c r="U160" s="208" t="s">
        <v>3146</v>
      </c>
      <c r="V160" s="207" t="s">
        <v>3145</v>
      </c>
      <c r="W160" s="210" t="s">
        <v>3142</v>
      </c>
      <c r="X160" s="210" t="s">
        <v>3139</v>
      </c>
      <c r="Y160" s="209" t="s">
        <v>3139</v>
      </c>
      <c r="Z160" s="206" t="s">
        <v>3152</v>
      </c>
      <c r="AA160" s="211" t="s">
        <v>3147</v>
      </c>
      <c r="AB160" s="207" t="s">
        <v>3152</v>
      </c>
      <c r="AC160" s="207" t="s">
        <v>3147</v>
      </c>
      <c r="AD160" s="207" t="s">
        <v>3146</v>
      </c>
      <c r="AE160" s="210" t="s">
        <v>3171</v>
      </c>
      <c r="AF160" s="210" t="s">
        <v>3173</v>
      </c>
      <c r="AG160" s="72" t="s">
        <v>3163</v>
      </c>
      <c r="AH160" s="72" t="s">
        <v>3160</v>
      </c>
      <c r="AI160" s="72" t="s">
        <v>3160</v>
      </c>
      <c r="AJ160" s="72" t="s">
        <v>3257</v>
      </c>
      <c r="AK160" s="72" t="s">
        <v>3179</v>
      </c>
      <c r="AL160" s="210" t="s">
        <v>3181</v>
      </c>
      <c r="AM160" s="72" t="s">
        <v>3180</v>
      </c>
      <c r="AN160" s="208" t="s">
        <v>3152</v>
      </c>
      <c r="AO160" s="208" t="s">
        <v>3136</v>
      </c>
      <c r="AP160" s="234" t="s">
        <v>3140</v>
      </c>
      <c r="AQ160" s="208" t="s">
        <v>3136</v>
      </c>
      <c r="AR160" s="208" t="s">
        <v>3136</v>
      </c>
      <c r="AS160" s="208" t="s">
        <v>3136</v>
      </c>
      <c r="AT160" s="208" t="s">
        <v>3136</v>
      </c>
      <c r="AU160" s="208" t="s">
        <v>3136</v>
      </c>
      <c r="AV160" s="208" t="s">
        <v>3136</v>
      </c>
      <c r="AW160" s="208" t="s">
        <v>3136</v>
      </c>
      <c r="BH160" s="210" t="s">
        <v>3198</v>
      </c>
      <c r="BI160" s="210" t="s">
        <v>3198</v>
      </c>
      <c r="BJ160" s="208" t="s">
        <v>3198</v>
      </c>
      <c r="BK160" s="208" t="s">
        <v>3198</v>
      </c>
      <c r="BL160" s="208" t="s">
        <v>3198</v>
      </c>
      <c r="BM160" s="208" t="s">
        <v>3198</v>
      </c>
      <c r="BN160" s="208" t="s">
        <v>3201</v>
      </c>
      <c r="BO160" s="208" t="s">
        <v>3259</v>
      </c>
      <c r="BP160" s="208" t="s">
        <v>3201</v>
      </c>
      <c r="BQ160" s="208" t="s">
        <v>3201</v>
      </c>
      <c r="BR160" s="208" t="s">
        <v>3201</v>
      </c>
      <c r="BS160" s="208" t="s">
        <v>3201</v>
      </c>
      <c r="BT160" s="208" t="s">
        <v>3201</v>
      </c>
      <c r="BU160" s="208" t="s">
        <v>3201</v>
      </c>
      <c r="BV160" s="208" t="s">
        <v>3201</v>
      </c>
      <c r="BW160" s="208" t="s">
        <v>3201</v>
      </c>
      <c r="BX160" s="72" t="s">
        <v>3233</v>
      </c>
      <c r="BY160" s="207" t="s">
        <v>3232</v>
      </c>
      <c r="BZ160" s="207" t="s">
        <v>3231</v>
      </c>
      <c r="CA160" s="207" t="s">
        <v>3229</v>
      </c>
      <c r="CB160" s="207" t="s">
        <v>3230</v>
      </c>
      <c r="CC160" s="234" t="s">
        <v>3228</v>
      </c>
      <c r="CD160" s="210" t="s">
        <v>3136</v>
      </c>
      <c r="CE160" s="210" t="s">
        <v>3147</v>
      </c>
      <c r="CF160" s="210" t="s">
        <v>3254</v>
      </c>
      <c r="CG160" s="207" t="s">
        <v>3373</v>
      </c>
      <c r="CH160" s="208" t="s">
        <v>3239</v>
      </c>
      <c r="CI160" s="207" t="s">
        <v>3240</v>
      </c>
      <c r="CJ160" s="212" t="s">
        <v>3256</v>
      </c>
      <c r="CK160" s="208" t="s">
        <v>3243</v>
      </c>
      <c r="CL160" s="208" t="s">
        <v>3372</v>
      </c>
      <c r="CO160" s="208" t="s">
        <v>3251</v>
      </c>
      <c r="CP160" s="208" t="s">
        <v>3251</v>
      </c>
    </row>
    <row r="161" spans="1:94">
      <c r="A161">
        <v>97</v>
      </c>
      <c r="B161">
        <v>9</v>
      </c>
      <c r="C161" t="s">
        <v>248</v>
      </c>
      <c r="D161" t="s">
        <v>66</v>
      </c>
      <c r="E161" t="e">
        <f t="shared" si="5"/>
        <v>#REF!</v>
      </c>
      <c r="F161" t="s">
        <v>66</v>
      </c>
      <c r="K161" s="1" t="s">
        <v>2577</v>
      </c>
      <c r="L161" s="1">
        <f>VLOOKUP(K161,context!K$2:N$349,3,FALSE)</f>
        <v>0</v>
      </c>
      <c r="M161" s="1">
        <f>VLOOKUP(K161,context!K$2:N$349,4,FALSE)</f>
        <v>-1</v>
      </c>
      <c r="N161" s="205" t="s">
        <v>3164</v>
      </c>
      <c r="O161" s="211" t="s">
        <v>3147</v>
      </c>
      <c r="P161" s="209" t="s">
        <v>3147</v>
      </c>
      <c r="Q161" s="205" t="s">
        <v>3147</v>
      </c>
      <c r="R161" s="72" t="s">
        <v>3144</v>
      </c>
      <c r="S161" s="208" t="s">
        <v>3136</v>
      </c>
      <c r="T161" s="210" t="s">
        <v>3144</v>
      </c>
      <c r="U161" s="208" t="s">
        <v>3146</v>
      </c>
      <c r="V161" s="72" t="s">
        <v>3145</v>
      </c>
      <c r="W161" s="210" t="s">
        <v>3142</v>
      </c>
      <c r="X161" s="210" t="s">
        <v>3139</v>
      </c>
      <c r="Y161" s="209" t="s">
        <v>3139</v>
      </c>
      <c r="Z161" s="209" t="s">
        <v>3152</v>
      </c>
      <c r="AA161" s="211" t="s">
        <v>3147</v>
      </c>
      <c r="AB161" s="208" t="s">
        <v>3152</v>
      </c>
      <c r="AC161" s="208" t="s">
        <v>3147</v>
      </c>
      <c r="AD161" s="208" t="s">
        <v>3146</v>
      </c>
      <c r="AE161" s="208" t="s">
        <v>3171</v>
      </c>
      <c r="AF161" s="208" t="s">
        <v>3173</v>
      </c>
      <c r="AG161" s="72" t="s">
        <v>3163</v>
      </c>
      <c r="AH161" s="72" t="s">
        <v>3160</v>
      </c>
      <c r="AI161" s="72" t="s">
        <v>3160</v>
      </c>
      <c r="AJ161" s="72" t="s">
        <v>3257</v>
      </c>
      <c r="AK161" s="72" t="s">
        <v>3179</v>
      </c>
      <c r="AL161" s="210" t="s">
        <v>3181</v>
      </c>
      <c r="AM161" s="72" t="s">
        <v>3180</v>
      </c>
      <c r="AN161" s="208" t="s">
        <v>3152</v>
      </c>
      <c r="AO161" s="208" t="s">
        <v>3136</v>
      </c>
      <c r="AP161" s="234" t="s">
        <v>3140</v>
      </c>
      <c r="AQ161" s="208" t="s">
        <v>3136</v>
      </c>
      <c r="AR161" s="208" t="s">
        <v>3136</v>
      </c>
      <c r="AS161" s="208" t="s">
        <v>3136</v>
      </c>
      <c r="AT161" s="208" t="s">
        <v>3136</v>
      </c>
      <c r="AU161" s="208" t="s">
        <v>3136</v>
      </c>
      <c r="AV161" s="208" t="s">
        <v>3136</v>
      </c>
      <c r="AW161" s="208" t="s">
        <v>3136</v>
      </c>
      <c r="BH161" s="210" t="s">
        <v>3198</v>
      </c>
      <c r="BI161" s="210" t="s">
        <v>3198</v>
      </c>
      <c r="BJ161" s="208" t="s">
        <v>3198</v>
      </c>
      <c r="BK161" s="208" t="s">
        <v>3198</v>
      </c>
      <c r="BL161" s="208" t="s">
        <v>3198</v>
      </c>
      <c r="BM161" s="208" t="s">
        <v>3198</v>
      </c>
      <c r="BN161" s="208" t="s">
        <v>3201</v>
      </c>
      <c r="BO161" s="208" t="s">
        <v>3259</v>
      </c>
      <c r="BP161" s="208" t="s">
        <v>3201</v>
      </c>
      <c r="BQ161" s="208" t="s">
        <v>3201</v>
      </c>
      <c r="BR161" s="208" t="s">
        <v>3201</v>
      </c>
      <c r="BS161" s="208" t="s">
        <v>3201</v>
      </c>
      <c r="BT161" s="208" t="s">
        <v>3201</v>
      </c>
      <c r="BU161" s="208" t="s">
        <v>3201</v>
      </c>
      <c r="BV161" s="208" t="s">
        <v>3201</v>
      </c>
      <c r="BW161" s="208" t="s">
        <v>3201</v>
      </c>
      <c r="BX161" s="72" t="s">
        <v>3233</v>
      </c>
      <c r="BY161" s="207" t="s">
        <v>3232</v>
      </c>
      <c r="BZ161" s="207" t="s">
        <v>3231</v>
      </c>
      <c r="CA161" s="207" t="s">
        <v>3229</v>
      </c>
      <c r="CB161" s="207" t="s">
        <v>3230</v>
      </c>
      <c r="CC161" s="234" t="s">
        <v>3228</v>
      </c>
      <c r="CD161" s="210" t="s">
        <v>3136</v>
      </c>
      <c r="CE161" s="210" t="s">
        <v>3147</v>
      </c>
      <c r="CF161" s="210" t="s">
        <v>3254</v>
      </c>
      <c r="CG161" s="207" t="s">
        <v>3373</v>
      </c>
      <c r="CH161" s="208" t="s">
        <v>3239</v>
      </c>
      <c r="CI161" s="207" t="s">
        <v>3240</v>
      </c>
      <c r="CJ161" s="212" t="s">
        <v>3256</v>
      </c>
      <c r="CK161" s="208" t="s">
        <v>3243</v>
      </c>
      <c r="CL161" s="208" t="s">
        <v>3372</v>
      </c>
      <c r="CO161" s="208" t="s">
        <v>3251</v>
      </c>
      <c r="CP161" s="208" t="s">
        <v>3251</v>
      </c>
    </row>
    <row r="162" spans="1:94">
      <c r="A162">
        <v>108</v>
      </c>
      <c r="B162">
        <v>4</v>
      </c>
      <c r="C162" t="s">
        <v>65</v>
      </c>
      <c r="D162" t="s">
        <v>235</v>
      </c>
      <c r="E162" t="e">
        <f t="shared" si="5"/>
        <v>#REF!</v>
      </c>
      <c r="F162" t="s">
        <v>235</v>
      </c>
      <c r="K162" s="1" t="s">
        <v>2224</v>
      </c>
      <c r="L162" s="1">
        <f>VLOOKUP(K162,context!K$2:N$349,3,FALSE)</f>
        <v>0</v>
      </c>
      <c r="M162" s="1">
        <f>VLOOKUP(K162,context!K$2:N$349,4,FALSE)</f>
        <v>-1</v>
      </c>
      <c r="N162" s="205" t="s">
        <v>3164</v>
      </c>
      <c r="O162" s="211" t="s">
        <v>3147</v>
      </c>
      <c r="P162" s="209" t="s">
        <v>3147</v>
      </c>
      <c r="Q162" s="205" t="s">
        <v>3147</v>
      </c>
      <c r="R162" s="72" t="s">
        <v>3144</v>
      </c>
      <c r="S162" s="208" t="s">
        <v>3136</v>
      </c>
      <c r="T162" s="210" t="s">
        <v>3144</v>
      </c>
      <c r="U162" s="208" t="s">
        <v>3146</v>
      </c>
      <c r="V162" s="72" t="s">
        <v>3145</v>
      </c>
      <c r="W162" s="210" t="s">
        <v>3142</v>
      </c>
      <c r="X162" s="210" t="s">
        <v>3139</v>
      </c>
      <c r="Y162" s="209" t="s">
        <v>3139</v>
      </c>
      <c r="Z162" s="206" t="s">
        <v>3152</v>
      </c>
      <c r="AA162" s="211" t="s">
        <v>3147</v>
      </c>
      <c r="AB162" s="207" t="s">
        <v>3152</v>
      </c>
      <c r="AC162" s="207" t="s">
        <v>3147</v>
      </c>
      <c r="AD162" s="207" t="s">
        <v>3146</v>
      </c>
      <c r="AE162" s="210" t="s">
        <v>3171</v>
      </c>
      <c r="AF162" s="210" t="s">
        <v>3173</v>
      </c>
      <c r="AG162" s="72" t="s">
        <v>3163</v>
      </c>
      <c r="AH162" s="72" t="s">
        <v>3160</v>
      </c>
      <c r="AI162" s="72" t="s">
        <v>3160</v>
      </c>
      <c r="AJ162" s="72" t="s">
        <v>3257</v>
      </c>
      <c r="AK162" s="72" t="s">
        <v>3179</v>
      </c>
      <c r="AL162" s="210" t="s">
        <v>3181</v>
      </c>
      <c r="AM162" s="72" t="s">
        <v>3180</v>
      </c>
      <c r="AN162" s="208" t="s">
        <v>3152</v>
      </c>
      <c r="AO162" s="208" t="s">
        <v>3136</v>
      </c>
      <c r="AP162" s="234" t="s">
        <v>3140</v>
      </c>
      <c r="AQ162" s="208" t="s">
        <v>3136</v>
      </c>
      <c r="AR162" s="208" t="s">
        <v>3136</v>
      </c>
      <c r="AS162" s="208" t="s">
        <v>3136</v>
      </c>
      <c r="AT162" s="208" t="s">
        <v>3136</v>
      </c>
      <c r="AU162" s="208" t="s">
        <v>3136</v>
      </c>
      <c r="AV162" s="208" t="s">
        <v>3136</v>
      </c>
      <c r="AW162" s="208" t="s">
        <v>3136</v>
      </c>
      <c r="BH162" s="210" t="s">
        <v>3198</v>
      </c>
      <c r="BI162" s="210" t="s">
        <v>3198</v>
      </c>
      <c r="BJ162" s="208" t="s">
        <v>3198</v>
      </c>
      <c r="BK162" s="208" t="s">
        <v>3198</v>
      </c>
      <c r="BL162" s="208" t="s">
        <v>3198</v>
      </c>
      <c r="BM162" s="208" t="s">
        <v>3198</v>
      </c>
      <c r="BN162" s="208" t="s">
        <v>3201</v>
      </c>
      <c r="BO162" s="208" t="s">
        <v>3259</v>
      </c>
      <c r="BP162" s="208" t="s">
        <v>3201</v>
      </c>
      <c r="BQ162" s="208" t="s">
        <v>3201</v>
      </c>
      <c r="BR162" s="208" t="s">
        <v>3201</v>
      </c>
      <c r="BS162" s="208" t="s">
        <v>3201</v>
      </c>
      <c r="BT162" s="208" t="s">
        <v>3201</v>
      </c>
      <c r="BU162" s="208" t="s">
        <v>3201</v>
      </c>
      <c r="BV162" s="208" t="s">
        <v>3201</v>
      </c>
      <c r="BW162" s="208" t="s">
        <v>3201</v>
      </c>
      <c r="BX162" s="72" t="s">
        <v>3233</v>
      </c>
      <c r="BY162" s="207" t="s">
        <v>3232</v>
      </c>
      <c r="BZ162" s="207" t="s">
        <v>3231</v>
      </c>
      <c r="CA162" s="207" t="s">
        <v>3229</v>
      </c>
      <c r="CB162" s="207" t="s">
        <v>3230</v>
      </c>
      <c r="CC162" s="234" t="s">
        <v>3228</v>
      </c>
      <c r="CD162" s="208" t="s">
        <v>3136</v>
      </c>
      <c r="CE162" s="208" t="s">
        <v>3147</v>
      </c>
      <c r="CF162" s="208" t="s">
        <v>3254</v>
      </c>
      <c r="CG162" s="207" t="s">
        <v>3373</v>
      </c>
      <c r="CH162" s="208" t="s">
        <v>3239</v>
      </c>
      <c r="CI162" s="207" t="s">
        <v>3240</v>
      </c>
      <c r="CJ162" s="212" t="s">
        <v>3256</v>
      </c>
      <c r="CK162" s="208" t="s">
        <v>3243</v>
      </c>
      <c r="CL162" s="208" t="s">
        <v>3372</v>
      </c>
      <c r="CO162" s="208" t="s">
        <v>3251</v>
      </c>
      <c r="CP162" s="208" t="s">
        <v>3251</v>
      </c>
    </row>
    <row r="163" spans="1:94">
      <c r="A163">
        <v>113</v>
      </c>
      <c r="B163">
        <v>4</v>
      </c>
      <c r="C163" t="s">
        <v>65</v>
      </c>
      <c r="D163" t="s">
        <v>266</v>
      </c>
      <c r="E163" t="e">
        <f t="shared" si="5"/>
        <v>#REF!</v>
      </c>
      <c r="F163" t="s">
        <v>266</v>
      </c>
      <c r="K163" s="1" t="s">
        <v>3302</v>
      </c>
      <c r="L163" s="1">
        <f>VLOOKUP(K163,context!K$2:N$349,3,FALSE)</f>
        <v>0</v>
      </c>
      <c r="M163" s="1">
        <f>VLOOKUP(K163,context!K$2:N$349,4,FALSE)</f>
        <v>-1</v>
      </c>
      <c r="N163" s="205" t="s">
        <v>3164</v>
      </c>
      <c r="O163" s="211" t="s">
        <v>3147</v>
      </c>
      <c r="P163" s="209" t="s">
        <v>3147</v>
      </c>
      <c r="Q163" s="205" t="s">
        <v>3147</v>
      </c>
      <c r="R163" s="72" t="s">
        <v>3144</v>
      </c>
      <c r="S163" s="208" t="s">
        <v>3136</v>
      </c>
      <c r="T163" s="210" t="s">
        <v>3144</v>
      </c>
      <c r="U163" s="208" t="s">
        <v>3146</v>
      </c>
      <c r="V163" s="72" t="s">
        <v>3145</v>
      </c>
      <c r="W163" s="210" t="s">
        <v>3142</v>
      </c>
      <c r="X163" s="210" t="s">
        <v>3139</v>
      </c>
      <c r="Y163" s="209" t="s">
        <v>3139</v>
      </c>
      <c r="Z163" s="206" t="s">
        <v>3152</v>
      </c>
      <c r="AA163" s="211" t="s">
        <v>3147</v>
      </c>
      <c r="AB163" s="207" t="s">
        <v>3152</v>
      </c>
      <c r="AC163" s="207" t="s">
        <v>3147</v>
      </c>
      <c r="AD163" s="207" t="s">
        <v>3146</v>
      </c>
      <c r="AE163" s="210" t="s">
        <v>3171</v>
      </c>
      <c r="AF163" s="210" t="s">
        <v>3173</v>
      </c>
      <c r="AG163" s="72" t="s">
        <v>3163</v>
      </c>
      <c r="AH163" s="72" t="s">
        <v>3160</v>
      </c>
      <c r="AI163" s="72" t="s">
        <v>3160</v>
      </c>
      <c r="AJ163" s="72" t="s">
        <v>3257</v>
      </c>
      <c r="AK163" s="72" t="s">
        <v>3179</v>
      </c>
      <c r="AL163" s="210" t="s">
        <v>3181</v>
      </c>
      <c r="AM163" s="72" t="s">
        <v>3180</v>
      </c>
      <c r="AN163" s="208" t="s">
        <v>3152</v>
      </c>
      <c r="AO163" s="208" t="s">
        <v>3136</v>
      </c>
      <c r="AP163" s="234" t="s">
        <v>3140</v>
      </c>
      <c r="AQ163" s="208" t="s">
        <v>3136</v>
      </c>
      <c r="AR163" s="208" t="s">
        <v>3136</v>
      </c>
      <c r="AS163" s="208" t="s">
        <v>3136</v>
      </c>
      <c r="AT163" s="208" t="s">
        <v>3136</v>
      </c>
      <c r="AU163" s="208" t="s">
        <v>3136</v>
      </c>
      <c r="AV163" s="208" t="s">
        <v>3136</v>
      </c>
      <c r="AW163" s="208" t="s">
        <v>3136</v>
      </c>
      <c r="BH163" s="210" t="s">
        <v>3198</v>
      </c>
      <c r="BI163" s="210" t="s">
        <v>3198</v>
      </c>
      <c r="BJ163" s="208" t="s">
        <v>3198</v>
      </c>
      <c r="BK163" s="208" t="s">
        <v>3198</v>
      </c>
      <c r="BL163" s="208" t="s">
        <v>3198</v>
      </c>
      <c r="BM163" s="208" t="s">
        <v>3198</v>
      </c>
      <c r="BN163" s="208" t="s">
        <v>3201</v>
      </c>
      <c r="BO163" s="208" t="s">
        <v>3259</v>
      </c>
      <c r="BP163" s="208" t="s">
        <v>3201</v>
      </c>
      <c r="BQ163" s="208" t="s">
        <v>3201</v>
      </c>
      <c r="BR163" s="208" t="s">
        <v>3201</v>
      </c>
      <c r="BS163" s="208" t="s">
        <v>3201</v>
      </c>
      <c r="BT163" s="208" t="s">
        <v>3201</v>
      </c>
      <c r="BU163" s="208" t="s">
        <v>3201</v>
      </c>
      <c r="BV163" s="208" t="s">
        <v>3201</v>
      </c>
      <c r="BW163" s="208" t="s">
        <v>3201</v>
      </c>
      <c r="BX163" s="72" t="s">
        <v>3233</v>
      </c>
      <c r="BY163" s="207" t="s">
        <v>3232</v>
      </c>
      <c r="BZ163" s="207" t="s">
        <v>3231</v>
      </c>
      <c r="CA163" s="207" t="s">
        <v>3229</v>
      </c>
      <c r="CB163" s="207" t="s">
        <v>3230</v>
      </c>
      <c r="CC163" s="234" t="s">
        <v>3228</v>
      </c>
      <c r="CD163" s="208" t="s">
        <v>3136</v>
      </c>
      <c r="CE163" s="208" t="s">
        <v>3147</v>
      </c>
      <c r="CF163" s="208" t="s">
        <v>3254</v>
      </c>
      <c r="CG163" s="207" t="s">
        <v>3373</v>
      </c>
      <c r="CH163" s="208" t="s">
        <v>3239</v>
      </c>
      <c r="CI163" s="207" t="s">
        <v>3240</v>
      </c>
      <c r="CJ163" s="212" t="s">
        <v>3256</v>
      </c>
      <c r="CK163" s="208" t="s">
        <v>3243</v>
      </c>
      <c r="CL163" s="208" t="s">
        <v>3372</v>
      </c>
      <c r="CO163" s="208" t="s">
        <v>3251</v>
      </c>
      <c r="CP163" s="208" t="s">
        <v>3251</v>
      </c>
    </row>
    <row r="164" spans="1:94">
      <c r="A164">
        <v>121</v>
      </c>
      <c r="B164">
        <v>4</v>
      </c>
      <c r="C164" t="s">
        <v>65</v>
      </c>
      <c r="D164" t="s">
        <v>66</v>
      </c>
      <c r="E164" t="e">
        <f t="shared" si="5"/>
        <v>#REF!</v>
      </c>
      <c r="F164" t="s">
        <v>825</v>
      </c>
      <c r="K164" s="1" t="s">
        <v>3045</v>
      </c>
      <c r="L164" s="1">
        <f>VLOOKUP(K164,context!K$2:N$349,3,FALSE)</f>
        <v>0</v>
      </c>
      <c r="M164" s="1">
        <f>VLOOKUP(K164,context!K$2:N$349,4,FALSE)</f>
        <v>-1</v>
      </c>
      <c r="N164" s="205" t="s">
        <v>3164</v>
      </c>
      <c r="O164" s="211" t="s">
        <v>3147</v>
      </c>
      <c r="P164" s="209" t="s">
        <v>3147</v>
      </c>
      <c r="Q164" s="205" t="s">
        <v>3147</v>
      </c>
      <c r="R164" s="72" t="s">
        <v>3144</v>
      </c>
      <c r="S164" s="208" t="s">
        <v>3136</v>
      </c>
      <c r="T164" s="210" t="s">
        <v>3144</v>
      </c>
      <c r="U164" s="208" t="s">
        <v>3146</v>
      </c>
      <c r="V164" s="72" t="s">
        <v>3145</v>
      </c>
      <c r="W164" s="72" t="s">
        <v>3142</v>
      </c>
      <c r="X164" s="210" t="s">
        <v>3139</v>
      </c>
      <c r="Y164" s="209" t="s">
        <v>3139</v>
      </c>
      <c r="Z164" s="206" t="s">
        <v>3152</v>
      </c>
      <c r="AA164" s="211" t="s">
        <v>3147</v>
      </c>
      <c r="AB164" s="207" t="s">
        <v>3152</v>
      </c>
      <c r="AC164" s="207" t="s">
        <v>3147</v>
      </c>
      <c r="AD164" s="207" t="s">
        <v>3146</v>
      </c>
      <c r="AE164" s="210" t="s">
        <v>3171</v>
      </c>
      <c r="AF164" s="210" t="s">
        <v>3173</v>
      </c>
      <c r="AG164" s="72" t="s">
        <v>3163</v>
      </c>
      <c r="AH164" s="72" t="s">
        <v>3160</v>
      </c>
      <c r="AI164" s="72" t="s">
        <v>3160</v>
      </c>
      <c r="AJ164" s="72" t="s">
        <v>3257</v>
      </c>
      <c r="AK164" s="72" t="s">
        <v>3179</v>
      </c>
      <c r="AL164" s="210" t="s">
        <v>3181</v>
      </c>
      <c r="AM164" s="72" t="s">
        <v>3180</v>
      </c>
      <c r="AN164" s="208" t="s">
        <v>3152</v>
      </c>
      <c r="AO164" s="208" t="s">
        <v>3136</v>
      </c>
      <c r="AP164" s="234" t="s">
        <v>3140</v>
      </c>
      <c r="AQ164" s="208" t="s">
        <v>3136</v>
      </c>
      <c r="AR164" s="208" t="s">
        <v>3136</v>
      </c>
      <c r="AS164" s="208" t="s">
        <v>3136</v>
      </c>
      <c r="AT164" s="208" t="s">
        <v>3136</v>
      </c>
      <c r="AU164" s="208" t="s">
        <v>3136</v>
      </c>
      <c r="AV164" s="208" t="s">
        <v>3136</v>
      </c>
      <c r="AW164" s="208" t="s">
        <v>3136</v>
      </c>
      <c r="BH164" s="210" t="s">
        <v>3198</v>
      </c>
      <c r="BI164" s="210" t="s">
        <v>3198</v>
      </c>
      <c r="BJ164" s="208" t="s">
        <v>3198</v>
      </c>
      <c r="BK164" s="208" t="s">
        <v>3198</v>
      </c>
      <c r="BL164" s="208" t="s">
        <v>3198</v>
      </c>
      <c r="BM164" s="208" t="s">
        <v>3198</v>
      </c>
      <c r="BN164" s="208" t="s">
        <v>3201</v>
      </c>
      <c r="BO164" s="208" t="s">
        <v>3259</v>
      </c>
      <c r="BP164" s="208" t="s">
        <v>3201</v>
      </c>
      <c r="BQ164" s="208" t="s">
        <v>3201</v>
      </c>
      <c r="BR164" s="208" t="s">
        <v>3201</v>
      </c>
      <c r="BS164" s="208" t="s">
        <v>3201</v>
      </c>
      <c r="BT164" s="208" t="s">
        <v>3201</v>
      </c>
      <c r="BU164" s="208" t="s">
        <v>3201</v>
      </c>
      <c r="BV164" s="208" t="s">
        <v>3201</v>
      </c>
      <c r="BW164" s="208" t="s">
        <v>3201</v>
      </c>
      <c r="BX164" s="72" t="s">
        <v>3233</v>
      </c>
      <c r="BY164" s="207" t="s">
        <v>3232</v>
      </c>
      <c r="BZ164" s="207" t="s">
        <v>3231</v>
      </c>
      <c r="CA164" s="207" t="s">
        <v>3229</v>
      </c>
      <c r="CB164" s="207" t="s">
        <v>3230</v>
      </c>
      <c r="CC164" s="234" t="s">
        <v>3228</v>
      </c>
      <c r="CD164" s="208" t="s">
        <v>3136</v>
      </c>
      <c r="CE164" s="208" t="s">
        <v>3147</v>
      </c>
      <c r="CF164" s="208" t="s">
        <v>3254</v>
      </c>
      <c r="CG164" s="207" t="s">
        <v>3373</v>
      </c>
      <c r="CH164" s="208" t="s">
        <v>3239</v>
      </c>
      <c r="CI164" s="207" t="s">
        <v>3240</v>
      </c>
      <c r="CJ164" s="212" t="s">
        <v>3256</v>
      </c>
      <c r="CK164" s="208" t="s">
        <v>3243</v>
      </c>
      <c r="CL164" s="208" t="s">
        <v>3372</v>
      </c>
      <c r="CO164" s="208" t="s">
        <v>3251</v>
      </c>
      <c r="CP164" s="208" t="s">
        <v>3251</v>
      </c>
    </row>
    <row r="165" spans="1:94">
      <c r="A165">
        <v>136</v>
      </c>
      <c r="B165">
        <v>4</v>
      </c>
      <c r="C165" t="s">
        <v>65</v>
      </c>
      <c r="D165" t="s">
        <v>66</v>
      </c>
      <c r="E165" t="e">
        <f t="shared" si="5"/>
        <v>#REF!</v>
      </c>
      <c r="F165" t="s">
        <v>66</v>
      </c>
      <c r="K165" s="1" t="s">
        <v>952</v>
      </c>
      <c r="L165" s="1">
        <f>VLOOKUP(K165,context!K$2:N$349,3,FALSE)</f>
        <v>0</v>
      </c>
      <c r="M165" s="1">
        <f>VLOOKUP(K165,context!K$2:N$349,4,FALSE)</f>
        <v>-1</v>
      </c>
      <c r="N165" s="205" t="s">
        <v>3164</v>
      </c>
      <c r="O165" s="211" t="s">
        <v>3147</v>
      </c>
      <c r="P165" s="209" t="s">
        <v>3147</v>
      </c>
      <c r="Q165" s="205" t="s">
        <v>3147</v>
      </c>
      <c r="R165" s="72" t="s">
        <v>3144</v>
      </c>
      <c r="S165" s="208" t="s">
        <v>3136</v>
      </c>
      <c r="T165" s="210" t="s">
        <v>3144</v>
      </c>
      <c r="U165" s="208" t="s">
        <v>3146</v>
      </c>
      <c r="V165" s="72" t="s">
        <v>3145</v>
      </c>
      <c r="W165" s="72" t="s">
        <v>3142</v>
      </c>
      <c r="X165" s="210" t="s">
        <v>3139</v>
      </c>
      <c r="Y165" s="209" t="s">
        <v>3139</v>
      </c>
      <c r="Z165" s="206" t="s">
        <v>3152</v>
      </c>
      <c r="AA165" s="211" t="s">
        <v>3147</v>
      </c>
      <c r="AB165" s="207" t="s">
        <v>3152</v>
      </c>
      <c r="AC165" s="207" t="s">
        <v>3147</v>
      </c>
      <c r="AD165" s="207" t="s">
        <v>3146</v>
      </c>
      <c r="AE165" s="210" t="s">
        <v>3171</v>
      </c>
      <c r="AF165" s="210" t="s">
        <v>3173</v>
      </c>
      <c r="AG165" s="72" t="s">
        <v>3163</v>
      </c>
      <c r="AH165" s="72" t="s">
        <v>3160</v>
      </c>
      <c r="AI165" s="72" t="s">
        <v>3160</v>
      </c>
      <c r="AJ165" s="72" t="s">
        <v>3257</v>
      </c>
      <c r="AK165" s="72" t="s">
        <v>3179</v>
      </c>
      <c r="AL165" s="210" t="s">
        <v>3181</v>
      </c>
      <c r="AM165" s="72" t="s">
        <v>3180</v>
      </c>
      <c r="AN165" s="208" t="s">
        <v>3152</v>
      </c>
      <c r="AO165" s="208" t="s">
        <v>3136</v>
      </c>
      <c r="AP165" s="234" t="s">
        <v>3140</v>
      </c>
      <c r="AQ165" s="208" t="s">
        <v>3136</v>
      </c>
      <c r="AR165" s="208" t="s">
        <v>3136</v>
      </c>
      <c r="AS165" s="208" t="s">
        <v>3136</v>
      </c>
      <c r="AT165" s="208" t="s">
        <v>3136</v>
      </c>
      <c r="AU165" s="208" t="s">
        <v>3136</v>
      </c>
      <c r="AV165" s="208" t="s">
        <v>3136</v>
      </c>
      <c r="AW165" s="208" t="s">
        <v>3136</v>
      </c>
      <c r="BH165" s="210" t="s">
        <v>3198</v>
      </c>
      <c r="BI165" s="210" t="s">
        <v>3198</v>
      </c>
      <c r="BJ165" s="208" t="s">
        <v>3198</v>
      </c>
      <c r="BK165" s="208" t="s">
        <v>3198</v>
      </c>
      <c r="BL165" s="208" t="s">
        <v>3198</v>
      </c>
      <c r="BM165" s="208" t="s">
        <v>3198</v>
      </c>
      <c r="BN165" s="208" t="s">
        <v>3201</v>
      </c>
      <c r="BO165" s="208" t="s">
        <v>3259</v>
      </c>
      <c r="BP165" s="208" t="s">
        <v>3201</v>
      </c>
      <c r="BQ165" s="208" t="s">
        <v>3201</v>
      </c>
      <c r="BR165" s="208" t="s">
        <v>3201</v>
      </c>
      <c r="BS165" s="208" t="s">
        <v>3201</v>
      </c>
      <c r="BT165" s="208" t="s">
        <v>3201</v>
      </c>
      <c r="BU165" s="208" t="s">
        <v>3201</v>
      </c>
      <c r="BV165" s="208" t="s">
        <v>3201</v>
      </c>
      <c r="BW165" s="208" t="s">
        <v>3201</v>
      </c>
      <c r="BX165" s="72" t="s">
        <v>3233</v>
      </c>
      <c r="BY165" s="207" t="s">
        <v>3232</v>
      </c>
      <c r="BZ165" s="207" t="s">
        <v>3231</v>
      </c>
      <c r="CA165" s="207" t="s">
        <v>3229</v>
      </c>
      <c r="CB165" s="207" t="s">
        <v>3230</v>
      </c>
      <c r="CC165" s="234" t="s">
        <v>3228</v>
      </c>
      <c r="CD165" s="208" t="s">
        <v>3136</v>
      </c>
      <c r="CE165" s="208" t="s">
        <v>3147</v>
      </c>
      <c r="CF165" s="208" t="s">
        <v>3254</v>
      </c>
      <c r="CG165" s="207" t="s">
        <v>3373</v>
      </c>
      <c r="CH165" s="208" t="s">
        <v>3239</v>
      </c>
      <c r="CI165" s="208" t="s">
        <v>3240</v>
      </c>
      <c r="CJ165" s="212" t="s">
        <v>3256</v>
      </c>
      <c r="CK165" s="208" t="s">
        <v>3243</v>
      </c>
      <c r="CL165" s="208" t="s">
        <v>3372</v>
      </c>
      <c r="CO165" s="208" t="s">
        <v>3251</v>
      </c>
      <c r="CP165" s="208" t="s">
        <v>3251</v>
      </c>
    </row>
    <row r="166" spans="1:94">
      <c r="A166">
        <v>140</v>
      </c>
      <c r="B166">
        <v>4</v>
      </c>
      <c r="C166" t="s">
        <v>65</v>
      </c>
      <c r="D166" t="s">
        <v>66</v>
      </c>
      <c r="E166" t="e">
        <f t="shared" si="5"/>
        <v>#REF!</v>
      </c>
      <c r="F166" t="s">
        <v>66</v>
      </c>
      <c r="K166" s="1" t="s">
        <v>1898</v>
      </c>
      <c r="L166" s="1">
        <f>VLOOKUP(K166,context!K$2:N$349,3,FALSE)</f>
        <v>0</v>
      </c>
      <c r="M166" s="1">
        <f>VLOOKUP(K166,context!K$2:N$349,4,FALSE)</f>
        <v>-1</v>
      </c>
      <c r="N166" s="205" t="s">
        <v>3164</v>
      </c>
      <c r="O166" s="211" t="s">
        <v>3147</v>
      </c>
      <c r="P166" s="209" t="s">
        <v>3147</v>
      </c>
      <c r="Q166" s="205" t="s">
        <v>3147</v>
      </c>
      <c r="R166" s="72" t="s">
        <v>3144</v>
      </c>
      <c r="S166" s="208" t="s">
        <v>3136</v>
      </c>
      <c r="T166" s="210" t="s">
        <v>3144</v>
      </c>
      <c r="U166" s="208" t="s">
        <v>3146</v>
      </c>
      <c r="V166" s="72" t="s">
        <v>3145</v>
      </c>
      <c r="W166" s="210" t="s">
        <v>3142</v>
      </c>
      <c r="X166" s="210" t="s">
        <v>3139</v>
      </c>
      <c r="Y166" s="209" t="s">
        <v>3139</v>
      </c>
      <c r="Z166" s="206" t="s">
        <v>3152</v>
      </c>
      <c r="AA166" s="211" t="s">
        <v>3147</v>
      </c>
      <c r="AB166" s="207" t="s">
        <v>3152</v>
      </c>
      <c r="AC166" s="207" t="s">
        <v>3147</v>
      </c>
      <c r="AD166" s="207" t="s">
        <v>3146</v>
      </c>
      <c r="AE166" s="210" t="s">
        <v>3171</v>
      </c>
      <c r="AF166" s="210" t="s">
        <v>3173</v>
      </c>
      <c r="AG166" s="72" t="s">
        <v>3163</v>
      </c>
      <c r="AH166" s="72" t="s">
        <v>3160</v>
      </c>
      <c r="AI166" s="72" t="s">
        <v>3160</v>
      </c>
      <c r="AJ166" s="72" t="s">
        <v>3257</v>
      </c>
      <c r="AK166" s="72" t="s">
        <v>3179</v>
      </c>
      <c r="AL166" s="210" t="s">
        <v>3181</v>
      </c>
      <c r="AM166" s="72" t="s">
        <v>3180</v>
      </c>
      <c r="AN166" s="208" t="s">
        <v>3152</v>
      </c>
      <c r="AO166" s="208" t="s">
        <v>3136</v>
      </c>
      <c r="AP166" s="234" t="s">
        <v>3140</v>
      </c>
      <c r="AQ166" s="208" t="s">
        <v>3136</v>
      </c>
      <c r="AR166" s="208" t="s">
        <v>3136</v>
      </c>
      <c r="AS166" s="208" t="s">
        <v>3136</v>
      </c>
      <c r="AT166" s="208" t="s">
        <v>3136</v>
      </c>
      <c r="AU166" s="208" t="s">
        <v>3136</v>
      </c>
      <c r="AV166" s="208" t="s">
        <v>3136</v>
      </c>
      <c r="AW166" s="208" t="s">
        <v>3136</v>
      </c>
      <c r="BH166" s="210" t="s">
        <v>3198</v>
      </c>
      <c r="BI166" s="210" t="s">
        <v>3198</v>
      </c>
      <c r="BJ166" s="208" t="s">
        <v>3198</v>
      </c>
      <c r="BK166" s="208" t="s">
        <v>3198</v>
      </c>
      <c r="BL166" s="208" t="s">
        <v>3198</v>
      </c>
      <c r="BM166" s="208" t="s">
        <v>3198</v>
      </c>
      <c r="BN166" s="208" t="s">
        <v>3201</v>
      </c>
      <c r="BO166" s="208" t="s">
        <v>3259</v>
      </c>
      <c r="BP166" s="208" t="s">
        <v>3201</v>
      </c>
      <c r="BQ166" s="208" t="s">
        <v>3201</v>
      </c>
      <c r="BR166" s="208" t="s">
        <v>3201</v>
      </c>
      <c r="BS166" s="208" t="s">
        <v>3201</v>
      </c>
      <c r="BT166" s="208" t="s">
        <v>3201</v>
      </c>
      <c r="BU166" s="208" t="s">
        <v>3201</v>
      </c>
      <c r="BV166" s="208" t="s">
        <v>3201</v>
      </c>
      <c r="BW166" s="208" t="s">
        <v>3201</v>
      </c>
      <c r="BX166" s="72" t="s">
        <v>3233</v>
      </c>
      <c r="BY166" s="207" t="s">
        <v>3232</v>
      </c>
      <c r="BZ166" s="207" t="s">
        <v>3231</v>
      </c>
      <c r="CA166" s="207" t="s">
        <v>3229</v>
      </c>
      <c r="CB166" s="207" t="s">
        <v>3230</v>
      </c>
      <c r="CC166" s="234" t="s">
        <v>3228</v>
      </c>
      <c r="CD166" s="208" t="s">
        <v>3136</v>
      </c>
      <c r="CE166" s="208" t="s">
        <v>3147</v>
      </c>
      <c r="CF166" s="208" t="s">
        <v>3254</v>
      </c>
      <c r="CG166" s="207" t="s">
        <v>3373</v>
      </c>
      <c r="CH166" s="208" t="s">
        <v>3239</v>
      </c>
      <c r="CI166" s="207" t="s">
        <v>3240</v>
      </c>
      <c r="CJ166" s="212" t="s">
        <v>3256</v>
      </c>
      <c r="CK166" s="208" t="s">
        <v>3243</v>
      </c>
      <c r="CL166" s="208" t="s">
        <v>3372</v>
      </c>
      <c r="CO166" s="208" t="s">
        <v>3251</v>
      </c>
      <c r="CP166" s="208" t="s">
        <v>3251</v>
      </c>
    </row>
    <row r="167" spans="1:94">
      <c r="A167">
        <v>141</v>
      </c>
      <c r="B167">
        <v>4</v>
      </c>
      <c r="C167" t="s">
        <v>65</v>
      </c>
      <c r="D167" t="s">
        <v>66</v>
      </c>
      <c r="E167" t="e">
        <f t="shared" si="5"/>
        <v>#REF!</v>
      </c>
      <c r="F167" t="s">
        <v>66</v>
      </c>
      <c r="K167" s="1" t="s">
        <v>1699</v>
      </c>
      <c r="L167" s="1">
        <f>VLOOKUP(K167,context!K$2:N$349,3,FALSE)</f>
        <v>0</v>
      </c>
      <c r="M167" s="1">
        <f>VLOOKUP(K167,context!K$2:N$349,4,FALSE)</f>
        <v>-1</v>
      </c>
      <c r="N167" s="205" t="s">
        <v>3164</v>
      </c>
      <c r="O167" s="211" t="s">
        <v>3147</v>
      </c>
      <c r="P167" s="209" t="s">
        <v>3147</v>
      </c>
      <c r="Q167" s="205" t="s">
        <v>3147</v>
      </c>
      <c r="R167" s="72" t="s">
        <v>3144</v>
      </c>
      <c r="S167" s="208" t="s">
        <v>3136</v>
      </c>
      <c r="T167" s="210" t="s">
        <v>3144</v>
      </c>
      <c r="U167" s="208" t="s">
        <v>3146</v>
      </c>
      <c r="V167" s="72" t="s">
        <v>3145</v>
      </c>
      <c r="W167" s="210" t="s">
        <v>3142</v>
      </c>
      <c r="X167" s="210" t="s">
        <v>3139</v>
      </c>
      <c r="Y167" s="209" t="s">
        <v>3139</v>
      </c>
      <c r="Z167" s="209" t="s">
        <v>3152</v>
      </c>
      <c r="AA167" s="211" t="s">
        <v>3147</v>
      </c>
      <c r="AB167" s="208" t="s">
        <v>3152</v>
      </c>
      <c r="AC167" s="208" t="s">
        <v>3147</v>
      </c>
      <c r="AD167" s="208" t="s">
        <v>3146</v>
      </c>
      <c r="AE167" s="208" t="s">
        <v>3171</v>
      </c>
      <c r="AF167" s="208" t="s">
        <v>3173</v>
      </c>
      <c r="AG167" s="72" t="s">
        <v>3163</v>
      </c>
      <c r="AH167" s="72" t="s">
        <v>3160</v>
      </c>
      <c r="AI167" s="72" t="s">
        <v>3160</v>
      </c>
      <c r="AJ167" s="72" t="s">
        <v>3257</v>
      </c>
      <c r="AK167" s="72" t="s">
        <v>3179</v>
      </c>
      <c r="AL167" s="210" t="s">
        <v>3181</v>
      </c>
      <c r="AM167" s="72" t="s">
        <v>3180</v>
      </c>
      <c r="AN167" s="208" t="s">
        <v>3152</v>
      </c>
      <c r="AO167" s="208" t="s">
        <v>3136</v>
      </c>
      <c r="AP167" s="234" t="s">
        <v>3140</v>
      </c>
      <c r="AQ167" s="208" t="s">
        <v>3136</v>
      </c>
      <c r="AR167" s="208" t="s">
        <v>3136</v>
      </c>
      <c r="AS167" s="208" t="s">
        <v>3136</v>
      </c>
      <c r="AT167" s="208" t="s">
        <v>3136</v>
      </c>
      <c r="AU167" s="208" t="s">
        <v>3136</v>
      </c>
      <c r="AV167" s="208" t="s">
        <v>3136</v>
      </c>
      <c r="AW167" s="208" t="s">
        <v>3136</v>
      </c>
      <c r="AX167" s="210" t="s">
        <v>3184</v>
      </c>
      <c r="AY167" s="208" t="s">
        <v>3198</v>
      </c>
      <c r="AZ167" s="208" t="s">
        <v>3198</v>
      </c>
      <c r="BA167" s="208" t="s">
        <v>3198</v>
      </c>
      <c r="BB167" s="208" t="s">
        <v>3198</v>
      </c>
      <c r="BF167" s="234" t="s">
        <v>3140</v>
      </c>
      <c r="BG167" s="234" t="s">
        <v>3140</v>
      </c>
      <c r="BH167" s="210" t="s">
        <v>3198</v>
      </c>
      <c r="BI167" s="210" t="s">
        <v>3198</v>
      </c>
      <c r="BJ167" s="208" t="s">
        <v>3198</v>
      </c>
      <c r="BK167" s="208" t="s">
        <v>3198</v>
      </c>
      <c r="BL167" s="208" t="s">
        <v>3198</v>
      </c>
      <c r="BM167" s="208" t="s">
        <v>3198</v>
      </c>
      <c r="BN167" s="208" t="s">
        <v>3201</v>
      </c>
      <c r="BO167" s="208" t="s">
        <v>3259</v>
      </c>
      <c r="BP167" s="208" t="s">
        <v>3201</v>
      </c>
      <c r="BQ167" s="208" t="s">
        <v>3201</v>
      </c>
      <c r="BR167" s="208" t="s">
        <v>3201</v>
      </c>
      <c r="BS167" s="208" t="s">
        <v>3201</v>
      </c>
      <c r="BT167" s="208" t="s">
        <v>3201</v>
      </c>
      <c r="BU167" s="208" t="s">
        <v>3201</v>
      </c>
      <c r="BV167" s="208" t="s">
        <v>3201</v>
      </c>
      <c r="BW167" s="208" t="s">
        <v>3201</v>
      </c>
      <c r="BX167" s="72" t="s">
        <v>3233</v>
      </c>
      <c r="BY167" s="207" t="s">
        <v>3232</v>
      </c>
      <c r="BZ167" s="207" t="s">
        <v>3231</v>
      </c>
      <c r="CA167" s="207" t="s">
        <v>3229</v>
      </c>
      <c r="CB167" s="207" t="s">
        <v>3230</v>
      </c>
      <c r="CC167" s="234" t="s">
        <v>3228</v>
      </c>
      <c r="CD167" s="208" t="s">
        <v>3136</v>
      </c>
      <c r="CE167" s="208" t="s">
        <v>3147</v>
      </c>
      <c r="CF167" s="208" t="s">
        <v>3254</v>
      </c>
      <c r="CG167" s="207" t="s">
        <v>3373</v>
      </c>
      <c r="CH167" s="208" t="s">
        <v>3239</v>
      </c>
      <c r="CI167" s="208" t="s">
        <v>3240</v>
      </c>
      <c r="CJ167" s="212" t="s">
        <v>3256</v>
      </c>
      <c r="CK167" s="208" t="s">
        <v>3243</v>
      </c>
      <c r="CL167" s="208" t="s">
        <v>3372</v>
      </c>
      <c r="CO167" s="208" t="s">
        <v>3251</v>
      </c>
      <c r="CP167" s="208" t="s">
        <v>3251</v>
      </c>
    </row>
    <row r="168" spans="1:94">
      <c r="A168">
        <v>153</v>
      </c>
      <c r="B168">
        <v>4</v>
      </c>
      <c r="C168" t="s">
        <v>65</v>
      </c>
      <c r="D168" t="s">
        <v>66</v>
      </c>
      <c r="E168">
        <v>0</v>
      </c>
      <c r="F168" t="s">
        <v>66</v>
      </c>
      <c r="K168" s="1" t="s">
        <v>734</v>
      </c>
      <c r="L168" s="1">
        <f>VLOOKUP(K168,context!K$2:N$349,3,FALSE)</f>
        <v>0</v>
      </c>
      <c r="M168" s="1">
        <f>VLOOKUP(K168,context!K$2:N$349,4,FALSE)</f>
        <v>-1</v>
      </c>
      <c r="N168" s="205" t="s">
        <v>3164</v>
      </c>
      <c r="O168" s="211" t="s">
        <v>3147</v>
      </c>
      <c r="P168" s="209" t="s">
        <v>3147</v>
      </c>
      <c r="Q168" s="205" t="s">
        <v>3147</v>
      </c>
      <c r="R168" s="72" t="s">
        <v>3144</v>
      </c>
      <c r="S168" s="208" t="s">
        <v>3136</v>
      </c>
      <c r="T168" s="210" t="s">
        <v>3144</v>
      </c>
      <c r="U168" s="208" t="s">
        <v>3146</v>
      </c>
      <c r="V168" s="72" t="s">
        <v>3145</v>
      </c>
      <c r="W168" s="210" t="s">
        <v>3142</v>
      </c>
      <c r="X168" s="210" t="s">
        <v>3139</v>
      </c>
      <c r="Y168" s="209" t="s">
        <v>3139</v>
      </c>
      <c r="Z168" s="206" t="s">
        <v>3152</v>
      </c>
      <c r="AA168" s="211" t="s">
        <v>3147</v>
      </c>
      <c r="AB168" s="207" t="s">
        <v>3152</v>
      </c>
      <c r="AC168" s="207" t="s">
        <v>3147</v>
      </c>
      <c r="AD168" s="207" t="s">
        <v>3146</v>
      </c>
      <c r="AE168" s="210" t="s">
        <v>3171</v>
      </c>
      <c r="AF168" s="210" t="s">
        <v>3173</v>
      </c>
      <c r="AG168" s="72" t="s">
        <v>3163</v>
      </c>
      <c r="AH168" s="72" t="s">
        <v>3160</v>
      </c>
      <c r="AI168" s="72" t="s">
        <v>3160</v>
      </c>
      <c r="AJ168" s="72" t="s">
        <v>3257</v>
      </c>
      <c r="AK168" s="72" t="s">
        <v>3179</v>
      </c>
      <c r="AL168" s="210" t="s">
        <v>3181</v>
      </c>
      <c r="AM168" s="72" t="s">
        <v>3180</v>
      </c>
      <c r="AN168" s="208" t="s">
        <v>3152</v>
      </c>
      <c r="AO168" s="208" t="s">
        <v>3136</v>
      </c>
      <c r="AP168" s="234" t="s">
        <v>3140</v>
      </c>
      <c r="AQ168" s="208" t="s">
        <v>3136</v>
      </c>
      <c r="AR168" s="208" t="s">
        <v>3136</v>
      </c>
      <c r="AS168" s="208" t="s">
        <v>3136</v>
      </c>
      <c r="AT168" s="208" t="s">
        <v>3136</v>
      </c>
      <c r="AU168" s="208" t="s">
        <v>3136</v>
      </c>
      <c r="AV168" s="208" t="s">
        <v>3136</v>
      </c>
      <c r="AW168" s="208" t="s">
        <v>3136</v>
      </c>
      <c r="BH168" s="210" t="s">
        <v>3198</v>
      </c>
      <c r="BI168" s="210" t="s">
        <v>3198</v>
      </c>
      <c r="BJ168" s="208" t="s">
        <v>3198</v>
      </c>
      <c r="BK168" s="208" t="s">
        <v>3198</v>
      </c>
      <c r="BL168" s="208" t="s">
        <v>3198</v>
      </c>
      <c r="BM168" s="208" t="s">
        <v>3198</v>
      </c>
      <c r="BN168" s="208" t="s">
        <v>3201</v>
      </c>
      <c r="BO168" s="208" t="s">
        <v>3259</v>
      </c>
      <c r="BP168" s="208" t="s">
        <v>3201</v>
      </c>
      <c r="BQ168" s="208" t="s">
        <v>3201</v>
      </c>
      <c r="BR168" s="208" t="s">
        <v>3201</v>
      </c>
      <c r="BS168" s="208" t="s">
        <v>3201</v>
      </c>
      <c r="BT168" s="208" t="s">
        <v>3201</v>
      </c>
      <c r="BU168" s="208" t="s">
        <v>3201</v>
      </c>
      <c r="BV168" s="208" t="s">
        <v>3201</v>
      </c>
      <c r="BW168" s="208" t="s">
        <v>3201</v>
      </c>
      <c r="BX168" s="72" t="s">
        <v>3233</v>
      </c>
      <c r="BY168" s="207" t="s">
        <v>3232</v>
      </c>
      <c r="BZ168" s="207" t="s">
        <v>3231</v>
      </c>
      <c r="CA168" s="207" t="s">
        <v>3229</v>
      </c>
      <c r="CB168" s="207" t="s">
        <v>3230</v>
      </c>
      <c r="CC168" s="234" t="s">
        <v>3228</v>
      </c>
      <c r="CD168" s="208" t="s">
        <v>3136</v>
      </c>
      <c r="CE168" s="208" t="s">
        <v>3147</v>
      </c>
      <c r="CF168" s="208" t="s">
        <v>3254</v>
      </c>
      <c r="CG168" s="207" t="s">
        <v>3373</v>
      </c>
      <c r="CH168" s="208" t="s">
        <v>3239</v>
      </c>
      <c r="CI168" s="207" t="s">
        <v>3240</v>
      </c>
      <c r="CJ168" s="212" t="s">
        <v>3256</v>
      </c>
      <c r="CK168" s="208" t="s">
        <v>3243</v>
      </c>
      <c r="CL168" s="208" t="s">
        <v>3372</v>
      </c>
      <c r="CO168" s="208" t="s">
        <v>3251</v>
      </c>
      <c r="CP168" s="208" t="s">
        <v>3251</v>
      </c>
    </row>
    <row r="169" spans="1:94">
      <c r="A169">
        <v>171</v>
      </c>
      <c r="B169">
        <v>4</v>
      </c>
      <c r="C169" t="s">
        <v>65</v>
      </c>
      <c r="D169" t="s">
        <v>66</v>
      </c>
      <c r="E169">
        <f t="shared" ref="E169:E200" si="6">IF(F169=F168,E168,E168+1)</f>
        <v>0</v>
      </c>
      <c r="F169" t="s">
        <v>66</v>
      </c>
      <c r="K169" s="1" t="s">
        <v>1940</v>
      </c>
      <c r="L169" s="1">
        <f>VLOOKUP(K169,context!K$2:N$349,3,FALSE)</f>
        <v>0</v>
      </c>
      <c r="M169" s="1">
        <f>VLOOKUP(K169,context!K$2:N$349,4,FALSE)</f>
        <v>-1</v>
      </c>
      <c r="N169" s="205" t="s">
        <v>3164</v>
      </c>
      <c r="O169" s="211" t="s">
        <v>3147</v>
      </c>
      <c r="P169" s="209" t="s">
        <v>3147</v>
      </c>
      <c r="Q169" s="205" t="s">
        <v>3147</v>
      </c>
      <c r="R169" s="72" t="s">
        <v>3144</v>
      </c>
      <c r="S169" s="208" t="s">
        <v>3136</v>
      </c>
      <c r="T169" s="210" t="s">
        <v>3144</v>
      </c>
      <c r="U169" s="208" t="s">
        <v>3146</v>
      </c>
      <c r="V169" s="72" t="s">
        <v>3145</v>
      </c>
      <c r="W169" s="210" t="s">
        <v>3142</v>
      </c>
      <c r="X169" s="210" t="s">
        <v>3139</v>
      </c>
      <c r="Y169" s="209" t="s">
        <v>3139</v>
      </c>
      <c r="Z169" s="206" t="s">
        <v>3152</v>
      </c>
      <c r="AA169" s="211" t="s">
        <v>3147</v>
      </c>
      <c r="AB169" s="207" t="s">
        <v>3152</v>
      </c>
      <c r="AC169" s="207" t="s">
        <v>3147</v>
      </c>
      <c r="AD169" s="207" t="s">
        <v>3146</v>
      </c>
      <c r="AE169" s="210" t="s">
        <v>3171</v>
      </c>
      <c r="AF169" s="210" t="s">
        <v>3173</v>
      </c>
      <c r="AG169" s="72" t="s">
        <v>3163</v>
      </c>
      <c r="AH169" s="72" t="s">
        <v>3160</v>
      </c>
      <c r="AI169" s="72" t="s">
        <v>3160</v>
      </c>
      <c r="AJ169" s="72" t="s">
        <v>3257</v>
      </c>
      <c r="AK169" s="72" t="s">
        <v>3179</v>
      </c>
      <c r="AL169" s="210" t="s">
        <v>3181</v>
      </c>
      <c r="AM169" s="72" t="s">
        <v>3180</v>
      </c>
      <c r="AN169" s="208" t="s">
        <v>3152</v>
      </c>
      <c r="AO169" s="208" t="s">
        <v>3136</v>
      </c>
      <c r="AP169" s="234" t="s">
        <v>3140</v>
      </c>
      <c r="AQ169" s="208" t="s">
        <v>3136</v>
      </c>
      <c r="AR169" s="208" t="s">
        <v>3136</v>
      </c>
      <c r="AS169" s="208" t="s">
        <v>3136</v>
      </c>
      <c r="AT169" s="208" t="s">
        <v>3136</v>
      </c>
      <c r="AU169" s="208" t="s">
        <v>3136</v>
      </c>
      <c r="AV169" s="208" t="s">
        <v>3136</v>
      </c>
      <c r="AW169" s="208" t="s">
        <v>3136</v>
      </c>
      <c r="BH169" s="210" t="s">
        <v>3198</v>
      </c>
      <c r="BI169" s="210" t="s">
        <v>3198</v>
      </c>
      <c r="BJ169" s="208" t="s">
        <v>3198</v>
      </c>
      <c r="BK169" s="208" t="s">
        <v>3198</v>
      </c>
      <c r="BL169" s="208" t="s">
        <v>3198</v>
      </c>
      <c r="BM169" s="208" t="s">
        <v>3198</v>
      </c>
      <c r="BN169" s="208" t="s">
        <v>3201</v>
      </c>
      <c r="BO169" s="208" t="s">
        <v>3259</v>
      </c>
      <c r="BP169" s="208" t="s">
        <v>3201</v>
      </c>
      <c r="BQ169" s="208" t="s">
        <v>3201</v>
      </c>
      <c r="BR169" s="208" t="s">
        <v>3201</v>
      </c>
      <c r="BS169" s="208" t="s">
        <v>3201</v>
      </c>
      <c r="BT169" s="208" t="s">
        <v>3201</v>
      </c>
      <c r="BU169" s="208" t="s">
        <v>3201</v>
      </c>
      <c r="BV169" s="208" t="s">
        <v>3201</v>
      </c>
      <c r="BW169" s="208" t="s">
        <v>3201</v>
      </c>
      <c r="BX169" s="72" t="s">
        <v>3233</v>
      </c>
      <c r="BY169" s="207" t="s">
        <v>3232</v>
      </c>
      <c r="BZ169" s="207" t="s">
        <v>3231</v>
      </c>
      <c r="CA169" s="207" t="s">
        <v>3229</v>
      </c>
      <c r="CB169" s="207" t="s">
        <v>3230</v>
      </c>
      <c r="CC169" s="234" t="s">
        <v>3228</v>
      </c>
      <c r="CD169" s="208" t="s">
        <v>3136</v>
      </c>
      <c r="CE169" s="208" t="s">
        <v>3147</v>
      </c>
      <c r="CF169" s="208" t="s">
        <v>3254</v>
      </c>
      <c r="CG169" s="207" t="s">
        <v>3373</v>
      </c>
      <c r="CH169" s="208" t="s">
        <v>3239</v>
      </c>
      <c r="CI169" s="208" t="s">
        <v>3240</v>
      </c>
      <c r="CJ169" s="212" t="s">
        <v>3256</v>
      </c>
      <c r="CK169" s="208" t="s">
        <v>3243</v>
      </c>
      <c r="CL169" s="208" t="s">
        <v>3372</v>
      </c>
      <c r="CO169" s="208" t="s">
        <v>3251</v>
      </c>
      <c r="CP169" s="208" t="s">
        <v>3251</v>
      </c>
    </row>
    <row r="170" spans="1:94">
      <c r="A170">
        <v>176</v>
      </c>
      <c r="B170">
        <v>4</v>
      </c>
      <c r="C170" t="s">
        <v>65</v>
      </c>
      <c r="D170" t="s">
        <v>66</v>
      </c>
      <c r="E170">
        <f t="shared" si="6"/>
        <v>0</v>
      </c>
      <c r="F170" t="s">
        <v>66</v>
      </c>
      <c r="K170" s="1" t="s">
        <v>2303</v>
      </c>
      <c r="L170" s="1">
        <f>VLOOKUP(K170,context!K$2:N$349,3,FALSE)</f>
        <v>0</v>
      </c>
      <c r="M170" s="1">
        <f>VLOOKUP(K170,context!K$2:N$349,4,FALSE)</f>
        <v>-1</v>
      </c>
      <c r="N170" s="205" t="s">
        <v>3164</v>
      </c>
      <c r="O170" s="211" t="s">
        <v>3147</v>
      </c>
      <c r="P170" s="209" t="s">
        <v>3147</v>
      </c>
      <c r="Q170" s="205" t="s">
        <v>3147</v>
      </c>
      <c r="R170" s="72" t="s">
        <v>3144</v>
      </c>
      <c r="S170" s="208" t="s">
        <v>3136</v>
      </c>
      <c r="T170" s="210" t="s">
        <v>3144</v>
      </c>
      <c r="U170" s="208" t="s">
        <v>3146</v>
      </c>
      <c r="V170" s="72" t="s">
        <v>3145</v>
      </c>
      <c r="W170" s="72" t="s">
        <v>3142</v>
      </c>
      <c r="X170" s="210" t="s">
        <v>3139</v>
      </c>
      <c r="Y170" s="209" t="s">
        <v>3139</v>
      </c>
      <c r="Z170" s="206" t="s">
        <v>3152</v>
      </c>
      <c r="AA170" s="211" t="s">
        <v>3147</v>
      </c>
      <c r="AB170" s="207" t="s">
        <v>3152</v>
      </c>
      <c r="AC170" s="207" t="s">
        <v>3147</v>
      </c>
      <c r="AD170" s="207" t="s">
        <v>3146</v>
      </c>
      <c r="AE170" s="210" t="s">
        <v>3171</v>
      </c>
      <c r="AF170" s="210" t="s">
        <v>3173</v>
      </c>
      <c r="AG170" s="72" t="s">
        <v>3163</v>
      </c>
      <c r="AH170" s="72" t="s">
        <v>3160</v>
      </c>
      <c r="AI170" s="72" t="s">
        <v>3160</v>
      </c>
      <c r="AJ170" s="72" t="s">
        <v>3257</v>
      </c>
      <c r="AK170" s="72" t="s">
        <v>3179</v>
      </c>
      <c r="AL170" s="210" t="s">
        <v>3181</v>
      </c>
      <c r="AM170" s="72" t="s">
        <v>3180</v>
      </c>
      <c r="AN170" s="208" t="s">
        <v>3152</v>
      </c>
      <c r="AO170" s="208" t="s">
        <v>3136</v>
      </c>
      <c r="AP170" s="234" t="s">
        <v>3140</v>
      </c>
      <c r="AQ170" s="208" t="s">
        <v>3136</v>
      </c>
      <c r="AR170" s="208" t="s">
        <v>3136</v>
      </c>
      <c r="AS170" s="208" t="s">
        <v>3136</v>
      </c>
      <c r="AT170" s="208" t="s">
        <v>3136</v>
      </c>
      <c r="AU170" s="208" t="s">
        <v>3136</v>
      </c>
      <c r="AV170" s="208" t="s">
        <v>3136</v>
      </c>
      <c r="AW170" s="208" t="s">
        <v>3136</v>
      </c>
      <c r="BH170" s="210" t="s">
        <v>3198</v>
      </c>
      <c r="BI170" s="210" t="s">
        <v>3198</v>
      </c>
      <c r="BJ170" s="208" t="s">
        <v>3198</v>
      </c>
      <c r="BK170" s="208" t="s">
        <v>3198</v>
      </c>
      <c r="BL170" s="208" t="s">
        <v>3198</v>
      </c>
      <c r="BM170" s="208" t="s">
        <v>3198</v>
      </c>
      <c r="BN170" s="208" t="s">
        <v>3201</v>
      </c>
      <c r="BO170" s="208" t="s">
        <v>3259</v>
      </c>
      <c r="BP170" s="208" t="s">
        <v>3201</v>
      </c>
      <c r="BQ170" s="208" t="s">
        <v>3201</v>
      </c>
      <c r="BR170" s="208" t="s">
        <v>3201</v>
      </c>
      <c r="BS170" s="208" t="s">
        <v>3201</v>
      </c>
      <c r="BT170" s="208" t="s">
        <v>3201</v>
      </c>
      <c r="BU170" s="208" t="s">
        <v>3201</v>
      </c>
      <c r="BV170" s="208" t="s">
        <v>3201</v>
      </c>
      <c r="BW170" s="208" t="s">
        <v>3201</v>
      </c>
      <c r="BX170" s="72" t="s">
        <v>3233</v>
      </c>
      <c r="BY170" s="207" t="s">
        <v>3232</v>
      </c>
      <c r="BZ170" s="207" t="s">
        <v>3231</v>
      </c>
      <c r="CA170" s="207" t="s">
        <v>3229</v>
      </c>
      <c r="CB170" s="207" t="s">
        <v>3230</v>
      </c>
      <c r="CC170" s="234" t="s">
        <v>3228</v>
      </c>
      <c r="CD170" s="208" t="s">
        <v>3136</v>
      </c>
      <c r="CE170" s="208" t="s">
        <v>3147</v>
      </c>
      <c r="CF170" s="208" t="s">
        <v>3254</v>
      </c>
      <c r="CG170" s="207" t="s">
        <v>3373</v>
      </c>
      <c r="CH170" s="208" t="s">
        <v>3239</v>
      </c>
      <c r="CI170" s="208" t="s">
        <v>3240</v>
      </c>
      <c r="CJ170" s="212" t="s">
        <v>3256</v>
      </c>
      <c r="CK170" s="208" t="s">
        <v>3243</v>
      </c>
      <c r="CL170" s="208" t="s">
        <v>3372</v>
      </c>
      <c r="CO170" s="208" t="s">
        <v>3251</v>
      </c>
      <c r="CP170" s="208" t="s">
        <v>3251</v>
      </c>
    </row>
    <row r="171" spans="1:94">
      <c r="A171">
        <v>195</v>
      </c>
      <c r="B171">
        <v>4</v>
      </c>
      <c r="C171" t="s">
        <v>65</v>
      </c>
      <c r="D171" t="s">
        <v>66</v>
      </c>
      <c r="E171">
        <f t="shared" si="6"/>
        <v>0</v>
      </c>
      <c r="F171" t="s">
        <v>66</v>
      </c>
      <c r="K171" s="1" t="s">
        <v>668</v>
      </c>
      <c r="L171" s="1">
        <f>VLOOKUP(K171,context!K$2:N$349,3,FALSE)</f>
        <v>0</v>
      </c>
      <c r="M171" s="1">
        <f>VLOOKUP(K171,context!K$2:N$349,4,FALSE)</f>
        <v>-1</v>
      </c>
      <c r="N171" s="205" t="s">
        <v>3164</v>
      </c>
      <c r="O171" s="211" t="s">
        <v>3147</v>
      </c>
      <c r="P171" s="209" t="s">
        <v>3147</v>
      </c>
      <c r="Q171" s="205" t="s">
        <v>3147</v>
      </c>
      <c r="R171" s="72" t="s">
        <v>3144</v>
      </c>
      <c r="S171" s="208" t="s">
        <v>3136</v>
      </c>
      <c r="T171" s="210" t="s">
        <v>3144</v>
      </c>
      <c r="U171" s="208" t="s">
        <v>3146</v>
      </c>
      <c r="V171" s="72" t="s">
        <v>3145</v>
      </c>
      <c r="W171" s="210" t="s">
        <v>3142</v>
      </c>
      <c r="X171" s="210" t="s">
        <v>3139</v>
      </c>
      <c r="Y171" s="209" t="s">
        <v>3139</v>
      </c>
      <c r="Z171" s="209" t="s">
        <v>3152</v>
      </c>
      <c r="AA171" s="211" t="s">
        <v>3147</v>
      </c>
      <c r="AB171" s="208" t="s">
        <v>3152</v>
      </c>
      <c r="AC171" s="208" t="s">
        <v>3147</v>
      </c>
      <c r="AD171" s="208" t="s">
        <v>3146</v>
      </c>
      <c r="AE171" s="210" t="s">
        <v>3171</v>
      </c>
      <c r="AF171" s="210" t="s">
        <v>3173</v>
      </c>
      <c r="AG171" s="72" t="s">
        <v>3163</v>
      </c>
      <c r="AH171" s="72" t="s">
        <v>3160</v>
      </c>
      <c r="AI171" s="72" t="s">
        <v>3160</v>
      </c>
      <c r="AJ171" s="72" t="s">
        <v>3257</v>
      </c>
      <c r="AK171" s="72" t="s">
        <v>3179</v>
      </c>
      <c r="AL171" s="210" t="s">
        <v>3181</v>
      </c>
      <c r="AM171" s="72" t="s">
        <v>3180</v>
      </c>
      <c r="AN171" s="208" t="s">
        <v>3152</v>
      </c>
      <c r="AO171" s="208" t="s">
        <v>3136</v>
      </c>
      <c r="AP171" s="234" t="s">
        <v>3140</v>
      </c>
      <c r="AQ171" s="208" t="s">
        <v>3136</v>
      </c>
      <c r="AR171" s="208" t="s">
        <v>3136</v>
      </c>
      <c r="AS171" s="208" t="s">
        <v>3136</v>
      </c>
      <c r="AT171" s="208" t="s">
        <v>3136</v>
      </c>
      <c r="AU171" s="208" t="s">
        <v>3136</v>
      </c>
      <c r="AV171" s="208" t="s">
        <v>3136</v>
      </c>
      <c r="AW171" s="208" t="s">
        <v>3136</v>
      </c>
      <c r="BH171" s="210" t="s">
        <v>3198</v>
      </c>
      <c r="BI171" s="210" t="s">
        <v>3198</v>
      </c>
      <c r="BJ171" s="208" t="s">
        <v>3198</v>
      </c>
      <c r="BK171" s="208" t="s">
        <v>3198</v>
      </c>
      <c r="BL171" s="208" t="s">
        <v>3198</v>
      </c>
      <c r="BM171" s="208" t="s">
        <v>3198</v>
      </c>
      <c r="BN171" s="208" t="s">
        <v>3201</v>
      </c>
      <c r="BO171" s="208" t="s">
        <v>3259</v>
      </c>
      <c r="BP171" s="208" t="s">
        <v>3201</v>
      </c>
      <c r="BQ171" s="208" t="s">
        <v>3201</v>
      </c>
      <c r="BR171" s="208" t="s">
        <v>3201</v>
      </c>
      <c r="BS171" s="208" t="s">
        <v>3201</v>
      </c>
      <c r="BT171" s="208" t="s">
        <v>3201</v>
      </c>
      <c r="BU171" s="208" t="s">
        <v>3201</v>
      </c>
      <c r="BV171" s="208" t="s">
        <v>3201</v>
      </c>
      <c r="BW171" s="208" t="s">
        <v>3201</v>
      </c>
      <c r="BX171" s="72" t="s">
        <v>3233</v>
      </c>
      <c r="BY171" s="207" t="s">
        <v>3232</v>
      </c>
      <c r="BZ171" s="207" t="s">
        <v>3231</v>
      </c>
      <c r="CA171" s="207" t="s">
        <v>3229</v>
      </c>
      <c r="CB171" s="207" t="s">
        <v>3230</v>
      </c>
      <c r="CC171" s="234" t="s">
        <v>3228</v>
      </c>
      <c r="CD171" s="208" t="s">
        <v>3136</v>
      </c>
      <c r="CE171" s="208" t="s">
        <v>3147</v>
      </c>
      <c r="CF171" s="208" t="s">
        <v>3254</v>
      </c>
      <c r="CG171" s="207" t="s">
        <v>3373</v>
      </c>
      <c r="CH171" s="208" t="s">
        <v>3239</v>
      </c>
      <c r="CI171" s="208" t="s">
        <v>3240</v>
      </c>
      <c r="CJ171" s="212" t="s">
        <v>3256</v>
      </c>
      <c r="CK171" s="208" t="s">
        <v>3243</v>
      </c>
      <c r="CL171" s="208" t="s">
        <v>3372</v>
      </c>
      <c r="CO171" s="208" t="s">
        <v>3251</v>
      </c>
      <c r="CP171" s="208" t="s">
        <v>3251</v>
      </c>
    </row>
    <row r="172" spans="1:94">
      <c r="A172">
        <v>198</v>
      </c>
      <c r="B172">
        <v>4</v>
      </c>
      <c r="C172" t="s">
        <v>65</v>
      </c>
      <c r="D172" t="s">
        <v>66</v>
      </c>
      <c r="E172">
        <f t="shared" si="6"/>
        <v>0</v>
      </c>
      <c r="F172" t="s">
        <v>66</v>
      </c>
      <c r="K172" s="1" t="s">
        <v>674</v>
      </c>
      <c r="L172" s="1">
        <f>VLOOKUP(K172,context!K$2:N$349,3,FALSE)</f>
        <v>0</v>
      </c>
      <c r="M172" s="1">
        <f>VLOOKUP(K172,context!K$2:N$349,4,FALSE)</f>
        <v>-1</v>
      </c>
      <c r="N172" s="205" t="s">
        <v>3164</v>
      </c>
      <c r="O172" s="211" t="s">
        <v>3147</v>
      </c>
      <c r="P172" s="209" t="s">
        <v>3147</v>
      </c>
      <c r="Q172" s="205" t="s">
        <v>3147</v>
      </c>
      <c r="R172" s="72" t="s">
        <v>3144</v>
      </c>
      <c r="S172" s="208" t="s">
        <v>3136</v>
      </c>
      <c r="T172" s="210" t="s">
        <v>3144</v>
      </c>
      <c r="U172" s="208" t="s">
        <v>3146</v>
      </c>
      <c r="V172" s="72" t="s">
        <v>3145</v>
      </c>
      <c r="W172" s="72" t="s">
        <v>3142</v>
      </c>
      <c r="X172" s="210" t="s">
        <v>3139</v>
      </c>
      <c r="Y172" s="209" t="s">
        <v>3139</v>
      </c>
      <c r="Z172" s="206" t="s">
        <v>3152</v>
      </c>
      <c r="AA172" s="211" t="s">
        <v>3147</v>
      </c>
      <c r="AB172" s="207" t="s">
        <v>3152</v>
      </c>
      <c r="AC172" s="207" t="s">
        <v>3147</v>
      </c>
      <c r="AD172" s="207" t="s">
        <v>3146</v>
      </c>
      <c r="AE172" s="210" t="s">
        <v>3171</v>
      </c>
      <c r="AF172" s="210" t="s">
        <v>3173</v>
      </c>
      <c r="AG172" s="72" t="s">
        <v>3163</v>
      </c>
      <c r="AH172" s="72" t="s">
        <v>3160</v>
      </c>
      <c r="AI172" s="72" t="s">
        <v>3160</v>
      </c>
      <c r="AJ172" s="72" t="s">
        <v>3257</v>
      </c>
      <c r="AK172" s="72" t="s">
        <v>3179</v>
      </c>
      <c r="AL172" s="210" t="s">
        <v>3181</v>
      </c>
      <c r="AM172" s="72" t="s">
        <v>3180</v>
      </c>
      <c r="AN172" s="208" t="s">
        <v>3152</v>
      </c>
      <c r="AO172" s="208" t="s">
        <v>3136</v>
      </c>
      <c r="AP172" s="234" t="s">
        <v>3140</v>
      </c>
      <c r="AQ172" s="208" t="s">
        <v>3136</v>
      </c>
      <c r="AR172" s="208" t="s">
        <v>3136</v>
      </c>
      <c r="AS172" s="208" t="s">
        <v>3136</v>
      </c>
      <c r="AT172" s="208" t="s">
        <v>3136</v>
      </c>
      <c r="AU172" s="208" t="s">
        <v>3136</v>
      </c>
      <c r="AV172" s="208" t="s">
        <v>3136</v>
      </c>
      <c r="AW172" s="208" t="s">
        <v>3136</v>
      </c>
      <c r="BH172" s="210" t="s">
        <v>3198</v>
      </c>
      <c r="BI172" s="210" t="s">
        <v>3198</v>
      </c>
      <c r="BJ172" s="208" t="s">
        <v>3198</v>
      </c>
      <c r="BK172" s="208" t="s">
        <v>3198</v>
      </c>
      <c r="BL172" s="208" t="s">
        <v>3198</v>
      </c>
      <c r="BM172" s="208" t="s">
        <v>3198</v>
      </c>
      <c r="BN172" s="208" t="s">
        <v>3201</v>
      </c>
      <c r="BO172" s="208" t="s">
        <v>3259</v>
      </c>
      <c r="BP172" s="208" t="s">
        <v>3201</v>
      </c>
      <c r="BQ172" s="208" t="s">
        <v>3201</v>
      </c>
      <c r="BR172" s="208" t="s">
        <v>3201</v>
      </c>
      <c r="BS172" s="208" t="s">
        <v>3201</v>
      </c>
      <c r="BT172" s="208" t="s">
        <v>3201</v>
      </c>
      <c r="BU172" s="208" t="s">
        <v>3201</v>
      </c>
      <c r="BV172" s="208" t="s">
        <v>3201</v>
      </c>
      <c r="BW172" s="208" t="s">
        <v>3201</v>
      </c>
      <c r="BX172" s="72" t="s">
        <v>3233</v>
      </c>
      <c r="BY172" s="207" t="s">
        <v>3232</v>
      </c>
      <c r="BZ172" s="207" t="s">
        <v>3231</v>
      </c>
      <c r="CA172" s="207" t="s">
        <v>3229</v>
      </c>
      <c r="CB172" s="207" t="s">
        <v>3230</v>
      </c>
      <c r="CC172" s="234" t="s">
        <v>3228</v>
      </c>
      <c r="CD172" s="208" t="s">
        <v>3136</v>
      </c>
      <c r="CE172" s="208" t="s">
        <v>3147</v>
      </c>
      <c r="CF172" s="208" t="s">
        <v>3254</v>
      </c>
      <c r="CG172" s="207" t="s">
        <v>3373</v>
      </c>
      <c r="CH172" s="208" t="s">
        <v>3239</v>
      </c>
      <c r="CI172" s="207" t="s">
        <v>3240</v>
      </c>
      <c r="CJ172" s="212" t="s">
        <v>3256</v>
      </c>
      <c r="CK172" s="208" t="s">
        <v>3243</v>
      </c>
      <c r="CL172" s="208" t="s">
        <v>3372</v>
      </c>
      <c r="CO172" s="208" t="s">
        <v>3251</v>
      </c>
      <c r="CP172" s="208" t="s">
        <v>3251</v>
      </c>
    </row>
    <row r="173" spans="1:94">
      <c r="A173">
        <v>199</v>
      </c>
      <c r="B173">
        <v>4</v>
      </c>
      <c r="C173" t="s">
        <v>65</v>
      </c>
      <c r="D173" t="s">
        <v>66</v>
      </c>
      <c r="E173">
        <f t="shared" si="6"/>
        <v>0</v>
      </c>
      <c r="F173" t="s">
        <v>66</v>
      </c>
      <c r="K173" s="1" t="s">
        <v>2034</v>
      </c>
      <c r="L173" s="1">
        <f>VLOOKUP(K173,context!K$2:N$349,3,FALSE)</f>
        <v>0</v>
      </c>
      <c r="M173" s="1">
        <f>VLOOKUP(K173,context!K$2:N$349,4,FALSE)</f>
        <v>-1</v>
      </c>
      <c r="N173" s="205" t="s">
        <v>3164</v>
      </c>
      <c r="O173" s="211" t="s">
        <v>3147</v>
      </c>
      <c r="P173" s="209" t="s">
        <v>3147</v>
      </c>
      <c r="Q173" s="205" t="s">
        <v>3147</v>
      </c>
      <c r="R173" s="72" t="s">
        <v>3144</v>
      </c>
      <c r="S173" s="208" t="s">
        <v>3136</v>
      </c>
      <c r="T173" s="210" t="s">
        <v>3144</v>
      </c>
      <c r="U173" s="208" t="s">
        <v>3146</v>
      </c>
      <c r="V173" s="72" t="s">
        <v>3145</v>
      </c>
      <c r="W173" s="72" t="s">
        <v>3142</v>
      </c>
      <c r="X173" s="210" t="s">
        <v>3139</v>
      </c>
      <c r="Y173" s="209" t="s">
        <v>3139</v>
      </c>
      <c r="Z173" s="206" t="s">
        <v>3152</v>
      </c>
      <c r="AA173" s="211" t="s">
        <v>3147</v>
      </c>
      <c r="AB173" s="207" t="s">
        <v>3152</v>
      </c>
      <c r="AC173" s="207" t="s">
        <v>3147</v>
      </c>
      <c r="AD173" s="207" t="s">
        <v>3146</v>
      </c>
      <c r="AE173" s="210" t="s">
        <v>3171</v>
      </c>
      <c r="AF173" s="210" t="s">
        <v>3173</v>
      </c>
      <c r="AG173" s="72" t="s">
        <v>3163</v>
      </c>
      <c r="AH173" s="72" t="s">
        <v>3160</v>
      </c>
      <c r="AI173" s="72" t="s">
        <v>3160</v>
      </c>
      <c r="AJ173" s="72" t="s">
        <v>3257</v>
      </c>
      <c r="AK173" s="72" t="s">
        <v>3179</v>
      </c>
      <c r="AL173" s="210" t="s">
        <v>3181</v>
      </c>
      <c r="AM173" s="72" t="s">
        <v>3180</v>
      </c>
      <c r="AN173" s="208" t="s">
        <v>3152</v>
      </c>
      <c r="AO173" s="208" t="s">
        <v>3136</v>
      </c>
      <c r="AP173" s="234" t="s">
        <v>3140</v>
      </c>
      <c r="AQ173" s="208" t="s">
        <v>3136</v>
      </c>
      <c r="AR173" s="208" t="s">
        <v>3136</v>
      </c>
      <c r="AS173" s="208" t="s">
        <v>3136</v>
      </c>
      <c r="AT173" s="208" t="s">
        <v>3136</v>
      </c>
      <c r="AU173" s="208" t="s">
        <v>3136</v>
      </c>
      <c r="AV173" s="208" t="s">
        <v>3136</v>
      </c>
      <c r="AW173" s="208" t="s">
        <v>3136</v>
      </c>
      <c r="BH173" s="210" t="s">
        <v>3198</v>
      </c>
      <c r="BI173" s="210" t="s">
        <v>3198</v>
      </c>
      <c r="BJ173" s="208" t="s">
        <v>3198</v>
      </c>
      <c r="BK173" s="208" t="s">
        <v>3198</v>
      </c>
      <c r="BL173" s="208" t="s">
        <v>3198</v>
      </c>
      <c r="BM173" s="208" t="s">
        <v>3198</v>
      </c>
      <c r="BN173" s="208" t="s">
        <v>3201</v>
      </c>
      <c r="BO173" s="208" t="s">
        <v>3259</v>
      </c>
      <c r="BP173" s="208" t="s">
        <v>3201</v>
      </c>
      <c r="BQ173" s="208" t="s">
        <v>3201</v>
      </c>
      <c r="BR173" s="208" t="s">
        <v>3201</v>
      </c>
      <c r="BS173" s="208" t="s">
        <v>3201</v>
      </c>
      <c r="BT173" s="208" t="s">
        <v>3201</v>
      </c>
      <c r="BU173" s="208" t="s">
        <v>3201</v>
      </c>
      <c r="BV173" s="208" t="s">
        <v>3201</v>
      </c>
      <c r="BW173" s="208" t="s">
        <v>3201</v>
      </c>
      <c r="BX173" s="72" t="s">
        <v>3233</v>
      </c>
      <c r="BY173" s="207" t="s">
        <v>3232</v>
      </c>
      <c r="BZ173" s="207" t="s">
        <v>3231</v>
      </c>
      <c r="CA173" s="207" t="s">
        <v>3229</v>
      </c>
      <c r="CB173" s="207" t="s">
        <v>3230</v>
      </c>
      <c r="CC173" s="234" t="s">
        <v>3228</v>
      </c>
      <c r="CD173" s="208" t="s">
        <v>3136</v>
      </c>
      <c r="CE173" s="208" t="s">
        <v>3147</v>
      </c>
      <c r="CF173" s="208" t="s">
        <v>3254</v>
      </c>
      <c r="CG173" s="207" t="s">
        <v>3373</v>
      </c>
      <c r="CH173" s="208" t="s">
        <v>3239</v>
      </c>
      <c r="CI173" s="207" t="s">
        <v>3240</v>
      </c>
      <c r="CJ173" s="212" t="s">
        <v>3256</v>
      </c>
      <c r="CK173" s="208" t="s">
        <v>3243</v>
      </c>
      <c r="CL173" s="208" t="s">
        <v>3372</v>
      </c>
      <c r="CO173" s="208" t="s">
        <v>3251</v>
      </c>
      <c r="CP173" s="208" t="s">
        <v>3251</v>
      </c>
    </row>
    <row r="174" spans="1:94">
      <c r="A174">
        <v>201</v>
      </c>
      <c r="B174">
        <v>4</v>
      </c>
      <c r="C174" t="s">
        <v>65</v>
      </c>
      <c r="D174" t="s">
        <v>66</v>
      </c>
      <c r="E174">
        <f t="shared" si="6"/>
        <v>0</v>
      </c>
      <c r="F174" t="s">
        <v>66</v>
      </c>
      <c r="K174" s="1" t="s">
        <v>1015</v>
      </c>
      <c r="L174" s="1">
        <f>VLOOKUP(K174,context!K$2:N$349,3,FALSE)</f>
        <v>0</v>
      </c>
      <c r="M174" s="1">
        <f>VLOOKUP(K174,context!K$2:N$349,4,FALSE)</f>
        <v>-1</v>
      </c>
      <c r="N174" s="205" t="s">
        <v>3164</v>
      </c>
      <c r="O174" s="211" t="s">
        <v>3147</v>
      </c>
      <c r="P174" s="209" t="s">
        <v>3147</v>
      </c>
      <c r="Q174" s="205" t="s">
        <v>3147</v>
      </c>
      <c r="R174" s="72" t="s">
        <v>3144</v>
      </c>
      <c r="S174" s="208" t="s">
        <v>3136</v>
      </c>
      <c r="T174" s="210" t="s">
        <v>3144</v>
      </c>
      <c r="U174" s="208" t="s">
        <v>3146</v>
      </c>
      <c r="V174" s="72" t="s">
        <v>3145</v>
      </c>
      <c r="W174" s="210" t="s">
        <v>3142</v>
      </c>
      <c r="X174" s="208" t="s">
        <v>3139</v>
      </c>
      <c r="Y174" s="211" t="s">
        <v>3139</v>
      </c>
      <c r="Z174" s="206" t="s">
        <v>3152</v>
      </c>
      <c r="AA174" s="211" t="s">
        <v>3147</v>
      </c>
      <c r="AB174" s="207" t="s">
        <v>3152</v>
      </c>
      <c r="AC174" s="207" t="s">
        <v>3147</v>
      </c>
      <c r="AD174" s="207" t="s">
        <v>3146</v>
      </c>
      <c r="AE174" s="210" t="s">
        <v>3171</v>
      </c>
      <c r="AF174" s="210" t="s">
        <v>3173</v>
      </c>
      <c r="AG174" s="72" t="s">
        <v>3163</v>
      </c>
      <c r="AH174" s="72" t="s">
        <v>3160</v>
      </c>
      <c r="AI174" s="72" t="s">
        <v>3160</v>
      </c>
      <c r="AJ174" s="72" t="s">
        <v>3257</v>
      </c>
      <c r="AK174" s="72" t="s">
        <v>3179</v>
      </c>
      <c r="AL174" s="210" t="s">
        <v>3181</v>
      </c>
      <c r="AM174" s="72" t="s">
        <v>3180</v>
      </c>
      <c r="AN174" s="208" t="s">
        <v>3152</v>
      </c>
      <c r="AO174" s="208" t="s">
        <v>3136</v>
      </c>
      <c r="AP174" s="234" t="s">
        <v>3140</v>
      </c>
      <c r="AQ174" s="208" t="s">
        <v>3136</v>
      </c>
      <c r="AR174" s="208" t="s">
        <v>3136</v>
      </c>
      <c r="AS174" s="208" t="s">
        <v>3136</v>
      </c>
      <c r="AT174" s="208" t="s">
        <v>3136</v>
      </c>
      <c r="AU174" s="208" t="s">
        <v>3136</v>
      </c>
      <c r="AV174" s="208" t="s">
        <v>3136</v>
      </c>
      <c r="AW174" s="208" t="s">
        <v>3136</v>
      </c>
      <c r="BH174" s="210" t="s">
        <v>3198</v>
      </c>
      <c r="BI174" s="210" t="s">
        <v>3198</v>
      </c>
      <c r="BJ174" s="208" t="s">
        <v>3198</v>
      </c>
      <c r="BK174" s="208" t="s">
        <v>3198</v>
      </c>
      <c r="BL174" s="208" t="s">
        <v>3198</v>
      </c>
      <c r="BM174" s="208" t="s">
        <v>3198</v>
      </c>
      <c r="BN174" s="207" t="s">
        <v>3201</v>
      </c>
      <c r="BO174" s="208" t="s">
        <v>3259</v>
      </c>
      <c r="BP174" s="208" t="s">
        <v>3201</v>
      </c>
      <c r="BQ174" s="208" t="s">
        <v>3201</v>
      </c>
      <c r="BR174" s="208" t="s">
        <v>3201</v>
      </c>
      <c r="BS174" s="208" t="s">
        <v>3201</v>
      </c>
      <c r="BT174" s="208" t="s">
        <v>3201</v>
      </c>
      <c r="BU174" s="208" t="s">
        <v>3201</v>
      </c>
      <c r="BV174" s="208" t="s">
        <v>3201</v>
      </c>
      <c r="BW174" s="208" t="s">
        <v>3201</v>
      </c>
      <c r="BX174" s="72" t="s">
        <v>3233</v>
      </c>
      <c r="BY174" s="207" t="s">
        <v>3232</v>
      </c>
      <c r="BZ174" s="207" t="s">
        <v>3231</v>
      </c>
      <c r="CA174" s="207" t="s">
        <v>3229</v>
      </c>
      <c r="CB174" s="207" t="s">
        <v>3230</v>
      </c>
      <c r="CC174" s="234" t="s">
        <v>3228</v>
      </c>
      <c r="CD174" s="208" t="s">
        <v>3136</v>
      </c>
      <c r="CE174" s="208" t="s">
        <v>3147</v>
      </c>
      <c r="CF174" s="208" t="s">
        <v>3254</v>
      </c>
      <c r="CG174" s="207" t="s">
        <v>3373</v>
      </c>
      <c r="CH174" s="208" t="s">
        <v>3239</v>
      </c>
      <c r="CI174" s="207" t="s">
        <v>3240</v>
      </c>
      <c r="CJ174" s="212" t="s">
        <v>3256</v>
      </c>
      <c r="CK174" s="208" t="s">
        <v>3243</v>
      </c>
      <c r="CL174" s="208" t="s">
        <v>3372</v>
      </c>
      <c r="CO174" s="208" t="s">
        <v>3251</v>
      </c>
      <c r="CP174" s="208" t="s">
        <v>3251</v>
      </c>
    </row>
    <row r="175" spans="1:94">
      <c r="A175">
        <v>212</v>
      </c>
      <c r="B175">
        <v>4</v>
      </c>
      <c r="C175" t="s">
        <v>65</v>
      </c>
      <c r="D175" t="s">
        <v>66</v>
      </c>
      <c r="E175">
        <f t="shared" si="6"/>
        <v>0</v>
      </c>
      <c r="F175" t="s">
        <v>66</v>
      </c>
      <c r="K175" s="1" t="s">
        <v>2316</v>
      </c>
      <c r="L175" s="1">
        <f>VLOOKUP(K175,context!K$2:N$349,3,FALSE)</f>
        <v>0</v>
      </c>
      <c r="M175" s="1">
        <f>VLOOKUP(K175,context!K$2:N$349,4,FALSE)</f>
        <v>-1</v>
      </c>
      <c r="N175" s="205" t="s">
        <v>3164</v>
      </c>
      <c r="O175" s="211" t="s">
        <v>3147</v>
      </c>
      <c r="P175" s="209" t="s">
        <v>3147</v>
      </c>
      <c r="Q175" s="205" t="s">
        <v>3147</v>
      </c>
      <c r="R175" s="72" t="s">
        <v>3144</v>
      </c>
      <c r="S175" s="208" t="s">
        <v>3136</v>
      </c>
      <c r="T175" s="210" t="s">
        <v>3144</v>
      </c>
      <c r="U175" s="208" t="s">
        <v>3146</v>
      </c>
      <c r="V175" s="72" t="s">
        <v>3145</v>
      </c>
      <c r="W175" s="210" t="s">
        <v>3142</v>
      </c>
      <c r="X175" s="210" t="s">
        <v>3139</v>
      </c>
      <c r="Y175" s="209" t="s">
        <v>3139</v>
      </c>
      <c r="Z175" s="209" t="s">
        <v>3152</v>
      </c>
      <c r="AA175" s="211" t="s">
        <v>3147</v>
      </c>
      <c r="AB175" s="208" t="s">
        <v>3152</v>
      </c>
      <c r="AC175" s="208" t="s">
        <v>3147</v>
      </c>
      <c r="AD175" s="208" t="s">
        <v>3146</v>
      </c>
      <c r="AE175" s="210" t="s">
        <v>3171</v>
      </c>
      <c r="AF175" s="210" t="s">
        <v>3173</v>
      </c>
      <c r="AG175" s="72" t="s">
        <v>3163</v>
      </c>
      <c r="AH175" s="72" t="s">
        <v>3160</v>
      </c>
      <c r="AI175" s="72" t="s">
        <v>3160</v>
      </c>
      <c r="AJ175" s="72" t="s">
        <v>3257</v>
      </c>
      <c r="AK175" s="72" t="s">
        <v>3179</v>
      </c>
      <c r="AL175" s="210" t="s">
        <v>3181</v>
      </c>
      <c r="AM175" s="72" t="s">
        <v>3180</v>
      </c>
      <c r="AN175" s="208" t="s">
        <v>3152</v>
      </c>
      <c r="AO175" s="208" t="s">
        <v>3136</v>
      </c>
      <c r="AP175" s="234" t="s">
        <v>3140</v>
      </c>
      <c r="AQ175" s="208" t="s">
        <v>3136</v>
      </c>
      <c r="AR175" s="208" t="s">
        <v>3136</v>
      </c>
      <c r="AS175" s="208" t="s">
        <v>3136</v>
      </c>
      <c r="AT175" s="208" t="s">
        <v>3136</v>
      </c>
      <c r="AU175" s="208" t="s">
        <v>3136</v>
      </c>
      <c r="AV175" s="208" t="s">
        <v>3136</v>
      </c>
      <c r="AW175" s="208" t="s">
        <v>3136</v>
      </c>
      <c r="BH175" s="210" t="s">
        <v>3198</v>
      </c>
      <c r="BI175" s="210" t="s">
        <v>3198</v>
      </c>
      <c r="BJ175" s="208" t="s">
        <v>3198</v>
      </c>
      <c r="BK175" s="208" t="s">
        <v>3198</v>
      </c>
      <c r="BL175" s="208" t="s">
        <v>3198</v>
      </c>
      <c r="BM175" s="208" t="s">
        <v>3198</v>
      </c>
      <c r="BN175" s="208" t="s">
        <v>3201</v>
      </c>
      <c r="BO175" s="208" t="s">
        <v>3259</v>
      </c>
      <c r="BP175" s="208" t="s">
        <v>3201</v>
      </c>
      <c r="BQ175" s="208" t="s">
        <v>3201</v>
      </c>
      <c r="BR175" s="208" t="s">
        <v>3201</v>
      </c>
      <c r="BS175" s="208" t="s">
        <v>3201</v>
      </c>
      <c r="BT175" s="208" t="s">
        <v>3201</v>
      </c>
      <c r="BU175" s="208" t="s">
        <v>3201</v>
      </c>
      <c r="BV175" s="208" t="s">
        <v>3201</v>
      </c>
      <c r="BW175" s="208" t="s">
        <v>3201</v>
      </c>
      <c r="BX175" s="72" t="s">
        <v>3233</v>
      </c>
      <c r="BY175" s="207" t="s">
        <v>3232</v>
      </c>
      <c r="BZ175" s="207" t="s">
        <v>3231</v>
      </c>
      <c r="CA175" s="207" t="s">
        <v>3229</v>
      </c>
      <c r="CB175" s="207" t="s">
        <v>3230</v>
      </c>
      <c r="CC175" s="234" t="s">
        <v>3228</v>
      </c>
      <c r="CD175" s="208" t="s">
        <v>3136</v>
      </c>
      <c r="CE175" s="208" t="s">
        <v>3147</v>
      </c>
      <c r="CF175" s="208" t="s">
        <v>3254</v>
      </c>
      <c r="CG175" s="207" t="s">
        <v>3373</v>
      </c>
      <c r="CH175" s="208" t="s">
        <v>3239</v>
      </c>
      <c r="CI175" s="208" t="s">
        <v>3240</v>
      </c>
      <c r="CJ175" s="212" t="s">
        <v>3256</v>
      </c>
      <c r="CK175" s="208" t="s">
        <v>3243</v>
      </c>
      <c r="CL175" s="208" t="s">
        <v>3372</v>
      </c>
      <c r="CO175" s="208" t="s">
        <v>3251</v>
      </c>
      <c r="CP175" s="208" t="s">
        <v>3251</v>
      </c>
    </row>
    <row r="176" spans="1:94">
      <c r="A176">
        <v>226</v>
      </c>
      <c r="B176">
        <v>4</v>
      </c>
      <c r="C176" t="s">
        <v>65</v>
      </c>
      <c r="D176" t="s">
        <v>66</v>
      </c>
      <c r="E176">
        <f t="shared" si="6"/>
        <v>0</v>
      </c>
      <c r="F176" t="s">
        <v>66</v>
      </c>
      <c r="K176" s="1" t="s">
        <v>769</v>
      </c>
      <c r="L176" s="1">
        <f>VLOOKUP(K176,context!K$2:N$349,3,FALSE)</f>
        <v>0</v>
      </c>
      <c r="M176" s="1">
        <f>VLOOKUP(K176,context!K$2:N$349,4,FALSE)</f>
        <v>-1</v>
      </c>
      <c r="N176" s="205" t="s">
        <v>3164</v>
      </c>
      <c r="O176" s="211" t="s">
        <v>3147</v>
      </c>
      <c r="P176" s="209" t="s">
        <v>3147</v>
      </c>
      <c r="Q176" s="205" t="s">
        <v>3147</v>
      </c>
      <c r="R176" s="72" t="s">
        <v>3144</v>
      </c>
      <c r="S176" s="208" t="s">
        <v>3136</v>
      </c>
      <c r="T176" s="210" t="s">
        <v>3144</v>
      </c>
      <c r="U176" s="208" t="s">
        <v>3146</v>
      </c>
      <c r="V176" s="72" t="s">
        <v>3145</v>
      </c>
      <c r="W176" s="72" t="s">
        <v>3142</v>
      </c>
      <c r="X176" s="210" t="s">
        <v>3139</v>
      </c>
      <c r="Y176" s="209" t="s">
        <v>3139</v>
      </c>
      <c r="Z176" s="206" t="s">
        <v>3152</v>
      </c>
      <c r="AA176" s="211" t="s">
        <v>3147</v>
      </c>
      <c r="AB176" s="207" t="s">
        <v>3152</v>
      </c>
      <c r="AC176" s="207" t="s">
        <v>3147</v>
      </c>
      <c r="AD176" s="207" t="s">
        <v>3146</v>
      </c>
      <c r="AE176" s="210" t="s">
        <v>3171</v>
      </c>
      <c r="AF176" s="210" t="s">
        <v>3173</v>
      </c>
      <c r="AG176" s="72" t="s">
        <v>3163</v>
      </c>
      <c r="AH176" s="72" t="s">
        <v>3160</v>
      </c>
      <c r="AI176" s="72" t="s">
        <v>3160</v>
      </c>
      <c r="AJ176" s="72" t="s">
        <v>3257</v>
      </c>
      <c r="AK176" s="72" t="s">
        <v>3179</v>
      </c>
      <c r="AL176" s="210" t="s">
        <v>3181</v>
      </c>
      <c r="AM176" s="72" t="s">
        <v>3180</v>
      </c>
      <c r="AN176" s="208" t="s">
        <v>3152</v>
      </c>
      <c r="AO176" s="208" t="s">
        <v>3136</v>
      </c>
      <c r="AP176" s="234" t="s">
        <v>3140</v>
      </c>
      <c r="AQ176" s="208" t="s">
        <v>3136</v>
      </c>
      <c r="AR176" s="208" t="s">
        <v>3136</v>
      </c>
      <c r="AS176" s="208" t="s">
        <v>3136</v>
      </c>
      <c r="AT176" s="208" t="s">
        <v>3136</v>
      </c>
      <c r="AU176" s="208" t="s">
        <v>3136</v>
      </c>
      <c r="AV176" s="208" t="s">
        <v>3136</v>
      </c>
      <c r="AW176" s="208" t="s">
        <v>3136</v>
      </c>
      <c r="BH176" s="210" t="s">
        <v>3198</v>
      </c>
      <c r="BI176" s="210" t="s">
        <v>3198</v>
      </c>
      <c r="BJ176" s="208" t="s">
        <v>3198</v>
      </c>
      <c r="BK176" s="208" t="s">
        <v>3198</v>
      </c>
      <c r="BL176" s="208" t="s">
        <v>3198</v>
      </c>
      <c r="BM176" s="208" t="s">
        <v>3198</v>
      </c>
      <c r="BN176" s="208" t="s">
        <v>3201</v>
      </c>
      <c r="BO176" s="208" t="s">
        <v>3259</v>
      </c>
      <c r="BP176" s="208" t="s">
        <v>3201</v>
      </c>
      <c r="BQ176" s="208" t="s">
        <v>3201</v>
      </c>
      <c r="BR176" s="208" t="s">
        <v>3201</v>
      </c>
      <c r="BS176" s="208" t="s">
        <v>3201</v>
      </c>
      <c r="BT176" s="208" t="s">
        <v>3201</v>
      </c>
      <c r="BU176" s="208" t="s">
        <v>3201</v>
      </c>
      <c r="BV176" s="208" t="s">
        <v>3201</v>
      </c>
      <c r="BW176" s="208" t="s">
        <v>3201</v>
      </c>
      <c r="BX176" s="72" t="s">
        <v>3233</v>
      </c>
      <c r="BY176" s="207" t="s">
        <v>3232</v>
      </c>
      <c r="BZ176" s="207" t="s">
        <v>3231</v>
      </c>
      <c r="CA176" s="207" t="s">
        <v>3229</v>
      </c>
      <c r="CB176" s="207" t="s">
        <v>3230</v>
      </c>
      <c r="CC176" s="234" t="s">
        <v>3228</v>
      </c>
      <c r="CD176" s="208" t="s">
        <v>3136</v>
      </c>
      <c r="CE176" s="208" t="s">
        <v>3147</v>
      </c>
      <c r="CF176" s="208" t="s">
        <v>3254</v>
      </c>
      <c r="CG176" s="207" t="s">
        <v>3373</v>
      </c>
      <c r="CH176" s="208" t="s">
        <v>3239</v>
      </c>
      <c r="CI176" s="207" t="s">
        <v>3240</v>
      </c>
      <c r="CJ176" s="212" t="s">
        <v>3256</v>
      </c>
      <c r="CK176" s="208" t="s">
        <v>3243</v>
      </c>
      <c r="CL176" s="208" t="s">
        <v>3372</v>
      </c>
      <c r="CO176" s="208" t="s">
        <v>3251</v>
      </c>
      <c r="CP176" s="208" t="s">
        <v>3251</v>
      </c>
    </row>
    <row r="177" spans="1:94">
      <c r="A177">
        <v>240</v>
      </c>
      <c r="B177">
        <v>4</v>
      </c>
      <c r="C177" t="s">
        <v>65</v>
      </c>
      <c r="D177" t="s">
        <v>66</v>
      </c>
      <c r="E177">
        <f t="shared" si="6"/>
        <v>0</v>
      </c>
      <c r="F177" t="s">
        <v>66</v>
      </c>
      <c r="K177" s="1" t="s">
        <v>2310</v>
      </c>
      <c r="L177" s="1">
        <f>VLOOKUP(K177,context!K$2:N$349,3,FALSE)</f>
        <v>0</v>
      </c>
      <c r="M177" s="1">
        <f>VLOOKUP(K177,context!K$2:N$349,4,FALSE)</f>
        <v>-1</v>
      </c>
      <c r="N177" s="205" t="s">
        <v>3164</v>
      </c>
      <c r="O177" s="211" t="s">
        <v>3147</v>
      </c>
      <c r="P177" s="209" t="s">
        <v>3147</v>
      </c>
      <c r="Q177" s="205" t="s">
        <v>3147</v>
      </c>
      <c r="R177" s="72" t="s">
        <v>3144</v>
      </c>
      <c r="S177" s="208" t="s">
        <v>3136</v>
      </c>
      <c r="T177" s="210" t="s">
        <v>3144</v>
      </c>
      <c r="U177" s="208" t="s">
        <v>3146</v>
      </c>
      <c r="V177" s="72" t="s">
        <v>3145</v>
      </c>
      <c r="W177" s="210" t="s">
        <v>3142</v>
      </c>
      <c r="X177" s="210" t="s">
        <v>3139</v>
      </c>
      <c r="Y177" s="209" t="s">
        <v>3139</v>
      </c>
      <c r="Z177" s="209" t="s">
        <v>3152</v>
      </c>
      <c r="AA177" s="211" t="s">
        <v>3147</v>
      </c>
      <c r="AB177" s="208" t="s">
        <v>3152</v>
      </c>
      <c r="AC177" s="208" t="s">
        <v>3147</v>
      </c>
      <c r="AD177" s="208" t="s">
        <v>3146</v>
      </c>
      <c r="AE177" s="210" t="s">
        <v>3171</v>
      </c>
      <c r="AF177" s="210" t="s">
        <v>3173</v>
      </c>
      <c r="AG177" s="72" t="s">
        <v>3163</v>
      </c>
      <c r="AH177" s="72" t="s">
        <v>3160</v>
      </c>
      <c r="AI177" s="72" t="s">
        <v>3160</v>
      </c>
      <c r="AJ177" s="72" t="s">
        <v>3257</v>
      </c>
      <c r="AK177" s="72" t="s">
        <v>3179</v>
      </c>
      <c r="AL177" s="210" t="s">
        <v>3181</v>
      </c>
      <c r="AM177" s="72" t="s">
        <v>3180</v>
      </c>
      <c r="AN177" s="208" t="s">
        <v>3152</v>
      </c>
      <c r="AO177" s="208" t="s">
        <v>3136</v>
      </c>
      <c r="AP177" s="234" t="s">
        <v>3140</v>
      </c>
      <c r="AQ177" s="208" t="s">
        <v>3136</v>
      </c>
      <c r="AR177" s="208" t="s">
        <v>3136</v>
      </c>
      <c r="AS177" s="208" t="s">
        <v>3136</v>
      </c>
      <c r="AT177" s="208" t="s">
        <v>3136</v>
      </c>
      <c r="AU177" s="208" t="s">
        <v>3136</v>
      </c>
      <c r="AV177" s="208" t="s">
        <v>3136</v>
      </c>
      <c r="AW177" s="208" t="s">
        <v>3136</v>
      </c>
      <c r="BH177" s="210" t="s">
        <v>3198</v>
      </c>
      <c r="BI177" s="210" t="s">
        <v>3198</v>
      </c>
      <c r="BJ177" s="208" t="s">
        <v>3198</v>
      </c>
      <c r="BK177" s="208" t="s">
        <v>3198</v>
      </c>
      <c r="BL177" s="208" t="s">
        <v>3198</v>
      </c>
      <c r="BM177" s="208" t="s">
        <v>3198</v>
      </c>
      <c r="BN177" s="208" t="s">
        <v>3201</v>
      </c>
      <c r="BO177" s="208" t="s">
        <v>3259</v>
      </c>
      <c r="BP177" s="208" t="s">
        <v>3201</v>
      </c>
      <c r="BQ177" s="208" t="s">
        <v>3201</v>
      </c>
      <c r="BR177" s="208" t="s">
        <v>3201</v>
      </c>
      <c r="BS177" s="208" t="s">
        <v>3201</v>
      </c>
      <c r="BT177" s="208" t="s">
        <v>3201</v>
      </c>
      <c r="BU177" s="208" t="s">
        <v>3201</v>
      </c>
      <c r="BV177" s="208" t="s">
        <v>3201</v>
      </c>
      <c r="BW177" s="208" t="s">
        <v>3201</v>
      </c>
      <c r="BX177" s="72" t="s">
        <v>3233</v>
      </c>
      <c r="BY177" s="207" t="s">
        <v>3232</v>
      </c>
      <c r="BZ177" s="207" t="s">
        <v>3231</v>
      </c>
      <c r="CA177" s="207" t="s">
        <v>3229</v>
      </c>
      <c r="CB177" s="207" t="s">
        <v>3230</v>
      </c>
      <c r="CC177" s="234" t="s">
        <v>3228</v>
      </c>
      <c r="CD177" s="210" t="s">
        <v>3136</v>
      </c>
      <c r="CE177" s="210" t="s">
        <v>3147</v>
      </c>
      <c r="CF177" s="210" t="s">
        <v>3254</v>
      </c>
      <c r="CG177" s="207" t="s">
        <v>3373</v>
      </c>
      <c r="CH177" s="208" t="s">
        <v>3239</v>
      </c>
      <c r="CI177" s="208" t="s">
        <v>3240</v>
      </c>
      <c r="CJ177" s="212" t="s">
        <v>3256</v>
      </c>
      <c r="CK177" s="208" t="s">
        <v>3243</v>
      </c>
      <c r="CL177" s="208" t="s">
        <v>3372</v>
      </c>
      <c r="CO177" s="208" t="s">
        <v>3251</v>
      </c>
      <c r="CP177" s="208" t="s">
        <v>3251</v>
      </c>
    </row>
    <row r="178" spans="1:94">
      <c r="A178">
        <v>241</v>
      </c>
      <c r="B178">
        <v>4</v>
      </c>
      <c r="C178" t="s">
        <v>65</v>
      </c>
      <c r="D178" t="s">
        <v>66</v>
      </c>
      <c r="E178">
        <f t="shared" si="6"/>
        <v>0</v>
      </c>
      <c r="F178" t="s">
        <v>66</v>
      </c>
      <c r="K178" s="1" t="s">
        <v>2301</v>
      </c>
      <c r="L178" s="1">
        <f>VLOOKUP(K178,context!K$2:N$349,3,FALSE)</f>
        <v>0</v>
      </c>
      <c r="M178" s="1">
        <f>VLOOKUP(K178,context!K$2:N$349,4,FALSE)</f>
        <v>-1</v>
      </c>
      <c r="N178" s="205" t="s">
        <v>3164</v>
      </c>
      <c r="O178" s="211" t="s">
        <v>3147</v>
      </c>
      <c r="P178" s="209" t="s">
        <v>3147</v>
      </c>
      <c r="Q178" s="205" t="s">
        <v>3147</v>
      </c>
      <c r="R178" s="72" t="s">
        <v>3144</v>
      </c>
      <c r="S178" s="208" t="s">
        <v>3136</v>
      </c>
      <c r="T178" s="210" t="s">
        <v>3144</v>
      </c>
      <c r="U178" s="208" t="s">
        <v>3146</v>
      </c>
      <c r="V178" s="72" t="s">
        <v>3145</v>
      </c>
      <c r="W178" s="210" t="s">
        <v>3142</v>
      </c>
      <c r="X178" s="210" t="s">
        <v>3139</v>
      </c>
      <c r="Y178" s="209" t="s">
        <v>3139</v>
      </c>
      <c r="Z178" s="209" t="s">
        <v>3152</v>
      </c>
      <c r="AA178" s="211" t="s">
        <v>3147</v>
      </c>
      <c r="AB178" s="208" t="s">
        <v>3152</v>
      </c>
      <c r="AC178" s="208" t="s">
        <v>3147</v>
      </c>
      <c r="AD178" s="208" t="s">
        <v>3146</v>
      </c>
      <c r="AE178" s="210" t="s">
        <v>3171</v>
      </c>
      <c r="AF178" s="210" t="s">
        <v>3173</v>
      </c>
      <c r="AG178" s="72" t="s">
        <v>3163</v>
      </c>
      <c r="AH178" s="72" t="s">
        <v>3160</v>
      </c>
      <c r="AI178" s="72" t="s">
        <v>3160</v>
      </c>
      <c r="AJ178" s="72" t="s">
        <v>3257</v>
      </c>
      <c r="AK178" s="72" t="s">
        <v>3179</v>
      </c>
      <c r="AL178" s="210" t="s">
        <v>3181</v>
      </c>
      <c r="AM178" s="72" t="s">
        <v>3180</v>
      </c>
      <c r="AN178" s="208" t="s">
        <v>3152</v>
      </c>
      <c r="AO178" s="208" t="s">
        <v>3136</v>
      </c>
      <c r="AP178" s="234" t="s">
        <v>3140</v>
      </c>
      <c r="AQ178" s="208" t="s">
        <v>3136</v>
      </c>
      <c r="AR178" s="208" t="s">
        <v>3136</v>
      </c>
      <c r="AS178" s="208" t="s">
        <v>3136</v>
      </c>
      <c r="AT178" s="208" t="s">
        <v>3136</v>
      </c>
      <c r="AU178" s="208" t="s">
        <v>3136</v>
      </c>
      <c r="AV178" s="208" t="s">
        <v>3136</v>
      </c>
      <c r="AW178" s="208" t="s">
        <v>3136</v>
      </c>
      <c r="BH178" s="210" t="s">
        <v>3198</v>
      </c>
      <c r="BI178" s="210" t="s">
        <v>3198</v>
      </c>
      <c r="BJ178" s="208" t="s">
        <v>3198</v>
      </c>
      <c r="BK178" s="208" t="s">
        <v>3198</v>
      </c>
      <c r="BL178" s="208" t="s">
        <v>3198</v>
      </c>
      <c r="BM178" s="208" t="s">
        <v>3198</v>
      </c>
      <c r="BN178" s="208" t="s">
        <v>3201</v>
      </c>
      <c r="BO178" s="208" t="s">
        <v>3259</v>
      </c>
      <c r="BP178" s="208" t="s">
        <v>3201</v>
      </c>
      <c r="BQ178" s="208" t="s">
        <v>3201</v>
      </c>
      <c r="BR178" s="208" t="s">
        <v>3201</v>
      </c>
      <c r="BS178" s="208" t="s">
        <v>3201</v>
      </c>
      <c r="BT178" s="208" t="s">
        <v>3201</v>
      </c>
      <c r="BU178" s="208" t="s">
        <v>3201</v>
      </c>
      <c r="BV178" s="208" t="s">
        <v>3201</v>
      </c>
      <c r="BW178" s="208" t="s">
        <v>3201</v>
      </c>
      <c r="BX178" s="72" t="s">
        <v>3233</v>
      </c>
      <c r="BY178" s="207" t="s">
        <v>3232</v>
      </c>
      <c r="BZ178" s="207" t="s">
        <v>3231</v>
      </c>
      <c r="CA178" s="207" t="s">
        <v>3229</v>
      </c>
      <c r="CB178" s="207" t="s">
        <v>3230</v>
      </c>
      <c r="CC178" s="234" t="s">
        <v>3228</v>
      </c>
      <c r="CD178" s="208" t="s">
        <v>3136</v>
      </c>
      <c r="CE178" s="208" t="s">
        <v>3147</v>
      </c>
      <c r="CF178" s="208" t="s">
        <v>3254</v>
      </c>
      <c r="CG178" s="207" t="s">
        <v>3373</v>
      </c>
      <c r="CH178" s="208" t="s">
        <v>3239</v>
      </c>
      <c r="CI178" s="208" t="s">
        <v>3240</v>
      </c>
      <c r="CJ178" s="212" t="s">
        <v>3256</v>
      </c>
      <c r="CK178" s="208" t="s">
        <v>3243</v>
      </c>
      <c r="CL178" s="208" t="s">
        <v>3372</v>
      </c>
      <c r="CO178" s="208" t="s">
        <v>3251</v>
      </c>
      <c r="CP178" s="208" t="s">
        <v>3251</v>
      </c>
    </row>
    <row r="179" spans="1:94">
      <c r="A179">
        <v>260</v>
      </c>
      <c r="B179">
        <v>4</v>
      </c>
      <c r="C179" t="s">
        <v>65</v>
      </c>
      <c r="D179" t="s">
        <v>66</v>
      </c>
      <c r="E179">
        <f t="shared" si="6"/>
        <v>0</v>
      </c>
      <c r="F179" t="s">
        <v>66</v>
      </c>
      <c r="K179" s="1" t="s">
        <v>3027</v>
      </c>
      <c r="L179" s="1">
        <f>VLOOKUP(K179,context!K$2:N$349,3,FALSE)</f>
        <v>0</v>
      </c>
      <c r="M179" s="1">
        <f>VLOOKUP(K179,context!K$2:N$349,4,FALSE)</f>
        <v>-1</v>
      </c>
      <c r="N179" s="205" t="s">
        <v>3164</v>
      </c>
      <c r="O179" s="211" t="s">
        <v>3147</v>
      </c>
      <c r="P179" s="209" t="s">
        <v>3147</v>
      </c>
      <c r="Q179" s="205" t="s">
        <v>3147</v>
      </c>
      <c r="R179" s="72" t="s">
        <v>3144</v>
      </c>
      <c r="S179" s="208" t="s">
        <v>3136</v>
      </c>
      <c r="T179" s="210" t="s">
        <v>3144</v>
      </c>
      <c r="U179" s="208" t="s">
        <v>3146</v>
      </c>
      <c r="V179" s="72" t="s">
        <v>3145</v>
      </c>
      <c r="W179" s="210" t="s">
        <v>3142</v>
      </c>
      <c r="X179" s="210" t="s">
        <v>3139</v>
      </c>
      <c r="Y179" s="209" t="s">
        <v>3139</v>
      </c>
      <c r="Z179" s="206" t="s">
        <v>3152</v>
      </c>
      <c r="AA179" s="211" t="s">
        <v>3147</v>
      </c>
      <c r="AB179" s="207" t="s">
        <v>3152</v>
      </c>
      <c r="AC179" s="207" t="s">
        <v>3147</v>
      </c>
      <c r="AD179" s="207" t="s">
        <v>3146</v>
      </c>
      <c r="AE179" s="210" t="s">
        <v>3171</v>
      </c>
      <c r="AF179" s="210" t="s">
        <v>3173</v>
      </c>
      <c r="AG179" s="72" t="s">
        <v>3163</v>
      </c>
      <c r="AH179" s="72" t="s">
        <v>3160</v>
      </c>
      <c r="AI179" s="72" t="s">
        <v>3160</v>
      </c>
      <c r="AJ179" s="72" t="s">
        <v>3257</v>
      </c>
      <c r="AK179" s="72" t="s">
        <v>3179</v>
      </c>
      <c r="AL179" s="210" t="s">
        <v>3181</v>
      </c>
      <c r="AM179" s="72" t="s">
        <v>3180</v>
      </c>
      <c r="AN179" s="208" t="s">
        <v>3152</v>
      </c>
      <c r="AO179" s="208" t="s">
        <v>3136</v>
      </c>
      <c r="AP179" s="234" t="s">
        <v>3140</v>
      </c>
      <c r="AQ179" s="208" t="s">
        <v>3136</v>
      </c>
      <c r="AR179" s="208" t="s">
        <v>3136</v>
      </c>
      <c r="AS179" s="208" t="s">
        <v>3136</v>
      </c>
      <c r="AT179" s="208" t="s">
        <v>3136</v>
      </c>
      <c r="AU179" s="208" t="s">
        <v>3136</v>
      </c>
      <c r="AV179" s="208" t="s">
        <v>3136</v>
      </c>
      <c r="AW179" s="208" t="s">
        <v>3136</v>
      </c>
      <c r="BH179" s="210" t="s">
        <v>3198</v>
      </c>
      <c r="BI179" s="210" t="s">
        <v>3198</v>
      </c>
      <c r="BJ179" s="208" t="s">
        <v>3198</v>
      </c>
      <c r="BK179" s="208" t="s">
        <v>3198</v>
      </c>
      <c r="BL179" s="208" t="s">
        <v>3198</v>
      </c>
      <c r="BM179" s="208" t="s">
        <v>3198</v>
      </c>
      <c r="BN179" s="208" t="s">
        <v>3201</v>
      </c>
      <c r="BO179" s="208" t="s">
        <v>3259</v>
      </c>
      <c r="BP179" s="208" t="s">
        <v>3201</v>
      </c>
      <c r="BQ179" s="208" t="s">
        <v>3201</v>
      </c>
      <c r="BR179" s="208" t="s">
        <v>3201</v>
      </c>
      <c r="BS179" s="208" t="s">
        <v>3201</v>
      </c>
      <c r="BT179" s="208" t="s">
        <v>3201</v>
      </c>
      <c r="BU179" s="208" t="s">
        <v>3201</v>
      </c>
      <c r="BV179" s="208" t="s">
        <v>3201</v>
      </c>
      <c r="BW179" s="208" t="s">
        <v>3201</v>
      </c>
      <c r="BX179" s="72" t="s">
        <v>3233</v>
      </c>
      <c r="BY179" s="207" t="s">
        <v>3232</v>
      </c>
      <c r="BZ179" s="207" t="s">
        <v>3231</v>
      </c>
      <c r="CA179" s="207" t="s">
        <v>3229</v>
      </c>
      <c r="CB179" s="207" t="s">
        <v>3230</v>
      </c>
      <c r="CC179" s="234" t="s">
        <v>3228</v>
      </c>
      <c r="CD179" s="208" t="s">
        <v>3136</v>
      </c>
      <c r="CE179" s="208" t="s">
        <v>3147</v>
      </c>
      <c r="CF179" s="208" t="s">
        <v>3254</v>
      </c>
      <c r="CG179" s="207" t="s">
        <v>3373</v>
      </c>
      <c r="CH179" s="208" t="s">
        <v>3239</v>
      </c>
      <c r="CI179" s="207" t="s">
        <v>3240</v>
      </c>
      <c r="CJ179" s="212" t="s">
        <v>3256</v>
      </c>
      <c r="CK179" s="208" t="s">
        <v>3243</v>
      </c>
      <c r="CL179" s="208" t="s">
        <v>3372</v>
      </c>
      <c r="CO179" s="208" t="s">
        <v>3251</v>
      </c>
      <c r="CP179" s="208" t="s">
        <v>3251</v>
      </c>
    </row>
    <row r="180" spans="1:94">
      <c r="A180">
        <v>267</v>
      </c>
      <c r="B180">
        <v>4</v>
      </c>
      <c r="C180" t="s">
        <v>65</v>
      </c>
      <c r="D180" t="s">
        <v>66</v>
      </c>
      <c r="E180">
        <f t="shared" si="6"/>
        <v>0</v>
      </c>
      <c r="F180" t="s">
        <v>66</v>
      </c>
      <c r="K180" s="1" t="s">
        <v>987</v>
      </c>
      <c r="L180" s="1">
        <f>VLOOKUP(K180,context!K$2:N$349,3,FALSE)</f>
        <v>0</v>
      </c>
      <c r="M180" s="1">
        <f>VLOOKUP(K180,context!K$2:N$349,4,FALSE)</f>
        <v>-1</v>
      </c>
      <c r="N180" s="205" t="s">
        <v>3164</v>
      </c>
      <c r="O180" s="211" t="s">
        <v>3147</v>
      </c>
      <c r="P180" s="209" t="s">
        <v>3147</v>
      </c>
      <c r="Q180" s="205" t="s">
        <v>3147</v>
      </c>
      <c r="R180" s="72" t="s">
        <v>3144</v>
      </c>
      <c r="S180" s="208" t="s">
        <v>3136</v>
      </c>
      <c r="T180" s="210" t="s">
        <v>3144</v>
      </c>
      <c r="U180" s="208" t="s">
        <v>3146</v>
      </c>
      <c r="V180" s="72" t="s">
        <v>3145</v>
      </c>
      <c r="W180" s="210" t="s">
        <v>3142</v>
      </c>
      <c r="X180" s="210" t="s">
        <v>3139</v>
      </c>
      <c r="Y180" s="209" t="s">
        <v>3139</v>
      </c>
      <c r="Z180" s="206" t="s">
        <v>3152</v>
      </c>
      <c r="AA180" s="211" t="s">
        <v>3147</v>
      </c>
      <c r="AB180" s="207" t="s">
        <v>3152</v>
      </c>
      <c r="AC180" s="207" t="s">
        <v>3147</v>
      </c>
      <c r="AD180" s="207" t="s">
        <v>3146</v>
      </c>
      <c r="AE180" s="210" t="s">
        <v>3171</v>
      </c>
      <c r="AF180" s="210" t="s">
        <v>3173</v>
      </c>
      <c r="AG180" s="72" t="s">
        <v>3163</v>
      </c>
      <c r="AH180" s="72" t="s">
        <v>3160</v>
      </c>
      <c r="AI180" s="72" t="s">
        <v>3160</v>
      </c>
      <c r="AJ180" s="72" t="s">
        <v>3257</v>
      </c>
      <c r="AK180" s="72" t="s">
        <v>3179</v>
      </c>
      <c r="AL180" s="210" t="s">
        <v>3181</v>
      </c>
      <c r="AM180" s="72" t="s">
        <v>3180</v>
      </c>
      <c r="AN180" s="208" t="s">
        <v>3152</v>
      </c>
      <c r="AO180" s="208" t="s">
        <v>3136</v>
      </c>
      <c r="AP180" s="234" t="s">
        <v>3140</v>
      </c>
      <c r="AQ180" s="208" t="s">
        <v>3136</v>
      </c>
      <c r="AR180" s="208" t="s">
        <v>3136</v>
      </c>
      <c r="AS180" s="208" t="s">
        <v>3136</v>
      </c>
      <c r="AT180" s="208" t="s">
        <v>3136</v>
      </c>
      <c r="AU180" s="208" t="s">
        <v>3136</v>
      </c>
      <c r="AV180" s="208" t="s">
        <v>3136</v>
      </c>
      <c r="AW180" s="208" t="s">
        <v>3136</v>
      </c>
      <c r="BH180" s="210" t="s">
        <v>3198</v>
      </c>
      <c r="BI180" s="210" t="s">
        <v>3198</v>
      </c>
      <c r="BJ180" s="208" t="s">
        <v>3198</v>
      </c>
      <c r="BK180" s="208" t="s">
        <v>3198</v>
      </c>
      <c r="BL180" s="208" t="s">
        <v>3198</v>
      </c>
      <c r="BM180" s="208" t="s">
        <v>3198</v>
      </c>
      <c r="BN180" s="208" t="s">
        <v>3201</v>
      </c>
      <c r="BO180" s="208" t="s">
        <v>3259</v>
      </c>
      <c r="BP180" s="208" t="s">
        <v>3201</v>
      </c>
      <c r="BQ180" s="208" t="s">
        <v>3201</v>
      </c>
      <c r="BR180" s="208" t="s">
        <v>3201</v>
      </c>
      <c r="BS180" s="208" t="s">
        <v>3201</v>
      </c>
      <c r="BT180" s="208" t="s">
        <v>3201</v>
      </c>
      <c r="BU180" s="208" t="s">
        <v>3201</v>
      </c>
      <c r="BV180" s="208" t="s">
        <v>3201</v>
      </c>
      <c r="BW180" s="208" t="s">
        <v>3201</v>
      </c>
      <c r="BX180" s="72" t="s">
        <v>3233</v>
      </c>
      <c r="BY180" s="207" t="s">
        <v>3232</v>
      </c>
      <c r="BZ180" s="207" t="s">
        <v>3231</v>
      </c>
      <c r="CA180" s="207" t="s">
        <v>3229</v>
      </c>
      <c r="CB180" s="207" t="s">
        <v>3230</v>
      </c>
      <c r="CC180" s="234" t="s">
        <v>3228</v>
      </c>
      <c r="CD180" s="208" t="s">
        <v>3136</v>
      </c>
      <c r="CE180" s="208" t="s">
        <v>3147</v>
      </c>
      <c r="CF180" s="208" t="s">
        <v>3254</v>
      </c>
      <c r="CG180" s="207" t="s">
        <v>3373</v>
      </c>
      <c r="CH180" s="208" t="s">
        <v>3239</v>
      </c>
      <c r="CI180" s="207" t="s">
        <v>3240</v>
      </c>
      <c r="CJ180" s="212" t="s">
        <v>3256</v>
      </c>
      <c r="CK180" s="208" t="s">
        <v>3243</v>
      </c>
      <c r="CL180" s="208" t="s">
        <v>3372</v>
      </c>
      <c r="CO180" s="208" t="s">
        <v>3251</v>
      </c>
      <c r="CP180" s="208" t="s">
        <v>3251</v>
      </c>
    </row>
    <row r="181" spans="1:94">
      <c r="A181">
        <v>289</v>
      </c>
      <c r="B181">
        <v>4</v>
      </c>
      <c r="C181" t="s">
        <v>65</v>
      </c>
      <c r="D181" t="s">
        <v>66</v>
      </c>
      <c r="E181">
        <f t="shared" si="6"/>
        <v>0</v>
      </c>
      <c r="F181" t="s">
        <v>66</v>
      </c>
      <c r="K181" s="1" t="s">
        <v>1006</v>
      </c>
      <c r="L181" s="1">
        <f>VLOOKUP(K181,context!K$2:N$349,3,FALSE)</f>
        <v>0</v>
      </c>
      <c r="M181" s="1">
        <f>VLOOKUP(K181,context!K$2:N$349,4,FALSE)</f>
        <v>-1</v>
      </c>
      <c r="N181" s="205" t="s">
        <v>3164</v>
      </c>
      <c r="O181" s="211" t="s">
        <v>3147</v>
      </c>
      <c r="P181" s="209" t="s">
        <v>3147</v>
      </c>
      <c r="Q181" s="205" t="s">
        <v>3147</v>
      </c>
      <c r="R181" s="72" t="s">
        <v>3144</v>
      </c>
      <c r="S181" s="208" t="s">
        <v>3136</v>
      </c>
      <c r="T181" s="210" t="s">
        <v>3144</v>
      </c>
      <c r="U181" s="208" t="s">
        <v>3146</v>
      </c>
      <c r="V181" s="72" t="s">
        <v>3145</v>
      </c>
      <c r="W181" s="210" t="s">
        <v>3142</v>
      </c>
      <c r="X181" s="210" t="s">
        <v>3139</v>
      </c>
      <c r="Y181" s="209" t="s">
        <v>3139</v>
      </c>
      <c r="Z181" s="205" t="s">
        <v>3152</v>
      </c>
      <c r="AA181" s="211" t="s">
        <v>3147</v>
      </c>
      <c r="AB181" s="207" t="s">
        <v>3152</v>
      </c>
      <c r="AC181" s="207" t="s">
        <v>3147</v>
      </c>
      <c r="AD181" s="207" t="s">
        <v>3146</v>
      </c>
      <c r="AE181" s="210" t="s">
        <v>3171</v>
      </c>
      <c r="AF181" s="210" t="s">
        <v>3173</v>
      </c>
      <c r="AG181" s="72" t="s">
        <v>3163</v>
      </c>
      <c r="AH181" s="72" t="s">
        <v>3160</v>
      </c>
      <c r="AI181" s="72" t="s">
        <v>3160</v>
      </c>
      <c r="AJ181" s="72" t="s">
        <v>3257</v>
      </c>
      <c r="AK181" s="72" t="s">
        <v>3179</v>
      </c>
      <c r="AL181" s="210" t="s">
        <v>3181</v>
      </c>
      <c r="AM181" s="72" t="s">
        <v>3180</v>
      </c>
      <c r="AN181" s="208" t="s">
        <v>3152</v>
      </c>
      <c r="AO181" s="208" t="s">
        <v>3136</v>
      </c>
      <c r="AP181" s="234" t="s">
        <v>3140</v>
      </c>
      <c r="AQ181" s="208" t="s">
        <v>3136</v>
      </c>
      <c r="AR181" s="208" t="s">
        <v>3136</v>
      </c>
      <c r="AS181" s="208" t="s">
        <v>3136</v>
      </c>
      <c r="AT181" s="208" t="s">
        <v>3136</v>
      </c>
      <c r="AU181" s="208" t="s">
        <v>3136</v>
      </c>
      <c r="AV181" s="208" t="s">
        <v>3136</v>
      </c>
      <c r="AW181" s="208" t="s">
        <v>3136</v>
      </c>
      <c r="BH181" s="210" t="s">
        <v>3198</v>
      </c>
      <c r="BI181" s="210" t="s">
        <v>3198</v>
      </c>
      <c r="BJ181" s="208" t="s">
        <v>3198</v>
      </c>
      <c r="BK181" s="208" t="s">
        <v>3198</v>
      </c>
      <c r="BL181" s="208" t="s">
        <v>3198</v>
      </c>
      <c r="BM181" s="208" t="s">
        <v>3198</v>
      </c>
      <c r="BN181" s="208" t="s">
        <v>3201</v>
      </c>
      <c r="BO181" s="208" t="s">
        <v>3259</v>
      </c>
      <c r="BP181" s="210" t="s">
        <v>3201</v>
      </c>
      <c r="BQ181" s="208" t="s">
        <v>3201</v>
      </c>
      <c r="BR181" s="208" t="s">
        <v>3201</v>
      </c>
      <c r="BS181" s="208" t="s">
        <v>3201</v>
      </c>
      <c r="BT181" s="208" t="s">
        <v>3201</v>
      </c>
      <c r="BU181" s="208" t="s">
        <v>3201</v>
      </c>
      <c r="BV181" s="208" t="s">
        <v>3201</v>
      </c>
      <c r="BW181" s="208" t="s">
        <v>3201</v>
      </c>
      <c r="BX181" s="72" t="s">
        <v>3233</v>
      </c>
      <c r="BY181" s="207" t="s">
        <v>3232</v>
      </c>
      <c r="BZ181" s="207" t="s">
        <v>3231</v>
      </c>
      <c r="CA181" s="207" t="s">
        <v>3229</v>
      </c>
      <c r="CB181" s="207" t="s">
        <v>3230</v>
      </c>
      <c r="CC181" s="234" t="s">
        <v>3228</v>
      </c>
      <c r="CD181" s="208" t="s">
        <v>3136</v>
      </c>
      <c r="CE181" s="208" t="s">
        <v>3147</v>
      </c>
      <c r="CF181" s="208" t="s">
        <v>3254</v>
      </c>
      <c r="CG181" s="207" t="s">
        <v>3373</v>
      </c>
      <c r="CH181" s="208" t="s">
        <v>3239</v>
      </c>
      <c r="CI181" s="207" t="s">
        <v>3240</v>
      </c>
      <c r="CJ181" s="212" t="s">
        <v>3256</v>
      </c>
      <c r="CK181" s="208" t="s">
        <v>3243</v>
      </c>
      <c r="CL181" s="208" t="s">
        <v>3372</v>
      </c>
      <c r="CO181" s="208" t="s">
        <v>3251</v>
      </c>
      <c r="CP181" s="208" t="s">
        <v>3251</v>
      </c>
    </row>
    <row r="182" spans="1:94">
      <c r="A182">
        <v>296</v>
      </c>
      <c r="B182">
        <v>4</v>
      </c>
      <c r="C182" t="s">
        <v>65</v>
      </c>
      <c r="D182" t="s">
        <v>66</v>
      </c>
      <c r="E182">
        <f t="shared" si="6"/>
        <v>0</v>
      </c>
      <c r="F182" t="s">
        <v>66</v>
      </c>
      <c r="K182" s="1" t="s">
        <v>990</v>
      </c>
      <c r="L182" s="1">
        <f>VLOOKUP(K182,context!K$2:N$349,3,FALSE)</f>
        <v>0</v>
      </c>
      <c r="M182" s="1">
        <f>VLOOKUP(K182,context!K$2:N$349,4,FALSE)</f>
        <v>-1</v>
      </c>
      <c r="N182" s="205" t="s">
        <v>3164</v>
      </c>
      <c r="O182" s="211" t="s">
        <v>3147</v>
      </c>
      <c r="P182" s="209" t="s">
        <v>3147</v>
      </c>
      <c r="Q182" s="205" t="s">
        <v>3147</v>
      </c>
      <c r="R182" s="72" t="s">
        <v>3144</v>
      </c>
      <c r="S182" s="208" t="s">
        <v>3136</v>
      </c>
      <c r="T182" s="210" t="s">
        <v>3144</v>
      </c>
      <c r="U182" s="208" t="s">
        <v>3146</v>
      </c>
      <c r="V182" s="72" t="s">
        <v>3145</v>
      </c>
      <c r="W182" s="72" t="s">
        <v>3142</v>
      </c>
      <c r="X182" s="210" t="s">
        <v>3139</v>
      </c>
      <c r="Y182" s="211" t="s">
        <v>3139</v>
      </c>
      <c r="Z182" s="206" t="s">
        <v>3152</v>
      </c>
      <c r="AA182" s="211" t="s">
        <v>3147</v>
      </c>
      <c r="AB182" s="207" t="s">
        <v>3152</v>
      </c>
      <c r="AC182" s="207" t="s">
        <v>3147</v>
      </c>
      <c r="AD182" s="207" t="s">
        <v>3146</v>
      </c>
      <c r="AE182" s="210" t="s">
        <v>3171</v>
      </c>
      <c r="AF182" s="210" t="s">
        <v>3173</v>
      </c>
      <c r="AG182" s="72" t="s">
        <v>3163</v>
      </c>
      <c r="AH182" s="72" t="s">
        <v>3160</v>
      </c>
      <c r="AI182" s="72" t="s">
        <v>3160</v>
      </c>
      <c r="AJ182" s="72" t="s">
        <v>3257</v>
      </c>
      <c r="AK182" s="72" t="s">
        <v>3179</v>
      </c>
      <c r="AL182" s="210" t="s">
        <v>3181</v>
      </c>
      <c r="AM182" s="72" t="s">
        <v>3180</v>
      </c>
      <c r="AN182" s="208" t="s">
        <v>3152</v>
      </c>
      <c r="AO182" s="208" t="s">
        <v>3136</v>
      </c>
      <c r="AP182" s="234" t="s">
        <v>3140</v>
      </c>
      <c r="AQ182" s="208" t="s">
        <v>3136</v>
      </c>
      <c r="AR182" s="208" t="s">
        <v>3136</v>
      </c>
      <c r="AS182" s="208" t="s">
        <v>3136</v>
      </c>
      <c r="AT182" s="208" t="s">
        <v>3136</v>
      </c>
      <c r="AU182" s="208" t="s">
        <v>3136</v>
      </c>
      <c r="AV182" s="208" t="s">
        <v>3136</v>
      </c>
      <c r="AW182" s="208" t="s">
        <v>3136</v>
      </c>
      <c r="BH182" s="210" t="s">
        <v>3198</v>
      </c>
      <c r="BI182" s="210" t="s">
        <v>3198</v>
      </c>
      <c r="BJ182" s="208" t="s">
        <v>3198</v>
      </c>
      <c r="BK182" s="208" t="s">
        <v>3198</v>
      </c>
      <c r="BL182" s="208" t="s">
        <v>3198</v>
      </c>
      <c r="BM182" s="208" t="s">
        <v>3198</v>
      </c>
      <c r="BN182" s="210" t="s">
        <v>3201</v>
      </c>
      <c r="BO182" s="208" t="s">
        <v>3259</v>
      </c>
      <c r="BP182" s="210" t="s">
        <v>3201</v>
      </c>
      <c r="BQ182" s="208" t="s">
        <v>3201</v>
      </c>
      <c r="BR182" s="208" t="s">
        <v>3201</v>
      </c>
      <c r="BS182" s="208" t="s">
        <v>3201</v>
      </c>
      <c r="BT182" s="208" t="s">
        <v>3201</v>
      </c>
      <c r="BU182" s="208" t="s">
        <v>3201</v>
      </c>
      <c r="BV182" s="208" t="s">
        <v>3201</v>
      </c>
      <c r="BW182" s="208" t="s">
        <v>3201</v>
      </c>
      <c r="BX182" s="72" t="s">
        <v>3233</v>
      </c>
      <c r="BY182" s="207" t="s">
        <v>3232</v>
      </c>
      <c r="BZ182" s="207" t="s">
        <v>3231</v>
      </c>
      <c r="CA182" s="207" t="s">
        <v>3229</v>
      </c>
      <c r="CB182" s="207" t="s">
        <v>3230</v>
      </c>
      <c r="CC182" s="234" t="s">
        <v>3228</v>
      </c>
      <c r="CD182" s="208" t="s">
        <v>3136</v>
      </c>
      <c r="CE182" s="208" t="s">
        <v>3147</v>
      </c>
      <c r="CF182" s="208" t="s">
        <v>3254</v>
      </c>
      <c r="CG182" s="207" t="s">
        <v>3373</v>
      </c>
      <c r="CH182" s="208" t="s">
        <v>3239</v>
      </c>
      <c r="CI182" s="207" t="s">
        <v>3240</v>
      </c>
      <c r="CJ182" s="212" t="s">
        <v>3256</v>
      </c>
      <c r="CK182" s="208" t="s">
        <v>3243</v>
      </c>
      <c r="CL182" s="208" t="s">
        <v>3372</v>
      </c>
      <c r="CO182" s="208" t="s">
        <v>3251</v>
      </c>
      <c r="CP182" s="208" t="s">
        <v>3251</v>
      </c>
    </row>
    <row r="183" spans="1:94">
      <c r="A183">
        <v>297</v>
      </c>
      <c r="B183">
        <v>4</v>
      </c>
      <c r="C183" t="s">
        <v>65</v>
      </c>
      <c r="D183" t="s">
        <v>66</v>
      </c>
      <c r="E183">
        <f t="shared" si="6"/>
        <v>0</v>
      </c>
      <c r="F183" t="s">
        <v>66</v>
      </c>
      <c r="K183" s="1" t="s">
        <v>1781</v>
      </c>
      <c r="L183" s="1">
        <f>VLOOKUP(K183,context!K$2:N$349,3,FALSE)</f>
        <v>0</v>
      </c>
      <c r="M183" s="1">
        <f>VLOOKUP(K183,context!K$2:N$349,4,FALSE)</f>
        <v>-1</v>
      </c>
      <c r="N183" s="205" t="s">
        <v>3164</v>
      </c>
      <c r="O183" s="211" t="s">
        <v>3147</v>
      </c>
      <c r="P183" s="209" t="s">
        <v>3147</v>
      </c>
      <c r="Q183" s="205" t="s">
        <v>3147</v>
      </c>
      <c r="R183" s="72" t="s">
        <v>3144</v>
      </c>
      <c r="S183" s="208" t="s">
        <v>3136</v>
      </c>
      <c r="T183" s="210" t="s">
        <v>3144</v>
      </c>
      <c r="U183" s="208" t="s">
        <v>3146</v>
      </c>
      <c r="V183" s="72" t="s">
        <v>3145</v>
      </c>
      <c r="W183" s="72" t="s">
        <v>3142</v>
      </c>
      <c r="X183" s="210" t="s">
        <v>3139</v>
      </c>
      <c r="Y183" s="211" t="s">
        <v>3139</v>
      </c>
      <c r="Z183" s="206" t="s">
        <v>3152</v>
      </c>
      <c r="AA183" s="211" t="s">
        <v>3147</v>
      </c>
      <c r="AB183" s="207" t="s">
        <v>3152</v>
      </c>
      <c r="AC183" s="207" t="s">
        <v>3147</v>
      </c>
      <c r="AD183" s="207" t="s">
        <v>3146</v>
      </c>
      <c r="AE183" s="210" t="s">
        <v>3171</v>
      </c>
      <c r="AF183" s="210" t="s">
        <v>3173</v>
      </c>
      <c r="AG183" s="72" t="s">
        <v>3163</v>
      </c>
      <c r="AH183" s="72" t="s">
        <v>3160</v>
      </c>
      <c r="AI183" s="72" t="s">
        <v>3160</v>
      </c>
      <c r="AJ183" s="72" t="s">
        <v>3257</v>
      </c>
      <c r="AK183" s="72" t="s">
        <v>3179</v>
      </c>
      <c r="AL183" s="210" t="s">
        <v>3181</v>
      </c>
      <c r="AM183" s="72" t="s">
        <v>3180</v>
      </c>
      <c r="AN183" s="208" t="s">
        <v>3152</v>
      </c>
      <c r="AO183" s="208" t="s">
        <v>3136</v>
      </c>
      <c r="AP183" s="234" t="s">
        <v>3140</v>
      </c>
      <c r="AQ183" s="208" t="s">
        <v>3136</v>
      </c>
      <c r="AR183" s="208" t="s">
        <v>3136</v>
      </c>
      <c r="AS183" s="208" t="s">
        <v>3136</v>
      </c>
      <c r="AT183" s="208" t="s">
        <v>3136</v>
      </c>
      <c r="AU183" s="208" t="s">
        <v>3136</v>
      </c>
      <c r="AV183" s="208" t="s">
        <v>3136</v>
      </c>
      <c r="AW183" s="208" t="s">
        <v>3136</v>
      </c>
      <c r="BH183" s="210" t="s">
        <v>3198</v>
      </c>
      <c r="BI183" s="210" t="s">
        <v>3198</v>
      </c>
      <c r="BJ183" s="208" t="s">
        <v>3198</v>
      </c>
      <c r="BK183" s="208" t="s">
        <v>3198</v>
      </c>
      <c r="BL183" s="208" t="s">
        <v>3198</v>
      </c>
      <c r="BM183" s="208" t="s">
        <v>3198</v>
      </c>
      <c r="BN183" s="210" t="s">
        <v>3201</v>
      </c>
      <c r="BO183" s="208" t="s">
        <v>3259</v>
      </c>
      <c r="BP183" s="210" t="s">
        <v>3201</v>
      </c>
      <c r="BQ183" s="208" t="s">
        <v>3201</v>
      </c>
      <c r="BR183" s="208" t="s">
        <v>3201</v>
      </c>
      <c r="BS183" s="208" t="s">
        <v>3201</v>
      </c>
      <c r="BT183" s="208" t="s">
        <v>3201</v>
      </c>
      <c r="BU183" s="208" t="s">
        <v>3201</v>
      </c>
      <c r="BV183" s="208" t="s">
        <v>3201</v>
      </c>
      <c r="BW183" s="208" t="s">
        <v>3201</v>
      </c>
      <c r="BX183" s="72" t="s">
        <v>3233</v>
      </c>
      <c r="BY183" s="207" t="s">
        <v>3232</v>
      </c>
      <c r="BZ183" s="207" t="s">
        <v>3231</v>
      </c>
      <c r="CA183" s="207" t="s">
        <v>3229</v>
      </c>
      <c r="CB183" s="207" t="s">
        <v>3230</v>
      </c>
      <c r="CC183" s="234" t="s">
        <v>3228</v>
      </c>
      <c r="CD183" s="210" t="s">
        <v>3136</v>
      </c>
      <c r="CE183" s="210" t="s">
        <v>3147</v>
      </c>
      <c r="CF183" s="210" t="s">
        <v>3254</v>
      </c>
      <c r="CG183" s="207" t="s">
        <v>3373</v>
      </c>
      <c r="CH183" s="208" t="s">
        <v>3239</v>
      </c>
      <c r="CI183" s="207" t="s">
        <v>3240</v>
      </c>
      <c r="CJ183" s="212" t="s">
        <v>3256</v>
      </c>
      <c r="CK183" s="208" t="s">
        <v>3243</v>
      </c>
      <c r="CL183" s="208" t="s">
        <v>3372</v>
      </c>
      <c r="CO183" s="208" t="s">
        <v>3251</v>
      </c>
      <c r="CP183" s="208" t="s">
        <v>3251</v>
      </c>
    </row>
    <row r="184" spans="1:94">
      <c r="A184">
        <v>303</v>
      </c>
      <c r="B184">
        <v>4</v>
      </c>
      <c r="C184" t="s">
        <v>65</v>
      </c>
      <c r="D184" t="s">
        <v>66</v>
      </c>
      <c r="E184">
        <f t="shared" si="6"/>
        <v>0</v>
      </c>
      <c r="F184" t="s">
        <v>66</v>
      </c>
      <c r="K184" s="1" t="s">
        <v>2305</v>
      </c>
      <c r="L184" s="1">
        <f>VLOOKUP(K184,context!K$2:N$349,3,FALSE)</f>
        <v>0</v>
      </c>
      <c r="M184" s="1">
        <f>VLOOKUP(K184,context!K$2:N$349,4,FALSE)</f>
        <v>-1</v>
      </c>
      <c r="N184" s="205" t="s">
        <v>3164</v>
      </c>
      <c r="O184" s="211" t="s">
        <v>3147</v>
      </c>
      <c r="P184" s="209" t="s">
        <v>3147</v>
      </c>
      <c r="Q184" s="205" t="s">
        <v>3147</v>
      </c>
      <c r="R184" s="72" t="s">
        <v>3144</v>
      </c>
      <c r="S184" s="208" t="s">
        <v>3136</v>
      </c>
      <c r="T184" s="210" t="s">
        <v>3144</v>
      </c>
      <c r="U184" s="208" t="s">
        <v>3146</v>
      </c>
      <c r="V184" s="72" t="s">
        <v>3145</v>
      </c>
      <c r="W184" s="72" t="s">
        <v>3142</v>
      </c>
      <c r="X184" s="210" t="s">
        <v>3139</v>
      </c>
      <c r="Y184" s="211" t="s">
        <v>3139</v>
      </c>
      <c r="Z184" s="206" t="s">
        <v>3152</v>
      </c>
      <c r="AA184" s="211" t="s">
        <v>3147</v>
      </c>
      <c r="AB184" s="207" t="s">
        <v>3152</v>
      </c>
      <c r="AC184" s="207" t="s">
        <v>3147</v>
      </c>
      <c r="AD184" s="207" t="s">
        <v>3146</v>
      </c>
      <c r="AE184" s="210" t="s">
        <v>3171</v>
      </c>
      <c r="AF184" s="210" t="s">
        <v>3173</v>
      </c>
      <c r="AG184" s="72" t="s">
        <v>3163</v>
      </c>
      <c r="AH184" s="72" t="s">
        <v>3160</v>
      </c>
      <c r="AI184" s="72" t="s">
        <v>3160</v>
      </c>
      <c r="AJ184" s="72" t="s">
        <v>3257</v>
      </c>
      <c r="AK184" s="72" t="s">
        <v>3179</v>
      </c>
      <c r="AL184" s="210" t="s">
        <v>3181</v>
      </c>
      <c r="AM184" s="72" t="s">
        <v>3180</v>
      </c>
      <c r="AN184" s="208" t="s">
        <v>3152</v>
      </c>
      <c r="AO184" s="208" t="s">
        <v>3136</v>
      </c>
      <c r="AP184" s="234" t="s">
        <v>3140</v>
      </c>
      <c r="AQ184" s="208" t="s">
        <v>3136</v>
      </c>
      <c r="AR184" s="208" t="s">
        <v>3136</v>
      </c>
      <c r="AS184" s="208" t="s">
        <v>3136</v>
      </c>
      <c r="AT184" s="208" t="s">
        <v>3136</v>
      </c>
      <c r="AU184" s="208" t="s">
        <v>3136</v>
      </c>
      <c r="AV184" s="208" t="s">
        <v>3136</v>
      </c>
      <c r="AW184" s="208" t="s">
        <v>3136</v>
      </c>
      <c r="BH184" s="210" t="s">
        <v>3198</v>
      </c>
      <c r="BI184" s="210" t="s">
        <v>3198</v>
      </c>
      <c r="BJ184" s="208" t="s">
        <v>3198</v>
      </c>
      <c r="BK184" s="208" t="s">
        <v>3198</v>
      </c>
      <c r="BL184" s="208" t="s">
        <v>3198</v>
      </c>
      <c r="BM184" s="208" t="s">
        <v>3198</v>
      </c>
      <c r="BN184" s="210" t="s">
        <v>3201</v>
      </c>
      <c r="BO184" s="208" t="s">
        <v>3259</v>
      </c>
      <c r="BP184" s="208" t="s">
        <v>3201</v>
      </c>
      <c r="BQ184" s="208" t="s">
        <v>3201</v>
      </c>
      <c r="BR184" s="208" t="s">
        <v>3201</v>
      </c>
      <c r="BS184" s="208" t="s">
        <v>3201</v>
      </c>
      <c r="BT184" s="208" t="s">
        <v>3201</v>
      </c>
      <c r="BU184" s="208" t="s">
        <v>3201</v>
      </c>
      <c r="BV184" s="208" t="s">
        <v>3201</v>
      </c>
      <c r="BW184" s="208" t="s">
        <v>3201</v>
      </c>
      <c r="BX184" s="72" t="s">
        <v>3233</v>
      </c>
      <c r="BY184" s="207" t="s">
        <v>3232</v>
      </c>
      <c r="BZ184" s="207" t="s">
        <v>3231</v>
      </c>
      <c r="CA184" s="207" t="s">
        <v>3229</v>
      </c>
      <c r="CB184" s="207" t="s">
        <v>3230</v>
      </c>
      <c r="CC184" s="234" t="s">
        <v>3228</v>
      </c>
      <c r="CD184" s="208" t="s">
        <v>3136</v>
      </c>
      <c r="CE184" s="208" t="s">
        <v>3147</v>
      </c>
      <c r="CF184" s="208" t="s">
        <v>3254</v>
      </c>
      <c r="CG184" s="207" t="s">
        <v>3373</v>
      </c>
      <c r="CH184" s="208" t="s">
        <v>3239</v>
      </c>
      <c r="CI184" s="207" t="s">
        <v>3240</v>
      </c>
      <c r="CJ184" s="212" t="s">
        <v>3256</v>
      </c>
      <c r="CK184" s="208" t="s">
        <v>3243</v>
      </c>
      <c r="CL184" s="208" t="s">
        <v>3372</v>
      </c>
      <c r="CO184" s="208" t="s">
        <v>3251</v>
      </c>
      <c r="CP184" s="208" t="s">
        <v>3251</v>
      </c>
    </row>
    <row r="185" spans="1:94">
      <c r="A185">
        <v>305</v>
      </c>
      <c r="B185">
        <v>4</v>
      </c>
      <c r="C185" t="s">
        <v>65</v>
      </c>
      <c r="D185" t="s">
        <v>66</v>
      </c>
      <c r="E185">
        <f t="shared" si="6"/>
        <v>0</v>
      </c>
      <c r="F185" t="s">
        <v>66</v>
      </c>
      <c r="K185" s="1" t="s">
        <v>1063</v>
      </c>
      <c r="L185" s="1">
        <f>VLOOKUP(K185,context!K$2:N$349,3,FALSE)</f>
        <v>0</v>
      </c>
      <c r="M185" s="1">
        <f>VLOOKUP(K185,context!K$2:N$349,4,FALSE)</f>
        <v>-1</v>
      </c>
      <c r="N185" s="205" t="s">
        <v>3164</v>
      </c>
      <c r="O185" s="211" t="s">
        <v>3147</v>
      </c>
      <c r="P185" s="209" t="s">
        <v>3147</v>
      </c>
      <c r="Q185" s="205" t="s">
        <v>3147</v>
      </c>
      <c r="R185" s="72" t="s">
        <v>3144</v>
      </c>
      <c r="S185" s="208" t="s">
        <v>3136</v>
      </c>
      <c r="T185" s="210" t="s">
        <v>3144</v>
      </c>
      <c r="U185" s="208" t="s">
        <v>3146</v>
      </c>
      <c r="V185" s="72" t="s">
        <v>3145</v>
      </c>
      <c r="W185" s="72" t="s">
        <v>3142</v>
      </c>
      <c r="X185" s="210" t="s">
        <v>3139</v>
      </c>
      <c r="Y185" s="211" t="s">
        <v>3139</v>
      </c>
      <c r="Z185" s="206" t="s">
        <v>3152</v>
      </c>
      <c r="AA185" s="211" t="s">
        <v>3147</v>
      </c>
      <c r="AB185" s="207" t="s">
        <v>3152</v>
      </c>
      <c r="AC185" s="207" t="s">
        <v>3147</v>
      </c>
      <c r="AD185" s="207" t="s">
        <v>3146</v>
      </c>
      <c r="AE185" s="210" t="s">
        <v>3171</v>
      </c>
      <c r="AF185" s="210" t="s">
        <v>3173</v>
      </c>
      <c r="AG185" s="72" t="s">
        <v>3163</v>
      </c>
      <c r="AH185" s="72" t="s">
        <v>3160</v>
      </c>
      <c r="AI185" s="72" t="s">
        <v>3160</v>
      </c>
      <c r="AJ185" s="72" t="s">
        <v>3257</v>
      </c>
      <c r="AK185" s="72" t="s">
        <v>3179</v>
      </c>
      <c r="AL185" s="210" t="s">
        <v>3181</v>
      </c>
      <c r="AM185" s="72" t="s">
        <v>3180</v>
      </c>
      <c r="AN185" s="208" t="s">
        <v>3152</v>
      </c>
      <c r="AO185" s="208" t="s">
        <v>3136</v>
      </c>
      <c r="AP185" s="234" t="s">
        <v>3140</v>
      </c>
      <c r="AQ185" s="208" t="s">
        <v>3136</v>
      </c>
      <c r="AR185" s="208" t="s">
        <v>3136</v>
      </c>
      <c r="AS185" s="208" t="s">
        <v>3136</v>
      </c>
      <c r="AT185" s="208" t="s">
        <v>3136</v>
      </c>
      <c r="AU185" s="208" t="s">
        <v>3136</v>
      </c>
      <c r="AV185" s="208" t="s">
        <v>3136</v>
      </c>
      <c r="AW185" s="208" t="s">
        <v>3136</v>
      </c>
      <c r="BH185" s="210" t="s">
        <v>3198</v>
      </c>
      <c r="BI185" s="210" t="s">
        <v>3198</v>
      </c>
      <c r="BJ185" s="208" t="s">
        <v>3198</v>
      </c>
      <c r="BK185" s="208" t="s">
        <v>3198</v>
      </c>
      <c r="BL185" s="208" t="s">
        <v>3198</v>
      </c>
      <c r="BM185" s="208" t="s">
        <v>3198</v>
      </c>
      <c r="BN185" s="210" t="s">
        <v>3201</v>
      </c>
      <c r="BO185" s="208" t="s">
        <v>3259</v>
      </c>
      <c r="BP185" s="208" t="s">
        <v>3201</v>
      </c>
      <c r="BQ185" s="208" t="s">
        <v>3201</v>
      </c>
      <c r="BR185" s="208" t="s">
        <v>3201</v>
      </c>
      <c r="BS185" s="208" t="s">
        <v>3201</v>
      </c>
      <c r="BT185" s="208" t="s">
        <v>3201</v>
      </c>
      <c r="BU185" s="208" t="s">
        <v>3201</v>
      </c>
      <c r="BV185" s="208" t="s">
        <v>3201</v>
      </c>
      <c r="BW185" s="208" t="s">
        <v>3201</v>
      </c>
      <c r="BX185" s="72" t="s">
        <v>3233</v>
      </c>
      <c r="BY185" s="207" t="s">
        <v>3232</v>
      </c>
      <c r="BZ185" s="207" t="s">
        <v>3231</v>
      </c>
      <c r="CA185" s="207" t="s">
        <v>3229</v>
      </c>
      <c r="CB185" s="207" t="s">
        <v>3230</v>
      </c>
      <c r="CC185" s="234" t="s">
        <v>3228</v>
      </c>
      <c r="CD185" s="208" t="s">
        <v>3136</v>
      </c>
      <c r="CE185" s="208" t="s">
        <v>3147</v>
      </c>
      <c r="CF185" s="208" t="s">
        <v>3254</v>
      </c>
      <c r="CG185" s="207" t="s">
        <v>3373</v>
      </c>
      <c r="CH185" s="208" t="s">
        <v>3239</v>
      </c>
      <c r="CI185" s="207" t="s">
        <v>3240</v>
      </c>
      <c r="CJ185" s="212" t="s">
        <v>3256</v>
      </c>
      <c r="CK185" s="208" t="s">
        <v>3243</v>
      </c>
      <c r="CL185" s="208" t="s">
        <v>3372</v>
      </c>
      <c r="CO185" s="208" t="s">
        <v>3251</v>
      </c>
      <c r="CP185" s="208" t="s">
        <v>3251</v>
      </c>
    </row>
    <row r="186" spans="1:94">
      <c r="A186">
        <v>307</v>
      </c>
      <c r="B186">
        <v>4</v>
      </c>
      <c r="C186" t="s">
        <v>65</v>
      </c>
      <c r="D186" t="s">
        <v>66</v>
      </c>
      <c r="E186">
        <f t="shared" si="6"/>
        <v>0</v>
      </c>
      <c r="F186" t="s">
        <v>66</v>
      </c>
      <c r="K186" s="1" t="s">
        <v>971</v>
      </c>
      <c r="L186" s="1">
        <f>VLOOKUP(K186,context!K$2:N$349,3,FALSE)</f>
        <v>0</v>
      </c>
      <c r="M186" s="1">
        <f>VLOOKUP(K186,context!K$2:N$349,4,FALSE)</f>
        <v>-1</v>
      </c>
      <c r="N186" s="205" t="s">
        <v>3164</v>
      </c>
      <c r="O186" s="211" t="s">
        <v>3147</v>
      </c>
      <c r="P186" s="209" t="s">
        <v>3147</v>
      </c>
      <c r="Q186" s="205" t="s">
        <v>3147</v>
      </c>
      <c r="R186" s="72" t="s">
        <v>3144</v>
      </c>
      <c r="S186" s="208" t="s">
        <v>3136</v>
      </c>
      <c r="T186" s="210" t="s">
        <v>3144</v>
      </c>
      <c r="U186" s="208" t="s">
        <v>3146</v>
      </c>
      <c r="V186" s="72" t="s">
        <v>3145</v>
      </c>
      <c r="W186" s="72" t="s">
        <v>3142</v>
      </c>
      <c r="X186" s="210" t="s">
        <v>3139</v>
      </c>
      <c r="Y186" s="211" t="s">
        <v>3139</v>
      </c>
      <c r="Z186" s="206" t="s">
        <v>3152</v>
      </c>
      <c r="AA186" s="211" t="s">
        <v>3147</v>
      </c>
      <c r="AB186" s="207" t="s">
        <v>3152</v>
      </c>
      <c r="AC186" s="207" t="s">
        <v>3147</v>
      </c>
      <c r="AD186" s="207" t="s">
        <v>3146</v>
      </c>
      <c r="AE186" s="210" t="s">
        <v>3171</v>
      </c>
      <c r="AF186" s="210" t="s">
        <v>3173</v>
      </c>
      <c r="AG186" s="72" t="s">
        <v>3163</v>
      </c>
      <c r="AH186" s="72" t="s">
        <v>3160</v>
      </c>
      <c r="AI186" s="72" t="s">
        <v>3160</v>
      </c>
      <c r="AJ186" s="72" t="s">
        <v>3257</v>
      </c>
      <c r="AK186" s="72" t="s">
        <v>3179</v>
      </c>
      <c r="AL186" s="210" t="s">
        <v>3181</v>
      </c>
      <c r="AM186" s="72" t="s">
        <v>3180</v>
      </c>
      <c r="AN186" s="208" t="s">
        <v>3152</v>
      </c>
      <c r="AO186" s="208" t="s">
        <v>3136</v>
      </c>
      <c r="AP186" s="234" t="s">
        <v>3140</v>
      </c>
      <c r="AQ186" s="208" t="s">
        <v>3136</v>
      </c>
      <c r="AR186" s="208" t="s">
        <v>3136</v>
      </c>
      <c r="AS186" s="208" t="s">
        <v>3136</v>
      </c>
      <c r="AT186" s="208" t="s">
        <v>3136</v>
      </c>
      <c r="AU186" s="208" t="s">
        <v>3136</v>
      </c>
      <c r="AV186" s="208" t="s">
        <v>3136</v>
      </c>
      <c r="AW186" s="208" t="s">
        <v>3136</v>
      </c>
      <c r="BH186" s="210" t="s">
        <v>3198</v>
      </c>
      <c r="BI186" s="210" t="s">
        <v>3198</v>
      </c>
      <c r="BJ186" s="208" t="s">
        <v>3198</v>
      </c>
      <c r="BK186" s="208" t="s">
        <v>3198</v>
      </c>
      <c r="BL186" s="208" t="s">
        <v>3198</v>
      </c>
      <c r="BM186" s="208" t="s">
        <v>3198</v>
      </c>
      <c r="BN186" s="210" t="s">
        <v>3201</v>
      </c>
      <c r="BO186" s="208" t="s">
        <v>3259</v>
      </c>
      <c r="BP186" s="210" t="s">
        <v>3201</v>
      </c>
      <c r="BQ186" s="208" t="s">
        <v>3201</v>
      </c>
      <c r="BR186" s="208" t="s">
        <v>3201</v>
      </c>
      <c r="BS186" s="208" t="s">
        <v>3201</v>
      </c>
      <c r="BT186" s="208" t="s">
        <v>3201</v>
      </c>
      <c r="BU186" s="208" t="s">
        <v>3201</v>
      </c>
      <c r="BV186" s="208" t="s">
        <v>3201</v>
      </c>
      <c r="BW186" s="208" t="s">
        <v>3201</v>
      </c>
      <c r="BX186" s="72" t="s">
        <v>3233</v>
      </c>
      <c r="BY186" s="207" t="s">
        <v>3232</v>
      </c>
      <c r="BZ186" s="207" t="s">
        <v>3231</v>
      </c>
      <c r="CA186" s="207" t="s">
        <v>3229</v>
      </c>
      <c r="CB186" s="207" t="s">
        <v>3230</v>
      </c>
      <c r="CC186" s="234" t="s">
        <v>3228</v>
      </c>
      <c r="CD186" s="208" t="s">
        <v>3136</v>
      </c>
      <c r="CE186" s="208" t="s">
        <v>3147</v>
      </c>
      <c r="CF186" s="208" t="s">
        <v>3254</v>
      </c>
      <c r="CG186" s="207" t="s">
        <v>3373</v>
      </c>
      <c r="CH186" s="208" t="s">
        <v>3239</v>
      </c>
      <c r="CI186" s="207" t="s">
        <v>3240</v>
      </c>
      <c r="CJ186" s="212" t="s">
        <v>3256</v>
      </c>
      <c r="CK186" s="208" t="s">
        <v>3243</v>
      </c>
      <c r="CL186" s="208" t="s">
        <v>3372</v>
      </c>
      <c r="CO186" s="208" t="s">
        <v>3251</v>
      </c>
      <c r="CP186" s="208" t="s">
        <v>3251</v>
      </c>
    </row>
    <row r="187" spans="1:94">
      <c r="A187">
        <v>311</v>
      </c>
      <c r="B187">
        <v>4</v>
      </c>
      <c r="C187" t="s">
        <v>65</v>
      </c>
      <c r="D187" t="s">
        <v>66</v>
      </c>
      <c r="E187">
        <f t="shared" si="6"/>
        <v>0</v>
      </c>
      <c r="F187" t="s">
        <v>66</v>
      </c>
      <c r="K187" s="1" t="s">
        <v>1079</v>
      </c>
      <c r="L187" s="1">
        <f>VLOOKUP(K187,context!K$2:N$349,3,FALSE)</f>
        <v>0</v>
      </c>
      <c r="M187" s="1">
        <f>VLOOKUP(K187,context!K$2:N$349,4,FALSE)</f>
        <v>-1</v>
      </c>
      <c r="N187" s="205" t="s">
        <v>3164</v>
      </c>
      <c r="O187" s="211" t="s">
        <v>3147</v>
      </c>
      <c r="P187" s="209" t="s">
        <v>3147</v>
      </c>
      <c r="Q187" s="205" t="s">
        <v>3147</v>
      </c>
      <c r="R187" s="72" t="s">
        <v>3144</v>
      </c>
      <c r="S187" s="208" t="s">
        <v>3136</v>
      </c>
      <c r="T187" s="210" t="s">
        <v>3144</v>
      </c>
      <c r="U187" s="208" t="s">
        <v>3146</v>
      </c>
      <c r="V187" s="72" t="s">
        <v>3145</v>
      </c>
      <c r="W187" s="72" t="s">
        <v>3142</v>
      </c>
      <c r="X187" s="210" t="s">
        <v>3139</v>
      </c>
      <c r="Y187" s="211" t="s">
        <v>3139</v>
      </c>
      <c r="Z187" s="205" t="s">
        <v>3152</v>
      </c>
      <c r="AA187" s="211" t="s">
        <v>3147</v>
      </c>
      <c r="AB187" s="207" t="s">
        <v>3152</v>
      </c>
      <c r="AC187" s="207" t="s">
        <v>3147</v>
      </c>
      <c r="AD187" s="207" t="s">
        <v>3146</v>
      </c>
      <c r="AE187" s="210" t="s">
        <v>3171</v>
      </c>
      <c r="AF187" s="210" t="s">
        <v>3173</v>
      </c>
      <c r="AG187" s="72" t="s">
        <v>3163</v>
      </c>
      <c r="AH187" s="72" t="s">
        <v>3160</v>
      </c>
      <c r="AI187" s="72" t="s">
        <v>3160</v>
      </c>
      <c r="AJ187" s="72" t="s">
        <v>3257</v>
      </c>
      <c r="AK187" s="72" t="s">
        <v>3179</v>
      </c>
      <c r="AL187" s="210" t="s">
        <v>3181</v>
      </c>
      <c r="AM187" s="72" t="s">
        <v>3180</v>
      </c>
      <c r="AN187" s="208" t="s">
        <v>3152</v>
      </c>
      <c r="AO187" s="208" t="s">
        <v>3136</v>
      </c>
      <c r="AP187" s="234" t="s">
        <v>3140</v>
      </c>
      <c r="AQ187" s="208" t="s">
        <v>3136</v>
      </c>
      <c r="AR187" s="208" t="s">
        <v>3136</v>
      </c>
      <c r="AS187" s="208" t="s">
        <v>3136</v>
      </c>
      <c r="AT187" s="208" t="s">
        <v>3136</v>
      </c>
      <c r="AU187" s="208" t="s">
        <v>3136</v>
      </c>
      <c r="AV187" s="208" t="s">
        <v>3136</v>
      </c>
      <c r="AW187" s="208" t="s">
        <v>3136</v>
      </c>
      <c r="BH187" s="210" t="s">
        <v>3198</v>
      </c>
      <c r="BI187" s="210" t="s">
        <v>3198</v>
      </c>
      <c r="BJ187" s="208" t="s">
        <v>3198</v>
      </c>
      <c r="BK187" s="208" t="s">
        <v>3198</v>
      </c>
      <c r="BL187" s="208" t="s">
        <v>3198</v>
      </c>
      <c r="BM187" s="208" t="s">
        <v>3198</v>
      </c>
      <c r="BN187" s="210" t="s">
        <v>3201</v>
      </c>
      <c r="BO187" s="208" t="s">
        <v>3259</v>
      </c>
      <c r="BP187" s="208" t="s">
        <v>3201</v>
      </c>
      <c r="BQ187" s="208" t="s">
        <v>3201</v>
      </c>
      <c r="BR187" s="208" t="s">
        <v>3201</v>
      </c>
      <c r="BS187" s="208" t="s">
        <v>3201</v>
      </c>
      <c r="BT187" s="208" t="s">
        <v>3201</v>
      </c>
      <c r="BU187" s="208" t="s">
        <v>3201</v>
      </c>
      <c r="BV187" s="208" t="s">
        <v>3201</v>
      </c>
      <c r="BW187" s="208" t="s">
        <v>3201</v>
      </c>
      <c r="BX187" s="72" t="s">
        <v>3233</v>
      </c>
      <c r="BY187" s="207" t="s">
        <v>3232</v>
      </c>
      <c r="BZ187" s="207" t="s">
        <v>3231</v>
      </c>
      <c r="CA187" s="207" t="s">
        <v>3229</v>
      </c>
      <c r="CB187" s="207" t="s">
        <v>3230</v>
      </c>
      <c r="CC187" s="234" t="s">
        <v>3228</v>
      </c>
      <c r="CD187" s="210" t="s">
        <v>3136</v>
      </c>
      <c r="CE187" s="210" t="s">
        <v>3147</v>
      </c>
      <c r="CF187" s="210" t="s">
        <v>3254</v>
      </c>
      <c r="CG187" s="207" t="s">
        <v>3373</v>
      </c>
      <c r="CH187" s="208" t="s">
        <v>3239</v>
      </c>
      <c r="CI187" s="207" t="s">
        <v>3240</v>
      </c>
      <c r="CJ187" s="212" t="s">
        <v>3256</v>
      </c>
      <c r="CK187" s="208" t="s">
        <v>3243</v>
      </c>
      <c r="CL187" s="208" t="s">
        <v>3372</v>
      </c>
      <c r="CO187" s="208" t="s">
        <v>3251</v>
      </c>
      <c r="CP187" s="208" t="s">
        <v>3251</v>
      </c>
    </row>
    <row r="188" spans="1:94">
      <c r="A188">
        <v>315</v>
      </c>
      <c r="B188">
        <v>4</v>
      </c>
      <c r="C188" t="s">
        <v>65</v>
      </c>
      <c r="D188" t="s">
        <v>66</v>
      </c>
      <c r="E188">
        <f t="shared" si="6"/>
        <v>0</v>
      </c>
      <c r="F188" t="s">
        <v>66</v>
      </c>
      <c r="K188" s="1" t="s">
        <v>2781</v>
      </c>
      <c r="L188" s="1" t="e">
        <f>VLOOKUP(K188,context!K$2:N$349,3,FALSE)</f>
        <v>#N/A</v>
      </c>
      <c r="M188" s="1" t="e">
        <f>VLOOKUP(K188,context!K$2:N$349,4,FALSE)</f>
        <v>#N/A</v>
      </c>
      <c r="N188" s="205" t="s">
        <v>3164</v>
      </c>
      <c r="O188" s="211" t="s">
        <v>3147</v>
      </c>
      <c r="P188" s="209" t="s">
        <v>3147</v>
      </c>
      <c r="Q188" s="205" t="s">
        <v>3147</v>
      </c>
      <c r="R188" s="72" t="s">
        <v>3144</v>
      </c>
      <c r="S188" s="208" t="s">
        <v>3136</v>
      </c>
      <c r="T188" s="210" t="s">
        <v>3144</v>
      </c>
      <c r="U188" s="208" t="s">
        <v>3146</v>
      </c>
      <c r="V188" s="72" t="s">
        <v>3145</v>
      </c>
      <c r="W188" s="210" t="s">
        <v>3142</v>
      </c>
      <c r="X188" s="210" t="s">
        <v>3139</v>
      </c>
      <c r="Y188" s="209" t="s">
        <v>3139</v>
      </c>
      <c r="Z188" s="206" t="s">
        <v>3152</v>
      </c>
      <c r="AA188" s="211" t="s">
        <v>3147</v>
      </c>
      <c r="AB188" s="207" t="s">
        <v>3152</v>
      </c>
      <c r="AC188" s="207" t="s">
        <v>3147</v>
      </c>
      <c r="AD188" s="207" t="s">
        <v>3146</v>
      </c>
      <c r="AE188" s="210" t="s">
        <v>3171</v>
      </c>
      <c r="AF188" s="210" t="s">
        <v>3173</v>
      </c>
      <c r="AG188" s="72" t="s">
        <v>3163</v>
      </c>
      <c r="AH188" s="72" t="s">
        <v>3160</v>
      </c>
      <c r="AI188" s="72" t="s">
        <v>3160</v>
      </c>
      <c r="AJ188" s="72" t="s">
        <v>3257</v>
      </c>
      <c r="AK188" s="72" t="s">
        <v>3179</v>
      </c>
      <c r="AL188" s="210" t="s">
        <v>3181</v>
      </c>
      <c r="AM188" s="72" t="s">
        <v>3180</v>
      </c>
      <c r="AN188" s="208" t="s">
        <v>3152</v>
      </c>
      <c r="AO188" s="208" t="s">
        <v>3136</v>
      </c>
      <c r="AP188" s="234" t="s">
        <v>3140</v>
      </c>
      <c r="AQ188" s="208" t="s">
        <v>3136</v>
      </c>
      <c r="AR188" s="208" t="s">
        <v>3136</v>
      </c>
      <c r="AS188" s="208" t="s">
        <v>3136</v>
      </c>
      <c r="AT188" s="208" t="s">
        <v>3136</v>
      </c>
      <c r="AU188" s="208" t="s">
        <v>3136</v>
      </c>
      <c r="AV188" s="208" t="s">
        <v>3136</v>
      </c>
      <c r="AW188" s="208" t="s">
        <v>3136</v>
      </c>
      <c r="BH188" s="210" t="s">
        <v>3198</v>
      </c>
      <c r="BI188" s="210" t="s">
        <v>3198</v>
      </c>
      <c r="BJ188" s="208" t="s">
        <v>3198</v>
      </c>
      <c r="BK188" s="208" t="s">
        <v>3198</v>
      </c>
      <c r="BL188" s="208" t="s">
        <v>3198</v>
      </c>
      <c r="BM188" s="208" t="s">
        <v>3198</v>
      </c>
      <c r="BN188" s="208" t="s">
        <v>3201</v>
      </c>
      <c r="BO188" s="208" t="s">
        <v>3259</v>
      </c>
      <c r="BP188" s="208" t="s">
        <v>3201</v>
      </c>
      <c r="BQ188" s="208" t="s">
        <v>3201</v>
      </c>
      <c r="BR188" s="208" t="s">
        <v>3201</v>
      </c>
      <c r="BS188" s="208" t="s">
        <v>3201</v>
      </c>
      <c r="BT188" s="208" t="s">
        <v>3201</v>
      </c>
      <c r="BU188" s="208" t="s">
        <v>3201</v>
      </c>
      <c r="BV188" s="208" t="s">
        <v>3201</v>
      </c>
      <c r="BW188" s="208" t="s">
        <v>3201</v>
      </c>
      <c r="BX188" s="72" t="s">
        <v>3233</v>
      </c>
      <c r="BY188" s="207" t="s">
        <v>3232</v>
      </c>
      <c r="BZ188" s="207" t="s">
        <v>3231</v>
      </c>
      <c r="CA188" s="207" t="s">
        <v>3229</v>
      </c>
      <c r="CB188" s="207" t="s">
        <v>3230</v>
      </c>
      <c r="CC188" s="234" t="s">
        <v>3228</v>
      </c>
      <c r="CD188" s="208" t="s">
        <v>3136</v>
      </c>
      <c r="CE188" s="208" t="s">
        <v>3147</v>
      </c>
      <c r="CF188" s="208" t="s">
        <v>3254</v>
      </c>
      <c r="CG188" s="207" t="s">
        <v>3373</v>
      </c>
      <c r="CH188" s="208" t="s">
        <v>3239</v>
      </c>
      <c r="CI188" s="207" t="s">
        <v>3240</v>
      </c>
      <c r="CJ188" s="212" t="s">
        <v>3256</v>
      </c>
      <c r="CK188" s="208" t="s">
        <v>3243</v>
      </c>
      <c r="CL188" s="208" t="s">
        <v>3372</v>
      </c>
      <c r="CO188" s="208" t="s">
        <v>3251</v>
      </c>
      <c r="CP188" s="208" t="s">
        <v>3251</v>
      </c>
    </row>
    <row r="189" spans="1:94">
      <c r="A189">
        <v>316</v>
      </c>
      <c r="B189">
        <v>4</v>
      </c>
      <c r="C189" t="s">
        <v>65</v>
      </c>
      <c r="D189" t="s">
        <v>66</v>
      </c>
      <c r="E189">
        <f t="shared" si="6"/>
        <v>0</v>
      </c>
      <c r="F189" t="s">
        <v>66</v>
      </c>
      <c r="K189" s="1" t="s">
        <v>2396</v>
      </c>
      <c r="L189" s="1">
        <f>VLOOKUP(K189,context!K$2:N$349,3,FALSE)</f>
        <v>0</v>
      </c>
      <c r="M189" s="1">
        <f>VLOOKUP(K189,context!K$2:N$349,4,FALSE)</f>
        <v>-1</v>
      </c>
      <c r="N189" s="205" t="s">
        <v>3164</v>
      </c>
      <c r="O189" s="211" t="s">
        <v>3147</v>
      </c>
      <c r="P189" s="209" t="s">
        <v>3147</v>
      </c>
      <c r="Q189" s="205" t="s">
        <v>3147</v>
      </c>
      <c r="R189" s="72" t="s">
        <v>3144</v>
      </c>
      <c r="S189" s="208" t="s">
        <v>3136</v>
      </c>
      <c r="T189" s="210" t="s">
        <v>3144</v>
      </c>
      <c r="U189" s="208" t="s">
        <v>3146</v>
      </c>
      <c r="V189" s="72" t="s">
        <v>3145</v>
      </c>
      <c r="W189" s="210" t="s">
        <v>3142</v>
      </c>
      <c r="X189" s="210" t="s">
        <v>3139</v>
      </c>
      <c r="Y189" s="209" t="s">
        <v>3139</v>
      </c>
      <c r="Z189" s="209" t="s">
        <v>3152</v>
      </c>
      <c r="AA189" s="211" t="s">
        <v>3147</v>
      </c>
      <c r="AB189" s="208" t="s">
        <v>3152</v>
      </c>
      <c r="AC189" s="208" t="s">
        <v>3147</v>
      </c>
      <c r="AD189" s="208" t="s">
        <v>3146</v>
      </c>
      <c r="AE189" s="210" t="s">
        <v>3171</v>
      </c>
      <c r="AF189" s="210" t="s">
        <v>3173</v>
      </c>
      <c r="AG189" s="72" t="s">
        <v>3163</v>
      </c>
      <c r="AH189" s="72" t="s">
        <v>3160</v>
      </c>
      <c r="AI189" s="72" t="s">
        <v>3160</v>
      </c>
      <c r="AJ189" s="72" t="s">
        <v>3257</v>
      </c>
      <c r="AK189" s="72" t="s">
        <v>3179</v>
      </c>
      <c r="AL189" s="210" t="s">
        <v>3181</v>
      </c>
      <c r="AM189" s="72" t="s">
        <v>3180</v>
      </c>
      <c r="AN189" s="208" t="s">
        <v>3152</v>
      </c>
      <c r="AO189" s="208" t="s">
        <v>3136</v>
      </c>
      <c r="AP189" s="234" t="s">
        <v>3140</v>
      </c>
      <c r="AQ189" s="208" t="s">
        <v>3136</v>
      </c>
      <c r="AR189" s="208" t="s">
        <v>3136</v>
      </c>
      <c r="AS189" s="208" t="s">
        <v>3136</v>
      </c>
      <c r="AT189" s="208" t="s">
        <v>3136</v>
      </c>
      <c r="AU189" s="208" t="s">
        <v>3136</v>
      </c>
      <c r="AV189" s="208" t="s">
        <v>3136</v>
      </c>
      <c r="AW189" s="208" t="s">
        <v>3136</v>
      </c>
      <c r="BH189" s="210" t="s">
        <v>3198</v>
      </c>
      <c r="BI189" s="210" t="s">
        <v>3198</v>
      </c>
      <c r="BJ189" s="208" t="s">
        <v>3198</v>
      </c>
      <c r="BK189" s="208" t="s">
        <v>3198</v>
      </c>
      <c r="BL189" s="208" t="s">
        <v>3198</v>
      </c>
      <c r="BM189" s="208" t="s">
        <v>3198</v>
      </c>
      <c r="BN189" s="208" t="s">
        <v>3201</v>
      </c>
      <c r="BO189" s="208" t="s">
        <v>3259</v>
      </c>
      <c r="BP189" s="208" t="s">
        <v>3201</v>
      </c>
      <c r="BQ189" s="208" t="s">
        <v>3201</v>
      </c>
      <c r="BR189" s="208" t="s">
        <v>3201</v>
      </c>
      <c r="BS189" s="208" t="s">
        <v>3201</v>
      </c>
      <c r="BT189" s="208" t="s">
        <v>3201</v>
      </c>
      <c r="BU189" s="208" t="s">
        <v>3201</v>
      </c>
      <c r="BV189" s="208" t="s">
        <v>3201</v>
      </c>
      <c r="BW189" s="208" t="s">
        <v>3201</v>
      </c>
      <c r="BX189" s="72" t="s">
        <v>3233</v>
      </c>
      <c r="BY189" s="207" t="s">
        <v>3232</v>
      </c>
      <c r="BZ189" s="207" t="s">
        <v>3231</v>
      </c>
      <c r="CA189" s="207" t="s">
        <v>3229</v>
      </c>
      <c r="CB189" s="207" t="s">
        <v>3230</v>
      </c>
      <c r="CC189" s="234" t="s">
        <v>3228</v>
      </c>
      <c r="CD189" s="208" t="s">
        <v>3136</v>
      </c>
      <c r="CE189" s="208" t="s">
        <v>3147</v>
      </c>
      <c r="CF189" s="208" t="s">
        <v>3254</v>
      </c>
      <c r="CG189" s="207" t="s">
        <v>3373</v>
      </c>
      <c r="CH189" s="208" t="s">
        <v>3239</v>
      </c>
      <c r="CI189" s="207" t="s">
        <v>3240</v>
      </c>
      <c r="CJ189" s="212" t="s">
        <v>3256</v>
      </c>
      <c r="CK189" s="208" t="s">
        <v>3243</v>
      </c>
      <c r="CL189" s="208" t="s">
        <v>3372</v>
      </c>
      <c r="CO189" s="208" t="s">
        <v>3251</v>
      </c>
      <c r="CP189" s="208" t="s">
        <v>3251</v>
      </c>
    </row>
    <row r="190" spans="1:94">
      <c r="A190">
        <v>328</v>
      </c>
      <c r="B190">
        <v>4</v>
      </c>
      <c r="C190" t="s">
        <v>65</v>
      </c>
      <c r="D190" t="s">
        <v>66</v>
      </c>
      <c r="E190">
        <f t="shared" si="6"/>
        <v>0</v>
      </c>
      <c r="F190" t="s">
        <v>66</v>
      </c>
      <c r="K190" s="1" t="s">
        <v>2348</v>
      </c>
      <c r="L190" s="1">
        <f>VLOOKUP(K190,context!K$2:N$349,3,FALSE)</f>
        <v>0</v>
      </c>
      <c r="M190" s="1">
        <f>VLOOKUP(K190,context!K$2:N$349,4,FALSE)</f>
        <v>-1</v>
      </c>
      <c r="N190" s="205" t="s">
        <v>3164</v>
      </c>
      <c r="O190" s="211" t="s">
        <v>3147</v>
      </c>
      <c r="P190" s="209" t="s">
        <v>3147</v>
      </c>
      <c r="Q190" s="205" t="s">
        <v>3147</v>
      </c>
      <c r="R190" s="72" t="s">
        <v>3144</v>
      </c>
      <c r="S190" s="208" t="s">
        <v>3136</v>
      </c>
      <c r="T190" s="210" t="s">
        <v>3144</v>
      </c>
      <c r="U190" s="208" t="s">
        <v>3146</v>
      </c>
      <c r="V190" s="72" t="s">
        <v>3145</v>
      </c>
      <c r="W190" s="210" t="s">
        <v>3142</v>
      </c>
      <c r="X190" s="210" t="s">
        <v>3139</v>
      </c>
      <c r="Y190" s="209" t="s">
        <v>3139</v>
      </c>
      <c r="Z190" s="206" t="s">
        <v>3152</v>
      </c>
      <c r="AA190" s="211" t="s">
        <v>3147</v>
      </c>
      <c r="AB190" s="207" t="s">
        <v>3152</v>
      </c>
      <c r="AC190" s="207" t="s">
        <v>3147</v>
      </c>
      <c r="AD190" s="207" t="s">
        <v>3146</v>
      </c>
      <c r="AE190" s="210" t="s">
        <v>3171</v>
      </c>
      <c r="AF190" s="210" t="s">
        <v>3173</v>
      </c>
      <c r="AG190" s="72" t="s">
        <v>3163</v>
      </c>
      <c r="AH190" s="72" t="s">
        <v>3160</v>
      </c>
      <c r="AI190" s="72" t="s">
        <v>3160</v>
      </c>
      <c r="AJ190" s="72" t="s">
        <v>3257</v>
      </c>
      <c r="AK190" s="72" t="s">
        <v>3179</v>
      </c>
      <c r="AL190" s="210" t="s">
        <v>3181</v>
      </c>
      <c r="AM190" s="72" t="s">
        <v>3180</v>
      </c>
      <c r="AN190" s="208" t="s">
        <v>3152</v>
      </c>
      <c r="AO190" s="208" t="s">
        <v>3136</v>
      </c>
      <c r="AP190" s="234" t="s">
        <v>3140</v>
      </c>
      <c r="AQ190" s="208" t="s">
        <v>3136</v>
      </c>
      <c r="AR190" s="208" t="s">
        <v>3136</v>
      </c>
      <c r="AS190" s="208" t="s">
        <v>3136</v>
      </c>
      <c r="AT190" s="208" t="s">
        <v>3136</v>
      </c>
      <c r="AU190" s="208" t="s">
        <v>3136</v>
      </c>
      <c r="AV190" s="208" t="s">
        <v>3136</v>
      </c>
      <c r="AW190" s="208" t="s">
        <v>3136</v>
      </c>
      <c r="BH190" s="210" t="s">
        <v>3198</v>
      </c>
      <c r="BI190" s="210" t="s">
        <v>3198</v>
      </c>
      <c r="BJ190" s="208" t="s">
        <v>3198</v>
      </c>
      <c r="BK190" s="208" t="s">
        <v>3198</v>
      </c>
      <c r="BL190" s="208" t="s">
        <v>3198</v>
      </c>
      <c r="BM190" s="208" t="s">
        <v>3198</v>
      </c>
      <c r="BN190" s="208" t="s">
        <v>3201</v>
      </c>
      <c r="BO190" s="208" t="s">
        <v>3259</v>
      </c>
      <c r="BP190" s="208" t="s">
        <v>3201</v>
      </c>
      <c r="BQ190" s="208" t="s">
        <v>3201</v>
      </c>
      <c r="BR190" s="208" t="s">
        <v>3201</v>
      </c>
      <c r="BS190" s="208" t="s">
        <v>3201</v>
      </c>
      <c r="BT190" s="208" t="s">
        <v>3201</v>
      </c>
      <c r="BU190" s="208" t="s">
        <v>3201</v>
      </c>
      <c r="BV190" s="208" t="s">
        <v>3201</v>
      </c>
      <c r="BW190" s="208" t="s">
        <v>3201</v>
      </c>
      <c r="BX190" s="72" t="s">
        <v>3233</v>
      </c>
      <c r="BY190" s="207" t="s">
        <v>3232</v>
      </c>
      <c r="BZ190" s="207" t="s">
        <v>3231</v>
      </c>
      <c r="CA190" s="207" t="s">
        <v>3229</v>
      </c>
      <c r="CB190" s="207" t="s">
        <v>3230</v>
      </c>
      <c r="CC190" s="234" t="s">
        <v>3228</v>
      </c>
      <c r="CD190" s="208" t="s">
        <v>3136</v>
      </c>
      <c r="CE190" s="208" t="s">
        <v>3147</v>
      </c>
      <c r="CF190" s="208" t="s">
        <v>3254</v>
      </c>
      <c r="CG190" s="207" t="s">
        <v>3373</v>
      </c>
      <c r="CH190" s="208" t="s">
        <v>3239</v>
      </c>
      <c r="CI190" s="207" t="s">
        <v>3240</v>
      </c>
      <c r="CJ190" s="212" t="s">
        <v>3256</v>
      </c>
      <c r="CK190" s="208" t="s">
        <v>3243</v>
      </c>
      <c r="CL190" s="208" t="s">
        <v>3372</v>
      </c>
      <c r="CO190" s="208" t="s">
        <v>3251</v>
      </c>
      <c r="CP190" s="208" t="s">
        <v>3251</v>
      </c>
    </row>
    <row r="191" spans="1:94">
      <c r="A191">
        <v>331</v>
      </c>
      <c r="B191">
        <v>4</v>
      </c>
      <c r="C191" t="s">
        <v>65</v>
      </c>
      <c r="D191" t="s">
        <v>66</v>
      </c>
      <c r="E191">
        <f t="shared" si="6"/>
        <v>0</v>
      </c>
      <c r="F191" t="s">
        <v>66</v>
      </c>
      <c r="K191" s="1" t="s">
        <v>707</v>
      </c>
      <c r="L191" s="1">
        <f>VLOOKUP(K191,context!K$2:N$349,3,FALSE)</f>
        <v>0</v>
      </c>
      <c r="M191" s="1">
        <f>VLOOKUP(K191,context!K$2:N$349,4,FALSE)</f>
        <v>-1</v>
      </c>
      <c r="N191" s="205" t="s">
        <v>3164</v>
      </c>
      <c r="O191" s="211" t="s">
        <v>3147</v>
      </c>
      <c r="P191" s="209" t="s">
        <v>3147</v>
      </c>
      <c r="Q191" s="205" t="s">
        <v>3147</v>
      </c>
      <c r="R191" s="72" t="s">
        <v>3144</v>
      </c>
      <c r="S191" s="208" t="s">
        <v>3136</v>
      </c>
      <c r="T191" s="210" t="s">
        <v>3144</v>
      </c>
      <c r="U191" s="208" t="s">
        <v>3146</v>
      </c>
      <c r="V191" s="72" t="s">
        <v>3145</v>
      </c>
      <c r="W191" s="210" t="s">
        <v>3142</v>
      </c>
      <c r="X191" s="210" t="s">
        <v>3139</v>
      </c>
      <c r="Y191" s="209" t="s">
        <v>3139</v>
      </c>
      <c r="Z191" s="206" t="s">
        <v>3152</v>
      </c>
      <c r="AA191" s="211" t="s">
        <v>3147</v>
      </c>
      <c r="AB191" s="207" t="s">
        <v>3152</v>
      </c>
      <c r="AC191" s="207" t="s">
        <v>3147</v>
      </c>
      <c r="AD191" s="207" t="s">
        <v>3146</v>
      </c>
      <c r="AE191" s="210" t="s">
        <v>3171</v>
      </c>
      <c r="AF191" s="210" t="s">
        <v>3173</v>
      </c>
      <c r="AG191" s="72" t="s">
        <v>3163</v>
      </c>
      <c r="AH191" s="72" t="s">
        <v>3160</v>
      </c>
      <c r="AI191" s="72" t="s">
        <v>3160</v>
      </c>
      <c r="AJ191" s="72" t="s">
        <v>3257</v>
      </c>
      <c r="AK191" s="72" t="s">
        <v>3179</v>
      </c>
      <c r="AL191" s="210" t="s">
        <v>3181</v>
      </c>
      <c r="AM191" s="72" t="s">
        <v>3180</v>
      </c>
      <c r="AN191" s="208" t="s">
        <v>3152</v>
      </c>
      <c r="AO191" s="208" t="s">
        <v>3136</v>
      </c>
      <c r="AP191" s="234" t="s">
        <v>3140</v>
      </c>
      <c r="AQ191" s="208" t="s">
        <v>3136</v>
      </c>
      <c r="AR191" s="208" t="s">
        <v>3136</v>
      </c>
      <c r="AS191" s="208" t="s">
        <v>3136</v>
      </c>
      <c r="AT191" s="208" t="s">
        <v>3136</v>
      </c>
      <c r="AU191" s="208" t="s">
        <v>3136</v>
      </c>
      <c r="AV191" s="208" t="s">
        <v>3136</v>
      </c>
      <c r="AW191" s="208" t="s">
        <v>3136</v>
      </c>
      <c r="BH191" s="210" t="s">
        <v>3198</v>
      </c>
      <c r="BI191" s="210" t="s">
        <v>3198</v>
      </c>
      <c r="BJ191" s="208" t="s">
        <v>3198</v>
      </c>
      <c r="BK191" s="208" t="s">
        <v>3198</v>
      </c>
      <c r="BL191" s="208" t="s">
        <v>3198</v>
      </c>
      <c r="BM191" s="208" t="s">
        <v>3198</v>
      </c>
      <c r="BN191" s="208" t="s">
        <v>3201</v>
      </c>
      <c r="BO191" s="208" t="s">
        <v>3259</v>
      </c>
      <c r="BP191" s="208" t="s">
        <v>3201</v>
      </c>
      <c r="BQ191" s="208" t="s">
        <v>3201</v>
      </c>
      <c r="BR191" s="208" t="s">
        <v>3201</v>
      </c>
      <c r="BS191" s="208" t="s">
        <v>3201</v>
      </c>
      <c r="BT191" s="208" t="s">
        <v>3201</v>
      </c>
      <c r="BU191" s="208" t="s">
        <v>3201</v>
      </c>
      <c r="BV191" s="208" t="s">
        <v>3201</v>
      </c>
      <c r="BW191" s="208" t="s">
        <v>3201</v>
      </c>
      <c r="BX191" s="72" t="s">
        <v>3233</v>
      </c>
      <c r="BY191" s="207" t="s">
        <v>3232</v>
      </c>
      <c r="BZ191" s="207" t="s">
        <v>3231</v>
      </c>
      <c r="CA191" s="207" t="s">
        <v>3229</v>
      </c>
      <c r="CB191" s="207" t="s">
        <v>3230</v>
      </c>
      <c r="CC191" s="234" t="s">
        <v>3228</v>
      </c>
      <c r="CD191" s="208" t="s">
        <v>3136</v>
      </c>
      <c r="CE191" s="208" t="s">
        <v>3147</v>
      </c>
      <c r="CF191" s="208" t="s">
        <v>3254</v>
      </c>
      <c r="CG191" s="207" t="s">
        <v>3373</v>
      </c>
      <c r="CH191" s="208" t="s">
        <v>3239</v>
      </c>
      <c r="CI191" s="207" t="s">
        <v>3240</v>
      </c>
      <c r="CJ191" s="212" t="s">
        <v>3256</v>
      </c>
      <c r="CK191" s="208" t="s">
        <v>3243</v>
      </c>
      <c r="CL191" s="208" t="s">
        <v>3372</v>
      </c>
      <c r="CO191" s="208" t="s">
        <v>3251</v>
      </c>
      <c r="CP191" s="208" t="s">
        <v>3251</v>
      </c>
    </row>
    <row r="192" spans="1:94">
      <c r="A192">
        <v>332</v>
      </c>
      <c r="B192">
        <v>4</v>
      </c>
      <c r="C192" t="s">
        <v>65</v>
      </c>
      <c r="D192" t="s">
        <v>66</v>
      </c>
      <c r="E192">
        <f t="shared" si="6"/>
        <v>0</v>
      </c>
      <c r="F192" t="s">
        <v>66</v>
      </c>
      <c r="K192" s="1" t="s">
        <v>2352</v>
      </c>
      <c r="L192" s="1">
        <f>VLOOKUP(K192,context!K$2:N$349,3,FALSE)</f>
        <v>0</v>
      </c>
      <c r="M192" s="1">
        <f>VLOOKUP(K192,context!K$2:N$349,4,FALSE)</f>
        <v>-1</v>
      </c>
      <c r="N192" s="205" t="s">
        <v>3164</v>
      </c>
      <c r="O192" s="211" t="s">
        <v>3147</v>
      </c>
      <c r="P192" s="209" t="s">
        <v>3147</v>
      </c>
      <c r="Q192" s="205" t="s">
        <v>3147</v>
      </c>
      <c r="R192" s="72" t="s">
        <v>3144</v>
      </c>
      <c r="S192" s="208" t="s">
        <v>3136</v>
      </c>
      <c r="T192" s="210" t="s">
        <v>3144</v>
      </c>
      <c r="U192" s="208" t="s">
        <v>3146</v>
      </c>
      <c r="V192" s="72" t="s">
        <v>3145</v>
      </c>
      <c r="W192" s="210" t="s">
        <v>3142</v>
      </c>
      <c r="X192" s="210" t="s">
        <v>3139</v>
      </c>
      <c r="Y192" s="209" t="s">
        <v>3139</v>
      </c>
      <c r="Z192" s="206" t="s">
        <v>3152</v>
      </c>
      <c r="AA192" s="211" t="s">
        <v>3147</v>
      </c>
      <c r="AB192" s="207" t="s">
        <v>3152</v>
      </c>
      <c r="AC192" s="207" t="s">
        <v>3147</v>
      </c>
      <c r="AD192" s="207" t="s">
        <v>3146</v>
      </c>
      <c r="AE192" s="210" t="s">
        <v>3171</v>
      </c>
      <c r="AF192" s="210" t="s">
        <v>3173</v>
      </c>
      <c r="AG192" s="72" t="s">
        <v>3163</v>
      </c>
      <c r="AH192" s="72" t="s">
        <v>3160</v>
      </c>
      <c r="AI192" s="72" t="s">
        <v>3160</v>
      </c>
      <c r="AJ192" s="72" t="s">
        <v>3257</v>
      </c>
      <c r="AK192" s="72" t="s">
        <v>3179</v>
      </c>
      <c r="AL192" s="210" t="s">
        <v>3181</v>
      </c>
      <c r="AM192" s="72" t="s">
        <v>3180</v>
      </c>
      <c r="AN192" s="208" t="s">
        <v>3152</v>
      </c>
      <c r="AO192" s="208" t="s">
        <v>3136</v>
      </c>
      <c r="AP192" s="234" t="s">
        <v>3140</v>
      </c>
      <c r="AQ192" s="208" t="s">
        <v>3136</v>
      </c>
      <c r="AR192" s="208" t="s">
        <v>3136</v>
      </c>
      <c r="AS192" s="208" t="s">
        <v>3136</v>
      </c>
      <c r="AT192" s="208" t="s">
        <v>3136</v>
      </c>
      <c r="AU192" s="208" t="s">
        <v>3136</v>
      </c>
      <c r="AV192" s="208" t="s">
        <v>3136</v>
      </c>
      <c r="AW192" s="208" t="s">
        <v>3136</v>
      </c>
      <c r="BH192" s="210" t="s">
        <v>3198</v>
      </c>
      <c r="BI192" s="210" t="s">
        <v>3198</v>
      </c>
      <c r="BJ192" s="208" t="s">
        <v>3198</v>
      </c>
      <c r="BK192" s="208" t="s">
        <v>3198</v>
      </c>
      <c r="BL192" s="208" t="s">
        <v>3198</v>
      </c>
      <c r="BM192" s="208" t="s">
        <v>3198</v>
      </c>
      <c r="BN192" s="208" t="s">
        <v>3201</v>
      </c>
      <c r="BO192" s="208" t="s">
        <v>3259</v>
      </c>
      <c r="BP192" s="208" t="s">
        <v>3201</v>
      </c>
      <c r="BQ192" s="208" t="s">
        <v>3201</v>
      </c>
      <c r="BR192" s="208" t="s">
        <v>3201</v>
      </c>
      <c r="BS192" s="208" t="s">
        <v>3201</v>
      </c>
      <c r="BT192" s="208" t="s">
        <v>3201</v>
      </c>
      <c r="BU192" s="208" t="s">
        <v>3201</v>
      </c>
      <c r="BV192" s="208" t="s">
        <v>3201</v>
      </c>
      <c r="BW192" s="208" t="s">
        <v>3201</v>
      </c>
      <c r="BX192" s="72" t="s">
        <v>3233</v>
      </c>
      <c r="BY192" s="207" t="s">
        <v>3232</v>
      </c>
      <c r="BZ192" s="207" t="s">
        <v>3231</v>
      </c>
      <c r="CA192" s="207" t="s">
        <v>3229</v>
      </c>
      <c r="CB192" s="207" t="s">
        <v>3230</v>
      </c>
      <c r="CC192" s="234" t="s">
        <v>3228</v>
      </c>
      <c r="CD192" s="208" t="s">
        <v>3136</v>
      </c>
      <c r="CE192" s="208" t="s">
        <v>3147</v>
      </c>
      <c r="CF192" s="208" t="s">
        <v>3254</v>
      </c>
      <c r="CG192" s="207" t="s">
        <v>3373</v>
      </c>
      <c r="CH192" s="208" t="s">
        <v>3239</v>
      </c>
      <c r="CI192" s="207" t="s">
        <v>3240</v>
      </c>
      <c r="CJ192" s="212" t="s">
        <v>3256</v>
      </c>
      <c r="CK192" s="208" t="s">
        <v>3243</v>
      </c>
      <c r="CL192" s="208" t="s">
        <v>3372</v>
      </c>
      <c r="CO192" s="208" t="s">
        <v>3251</v>
      </c>
      <c r="CP192" s="208" t="s">
        <v>3251</v>
      </c>
    </row>
    <row r="193" spans="1:94">
      <c r="A193">
        <v>339</v>
      </c>
      <c r="B193">
        <v>4</v>
      </c>
      <c r="C193" t="s">
        <v>65</v>
      </c>
      <c r="D193" t="s">
        <v>66</v>
      </c>
      <c r="E193">
        <f t="shared" si="6"/>
        <v>0</v>
      </c>
      <c r="F193" t="s">
        <v>66</v>
      </c>
      <c r="K193" s="1" t="s">
        <v>1103</v>
      </c>
      <c r="L193" s="1">
        <f>VLOOKUP(K193,context!K$2:N$349,3,FALSE)</f>
        <v>0</v>
      </c>
      <c r="M193" s="1">
        <f>VLOOKUP(K193,context!K$2:N$349,4,FALSE)</f>
        <v>-1</v>
      </c>
      <c r="N193" s="205" t="s">
        <v>3164</v>
      </c>
      <c r="O193" s="211" t="s">
        <v>3147</v>
      </c>
      <c r="P193" s="209" t="s">
        <v>3147</v>
      </c>
      <c r="Q193" s="205" t="s">
        <v>3147</v>
      </c>
      <c r="R193" s="72" t="s">
        <v>3144</v>
      </c>
      <c r="S193" s="208" t="s">
        <v>3136</v>
      </c>
      <c r="T193" s="210" t="s">
        <v>3144</v>
      </c>
      <c r="U193" s="208" t="s">
        <v>3146</v>
      </c>
      <c r="V193" s="72" t="s">
        <v>3145</v>
      </c>
      <c r="W193" s="210" t="s">
        <v>3142</v>
      </c>
      <c r="X193" s="210" t="s">
        <v>3139</v>
      </c>
      <c r="Y193" s="209" t="s">
        <v>3139</v>
      </c>
      <c r="Z193" s="206" t="s">
        <v>3152</v>
      </c>
      <c r="AA193" s="211" t="s">
        <v>3147</v>
      </c>
      <c r="AB193" s="207" t="s">
        <v>3152</v>
      </c>
      <c r="AC193" s="207" t="s">
        <v>3147</v>
      </c>
      <c r="AD193" s="207" t="s">
        <v>3146</v>
      </c>
      <c r="AE193" s="210" t="s">
        <v>3171</v>
      </c>
      <c r="AF193" s="210" t="s">
        <v>3173</v>
      </c>
      <c r="AG193" s="72" t="s">
        <v>3163</v>
      </c>
      <c r="AH193" s="72" t="s">
        <v>3160</v>
      </c>
      <c r="AI193" s="72" t="s">
        <v>3160</v>
      </c>
      <c r="AJ193" s="72" t="s">
        <v>3257</v>
      </c>
      <c r="AK193" s="72" t="s">
        <v>3179</v>
      </c>
      <c r="AL193" s="210" t="s">
        <v>3181</v>
      </c>
      <c r="AM193" s="72" t="s">
        <v>3180</v>
      </c>
      <c r="AN193" s="208" t="s">
        <v>3152</v>
      </c>
      <c r="AO193" s="208" t="s">
        <v>3136</v>
      </c>
      <c r="AP193" s="234" t="s">
        <v>3140</v>
      </c>
      <c r="AQ193" s="208" t="s">
        <v>3136</v>
      </c>
      <c r="AR193" s="208" t="s">
        <v>3136</v>
      </c>
      <c r="AS193" s="208" t="s">
        <v>3136</v>
      </c>
      <c r="AT193" s="208" t="s">
        <v>3136</v>
      </c>
      <c r="AU193" s="208" t="s">
        <v>3136</v>
      </c>
      <c r="AV193" s="208" t="s">
        <v>3136</v>
      </c>
      <c r="AW193" s="208" t="s">
        <v>3136</v>
      </c>
      <c r="BH193" s="210" t="s">
        <v>3198</v>
      </c>
      <c r="BI193" s="210" t="s">
        <v>3198</v>
      </c>
      <c r="BJ193" s="208" t="s">
        <v>3198</v>
      </c>
      <c r="BK193" s="208" t="s">
        <v>3198</v>
      </c>
      <c r="BL193" s="208" t="s">
        <v>3198</v>
      </c>
      <c r="BM193" s="208" t="s">
        <v>3198</v>
      </c>
      <c r="BN193" s="208" t="s">
        <v>3201</v>
      </c>
      <c r="BO193" s="208" t="s">
        <v>3259</v>
      </c>
      <c r="BP193" s="208" t="s">
        <v>3201</v>
      </c>
      <c r="BQ193" s="208" t="s">
        <v>3201</v>
      </c>
      <c r="BR193" s="208" t="s">
        <v>3201</v>
      </c>
      <c r="BS193" s="208" t="s">
        <v>3201</v>
      </c>
      <c r="BT193" s="208" t="s">
        <v>3201</v>
      </c>
      <c r="BU193" s="208" t="s">
        <v>3201</v>
      </c>
      <c r="BV193" s="208" t="s">
        <v>3201</v>
      </c>
      <c r="BW193" s="208" t="s">
        <v>3201</v>
      </c>
      <c r="BX193" s="72" t="s">
        <v>3233</v>
      </c>
      <c r="BY193" s="207" t="s">
        <v>3232</v>
      </c>
      <c r="BZ193" s="207" t="s">
        <v>3231</v>
      </c>
      <c r="CA193" s="207" t="s">
        <v>3229</v>
      </c>
      <c r="CB193" s="207" t="s">
        <v>3230</v>
      </c>
      <c r="CC193" s="234" t="s">
        <v>3228</v>
      </c>
      <c r="CD193" s="208" t="s">
        <v>3136</v>
      </c>
      <c r="CE193" s="208" t="s">
        <v>3147</v>
      </c>
      <c r="CF193" s="208" t="s">
        <v>3254</v>
      </c>
      <c r="CG193" s="207" t="s">
        <v>3373</v>
      </c>
      <c r="CH193" s="208" t="s">
        <v>3239</v>
      </c>
      <c r="CI193" s="207" t="s">
        <v>3240</v>
      </c>
      <c r="CJ193" s="212" t="s">
        <v>3256</v>
      </c>
      <c r="CK193" s="208" t="s">
        <v>3243</v>
      </c>
      <c r="CL193" s="208" t="s">
        <v>3372</v>
      </c>
      <c r="CO193" s="208" t="s">
        <v>3251</v>
      </c>
      <c r="CP193" s="208" t="s">
        <v>3251</v>
      </c>
    </row>
    <row r="194" spans="1:94">
      <c r="A194">
        <v>355</v>
      </c>
      <c r="B194">
        <v>4</v>
      </c>
      <c r="C194" t="s">
        <v>65</v>
      </c>
      <c r="D194" t="s">
        <v>66</v>
      </c>
      <c r="E194">
        <f t="shared" si="6"/>
        <v>0</v>
      </c>
      <c r="F194" t="s">
        <v>66</v>
      </c>
      <c r="K194" s="1" t="s">
        <v>2747</v>
      </c>
      <c r="L194" s="1">
        <f>VLOOKUP(K194,context!K$2:N$349,3,FALSE)</f>
        <v>0</v>
      </c>
      <c r="M194" s="1">
        <f>VLOOKUP(K194,context!K$2:N$349,4,FALSE)</f>
        <v>-1</v>
      </c>
      <c r="N194" s="205" t="s">
        <v>3164</v>
      </c>
      <c r="O194" s="211" t="s">
        <v>3147</v>
      </c>
      <c r="P194" s="209" t="s">
        <v>3147</v>
      </c>
      <c r="Q194" s="205" t="s">
        <v>3147</v>
      </c>
      <c r="R194" s="72" t="s">
        <v>3144</v>
      </c>
      <c r="S194" s="208" t="s">
        <v>3136</v>
      </c>
      <c r="T194" s="210" t="s">
        <v>3144</v>
      </c>
      <c r="U194" s="208" t="s">
        <v>3146</v>
      </c>
      <c r="V194" s="72" t="s">
        <v>3145</v>
      </c>
      <c r="W194" s="210" t="s">
        <v>3142</v>
      </c>
      <c r="X194" s="210" t="s">
        <v>3139</v>
      </c>
      <c r="Y194" s="209" t="s">
        <v>3139</v>
      </c>
      <c r="Z194" s="206" t="s">
        <v>3152</v>
      </c>
      <c r="AA194" s="211" t="s">
        <v>3147</v>
      </c>
      <c r="AB194" s="207" t="s">
        <v>3152</v>
      </c>
      <c r="AC194" s="207" t="s">
        <v>3147</v>
      </c>
      <c r="AD194" s="207" t="s">
        <v>3146</v>
      </c>
      <c r="AE194" s="210" t="s">
        <v>3171</v>
      </c>
      <c r="AF194" s="210" t="s">
        <v>3173</v>
      </c>
      <c r="AG194" s="72" t="s">
        <v>3163</v>
      </c>
      <c r="AH194" s="72" t="s">
        <v>3160</v>
      </c>
      <c r="AI194" s="72" t="s">
        <v>3160</v>
      </c>
      <c r="AJ194" s="72" t="s">
        <v>3257</v>
      </c>
      <c r="AK194" s="72" t="s">
        <v>3179</v>
      </c>
      <c r="AL194" s="210" t="s">
        <v>3181</v>
      </c>
      <c r="AM194" s="72" t="s">
        <v>3180</v>
      </c>
      <c r="AN194" s="208" t="s">
        <v>3152</v>
      </c>
      <c r="AO194" s="208" t="s">
        <v>3136</v>
      </c>
      <c r="AP194" s="234" t="s">
        <v>3140</v>
      </c>
      <c r="AQ194" s="208" t="s">
        <v>3136</v>
      </c>
      <c r="AR194" s="208" t="s">
        <v>3136</v>
      </c>
      <c r="AS194" s="208" t="s">
        <v>3136</v>
      </c>
      <c r="AT194" s="208" t="s">
        <v>3136</v>
      </c>
      <c r="AU194" s="208" t="s">
        <v>3136</v>
      </c>
      <c r="AV194" s="208" t="s">
        <v>3136</v>
      </c>
      <c r="AW194" s="208" t="s">
        <v>3136</v>
      </c>
      <c r="BH194" s="210" t="s">
        <v>3198</v>
      </c>
      <c r="BI194" s="210" t="s">
        <v>3198</v>
      </c>
      <c r="BJ194" s="208" t="s">
        <v>3198</v>
      </c>
      <c r="BK194" s="208" t="s">
        <v>3198</v>
      </c>
      <c r="BL194" s="208" t="s">
        <v>3198</v>
      </c>
      <c r="BM194" s="208" t="s">
        <v>3198</v>
      </c>
      <c r="BN194" s="208" t="s">
        <v>3201</v>
      </c>
      <c r="BO194" s="208" t="s">
        <v>3259</v>
      </c>
      <c r="BP194" s="208" t="s">
        <v>3201</v>
      </c>
      <c r="BQ194" s="208" t="s">
        <v>3201</v>
      </c>
      <c r="BR194" s="208" t="s">
        <v>3201</v>
      </c>
      <c r="BS194" s="208" t="s">
        <v>3201</v>
      </c>
      <c r="BT194" s="208" t="s">
        <v>3201</v>
      </c>
      <c r="BU194" s="208" t="s">
        <v>3201</v>
      </c>
      <c r="BV194" s="208" t="s">
        <v>3201</v>
      </c>
      <c r="BW194" s="208" t="s">
        <v>3201</v>
      </c>
      <c r="BX194" s="72" t="s">
        <v>3233</v>
      </c>
      <c r="BY194" s="207" t="s">
        <v>3232</v>
      </c>
      <c r="BZ194" s="207" t="s">
        <v>3231</v>
      </c>
      <c r="CA194" s="207" t="s">
        <v>3229</v>
      </c>
      <c r="CB194" s="207" t="s">
        <v>3230</v>
      </c>
      <c r="CC194" s="234" t="s">
        <v>3228</v>
      </c>
      <c r="CD194" s="208" t="s">
        <v>3136</v>
      </c>
      <c r="CE194" s="208" t="s">
        <v>3147</v>
      </c>
      <c r="CF194" s="208" t="s">
        <v>3254</v>
      </c>
      <c r="CG194" s="207" t="s">
        <v>3373</v>
      </c>
      <c r="CH194" s="208" t="s">
        <v>3239</v>
      </c>
      <c r="CI194" s="207" t="s">
        <v>3240</v>
      </c>
      <c r="CJ194" s="212" t="s">
        <v>3256</v>
      </c>
      <c r="CK194" s="208" t="s">
        <v>3243</v>
      </c>
      <c r="CL194" s="208" t="s">
        <v>3372</v>
      </c>
      <c r="CO194" s="208" t="s">
        <v>3251</v>
      </c>
      <c r="CP194" s="208" t="s">
        <v>3251</v>
      </c>
    </row>
    <row r="195" spans="1:94">
      <c r="A195">
        <v>363</v>
      </c>
      <c r="B195">
        <v>4</v>
      </c>
      <c r="C195" t="s">
        <v>65</v>
      </c>
      <c r="D195" t="s">
        <v>66</v>
      </c>
      <c r="E195">
        <f t="shared" si="6"/>
        <v>0</v>
      </c>
      <c r="F195" t="s">
        <v>66</v>
      </c>
      <c r="K195" s="1" t="s">
        <v>2738</v>
      </c>
      <c r="L195" s="1">
        <f>VLOOKUP(K195,context!K$2:N$349,3,FALSE)</f>
        <v>0</v>
      </c>
      <c r="M195" s="1">
        <f>VLOOKUP(K195,context!K$2:N$349,4,FALSE)</f>
        <v>-1</v>
      </c>
      <c r="N195" s="205" t="s">
        <v>3164</v>
      </c>
      <c r="O195" s="211" t="s">
        <v>3147</v>
      </c>
      <c r="P195" s="209" t="s">
        <v>3147</v>
      </c>
      <c r="Q195" s="205" t="s">
        <v>3147</v>
      </c>
      <c r="R195" s="72" t="s">
        <v>3144</v>
      </c>
      <c r="S195" s="208" t="s">
        <v>3136</v>
      </c>
      <c r="T195" s="210" t="s">
        <v>3144</v>
      </c>
      <c r="U195" s="208" t="s">
        <v>3146</v>
      </c>
      <c r="V195" s="72" t="s">
        <v>3145</v>
      </c>
      <c r="W195" s="210" t="s">
        <v>3142</v>
      </c>
      <c r="X195" s="210" t="s">
        <v>3139</v>
      </c>
      <c r="Y195" s="209" t="s">
        <v>3139</v>
      </c>
      <c r="Z195" s="206" t="s">
        <v>3152</v>
      </c>
      <c r="AA195" s="211" t="s">
        <v>3147</v>
      </c>
      <c r="AB195" s="207" t="s">
        <v>3152</v>
      </c>
      <c r="AC195" s="207" t="s">
        <v>3147</v>
      </c>
      <c r="AD195" s="207" t="s">
        <v>3146</v>
      </c>
      <c r="AE195" s="210" t="s">
        <v>3171</v>
      </c>
      <c r="AF195" s="210" t="s">
        <v>3173</v>
      </c>
      <c r="AG195" s="72" t="s">
        <v>3163</v>
      </c>
      <c r="AH195" s="72" t="s">
        <v>3160</v>
      </c>
      <c r="AI195" s="72" t="s">
        <v>3160</v>
      </c>
      <c r="AJ195" s="72" t="s">
        <v>3257</v>
      </c>
      <c r="AK195" s="72" t="s">
        <v>3179</v>
      </c>
      <c r="AL195" s="210" t="s">
        <v>3181</v>
      </c>
      <c r="AM195" s="72" t="s">
        <v>3180</v>
      </c>
      <c r="AN195" s="208" t="s">
        <v>3152</v>
      </c>
      <c r="AO195" s="208" t="s">
        <v>3136</v>
      </c>
      <c r="AP195" s="234" t="s">
        <v>3140</v>
      </c>
      <c r="AQ195" s="208" t="s">
        <v>3136</v>
      </c>
      <c r="AR195" s="208" t="s">
        <v>3136</v>
      </c>
      <c r="AS195" s="208" t="s">
        <v>3136</v>
      </c>
      <c r="AT195" s="208" t="s">
        <v>3136</v>
      </c>
      <c r="AU195" s="208" t="s">
        <v>3136</v>
      </c>
      <c r="AV195" s="208" t="s">
        <v>3136</v>
      </c>
      <c r="AW195" s="208" t="s">
        <v>3136</v>
      </c>
      <c r="BH195" s="210" t="s">
        <v>3198</v>
      </c>
      <c r="BI195" s="210" t="s">
        <v>3198</v>
      </c>
      <c r="BJ195" s="208" t="s">
        <v>3198</v>
      </c>
      <c r="BK195" s="208" t="s">
        <v>3198</v>
      </c>
      <c r="BL195" s="208" t="s">
        <v>3198</v>
      </c>
      <c r="BM195" s="208" t="s">
        <v>3198</v>
      </c>
      <c r="BN195" s="208" t="s">
        <v>3201</v>
      </c>
      <c r="BO195" s="208" t="s">
        <v>3259</v>
      </c>
      <c r="BP195" s="208" t="s">
        <v>3201</v>
      </c>
      <c r="BQ195" s="208" t="s">
        <v>3201</v>
      </c>
      <c r="BR195" s="208" t="s">
        <v>3201</v>
      </c>
      <c r="BS195" s="208" t="s">
        <v>3201</v>
      </c>
      <c r="BT195" s="208" t="s">
        <v>3201</v>
      </c>
      <c r="BU195" s="208" t="s">
        <v>3201</v>
      </c>
      <c r="BV195" s="208" t="s">
        <v>3201</v>
      </c>
      <c r="BW195" s="208" t="s">
        <v>3201</v>
      </c>
      <c r="BX195" s="72" t="s">
        <v>3233</v>
      </c>
      <c r="BY195" s="207" t="s">
        <v>3232</v>
      </c>
      <c r="BZ195" s="207" t="s">
        <v>3231</v>
      </c>
      <c r="CA195" s="207" t="s">
        <v>3229</v>
      </c>
      <c r="CB195" s="207" t="s">
        <v>3230</v>
      </c>
      <c r="CC195" s="234" t="s">
        <v>3228</v>
      </c>
      <c r="CD195" s="208" t="s">
        <v>3136</v>
      </c>
      <c r="CE195" s="208" t="s">
        <v>3147</v>
      </c>
      <c r="CF195" s="208" t="s">
        <v>3254</v>
      </c>
      <c r="CG195" s="207" t="s">
        <v>3373</v>
      </c>
      <c r="CH195" s="208" t="s">
        <v>3239</v>
      </c>
      <c r="CI195" s="207" t="s">
        <v>3240</v>
      </c>
      <c r="CJ195" s="212" t="s">
        <v>3256</v>
      </c>
      <c r="CK195" s="208" t="s">
        <v>3243</v>
      </c>
      <c r="CL195" s="208" t="s">
        <v>3372</v>
      </c>
      <c r="CO195" s="208" t="s">
        <v>3251</v>
      </c>
      <c r="CP195" s="208" t="s">
        <v>3251</v>
      </c>
    </row>
    <row r="196" spans="1:94">
      <c r="A196">
        <v>20</v>
      </c>
      <c r="B196">
        <v>1</v>
      </c>
      <c r="C196" t="s">
        <v>263</v>
      </c>
      <c r="D196" t="s">
        <v>266</v>
      </c>
      <c r="E196">
        <f t="shared" si="6"/>
        <v>1</v>
      </c>
      <c r="F196" t="s">
        <v>266</v>
      </c>
      <c r="G196">
        <v>4</v>
      </c>
      <c r="K196" s="1" t="s">
        <v>696</v>
      </c>
      <c r="L196" s="1" t="e">
        <f>VLOOKUP(K196,context!K$2:N$349,3,FALSE)</f>
        <v>#N/A</v>
      </c>
      <c r="M196" s="1" t="e">
        <f>VLOOKUP(K196,context!K$2:N$349,4,FALSE)</f>
        <v>#N/A</v>
      </c>
      <c r="N196" s="205" t="s">
        <v>3164</v>
      </c>
      <c r="O196" s="211" t="s">
        <v>3147</v>
      </c>
      <c r="P196" s="209" t="s">
        <v>3147</v>
      </c>
      <c r="Q196" s="205" t="s">
        <v>3147</v>
      </c>
      <c r="R196" s="72" t="s">
        <v>3144</v>
      </c>
      <c r="S196" s="72" t="s">
        <v>3136</v>
      </c>
      <c r="T196" s="72" t="s">
        <v>3144</v>
      </c>
      <c r="U196" s="207" t="s">
        <v>3146</v>
      </c>
      <c r="V196" s="72" t="s">
        <v>3145</v>
      </c>
      <c r="W196" s="72" t="s">
        <v>3142</v>
      </c>
      <c r="X196" s="210" t="s">
        <v>3139</v>
      </c>
      <c r="Y196" s="211" t="s">
        <v>3139</v>
      </c>
      <c r="Z196" s="206" t="s">
        <v>3152</v>
      </c>
      <c r="AA196" s="211" t="s">
        <v>3147</v>
      </c>
      <c r="AB196" s="207" t="s">
        <v>3152</v>
      </c>
      <c r="AC196" s="207" t="s">
        <v>3147</v>
      </c>
      <c r="AD196" s="207" t="s">
        <v>3146</v>
      </c>
      <c r="AE196" s="210" t="s">
        <v>3171</v>
      </c>
      <c r="AF196" s="72" t="s">
        <v>3173</v>
      </c>
      <c r="AG196" s="72" t="s">
        <v>3163</v>
      </c>
      <c r="AH196" s="72" t="s">
        <v>3160</v>
      </c>
      <c r="AI196" s="72" t="s">
        <v>3160</v>
      </c>
      <c r="AJ196" s="72" t="s">
        <v>3257</v>
      </c>
      <c r="AK196" s="72" t="s">
        <v>3179</v>
      </c>
      <c r="AL196" s="210" t="s">
        <v>3181</v>
      </c>
      <c r="AM196" s="72" t="s">
        <v>3180</v>
      </c>
      <c r="AN196" s="208" t="s">
        <v>3152</v>
      </c>
      <c r="AO196" s="208" t="s">
        <v>3136</v>
      </c>
      <c r="AP196" s="234" t="s">
        <v>3140</v>
      </c>
      <c r="AQ196" s="208" t="s">
        <v>3136</v>
      </c>
      <c r="AR196" s="208" t="s">
        <v>3136</v>
      </c>
      <c r="AS196" s="208" t="s">
        <v>3136</v>
      </c>
      <c r="AT196" s="208" t="s">
        <v>3136</v>
      </c>
      <c r="AU196" s="208" t="s">
        <v>3136</v>
      </c>
      <c r="AV196" s="208" t="s">
        <v>3136</v>
      </c>
      <c r="AW196" s="208" t="s">
        <v>3136</v>
      </c>
      <c r="BH196" s="210" t="s">
        <v>3198</v>
      </c>
      <c r="BI196" s="210" t="s">
        <v>3198</v>
      </c>
      <c r="BJ196" s="208" t="s">
        <v>3198</v>
      </c>
      <c r="BK196" s="208" t="s">
        <v>3198</v>
      </c>
      <c r="BL196" s="208" t="s">
        <v>3198</v>
      </c>
      <c r="BM196" s="208" t="s">
        <v>3198</v>
      </c>
      <c r="BN196" s="208" t="s">
        <v>3201</v>
      </c>
      <c r="BO196" s="208" t="s">
        <v>3259</v>
      </c>
      <c r="BP196" s="208" t="s">
        <v>3201</v>
      </c>
      <c r="BQ196" s="208" t="s">
        <v>3201</v>
      </c>
      <c r="BR196" s="208" t="s">
        <v>3201</v>
      </c>
      <c r="BS196" s="208" t="s">
        <v>3201</v>
      </c>
      <c r="BT196" s="208" t="s">
        <v>3201</v>
      </c>
      <c r="BU196" s="208" t="s">
        <v>3201</v>
      </c>
      <c r="BV196" s="208" t="s">
        <v>3201</v>
      </c>
      <c r="BW196" s="208" t="s">
        <v>3201</v>
      </c>
      <c r="BX196" s="72" t="s">
        <v>3233</v>
      </c>
      <c r="BY196" s="207" t="s">
        <v>3232</v>
      </c>
      <c r="BZ196" s="207" t="s">
        <v>3231</v>
      </c>
      <c r="CA196" s="207" t="s">
        <v>3229</v>
      </c>
      <c r="CB196" s="207" t="s">
        <v>3230</v>
      </c>
      <c r="CC196" s="234" t="s">
        <v>3228</v>
      </c>
      <c r="CD196" s="208" t="s">
        <v>3136</v>
      </c>
      <c r="CE196" s="208" t="s">
        <v>3147</v>
      </c>
      <c r="CF196" s="208" t="s">
        <v>3254</v>
      </c>
      <c r="CG196" s="207" t="s">
        <v>3373</v>
      </c>
      <c r="CH196" s="208" t="s">
        <v>3239</v>
      </c>
      <c r="CI196" s="207" t="s">
        <v>3240</v>
      </c>
      <c r="CJ196" s="212" t="s">
        <v>3256</v>
      </c>
      <c r="CK196" s="208" t="s">
        <v>3243</v>
      </c>
      <c r="CL196" s="208" t="s">
        <v>3372</v>
      </c>
      <c r="CO196" s="208" t="s">
        <v>3251</v>
      </c>
      <c r="CP196" s="208" t="s">
        <v>3251</v>
      </c>
    </row>
    <row r="197" spans="1:94">
      <c r="A197">
        <v>28</v>
      </c>
      <c r="B197">
        <v>2</v>
      </c>
      <c r="C197" t="s">
        <v>688</v>
      </c>
      <c r="D197" t="s">
        <v>235</v>
      </c>
      <c r="E197">
        <f t="shared" si="6"/>
        <v>2</v>
      </c>
      <c r="F197" t="s">
        <v>235</v>
      </c>
      <c r="K197" s="1" t="s">
        <v>2322</v>
      </c>
      <c r="L197" s="1">
        <f>VLOOKUP(K197,context!K$2:N$349,3,FALSE)</f>
        <v>0</v>
      </c>
      <c r="M197" s="1">
        <f>VLOOKUP(K197,context!K$2:N$349,4,FALSE)</f>
        <v>-1</v>
      </c>
      <c r="N197" s="205" t="s">
        <v>3164</v>
      </c>
      <c r="O197" s="211" t="s">
        <v>3147</v>
      </c>
      <c r="P197" s="209" t="s">
        <v>3147</v>
      </c>
      <c r="Q197" s="205" t="s">
        <v>3147</v>
      </c>
      <c r="R197" s="72" t="s">
        <v>3144</v>
      </c>
      <c r="S197" s="72" t="s">
        <v>3136</v>
      </c>
      <c r="T197" s="72" t="s">
        <v>3144</v>
      </c>
      <c r="U197" s="207" t="s">
        <v>3146</v>
      </c>
      <c r="V197" s="72" t="s">
        <v>3145</v>
      </c>
      <c r="W197" s="210" t="s">
        <v>3142</v>
      </c>
      <c r="X197" s="210" t="s">
        <v>3139</v>
      </c>
      <c r="Y197" s="211" t="s">
        <v>3139</v>
      </c>
      <c r="Z197" s="206" t="s">
        <v>3152</v>
      </c>
      <c r="AA197" s="211" t="s">
        <v>3147</v>
      </c>
      <c r="AB197" s="207" t="s">
        <v>3152</v>
      </c>
      <c r="AC197" s="207" t="s">
        <v>3147</v>
      </c>
      <c r="AD197" s="207" t="s">
        <v>3146</v>
      </c>
      <c r="AE197" s="210" t="s">
        <v>3171</v>
      </c>
      <c r="AF197" s="210" t="s">
        <v>3173</v>
      </c>
      <c r="AG197" s="72" t="s">
        <v>3163</v>
      </c>
      <c r="AH197" s="72" t="s">
        <v>3160</v>
      </c>
      <c r="AI197" s="72" t="s">
        <v>3160</v>
      </c>
      <c r="AJ197" s="72" t="s">
        <v>3257</v>
      </c>
      <c r="AK197" s="72" t="s">
        <v>3179</v>
      </c>
      <c r="AL197" s="210" t="s">
        <v>3181</v>
      </c>
      <c r="AM197" s="72" t="s">
        <v>3180</v>
      </c>
      <c r="AN197" s="208" t="s">
        <v>3152</v>
      </c>
      <c r="AO197" s="208" t="s">
        <v>3136</v>
      </c>
      <c r="AP197" s="234" t="s">
        <v>3140</v>
      </c>
      <c r="AQ197" s="208" t="s">
        <v>3136</v>
      </c>
      <c r="AR197" s="208" t="s">
        <v>3136</v>
      </c>
      <c r="AS197" s="208" t="s">
        <v>3136</v>
      </c>
      <c r="AT197" s="208" t="s">
        <v>3136</v>
      </c>
      <c r="AU197" s="208" t="s">
        <v>3136</v>
      </c>
      <c r="AV197" s="208" t="s">
        <v>3136</v>
      </c>
      <c r="AW197" s="208" t="s">
        <v>3136</v>
      </c>
      <c r="BH197" s="210" t="s">
        <v>3198</v>
      </c>
      <c r="BI197" s="210" t="s">
        <v>3198</v>
      </c>
      <c r="BJ197" s="208" t="s">
        <v>3198</v>
      </c>
      <c r="BK197" s="208" t="s">
        <v>3198</v>
      </c>
      <c r="BL197" s="208" t="s">
        <v>3198</v>
      </c>
      <c r="BM197" s="208" t="s">
        <v>3198</v>
      </c>
      <c r="BN197" s="208" t="s">
        <v>3201</v>
      </c>
      <c r="BO197" s="208" t="s">
        <v>3259</v>
      </c>
      <c r="BP197" s="208" t="s">
        <v>3201</v>
      </c>
      <c r="BQ197" s="208" t="s">
        <v>3201</v>
      </c>
      <c r="BR197" s="208" t="s">
        <v>3201</v>
      </c>
      <c r="BS197" s="208" t="s">
        <v>3201</v>
      </c>
      <c r="BT197" s="208" t="s">
        <v>3201</v>
      </c>
      <c r="BU197" s="208" t="s">
        <v>3201</v>
      </c>
      <c r="BV197" s="208" t="s">
        <v>3201</v>
      </c>
      <c r="BW197" s="208" t="s">
        <v>3201</v>
      </c>
      <c r="BX197" s="72" t="s">
        <v>3233</v>
      </c>
      <c r="BY197" s="207" t="s">
        <v>3232</v>
      </c>
      <c r="BZ197" s="207" t="s">
        <v>3231</v>
      </c>
      <c r="CA197" s="207" t="s">
        <v>3229</v>
      </c>
      <c r="CB197" s="207" t="s">
        <v>3230</v>
      </c>
      <c r="CC197" s="234" t="s">
        <v>3228</v>
      </c>
      <c r="CD197" s="208" t="s">
        <v>3136</v>
      </c>
      <c r="CE197" s="208" t="s">
        <v>3147</v>
      </c>
      <c r="CF197" s="208" t="s">
        <v>3254</v>
      </c>
      <c r="CG197" s="207" t="s">
        <v>3373</v>
      </c>
      <c r="CH197" s="208" t="s">
        <v>3239</v>
      </c>
      <c r="CI197" s="207" t="s">
        <v>3240</v>
      </c>
      <c r="CJ197" s="212" t="s">
        <v>3256</v>
      </c>
      <c r="CK197" s="208" t="s">
        <v>3243</v>
      </c>
      <c r="CL197" s="208" t="s">
        <v>3372</v>
      </c>
      <c r="CO197" s="208" t="s">
        <v>3251</v>
      </c>
      <c r="CP197" s="208" t="s">
        <v>3251</v>
      </c>
    </row>
    <row r="198" spans="1:94">
      <c r="A198">
        <v>166</v>
      </c>
      <c r="B198">
        <v>4</v>
      </c>
      <c r="C198" t="s">
        <v>65</v>
      </c>
      <c r="D198" t="s">
        <v>66</v>
      </c>
      <c r="E198">
        <f t="shared" si="6"/>
        <v>3</v>
      </c>
      <c r="F198" t="s">
        <v>66</v>
      </c>
      <c r="K198" s="1" t="s">
        <v>344</v>
      </c>
      <c r="L198" s="1">
        <f>VLOOKUP(K198,context!K$2:N$349,3,FALSE)</f>
        <v>0</v>
      </c>
      <c r="M198" s="1">
        <f>VLOOKUP(K198,context!K$2:N$349,4,FALSE)</f>
        <v>-1</v>
      </c>
      <c r="N198" s="205" t="s">
        <v>3164</v>
      </c>
      <c r="O198" s="211" t="s">
        <v>3147</v>
      </c>
      <c r="P198" s="209" t="s">
        <v>3147</v>
      </c>
      <c r="Q198" s="205" t="s">
        <v>3147</v>
      </c>
      <c r="R198" s="72" t="s">
        <v>3144</v>
      </c>
      <c r="S198" s="208" t="s">
        <v>3136</v>
      </c>
      <c r="T198" s="72" t="s">
        <v>3144</v>
      </c>
      <c r="U198" s="210" t="s">
        <v>3146</v>
      </c>
      <c r="V198" s="72" t="s">
        <v>3145</v>
      </c>
      <c r="W198" s="72" t="s">
        <v>3142</v>
      </c>
      <c r="X198" s="207" t="s">
        <v>3139</v>
      </c>
      <c r="Y198" s="205" t="s">
        <v>3139</v>
      </c>
      <c r="Z198" s="205" t="s">
        <v>3152</v>
      </c>
      <c r="AA198" s="211" t="s">
        <v>3147</v>
      </c>
      <c r="AB198" s="210" t="s">
        <v>3152</v>
      </c>
      <c r="AC198" s="207" t="s">
        <v>3147</v>
      </c>
      <c r="AD198" s="72" t="s">
        <v>3146</v>
      </c>
      <c r="AE198" s="210" t="s">
        <v>3171</v>
      </c>
      <c r="AF198" s="210" t="s">
        <v>3173</v>
      </c>
      <c r="AG198" s="72" t="s">
        <v>3163</v>
      </c>
      <c r="AH198" s="72" t="s">
        <v>3160</v>
      </c>
      <c r="AI198" s="72" t="s">
        <v>3160</v>
      </c>
      <c r="AJ198" s="72" t="s">
        <v>3169</v>
      </c>
      <c r="AK198" s="72" t="s">
        <v>3179</v>
      </c>
      <c r="AL198" s="210" t="s">
        <v>3181</v>
      </c>
      <c r="AM198" s="72" t="s">
        <v>3180</v>
      </c>
      <c r="AN198" s="72" t="s">
        <v>3217</v>
      </c>
      <c r="AO198" s="208" t="s">
        <v>3136</v>
      </c>
      <c r="AP198" s="72" t="s">
        <v>3225</v>
      </c>
      <c r="AQ198" s="210" t="s">
        <v>3136</v>
      </c>
      <c r="AR198" s="210" t="s">
        <v>3136</v>
      </c>
      <c r="AS198" s="210" t="s">
        <v>3136</v>
      </c>
      <c r="AT198" s="210" t="s">
        <v>3136</v>
      </c>
      <c r="AU198" s="210" t="s">
        <v>3136</v>
      </c>
      <c r="AV198" s="210" t="s">
        <v>3136</v>
      </c>
      <c r="AW198" s="210" t="s">
        <v>3136</v>
      </c>
      <c r="AX198" s="210" t="s">
        <v>3184</v>
      </c>
      <c r="AY198" s="208" t="s">
        <v>3198</v>
      </c>
      <c r="AZ198" s="208" t="s">
        <v>3198</v>
      </c>
      <c r="BA198" s="208" t="s">
        <v>3198</v>
      </c>
      <c r="BB198" s="210" t="s">
        <v>3198</v>
      </c>
      <c r="BC198" s="208" t="s">
        <v>3198</v>
      </c>
      <c r="BD198" s="210" t="s">
        <v>3199</v>
      </c>
      <c r="BE198" s="208" t="s">
        <v>3198</v>
      </c>
      <c r="BF198" s="208" t="s">
        <v>3198</v>
      </c>
      <c r="BG198" s="208" t="s">
        <v>3198</v>
      </c>
      <c r="BH198" s="210" t="s">
        <v>3198</v>
      </c>
      <c r="BI198" s="210" t="s">
        <v>3198</v>
      </c>
      <c r="BJ198" s="208" t="s">
        <v>3198</v>
      </c>
      <c r="BK198" s="208" t="s">
        <v>3198</v>
      </c>
      <c r="BL198" s="208" t="s">
        <v>3198</v>
      </c>
      <c r="BM198" s="208" t="s">
        <v>3198</v>
      </c>
      <c r="BN198" s="210" t="s">
        <v>3201</v>
      </c>
      <c r="BO198" s="208" t="s">
        <v>3259</v>
      </c>
      <c r="BP198" s="208" t="s">
        <v>3201</v>
      </c>
      <c r="BQ198" s="208" t="s">
        <v>3201</v>
      </c>
      <c r="BR198" s="208" t="s">
        <v>3201</v>
      </c>
      <c r="BS198" s="208" t="s">
        <v>3201</v>
      </c>
      <c r="BT198" s="208" t="s">
        <v>3201</v>
      </c>
      <c r="BU198" s="208" t="s">
        <v>3201</v>
      </c>
      <c r="BV198" s="210" t="s">
        <v>3201</v>
      </c>
      <c r="BW198" s="208" t="s">
        <v>3201</v>
      </c>
      <c r="BX198" s="72" t="s">
        <v>3233</v>
      </c>
      <c r="BY198" s="207" t="s">
        <v>3232</v>
      </c>
      <c r="BZ198" s="207" t="s">
        <v>3231</v>
      </c>
      <c r="CA198" s="207" t="s">
        <v>3229</v>
      </c>
      <c r="CB198" s="207" t="s">
        <v>3230</v>
      </c>
      <c r="CC198" s="234" t="s">
        <v>3228</v>
      </c>
      <c r="CD198" s="210" t="s">
        <v>3136</v>
      </c>
      <c r="CE198" s="210" t="s">
        <v>3147</v>
      </c>
      <c r="CF198" s="210" t="s">
        <v>3254</v>
      </c>
      <c r="CG198" s="207" t="s">
        <v>3373</v>
      </c>
      <c r="CH198" s="212" t="s">
        <v>3239</v>
      </c>
      <c r="CI198" s="208" t="s">
        <v>3240</v>
      </c>
      <c r="CJ198" s="212" t="s">
        <v>3256</v>
      </c>
      <c r="CK198" s="210" t="s">
        <v>3243</v>
      </c>
      <c r="CL198" s="208" t="s">
        <v>3372</v>
      </c>
      <c r="CM198" s="207" t="s">
        <v>3247</v>
      </c>
      <c r="CN198" s="207" t="s">
        <v>3248</v>
      </c>
      <c r="CO198" s="207" t="s">
        <v>3251</v>
      </c>
      <c r="CP198" s="207" t="s">
        <v>3251</v>
      </c>
    </row>
    <row r="199" spans="1:94">
      <c r="A199">
        <v>7</v>
      </c>
      <c r="B199">
        <v>1</v>
      </c>
      <c r="C199" t="s">
        <v>263</v>
      </c>
      <c r="D199" t="s">
        <v>266</v>
      </c>
      <c r="E199">
        <f t="shared" si="6"/>
        <v>4</v>
      </c>
      <c r="F199" t="s">
        <v>266</v>
      </c>
      <c r="G199">
        <v>4</v>
      </c>
      <c r="K199" s="1" t="s">
        <v>2318</v>
      </c>
      <c r="L199" s="1">
        <f>VLOOKUP(K199,context!K$2:N$349,3,FALSE)</f>
        <v>0</v>
      </c>
      <c r="M199" s="1">
        <f>VLOOKUP(K199,context!K$2:N$349,4,FALSE)</f>
        <v>-1</v>
      </c>
      <c r="N199" s="205" t="s">
        <v>3164</v>
      </c>
      <c r="O199" s="211" t="s">
        <v>3147</v>
      </c>
      <c r="P199" s="209" t="s">
        <v>3147</v>
      </c>
      <c r="Q199" s="205" t="s">
        <v>3147</v>
      </c>
      <c r="R199" s="72" t="s">
        <v>3144</v>
      </c>
      <c r="Y199" s="208" t="s">
        <v>3139</v>
      </c>
      <c r="Z199" s="209" t="s">
        <v>3152</v>
      </c>
      <c r="AP199"/>
      <c r="BH199" s="210" t="s">
        <v>3198</v>
      </c>
      <c r="BI199" s="210" t="s">
        <v>3198</v>
      </c>
      <c r="BJ199" s="208" t="s">
        <v>3198</v>
      </c>
      <c r="BK199" s="208" t="s">
        <v>3198</v>
      </c>
      <c r="BL199" s="208" t="s">
        <v>3198</v>
      </c>
      <c r="BM199" s="208" t="s">
        <v>3198</v>
      </c>
      <c r="BN199" s="208" t="s">
        <v>3201</v>
      </c>
      <c r="BO199" s="208" t="s">
        <v>3259</v>
      </c>
      <c r="BP199" s="208" t="s">
        <v>3201</v>
      </c>
      <c r="BQ199" s="208" t="s">
        <v>3201</v>
      </c>
      <c r="BR199" s="208" t="s">
        <v>3201</v>
      </c>
      <c r="BS199" s="208" t="s">
        <v>3201</v>
      </c>
      <c r="BT199" s="208" t="s">
        <v>3201</v>
      </c>
      <c r="BU199" s="208" t="s">
        <v>3201</v>
      </c>
      <c r="BV199" s="208" t="s">
        <v>3201</v>
      </c>
      <c r="BW199" s="208" t="s">
        <v>3201</v>
      </c>
      <c r="BX199" s="72" t="s">
        <v>3233</v>
      </c>
      <c r="BY199" s="207" t="s">
        <v>3232</v>
      </c>
      <c r="BZ199" s="207" t="s">
        <v>3231</v>
      </c>
      <c r="CA199" s="207" t="s">
        <v>3229</v>
      </c>
      <c r="CB199" s="207" t="s">
        <v>3230</v>
      </c>
      <c r="CC199" s="234" t="s">
        <v>3228</v>
      </c>
      <c r="CD199" s="208" t="s">
        <v>3136</v>
      </c>
      <c r="CE199" s="208" t="s">
        <v>3147</v>
      </c>
      <c r="CF199" s="208" t="s">
        <v>3254</v>
      </c>
      <c r="CG199" s="207" t="s">
        <v>3373</v>
      </c>
      <c r="CH199" s="208" t="s">
        <v>3239</v>
      </c>
      <c r="CI199" s="208" t="s">
        <v>3240</v>
      </c>
      <c r="CJ199" s="212" t="s">
        <v>3256</v>
      </c>
      <c r="CK199" s="208" t="s">
        <v>3243</v>
      </c>
      <c r="CL199" s="208" t="s">
        <v>3372</v>
      </c>
      <c r="CO199" s="208" t="s">
        <v>3251</v>
      </c>
      <c r="CP199" s="208" t="s">
        <v>3251</v>
      </c>
    </row>
    <row r="200" spans="1:94">
      <c r="A200">
        <v>8</v>
      </c>
      <c r="B200">
        <v>1</v>
      </c>
      <c r="C200" t="s">
        <v>263</v>
      </c>
      <c r="D200" t="s">
        <v>266</v>
      </c>
      <c r="E200">
        <f t="shared" si="6"/>
        <v>4</v>
      </c>
      <c r="F200" t="s">
        <v>266</v>
      </c>
      <c r="G200">
        <v>4</v>
      </c>
      <c r="K200" s="1" t="s">
        <v>2639</v>
      </c>
      <c r="L200" s="1">
        <f>VLOOKUP(K200,context!K$2:N$349,3,FALSE)</f>
        <v>0</v>
      </c>
      <c r="M200" s="1">
        <f>VLOOKUP(K200,context!K$2:N$349,4,FALSE)</f>
        <v>-1</v>
      </c>
      <c r="N200" s="205" t="s">
        <v>3164</v>
      </c>
      <c r="O200" s="211" t="s">
        <v>3147</v>
      </c>
      <c r="P200" s="209" t="s">
        <v>3147</v>
      </c>
      <c r="Q200" s="205" t="s">
        <v>3147</v>
      </c>
      <c r="R200" s="72" t="s">
        <v>3144</v>
      </c>
      <c r="Y200" s="208" t="s">
        <v>3139</v>
      </c>
      <c r="Z200" s="209" t="s">
        <v>3152</v>
      </c>
      <c r="AP200"/>
      <c r="BH200" s="210" t="s">
        <v>3198</v>
      </c>
      <c r="BI200" s="210" t="s">
        <v>3198</v>
      </c>
      <c r="BJ200" s="208" t="s">
        <v>3198</v>
      </c>
      <c r="BK200" s="208" t="s">
        <v>3198</v>
      </c>
      <c r="BL200" s="208" t="s">
        <v>3198</v>
      </c>
      <c r="BM200" s="208" t="s">
        <v>3198</v>
      </c>
      <c r="BN200" s="208" t="s">
        <v>3201</v>
      </c>
      <c r="BO200" s="208" t="s">
        <v>3259</v>
      </c>
      <c r="BP200" s="208" t="s">
        <v>3201</v>
      </c>
      <c r="BQ200" s="208" t="s">
        <v>3201</v>
      </c>
      <c r="BR200" s="208" t="s">
        <v>3201</v>
      </c>
      <c r="BS200" s="208" t="s">
        <v>3201</v>
      </c>
      <c r="BT200" s="208" t="s">
        <v>3201</v>
      </c>
      <c r="BU200" s="208" t="s">
        <v>3201</v>
      </c>
      <c r="BV200" s="208" t="s">
        <v>3201</v>
      </c>
      <c r="BW200" s="208" t="s">
        <v>3201</v>
      </c>
      <c r="BX200" s="72" t="s">
        <v>3233</v>
      </c>
      <c r="BY200" s="207" t="s">
        <v>3232</v>
      </c>
      <c r="BZ200" s="207" t="s">
        <v>3231</v>
      </c>
      <c r="CA200" s="207" t="s">
        <v>3229</v>
      </c>
      <c r="CB200" s="207" t="s">
        <v>3230</v>
      </c>
      <c r="CC200" s="234" t="s">
        <v>3228</v>
      </c>
      <c r="CD200" s="208" t="s">
        <v>3136</v>
      </c>
      <c r="CE200" s="208" t="s">
        <v>3147</v>
      </c>
      <c r="CF200" s="208" t="s">
        <v>3254</v>
      </c>
      <c r="CG200" s="207" t="s">
        <v>3373</v>
      </c>
      <c r="CH200" s="208" t="s">
        <v>3239</v>
      </c>
      <c r="CI200" s="208" t="s">
        <v>3240</v>
      </c>
      <c r="CJ200" s="212" t="s">
        <v>3256</v>
      </c>
      <c r="CK200" s="208" t="s">
        <v>3243</v>
      </c>
      <c r="CL200" s="208" t="s">
        <v>3372</v>
      </c>
      <c r="CO200" s="208" t="s">
        <v>3251</v>
      </c>
      <c r="CP200" s="208" t="s">
        <v>3251</v>
      </c>
    </row>
    <row r="201" spans="1:94">
      <c r="A201">
        <v>10</v>
      </c>
      <c r="B201">
        <v>1</v>
      </c>
      <c r="C201" t="s">
        <v>263</v>
      </c>
      <c r="D201" t="s">
        <v>266</v>
      </c>
      <c r="E201">
        <f t="shared" ref="E201:E231" si="7">IF(F201=F200,E200,E200+1)</f>
        <v>4</v>
      </c>
      <c r="F201" t="s">
        <v>266</v>
      </c>
      <c r="G201">
        <v>4</v>
      </c>
      <c r="K201" s="1" t="s">
        <v>2411</v>
      </c>
      <c r="L201" s="1" t="e">
        <f>VLOOKUP(K201,context!K$2:N$349,3,FALSE)</f>
        <v>#N/A</v>
      </c>
      <c r="M201" s="1" t="e">
        <f>VLOOKUP(K201,context!K$2:N$349,4,FALSE)</f>
        <v>#N/A</v>
      </c>
      <c r="N201" s="205" t="s">
        <v>3164</v>
      </c>
      <c r="O201" s="211" t="s">
        <v>3147</v>
      </c>
      <c r="P201" s="209" t="s">
        <v>3147</v>
      </c>
      <c r="Q201" s="205" t="s">
        <v>3147</v>
      </c>
      <c r="R201" s="72" t="s">
        <v>3144</v>
      </c>
      <c r="Y201" s="208" t="s">
        <v>3139</v>
      </c>
      <c r="Z201" s="209" t="s">
        <v>3152</v>
      </c>
      <c r="AP201"/>
      <c r="BH201" s="210" t="s">
        <v>3198</v>
      </c>
      <c r="BI201" s="210" t="s">
        <v>3198</v>
      </c>
      <c r="BJ201" s="208" t="s">
        <v>3198</v>
      </c>
      <c r="BK201" s="208" t="s">
        <v>3198</v>
      </c>
      <c r="BL201" s="208" t="s">
        <v>3198</v>
      </c>
      <c r="BM201" s="208" t="s">
        <v>3198</v>
      </c>
      <c r="BN201" s="208" t="s">
        <v>3201</v>
      </c>
      <c r="BO201" s="208" t="s">
        <v>3259</v>
      </c>
      <c r="BP201" s="208" t="s">
        <v>3201</v>
      </c>
      <c r="BQ201" s="208" t="s">
        <v>3201</v>
      </c>
      <c r="BR201" s="208" t="s">
        <v>3201</v>
      </c>
      <c r="BS201" s="208" t="s">
        <v>3201</v>
      </c>
      <c r="BT201" s="208" t="s">
        <v>3201</v>
      </c>
      <c r="BU201" s="208" t="s">
        <v>3201</v>
      </c>
      <c r="BV201" s="208" t="s">
        <v>3201</v>
      </c>
      <c r="BW201" s="208" t="s">
        <v>3201</v>
      </c>
      <c r="BX201" s="72" t="s">
        <v>3233</v>
      </c>
      <c r="BY201" s="207" t="s">
        <v>3232</v>
      </c>
      <c r="BZ201" s="207" t="s">
        <v>3231</v>
      </c>
      <c r="CA201" s="207" t="s">
        <v>3229</v>
      </c>
      <c r="CB201" s="207" t="s">
        <v>3230</v>
      </c>
      <c r="CC201" s="234" t="s">
        <v>3228</v>
      </c>
      <c r="CD201" s="208" t="s">
        <v>3136</v>
      </c>
      <c r="CE201" s="208" t="s">
        <v>3147</v>
      </c>
      <c r="CF201" s="208" t="s">
        <v>3254</v>
      </c>
      <c r="CG201" s="207" t="s">
        <v>3373</v>
      </c>
      <c r="CH201" s="208" t="s">
        <v>3239</v>
      </c>
      <c r="CI201" s="208" t="s">
        <v>3240</v>
      </c>
      <c r="CJ201" s="212" t="s">
        <v>3256</v>
      </c>
      <c r="CK201" s="208" t="s">
        <v>3243</v>
      </c>
      <c r="CL201" s="208" t="s">
        <v>3372</v>
      </c>
      <c r="CO201" s="208" t="s">
        <v>3251</v>
      </c>
      <c r="CP201" s="208" t="s">
        <v>3251</v>
      </c>
    </row>
    <row r="202" spans="1:94">
      <c r="A202">
        <v>11</v>
      </c>
      <c r="B202">
        <v>1</v>
      </c>
      <c r="C202" t="s">
        <v>263</v>
      </c>
      <c r="D202" t="s">
        <v>266</v>
      </c>
      <c r="E202">
        <f t="shared" si="7"/>
        <v>4</v>
      </c>
      <c r="F202" t="s">
        <v>266</v>
      </c>
      <c r="G202">
        <v>4</v>
      </c>
      <c r="K202" s="1" t="s">
        <v>2276</v>
      </c>
      <c r="L202" s="1" t="e">
        <f>VLOOKUP(K202,context!K$2:N$349,3,FALSE)</f>
        <v>#N/A</v>
      </c>
      <c r="M202" s="1" t="e">
        <f>VLOOKUP(K202,context!K$2:N$349,4,FALSE)</f>
        <v>#N/A</v>
      </c>
      <c r="N202" s="205" t="s">
        <v>3164</v>
      </c>
      <c r="O202" s="211" t="s">
        <v>3147</v>
      </c>
      <c r="P202" s="209" t="s">
        <v>3147</v>
      </c>
      <c r="Q202" s="205" t="s">
        <v>3147</v>
      </c>
      <c r="R202" s="72" t="s">
        <v>3144</v>
      </c>
      <c r="Y202" s="208" t="s">
        <v>3139</v>
      </c>
      <c r="Z202" s="209" t="s">
        <v>3152</v>
      </c>
      <c r="AP202"/>
      <c r="BH202" s="210" t="s">
        <v>3198</v>
      </c>
      <c r="BI202" s="210" t="s">
        <v>3198</v>
      </c>
      <c r="BJ202" s="208" t="s">
        <v>3198</v>
      </c>
      <c r="BK202" s="208" t="s">
        <v>3198</v>
      </c>
      <c r="BL202" s="208" t="s">
        <v>3198</v>
      </c>
      <c r="BM202" s="208" t="s">
        <v>3198</v>
      </c>
      <c r="BN202" s="208" t="s">
        <v>3201</v>
      </c>
      <c r="BO202" s="208" t="s">
        <v>3259</v>
      </c>
      <c r="BP202" s="208" t="s">
        <v>3201</v>
      </c>
      <c r="BQ202" s="208" t="s">
        <v>3201</v>
      </c>
      <c r="BR202" s="208" t="s">
        <v>3201</v>
      </c>
      <c r="BS202" s="208" t="s">
        <v>3201</v>
      </c>
      <c r="BT202" s="208" t="s">
        <v>3201</v>
      </c>
      <c r="BU202" s="208" t="s">
        <v>3201</v>
      </c>
      <c r="BV202" s="208" t="s">
        <v>3201</v>
      </c>
      <c r="BW202" s="208" t="s">
        <v>3201</v>
      </c>
      <c r="BX202" s="72" t="s">
        <v>3233</v>
      </c>
      <c r="BY202" s="207" t="s">
        <v>3232</v>
      </c>
      <c r="BZ202" s="207" t="s">
        <v>3231</v>
      </c>
      <c r="CA202" s="207" t="s">
        <v>3229</v>
      </c>
      <c r="CB202" s="207" t="s">
        <v>3230</v>
      </c>
      <c r="CC202" s="234" t="s">
        <v>3228</v>
      </c>
      <c r="CD202" s="208" t="s">
        <v>3136</v>
      </c>
      <c r="CE202" s="208" t="s">
        <v>3147</v>
      </c>
      <c r="CF202" s="208" t="s">
        <v>3254</v>
      </c>
      <c r="CG202" s="207" t="s">
        <v>3373</v>
      </c>
      <c r="CH202" s="208" t="s">
        <v>3239</v>
      </c>
      <c r="CI202" s="208" t="s">
        <v>3240</v>
      </c>
      <c r="CJ202" s="212" t="s">
        <v>3256</v>
      </c>
      <c r="CK202" s="208" t="s">
        <v>3243</v>
      </c>
      <c r="CL202" s="208" t="s">
        <v>3372</v>
      </c>
      <c r="CO202" s="208" t="s">
        <v>3251</v>
      </c>
      <c r="CP202" s="208" t="s">
        <v>3251</v>
      </c>
    </row>
    <row r="203" spans="1:94">
      <c r="A203">
        <v>16</v>
      </c>
      <c r="B203">
        <v>1</v>
      </c>
      <c r="C203" t="s">
        <v>263</v>
      </c>
      <c r="D203" t="s">
        <v>266</v>
      </c>
      <c r="E203">
        <f t="shared" si="7"/>
        <v>4</v>
      </c>
      <c r="F203" t="s">
        <v>266</v>
      </c>
      <c r="G203">
        <v>4</v>
      </c>
      <c r="K203" s="1" t="s">
        <v>2317</v>
      </c>
      <c r="L203" s="1" t="e">
        <f>VLOOKUP(K203,context!K$2:N$349,3,FALSE)</f>
        <v>#N/A</v>
      </c>
      <c r="M203" s="1" t="e">
        <f>VLOOKUP(K203,context!K$2:N$349,4,FALSE)</f>
        <v>#N/A</v>
      </c>
      <c r="N203" s="205" t="s">
        <v>3164</v>
      </c>
      <c r="O203" s="211" t="s">
        <v>3147</v>
      </c>
      <c r="P203" s="209" t="s">
        <v>3147</v>
      </c>
      <c r="Q203" s="205" t="s">
        <v>3147</v>
      </c>
      <c r="R203" s="72" t="s">
        <v>3144</v>
      </c>
      <c r="Y203" s="208" t="s">
        <v>3139</v>
      </c>
      <c r="Z203" s="209" t="s">
        <v>3152</v>
      </c>
      <c r="AP203"/>
      <c r="BH203" s="210" t="s">
        <v>3198</v>
      </c>
      <c r="BI203" s="210" t="s">
        <v>3198</v>
      </c>
      <c r="BJ203" s="208" t="s">
        <v>3198</v>
      </c>
      <c r="BK203" s="208" t="s">
        <v>3198</v>
      </c>
      <c r="BL203" s="208" t="s">
        <v>3198</v>
      </c>
      <c r="BM203" s="208" t="s">
        <v>3198</v>
      </c>
      <c r="BN203" s="208" t="s">
        <v>3201</v>
      </c>
      <c r="BO203" s="208" t="s">
        <v>3259</v>
      </c>
      <c r="BP203" s="208" t="s">
        <v>3201</v>
      </c>
      <c r="BQ203" s="208" t="s">
        <v>3201</v>
      </c>
      <c r="BR203" s="208" t="s">
        <v>3201</v>
      </c>
      <c r="BS203" s="208" t="s">
        <v>3201</v>
      </c>
      <c r="BT203" s="208" t="s">
        <v>3201</v>
      </c>
      <c r="BU203" s="208" t="s">
        <v>3201</v>
      </c>
      <c r="BV203" s="208" t="s">
        <v>3201</v>
      </c>
      <c r="BW203" s="208" t="s">
        <v>3201</v>
      </c>
      <c r="BX203" s="72" t="s">
        <v>3233</v>
      </c>
      <c r="BY203" s="207" t="s">
        <v>3232</v>
      </c>
      <c r="BZ203" s="207" t="s">
        <v>3231</v>
      </c>
      <c r="CA203" s="207" t="s">
        <v>3229</v>
      </c>
      <c r="CB203" s="207" t="s">
        <v>3230</v>
      </c>
      <c r="CC203" s="234" t="s">
        <v>3228</v>
      </c>
      <c r="CD203" s="208" t="s">
        <v>3136</v>
      </c>
      <c r="CE203" s="208" t="s">
        <v>3147</v>
      </c>
      <c r="CF203" s="208" t="s">
        <v>3254</v>
      </c>
      <c r="CG203" s="207" t="s">
        <v>3373</v>
      </c>
      <c r="CH203" s="208" t="s">
        <v>3239</v>
      </c>
      <c r="CI203" s="208" t="s">
        <v>3240</v>
      </c>
      <c r="CJ203" s="212" t="s">
        <v>3256</v>
      </c>
      <c r="CK203" s="208" t="s">
        <v>3243</v>
      </c>
      <c r="CL203" s="208" t="s">
        <v>3372</v>
      </c>
      <c r="CO203" s="208" t="s">
        <v>3251</v>
      </c>
      <c r="CP203" s="208" t="s">
        <v>3251</v>
      </c>
    </row>
    <row r="204" spans="1:94">
      <c r="A204">
        <v>17</v>
      </c>
      <c r="B204">
        <v>1</v>
      </c>
      <c r="C204" t="s">
        <v>263</v>
      </c>
      <c r="D204" t="s">
        <v>266</v>
      </c>
      <c r="E204">
        <f t="shared" si="7"/>
        <v>4</v>
      </c>
      <c r="F204" t="s">
        <v>266</v>
      </c>
      <c r="G204">
        <v>5</v>
      </c>
      <c r="K204" s="1" t="s">
        <v>2390</v>
      </c>
      <c r="L204" s="1" t="e">
        <f>VLOOKUP(K204,context!K$2:N$349,3,FALSE)</f>
        <v>#N/A</v>
      </c>
      <c r="M204" s="1" t="e">
        <f>VLOOKUP(K204,context!K$2:N$349,4,FALSE)</f>
        <v>#N/A</v>
      </c>
      <c r="N204" s="205" t="s">
        <v>3164</v>
      </c>
      <c r="O204" s="211" t="s">
        <v>3147</v>
      </c>
      <c r="P204" s="209" t="s">
        <v>3147</v>
      </c>
      <c r="Q204" s="205" t="s">
        <v>3147</v>
      </c>
      <c r="R204" s="72" t="s">
        <v>3144</v>
      </c>
      <c r="Y204" s="208" t="s">
        <v>3139</v>
      </c>
      <c r="Z204" s="209" t="s">
        <v>3152</v>
      </c>
      <c r="AA204" s="211" t="s">
        <v>3147</v>
      </c>
      <c r="AB204" s="208" t="s">
        <v>3152</v>
      </c>
      <c r="AC204" s="208" t="s">
        <v>3147</v>
      </c>
      <c r="AD204" s="208" t="s">
        <v>3146</v>
      </c>
      <c r="AE204" s="208" t="s">
        <v>3171</v>
      </c>
      <c r="AF204" s="208" t="s">
        <v>3173</v>
      </c>
      <c r="AG204" s="72" t="s">
        <v>3163</v>
      </c>
      <c r="AH204" s="72" t="s">
        <v>3160</v>
      </c>
      <c r="AI204" s="72" t="s">
        <v>3160</v>
      </c>
      <c r="AJ204" s="72" t="s">
        <v>3257</v>
      </c>
      <c r="AK204" s="72" t="s">
        <v>3179</v>
      </c>
      <c r="AL204" s="210" t="s">
        <v>3181</v>
      </c>
      <c r="AM204" s="72" t="s">
        <v>3180</v>
      </c>
      <c r="AN204" s="208" t="s">
        <v>3152</v>
      </c>
      <c r="AO204" s="208" t="s">
        <v>3136</v>
      </c>
      <c r="AP204" s="234" t="s">
        <v>3140</v>
      </c>
      <c r="AQ204" s="208" t="s">
        <v>3136</v>
      </c>
      <c r="AR204" s="208" t="s">
        <v>3136</v>
      </c>
      <c r="AS204" s="208" t="s">
        <v>3136</v>
      </c>
      <c r="AT204" s="208" t="s">
        <v>3136</v>
      </c>
      <c r="AU204" s="208" t="s">
        <v>3136</v>
      </c>
      <c r="AV204" s="208" t="s">
        <v>3136</v>
      </c>
      <c r="AW204" s="208" t="s">
        <v>3136</v>
      </c>
      <c r="AX204" s="210" t="s">
        <v>3184</v>
      </c>
      <c r="AY204" s="208" t="s">
        <v>3198</v>
      </c>
      <c r="AZ204" s="208" t="s">
        <v>3198</v>
      </c>
      <c r="BA204" s="208" t="s">
        <v>3198</v>
      </c>
      <c r="BB204" s="208" t="s">
        <v>3198</v>
      </c>
      <c r="BF204" s="234" t="s">
        <v>3140</v>
      </c>
      <c r="BG204" s="234" t="s">
        <v>3140</v>
      </c>
      <c r="BH204" s="210" t="s">
        <v>3198</v>
      </c>
      <c r="BI204" s="210" t="s">
        <v>3198</v>
      </c>
      <c r="BJ204" s="208" t="s">
        <v>3198</v>
      </c>
      <c r="BK204" s="208" t="s">
        <v>3198</v>
      </c>
      <c r="BL204" s="208" t="s">
        <v>3198</v>
      </c>
      <c r="BM204" s="208" t="s">
        <v>3198</v>
      </c>
      <c r="BN204" s="208" t="s">
        <v>3201</v>
      </c>
      <c r="BO204" s="208" t="s">
        <v>3259</v>
      </c>
      <c r="BP204" s="208" t="s">
        <v>3201</v>
      </c>
      <c r="BQ204" s="208" t="s">
        <v>3201</v>
      </c>
      <c r="BR204" s="208" t="s">
        <v>3201</v>
      </c>
      <c r="BS204" s="208" t="s">
        <v>3201</v>
      </c>
      <c r="BT204" s="208" t="s">
        <v>3201</v>
      </c>
      <c r="BU204" s="208" t="s">
        <v>3201</v>
      </c>
      <c r="BV204" s="208" t="s">
        <v>3201</v>
      </c>
      <c r="BW204" s="208" t="s">
        <v>3201</v>
      </c>
      <c r="BX204" s="72" t="s">
        <v>3233</v>
      </c>
      <c r="BY204" s="207" t="s">
        <v>3232</v>
      </c>
      <c r="BZ204" s="207" t="s">
        <v>3231</v>
      </c>
      <c r="CA204" s="207" t="s">
        <v>3229</v>
      </c>
      <c r="CB204" s="207" t="s">
        <v>3230</v>
      </c>
      <c r="CC204" s="234" t="s">
        <v>3228</v>
      </c>
      <c r="CD204" s="208" t="s">
        <v>3136</v>
      </c>
      <c r="CE204" s="208" t="s">
        <v>3147</v>
      </c>
      <c r="CF204" s="208" t="s">
        <v>3254</v>
      </c>
      <c r="CG204" s="207" t="s">
        <v>3373</v>
      </c>
      <c r="CH204" s="208" t="s">
        <v>3239</v>
      </c>
      <c r="CI204" s="208" t="s">
        <v>3240</v>
      </c>
      <c r="CJ204" s="212" t="s">
        <v>3256</v>
      </c>
      <c r="CK204" s="208" t="s">
        <v>3243</v>
      </c>
      <c r="CL204" s="208" t="s">
        <v>3372</v>
      </c>
      <c r="CO204" s="208" t="s">
        <v>3251</v>
      </c>
      <c r="CP204" s="208" t="s">
        <v>3251</v>
      </c>
    </row>
    <row r="205" spans="1:94">
      <c r="A205">
        <v>18</v>
      </c>
      <c r="B205">
        <v>1</v>
      </c>
      <c r="C205" t="s">
        <v>263</v>
      </c>
      <c r="D205" t="s">
        <v>266</v>
      </c>
      <c r="E205">
        <f t="shared" si="7"/>
        <v>4</v>
      </c>
      <c r="F205" t="s">
        <v>266</v>
      </c>
      <c r="G205">
        <v>5</v>
      </c>
      <c r="K205" s="1" t="s">
        <v>2391</v>
      </c>
      <c r="L205" s="1" t="e">
        <f>VLOOKUP(K205,context!K$2:N$349,3,FALSE)</f>
        <v>#N/A</v>
      </c>
      <c r="M205" s="1" t="e">
        <f>VLOOKUP(K205,context!K$2:N$349,4,FALSE)</f>
        <v>#N/A</v>
      </c>
      <c r="N205" s="205" t="s">
        <v>3164</v>
      </c>
      <c r="O205" s="211" t="s">
        <v>3147</v>
      </c>
      <c r="P205" s="209" t="s">
        <v>3147</v>
      </c>
      <c r="Q205" s="205" t="s">
        <v>3147</v>
      </c>
      <c r="R205" s="72" t="s">
        <v>3144</v>
      </c>
      <c r="Y205" s="208" t="s">
        <v>3139</v>
      </c>
      <c r="Z205" s="209" t="s">
        <v>3152</v>
      </c>
      <c r="AP205"/>
      <c r="BH205" s="210" t="s">
        <v>3198</v>
      </c>
      <c r="BI205" s="210" t="s">
        <v>3198</v>
      </c>
      <c r="BJ205" s="208" t="s">
        <v>3198</v>
      </c>
      <c r="BK205" s="208" t="s">
        <v>3198</v>
      </c>
      <c r="BL205" s="208" t="s">
        <v>3198</v>
      </c>
      <c r="BM205" s="208" t="s">
        <v>3198</v>
      </c>
      <c r="BN205" s="208" t="s">
        <v>3201</v>
      </c>
      <c r="BO205" s="208" t="s">
        <v>3259</v>
      </c>
      <c r="BP205" s="208" t="s">
        <v>3201</v>
      </c>
      <c r="BQ205" s="208" t="s">
        <v>3201</v>
      </c>
      <c r="BR205" s="208" t="s">
        <v>3201</v>
      </c>
      <c r="BS205" s="208" t="s">
        <v>3201</v>
      </c>
      <c r="BT205" s="208" t="s">
        <v>3201</v>
      </c>
      <c r="BU205" s="208" t="s">
        <v>3201</v>
      </c>
      <c r="BV205" s="208" t="s">
        <v>3201</v>
      </c>
      <c r="BW205" s="208" t="s">
        <v>3201</v>
      </c>
      <c r="BX205" s="72" t="s">
        <v>3233</v>
      </c>
      <c r="BY205" s="207" t="s">
        <v>3232</v>
      </c>
      <c r="BZ205" s="207" t="s">
        <v>3231</v>
      </c>
      <c r="CA205" s="207" t="s">
        <v>3229</v>
      </c>
      <c r="CB205" s="207" t="s">
        <v>3230</v>
      </c>
      <c r="CC205" s="234" t="s">
        <v>3228</v>
      </c>
      <c r="CD205" s="208" t="s">
        <v>3136</v>
      </c>
      <c r="CE205" s="208" t="s">
        <v>3147</v>
      </c>
      <c r="CF205" s="208" t="s">
        <v>3254</v>
      </c>
      <c r="CG205" s="207" t="s">
        <v>3373</v>
      </c>
      <c r="CH205" s="208" t="s">
        <v>3239</v>
      </c>
      <c r="CI205" s="208" t="s">
        <v>3240</v>
      </c>
      <c r="CJ205" s="212" t="s">
        <v>3256</v>
      </c>
      <c r="CK205" s="208" t="s">
        <v>3243</v>
      </c>
      <c r="CL205" s="208" t="s">
        <v>3372</v>
      </c>
      <c r="CO205" s="208" t="s">
        <v>3251</v>
      </c>
      <c r="CP205" s="208" t="s">
        <v>3251</v>
      </c>
    </row>
    <row r="206" spans="1:94">
      <c r="A206">
        <v>19</v>
      </c>
      <c r="B206">
        <v>1</v>
      </c>
      <c r="C206" t="s">
        <v>263</v>
      </c>
      <c r="D206" t="s">
        <v>266</v>
      </c>
      <c r="E206">
        <f t="shared" si="7"/>
        <v>4</v>
      </c>
      <c r="F206" t="s">
        <v>266</v>
      </c>
      <c r="G206">
        <v>5</v>
      </c>
      <c r="K206" s="1" t="s">
        <v>2392</v>
      </c>
      <c r="L206" s="1" t="e">
        <f>VLOOKUP(K206,context!K$2:N$349,3,FALSE)</f>
        <v>#N/A</v>
      </c>
      <c r="M206" s="1" t="e">
        <f>VLOOKUP(K206,context!K$2:N$349,4,FALSE)</f>
        <v>#N/A</v>
      </c>
      <c r="N206" s="205" t="s">
        <v>3164</v>
      </c>
      <c r="O206" s="211" t="s">
        <v>3147</v>
      </c>
      <c r="P206" s="209" t="s">
        <v>3147</v>
      </c>
      <c r="Q206" s="205" t="s">
        <v>3147</v>
      </c>
      <c r="R206" s="72" t="s">
        <v>3144</v>
      </c>
      <c r="Y206" s="208" t="s">
        <v>3139</v>
      </c>
      <c r="Z206" s="209" t="s">
        <v>3152</v>
      </c>
      <c r="AP206"/>
      <c r="BH206" s="210" t="s">
        <v>3198</v>
      </c>
      <c r="BI206" s="210" t="s">
        <v>3198</v>
      </c>
      <c r="BJ206" s="208" t="s">
        <v>3198</v>
      </c>
      <c r="BK206" s="208" t="s">
        <v>3198</v>
      </c>
      <c r="BL206" s="208" t="s">
        <v>3198</v>
      </c>
      <c r="BM206" s="208" t="s">
        <v>3198</v>
      </c>
      <c r="BN206" s="208" t="s">
        <v>3201</v>
      </c>
      <c r="BO206" s="208" t="s">
        <v>3259</v>
      </c>
      <c r="BP206" s="208" t="s">
        <v>3201</v>
      </c>
      <c r="BQ206" s="208" t="s">
        <v>3201</v>
      </c>
      <c r="BR206" s="208" t="s">
        <v>3201</v>
      </c>
      <c r="BS206" s="208" t="s">
        <v>3201</v>
      </c>
      <c r="BT206" s="208" t="s">
        <v>3201</v>
      </c>
      <c r="BU206" s="208" t="s">
        <v>3201</v>
      </c>
      <c r="BV206" s="208" t="s">
        <v>3201</v>
      </c>
      <c r="BW206" s="208" t="s">
        <v>3201</v>
      </c>
      <c r="BX206" s="72" t="s">
        <v>3233</v>
      </c>
      <c r="BY206" s="207" t="s">
        <v>3232</v>
      </c>
      <c r="BZ206" s="207" t="s">
        <v>3231</v>
      </c>
      <c r="CA206" s="207" t="s">
        <v>3229</v>
      </c>
      <c r="CB206" s="207" t="s">
        <v>3230</v>
      </c>
      <c r="CC206" s="234" t="s">
        <v>3228</v>
      </c>
      <c r="CD206" s="208" t="s">
        <v>3136</v>
      </c>
      <c r="CE206" s="208" t="s">
        <v>3147</v>
      </c>
      <c r="CF206" s="208" t="s">
        <v>3254</v>
      </c>
      <c r="CG206" s="207" t="s">
        <v>3373</v>
      </c>
      <c r="CH206" s="208" t="s">
        <v>3239</v>
      </c>
      <c r="CI206" s="208" t="s">
        <v>3240</v>
      </c>
      <c r="CJ206" s="212" t="s">
        <v>3256</v>
      </c>
      <c r="CK206" s="208" t="s">
        <v>3243</v>
      </c>
      <c r="CL206" s="208" t="s">
        <v>3372</v>
      </c>
      <c r="CO206" s="208" t="s">
        <v>3251</v>
      </c>
      <c r="CP206" s="208" t="s">
        <v>3251</v>
      </c>
    </row>
    <row r="207" spans="1:94">
      <c r="A207">
        <v>21</v>
      </c>
      <c r="B207">
        <v>1</v>
      </c>
      <c r="C207" t="s">
        <v>263</v>
      </c>
      <c r="D207" t="s">
        <v>266</v>
      </c>
      <c r="E207">
        <f t="shared" si="7"/>
        <v>4</v>
      </c>
      <c r="F207" t="s">
        <v>266</v>
      </c>
      <c r="G207">
        <v>4</v>
      </c>
      <c r="K207" s="1" t="s">
        <v>2377</v>
      </c>
      <c r="L207" s="1">
        <f>VLOOKUP(K207,context!K$2:N$349,3,FALSE)</f>
        <v>0</v>
      </c>
      <c r="M207" s="1">
        <f>VLOOKUP(K207,context!K$2:N$349,4,FALSE)</f>
        <v>-1</v>
      </c>
      <c r="N207" s="205" t="s">
        <v>3164</v>
      </c>
      <c r="O207" s="211" t="s">
        <v>3147</v>
      </c>
      <c r="P207" s="209" t="s">
        <v>3147</v>
      </c>
      <c r="Q207" s="205" t="s">
        <v>3147</v>
      </c>
      <c r="Y207" s="208" t="s">
        <v>3139</v>
      </c>
      <c r="Z207" s="209" t="s">
        <v>3152</v>
      </c>
      <c r="AP207"/>
      <c r="BH207" s="210" t="s">
        <v>3198</v>
      </c>
      <c r="BI207" s="210" t="s">
        <v>3198</v>
      </c>
      <c r="BJ207" s="208" t="s">
        <v>3198</v>
      </c>
      <c r="BK207" s="208" t="s">
        <v>3198</v>
      </c>
      <c r="BL207" s="208" t="s">
        <v>3198</v>
      </c>
      <c r="BM207" s="208" t="s">
        <v>3198</v>
      </c>
      <c r="BN207" s="208" t="s">
        <v>3201</v>
      </c>
      <c r="BO207" s="208" t="s">
        <v>3259</v>
      </c>
      <c r="BP207" s="208" t="s">
        <v>3201</v>
      </c>
      <c r="BQ207" s="208" t="s">
        <v>3201</v>
      </c>
      <c r="BR207" s="208" t="s">
        <v>3201</v>
      </c>
      <c r="BS207" s="208" t="s">
        <v>3201</v>
      </c>
      <c r="BT207" s="208" t="s">
        <v>3201</v>
      </c>
      <c r="BU207" s="208" t="s">
        <v>3201</v>
      </c>
      <c r="BV207" s="208" t="s">
        <v>3201</v>
      </c>
      <c r="BW207" s="208" t="s">
        <v>3201</v>
      </c>
      <c r="BX207" s="72" t="s">
        <v>3233</v>
      </c>
      <c r="BY207" s="207" t="s">
        <v>3232</v>
      </c>
      <c r="BZ207" s="207" t="s">
        <v>3231</v>
      </c>
      <c r="CA207" s="207" t="s">
        <v>3229</v>
      </c>
      <c r="CB207" s="207" t="s">
        <v>3230</v>
      </c>
      <c r="CC207" s="234" t="s">
        <v>3228</v>
      </c>
      <c r="CD207" s="210" t="s">
        <v>3136</v>
      </c>
      <c r="CE207" s="210" t="s">
        <v>3147</v>
      </c>
      <c r="CF207" s="210" t="s">
        <v>3254</v>
      </c>
      <c r="CG207" s="207" t="s">
        <v>3373</v>
      </c>
      <c r="CH207" s="208" t="s">
        <v>3239</v>
      </c>
      <c r="CI207" s="208" t="s">
        <v>3240</v>
      </c>
      <c r="CJ207" s="212" t="s">
        <v>3256</v>
      </c>
      <c r="CK207" s="208" t="s">
        <v>3243</v>
      </c>
      <c r="CL207" s="208" t="s">
        <v>3372</v>
      </c>
      <c r="CO207" s="208" t="s">
        <v>3251</v>
      </c>
      <c r="CP207" s="208" t="s">
        <v>3251</v>
      </c>
    </row>
    <row r="208" spans="1:94">
      <c r="A208">
        <v>22</v>
      </c>
      <c r="B208">
        <v>1</v>
      </c>
      <c r="C208" t="s">
        <v>263</v>
      </c>
      <c r="D208" t="s">
        <v>266</v>
      </c>
      <c r="E208">
        <f t="shared" si="7"/>
        <v>4</v>
      </c>
      <c r="F208" t="s">
        <v>266</v>
      </c>
      <c r="G208">
        <v>4</v>
      </c>
      <c r="K208" s="1" t="s">
        <v>2378</v>
      </c>
      <c r="L208" s="1">
        <f>VLOOKUP(K208,context!K$2:N$349,3,FALSE)</f>
        <v>0</v>
      </c>
      <c r="M208" s="1">
        <f>VLOOKUP(K208,context!K$2:N$349,4,FALSE)</f>
        <v>-1</v>
      </c>
      <c r="N208" s="205" t="s">
        <v>3164</v>
      </c>
      <c r="O208" s="211" t="s">
        <v>3147</v>
      </c>
      <c r="P208" s="209" t="s">
        <v>3147</v>
      </c>
      <c r="Q208" s="205" t="s">
        <v>3147</v>
      </c>
      <c r="Y208" s="208" t="s">
        <v>3139</v>
      </c>
      <c r="Z208" s="209" t="s">
        <v>3152</v>
      </c>
      <c r="AP208"/>
      <c r="BH208" s="210" t="s">
        <v>3198</v>
      </c>
      <c r="BI208" s="210" t="s">
        <v>3198</v>
      </c>
      <c r="BJ208" s="208" t="s">
        <v>3198</v>
      </c>
      <c r="BK208" s="208" t="s">
        <v>3198</v>
      </c>
      <c r="BL208" s="208" t="s">
        <v>3198</v>
      </c>
      <c r="BM208" s="208" t="s">
        <v>3198</v>
      </c>
      <c r="BN208" s="208" t="s">
        <v>3201</v>
      </c>
      <c r="BO208" s="208" t="s">
        <v>3259</v>
      </c>
      <c r="BP208" s="208" t="s">
        <v>3201</v>
      </c>
      <c r="BQ208" s="208" t="s">
        <v>3201</v>
      </c>
      <c r="BR208" s="208" t="s">
        <v>3201</v>
      </c>
      <c r="BS208" s="208" t="s">
        <v>3201</v>
      </c>
      <c r="BT208" s="208" t="s">
        <v>3201</v>
      </c>
      <c r="BU208" s="208" t="s">
        <v>3201</v>
      </c>
      <c r="BV208" s="208" t="s">
        <v>3201</v>
      </c>
      <c r="BW208" s="208" t="s">
        <v>3201</v>
      </c>
      <c r="BX208" s="72" t="s">
        <v>3233</v>
      </c>
      <c r="BY208" s="207" t="s">
        <v>3232</v>
      </c>
      <c r="BZ208" s="207" t="s">
        <v>3231</v>
      </c>
      <c r="CA208" s="207" t="s">
        <v>3229</v>
      </c>
      <c r="CB208" s="207" t="s">
        <v>3230</v>
      </c>
      <c r="CC208" s="234" t="s">
        <v>3228</v>
      </c>
      <c r="CD208" s="208" t="s">
        <v>3136</v>
      </c>
      <c r="CE208" s="208" t="s">
        <v>3147</v>
      </c>
      <c r="CF208" s="208" t="s">
        <v>3254</v>
      </c>
      <c r="CG208" s="207" t="s">
        <v>3373</v>
      </c>
      <c r="CH208" s="208" t="s">
        <v>3239</v>
      </c>
      <c r="CI208" s="208" t="s">
        <v>3240</v>
      </c>
      <c r="CJ208" s="212" t="s">
        <v>3256</v>
      </c>
      <c r="CK208" s="208" t="s">
        <v>3243</v>
      </c>
      <c r="CL208" s="208" t="s">
        <v>3372</v>
      </c>
      <c r="CO208" s="208" t="s">
        <v>3251</v>
      </c>
      <c r="CP208" s="208" t="s">
        <v>3251</v>
      </c>
    </row>
    <row r="209" spans="1:94">
      <c r="A209">
        <v>23</v>
      </c>
      <c r="B209">
        <v>1</v>
      </c>
      <c r="C209" t="s">
        <v>263</v>
      </c>
      <c r="D209" t="s">
        <v>182</v>
      </c>
      <c r="E209">
        <f t="shared" si="7"/>
        <v>5</v>
      </c>
      <c r="F209" t="s">
        <v>182</v>
      </c>
      <c r="K209" s="1" t="s">
        <v>2388</v>
      </c>
      <c r="L209" s="1">
        <f>VLOOKUP(K209,context!K$2:N$349,3,FALSE)</f>
        <v>0</v>
      </c>
      <c r="M209" s="1">
        <f>VLOOKUP(K209,context!K$2:N$349,4,FALSE)</f>
        <v>-1</v>
      </c>
      <c r="N209" s="205" t="s">
        <v>3164</v>
      </c>
      <c r="O209" s="211" t="s">
        <v>3147</v>
      </c>
      <c r="P209" s="209" t="s">
        <v>3147</v>
      </c>
      <c r="Q209" s="205" t="s">
        <v>3147</v>
      </c>
      <c r="Y209" s="208" t="s">
        <v>3139</v>
      </c>
      <c r="Z209" s="209" t="s">
        <v>3152</v>
      </c>
      <c r="AJ209" s="72" t="s">
        <v>3258</v>
      </c>
      <c r="AP209"/>
      <c r="BH209" s="210" t="s">
        <v>3198</v>
      </c>
      <c r="BI209" s="210" t="s">
        <v>3198</v>
      </c>
      <c r="BJ209" s="208" t="s">
        <v>3198</v>
      </c>
      <c r="BK209" s="208" t="s">
        <v>3198</v>
      </c>
      <c r="BL209" s="208" t="s">
        <v>3198</v>
      </c>
      <c r="BM209" s="208" t="s">
        <v>3198</v>
      </c>
      <c r="BN209" s="208" t="s">
        <v>3201</v>
      </c>
      <c r="BO209" s="208" t="s">
        <v>3259</v>
      </c>
      <c r="BP209" s="208" t="s">
        <v>3201</v>
      </c>
      <c r="BQ209" s="208" t="s">
        <v>3201</v>
      </c>
      <c r="BR209" s="208" t="s">
        <v>3201</v>
      </c>
      <c r="BS209" s="208" t="s">
        <v>3201</v>
      </c>
      <c r="BT209" s="208" t="s">
        <v>3201</v>
      </c>
      <c r="BU209" s="208" t="s">
        <v>3201</v>
      </c>
      <c r="BV209" s="208" t="s">
        <v>3201</v>
      </c>
      <c r="BW209" s="208" t="s">
        <v>3201</v>
      </c>
      <c r="BX209" s="72" t="s">
        <v>3233</v>
      </c>
      <c r="BY209" s="207" t="s">
        <v>3232</v>
      </c>
      <c r="BZ209" s="207" t="s">
        <v>3231</v>
      </c>
      <c r="CA209" s="207" t="s">
        <v>3229</v>
      </c>
      <c r="CB209" s="207" t="s">
        <v>3230</v>
      </c>
      <c r="CC209" s="234" t="s">
        <v>3228</v>
      </c>
      <c r="CD209" s="208" t="s">
        <v>3136</v>
      </c>
      <c r="CE209" s="208" t="s">
        <v>3147</v>
      </c>
      <c r="CF209" s="208" t="s">
        <v>3254</v>
      </c>
      <c r="CG209" s="207" t="s">
        <v>3373</v>
      </c>
      <c r="CH209" s="208" t="s">
        <v>3239</v>
      </c>
      <c r="CI209" s="208" t="s">
        <v>3240</v>
      </c>
      <c r="CJ209" s="212" t="s">
        <v>3256</v>
      </c>
      <c r="CK209" s="208" t="s">
        <v>3243</v>
      </c>
      <c r="CL209" s="208" t="s">
        <v>3372</v>
      </c>
      <c r="CO209" s="208" t="s">
        <v>3251</v>
      </c>
      <c r="CP209" s="208" t="s">
        <v>3251</v>
      </c>
    </row>
    <row r="210" spans="1:94">
      <c r="A210">
        <v>24</v>
      </c>
      <c r="B210">
        <v>1</v>
      </c>
      <c r="C210" t="s">
        <v>263</v>
      </c>
      <c r="D210" t="s">
        <v>182</v>
      </c>
      <c r="E210">
        <f t="shared" si="7"/>
        <v>5</v>
      </c>
      <c r="F210" t="s">
        <v>182</v>
      </c>
      <c r="K210" s="1" t="s">
        <v>2389</v>
      </c>
      <c r="L210" s="1">
        <f>VLOOKUP(K210,context!K$2:N$349,3,FALSE)</f>
        <v>0</v>
      </c>
      <c r="M210" s="1">
        <f>VLOOKUP(K210,context!K$2:N$349,4,FALSE)</f>
        <v>-1</v>
      </c>
      <c r="N210" s="205" t="s">
        <v>3164</v>
      </c>
      <c r="O210" s="211" t="s">
        <v>3147</v>
      </c>
      <c r="P210" s="209" t="s">
        <v>3147</v>
      </c>
      <c r="Q210" s="205" t="s">
        <v>3147</v>
      </c>
      <c r="Y210" s="208" t="s">
        <v>3139</v>
      </c>
      <c r="Z210" s="209" t="s">
        <v>3152</v>
      </c>
      <c r="AJ210" s="72" t="s">
        <v>3258</v>
      </c>
      <c r="AP210"/>
      <c r="BH210" s="210" t="s">
        <v>3198</v>
      </c>
      <c r="BI210" s="210" t="s">
        <v>3198</v>
      </c>
      <c r="BJ210" s="208" t="s">
        <v>3198</v>
      </c>
      <c r="BK210" s="208" t="s">
        <v>3198</v>
      </c>
      <c r="BL210" s="208" t="s">
        <v>3198</v>
      </c>
      <c r="BM210" s="208" t="s">
        <v>3198</v>
      </c>
      <c r="BN210" s="208" t="s">
        <v>3201</v>
      </c>
      <c r="BO210" s="208" t="s">
        <v>3259</v>
      </c>
      <c r="BP210" s="208" t="s">
        <v>3201</v>
      </c>
      <c r="BQ210" s="208" t="s">
        <v>3201</v>
      </c>
      <c r="BR210" s="208" t="s">
        <v>3201</v>
      </c>
      <c r="BS210" s="208" t="s">
        <v>3201</v>
      </c>
      <c r="BT210" s="208" t="s">
        <v>3201</v>
      </c>
      <c r="BU210" s="208" t="s">
        <v>3201</v>
      </c>
      <c r="BV210" s="208" t="s">
        <v>3201</v>
      </c>
      <c r="BW210" s="208" t="s">
        <v>3201</v>
      </c>
      <c r="BX210" s="72" t="s">
        <v>3233</v>
      </c>
      <c r="BY210" s="207" t="s">
        <v>3232</v>
      </c>
      <c r="BZ210" s="207" t="s">
        <v>3231</v>
      </c>
      <c r="CA210" s="207" t="s">
        <v>3229</v>
      </c>
      <c r="CB210" s="207" t="s">
        <v>3230</v>
      </c>
      <c r="CC210" s="234" t="s">
        <v>3228</v>
      </c>
      <c r="CD210" s="208" t="s">
        <v>3136</v>
      </c>
      <c r="CE210" s="208" t="s">
        <v>3147</v>
      </c>
      <c r="CF210" s="208" t="s">
        <v>3254</v>
      </c>
      <c r="CG210" s="207" t="s">
        <v>3373</v>
      </c>
      <c r="CH210" s="208" t="s">
        <v>3239</v>
      </c>
      <c r="CI210" s="208" t="s">
        <v>3240</v>
      </c>
      <c r="CJ210" s="212" t="s">
        <v>3256</v>
      </c>
      <c r="CK210" s="208" t="s">
        <v>3243</v>
      </c>
      <c r="CL210" s="208" t="s">
        <v>3372</v>
      </c>
      <c r="CO210" s="208" t="s">
        <v>3251</v>
      </c>
      <c r="CP210" s="208" t="s">
        <v>3251</v>
      </c>
    </row>
    <row r="211" spans="1:94">
      <c r="A211">
        <v>25</v>
      </c>
      <c r="B211">
        <v>1</v>
      </c>
      <c r="C211" t="s">
        <v>263</v>
      </c>
      <c r="D211" t="s">
        <v>66</v>
      </c>
      <c r="E211">
        <f t="shared" si="7"/>
        <v>6</v>
      </c>
      <c r="F211" t="s">
        <v>66</v>
      </c>
      <c r="K211" s="1" t="s">
        <v>2584</v>
      </c>
      <c r="L211" s="1">
        <f>VLOOKUP(K211,context!K$2:N$349,3,FALSE)</f>
        <v>0</v>
      </c>
      <c r="M211" s="1">
        <f>VLOOKUP(K211,context!K$2:N$349,4,FALSE)</f>
        <v>-1</v>
      </c>
      <c r="N211" s="205" t="s">
        <v>3164</v>
      </c>
      <c r="O211" s="211" t="s">
        <v>3147</v>
      </c>
      <c r="P211" s="209" t="s">
        <v>3147</v>
      </c>
      <c r="Q211" s="205" t="s">
        <v>3147</v>
      </c>
      <c r="Y211" s="208" t="s">
        <v>3139</v>
      </c>
      <c r="Z211" s="209" t="s">
        <v>3152</v>
      </c>
      <c r="AP211"/>
      <c r="BH211" s="210" t="s">
        <v>3198</v>
      </c>
      <c r="BI211" s="210" t="s">
        <v>3198</v>
      </c>
      <c r="BJ211" s="208" t="s">
        <v>3198</v>
      </c>
      <c r="BK211" s="208" t="s">
        <v>3198</v>
      </c>
      <c r="BL211" s="208" t="s">
        <v>3198</v>
      </c>
      <c r="BM211" s="208" t="s">
        <v>3198</v>
      </c>
      <c r="BN211" s="208" t="s">
        <v>3201</v>
      </c>
      <c r="BO211" s="208" t="s">
        <v>3259</v>
      </c>
      <c r="BP211" s="208" t="s">
        <v>3201</v>
      </c>
      <c r="BQ211" s="208" t="s">
        <v>3201</v>
      </c>
      <c r="BR211" s="208" t="s">
        <v>3201</v>
      </c>
      <c r="BS211" s="208" t="s">
        <v>3201</v>
      </c>
      <c r="BT211" s="208" t="s">
        <v>3201</v>
      </c>
      <c r="BU211" s="208" t="s">
        <v>3201</v>
      </c>
      <c r="BV211" s="208" t="s">
        <v>3201</v>
      </c>
      <c r="BW211" s="208" t="s">
        <v>3201</v>
      </c>
      <c r="BX211" s="72" t="s">
        <v>3233</v>
      </c>
      <c r="BY211" s="207" t="s">
        <v>3232</v>
      </c>
      <c r="BZ211" s="207" t="s">
        <v>3231</v>
      </c>
      <c r="CA211" s="207" t="s">
        <v>3229</v>
      </c>
      <c r="CB211" s="207" t="s">
        <v>3230</v>
      </c>
      <c r="CC211" s="234" t="s">
        <v>3228</v>
      </c>
      <c r="CD211" s="208" t="s">
        <v>3136</v>
      </c>
      <c r="CE211" s="208" t="s">
        <v>3147</v>
      </c>
      <c r="CF211" s="208" t="s">
        <v>3254</v>
      </c>
      <c r="CG211" s="207" t="s">
        <v>3373</v>
      </c>
      <c r="CH211" s="208" t="s">
        <v>3239</v>
      </c>
      <c r="CI211" s="208" t="s">
        <v>3240</v>
      </c>
      <c r="CJ211" s="212" t="s">
        <v>3256</v>
      </c>
      <c r="CK211" s="208" t="s">
        <v>3243</v>
      </c>
      <c r="CL211" s="208" t="s">
        <v>3372</v>
      </c>
      <c r="CO211" s="208" t="s">
        <v>3251</v>
      </c>
      <c r="CP211" s="208" t="s">
        <v>3251</v>
      </c>
    </row>
    <row r="212" spans="1:94">
      <c r="A212">
        <v>34</v>
      </c>
      <c r="B212">
        <v>2</v>
      </c>
      <c r="C212" t="s">
        <v>688</v>
      </c>
      <c r="D212" t="s">
        <v>235</v>
      </c>
      <c r="E212">
        <f t="shared" si="7"/>
        <v>7</v>
      </c>
      <c r="F212" t="s">
        <v>235</v>
      </c>
      <c r="K212" s="1" t="s">
        <v>427</v>
      </c>
      <c r="L212" s="1">
        <f>VLOOKUP(K212,context!K$2:N$349,3,FALSE)</f>
        <v>0</v>
      </c>
      <c r="M212" s="1">
        <f>VLOOKUP(K212,context!K$2:N$349,4,FALSE)</f>
        <v>-1</v>
      </c>
      <c r="N212" s="205" t="s">
        <v>3164</v>
      </c>
      <c r="O212" s="211" t="s">
        <v>3147</v>
      </c>
      <c r="P212" s="209" t="s">
        <v>3147</v>
      </c>
      <c r="Q212" s="205" t="s">
        <v>3147</v>
      </c>
      <c r="Y212" s="208" t="s">
        <v>3139</v>
      </c>
      <c r="Z212" s="209" t="s">
        <v>3152</v>
      </c>
      <c r="AP212"/>
      <c r="BH212" s="210" t="s">
        <v>3198</v>
      </c>
      <c r="BI212" s="210" t="s">
        <v>3198</v>
      </c>
      <c r="BJ212" s="208" t="s">
        <v>3198</v>
      </c>
      <c r="BK212" s="208" t="s">
        <v>3198</v>
      </c>
      <c r="BL212" s="208" t="s">
        <v>3198</v>
      </c>
      <c r="BM212" s="208" t="s">
        <v>3198</v>
      </c>
      <c r="BN212" s="208" t="s">
        <v>3201</v>
      </c>
      <c r="BO212" s="208" t="s">
        <v>3259</v>
      </c>
      <c r="BP212" s="208" t="s">
        <v>3201</v>
      </c>
      <c r="BQ212" s="208" t="s">
        <v>3201</v>
      </c>
      <c r="BR212" s="208" t="s">
        <v>3201</v>
      </c>
      <c r="BS212" s="208" t="s">
        <v>3201</v>
      </c>
      <c r="BT212" s="208" t="s">
        <v>3201</v>
      </c>
      <c r="BU212" s="208" t="s">
        <v>3201</v>
      </c>
      <c r="BV212" s="208" t="s">
        <v>3201</v>
      </c>
      <c r="BW212" s="208" t="s">
        <v>3201</v>
      </c>
      <c r="BX212" s="72" t="s">
        <v>3233</v>
      </c>
      <c r="BY212" s="207" t="s">
        <v>3232</v>
      </c>
      <c r="BZ212" s="207" t="s">
        <v>3231</v>
      </c>
      <c r="CA212" s="207" t="s">
        <v>3229</v>
      </c>
      <c r="CB212" s="207" t="s">
        <v>3230</v>
      </c>
      <c r="CC212" s="234" t="s">
        <v>3228</v>
      </c>
      <c r="CD212" s="208" t="s">
        <v>3136</v>
      </c>
      <c r="CE212" s="208" t="s">
        <v>3147</v>
      </c>
      <c r="CF212" s="208" t="s">
        <v>3254</v>
      </c>
      <c r="CG212" s="207" t="s">
        <v>3373</v>
      </c>
      <c r="CH212" s="208" t="s">
        <v>3239</v>
      </c>
      <c r="CI212" s="208" t="s">
        <v>3240</v>
      </c>
      <c r="CJ212" s="212" t="s">
        <v>3256</v>
      </c>
      <c r="CK212" s="208" t="s">
        <v>3243</v>
      </c>
      <c r="CL212" s="208" t="s">
        <v>3372</v>
      </c>
      <c r="CO212" s="208" t="s">
        <v>3251</v>
      </c>
      <c r="CP212" s="208" t="s">
        <v>3251</v>
      </c>
    </row>
    <row r="213" spans="1:94">
      <c r="A213">
        <v>39</v>
      </c>
      <c r="B213">
        <v>2</v>
      </c>
      <c r="C213" t="s">
        <v>688</v>
      </c>
      <c r="D213" t="s">
        <v>418</v>
      </c>
      <c r="E213">
        <f t="shared" si="7"/>
        <v>8</v>
      </c>
      <c r="F213" t="s">
        <v>418</v>
      </c>
      <c r="K213" s="1" t="s">
        <v>1782</v>
      </c>
      <c r="L213" s="1">
        <f>VLOOKUP(K213,context!K$2:N$349,3,FALSE)</f>
        <v>0</v>
      </c>
      <c r="M213" s="1">
        <f>VLOOKUP(K213,context!K$2:N$349,4,FALSE)</f>
        <v>-1</v>
      </c>
      <c r="N213" s="205" t="s">
        <v>3164</v>
      </c>
      <c r="O213" s="211" t="s">
        <v>3147</v>
      </c>
      <c r="P213" s="209" t="s">
        <v>3147</v>
      </c>
      <c r="Q213" s="205" t="s">
        <v>3147</v>
      </c>
      <c r="Y213" s="208" t="s">
        <v>3139</v>
      </c>
      <c r="Z213" s="209" t="s">
        <v>3152</v>
      </c>
      <c r="AP213"/>
      <c r="BH213" s="210" t="s">
        <v>3198</v>
      </c>
      <c r="BI213" s="210" t="s">
        <v>3198</v>
      </c>
      <c r="BJ213" s="208" t="s">
        <v>3198</v>
      </c>
      <c r="BK213" s="208" t="s">
        <v>3198</v>
      </c>
      <c r="BL213" s="208" t="s">
        <v>3198</v>
      </c>
      <c r="BM213" s="208" t="s">
        <v>3198</v>
      </c>
      <c r="BN213" s="208" t="s">
        <v>3201</v>
      </c>
      <c r="BO213" s="208" t="s">
        <v>3259</v>
      </c>
      <c r="BP213" s="208" t="s">
        <v>3201</v>
      </c>
      <c r="BQ213" s="208" t="s">
        <v>3201</v>
      </c>
      <c r="BR213" s="208" t="s">
        <v>3201</v>
      </c>
      <c r="BS213" s="208" t="s">
        <v>3201</v>
      </c>
      <c r="BT213" s="208" t="s">
        <v>3201</v>
      </c>
      <c r="BU213" s="208" t="s">
        <v>3201</v>
      </c>
      <c r="BV213" s="208" t="s">
        <v>3201</v>
      </c>
      <c r="BW213" s="208" t="s">
        <v>3201</v>
      </c>
      <c r="BX213" s="72" t="s">
        <v>3233</v>
      </c>
      <c r="BY213" s="207" t="s">
        <v>3232</v>
      </c>
      <c r="BZ213" s="207" t="s">
        <v>3231</v>
      </c>
      <c r="CA213" s="207" t="s">
        <v>3229</v>
      </c>
      <c r="CB213" s="207" t="s">
        <v>3230</v>
      </c>
      <c r="CC213" s="234" t="s">
        <v>3228</v>
      </c>
      <c r="CD213" s="208" t="s">
        <v>3136</v>
      </c>
      <c r="CE213" s="208" t="s">
        <v>3147</v>
      </c>
      <c r="CF213" s="208" t="s">
        <v>3254</v>
      </c>
      <c r="CG213" s="207" t="s">
        <v>3373</v>
      </c>
      <c r="CH213" s="208" t="s">
        <v>3239</v>
      </c>
      <c r="CI213" s="208" t="s">
        <v>3240</v>
      </c>
      <c r="CJ213" s="212" t="s">
        <v>3256</v>
      </c>
      <c r="CK213" s="208" t="s">
        <v>3243</v>
      </c>
      <c r="CL213" s="208" t="s">
        <v>3372</v>
      </c>
      <c r="CO213" s="208" t="s">
        <v>3251</v>
      </c>
      <c r="CP213" s="208" t="s">
        <v>3251</v>
      </c>
    </row>
    <row r="214" spans="1:94">
      <c r="A214">
        <v>41</v>
      </c>
      <c r="B214">
        <v>2</v>
      </c>
      <c r="C214" t="s">
        <v>688</v>
      </c>
      <c r="E214">
        <f t="shared" si="7"/>
        <v>9</v>
      </c>
      <c r="F214" t="s">
        <v>145</v>
      </c>
      <c r="K214" s="1" t="s">
        <v>1703</v>
      </c>
      <c r="L214" s="1">
        <f>VLOOKUP(K214,context!K$2:N$349,3,FALSE)</f>
        <v>0</v>
      </c>
      <c r="M214" s="1">
        <f>VLOOKUP(K214,context!K$2:N$349,4,FALSE)</f>
        <v>-1</v>
      </c>
      <c r="N214" s="205" t="s">
        <v>3164</v>
      </c>
      <c r="O214" s="211" t="s">
        <v>3147</v>
      </c>
      <c r="P214" s="209" t="s">
        <v>3147</v>
      </c>
      <c r="Q214" s="205" t="s">
        <v>3147</v>
      </c>
      <c r="Y214" s="208" t="s">
        <v>3139</v>
      </c>
      <c r="Z214" s="209" t="s">
        <v>3152</v>
      </c>
      <c r="AP214"/>
      <c r="BH214" s="210" t="s">
        <v>3198</v>
      </c>
      <c r="BI214" s="210" t="s">
        <v>3198</v>
      </c>
      <c r="BJ214" s="208" t="s">
        <v>3198</v>
      </c>
      <c r="BK214" s="208" t="s">
        <v>3198</v>
      </c>
      <c r="BL214" s="208" t="s">
        <v>3198</v>
      </c>
      <c r="BM214" s="208" t="s">
        <v>3198</v>
      </c>
      <c r="BN214" s="208" t="s">
        <v>3201</v>
      </c>
      <c r="BO214" s="208" t="s">
        <v>3259</v>
      </c>
      <c r="BP214" s="208" t="s">
        <v>3201</v>
      </c>
      <c r="BQ214" s="208" t="s">
        <v>3201</v>
      </c>
      <c r="BR214" s="208" t="s">
        <v>3201</v>
      </c>
      <c r="BS214" s="208" t="s">
        <v>3201</v>
      </c>
      <c r="BT214" s="208" t="s">
        <v>3201</v>
      </c>
      <c r="BU214" s="208" t="s">
        <v>3201</v>
      </c>
      <c r="BV214" s="208" t="s">
        <v>3201</v>
      </c>
      <c r="BW214" s="208" t="s">
        <v>3201</v>
      </c>
      <c r="BX214" s="72" t="s">
        <v>3233</v>
      </c>
      <c r="BY214" s="207" t="s">
        <v>3232</v>
      </c>
      <c r="BZ214" s="207" t="s">
        <v>3231</v>
      </c>
      <c r="CA214" s="207" t="s">
        <v>3229</v>
      </c>
      <c r="CB214" s="207" t="s">
        <v>3230</v>
      </c>
      <c r="CC214" s="234" t="s">
        <v>3228</v>
      </c>
      <c r="CD214" s="210" t="s">
        <v>3136</v>
      </c>
      <c r="CE214" s="210" t="s">
        <v>3147</v>
      </c>
      <c r="CF214" s="210" t="s">
        <v>3254</v>
      </c>
      <c r="CG214" s="207" t="s">
        <v>3373</v>
      </c>
      <c r="CH214" s="208" t="s">
        <v>3239</v>
      </c>
      <c r="CI214" s="208" t="s">
        <v>3240</v>
      </c>
      <c r="CJ214" s="212" t="s">
        <v>3256</v>
      </c>
      <c r="CK214" s="208" t="s">
        <v>3243</v>
      </c>
      <c r="CL214" s="208" t="s">
        <v>3372</v>
      </c>
      <c r="CO214" s="208" t="s">
        <v>3251</v>
      </c>
      <c r="CP214" s="208" t="s">
        <v>3251</v>
      </c>
    </row>
    <row r="215" spans="1:94">
      <c r="A215">
        <v>44</v>
      </c>
      <c r="B215">
        <v>2</v>
      </c>
      <c r="C215" t="s">
        <v>688</v>
      </c>
      <c r="E215">
        <f t="shared" si="7"/>
        <v>9</v>
      </c>
      <c r="F215" t="s">
        <v>145</v>
      </c>
      <c r="K215" s="1" t="s">
        <v>2354</v>
      </c>
      <c r="L215" s="1">
        <f>VLOOKUP(K215,context!K$2:N$349,3,FALSE)</f>
        <v>0</v>
      </c>
      <c r="M215" s="1">
        <f>VLOOKUP(K215,context!K$2:N$349,4,FALSE)</f>
        <v>-1</v>
      </c>
      <c r="N215" s="205" t="s">
        <v>3164</v>
      </c>
      <c r="O215" s="211" t="s">
        <v>3147</v>
      </c>
      <c r="P215" s="209" t="s">
        <v>3147</v>
      </c>
      <c r="Q215" s="205" t="s">
        <v>3147</v>
      </c>
      <c r="Y215" s="208" t="s">
        <v>3139</v>
      </c>
      <c r="Z215" s="209" t="s">
        <v>3152</v>
      </c>
      <c r="AP215"/>
      <c r="BH215" s="210" t="s">
        <v>3198</v>
      </c>
      <c r="BI215" s="210" t="s">
        <v>3198</v>
      </c>
      <c r="BJ215" s="208" t="s">
        <v>3198</v>
      </c>
      <c r="BK215" s="208" t="s">
        <v>3198</v>
      </c>
      <c r="BL215" s="208" t="s">
        <v>3198</v>
      </c>
      <c r="BM215" s="208" t="s">
        <v>3198</v>
      </c>
      <c r="BN215" s="208" t="s">
        <v>3201</v>
      </c>
      <c r="BO215" s="208" t="s">
        <v>3259</v>
      </c>
      <c r="BP215" s="208" t="s">
        <v>3201</v>
      </c>
      <c r="BQ215" s="208" t="s">
        <v>3201</v>
      </c>
      <c r="BR215" s="208" t="s">
        <v>3201</v>
      </c>
      <c r="BS215" s="208" t="s">
        <v>3201</v>
      </c>
      <c r="BT215" s="208" t="s">
        <v>3201</v>
      </c>
      <c r="BU215" s="208" t="s">
        <v>3201</v>
      </c>
      <c r="BV215" s="208" t="s">
        <v>3201</v>
      </c>
      <c r="BW215" s="208" t="s">
        <v>3201</v>
      </c>
      <c r="BX215" s="72" t="s">
        <v>3233</v>
      </c>
      <c r="BY215" s="207" t="s">
        <v>3232</v>
      </c>
      <c r="BZ215" s="207" t="s">
        <v>3231</v>
      </c>
      <c r="CA215" s="207" t="s">
        <v>3229</v>
      </c>
      <c r="CB215" s="207" t="s">
        <v>3230</v>
      </c>
      <c r="CC215" s="234" t="s">
        <v>3228</v>
      </c>
      <c r="CD215" s="208" t="s">
        <v>3136</v>
      </c>
      <c r="CE215" s="208" t="s">
        <v>3147</v>
      </c>
      <c r="CF215" s="208" t="s">
        <v>3254</v>
      </c>
      <c r="CG215" s="207" t="s">
        <v>3373</v>
      </c>
      <c r="CH215" s="208" t="s">
        <v>3239</v>
      </c>
      <c r="CI215" s="208" t="s">
        <v>3240</v>
      </c>
      <c r="CJ215" s="212" t="s">
        <v>3256</v>
      </c>
      <c r="CK215" s="208" t="s">
        <v>3243</v>
      </c>
      <c r="CL215" s="208" t="s">
        <v>3372</v>
      </c>
      <c r="CO215" s="208" t="s">
        <v>3251</v>
      </c>
      <c r="CP215" s="208" t="s">
        <v>3251</v>
      </c>
    </row>
    <row r="216" spans="1:94">
      <c r="A216">
        <v>51</v>
      </c>
      <c r="B216">
        <v>2</v>
      </c>
      <c r="C216" t="s">
        <v>688</v>
      </c>
      <c r="E216">
        <f t="shared" si="7"/>
        <v>9</v>
      </c>
      <c r="F216" t="s">
        <v>145</v>
      </c>
      <c r="K216" s="1" t="s">
        <v>2261</v>
      </c>
      <c r="L216" s="1">
        <f>VLOOKUP(K216,context!K$2:N$349,3,FALSE)</f>
        <v>0</v>
      </c>
      <c r="M216" s="1">
        <f>VLOOKUP(K216,context!K$2:N$349,4,FALSE)</f>
        <v>-1</v>
      </c>
      <c r="N216" s="205" t="s">
        <v>3164</v>
      </c>
      <c r="O216" s="211" t="s">
        <v>3147</v>
      </c>
      <c r="P216" s="209" t="s">
        <v>3147</v>
      </c>
      <c r="Q216" s="205" t="s">
        <v>3147</v>
      </c>
      <c r="Y216" s="208" t="s">
        <v>3139</v>
      </c>
      <c r="Z216" s="209" t="s">
        <v>3152</v>
      </c>
      <c r="AP216"/>
      <c r="BH216" s="210" t="s">
        <v>3198</v>
      </c>
      <c r="BI216" s="210" t="s">
        <v>3198</v>
      </c>
      <c r="BJ216" s="208" t="s">
        <v>3198</v>
      </c>
      <c r="BK216" s="208" t="s">
        <v>3198</v>
      </c>
      <c r="BL216" s="208" t="s">
        <v>3198</v>
      </c>
      <c r="BM216" s="208" t="s">
        <v>3198</v>
      </c>
      <c r="BN216" s="208" t="s">
        <v>3201</v>
      </c>
      <c r="BO216" s="208" t="s">
        <v>3259</v>
      </c>
      <c r="BP216" s="208" t="s">
        <v>3201</v>
      </c>
      <c r="BQ216" s="208" t="s">
        <v>3201</v>
      </c>
      <c r="BR216" s="208" t="s">
        <v>3201</v>
      </c>
      <c r="BS216" s="208" t="s">
        <v>3201</v>
      </c>
      <c r="BT216" s="208" t="s">
        <v>3201</v>
      </c>
      <c r="BU216" s="208" t="s">
        <v>3201</v>
      </c>
      <c r="BV216" s="208" t="s">
        <v>3201</v>
      </c>
      <c r="BW216" s="208" t="s">
        <v>3201</v>
      </c>
      <c r="BX216" s="72" t="s">
        <v>3233</v>
      </c>
      <c r="BY216" s="207" t="s">
        <v>3232</v>
      </c>
      <c r="BZ216" s="207" t="s">
        <v>3231</v>
      </c>
      <c r="CA216" s="207" t="s">
        <v>3229</v>
      </c>
      <c r="CB216" s="207" t="s">
        <v>3230</v>
      </c>
      <c r="CC216" s="234" t="s">
        <v>3228</v>
      </c>
      <c r="CD216" s="208" t="s">
        <v>3136</v>
      </c>
      <c r="CE216" s="208" t="s">
        <v>3147</v>
      </c>
      <c r="CF216" s="208" t="s">
        <v>3254</v>
      </c>
      <c r="CG216" s="207" t="s">
        <v>3373</v>
      </c>
      <c r="CH216" s="208" t="s">
        <v>3239</v>
      </c>
      <c r="CI216" s="208" t="s">
        <v>3240</v>
      </c>
      <c r="CJ216" s="212" t="s">
        <v>3256</v>
      </c>
      <c r="CK216" s="208" t="s">
        <v>3243</v>
      </c>
      <c r="CL216" s="208" t="s">
        <v>3372</v>
      </c>
      <c r="CO216" s="208" t="s">
        <v>3251</v>
      </c>
      <c r="CP216" s="208" t="s">
        <v>3251</v>
      </c>
    </row>
    <row r="217" spans="1:94">
      <c r="A217">
        <v>52</v>
      </c>
      <c r="B217">
        <v>2</v>
      </c>
      <c r="C217" t="s">
        <v>688</v>
      </c>
      <c r="D217" t="s">
        <v>66</v>
      </c>
      <c r="E217">
        <f t="shared" si="7"/>
        <v>10</v>
      </c>
      <c r="F217" t="s">
        <v>66</v>
      </c>
      <c r="K217" s="1" t="s">
        <v>1963</v>
      </c>
      <c r="L217" s="1">
        <f>VLOOKUP(K217,context!K$2:N$349,3,FALSE)</f>
        <v>0</v>
      </c>
      <c r="M217" s="1">
        <f>VLOOKUP(K217,context!K$2:N$349,4,FALSE)</f>
        <v>-1</v>
      </c>
      <c r="N217" s="205" t="s">
        <v>3164</v>
      </c>
      <c r="O217" s="211" t="s">
        <v>3147</v>
      </c>
      <c r="P217" s="209" t="s">
        <v>3147</v>
      </c>
      <c r="Q217" s="205" t="s">
        <v>3147</v>
      </c>
      <c r="Y217" s="208" t="s">
        <v>3139</v>
      </c>
      <c r="Z217" s="209" t="s">
        <v>3152</v>
      </c>
      <c r="AP217"/>
      <c r="BH217" s="210" t="s">
        <v>3198</v>
      </c>
      <c r="BI217" s="210" t="s">
        <v>3198</v>
      </c>
      <c r="BJ217" s="208" t="s">
        <v>3198</v>
      </c>
      <c r="BK217" s="208" t="s">
        <v>3198</v>
      </c>
      <c r="BL217" s="208" t="s">
        <v>3198</v>
      </c>
      <c r="BM217" s="208" t="s">
        <v>3198</v>
      </c>
      <c r="BN217" s="208" t="s">
        <v>3201</v>
      </c>
      <c r="BO217" s="208" t="s">
        <v>3259</v>
      </c>
      <c r="BP217" s="208" t="s">
        <v>3201</v>
      </c>
      <c r="BQ217" s="208" t="s">
        <v>3201</v>
      </c>
      <c r="BR217" s="208" t="s">
        <v>3201</v>
      </c>
      <c r="BS217" s="208" t="s">
        <v>3201</v>
      </c>
      <c r="BT217" s="208" t="s">
        <v>3201</v>
      </c>
      <c r="BU217" s="208" t="s">
        <v>3201</v>
      </c>
      <c r="BV217" s="208" t="s">
        <v>3201</v>
      </c>
      <c r="BW217" s="208" t="s">
        <v>3201</v>
      </c>
      <c r="BX217" s="72" t="s">
        <v>3233</v>
      </c>
      <c r="BY217" s="207" t="s">
        <v>3232</v>
      </c>
      <c r="BZ217" s="207" t="s">
        <v>3231</v>
      </c>
      <c r="CA217" s="207" t="s">
        <v>3229</v>
      </c>
      <c r="CB217" s="207" t="s">
        <v>3230</v>
      </c>
      <c r="CC217" s="234" t="s">
        <v>3228</v>
      </c>
      <c r="CD217" s="208" t="s">
        <v>3136</v>
      </c>
      <c r="CE217" s="208" t="s">
        <v>3147</v>
      </c>
      <c r="CF217" s="208" t="s">
        <v>3254</v>
      </c>
      <c r="CG217" s="207" t="s">
        <v>3373</v>
      </c>
      <c r="CH217" s="208" t="s">
        <v>3239</v>
      </c>
      <c r="CI217" s="208" t="s">
        <v>3240</v>
      </c>
      <c r="CJ217" s="212" t="s">
        <v>3256</v>
      </c>
      <c r="CK217" s="208" t="s">
        <v>3243</v>
      </c>
      <c r="CL217" s="208" t="s">
        <v>3372</v>
      </c>
      <c r="CO217" s="208" t="s">
        <v>3251</v>
      </c>
      <c r="CP217" s="208" t="s">
        <v>3251</v>
      </c>
    </row>
    <row r="218" spans="1:94">
      <c r="A218">
        <v>55</v>
      </c>
      <c r="B218">
        <v>2</v>
      </c>
      <c r="C218" t="s">
        <v>688</v>
      </c>
      <c r="D218" t="s">
        <v>66</v>
      </c>
      <c r="E218">
        <f t="shared" si="7"/>
        <v>10</v>
      </c>
      <c r="F218" t="s">
        <v>66</v>
      </c>
      <c r="K218" s="1" t="s">
        <v>937</v>
      </c>
      <c r="L218" s="1">
        <f>VLOOKUP(K218,context!K$2:N$349,3,FALSE)</f>
        <v>0</v>
      </c>
      <c r="M218" s="1">
        <f>VLOOKUP(K218,context!K$2:N$349,4,FALSE)</f>
        <v>-1</v>
      </c>
      <c r="N218" s="205" t="s">
        <v>3164</v>
      </c>
      <c r="O218" s="211" t="s">
        <v>3147</v>
      </c>
      <c r="P218" s="209" t="s">
        <v>3147</v>
      </c>
      <c r="Q218" s="205" t="s">
        <v>3147</v>
      </c>
      <c r="Y218" s="208" t="s">
        <v>3139</v>
      </c>
      <c r="Z218" s="209" t="s">
        <v>3152</v>
      </c>
      <c r="AP218"/>
      <c r="BH218" s="210" t="s">
        <v>3198</v>
      </c>
      <c r="BI218" s="210" t="s">
        <v>3198</v>
      </c>
      <c r="BJ218" s="208" t="s">
        <v>3198</v>
      </c>
      <c r="BK218" s="208" t="s">
        <v>3198</v>
      </c>
      <c r="BL218" s="208" t="s">
        <v>3198</v>
      </c>
      <c r="BM218" s="208" t="s">
        <v>3198</v>
      </c>
      <c r="BN218" s="208" t="s">
        <v>3201</v>
      </c>
      <c r="BO218" s="208" t="s">
        <v>3259</v>
      </c>
      <c r="BP218" s="208" t="s">
        <v>3201</v>
      </c>
      <c r="BQ218" s="208" t="s">
        <v>3201</v>
      </c>
      <c r="BR218" s="208" t="s">
        <v>3201</v>
      </c>
      <c r="BS218" s="208" t="s">
        <v>3201</v>
      </c>
      <c r="BT218" s="208" t="s">
        <v>3201</v>
      </c>
      <c r="BU218" s="208" t="s">
        <v>3201</v>
      </c>
      <c r="BV218" s="208" t="s">
        <v>3201</v>
      </c>
      <c r="BW218" s="208" t="s">
        <v>3201</v>
      </c>
      <c r="BX218" s="72" t="s">
        <v>3233</v>
      </c>
      <c r="BY218" s="207" t="s">
        <v>3232</v>
      </c>
      <c r="BZ218" s="207" t="s">
        <v>3231</v>
      </c>
      <c r="CA218" s="207" t="s">
        <v>3229</v>
      </c>
      <c r="CB218" s="207" t="s">
        <v>3230</v>
      </c>
      <c r="CC218" s="234" t="s">
        <v>3228</v>
      </c>
      <c r="CD218" s="208" t="s">
        <v>3136</v>
      </c>
      <c r="CE218" s="208" t="s">
        <v>3147</v>
      </c>
      <c r="CF218" s="208" t="s">
        <v>3254</v>
      </c>
      <c r="CG218" s="207" t="s">
        <v>3373</v>
      </c>
      <c r="CH218" s="208" t="s">
        <v>3239</v>
      </c>
      <c r="CI218" s="208" t="s">
        <v>3240</v>
      </c>
      <c r="CJ218" s="212" t="s">
        <v>3256</v>
      </c>
      <c r="CK218" s="208" t="s">
        <v>3243</v>
      </c>
      <c r="CL218" s="208" t="s">
        <v>3372</v>
      </c>
      <c r="CO218" s="208" t="s">
        <v>3251</v>
      </c>
      <c r="CP218" s="208" t="s">
        <v>3251</v>
      </c>
    </row>
    <row r="219" spans="1:94">
      <c r="A219">
        <v>56</v>
      </c>
      <c r="B219">
        <v>2</v>
      </c>
      <c r="C219" t="s">
        <v>688</v>
      </c>
      <c r="D219" t="s">
        <v>66</v>
      </c>
      <c r="E219">
        <f t="shared" si="7"/>
        <v>10</v>
      </c>
      <c r="F219" t="s">
        <v>66</v>
      </c>
      <c r="K219" s="1" t="s">
        <v>808</v>
      </c>
      <c r="L219" s="1">
        <f>VLOOKUP(K219,context!K$2:N$349,3,FALSE)</f>
        <v>0</v>
      </c>
      <c r="M219" s="1">
        <f>VLOOKUP(K219,context!K$2:N$349,4,FALSE)</f>
        <v>-1</v>
      </c>
      <c r="N219" s="205" t="s">
        <v>3164</v>
      </c>
      <c r="O219" s="211" t="s">
        <v>3147</v>
      </c>
      <c r="P219" s="209" t="s">
        <v>3147</v>
      </c>
      <c r="Q219" s="205" t="s">
        <v>3147</v>
      </c>
      <c r="Y219" s="208" t="s">
        <v>3139</v>
      </c>
      <c r="Z219" s="209" t="s">
        <v>3152</v>
      </c>
      <c r="AP219"/>
      <c r="BH219" s="210" t="s">
        <v>3198</v>
      </c>
      <c r="BI219" s="210" t="s">
        <v>3198</v>
      </c>
      <c r="BJ219" s="208" t="s">
        <v>3198</v>
      </c>
      <c r="BK219" s="208" t="s">
        <v>3198</v>
      </c>
      <c r="BL219" s="208" t="s">
        <v>3198</v>
      </c>
      <c r="BM219" s="208" t="s">
        <v>3198</v>
      </c>
      <c r="BN219" s="208" t="s">
        <v>3201</v>
      </c>
      <c r="BO219" s="208" t="s">
        <v>3259</v>
      </c>
      <c r="BP219" s="208" t="s">
        <v>3201</v>
      </c>
      <c r="BQ219" s="208" t="s">
        <v>3201</v>
      </c>
      <c r="BR219" s="208" t="s">
        <v>3201</v>
      </c>
      <c r="BS219" s="208" t="s">
        <v>3201</v>
      </c>
      <c r="BT219" s="208" t="s">
        <v>3201</v>
      </c>
      <c r="BU219" s="208" t="s">
        <v>3201</v>
      </c>
      <c r="BV219" s="208" t="s">
        <v>3201</v>
      </c>
      <c r="BW219" s="208" t="s">
        <v>3201</v>
      </c>
      <c r="BX219" s="72" t="s">
        <v>3233</v>
      </c>
      <c r="BY219" s="207" t="s">
        <v>3232</v>
      </c>
      <c r="BZ219" s="207" t="s">
        <v>3231</v>
      </c>
      <c r="CA219" s="207" t="s">
        <v>3229</v>
      </c>
      <c r="CB219" s="207" t="s">
        <v>3230</v>
      </c>
      <c r="CC219" s="234" t="s">
        <v>3228</v>
      </c>
      <c r="CD219" s="208" t="s">
        <v>3136</v>
      </c>
      <c r="CE219" s="208" t="s">
        <v>3147</v>
      </c>
      <c r="CF219" s="208" t="s">
        <v>3254</v>
      </c>
      <c r="CG219" s="207" t="s">
        <v>3373</v>
      </c>
      <c r="CH219" s="208" t="s">
        <v>3239</v>
      </c>
      <c r="CI219" s="208" t="s">
        <v>3240</v>
      </c>
      <c r="CJ219" s="212" t="s">
        <v>3256</v>
      </c>
      <c r="CK219" s="208" t="s">
        <v>3243</v>
      </c>
      <c r="CL219" s="208" t="s">
        <v>3372</v>
      </c>
      <c r="CO219" s="208" t="s">
        <v>3251</v>
      </c>
      <c r="CP219" s="208" t="s">
        <v>3251</v>
      </c>
    </row>
    <row r="220" spans="1:94">
      <c r="A220">
        <v>60</v>
      </c>
      <c r="B220">
        <v>2</v>
      </c>
      <c r="C220" t="s">
        <v>688</v>
      </c>
      <c r="D220" t="s">
        <v>66</v>
      </c>
      <c r="E220">
        <f t="shared" si="7"/>
        <v>10</v>
      </c>
      <c r="F220" t="s">
        <v>66</v>
      </c>
      <c r="K220" s="1" t="s">
        <v>2350</v>
      </c>
      <c r="L220" s="1">
        <f>VLOOKUP(K220,context!K$2:N$349,3,FALSE)</f>
        <v>0</v>
      </c>
      <c r="M220" s="1">
        <f>VLOOKUP(K220,context!K$2:N$349,4,FALSE)</f>
        <v>-1</v>
      </c>
      <c r="N220" s="205" t="s">
        <v>3164</v>
      </c>
      <c r="O220" s="211" t="s">
        <v>3147</v>
      </c>
      <c r="P220" s="209" t="s">
        <v>3147</v>
      </c>
      <c r="Q220" s="205" t="s">
        <v>3147</v>
      </c>
      <c r="Y220" s="208" t="s">
        <v>3139</v>
      </c>
      <c r="Z220" s="209" t="s">
        <v>3152</v>
      </c>
      <c r="AP220"/>
      <c r="BH220" s="210" t="s">
        <v>3198</v>
      </c>
      <c r="BI220" s="210" t="s">
        <v>3198</v>
      </c>
      <c r="BJ220" s="208" t="s">
        <v>3198</v>
      </c>
      <c r="BK220" s="208" t="s">
        <v>3198</v>
      </c>
      <c r="BL220" s="208" t="s">
        <v>3198</v>
      </c>
      <c r="BM220" s="208" t="s">
        <v>3198</v>
      </c>
      <c r="BN220" s="208" t="s">
        <v>3201</v>
      </c>
      <c r="BO220" s="208" t="s">
        <v>3259</v>
      </c>
      <c r="BP220" s="208" t="s">
        <v>3201</v>
      </c>
      <c r="BQ220" s="208" t="s">
        <v>3201</v>
      </c>
      <c r="BR220" s="208" t="s">
        <v>3201</v>
      </c>
      <c r="BS220" s="208" t="s">
        <v>3201</v>
      </c>
      <c r="BT220" s="208" t="s">
        <v>3201</v>
      </c>
      <c r="BU220" s="208" t="s">
        <v>3201</v>
      </c>
      <c r="BV220" s="208" t="s">
        <v>3201</v>
      </c>
      <c r="BW220" s="208" t="s">
        <v>3201</v>
      </c>
      <c r="BX220" s="72" t="s">
        <v>3233</v>
      </c>
      <c r="BY220" s="207" t="s">
        <v>3232</v>
      </c>
      <c r="BZ220" s="207" t="s">
        <v>3231</v>
      </c>
      <c r="CA220" s="207" t="s">
        <v>3229</v>
      </c>
      <c r="CB220" s="207" t="s">
        <v>3230</v>
      </c>
      <c r="CC220" s="234" t="s">
        <v>3228</v>
      </c>
      <c r="CD220" s="210" t="s">
        <v>3136</v>
      </c>
      <c r="CE220" s="210" t="s">
        <v>3147</v>
      </c>
      <c r="CF220" s="210" t="s">
        <v>3254</v>
      </c>
      <c r="CG220" s="207" t="s">
        <v>3373</v>
      </c>
      <c r="CH220" s="208" t="s">
        <v>3239</v>
      </c>
      <c r="CI220" s="208" t="s">
        <v>3240</v>
      </c>
      <c r="CJ220" s="212" t="s">
        <v>3256</v>
      </c>
      <c r="CK220" s="208" t="s">
        <v>3243</v>
      </c>
      <c r="CL220" s="208" t="s">
        <v>3372</v>
      </c>
      <c r="CO220" s="208" t="s">
        <v>3251</v>
      </c>
      <c r="CP220" s="208" t="s">
        <v>3251</v>
      </c>
    </row>
    <row r="221" spans="1:94">
      <c r="A221">
        <v>61</v>
      </c>
      <c r="B221">
        <v>2</v>
      </c>
      <c r="C221" t="s">
        <v>688</v>
      </c>
      <c r="D221" t="s">
        <v>66</v>
      </c>
      <c r="E221">
        <f t="shared" si="7"/>
        <v>10</v>
      </c>
      <c r="F221" t="s">
        <v>66</v>
      </c>
      <c r="K221" s="1" t="s">
        <v>2351</v>
      </c>
      <c r="L221" s="1">
        <f>VLOOKUP(K221,context!K$2:N$349,3,FALSE)</f>
        <v>0</v>
      </c>
      <c r="M221" s="1">
        <f>VLOOKUP(K221,context!K$2:N$349,4,FALSE)</f>
        <v>-1</v>
      </c>
      <c r="N221" s="205" t="s">
        <v>3164</v>
      </c>
      <c r="O221" s="211" t="s">
        <v>3147</v>
      </c>
      <c r="P221" s="209" t="s">
        <v>3147</v>
      </c>
      <c r="Q221" s="205" t="s">
        <v>3147</v>
      </c>
      <c r="Y221" s="208" t="s">
        <v>3139</v>
      </c>
      <c r="Z221" s="209" t="s">
        <v>3152</v>
      </c>
      <c r="AP221"/>
      <c r="BH221" s="210" t="s">
        <v>3198</v>
      </c>
      <c r="BI221" s="210" t="s">
        <v>3198</v>
      </c>
      <c r="BJ221" s="208" t="s">
        <v>3198</v>
      </c>
      <c r="BK221" s="208" t="s">
        <v>3198</v>
      </c>
      <c r="BL221" s="208" t="s">
        <v>3198</v>
      </c>
      <c r="BM221" s="208" t="s">
        <v>3198</v>
      </c>
      <c r="BN221" s="208" t="s">
        <v>3201</v>
      </c>
      <c r="BO221" s="208" t="s">
        <v>3259</v>
      </c>
      <c r="BP221" s="208" t="s">
        <v>3201</v>
      </c>
      <c r="BQ221" s="208" t="s">
        <v>3201</v>
      </c>
      <c r="BR221" s="208" t="s">
        <v>3201</v>
      </c>
      <c r="BS221" s="208" t="s">
        <v>3201</v>
      </c>
      <c r="BT221" s="208" t="s">
        <v>3201</v>
      </c>
      <c r="BU221" s="208" t="s">
        <v>3201</v>
      </c>
      <c r="BV221" s="208" t="s">
        <v>3201</v>
      </c>
      <c r="BW221" s="208" t="s">
        <v>3201</v>
      </c>
      <c r="BX221" s="72" t="s">
        <v>3233</v>
      </c>
      <c r="BY221" s="207" t="s">
        <v>3232</v>
      </c>
      <c r="BZ221" s="207" t="s">
        <v>3231</v>
      </c>
      <c r="CA221" s="207" t="s">
        <v>3229</v>
      </c>
      <c r="CB221" s="207" t="s">
        <v>3230</v>
      </c>
      <c r="CC221" s="234" t="s">
        <v>3228</v>
      </c>
      <c r="CD221" s="210" t="s">
        <v>3136</v>
      </c>
      <c r="CE221" s="210" t="s">
        <v>3147</v>
      </c>
      <c r="CF221" s="210" t="s">
        <v>3254</v>
      </c>
      <c r="CG221" s="207" t="s">
        <v>3373</v>
      </c>
      <c r="CH221" s="208" t="s">
        <v>3239</v>
      </c>
      <c r="CI221" s="208" t="s">
        <v>3240</v>
      </c>
      <c r="CJ221" s="212" t="s">
        <v>3256</v>
      </c>
      <c r="CK221" s="208" t="s">
        <v>3243</v>
      </c>
      <c r="CL221" s="208" t="s">
        <v>3372</v>
      </c>
      <c r="CO221" s="208" t="s">
        <v>3251</v>
      </c>
      <c r="CP221" s="208" t="s">
        <v>3251</v>
      </c>
    </row>
    <row r="222" spans="1:94">
      <c r="A222">
        <v>62</v>
      </c>
      <c r="B222">
        <v>2</v>
      </c>
      <c r="C222" t="s">
        <v>688</v>
      </c>
      <c r="D222" t="s">
        <v>66</v>
      </c>
      <c r="E222">
        <f t="shared" si="7"/>
        <v>10</v>
      </c>
      <c r="F222" t="s">
        <v>66</v>
      </c>
      <c r="K222" s="1" t="s">
        <v>2208</v>
      </c>
      <c r="L222" s="1">
        <f>VLOOKUP(K222,context!K$2:N$349,3,FALSE)</f>
        <v>0</v>
      </c>
      <c r="M222" s="1">
        <f>VLOOKUP(K222,context!K$2:N$349,4,FALSE)</f>
        <v>-1</v>
      </c>
      <c r="N222" s="205" t="s">
        <v>3164</v>
      </c>
      <c r="O222" s="211" t="s">
        <v>3147</v>
      </c>
      <c r="P222" s="209" t="s">
        <v>3147</v>
      </c>
      <c r="Q222" s="205" t="s">
        <v>3147</v>
      </c>
      <c r="Y222" s="208" t="s">
        <v>3139</v>
      </c>
      <c r="Z222" s="209" t="s">
        <v>3152</v>
      </c>
      <c r="AP222"/>
      <c r="BH222" s="210" t="s">
        <v>3198</v>
      </c>
      <c r="BI222" s="210" t="s">
        <v>3198</v>
      </c>
      <c r="BJ222" s="208" t="s">
        <v>3198</v>
      </c>
      <c r="BK222" s="208" t="s">
        <v>3198</v>
      </c>
      <c r="BL222" s="208" t="s">
        <v>3198</v>
      </c>
      <c r="BM222" s="208" t="s">
        <v>3198</v>
      </c>
      <c r="BN222" s="208" t="s">
        <v>3201</v>
      </c>
      <c r="BO222" s="208" t="s">
        <v>3259</v>
      </c>
      <c r="BP222" s="208" t="s">
        <v>3201</v>
      </c>
      <c r="BQ222" s="208" t="s">
        <v>3201</v>
      </c>
      <c r="BR222" s="208" t="s">
        <v>3201</v>
      </c>
      <c r="BS222" s="208" t="s">
        <v>3201</v>
      </c>
      <c r="BT222" s="208" t="s">
        <v>3201</v>
      </c>
      <c r="BU222" s="208" t="s">
        <v>3201</v>
      </c>
      <c r="BV222" s="208" t="s">
        <v>3201</v>
      </c>
      <c r="BW222" s="208" t="s">
        <v>3201</v>
      </c>
      <c r="BX222" s="72" t="s">
        <v>3233</v>
      </c>
      <c r="BY222" s="207" t="s">
        <v>3232</v>
      </c>
      <c r="BZ222" s="207" t="s">
        <v>3231</v>
      </c>
      <c r="CA222" s="207" t="s">
        <v>3229</v>
      </c>
      <c r="CB222" s="207" t="s">
        <v>3230</v>
      </c>
      <c r="CC222" s="234" t="s">
        <v>3228</v>
      </c>
      <c r="CD222" s="208" t="s">
        <v>3136</v>
      </c>
      <c r="CE222" s="208" t="s">
        <v>3147</v>
      </c>
      <c r="CF222" s="208" t="s">
        <v>3254</v>
      </c>
      <c r="CG222" s="207" t="s">
        <v>3373</v>
      </c>
      <c r="CH222" s="208" t="s">
        <v>3239</v>
      </c>
      <c r="CI222" s="208" t="s">
        <v>3240</v>
      </c>
      <c r="CJ222" s="212" t="s">
        <v>3256</v>
      </c>
      <c r="CK222" s="208" t="s">
        <v>3243</v>
      </c>
      <c r="CL222" s="208" t="s">
        <v>3372</v>
      </c>
      <c r="CO222" s="208" t="s">
        <v>3251</v>
      </c>
      <c r="CP222" s="208" t="s">
        <v>3251</v>
      </c>
    </row>
    <row r="223" spans="1:94">
      <c r="A223">
        <v>63</v>
      </c>
      <c r="B223">
        <v>2</v>
      </c>
      <c r="C223" t="s">
        <v>688</v>
      </c>
      <c r="D223" t="s">
        <v>66</v>
      </c>
      <c r="E223">
        <f t="shared" si="7"/>
        <v>10</v>
      </c>
      <c r="F223" t="s">
        <v>66</v>
      </c>
      <c r="K223" s="1" t="s">
        <v>2357</v>
      </c>
      <c r="L223" s="1">
        <f>VLOOKUP(K223,context!K$2:N$349,3,FALSE)</f>
        <v>0</v>
      </c>
      <c r="M223" s="1">
        <f>VLOOKUP(K223,context!K$2:N$349,4,FALSE)</f>
        <v>-1</v>
      </c>
      <c r="N223" s="205" t="s">
        <v>3164</v>
      </c>
      <c r="O223" s="211" t="s">
        <v>3147</v>
      </c>
      <c r="P223" s="209" t="s">
        <v>3147</v>
      </c>
      <c r="Q223" s="205" t="s">
        <v>3147</v>
      </c>
      <c r="Y223" s="208" t="s">
        <v>3139</v>
      </c>
      <c r="Z223" s="209" t="s">
        <v>3152</v>
      </c>
      <c r="AP223"/>
      <c r="BH223" s="210" t="s">
        <v>3198</v>
      </c>
      <c r="BI223" s="210" t="s">
        <v>3198</v>
      </c>
      <c r="BJ223" s="208" t="s">
        <v>3198</v>
      </c>
      <c r="BK223" s="208" t="s">
        <v>3198</v>
      </c>
      <c r="BL223" s="208" t="s">
        <v>3198</v>
      </c>
      <c r="BM223" s="208" t="s">
        <v>3198</v>
      </c>
      <c r="BN223" s="208" t="s">
        <v>3201</v>
      </c>
      <c r="BO223" s="208" t="s">
        <v>3259</v>
      </c>
      <c r="BP223" s="208" t="s">
        <v>3201</v>
      </c>
      <c r="BQ223" s="208" t="s">
        <v>3201</v>
      </c>
      <c r="BR223" s="208" t="s">
        <v>3201</v>
      </c>
      <c r="BS223" s="208" t="s">
        <v>3201</v>
      </c>
      <c r="BT223" s="208" t="s">
        <v>3201</v>
      </c>
      <c r="BU223" s="208" t="s">
        <v>3201</v>
      </c>
      <c r="BV223" s="208" t="s">
        <v>3201</v>
      </c>
      <c r="BW223" s="208" t="s">
        <v>3201</v>
      </c>
      <c r="BX223" s="72" t="s">
        <v>3233</v>
      </c>
      <c r="BY223" s="207" t="s">
        <v>3232</v>
      </c>
      <c r="BZ223" s="207" t="s">
        <v>3231</v>
      </c>
      <c r="CA223" s="207" t="s">
        <v>3229</v>
      </c>
      <c r="CB223" s="207" t="s">
        <v>3230</v>
      </c>
      <c r="CC223" s="234" t="s">
        <v>3228</v>
      </c>
      <c r="CD223" s="208" t="s">
        <v>3136</v>
      </c>
      <c r="CE223" s="208" t="s">
        <v>3147</v>
      </c>
      <c r="CF223" s="208" t="s">
        <v>3254</v>
      </c>
      <c r="CG223" s="207" t="s">
        <v>3373</v>
      </c>
      <c r="CH223" s="208" t="s">
        <v>3239</v>
      </c>
      <c r="CI223" s="208" t="s">
        <v>3240</v>
      </c>
      <c r="CJ223" s="212" t="s">
        <v>3256</v>
      </c>
      <c r="CK223" s="208" t="s">
        <v>3243</v>
      </c>
      <c r="CL223" s="208" t="s">
        <v>3372</v>
      </c>
      <c r="CO223" s="208" t="s">
        <v>3251</v>
      </c>
      <c r="CP223" s="208" t="s">
        <v>3251</v>
      </c>
    </row>
    <row r="224" spans="1:94">
      <c r="A224">
        <v>65</v>
      </c>
      <c r="B224">
        <v>2</v>
      </c>
      <c r="C224" t="s">
        <v>688</v>
      </c>
      <c r="E224">
        <f t="shared" si="7"/>
        <v>11</v>
      </c>
      <c r="K224" s="1" t="s">
        <v>809</v>
      </c>
      <c r="L224" s="1">
        <f>VLOOKUP(K224,context!K$2:N$349,3,FALSE)</f>
        <v>0</v>
      </c>
      <c r="M224" s="1">
        <f>VLOOKUP(K224,context!K$2:N$349,4,FALSE)</f>
        <v>-1</v>
      </c>
      <c r="N224" s="205" t="s">
        <v>3164</v>
      </c>
      <c r="O224" s="211" t="s">
        <v>3147</v>
      </c>
      <c r="P224" s="209" t="s">
        <v>3147</v>
      </c>
      <c r="Q224" s="205" t="s">
        <v>3147</v>
      </c>
      <c r="Y224" s="208" t="s">
        <v>3139</v>
      </c>
      <c r="Z224" s="209" t="s">
        <v>3152</v>
      </c>
      <c r="AP224"/>
      <c r="BH224" s="210" t="s">
        <v>3198</v>
      </c>
      <c r="BI224" s="210" t="s">
        <v>3198</v>
      </c>
      <c r="BJ224" s="208" t="s">
        <v>3198</v>
      </c>
      <c r="BK224" s="208" t="s">
        <v>3198</v>
      </c>
      <c r="BL224" s="208" t="s">
        <v>3198</v>
      </c>
      <c r="BM224" s="208" t="s">
        <v>3198</v>
      </c>
      <c r="BN224" s="208" t="s">
        <v>3201</v>
      </c>
      <c r="BO224" s="208" t="s">
        <v>3259</v>
      </c>
      <c r="BP224" s="208" t="s">
        <v>3201</v>
      </c>
      <c r="BQ224" s="208" t="s">
        <v>3201</v>
      </c>
      <c r="BR224" s="208" t="s">
        <v>3201</v>
      </c>
      <c r="BS224" s="208" t="s">
        <v>3201</v>
      </c>
      <c r="BT224" s="208" t="s">
        <v>3201</v>
      </c>
      <c r="BU224" s="208" t="s">
        <v>3201</v>
      </c>
      <c r="BV224" s="208" t="s">
        <v>3201</v>
      </c>
      <c r="BW224" s="208" t="s">
        <v>3201</v>
      </c>
      <c r="BX224" s="72" t="s">
        <v>3233</v>
      </c>
      <c r="BY224" s="207" t="s">
        <v>3232</v>
      </c>
      <c r="BZ224" s="207" t="s">
        <v>3231</v>
      </c>
      <c r="CA224" s="207" t="s">
        <v>3229</v>
      </c>
      <c r="CB224" s="207" t="s">
        <v>3230</v>
      </c>
      <c r="CC224" s="234" t="s">
        <v>3228</v>
      </c>
      <c r="CD224" s="210" t="s">
        <v>3136</v>
      </c>
      <c r="CE224" s="210" t="s">
        <v>3147</v>
      </c>
      <c r="CF224" s="210" t="s">
        <v>3254</v>
      </c>
      <c r="CG224" s="207" t="s">
        <v>3373</v>
      </c>
      <c r="CH224" s="208" t="s">
        <v>3239</v>
      </c>
      <c r="CI224" s="208" t="s">
        <v>3240</v>
      </c>
      <c r="CJ224" s="212" t="s">
        <v>3256</v>
      </c>
      <c r="CK224" s="208" t="s">
        <v>3243</v>
      </c>
      <c r="CL224" s="208" t="s">
        <v>3372</v>
      </c>
      <c r="CO224" s="208" t="s">
        <v>3251</v>
      </c>
      <c r="CP224" s="208" t="s">
        <v>3251</v>
      </c>
    </row>
    <row r="225" spans="1:94">
      <c r="A225">
        <v>66</v>
      </c>
      <c r="B225">
        <v>3</v>
      </c>
      <c r="C225" t="s">
        <v>189</v>
      </c>
      <c r="D225" t="s">
        <v>866</v>
      </c>
      <c r="E225">
        <f t="shared" si="7"/>
        <v>12</v>
      </c>
      <c r="F225" t="s">
        <v>195</v>
      </c>
      <c r="K225" s="1" t="s">
        <v>195</v>
      </c>
      <c r="L225" s="1">
        <f>VLOOKUP(K225,context!K$2:N$349,3,FALSE)</f>
        <v>0</v>
      </c>
      <c r="M225" s="1">
        <f>VLOOKUP(K225,context!K$2:N$349,4,FALSE)</f>
        <v>-1</v>
      </c>
      <c r="N225" s="205" t="s">
        <v>3164</v>
      </c>
      <c r="O225" s="211" t="s">
        <v>3147</v>
      </c>
      <c r="P225" s="209" t="s">
        <v>3147</v>
      </c>
      <c r="Q225" s="205" t="s">
        <v>3147</v>
      </c>
      <c r="Y225" s="208" t="s">
        <v>3139</v>
      </c>
      <c r="Z225" s="209" t="s">
        <v>3152</v>
      </c>
      <c r="AP225"/>
      <c r="BH225" s="210" t="s">
        <v>3198</v>
      </c>
      <c r="BI225" s="210" t="s">
        <v>3198</v>
      </c>
      <c r="BJ225" s="208" t="s">
        <v>3198</v>
      </c>
      <c r="BK225" s="208" t="s">
        <v>3198</v>
      </c>
      <c r="BL225" s="208" t="s">
        <v>3198</v>
      </c>
      <c r="BM225" s="208" t="s">
        <v>3198</v>
      </c>
      <c r="BN225" s="208" t="s">
        <v>3201</v>
      </c>
      <c r="BO225" s="208" t="s">
        <v>3259</v>
      </c>
      <c r="BP225" s="208" t="s">
        <v>3201</v>
      </c>
      <c r="BQ225" s="208" t="s">
        <v>3201</v>
      </c>
      <c r="BR225" s="208" t="s">
        <v>3201</v>
      </c>
      <c r="BS225" s="208" t="s">
        <v>3201</v>
      </c>
      <c r="BT225" s="208" t="s">
        <v>3201</v>
      </c>
      <c r="BU225" s="208" t="s">
        <v>3201</v>
      </c>
      <c r="BV225" s="208" t="s">
        <v>3201</v>
      </c>
      <c r="BW225" s="208" t="s">
        <v>3201</v>
      </c>
      <c r="BX225" s="72" t="s">
        <v>3233</v>
      </c>
      <c r="BY225" s="207" t="s">
        <v>3232</v>
      </c>
      <c r="BZ225" s="207" t="s">
        <v>3231</v>
      </c>
      <c r="CA225" s="207" t="s">
        <v>3229</v>
      </c>
      <c r="CB225" s="207" t="s">
        <v>3230</v>
      </c>
      <c r="CC225" s="234" t="s">
        <v>3228</v>
      </c>
      <c r="CD225" s="208" t="s">
        <v>3136</v>
      </c>
      <c r="CE225" s="208" t="s">
        <v>3147</v>
      </c>
      <c r="CF225" s="208" t="s">
        <v>3254</v>
      </c>
      <c r="CG225" s="207" t="s">
        <v>3373</v>
      </c>
      <c r="CH225" s="208" t="s">
        <v>3239</v>
      </c>
      <c r="CI225" s="208" t="s">
        <v>3240</v>
      </c>
      <c r="CJ225" s="212" t="s">
        <v>3256</v>
      </c>
      <c r="CK225" s="208" t="s">
        <v>3243</v>
      </c>
      <c r="CL225" s="208" t="s">
        <v>3372</v>
      </c>
      <c r="CO225" s="208" t="s">
        <v>3251</v>
      </c>
      <c r="CP225" s="208" t="s">
        <v>3251</v>
      </c>
    </row>
    <row r="226" spans="1:94">
      <c r="A226">
        <v>74</v>
      </c>
      <c r="B226">
        <v>3</v>
      </c>
      <c r="C226" t="s">
        <v>189</v>
      </c>
      <c r="D226" t="s">
        <v>866</v>
      </c>
      <c r="E226">
        <f t="shared" si="7"/>
        <v>12</v>
      </c>
      <c r="F226" t="s">
        <v>195</v>
      </c>
      <c r="K226" s="1" t="s">
        <v>1141</v>
      </c>
      <c r="L226" s="1">
        <f>VLOOKUP(K226,context!K$2:N$349,3,FALSE)</f>
        <v>0</v>
      </c>
      <c r="M226" s="1">
        <f>VLOOKUP(K226,context!K$2:N$349,4,FALSE)</f>
        <v>-1</v>
      </c>
      <c r="N226" s="205" t="s">
        <v>3164</v>
      </c>
      <c r="O226" s="211" t="s">
        <v>3147</v>
      </c>
      <c r="P226" s="209" t="s">
        <v>3147</v>
      </c>
      <c r="Q226" s="205" t="s">
        <v>3147</v>
      </c>
      <c r="Y226" s="208" t="s">
        <v>3139</v>
      </c>
      <c r="Z226" s="209" t="s">
        <v>3152</v>
      </c>
      <c r="AP226"/>
      <c r="BH226" s="210" t="s">
        <v>3198</v>
      </c>
      <c r="BI226" s="210" t="s">
        <v>3198</v>
      </c>
      <c r="BJ226" s="208" t="s">
        <v>3198</v>
      </c>
      <c r="BK226" s="208" t="s">
        <v>3198</v>
      </c>
      <c r="BL226" s="208" t="s">
        <v>3198</v>
      </c>
      <c r="BM226" s="208" t="s">
        <v>3198</v>
      </c>
      <c r="BN226" s="208" t="s">
        <v>3201</v>
      </c>
      <c r="BO226" s="208" t="s">
        <v>3259</v>
      </c>
      <c r="BP226" s="208" t="s">
        <v>3201</v>
      </c>
      <c r="BQ226" s="208" t="s">
        <v>3201</v>
      </c>
      <c r="BR226" s="208" t="s">
        <v>3201</v>
      </c>
      <c r="BS226" s="208" t="s">
        <v>3201</v>
      </c>
      <c r="BT226" s="208" t="s">
        <v>3201</v>
      </c>
      <c r="BU226" s="208" t="s">
        <v>3201</v>
      </c>
      <c r="BV226" s="208" t="s">
        <v>3201</v>
      </c>
      <c r="BW226" s="208" t="s">
        <v>3201</v>
      </c>
      <c r="BX226" s="72" t="s">
        <v>3233</v>
      </c>
      <c r="BY226" s="207" t="s">
        <v>3232</v>
      </c>
      <c r="BZ226" s="207" t="s">
        <v>3231</v>
      </c>
      <c r="CA226" s="207" t="s">
        <v>3229</v>
      </c>
      <c r="CB226" s="207" t="s">
        <v>3230</v>
      </c>
      <c r="CC226" s="234" t="s">
        <v>3228</v>
      </c>
      <c r="CD226" s="208" t="s">
        <v>3136</v>
      </c>
      <c r="CE226" s="208" t="s">
        <v>3147</v>
      </c>
      <c r="CF226" s="208" t="s">
        <v>3254</v>
      </c>
      <c r="CG226" s="207" t="s">
        <v>3373</v>
      </c>
      <c r="CH226" s="208" t="s">
        <v>3239</v>
      </c>
      <c r="CI226" s="208" t="s">
        <v>3240</v>
      </c>
      <c r="CJ226" s="212" t="s">
        <v>3256</v>
      </c>
      <c r="CK226" s="208" t="s">
        <v>3243</v>
      </c>
      <c r="CL226" s="208" t="s">
        <v>3372</v>
      </c>
      <c r="CO226" s="208" t="s">
        <v>3251</v>
      </c>
      <c r="CP226" s="208" t="s">
        <v>3251</v>
      </c>
    </row>
    <row r="227" spans="1:94">
      <c r="A227">
        <v>75</v>
      </c>
      <c r="B227">
        <v>3</v>
      </c>
      <c r="C227" t="s">
        <v>189</v>
      </c>
      <c r="D227" t="s">
        <v>879</v>
      </c>
      <c r="E227">
        <f t="shared" si="7"/>
        <v>13</v>
      </c>
      <c r="F227" t="s">
        <v>210</v>
      </c>
      <c r="K227" s="1" t="s">
        <v>333</v>
      </c>
      <c r="L227" s="1">
        <f>VLOOKUP(K227,context!K$2:N$349,3,FALSE)</f>
        <v>0</v>
      </c>
      <c r="M227" s="1">
        <f>VLOOKUP(K227,context!K$2:N$349,4,FALSE)</f>
        <v>-1</v>
      </c>
      <c r="N227" s="205" t="s">
        <v>3164</v>
      </c>
      <c r="O227" s="211" t="s">
        <v>3147</v>
      </c>
      <c r="P227" s="209" t="s">
        <v>3147</v>
      </c>
      <c r="Q227" s="205" t="s">
        <v>3147</v>
      </c>
      <c r="Y227" s="208" t="s">
        <v>3139</v>
      </c>
      <c r="Z227" s="209" t="s">
        <v>3152</v>
      </c>
      <c r="AP227"/>
      <c r="BH227" s="210" t="s">
        <v>3198</v>
      </c>
      <c r="BI227" s="210" t="s">
        <v>3198</v>
      </c>
      <c r="BJ227" s="208" t="s">
        <v>3198</v>
      </c>
      <c r="BK227" s="208" t="s">
        <v>3198</v>
      </c>
      <c r="BL227" s="208" t="s">
        <v>3198</v>
      </c>
      <c r="BM227" s="208" t="s">
        <v>3198</v>
      </c>
      <c r="BN227" s="208" t="s">
        <v>3201</v>
      </c>
      <c r="BO227" s="208" t="s">
        <v>3259</v>
      </c>
      <c r="BP227" s="208" t="s">
        <v>3201</v>
      </c>
      <c r="BQ227" s="208" t="s">
        <v>3201</v>
      </c>
      <c r="BR227" s="208" t="s">
        <v>3201</v>
      </c>
      <c r="BS227" s="208" t="s">
        <v>3201</v>
      </c>
      <c r="BT227" s="208" t="s">
        <v>3201</v>
      </c>
      <c r="BU227" s="208" t="s">
        <v>3201</v>
      </c>
      <c r="BV227" s="208" t="s">
        <v>3201</v>
      </c>
      <c r="BW227" s="208" t="s">
        <v>3201</v>
      </c>
      <c r="BX227" s="72" t="s">
        <v>3233</v>
      </c>
      <c r="BY227" s="207" t="s">
        <v>3232</v>
      </c>
      <c r="BZ227" s="207" t="s">
        <v>3231</v>
      </c>
      <c r="CA227" s="207" t="s">
        <v>3229</v>
      </c>
      <c r="CB227" s="207" t="s">
        <v>3230</v>
      </c>
      <c r="CC227" s="234" t="s">
        <v>3228</v>
      </c>
      <c r="CD227" s="208" t="s">
        <v>3136</v>
      </c>
      <c r="CE227" s="208" t="s">
        <v>3147</v>
      </c>
      <c r="CF227" s="208" t="s">
        <v>3254</v>
      </c>
      <c r="CG227" s="207" t="s">
        <v>3373</v>
      </c>
      <c r="CH227" s="208" t="s">
        <v>3239</v>
      </c>
      <c r="CI227" s="208" t="s">
        <v>3240</v>
      </c>
      <c r="CJ227" s="212" t="s">
        <v>3256</v>
      </c>
      <c r="CK227" s="208" t="s">
        <v>3243</v>
      </c>
      <c r="CL227" s="208" t="s">
        <v>3372</v>
      </c>
      <c r="CO227" s="208" t="s">
        <v>3251</v>
      </c>
      <c r="CP227" s="208" t="s">
        <v>3251</v>
      </c>
    </row>
    <row r="228" spans="1:94">
      <c r="A228">
        <v>76</v>
      </c>
      <c r="B228">
        <v>3</v>
      </c>
      <c r="C228" t="s">
        <v>189</v>
      </c>
      <c r="D228" t="s">
        <v>210</v>
      </c>
      <c r="E228">
        <f t="shared" si="7"/>
        <v>13</v>
      </c>
      <c r="F228" t="s">
        <v>210</v>
      </c>
      <c r="K228" s="1" t="s">
        <v>2630</v>
      </c>
      <c r="L228" s="1">
        <f>VLOOKUP(K228,context!K$2:N$349,3,FALSE)</f>
        <v>0</v>
      </c>
      <c r="M228" s="1">
        <f>VLOOKUP(K228,context!K$2:N$349,4,FALSE)</f>
        <v>-1</v>
      </c>
      <c r="N228" s="205" t="s">
        <v>3164</v>
      </c>
      <c r="O228" s="211" t="s">
        <v>3147</v>
      </c>
      <c r="P228" s="209" t="s">
        <v>3147</v>
      </c>
      <c r="Q228" s="205" t="s">
        <v>3147</v>
      </c>
      <c r="Y228" s="208" t="s">
        <v>3139</v>
      </c>
      <c r="Z228" s="209" t="s">
        <v>3152</v>
      </c>
      <c r="AP228"/>
      <c r="BH228" s="210" t="s">
        <v>3198</v>
      </c>
      <c r="BI228" s="210" t="s">
        <v>3198</v>
      </c>
      <c r="BJ228" s="208" t="s">
        <v>3198</v>
      </c>
      <c r="BK228" s="208" t="s">
        <v>3198</v>
      </c>
      <c r="BL228" s="208" t="s">
        <v>3198</v>
      </c>
      <c r="BM228" s="208" t="s">
        <v>3198</v>
      </c>
      <c r="BN228" s="208" t="s">
        <v>3201</v>
      </c>
      <c r="BO228" s="208" t="s">
        <v>3259</v>
      </c>
      <c r="BP228" s="208" t="s">
        <v>3201</v>
      </c>
      <c r="BQ228" s="208" t="s">
        <v>3201</v>
      </c>
      <c r="BR228" s="208" t="s">
        <v>3201</v>
      </c>
      <c r="BS228" s="208" t="s">
        <v>3201</v>
      </c>
      <c r="BT228" s="208" t="s">
        <v>3201</v>
      </c>
      <c r="BU228" s="208" t="s">
        <v>3201</v>
      </c>
      <c r="BV228" s="208" t="s">
        <v>3201</v>
      </c>
      <c r="BW228" s="208" t="s">
        <v>3201</v>
      </c>
      <c r="BX228" s="72" t="s">
        <v>3233</v>
      </c>
      <c r="BY228" s="207" t="s">
        <v>3232</v>
      </c>
      <c r="BZ228" s="207" t="s">
        <v>3231</v>
      </c>
      <c r="CA228" s="207" t="s">
        <v>3229</v>
      </c>
      <c r="CB228" s="207" t="s">
        <v>3230</v>
      </c>
      <c r="CC228" s="234" t="s">
        <v>3228</v>
      </c>
      <c r="CD228" s="208" t="s">
        <v>3136</v>
      </c>
      <c r="CE228" s="208" t="s">
        <v>3147</v>
      </c>
      <c r="CF228" s="208" t="s">
        <v>3254</v>
      </c>
      <c r="CG228" s="207" t="s">
        <v>3373</v>
      </c>
      <c r="CH228" s="208" t="s">
        <v>3239</v>
      </c>
      <c r="CI228" s="208" t="s">
        <v>3240</v>
      </c>
      <c r="CJ228" s="212" t="s">
        <v>3256</v>
      </c>
      <c r="CK228" s="208" t="s">
        <v>3243</v>
      </c>
      <c r="CL228" s="208" t="s">
        <v>3372</v>
      </c>
      <c r="CO228" s="208" t="s">
        <v>3251</v>
      </c>
      <c r="CP228" s="208" t="s">
        <v>3251</v>
      </c>
    </row>
    <row r="229" spans="1:94">
      <c r="A229">
        <v>77</v>
      </c>
      <c r="B229">
        <v>3</v>
      </c>
      <c r="C229" t="s">
        <v>189</v>
      </c>
      <c r="D229" t="s">
        <v>879</v>
      </c>
      <c r="E229">
        <f t="shared" si="7"/>
        <v>13</v>
      </c>
      <c r="F229" t="s">
        <v>210</v>
      </c>
      <c r="K229" s="1" t="s">
        <v>1131</v>
      </c>
      <c r="L229" s="1">
        <f>VLOOKUP(K229,context!K$2:N$349,3,FALSE)</f>
        <v>0</v>
      </c>
      <c r="M229" s="1">
        <f>VLOOKUP(K229,context!K$2:N$349,4,FALSE)</f>
        <v>-1</v>
      </c>
      <c r="N229" s="205" t="s">
        <v>3164</v>
      </c>
      <c r="O229" s="211" t="s">
        <v>3147</v>
      </c>
      <c r="P229" s="209" t="s">
        <v>3147</v>
      </c>
      <c r="Q229" s="205" t="s">
        <v>3147</v>
      </c>
      <c r="Y229" s="208" t="s">
        <v>3139</v>
      </c>
      <c r="Z229" s="209" t="s">
        <v>3152</v>
      </c>
      <c r="AP229"/>
      <c r="BH229" s="210" t="s">
        <v>3198</v>
      </c>
      <c r="BI229" s="210" t="s">
        <v>3198</v>
      </c>
      <c r="BJ229" s="208" t="s">
        <v>3198</v>
      </c>
      <c r="BK229" s="208" t="s">
        <v>3198</v>
      </c>
      <c r="BL229" s="208" t="s">
        <v>3198</v>
      </c>
      <c r="BM229" s="208" t="s">
        <v>3198</v>
      </c>
      <c r="BN229" s="208" t="s">
        <v>3201</v>
      </c>
      <c r="BO229" s="208" t="s">
        <v>3259</v>
      </c>
      <c r="BP229" s="208" t="s">
        <v>3201</v>
      </c>
      <c r="BQ229" s="208" t="s">
        <v>3201</v>
      </c>
      <c r="BR229" s="208" t="s">
        <v>3201</v>
      </c>
      <c r="BS229" s="208" t="s">
        <v>3201</v>
      </c>
      <c r="BT229" s="208" t="s">
        <v>3201</v>
      </c>
      <c r="BU229" s="208" t="s">
        <v>3201</v>
      </c>
      <c r="BV229" s="208" t="s">
        <v>3201</v>
      </c>
      <c r="BW229" s="208" t="s">
        <v>3201</v>
      </c>
      <c r="BX229" s="72" t="s">
        <v>3233</v>
      </c>
      <c r="BY229" s="207" t="s">
        <v>3232</v>
      </c>
      <c r="BZ229" s="207" t="s">
        <v>3231</v>
      </c>
      <c r="CA229" s="207" t="s">
        <v>3229</v>
      </c>
      <c r="CB229" s="207" t="s">
        <v>3230</v>
      </c>
      <c r="CC229" s="234" t="s">
        <v>3228</v>
      </c>
      <c r="CD229" s="208" t="s">
        <v>3136</v>
      </c>
      <c r="CE229" s="208" t="s">
        <v>3147</v>
      </c>
      <c r="CF229" s="208" t="s">
        <v>3254</v>
      </c>
      <c r="CG229" s="207" t="s">
        <v>3373</v>
      </c>
      <c r="CH229" s="208" t="s">
        <v>3239</v>
      </c>
      <c r="CI229" s="208" t="s">
        <v>3240</v>
      </c>
      <c r="CJ229" s="212" t="s">
        <v>3256</v>
      </c>
      <c r="CK229" s="208" t="s">
        <v>3243</v>
      </c>
      <c r="CL229" s="208" t="s">
        <v>3372</v>
      </c>
      <c r="CO229" s="208" t="s">
        <v>3251</v>
      </c>
      <c r="CP229" s="208" t="s">
        <v>3251</v>
      </c>
    </row>
    <row r="230" spans="1:94">
      <c r="A230">
        <v>78</v>
      </c>
      <c r="B230">
        <v>3</v>
      </c>
      <c r="C230" t="s">
        <v>189</v>
      </c>
      <c r="D230" t="s">
        <v>879</v>
      </c>
      <c r="E230">
        <f t="shared" si="7"/>
        <v>13</v>
      </c>
      <c r="F230" t="s">
        <v>210</v>
      </c>
      <c r="K230" s="1" t="s">
        <v>2374</v>
      </c>
      <c r="L230" s="1">
        <f>VLOOKUP(K230,context!K$2:N$349,3,FALSE)</f>
        <v>0</v>
      </c>
      <c r="M230" s="1">
        <f>VLOOKUP(K230,context!K$2:N$349,4,FALSE)</f>
        <v>-1</v>
      </c>
      <c r="N230" s="205" t="s">
        <v>3164</v>
      </c>
      <c r="O230" s="211" t="s">
        <v>3147</v>
      </c>
      <c r="P230" s="209" t="s">
        <v>3147</v>
      </c>
      <c r="Q230" s="205" t="s">
        <v>3147</v>
      </c>
      <c r="Y230" s="208" t="s">
        <v>3139</v>
      </c>
      <c r="Z230" s="209" t="s">
        <v>3152</v>
      </c>
      <c r="AP230"/>
      <c r="BH230" s="210" t="s">
        <v>3198</v>
      </c>
      <c r="BI230" s="210" t="s">
        <v>3198</v>
      </c>
      <c r="BJ230" s="208" t="s">
        <v>3198</v>
      </c>
      <c r="BK230" s="208" t="s">
        <v>3198</v>
      </c>
      <c r="BL230" s="208" t="s">
        <v>3198</v>
      </c>
      <c r="BM230" s="208" t="s">
        <v>3198</v>
      </c>
      <c r="BN230" s="208" t="s">
        <v>3201</v>
      </c>
      <c r="BO230" s="208" t="s">
        <v>3259</v>
      </c>
      <c r="BP230" s="208" t="s">
        <v>3201</v>
      </c>
      <c r="BQ230" s="208" t="s">
        <v>3201</v>
      </c>
      <c r="BR230" s="208" t="s">
        <v>3201</v>
      </c>
      <c r="BS230" s="208" t="s">
        <v>3201</v>
      </c>
      <c r="BT230" s="208" t="s">
        <v>3201</v>
      </c>
      <c r="BU230" s="208" t="s">
        <v>3201</v>
      </c>
      <c r="BV230" s="208" t="s">
        <v>3201</v>
      </c>
      <c r="BW230" s="208" t="s">
        <v>3201</v>
      </c>
      <c r="BX230" s="72" t="s">
        <v>3233</v>
      </c>
      <c r="BY230" s="207" t="s">
        <v>3232</v>
      </c>
      <c r="BZ230" s="207" t="s">
        <v>3231</v>
      </c>
      <c r="CA230" s="207" t="s">
        <v>3229</v>
      </c>
      <c r="CB230" s="207" t="s">
        <v>3230</v>
      </c>
      <c r="CC230" s="234" t="s">
        <v>3228</v>
      </c>
      <c r="CD230" s="208" t="s">
        <v>3136</v>
      </c>
      <c r="CE230" s="208" t="s">
        <v>3147</v>
      </c>
      <c r="CF230" s="208" t="s">
        <v>3254</v>
      </c>
      <c r="CG230" s="207" t="s">
        <v>3373</v>
      </c>
      <c r="CH230" s="208" t="s">
        <v>3239</v>
      </c>
      <c r="CI230" s="208" t="s">
        <v>3240</v>
      </c>
      <c r="CJ230" s="212" t="s">
        <v>3256</v>
      </c>
      <c r="CK230" s="208" t="s">
        <v>3243</v>
      </c>
      <c r="CL230" s="208" t="s">
        <v>3372</v>
      </c>
      <c r="CO230" s="208" t="s">
        <v>3251</v>
      </c>
      <c r="CP230" s="208" t="s">
        <v>3251</v>
      </c>
    </row>
    <row r="231" spans="1:94">
      <c r="A231">
        <v>83</v>
      </c>
      <c r="B231">
        <v>3</v>
      </c>
      <c r="C231" t="s">
        <v>189</v>
      </c>
      <c r="D231" t="s">
        <v>879</v>
      </c>
      <c r="E231">
        <f t="shared" si="7"/>
        <v>13</v>
      </c>
      <c r="F231" t="s">
        <v>210</v>
      </c>
      <c r="K231" s="1" t="s">
        <v>2640</v>
      </c>
      <c r="L231" s="1">
        <f>VLOOKUP(K231,context!K$2:N$349,3,FALSE)</f>
        <v>0</v>
      </c>
      <c r="M231" s="1">
        <f>VLOOKUP(K231,context!K$2:N$349,4,FALSE)</f>
        <v>-1</v>
      </c>
      <c r="N231" s="205" t="s">
        <v>3164</v>
      </c>
      <c r="O231" s="211" t="s">
        <v>3147</v>
      </c>
      <c r="P231" s="209" t="s">
        <v>3147</v>
      </c>
      <c r="Q231" s="205" t="s">
        <v>3147</v>
      </c>
      <c r="Y231" s="208" t="s">
        <v>3139</v>
      </c>
      <c r="Z231" s="209" t="s">
        <v>3152</v>
      </c>
      <c r="AP231"/>
      <c r="BH231" s="210" t="s">
        <v>3198</v>
      </c>
      <c r="BI231" s="210" t="s">
        <v>3198</v>
      </c>
      <c r="BJ231" s="208" t="s">
        <v>3198</v>
      </c>
      <c r="BK231" s="208" t="s">
        <v>3198</v>
      </c>
      <c r="BL231" s="208" t="s">
        <v>3198</v>
      </c>
      <c r="BM231" s="208" t="s">
        <v>3198</v>
      </c>
      <c r="BN231" s="208" t="s">
        <v>3201</v>
      </c>
      <c r="BO231" s="208" t="s">
        <v>3259</v>
      </c>
      <c r="BP231" s="208" t="s">
        <v>3201</v>
      </c>
      <c r="BQ231" s="208" t="s">
        <v>3201</v>
      </c>
      <c r="BR231" s="208" t="s">
        <v>3201</v>
      </c>
      <c r="BS231" s="208" t="s">
        <v>3201</v>
      </c>
      <c r="BT231" s="208" t="s">
        <v>3201</v>
      </c>
      <c r="BU231" s="208" t="s">
        <v>3201</v>
      </c>
      <c r="BV231" s="208" t="s">
        <v>3201</v>
      </c>
      <c r="BW231" s="208" t="s">
        <v>3201</v>
      </c>
      <c r="BX231" s="72" t="s">
        <v>3233</v>
      </c>
      <c r="BY231" s="207" t="s">
        <v>3232</v>
      </c>
      <c r="BZ231" s="207" t="s">
        <v>3231</v>
      </c>
      <c r="CA231" s="207" t="s">
        <v>3229</v>
      </c>
      <c r="CB231" s="207" t="s">
        <v>3230</v>
      </c>
      <c r="CC231" s="234" t="s">
        <v>3228</v>
      </c>
      <c r="CD231" s="208" t="s">
        <v>3136</v>
      </c>
      <c r="CE231" s="208" t="s">
        <v>3147</v>
      </c>
      <c r="CF231" s="208" t="s">
        <v>3254</v>
      </c>
      <c r="CG231" s="207" t="s">
        <v>3373</v>
      </c>
      <c r="CH231" s="208" t="s">
        <v>3239</v>
      </c>
      <c r="CI231" s="208" t="s">
        <v>3240</v>
      </c>
      <c r="CJ231" s="212" t="s">
        <v>3256</v>
      </c>
      <c r="CK231" s="208" t="s">
        <v>3243</v>
      </c>
      <c r="CL231" s="208" t="s">
        <v>3372</v>
      </c>
      <c r="CO231" s="208" t="s">
        <v>3251</v>
      </c>
      <c r="CP231" s="208" t="s">
        <v>3251</v>
      </c>
    </row>
    <row r="232" spans="1:94">
      <c r="A232">
        <v>90</v>
      </c>
      <c r="B232">
        <v>3</v>
      </c>
      <c r="C232" t="s">
        <v>189</v>
      </c>
      <c r="D232" t="s">
        <v>231</v>
      </c>
      <c r="E232" t="e">
        <f>IF(F232=#REF!,#REF!,#REF!+1)</f>
        <v>#REF!</v>
      </c>
      <c r="F232" t="s">
        <v>231</v>
      </c>
      <c r="K232" s="1" t="s">
        <v>1203</v>
      </c>
      <c r="L232" s="1">
        <f>VLOOKUP(K232,context!K$2:N$349,3,FALSE)</f>
        <v>0</v>
      </c>
      <c r="M232" s="1">
        <f>VLOOKUP(K232,context!K$2:N$349,4,FALSE)</f>
        <v>-1</v>
      </c>
      <c r="N232" s="205" t="s">
        <v>3164</v>
      </c>
      <c r="O232" s="211" t="s">
        <v>3147</v>
      </c>
      <c r="P232" s="209" t="s">
        <v>3147</v>
      </c>
      <c r="Q232" s="205" t="s">
        <v>3147</v>
      </c>
      <c r="Y232" s="208" t="s">
        <v>3139</v>
      </c>
      <c r="Z232" s="209" t="s">
        <v>3152</v>
      </c>
      <c r="AP232"/>
      <c r="BH232" s="210" t="s">
        <v>3198</v>
      </c>
      <c r="BI232" s="210" t="s">
        <v>3198</v>
      </c>
      <c r="BJ232" s="208" t="s">
        <v>3198</v>
      </c>
      <c r="BK232" s="208" t="s">
        <v>3198</v>
      </c>
      <c r="BL232" s="208" t="s">
        <v>3198</v>
      </c>
      <c r="BM232" s="208" t="s">
        <v>3198</v>
      </c>
      <c r="BN232" s="208" t="s">
        <v>3201</v>
      </c>
      <c r="BO232" s="208" t="s">
        <v>3259</v>
      </c>
      <c r="BP232" s="208" t="s">
        <v>3201</v>
      </c>
      <c r="BQ232" s="208" t="s">
        <v>3201</v>
      </c>
      <c r="BR232" s="208" t="s">
        <v>3201</v>
      </c>
      <c r="BS232" s="208" t="s">
        <v>3201</v>
      </c>
      <c r="BT232" s="208" t="s">
        <v>3201</v>
      </c>
      <c r="BU232" s="208" t="s">
        <v>3201</v>
      </c>
      <c r="BV232" s="208" t="s">
        <v>3201</v>
      </c>
      <c r="BW232" s="208" t="s">
        <v>3201</v>
      </c>
      <c r="BX232" s="72" t="s">
        <v>3233</v>
      </c>
      <c r="BY232" s="207" t="s">
        <v>3232</v>
      </c>
      <c r="BZ232" s="207" t="s">
        <v>3231</v>
      </c>
      <c r="CA232" s="207" t="s">
        <v>3229</v>
      </c>
      <c r="CB232" s="207" t="s">
        <v>3230</v>
      </c>
      <c r="CC232" s="234" t="s">
        <v>3228</v>
      </c>
      <c r="CD232" s="208" t="s">
        <v>3136</v>
      </c>
      <c r="CE232" s="208" t="s">
        <v>3147</v>
      </c>
      <c r="CF232" s="208" t="s">
        <v>3254</v>
      </c>
      <c r="CG232" s="207" t="s">
        <v>3373</v>
      </c>
      <c r="CH232" s="208" t="s">
        <v>3239</v>
      </c>
      <c r="CI232" s="208" t="s">
        <v>3240</v>
      </c>
      <c r="CJ232" s="212" t="s">
        <v>3256</v>
      </c>
      <c r="CK232" s="208" t="s">
        <v>3243</v>
      </c>
      <c r="CL232" s="208" t="s">
        <v>3372</v>
      </c>
      <c r="CO232" s="208" t="s">
        <v>3251</v>
      </c>
      <c r="CP232" s="208" t="s">
        <v>3251</v>
      </c>
    </row>
    <row r="233" spans="1:94">
      <c r="A233">
        <v>94</v>
      </c>
      <c r="B233">
        <v>3</v>
      </c>
      <c r="C233" t="s">
        <v>189</v>
      </c>
      <c r="D233" t="s">
        <v>231</v>
      </c>
      <c r="E233" t="e">
        <f>IF(F233=F232,E232,E232+1)</f>
        <v>#REF!</v>
      </c>
      <c r="F233" t="s">
        <v>231</v>
      </c>
      <c r="K233" s="1" t="s">
        <v>890</v>
      </c>
      <c r="L233" s="1">
        <f>VLOOKUP(K233,context!K$2:N$349,3,FALSE)</f>
        <v>0</v>
      </c>
      <c r="M233" s="1">
        <f>VLOOKUP(K233,context!K$2:N$349,4,FALSE)</f>
        <v>-1</v>
      </c>
      <c r="N233" s="205" t="s">
        <v>3164</v>
      </c>
      <c r="O233" s="211" t="s">
        <v>3147</v>
      </c>
      <c r="P233" s="209" t="s">
        <v>3147</v>
      </c>
      <c r="Q233" s="205" t="s">
        <v>3147</v>
      </c>
      <c r="Y233" s="208" t="s">
        <v>3139</v>
      </c>
      <c r="Z233" s="209" t="s">
        <v>3152</v>
      </c>
      <c r="AP233"/>
      <c r="BH233" s="210" t="s">
        <v>3198</v>
      </c>
      <c r="BI233" s="210" t="s">
        <v>3198</v>
      </c>
      <c r="BJ233" s="208" t="s">
        <v>3198</v>
      </c>
      <c r="BK233" s="208" t="s">
        <v>3198</v>
      </c>
      <c r="BL233" s="208" t="s">
        <v>3198</v>
      </c>
      <c r="BM233" s="208" t="s">
        <v>3198</v>
      </c>
      <c r="BN233" s="208" t="s">
        <v>3201</v>
      </c>
      <c r="BO233" s="208" t="s">
        <v>3259</v>
      </c>
      <c r="BP233" s="208" t="s">
        <v>3201</v>
      </c>
      <c r="BQ233" s="208" t="s">
        <v>3201</v>
      </c>
      <c r="BR233" s="208" t="s">
        <v>3201</v>
      </c>
      <c r="BS233" s="208" t="s">
        <v>3201</v>
      </c>
      <c r="BT233" s="208" t="s">
        <v>3201</v>
      </c>
      <c r="BU233" s="208" t="s">
        <v>3201</v>
      </c>
      <c r="BV233" s="208" t="s">
        <v>3201</v>
      </c>
      <c r="BW233" s="208" t="s">
        <v>3201</v>
      </c>
      <c r="BX233" s="72" t="s">
        <v>3233</v>
      </c>
      <c r="BY233" s="207" t="s">
        <v>3232</v>
      </c>
      <c r="BZ233" s="207" t="s">
        <v>3231</v>
      </c>
      <c r="CA233" s="207" t="s">
        <v>3229</v>
      </c>
      <c r="CB233" s="207" t="s">
        <v>3230</v>
      </c>
      <c r="CC233" s="234" t="s">
        <v>3228</v>
      </c>
      <c r="CD233" s="208" t="s">
        <v>3136</v>
      </c>
      <c r="CE233" s="208" t="s">
        <v>3147</v>
      </c>
      <c r="CF233" s="208" t="s">
        <v>3254</v>
      </c>
      <c r="CG233" s="207" t="s">
        <v>3373</v>
      </c>
      <c r="CH233" s="208" t="s">
        <v>3239</v>
      </c>
      <c r="CI233" s="208" t="s">
        <v>3240</v>
      </c>
      <c r="CJ233" s="212" t="s">
        <v>3256</v>
      </c>
      <c r="CK233" s="208" t="s">
        <v>3243</v>
      </c>
      <c r="CL233" s="208" t="s">
        <v>3372</v>
      </c>
      <c r="CO233" s="208" t="s">
        <v>3251</v>
      </c>
      <c r="CP233" s="208" t="s">
        <v>3251</v>
      </c>
    </row>
    <row r="234" spans="1:94">
      <c r="A234">
        <v>96</v>
      </c>
      <c r="B234">
        <v>9</v>
      </c>
      <c r="C234" t="s">
        <v>248</v>
      </c>
      <c r="D234" t="s">
        <v>66</v>
      </c>
      <c r="E234" t="e">
        <f>IF(F234=#REF!,#REF!,#REF!+1)</f>
        <v>#REF!</v>
      </c>
      <c r="F234" t="s">
        <v>66</v>
      </c>
      <c r="K234" s="1" t="s">
        <v>2574</v>
      </c>
      <c r="L234" s="1">
        <f>VLOOKUP(K234,context!K$2:N$349,3,FALSE)</f>
        <v>0</v>
      </c>
      <c r="M234" s="1">
        <f>VLOOKUP(K234,context!K$2:N$349,4,FALSE)</f>
        <v>-1</v>
      </c>
      <c r="N234" s="205" t="s">
        <v>3164</v>
      </c>
      <c r="O234" s="211" t="s">
        <v>3147</v>
      </c>
      <c r="P234" s="209" t="s">
        <v>3147</v>
      </c>
      <c r="Q234" s="205" t="s">
        <v>3147</v>
      </c>
      <c r="Y234" s="208" t="s">
        <v>3139</v>
      </c>
      <c r="Z234" s="209" t="s">
        <v>3152</v>
      </c>
      <c r="AP234"/>
      <c r="BH234" s="210" t="s">
        <v>3198</v>
      </c>
      <c r="BI234" s="210" t="s">
        <v>3198</v>
      </c>
      <c r="BJ234" s="208" t="s">
        <v>3198</v>
      </c>
      <c r="BK234" s="208" t="s">
        <v>3198</v>
      </c>
      <c r="BL234" s="208" t="s">
        <v>3198</v>
      </c>
      <c r="BM234" s="208" t="s">
        <v>3198</v>
      </c>
      <c r="BN234" s="208" t="s">
        <v>3201</v>
      </c>
      <c r="BO234" s="208" t="s">
        <v>3259</v>
      </c>
      <c r="BP234" s="208" t="s">
        <v>3201</v>
      </c>
      <c r="BQ234" s="208" t="s">
        <v>3201</v>
      </c>
      <c r="BR234" s="208" t="s">
        <v>3201</v>
      </c>
      <c r="BS234" s="208" t="s">
        <v>3201</v>
      </c>
      <c r="BT234" s="208" t="s">
        <v>3201</v>
      </c>
      <c r="BU234" s="208" t="s">
        <v>3201</v>
      </c>
      <c r="BV234" s="208" t="s">
        <v>3201</v>
      </c>
      <c r="BW234" s="208" t="s">
        <v>3201</v>
      </c>
      <c r="BX234" s="72" t="s">
        <v>3233</v>
      </c>
      <c r="BY234" s="207" t="s">
        <v>3232</v>
      </c>
      <c r="BZ234" s="207" t="s">
        <v>3231</v>
      </c>
      <c r="CA234" s="207" t="s">
        <v>3229</v>
      </c>
      <c r="CB234" s="207" t="s">
        <v>3230</v>
      </c>
      <c r="CC234" s="234" t="s">
        <v>3228</v>
      </c>
      <c r="CD234" s="208" t="s">
        <v>3136</v>
      </c>
      <c r="CE234" s="208" t="s">
        <v>3147</v>
      </c>
      <c r="CF234" s="208" t="s">
        <v>3254</v>
      </c>
      <c r="CG234" s="207" t="s">
        <v>3373</v>
      </c>
      <c r="CH234" s="208" t="s">
        <v>3239</v>
      </c>
      <c r="CI234" s="208" t="s">
        <v>3240</v>
      </c>
      <c r="CJ234" s="212" t="s">
        <v>3256</v>
      </c>
      <c r="CK234" s="208" t="s">
        <v>3243</v>
      </c>
      <c r="CL234" s="208" t="s">
        <v>3372</v>
      </c>
      <c r="CO234" s="208" t="s">
        <v>3251</v>
      </c>
      <c r="CP234" s="208" t="s">
        <v>3251</v>
      </c>
    </row>
    <row r="235" spans="1:94">
      <c r="A235">
        <v>98</v>
      </c>
      <c r="B235">
        <v>9</v>
      </c>
      <c r="C235" t="s">
        <v>248</v>
      </c>
      <c r="D235" t="s">
        <v>66</v>
      </c>
      <c r="E235" t="e">
        <f t="shared" ref="E235:E243" si="8">IF(F235=F234,E234,E234+1)</f>
        <v>#REF!</v>
      </c>
      <c r="F235" t="s">
        <v>66</v>
      </c>
      <c r="K235" s="1" t="s">
        <v>1900</v>
      </c>
      <c r="L235" s="1">
        <f>VLOOKUP(K235,context!K$2:N$349,3,FALSE)</f>
        <v>0</v>
      </c>
      <c r="M235" s="1">
        <f>VLOOKUP(K235,context!K$2:N$349,4,FALSE)</f>
        <v>-1</v>
      </c>
      <c r="N235" s="205" t="s">
        <v>3164</v>
      </c>
      <c r="O235" s="211" t="s">
        <v>3147</v>
      </c>
      <c r="P235" s="209" t="s">
        <v>3147</v>
      </c>
      <c r="Q235" s="205" t="s">
        <v>3147</v>
      </c>
      <c r="Y235" s="208" t="s">
        <v>3139</v>
      </c>
      <c r="Z235" s="209" t="s">
        <v>3152</v>
      </c>
      <c r="AP235"/>
      <c r="BH235" s="210" t="s">
        <v>3198</v>
      </c>
      <c r="BI235" s="210" t="s">
        <v>3198</v>
      </c>
      <c r="BJ235" s="208" t="s">
        <v>3198</v>
      </c>
      <c r="BK235" s="208" t="s">
        <v>3198</v>
      </c>
      <c r="BL235" s="208" t="s">
        <v>3198</v>
      </c>
      <c r="BM235" s="208" t="s">
        <v>3198</v>
      </c>
      <c r="BN235" s="208" t="s">
        <v>3201</v>
      </c>
      <c r="BO235" s="208" t="s">
        <v>3259</v>
      </c>
      <c r="BP235" s="208" t="s">
        <v>3201</v>
      </c>
      <c r="BQ235" s="208" t="s">
        <v>3201</v>
      </c>
      <c r="BR235" s="208" t="s">
        <v>3201</v>
      </c>
      <c r="BS235" s="208" t="s">
        <v>3201</v>
      </c>
      <c r="BT235" s="208" t="s">
        <v>3201</v>
      </c>
      <c r="BU235" s="208" t="s">
        <v>3201</v>
      </c>
      <c r="BV235" s="208" t="s">
        <v>3201</v>
      </c>
      <c r="BW235" s="208" t="s">
        <v>3201</v>
      </c>
      <c r="BX235" s="72" t="s">
        <v>3233</v>
      </c>
      <c r="BY235" s="207" t="s">
        <v>3232</v>
      </c>
      <c r="BZ235" s="207" t="s">
        <v>3231</v>
      </c>
      <c r="CA235" s="207" t="s">
        <v>3229</v>
      </c>
      <c r="CB235" s="207" t="s">
        <v>3230</v>
      </c>
      <c r="CC235" s="234" t="s">
        <v>3228</v>
      </c>
      <c r="CD235" s="208" t="s">
        <v>3136</v>
      </c>
      <c r="CE235" s="208" t="s">
        <v>3147</v>
      </c>
      <c r="CF235" s="208" t="s">
        <v>3254</v>
      </c>
      <c r="CG235" s="207" t="s">
        <v>3373</v>
      </c>
      <c r="CH235" s="208" t="s">
        <v>3239</v>
      </c>
      <c r="CI235" s="208" t="s">
        <v>3240</v>
      </c>
      <c r="CJ235" s="212" t="s">
        <v>3256</v>
      </c>
      <c r="CK235" s="208" t="s">
        <v>3243</v>
      </c>
      <c r="CL235" s="208" t="s">
        <v>3372</v>
      </c>
      <c r="CO235" s="208" t="s">
        <v>3251</v>
      </c>
      <c r="CP235" s="208" t="s">
        <v>3251</v>
      </c>
    </row>
    <row r="236" spans="1:94">
      <c r="A236">
        <v>101</v>
      </c>
      <c r="B236">
        <v>4</v>
      </c>
      <c r="C236" t="s">
        <v>65</v>
      </c>
      <c r="D236" t="s">
        <v>235</v>
      </c>
      <c r="E236" t="e">
        <f t="shared" si="8"/>
        <v>#REF!</v>
      </c>
      <c r="F236" t="s">
        <v>235</v>
      </c>
      <c r="K236" s="1" t="s">
        <v>2311</v>
      </c>
      <c r="L236" s="1">
        <f>VLOOKUP(K236,context!K$2:N$349,3,FALSE)</f>
        <v>0</v>
      </c>
      <c r="M236" s="1">
        <f>VLOOKUP(K236,context!K$2:N$349,4,FALSE)</f>
        <v>-1</v>
      </c>
      <c r="N236" s="205" t="s">
        <v>3164</v>
      </c>
      <c r="O236" s="211" t="s">
        <v>3147</v>
      </c>
      <c r="P236" s="209" t="s">
        <v>3147</v>
      </c>
      <c r="Q236" s="205" t="s">
        <v>3147</v>
      </c>
      <c r="Y236" s="208" t="s">
        <v>3139</v>
      </c>
      <c r="Z236" s="209" t="s">
        <v>3152</v>
      </c>
      <c r="AP236"/>
      <c r="BH236" s="210" t="s">
        <v>3198</v>
      </c>
      <c r="BI236" s="210" t="s">
        <v>3198</v>
      </c>
      <c r="BJ236" s="208" t="s">
        <v>3198</v>
      </c>
      <c r="BK236" s="208" t="s">
        <v>3198</v>
      </c>
      <c r="BL236" s="208" t="s">
        <v>3198</v>
      </c>
      <c r="BM236" s="208" t="s">
        <v>3198</v>
      </c>
      <c r="BN236" s="208" t="s">
        <v>3201</v>
      </c>
      <c r="BO236" s="208" t="s">
        <v>3259</v>
      </c>
      <c r="BP236" s="208" t="s">
        <v>3201</v>
      </c>
      <c r="BQ236" s="208" t="s">
        <v>3201</v>
      </c>
      <c r="BR236" s="208" t="s">
        <v>3201</v>
      </c>
      <c r="BS236" s="208" t="s">
        <v>3201</v>
      </c>
      <c r="BT236" s="208" t="s">
        <v>3201</v>
      </c>
      <c r="BU236" s="208" t="s">
        <v>3201</v>
      </c>
      <c r="BV236" s="208" t="s">
        <v>3201</v>
      </c>
      <c r="BW236" s="208" t="s">
        <v>3201</v>
      </c>
      <c r="BX236" s="72" t="s">
        <v>3233</v>
      </c>
      <c r="BY236" s="207" t="s">
        <v>3232</v>
      </c>
      <c r="BZ236" s="207" t="s">
        <v>3231</v>
      </c>
      <c r="CA236" s="207" t="s">
        <v>3229</v>
      </c>
      <c r="CB236" s="207" t="s">
        <v>3230</v>
      </c>
      <c r="CC236" s="234" t="s">
        <v>3228</v>
      </c>
      <c r="CD236" s="208" t="s">
        <v>3136</v>
      </c>
      <c r="CE236" s="208" t="s">
        <v>3147</v>
      </c>
      <c r="CF236" s="208" t="s">
        <v>3254</v>
      </c>
      <c r="CG236" s="207" t="s">
        <v>3373</v>
      </c>
      <c r="CH236" s="208" t="s">
        <v>3239</v>
      </c>
      <c r="CI236" s="208" t="s">
        <v>3240</v>
      </c>
      <c r="CJ236" s="212" t="s">
        <v>3256</v>
      </c>
      <c r="CK236" s="208" t="s">
        <v>3243</v>
      </c>
      <c r="CL236" s="208" t="s">
        <v>3372</v>
      </c>
      <c r="CO236" s="208" t="s">
        <v>3251</v>
      </c>
      <c r="CP236" s="208" t="s">
        <v>3251</v>
      </c>
    </row>
    <row r="237" spans="1:94">
      <c r="A237">
        <v>104</v>
      </c>
      <c r="B237">
        <v>4</v>
      </c>
      <c r="C237" t="s">
        <v>65</v>
      </c>
      <c r="D237" t="s">
        <v>235</v>
      </c>
      <c r="E237" t="e">
        <f t="shared" si="8"/>
        <v>#REF!</v>
      </c>
      <c r="F237" t="s">
        <v>235</v>
      </c>
      <c r="K237" s="1" t="s">
        <v>2575</v>
      </c>
      <c r="L237" s="1">
        <f>VLOOKUP(K237,context!K$2:N$349,3,FALSE)</f>
        <v>0</v>
      </c>
      <c r="M237" s="1">
        <f>VLOOKUP(K237,context!K$2:N$349,4,FALSE)</f>
        <v>-1</v>
      </c>
      <c r="N237" s="205" t="s">
        <v>3164</v>
      </c>
      <c r="O237" s="211" t="s">
        <v>3147</v>
      </c>
      <c r="P237" s="209" t="s">
        <v>3147</v>
      </c>
      <c r="Q237" s="205" t="s">
        <v>3147</v>
      </c>
      <c r="Y237" s="208" t="s">
        <v>3139</v>
      </c>
      <c r="Z237" s="209" t="s">
        <v>3152</v>
      </c>
      <c r="AP237"/>
      <c r="BH237" s="210" t="s">
        <v>3198</v>
      </c>
      <c r="BI237" s="210" t="s">
        <v>3198</v>
      </c>
      <c r="BJ237" s="208" t="s">
        <v>3198</v>
      </c>
      <c r="BK237" s="208" t="s">
        <v>3198</v>
      </c>
      <c r="BL237" s="208" t="s">
        <v>3198</v>
      </c>
      <c r="BM237" s="208" t="s">
        <v>3198</v>
      </c>
      <c r="BN237" s="208" t="s">
        <v>3201</v>
      </c>
      <c r="BO237" s="208" t="s">
        <v>3259</v>
      </c>
      <c r="BP237" s="208" t="s">
        <v>3201</v>
      </c>
      <c r="BQ237" s="208" t="s">
        <v>3201</v>
      </c>
      <c r="BR237" s="208" t="s">
        <v>3201</v>
      </c>
      <c r="BS237" s="208" t="s">
        <v>3201</v>
      </c>
      <c r="BT237" s="208" t="s">
        <v>3201</v>
      </c>
      <c r="BU237" s="208" t="s">
        <v>3201</v>
      </c>
      <c r="BV237" s="208" t="s">
        <v>3201</v>
      </c>
      <c r="BW237" s="208" t="s">
        <v>3201</v>
      </c>
      <c r="BX237" s="72" t="s">
        <v>3233</v>
      </c>
      <c r="BY237" s="207" t="s">
        <v>3232</v>
      </c>
      <c r="BZ237" s="207" t="s">
        <v>3231</v>
      </c>
      <c r="CA237" s="207" t="s">
        <v>3229</v>
      </c>
      <c r="CB237" s="207" t="s">
        <v>3230</v>
      </c>
      <c r="CC237" s="234" t="s">
        <v>3228</v>
      </c>
      <c r="CD237" s="208" t="s">
        <v>3136</v>
      </c>
      <c r="CE237" s="208" t="s">
        <v>3147</v>
      </c>
      <c r="CF237" s="208" t="s">
        <v>3254</v>
      </c>
      <c r="CG237" s="207" t="s">
        <v>3373</v>
      </c>
      <c r="CH237" s="208" t="s">
        <v>3239</v>
      </c>
      <c r="CI237" s="208" t="s">
        <v>3240</v>
      </c>
      <c r="CJ237" s="212" t="s">
        <v>3256</v>
      </c>
      <c r="CK237" s="208" t="s">
        <v>3243</v>
      </c>
      <c r="CL237" s="208" t="s">
        <v>3372</v>
      </c>
      <c r="CO237" s="208" t="s">
        <v>3251</v>
      </c>
      <c r="CP237" s="208" t="s">
        <v>3251</v>
      </c>
    </row>
    <row r="238" spans="1:94">
      <c r="A238">
        <v>105</v>
      </c>
      <c r="B238">
        <v>4</v>
      </c>
      <c r="C238" t="s">
        <v>65</v>
      </c>
      <c r="D238" t="s">
        <v>235</v>
      </c>
      <c r="E238" t="e">
        <f t="shared" si="8"/>
        <v>#REF!</v>
      </c>
      <c r="F238" t="s">
        <v>235</v>
      </c>
      <c r="K238" s="1" t="s">
        <v>2576</v>
      </c>
      <c r="L238" s="1">
        <f>VLOOKUP(K238,context!K$2:N$349,3,FALSE)</f>
        <v>0</v>
      </c>
      <c r="M238" s="1">
        <f>VLOOKUP(K238,context!K$2:N$349,4,FALSE)</f>
        <v>-1</v>
      </c>
      <c r="N238" s="205" t="s">
        <v>3164</v>
      </c>
      <c r="O238" s="211" t="s">
        <v>3147</v>
      </c>
      <c r="P238" s="209" t="s">
        <v>3147</v>
      </c>
      <c r="Q238" s="205" t="s">
        <v>3147</v>
      </c>
      <c r="Y238" s="208" t="s">
        <v>3139</v>
      </c>
      <c r="Z238" s="209" t="s">
        <v>3152</v>
      </c>
      <c r="AP238"/>
      <c r="BH238" s="210" t="s">
        <v>3198</v>
      </c>
      <c r="BI238" s="210" t="s">
        <v>3198</v>
      </c>
      <c r="BJ238" s="208" t="s">
        <v>3198</v>
      </c>
      <c r="BK238" s="208" t="s">
        <v>3198</v>
      </c>
      <c r="BL238" s="208" t="s">
        <v>3198</v>
      </c>
      <c r="BM238" s="208" t="s">
        <v>3198</v>
      </c>
      <c r="BN238" s="208" t="s">
        <v>3201</v>
      </c>
      <c r="BO238" s="208" t="s">
        <v>3259</v>
      </c>
      <c r="BP238" s="208" t="s">
        <v>3201</v>
      </c>
      <c r="BQ238" s="208" t="s">
        <v>3201</v>
      </c>
      <c r="BR238" s="208" t="s">
        <v>3201</v>
      </c>
      <c r="BS238" s="208" t="s">
        <v>3201</v>
      </c>
      <c r="BT238" s="208" t="s">
        <v>3201</v>
      </c>
      <c r="BU238" s="208" t="s">
        <v>3201</v>
      </c>
      <c r="BV238" s="208" t="s">
        <v>3201</v>
      </c>
      <c r="BW238" s="208" t="s">
        <v>3201</v>
      </c>
      <c r="BX238" s="72" t="s">
        <v>3233</v>
      </c>
      <c r="BY238" s="207" t="s">
        <v>3232</v>
      </c>
      <c r="BZ238" s="207" t="s">
        <v>3231</v>
      </c>
      <c r="CA238" s="207" t="s">
        <v>3229</v>
      </c>
      <c r="CB238" s="207" t="s">
        <v>3230</v>
      </c>
      <c r="CC238" s="234" t="s">
        <v>3228</v>
      </c>
      <c r="CD238" s="208" t="s">
        <v>3136</v>
      </c>
      <c r="CE238" s="208" t="s">
        <v>3147</v>
      </c>
      <c r="CF238" s="208" t="s">
        <v>3254</v>
      </c>
      <c r="CG238" s="207" t="s">
        <v>3373</v>
      </c>
      <c r="CH238" s="208" t="s">
        <v>3239</v>
      </c>
      <c r="CI238" s="208" t="s">
        <v>3240</v>
      </c>
      <c r="CJ238" s="212" t="s">
        <v>3256</v>
      </c>
      <c r="CK238" s="208" t="s">
        <v>3243</v>
      </c>
      <c r="CL238" s="208" t="s">
        <v>3372</v>
      </c>
      <c r="CO238" s="208" t="s">
        <v>3251</v>
      </c>
      <c r="CP238" s="208" t="s">
        <v>3251</v>
      </c>
    </row>
    <row r="239" spans="1:94">
      <c r="A239">
        <v>106</v>
      </c>
      <c r="B239">
        <v>4</v>
      </c>
      <c r="C239" t="s">
        <v>65</v>
      </c>
      <c r="D239" t="s">
        <v>235</v>
      </c>
      <c r="E239" t="e">
        <f t="shared" si="8"/>
        <v>#REF!</v>
      </c>
      <c r="F239" t="s">
        <v>235</v>
      </c>
      <c r="K239" s="1" t="s">
        <v>2296</v>
      </c>
      <c r="L239" s="1">
        <f>VLOOKUP(K239,context!K$2:N$349,3,FALSE)</f>
        <v>0</v>
      </c>
      <c r="M239" s="1">
        <f>VLOOKUP(K239,context!K$2:N$349,4,FALSE)</f>
        <v>-1</v>
      </c>
      <c r="N239" s="205" t="s">
        <v>3164</v>
      </c>
      <c r="O239" s="211" t="s">
        <v>3147</v>
      </c>
      <c r="P239" s="209" t="s">
        <v>3147</v>
      </c>
      <c r="Q239" s="205" t="s">
        <v>3147</v>
      </c>
      <c r="Y239" s="208" t="s">
        <v>3139</v>
      </c>
      <c r="Z239" s="209" t="s">
        <v>3152</v>
      </c>
      <c r="AP239"/>
      <c r="BH239" s="210" t="s">
        <v>3198</v>
      </c>
      <c r="BI239" s="210" t="s">
        <v>3198</v>
      </c>
      <c r="BJ239" s="208" t="s">
        <v>3198</v>
      </c>
      <c r="BK239" s="208" t="s">
        <v>3198</v>
      </c>
      <c r="BL239" s="208" t="s">
        <v>3198</v>
      </c>
      <c r="BM239" s="208" t="s">
        <v>3198</v>
      </c>
      <c r="BN239" s="208" t="s">
        <v>3201</v>
      </c>
      <c r="BO239" s="208" t="s">
        <v>3259</v>
      </c>
      <c r="BP239" s="208" t="s">
        <v>3201</v>
      </c>
      <c r="BQ239" s="208" t="s">
        <v>3201</v>
      </c>
      <c r="BR239" s="208" t="s">
        <v>3201</v>
      </c>
      <c r="BS239" s="208" t="s">
        <v>3201</v>
      </c>
      <c r="BT239" s="208" t="s">
        <v>3201</v>
      </c>
      <c r="BU239" s="208" t="s">
        <v>3201</v>
      </c>
      <c r="BV239" s="208" t="s">
        <v>3201</v>
      </c>
      <c r="BW239" s="208" t="s">
        <v>3201</v>
      </c>
      <c r="BX239" s="72" t="s">
        <v>3233</v>
      </c>
      <c r="BY239" s="207" t="s">
        <v>3232</v>
      </c>
      <c r="BZ239" s="207" t="s">
        <v>3231</v>
      </c>
      <c r="CA239" s="207" t="s">
        <v>3229</v>
      </c>
      <c r="CB239" s="207" t="s">
        <v>3230</v>
      </c>
      <c r="CC239" s="234" t="s">
        <v>3228</v>
      </c>
      <c r="CD239" s="208" t="s">
        <v>3136</v>
      </c>
      <c r="CE239" s="208" t="s">
        <v>3147</v>
      </c>
      <c r="CF239" s="208" t="s">
        <v>3254</v>
      </c>
      <c r="CG239" s="207" t="s">
        <v>3373</v>
      </c>
      <c r="CH239" s="208" t="s">
        <v>3239</v>
      </c>
      <c r="CI239" s="208" t="s">
        <v>3240</v>
      </c>
      <c r="CJ239" s="212" t="s">
        <v>3256</v>
      </c>
      <c r="CK239" s="208" t="s">
        <v>3243</v>
      </c>
      <c r="CL239" s="208" t="s">
        <v>3372</v>
      </c>
      <c r="CO239" s="208" t="s">
        <v>3251</v>
      </c>
      <c r="CP239" s="208" t="s">
        <v>3251</v>
      </c>
    </row>
    <row r="240" spans="1:94">
      <c r="A240">
        <v>110</v>
      </c>
      <c r="B240">
        <v>4</v>
      </c>
      <c r="C240" t="s">
        <v>65</v>
      </c>
      <c r="D240" t="s">
        <v>235</v>
      </c>
      <c r="E240" t="e">
        <f t="shared" si="8"/>
        <v>#REF!</v>
      </c>
      <c r="F240" t="s">
        <v>235</v>
      </c>
      <c r="K240" s="1" t="s">
        <v>2330</v>
      </c>
      <c r="L240" s="1">
        <f>VLOOKUP(K240,context!K$2:N$349,3,FALSE)</f>
        <v>0</v>
      </c>
      <c r="M240" s="1">
        <f>VLOOKUP(K240,context!K$2:N$349,4,FALSE)</f>
        <v>-1</v>
      </c>
      <c r="N240" s="205" t="s">
        <v>3164</v>
      </c>
      <c r="O240" s="211" t="s">
        <v>3147</v>
      </c>
      <c r="P240" s="209" t="s">
        <v>3147</v>
      </c>
      <c r="Q240" s="205" t="s">
        <v>3147</v>
      </c>
      <c r="Y240" s="208" t="s">
        <v>3139</v>
      </c>
      <c r="Z240" s="209" t="s">
        <v>3152</v>
      </c>
      <c r="AP240"/>
      <c r="BH240" s="210" t="s">
        <v>3198</v>
      </c>
      <c r="BI240" s="210" t="s">
        <v>3198</v>
      </c>
      <c r="BJ240" s="208" t="s">
        <v>3198</v>
      </c>
      <c r="BK240" s="208" t="s">
        <v>3198</v>
      </c>
      <c r="BL240" s="208" t="s">
        <v>3198</v>
      </c>
      <c r="BM240" s="208" t="s">
        <v>3198</v>
      </c>
      <c r="BN240" s="208" t="s">
        <v>3201</v>
      </c>
      <c r="BO240" s="208" t="s">
        <v>3259</v>
      </c>
      <c r="BP240" s="208" t="s">
        <v>3201</v>
      </c>
      <c r="BQ240" s="208" t="s">
        <v>3201</v>
      </c>
      <c r="BR240" s="208" t="s">
        <v>3201</v>
      </c>
      <c r="BS240" s="208" t="s">
        <v>3201</v>
      </c>
      <c r="BT240" s="208" t="s">
        <v>3201</v>
      </c>
      <c r="BU240" s="208" t="s">
        <v>3201</v>
      </c>
      <c r="BV240" s="208" t="s">
        <v>3201</v>
      </c>
      <c r="BW240" s="208" t="s">
        <v>3201</v>
      </c>
      <c r="BX240" s="72" t="s">
        <v>3233</v>
      </c>
      <c r="BY240" s="207" t="s">
        <v>3232</v>
      </c>
      <c r="BZ240" s="207" t="s">
        <v>3231</v>
      </c>
      <c r="CA240" s="207" t="s">
        <v>3229</v>
      </c>
      <c r="CB240" s="207" t="s">
        <v>3230</v>
      </c>
      <c r="CC240" s="234" t="s">
        <v>3228</v>
      </c>
      <c r="CD240" s="208" t="s">
        <v>3136</v>
      </c>
      <c r="CE240" s="208" t="s">
        <v>3147</v>
      </c>
      <c r="CF240" s="208" t="s">
        <v>3254</v>
      </c>
      <c r="CG240" s="207" t="s">
        <v>3373</v>
      </c>
      <c r="CH240" s="208" t="s">
        <v>3239</v>
      </c>
      <c r="CI240" s="208" t="s">
        <v>3240</v>
      </c>
      <c r="CJ240" s="212" t="s">
        <v>3256</v>
      </c>
      <c r="CK240" s="208" t="s">
        <v>3243</v>
      </c>
      <c r="CL240" s="208" t="s">
        <v>3372</v>
      </c>
      <c r="CO240" s="208" t="s">
        <v>3251</v>
      </c>
      <c r="CP240" s="208" t="s">
        <v>3251</v>
      </c>
    </row>
    <row r="241" spans="1:94">
      <c r="A241">
        <v>111</v>
      </c>
      <c r="B241">
        <v>4</v>
      </c>
      <c r="C241" t="s">
        <v>65</v>
      </c>
      <c r="D241" t="s">
        <v>235</v>
      </c>
      <c r="E241" t="e">
        <f t="shared" si="8"/>
        <v>#REF!</v>
      </c>
      <c r="F241" t="s">
        <v>235</v>
      </c>
      <c r="K241" s="1" t="s">
        <v>2324</v>
      </c>
      <c r="L241" s="1">
        <f>VLOOKUP(K241,context!K$2:N$349,3,FALSE)</f>
        <v>0</v>
      </c>
      <c r="M241" s="1">
        <f>VLOOKUP(K241,context!K$2:N$349,4,FALSE)</f>
        <v>-1</v>
      </c>
      <c r="N241" s="205" t="s">
        <v>3164</v>
      </c>
      <c r="O241" s="211" t="s">
        <v>3147</v>
      </c>
      <c r="P241" s="209" t="s">
        <v>3147</v>
      </c>
      <c r="Q241" s="205" t="s">
        <v>3147</v>
      </c>
      <c r="Y241" s="208" t="s">
        <v>3139</v>
      </c>
      <c r="Z241" s="209" t="s">
        <v>3152</v>
      </c>
      <c r="AP241"/>
      <c r="BH241" s="210" t="s">
        <v>3198</v>
      </c>
      <c r="BI241" s="210" t="s">
        <v>3198</v>
      </c>
      <c r="BJ241" s="208" t="s">
        <v>3198</v>
      </c>
      <c r="BK241" s="208" t="s">
        <v>3198</v>
      </c>
      <c r="BL241" s="208" t="s">
        <v>3198</v>
      </c>
      <c r="BM241" s="208" t="s">
        <v>3198</v>
      </c>
      <c r="BN241" s="208" t="s">
        <v>3201</v>
      </c>
      <c r="BO241" s="208" t="s">
        <v>3259</v>
      </c>
      <c r="BP241" s="208" t="s">
        <v>3201</v>
      </c>
      <c r="BQ241" s="208" t="s">
        <v>3201</v>
      </c>
      <c r="BR241" s="208" t="s">
        <v>3201</v>
      </c>
      <c r="BS241" s="208" t="s">
        <v>3201</v>
      </c>
      <c r="BT241" s="208" t="s">
        <v>3201</v>
      </c>
      <c r="BU241" s="208" t="s">
        <v>3201</v>
      </c>
      <c r="BV241" s="208" t="s">
        <v>3201</v>
      </c>
      <c r="BW241" s="208" t="s">
        <v>3201</v>
      </c>
      <c r="BX241" s="72" t="s">
        <v>3233</v>
      </c>
      <c r="BY241" s="207" t="s">
        <v>3232</v>
      </c>
      <c r="BZ241" s="207" t="s">
        <v>3231</v>
      </c>
      <c r="CA241" s="207" t="s">
        <v>3229</v>
      </c>
      <c r="CB241" s="207" t="s">
        <v>3230</v>
      </c>
      <c r="CC241" s="234" t="s">
        <v>3228</v>
      </c>
      <c r="CD241" s="208" t="s">
        <v>3136</v>
      </c>
      <c r="CE241" s="208" t="s">
        <v>3147</v>
      </c>
      <c r="CF241" s="208" t="s">
        <v>3254</v>
      </c>
      <c r="CG241" s="207" t="s">
        <v>3373</v>
      </c>
      <c r="CH241" s="208" t="s">
        <v>3239</v>
      </c>
      <c r="CI241" s="208" t="s">
        <v>3240</v>
      </c>
      <c r="CJ241" s="212" t="s">
        <v>3256</v>
      </c>
      <c r="CK241" s="208" t="s">
        <v>3243</v>
      </c>
      <c r="CL241" s="208" t="s">
        <v>3372</v>
      </c>
      <c r="CO241" s="208" t="s">
        <v>3251</v>
      </c>
      <c r="CP241" s="208" t="s">
        <v>3251</v>
      </c>
    </row>
    <row r="242" spans="1:94">
      <c r="A242">
        <v>116</v>
      </c>
      <c r="B242">
        <v>4</v>
      </c>
      <c r="C242" t="s">
        <v>65</v>
      </c>
      <c r="D242" t="s">
        <v>418</v>
      </c>
      <c r="E242" t="e">
        <f t="shared" si="8"/>
        <v>#REF!</v>
      </c>
      <c r="F242" t="s">
        <v>418</v>
      </c>
      <c r="K242" s="1" t="s">
        <v>1772</v>
      </c>
      <c r="L242" s="1">
        <f>VLOOKUP(K242,context!K$2:N$349,3,FALSE)</f>
        <v>0</v>
      </c>
      <c r="M242" s="1">
        <f>VLOOKUP(K242,context!K$2:N$349,4,FALSE)</f>
        <v>-1</v>
      </c>
      <c r="N242" s="205" t="s">
        <v>3164</v>
      </c>
      <c r="O242" s="211" t="s">
        <v>3147</v>
      </c>
      <c r="P242" s="209" t="s">
        <v>3147</v>
      </c>
      <c r="Q242" s="205" t="s">
        <v>3147</v>
      </c>
      <c r="Y242" s="208" t="s">
        <v>3139</v>
      </c>
      <c r="Z242" s="209" t="s">
        <v>3152</v>
      </c>
      <c r="AP242"/>
      <c r="BH242" s="210" t="s">
        <v>3198</v>
      </c>
      <c r="BI242" s="210" t="s">
        <v>3198</v>
      </c>
      <c r="BJ242" s="208" t="s">
        <v>3198</v>
      </c>
      <c r="BK242" s="208" t="s">
        <v>3198</v>
      </c>
      <c r="BL242" s="208" t="s">
        <v>3198</v>
      </c>
      <c r="BM242" s="208" t="s">
        <v>3198</v>
      </c>
      <c r="BN242" s="208" t="s">
        <v>3201</v>
      </c>
      <c r="BO242" s="208" t="s">
        <v>3259</v>
      </c>
      <c r="BP242" s="208" t="s">
        <v>3201</v>
      </c>
      <c r="BQ242" s="208" t="s">
        <v>3201</v>
      </c>
      <c r="BR242" s="208" t="s">
        <v>3201</v>
      </c>
      <c r="BS242" s="208" t="s">
        <v>3201</v>
      </c>
      <c r="BT242" s="208" t="s">
        <v>3201</v>
      </c>
      <c r="BU242" s="208" t="s">
        <v>3201</v>
      </c>
      <c r="BV242" s="208" t="s">
        <v>3201</v>
      </c>
      <c r="BW242" s="208" t="s">
        <v>3201</v>
      </c>
      <c r="BX242" s="72" t="s">
        <v>3233</v>
      </c>
      <c r="BY242" s="207" t="s">
        <v>3232</v>
      </c>
      <c r="BZ242" s="207" t="s">
        <v>3231</v>
      </c>
      <c r="CA242" s="207" t="s">
        <v>3229</v>
      </c>
      <c r="CB242" s="207" t="s">
        <v>3230</v>
      </c>
      <c r="CC242" s="234" t="s">
        <v>3228</v>
      </c>
      <c r="CD242" s="208" t="s">
        <v>3136</v>
      </c>
      <c r="CE242" s="208" t="s">
        <v>3147</v>
      </c>
      <c r="CF242" s="208" t="s">
        <v>3254</v>
      </c>
      <c r="CG242" s="207" t="s">
        <v>3373</v>
      </c>
      <c r="CH242" s="208" t="s">
        <v>3239</v>
      </c>
      <c r="CI242" s="208" t="s">
        <v>3240</v>
      </c>
      <c r="CJ242" s="212" t="s">
        <v>3256</v>
      </c>
      <c r="CK242" s="208" t="s">
        <v>3243</v>
      </c>
      <c r="CL242" s="208" t="s">
        <v>3372</v>
      </c>
      <c r="CO242" s="208" t="s">
        <v>3251</v>
      </c>
      <c r="CP242" s="208" t="s">
        <v>3251</v>
      </c>
    </row>
    <row r="243" spans="1:94">
      <c r="A243">
        <v>122</v>
      </c>
      <c r="B243">
        <v>4</v>
      </c>
      <c r="C243" t="s">
        <v>65</v>
      </c>
      <c r="E243" t="e">
        <f t="shared" si="8"/>
        <v>#REF!</v>
      </c>
      <c r="F243" t="s">
        <v>145</v>
      </c>
      <c r="K243" s="1" t="s">
        <v>765</v>
      </c>
      <c r="L243" s="1">
        <f>VLOOKUP(K243,context!K$2:N$349,3,FALSE)</f>
        <v>0</v>
      </c>
      <c r="M243" s="1">
        <f>VLOOKUP(K243,context!K$2:N$349,4,FALSE)</f>
        <v>-1</v>
      </c>
      <c r="N243" s="205" t="s">
        <v>3164</v>
      </c>
      <c r="O243" s="211" t="s">
        <v>3147</v>
      </c>
      <c r="P243" s="209" t="s">
        <v>3147</v>
      </c>
      <c r="Q243" s="205" t="s">
        <v>3147</v>
      </c>
      <c r="Y243" s="208" t="s">
        <v>3139</v>
      </c>
      <c r="Z243" s="209" t="s">
        <v>3152</v>
      </c>
      <c r="AP243"/>
      <c r="BH243" s="210" t="s">
        <v>3198</v>
      </c>
      <c r="BI243" s="210" t="s">
        <v>3198</v>
      </c>
      <c r="BJ243" s="208" t="s">
        <v>3198</v>
      </c>
      <c r="BK243" s="208" t="s">
        <v>3198</v>
      </c>
      <c r="BL243" s="208" t="s">
        <v>3198</v>
      </c>
      <c r="BM243" s="208" t="s">
        <v>3198</v>
      </c>
      <c r="BN243" s="208" t="s">
        <v>3201</v>
      </c>
      <c r="BO243" s="208" t="s">
        <v>3259</v>
      </c>
      <c r="BP243" s="208" t="s">
        <v>3201</v>
      </c>
      <c r="BQ243" s="208" t="s">
        <v>3201</v>
      </c>
      <c r="BR243" s="208" t="s">
        <v>3201</v>
      </c>
      <c r="BS243" s="208" t="s">
        <v>3201</v>
      </c>
      <c r="BT243" s="208" t="s">
        <v>3201</v>
      </c>
      <c r="BU243" s="208" t="s">
        <v>3201</v>
      </c>
      <c r="BV243" s="208" t="s">
        <v>3201</v>
      </c>
      <c r="BW243" s="208" t="s">
        <v>3201</v>
      </c>
      <c r="BX243" s="72" t="s">
        <v>3233</v>
      </c>
      <c r="BY243" s="207" t="s">
        <v>3232</v>
      </c>
      <c r="BZ243" s="207" t="s">
        <v>3231</v>
      </c>
      <c r="CA243" s="207" t="s">
        <v>3229</v>
      </c>
      <c r="CB243" s="207" t="s">
        <v>3230</v>
      </c>
      <c r="CC243" s="234" t="s">
        <v>3228</v>
      </c>
      <c r="CD243" s="208" t="s">
        <v>3136</v>
      </c>
      <c r="CE243" s="208" t="s">
        <v>3147</v>
      </c>
      <c r="CF243" s="208" t="s">
        <v>3254</v>
      </c>
      <c r="CG243" s="207" t="s">
        <v>3373</v>
      </c>
      <c r="CH243" s="208" t="s">
        <v>3239</v>
      </c>
      <c r="CI243" s="208" t="s">
        <v>3240</v>
      </c>
      <c r="CJ243" s="212" t="s">
        <v>3256</v>
      </c>
      <c r="CK243" s="208" t="s">
        <v>3243</v>
      </c>
      <c r="CL243" s="208" t="s">
        <v>3372</v>
      </c>
      <c r="CO243" s="208" t="s">
        <v>3251</v>
      </c>
      <c r="CP243" s="208" t="s">
        <v>3251</v>
      </c>
    </row>
    <row r="244" spans="1:94">
      <c r="A244">
        <v>127</v>
      </c>
      <c r="B244">
        <v>4</v>
      </c>
      <c r="C244" t="s">
        <v>65</v>
      </c>
      <c r="D244" t="s">
        <v>66</v>
      </c>
      <c r="E244" t="e">
        <f>IF(F244=#REF!,#REF!,#REF!+1)</f>
        <v>#REF!</v>
      </c>
      <c r="F244" t="s">
        <v>145</v>
      </c>
      <c r="K244" s="1" t="s">
        <v>2123</v>
      </c>
      <c r="L244" s="1">
        <f>VLOOKUP(K244,context!K$2:N$349,3,FALSE)</f>
        <v>0</v>
      </c>
      <c r="M244" s="1">
        <f>VLOOKUP(K244,context!K$2:N$349,4,FALSE)</f>
        <v>-1</v>
      </c>
      <c r="N244" s="205" t="s">
        <v>3164</v>
      </c>
      <c r="O244" s="211" t="s">
        <v>3147</v>
      </c>
      <c r="P244" s="209" t="s">
        <v>3147</v>
      </c>
      <c r="Q244" s="205" t="s">
        <v>3147</v>
      </c>
      <c r="Y244" s="208" t="s">
        <v>3139</v>
      </c>
      <c r="Z244" s="209" t="s">
        <v>3152</v>
      </c>
      <c r="AP244"/>
      <c r="BH244" s="210" t="s">
        <v>3198</v>
      </c>
      <c r="BI244" s="210" t="s">
        <v>3198</v>
      </c>
      <c r="BJ244" s="208" t="s">
        <v>3198</v>
      </c>
      <c r="BK244" s="208" t="s">
        <v>3198</v>
      </c>
      <c r="BL244" s="208" t="s">
        <v>3198</v>
      </c>
      <c r="BM244" s="208" t="s">
        <v>3198</v>
      </c>
      <c r="BN244" s="208" t="s">
        <v>3201</v>
      </c>
      <c r="BO244" s="208" t="s">
        <v>3259</v>
      </c>
      <c r="BP244" s="208" t="s">
        <v>3201</v>
      </c>
      <c r="BQ244" s="208" t="s">
        <v>3201</v>
      </c>
      <c r="BR244" s="208" t="s">
        <v>3201</v>
      </c>
      <c r="BS244" s="208" t="s">
        <v>3201</v>
      </c>
      <c r="BT244" s="208" t="s">
        <v>3201</v>
      </c>
      <c r="BU244" s="208" t="s">
        <v>3201</v>
      </c>
      <c r="BV244" s="208" t="s">
        <v>3201</v>
      </c>
      <c r="BW244" s="208" t="s">
        <v>3201</v>
      </c>
      <c r="BX244" s="72" t="s">
        <v>3233</v>
      </c>
      <c r="BY244" s="207" t="s">
        <v>3232</v>
      </c>
      <c r="BZ244" s="207" t="s">
        <v>3231</v>
      </c>
      <c r="CA244" s="207" t="s">
        <v>3229</v>
      </c>
      <c r="CB244" s="207" t="s">
        <v>3230</v>
      </c>
      <c r="CC244" s="234" t="s">
        <v>3228</v>
      </c>
      <c r="CD244" s="208" t="s">
        <v>3136</v>
      </c>
      <c r="CE244" s="208" t="s">
        <v>3147</v>
      </c>
      <c r="CF244" s="208" t="s">
        <v>3254</v>
      </c>
      <c r="CG244" s="207" t="s">
        <v>3373</v>
      </c>
      <c r="CH244" s="208" t="s">
        <v>3239</v>
      </c>
      <c r="CI244" s="208" t="s">
        <v>3240</v>
      </c>
      <c r="CJ244" s="212" t="s">
        <v>3256</v>
      </c>
      <c r="CK244" s="208" t="s">
        <v>3243</v>
      </c>
      <c r="CL244" s="208" t="s">
        <v>3372</v>
      </c>
      <c r="CO244" s="208" t="s">
        <v>3251</v>
      </c>
      <c r="CP244" s="208" t="s">
        <v>3251</v>
      </c>
    </row>
    <row r="245" spans="1:94">
      <c r="A245">
        <v>131</v>
      </c>
      <c r="B245">
        <v>4</v>
      </c>
      <c r="C245" t="s">
        <v>65</v>
      </c>
      <c r="D245" t="s">
        <v>182</v>
      </c>
      <c r="E245" t="e">
        <f t="shared" ref="E245:E276" si="9">IF(F245=F244,E244,E244+1)</f>
        <v>#REF!</v>
      </c>
      <c r="F245" t="s">
        <v>182</v>
      </c>
      <c r="K245" s="1" t="s">
        <v>950</v>
      </c>
      <c r="L245" s="1">
        <f>VLOOKUP(K245,context!K$2:N$349,3,FALSE)</f>
        <v>0</v>
      </c>
      <c r="M245" s="1">
        <f>VLOOKUP(K245,context!K$2:N$349,4,FALSE)</f>
        <v>-1</v>
      </c>
      <c r="N245" s="205" t="s">
        <v>3164</v>
      </c>
      <c r="O245" s="211" t="s">
        <v>3147</v>
      </c>
      <c r="P245" s="209" t="s">
        <v>3147</v>
      </c>
      <c r="Q245" s="205" t="s">
        <v>3147</v>
      </c>
      <c r="Y245" s="208" t="s">
        <v>3139</v>
      </c>
      <c r="Z245" s="209" t="s">
        <v>3152</v>
      </c>
      <c r="AJ245" s="72" t="s">
        <v>3258</v>
      </c>
      <c r="AP245"/>
      <c r="BH245" s="210" t="s">
        <v>3198</v>
      </c>
      <c r="BI245" s="210" t="s">
        <v>3198</v>
      </c>
      <c r="BJ245" s="208" t="s">
        <v>3198</v>
      </c>
      <c r="BK245" s="208" t="s">
        <v>3198</v>
      </c>
      <c r="BL245" s="208" t="s">
        <v>3198</v>
      </c>
      <c r="BM245" s="208" t="s">
        <v>3198</v>
      </c>
      <c r="BN245" s="208" t="s">
        <v>3201</v>
      </c>
      <c r="BO245" s="208" t="s">
        <v>3259</v>
      </c>
      <c r="BP245" s="208" t="s">
        <v>3201</v>
      </c>
      <c r="BQ245" s="208" t="s">
        <v>3201</v>
      </c>
      <c r="BR245" s="208" t="s">
        <v>3201</v>
      </c>
      <c r="BS245" s="208" t="s">
        <v>3201</v>
      </c>
      <c r="BT245" s="208" t="s">
        <v>3201</v>
      </c>
      <c r="BU245" s="208" t="s">
        <v>3201</v>
      </c>
      <c r="BV245" s="208" t="s">
        <v>3201</v>
      </c>
      <c r="BW245" s="208" t="s">
        <v>3201</v>
      </c>
      <c r="BX245" s="72" t="s">
        <v>3233</v>
      </c>
      <c r="BY245" s="207" t="s">
        <v>3232</v>
      </c>
      <c r="BZ245" s="207" t="s">
        <v>3231</v>
      </c>
      <c r="CA245" s="207" t="s">
        <v>3229</v>
      </c>
      <c r="CB245" s="207" t="s">
        <v>3230</v>
      </c>
      <c r="CC245" s="234" t="s">
        <v>3228</v>
      </c>
      <c r="CD245" s="208" t="s">
        <v>3136</v>
      </c>
      <c r="CE245" s="208" t="s">
        <v>3147</v>
      </c>
      <c r="CF245" s="208" t="s">
        <v>3254</v>
      </c>
      <c r="CG245" s="207" t="s">
        <v>3373</v>
      </c>
      <c r="CH245" s="208" t="s">
        <v>3239</v>
      </c>
      <c r="CI245" s="208" t="s">
        <v>3240</v>
      </c>
      <c r="CJ245" s="212" t="s">
        <v>3256</v>
      </c>
      <c r="CK245" s="208" t="s">
        <v>3243</v>
      </c>
      <c r="CL245" s="208" t="s">
        <v>3372</v>
      </c>
      <c r="CO245" s="208" t="s">
        <v>3251</v>
      </c>
      <c r="CP245" s="208" t="s">
        <v>3251</v>
      </c>
    </row>
    <row r="246" spans="1:94">
      <c r="A246">
        <v>133</v>
      </c>
      <c r="B246">
        <v>4</v>
      </c>
      <c r="C246" t="s">
        <v>65</v>
      </c>
      <c r="D246" t="s">
        <v>182</v>
      </c>
      <c r="E246" t="e">
        <f t="shared" si="9"/>
        <v>#REF!</v>
      </c>
      <c r="F246" t="s">
        <v>182</v>
      </c>
      <c r="K246" s="1" t="s">
        <v>2312</v>
      </c>
      <c r="L246" s="1">
        <f>VLOOKUP(K246,context!K$2:N$349,3,FALSE)</f>
        <v>0</v>
      </c>
      <c r="M246" s="1">
        <f>VLOOKUP(K246,context!K$2:N$349,4,FALSE)</f>
        <v>-1</v>
      </c>
      <c r="N246" s="205" t="s">
        <v>3164</v>
      </c>
      <c r="O246" s="211" t="s">
        <v>3147</v>
      </c>
      <c r="P246" s="209" t="s">
        <v>3147</v>
      </c>
      <c r="Q246" s="205" t="s">
        <v>3147</v>
      </c>
      <c r="Y246" s="208" t="s">
        <v>3139</v>
      </c>
      <c r="Z246" s="209" t="s">
        <v>3152</v>
      </c>
      <c r="AJ246" s="72" t="s">
        <v>3258</v>
      </c>
      <c r="AP246"/>
      <c r="BH246" s="210" t="s">
        <v>3198</v>
      </c>
      <c r="BI246" s="210" t="s">
        <v>3198</v>
      </c>
      <c r="BJ246" s="208" t="s">
        <v>3198</v>
      </c>
      <c r="BK246" s="208" t="s">
        <v>3198</v>
      </c>
      <c r="BL246" s="208" t="s">
        <v>3198</v>
      </c>
      <c r="BM246" s="208" t="s">
        <v>3198</v>
      </c>
      <c r="BN246" s="208" t="s">
        <v>3201</v>
      </c>
      <c r="BO246" s="208" t="s">
        <v>3259</v>
      </c>
      <c r="BP246" s="208" t="s">
        <v>3201</v>
      </c>
      <c r="BQ246" s="208" t="s">
        <v>3201</v>
      </c>
      <c r="BR246" s="208" t="s">
        <v>3201</v>
      </c>
      <c r="BS246" s="208" t="s">
        <v>3201</v>
      </c>
      <c r="BT246" s="208" t="s">
        <v>3201</v>
      </c>
      <c r="BU246" s="208" t="s">
        <v>3201</v>
      </c>
      <c r="BV246" s="208" t="s">
        <v>3201</v>
      </c>
      <c r="BW246" s="208" t="s">
        <v>3201</v>
      </c>
      <c r="BX246" s="72" t="s">
        <v>3233</v>
      </c>
      <c r="BY246" s="207" t="s">
        <v>3232</v>
      </c>
      <c r="BZ246" s="207" t="s">
        <v>3231</v>
      </c>
      <c r="CA246" s="207" t="s">
        <v>3229</v>
      </c>
      <c r="CB246" s="207" t="s">
        <v>3230</v>
      </c>
      <c r="CC246" s="234" t="s">
        <v>3228</v>
      </c>
      <c r="CD246" s="208" t="s">
        <v>3136</v>
      </c>
      <c r="CE246" s="208" t="s">
        <v>3147</v>
      </c>
      <c r="CF246" s="208" t="s">
        <v>3254</v>
      </c>
      <c r="CG246" s="207" t="s">
        <v>3373</v>
      </c>
      <c r="CH246" s="208" t="s">
        <v>3239</v>
      </c>
      <c r="CI246" s="208" t="s">
        <v>3240</v>
      </c>
      <c r="CJ246" s="212" t="s">
        <v>3256</v>
      </c>
      <c r="CK246" s="208" t="s">
        <v>3243</v>
      </c>
      <c r="CL246" s="208" t="s">
        <v>3372</v>
      </c>
      <c r="CO246" s="208" t="s">
        <v>3251</v>
      </c>
      <c r="CP246" s="208" t="s">
        <v>3251</v>
      </c>
    </row>
    <row r="247" spans="1:94">
      <c r="A247">
        <v>134</v>
      </c>
      <c r="B247">
        <v>4</v>
      </c>
      <c r="C247" t="s">
        <v>65</v>
      </c>
      <c r="D247" t="s">
        <v>182</v>
      </c>
      <c r="E247" t="e">
        <f t="shared" si="9"/>
        <v>#REF!</v>
      </c>
      <c r="F247" t="s">
        <v>182</v>
      </c>
      <c r="K247" s="1" t="s">
        <v>2386</v>
      </c>
      <c r="L247" s="1">
        <f>VLOOKUP(K247,context!K$2:N$349,3,FALSE)</f>
        <v>0</v>
      </c>
      <c r="M247" s="1">
        <f>VLOOKUP(K247,context!K$2:N$349,4,FALSE)</f>
        <v>-1</v>
      </c>
      <c r="N247" s="205" t="s">
        <v>3164</v>
      </c>
      <c r="O247" s="211" t="s">
        <v>3147</v>
      </c>
      <c r="P247" s="209" t="s">
        <v>3147</v>
      </c>
      <c r="Q247" s="205" t="s">
        <v>3147</v>
      </c>
      <c r="Y247" s="208" t="s">
        <v>3139</v>
      </c>
      <c r="Z247" s="209" t="s">
        <v>3152</v>
      </c>
      <c r="AP247"/>
      <c r="BH247" s="210" t="s">
        <v>3198</v>
      </c>
      <c r="BI247" s="210" t="s">
        <v>3198</v>
      </c>
      <c r="BJ247" s="208" t="s">
        <v>3198</v>
      </c>
      <c r="BK247" s="208" t="s">
        <v>3198</v>
      </c>
      <c r="BL247" s="208" t="s">
        <v>3198</v>
      </c>
      <c r="BM247" s="208" t="s">
        <v>3198</v>
      </c>
      <c r="BN247" s="208" t="s">
        <v>3201</v>
      </c>
      <c r="BO247" s="208" t="s">
        <v>3259</v>
      </c>
      <c r="BP247" s="208" t="s">
        <v>3201</v>
      </c>
      <c r="BQ247" s="208" t="s">
        <v>3201</v>
      </c>
      <c r="BR247" s="208" t="s">
        <v>3201</v>
      </c>
      <c r="BS247" s="208" t="s">
        <v>3201</v>
      </c>
      <c r="BT247" s="208" t="s">
        <v>3201</v>
      </c>
      <c r="BU247" s="208" t="s">
        <v>3201</v>
      </c>
      <c r="BV247" s="208" t="s">
        <v>3201</v>
      </c>
      <c r="BW247" s="208" t="s">
        <v>3201</v>
      </c>
      <c r="BX247" s="72" t="s">
        <v>3233</v>
      </c>
      <c r="BY247" s="207" t="s">
        <v>3232</v>
      </c>
      <c r="BZ247" s="207" t="s">
        <v>3231</v>
      </c>
      <c r="CA247" s="207" t="s">
        <v>3229</v>
      </c>
      <c r="CB247" s="207" t="s">
        <v>3230</v>
      </c>
      <c r="CC247" s="234" t="s">
        <v>3228</v>
      </c>
      <c r="CD247" s="208" t="s">
        <v>3136</v>
      </c>
      <c r="CE247" s="208" t="s">
        <v>3147</v>
      </c>
      <c r="CF247" s="208" t="s">
        <v>3254</v>
      </c>
      <c r="CG247" s="207" t="s">
        <v>3373</v>
      </c>
      <c r="CH247" s="208" t="s">
        <v>3239</v>
      </c>
      <c r="CI247" s="208" t="s">
        <v>3240</v>
      </c>
      <c r="CJ247" s="212" t="s">
        <v>3256</v>
      </c>
      <c r="CK247" s="208" t="s">
        <v>3243</v>
      </c>
      <c r="CL247" s="208" t="s">
        <v>3372</v>
      </c>
      <c r="CO247" s="208" t="s">
        <v>3251</v>
      </c>
      <c r="CP247" s="208" t="s">
        <v>3251</v>
      </c>
    </row>
    <row r="248" spans="1:94">
      <c r="A248">
        <v>137</v>
      </c>
      <c r="B248">
        <v>4</v>
      </c>
      <c r="C248" t="s">
        <v>65</v>
      </c>
      <c r="D248" t="s">
        <v>66</v>
      </c>
      <c r="E248" t="e">
        <f t="shared" si="9"/>
        <v>#REF!</v>
      </c>
      <c r="F248" t="s">
        <v>66</v>
      </c>
      <c r="K248" s="1" t="s">
        <v>95</v>
      </c>
      <c r="L248" s="1">
        <f>VLOOKUP(K248,context!K$2:N$349,3,FALSE)</f>
        <v>0</v>
      </c>
      <c r="M248" s="1">
        <f>VLOOKUP(K248,context!K$2:N$349,4,FALSE)</f>
        <v>-1</v>
      </c>
      <c r="N248" s="205" t="s">
        <v>3164</v>
      </c>
      <c r="O248" s="211" t="s">
        <v>3147</v>
      </c>
      <c r="P248" s="209" t="s">
        <v>3147</v>
      </c>
      <c r="Q248" s="205" t="s">
        <v>3147</v>
      </c>
      <c r="Y248" s="208" t="s">
        <v>3139</v>
      </c>
      <c r="Z248" s="209" t="s">
        <v>3152</v>
      </c>
      <c r="AP248"/>
      <c r="BH248" s="210" t="s">
        <v>3198</v>
      </c>
      <c r="BI248" s="210" t="s">
        <v>3198</v>
      </c>
      <c r="BJ248" s="208" t="s">
        <v>3198</v>
      </c>
      <c r="BK248" s="208" t="s">
        <v>3198</v>
      </c>
      <c r="BL248" s="208" t="s">
        <v>3198</v>
      </c>
      <c r="BM248" s="208" t="s">
        <v>3198</v>
      </c>
      <c r="BN248" s="208" t="s">
        <v>3201</v>
      </c>
      <c r="BO248" s="208" t="s">
        <v>3259</v>
      </c>
      <c r="BP248" s="208" t="s">
        <v>3201</v>
      </c>
      <c r="BQ248" s="208" t="s">
        <v>3201</v>
      </c>
      <c r="BR248" s="208" t="s">
        <v>3201</v>
      </c>
      <c r="BS248" s="208" t="s">
        <v>3201</v>
      </c>
      <c r="BT248" s="208" t="s">
        <v>3201</v>
      </c>
      <c r="BU248" s="208" t="s">
        <v>3201</v>
      </c>
      <c r="BV248" s="208" t="s">
        <v>3201</v>
      </c>
      <c r="BW248" s="208" t="s">
        <v>3201</v>
      </c>
      <c r="BX248" s="72" t="s">
        <v>3233</v>
      </c>
      <c r="BY248" s="207" t="s">
        <v>3232</v>
      </c>
      <c r="BZ248" s="207" t="s">
        <v>3231</v>
      </c>
      <c r="CA248" s="207" t="s">
        <v>3229</v>
      </c>
      <c r="CB248" s="207" t="s">
        <v>3230</v>
      </c>
      <c r="CC248" s="234" t="s">
        <v>3228</v>
      </c>
      <c r="CD248" s="208" t="s">
        <v>3136</v>
      </c>
      <c r="CE248" s="208" t="s">
        <v>3147</v>
      </c>
      <c r="CF248" s="208" t="s">
        <v>3254</v>
      </c>
      <c r="CG248" s="207" t="s">
        <v>3373</v>
      </c>
      <c r="CH248" s="208" t="s">
        <v>3239</v>
      </c>
      <c r="CI248" s="208" t="s">
        <v>3240</v>
      </c>
      <c r="CJ248" s="212" t="s">
        <v>3256</v>
      </c>
      <c r="CK248" s="208" t="s">
        <v>3243</v>
      </c>
      <c r="CL248" s="208" t="s">
        <v>3372</v>
      </c>
      <c r="CO248" s="208" t="s">
        <v>3251</v>
      </c>
      <c r="CP248" s="208" t="s">
        <v>3251</v>
      </c>
    </row>
    <row r="249" spans="1:94">
      <c r="A249">
        <v>138</v>
      </c>
      <c r="B249">
        <v>4</v>
      </c>
      <c r="C249" t="s">
        <v>65</v>
      </c>
      <c r="D249" t="s">
        <v>66</v>
      </c>
      <c r="E249" t="e">
        <f t="shared" si="9"/>
        <v>#REF!</v>
      </c>
      <c r="F249" t="s">
        <v>66</v>
      </c>
      <c r="K249" s="1" t="s">
        <v>2644</v>
      </c>
      <c r="L249" s="1">
        <f>VLOOKUP(K249,context!K$2:N$349,3,FALSE)</f>
        <v>0</v>
      </c>
      <c r="M249" s="1">
        <f>VLOOKUP(K249,context!K$2:N$349,4,FALSE)</f>
        <v>-1</v>
      </c>
      <c r="N249" s="205" t="s">
        <v>3164</v>
      </c>
      <c r="O249" s="211" t="s">
        <v>3147</v>
      </c>
      <c r="P249" s="209" t="s">
        <v>3147</v>
      </c>
      <c r="Q249" s="205" t="s">
        <v>3147</v>
      </c>
      <c r="Y249" s="208" t="s">
        <v>3139</v>
      </c>
      <c r="Z249" s="209" t="s">
        <v>3152</v>
      </c>
      <c r="AP249"/>
      <c r="BH249" s="210" t="s">
        <v>3198</v>
      </c>
      <c r="BI249" s="210" t="s">
        <v>3198</v>
      </c>
      <c r="BJ249" s="208" t="s">
        <v>3198</v>
      </c>
      <c r="BK249" s="208" t="s">
        <v>3198</v>
      </c>
      <c r="BL249" s="208" t="s">
        <v>3198</v>
      </c>
      <c r="BM249" s="208" t="s">
        <v>3198</v>
      </c>
      <c r="BN249" s="208" t="s">
        <v>3201</v>
      </c>
      <c r="BO249" s="208" t="s">
        <v>3259</v>
      </c>
      <c r="BP249" s="208" t="s">
        <v>3201</v>
      </c>
      <c r="BQ249" s="208" t="s">
        <v>3201</v>
      </c>
      <c r="BR249" s="208" t="s">
        <v>3201</v>
      </c>
      <c r="BS249" s="208" t="s">
        <v>3201</v>
      </c>
      <c r="BT249" s="208" t="s">
        <v>3201</v>
      </c>
      <c r="BU249" s="208" t="s">
        <v>3201</v>
      </c>
      <c r="BV249" s="208" t="s">
        <v>3201</v>
      </c>
      <c r="BW249" s="208" t="s">
        <v>3201</v>
      </c>
      <c r="BX249" s="72" t="s">
        <v>3233</v>
      </c>
      <c r="BY249" s="207" t="s">
        <v>3232</v>
      </c>
      <c r="BZ249" s="207" t="s">
        <v>3231</v>
      </c>
      <c r="CA249" s="207" t="s">
        <v>3229</v>
      </c>
      <c r="CB249" s="207" t="s">
        <v>3230</v>
      </c>
      <c r="CC249" s="234" t="s">
        <v>3228</v>
      </c>
      <c r="CD249" s="208" t="s">
        <v>3136</v>
      </c>
      <c r="CE249" s="208" t="s">
        <v>3147</v>
      </c>
      <c r="CF249" s="208" t="s">
        <v>3254</v>
      </c>
      <c r="CG249" s="207" t="s">
        <v>3373</v>
      </c>
      <c r="CH249" s="208" t="s">
        <v>3239</v>
      </c>
      <c r="CI249" s="208" t="s">
        <v>3240</v>
      </c>
      <c r="CJ249" s="212" t="s">
        <v>3256</v>
      </c>
      <c r="CK249" s="208" t="s">
        <v>3243</v>
      </c>
      <c r="CL249" s="208" t="s">
        <v>3372</v>
      </c>
      <c r="CO249" s="208" t="s">
        <v>3251</v>
      </c>
      <c r="CP249" s="208" t="s">
        <v>3251</v>
      </c>
    </row>
    <row r="250" spans="1:94">
      <c r="A250">
        <v>139</v>
      </c>
      <c r="B250">
        <v>4</v>
      </c>
      <c r="C250" t="s">
        <v>65</v>
      </c>
      <c r="D250" t="s">
        <v>66</v>
      </c>
      <c r="E250" t="e">
        <f t="shared" si="9"/>
        <v>#REF!</v>
      </c>
      <c r="F250" t="s">
        <v>66</v>
      </c>
      <c r="K250" s="1" t="s">
        <v>1899</v>
      </c>
      <c r="L250" s="1">
        <f>VLOOKUP(K250,context!K$2:N$349,3,FALSE)</f>
        <v>0</v>
      </c>
      <c r="M250" s="1">
        <f>VLOOKUP(K250,context!K$2:N$349,4,FALSE)</f>
        <v>-1</v>
      </c>
      <c r="N250" s="205" t="s">
        <v>3164</v>
      </c>
      <c r="O250" s="211" t="s">
        <v>3147</v>
      </c>
      <c r="P250" s="209" t="s">
        <v>3147</v>
      </c>
      <c r="Q250" s="205" t="s">
        <v>3147</v>
      </c>
      <c r="Y250" s="208" t="s">
        <v>3139</v>
      </c>
      <c r="Z250" s="209" t="s">
        <v>3152</v>
      </c>
      <c r="AP250"/>
      <c r="BH250" s="210" t="s">
        <v>3198</v>
      </c>
      <c r="BI250" s="210" t="s">
        <v>3198</v>
      </c>
      <c r="BJ250" s="208" t="s">
        <v>3198</v>
      </c>
      <c r="BK250" s="208" t="s">
        <v>3198</v>
      </c>
      <c r="BL250" s="208" t="s">
        <v>3198</v>
      </c>
      <c r="BM250" s="208" t="s">
        <v>3198</v>
      </c>
      <c r="BN250" s="208" t="s">
        <v>3201</v>
      </c>
      <c r="BO250" s="208" t="s">
        <v>3259</v>
      </c>
      <c r="BP250" s="208" t="s">
        <v>3201</v>
      </c>
      <c r="BQ250" s="208" t="s">
        <v>3201</v>
      </c>
      <c r="BR250" s="208" t="s">
        <v>3201</v>
      </c>
      <c r="BS250" s="208" t="s">
        <v>3201</v>
      </c>
      <c r="BT250" s="208" t="s">
        <v>3201</v>
      </c>
      <c r="BU250" s="208" t="s">
        <v>3201</v>
      </c>
      <c r="BV250" s="208" t="s">
        <v>3201</v>
      </c>
      <c r="BW250" s="208" t="s">
        <v>3201</v>
      </c>
      <c r="BX250" s="72" t="s">
        <v>3233</v>
      </c>
      <c r="BY250" s="207" t="s">
        <v>3232</v>
      </c>
      <c r="BZ250" s="207" t="s">
        <v>3231</v>
      </c>
      <c r="CA250" s="207" t="s">
        <v>3229</v>
      </c>
      <c r="CB250" s="207" t="s">
        <v>3230</v>
      </c>
      <c r="CC250" s="234" t="s">
        <v>3228</v>
      </c>
      <c r="CD250" s="208" t="s">
        <v>3136</v>
      </c>
      <c r="CE250" s="208" t="s">
        <v>3147</v>
      </c>
      <c r="CF250" s="208" t="s">
        <v>3254</v>
      </c>
      <c r="CG250" s="207" t="s">
        <v>3373</v>
      </c>
      <c r="CH250" s="208" t="s">
        <v>3239</v>
      </c>
      <c r="CI250" s="208" t="s">
        <v>3240</v>
      </c>
      <c r="CJ250" s="212" t="s">
        <v>3256</v>
      </c>
      <c r="CK250" s="208" t="s">
        <v>3243</v>
      </c>
      <c r="CL250" s="208" t="s">
        <v>3372</v>
      </c>
      <c r="CO250" s="208" t="s">
        <v>3251</v>
      </c>
      <c r="CP250" s="208" t="s">
        <v>3251</v>
      </c>
    </row>
    <row r="251" spans="1:94">
      <c r="A251">
        <v>145</v>
      </c>
      <c r="B251">
        <v>4</v>
      </c>
      <c r="C251" t="s">
        <v>65</v>
      </c>
      <c r="D251" t="s">
        <v>66</v>
      </c>
      <c r="E251" t="e">
        <f t="shared" si="9"/>
        <v>#REF!</v>
      </c>
      <c r="F251" t="s">
        <v>66</v>
      </c>
      <c r="K251" s="1" t="s">
        <v>2638</v>
      </c>
      <c r="L251" s="1">
        <f>VLOOKUP(K251,context!K$2:N$349,3,FALSE)</f>
        <v>0</v>
      </c>
      <c r="M251" s="1">
        <f>VLOOKUP(K251,context!K$2:N$349,4,FALSE)</f>
        <v>-1</v>
      </c>
      <c r="N251" s="205" t="s">
        <v>3164</v>
      </c>
      <c r="O251" s="211" t="s">
        <v>3147</v>
      </c>
      <c r="P251" s="209" t="s">
        <v>3147</v>
      </c>
      <c r="Q251" s="205" t="s">
        <v>3147</v>
      </c>
      <c r="Y251" s="208" t="s">
        <v>3139</v>
      </c>
      <c r="Z251" s="209" t="s">
        <v>3152</v>
      </c>
      <c r="AP251"/>
      <c r="BH251" s="210" t="s">
        <v>3198</v>
      </c>
      <c r="BI251" s="210" t="s">
        <v>3198</v>
      </c>
      <c r="BJ251" s="208" t="s">
        <v>3198</v>
      </c>
      <c r="BK251" s="208" t="s">
        <v>3198</v>
      </c>
      <c r="BL251" s="208" t="s">
        <v>3198</v>
      </c>
      <c r="BM251" s="208" t="s">
        <v>3198</v>
      </c>
      <c r="BN251" s="208" t="s">
        <v>3201</v>
      </c>
      <c r="BO251" s="208" t="s">
        <v>3259</v>
      </c>
      <c r="BP251" s="208" t="s">
        <v>3201</v>
      </c>
      <c r="BQ251" s="208" t="s">
        <v>3201</v>
      </c>
      <c r="BR251" s="208" t="s">
        <v>3201</v>
      </c>
      <c r="BS251" s="208" t="s">
        <v>3201</v>
      </c>
      <c r="BT251" s="208" t="s">
        <v>3201</v>
      </c>
      <c r="BU251" s="208" t="s">
        <v>3201</v>
      </c>
      <c r="BV251" s="208" t="s">
        <v>3201</v>
      </c>
      <c r="BW251" s="208" t="s">
        <v>3201</v>
      </c>
      <c r="BX251" s="72" t="s">
        <v>3233</v>
      </c>
      <c r="BY251" s="207" t="s">
        <v>3232</v>
      </c>
      <c r="BZ251" s="207" t="s">
        <v>3231</v>
      </c>
      <c r="CA251" s="207" t="s">
        <v>3229</v>
      </c>
      <c r="CB251" s="207" t="s">
        <v>3230</v>
      </c>
      <c r="CC251" s="234" t="s">
        <v>3228</v>
      </c>
      <c r="CD251" s="208" t="s">
        <v>3136</v>
      </c>
      <c r="CE251" s="208" t="s">
        <v>3147</v>
      </c>
      <c r="CF251" s="208" t="s">
        <v>3254</v>
      </c>
      <c r="CG251" s="207" t="s">
        <v>3373</v>
      </c>
      <c r="CH251" s="208" t="s">
        <v>3239</v>
      </c>
      <c r="CI251" s="208" t="s">
        <v>3240</v>
      </c>
      <c r="CJ251" s="212" t="s">
        <v>3256</v>
      </c>
      <c r="CK251" s="208" t="s">
        <v>3243</v>
      </c>
      <c r="CL251" s="208" t="s">
        <v>3372</v>
      </c>
      <c r="CO251" s="208" t="s">
        <v>3251</v>
      </c>
      <c r="CP251" s="208" t="s">
        <v>3251</v>
      </c>
    </row>
    <row r="252" spans="1:94">
      <c r="A252">
        <v>147</v>
      </c>
      <c r="B252">
        <v>4</v>
      </c>
      <c r="C252" t="s">
        <v>65</v>
      </c>
      <c r="D252" t="s">
        <v>66</v>
      </c>
      <c r="E252" t="e">
        <f t="shared" si="9"/>
        <v>#REF!</v>
      </c>
      <c r="F252" t="s">
        <v>66</v>
      </c>
      <c r="K252" s="1" t="s">
        <v>2804</v>
      </c>
      <c r="L252" s="1">
        <f>VLOOKUP(K252,context!K$2:N$349,3,FALSE)</f>
        <v>0</v>
      </c>
      <c r="M252" s="1">
        <f>VLOOKUP(K252,context!K$2:N$349,4,FALSE)</f>
        <v>-1</v>
      </c>
      <c r="N252" s="205" t="s">
        <v>3164</v>
      </c>
      <c r="O252" s="211" t="s">
        <v>3147</v>
      </c>
      <c r="P252" s="209" t="s">
        <v>3147</v>
      </c>
      <c r="Q252" s="205" t="s">
        <v>3147</v>
      </c>
      <c r="Y252" s="208" t="s">
        <v>3139</v>
      </c>
      <c r="Z252" s="209" t="s">
        <v>3152</v>
      </c>
      <c r="AP252"/>
      <c r="BH252" s="210" t="s">
        <v>3198</v>
      </c>
      <c r="BI252" s="210" t="s">
        <v>3198</v>
      </c>
      <c r="BJ252" s="208" t="s">
        <v>3198</v>
      </c>
      <c r="BK252" s="208" t="s">
        <v>3198</v>
      </c>
      <c r="BL252" s="208" t="s">
        <v>3198</v>
      </c>
      <c r="BM252" s="208" t="s">
        <v>3198</v>
      </c>
      <c r="BN252" s="208" t="s">
        <v>3201</v>
      </c>
      <c r="BO252" s="208" t="s">
        <v>3259</v>
      </c>
      <c r="BP252" s="208" t="s">
        <v>3201</v>
      </c>
      <c r="BQ252" s="208" t="s">
        <v>3201</v>
      </c>
      <c r="BR252" s="208" t="s">
        <v>3201</v>
      </c>
      <c r="BS252" s="208" t="s">
        <v>3201</v>
      </c>
      <c r="BT252" s="208" t="s">
        <v>3201</v>
      </c>
      <c r="BU252" s="208" t="s">
        <v>3201</v>
      </c>
      <c r="BV252" s="208" t="s">
        <v>3201</v>
      </c>
      <c r="BW252" s="208" t="s">
        <v>3201</v>
      </c>
      <c r="BX252" s="72" t="s">
        <v>3233</v>
      </c>
      <c r="BY252" s="207" t="s">
        <v>3232</v>
      </c>
      <c r="BZ252" s="207" t="s">
        <v>3231</v>
      </c>
      <c r="CA252" s="207" t="s">
        <v>3229</v>
      </c>
      <c r="CB252" s="207" t="s">
        <v>3230</v>
      </c>
      <c r="CC252" s="234" t="s">
        <v>3228</v>
      </c>
      <c r="CD252" s="208" t="s">
        <v>3136</v>
      </c>
      <c r="CE252" s="208" t="s">
        <v>3147</v>
      </c>
      <c r="CF252" s="208" t="s">
        <v>3254</v>
      </c>
      <c r="CG252" s="207" t="s">
        <v>3373</v>
      </c>
      <c r="CH252" s="208" t="s">
        <v>3239</v>
      </c>
      <c r="CI252" s="208" t="s">
        <v>3240</v>
      </c>
      <c r="CJ252" s="212" t="s">
        <v>3256</v>
      </c>
      <c r="CK252" s="208" t="s">
        <v>3243</v>
      </c>
      <c r="CL252" s="208" t="s">
        <v>3372</v>
      </c>
      <c r="CO252" s="208" t="s">
        <v>3251</v>
      </c>
      <c r="CP252" s="208" t="s">
        <v>3251</v>
      </c>
    </row>
    <row r="253" spans="1:94">
      <c r="A253">
        <v>148</v>
      </c>
      <c r="B253">
        <v>4</v>
      </c>
      <c r="C253" t="s">
        <v>65</v>
      </c>
      <c r="D253" t="s">
        <v>66</v>
      </c>
      <c r="E253" t="e">
        <f t="shared" si="9"/>
        <v>#REF!</v>
      </c>
      <c r="F253" t="s">
        <v>66</v>
      </c>
      <c r="K253" s="1" t="s">
        <v>2341</v>
      </c>
      <c r="L253" s="1">
        <f>VLOOKUP(K253,context!K$2:N$349,3,FALSE)</f>
        <v>0</v>
      </c>
      <c r="M253" s="1">
        <f>VLOOKUP(K253,context!K$2:N$349,4,FALSE)</f>
        <v>-1</v>
      </c>
      <c r="N253" s="205" t="s">
        <v>3164</v>
      </c>
      <c r="O253" s="211" t="s">
        <v>3147</v>
      </c>
      <c r="P253" s="209" t="s">
        <v>3147</v>
      </c>
      <c r="Q253" s="205" t="s">
        <v>3147</v>
      </c>
      <c r="Y253" s="208" t="s">
        <v>3139</v>
      </c>
      <c r="Z253" s="209" t="s">
        <v>3152</v>
      </c>
      <c r="AP253"/>
      <c r="BH253" s="210" t="s">
        <v>3198</v>
      </c>
      <c r="BI253" s="210" t="s">
        <v>3198</v>
      </c>
      <c r="BJ253" s="208" t="s">
        <v>3198</v>
      </c>
      <c r="BK253" s="208" t="s">
        <v>3198</v>
      </c>
      <c r="BL253" s="208" t="s">
        <v>3198</v>
      </c>
      <c r="BM253" s="208" t="s">
        <v>3198</v>
      </c>
      <c r="BN253" s="208" t="s">
        <v>3201</v>
      </c>
      <c r="BO253" s="208" t="s">
        <v>3259</v>
      </c>
      <c r="BP253" s="208" t="s">
        <v>3201</v>
      </c>
      <c r="BQ253" s="208" t="s">
        <v>3201</v>
      </c>
      <c r="BR253" s="208" t="s">
        <v>3201</v>
      </c>
      <c r="BS253" s="208" t="s">
        <v>3201</v>
      </c>
      <c r="BT253" s="208" t="s">
        <v>3201</v>
      </c>
      <c r="BU253" s="208" t="s">
        <v>3201</v>
      </c>
      <c r="BV253" s="208" t="s">
        <v>3201</v>
      </c>
      <c r="BW253" s="208" t="s">
        <v>3201</v>
      </c>
      <c r="BX253" s="72" t="s">
        <v>3233</v>
      </c>
      <c r="BY253" s="207" t="s">
        <v>3232</v>
      </c>
      <c r="BZ253" s="207" t="s">
        <v>3231</v>
      </c>
      <c r="CA253" s="207" t="s">
        <v>3229</v>
      </c>
      <c r="CB253" s="207" t="s">
        <v>3230</v>
      </c>
      <c r="CC253" s="234" t="s">
        <v>3228</v>
      </c>
      <c r="CD253" s="208" t="s">
        <v>3136</v>
      </c>
      <c r="CE253" s="208" t="s">
        <v>3147</v>
      </c>
      <c r="CF253" s="208" t="s">
        <v>3254</v>
      </c>
      <c r="CG253" s="207" t="s">
        <v>3373</v>
      </c>
      <c r="CH253" s="208" t="s">
        <v>3239</v>
      </c>
      <c r="CI253" s="208" t="s">
        <v>3240</v>
      </c>
      <c r="CJ253" s="212" t="s">
        <v>3256</v>
      </c>
      <c r="CK253" s="208" t="s">
        <v>3243</v>
      </c>
      <c r="CL253" s="208" t="s">
        <v>3372</v>
      </c>
      <c r="CO253" s="208" t="s">
        <v>3251</v>
      </c>
      <c r="CP253" s="208" t="s">
        <v>3251</v>
      </c>
    </row>
    <row r="254" spans="1:94">
      <c r="A254">
        <v>149</v>
      </c>
      <c r="B254">
        <v>4</v>
      </c>
      <c r="C254" t="s">
        <v>65</v>
      </c>
      <c r="D254" t="s">
        <v>66</v>
      </c>
      <c r="E254" t="e">
        <f t="shared" si="9"/>
        <v>#REF!</v>
      </c>
      <c r="F254" t="s">
        <v>66</v>
      </c>
      <c r="K254" s="1" t="s">
        <v>2641</v>
      </c>
      <c r="L254" s="1">
        <f>VLOOKUP(K254,context!K$2:N$349,3,FALSE)</f>
        <v>0</v>
      </c>
      <c r="M254" s="1">
        <f>VLOOKUP(K254,context!K$2:N$349,4,FALSE)</f>
        <v>-1</v>
      </c>
      <c r="N254" s="205" t="s">
        <v>3164</v>
      </c>
      <c r="O254" s="211" t="s">
        <v>3147</v>
      </c>
      <c r="P254" s="209" t="s">
        <v>3147</v>
      </c>
      <c r="Q254" s="205" t="s">
        <v>3147</v>
      </c>
      <c r="Y254" s="208" t="s">
        <v>3139</v>
      </c>
      <c r="Z254" s="209" t="s">
        <v>3152</v>
      </c>
      <c r="AP254"/>
      <c r="BH254" s="210" t="s">
        <v>3198</v>
      </c>
      <c r="BI254" s="210" t="s">
        <v>3198</v>
      </c>
      <c r="BJ254" s="208" t="s">
        <v>3198</v>
      </c>
      <c r="BK254" s="208" t="s">
        <v>3198</v>
      </c>
      <c r="BL254" s="208" t="s">
        <v>3198</v>
      </c>
      <c r="BM254" s="208" t="s">
        <v>3198</v>
      </c>
      <c r="BN254" s="208" t="s">
        <v>3201</v>
      </c>
      <c r="BO254" s="208" t="s">
        <v>3259</v>
      </c>
      <c r="BP254" s="208" t="s">
        <v>3201</v>
      </c>
      <c r="BQ254" s="208" t="s">
        <v>3201</v>
      </c>
      <c r="BR254" s="208" t="s">
        <v>3201</v>
      </c>
      <c r="BS254" s="208" t="s">
        <v>3201</v>
      </c>
      <c r="BT254" s="208" t="s">
        <v>3201</v>
      </c>
      <c r="BU254" s="208" t="s">
        <v>3201</v>
      </c>
      <c r="BV254" s="208" t="s">
        <v>3201</v>
      </c>
      <c r="BW254" s="208" t="s">
        <v>3201</v>
      </c>
      <c r="BX254" s="72" t="s">
        <v>3233</v>
      </c>
      <c r="BY254" s="207" t="s">
        <v>3232</v>
      </c>
      <c r="BZ254" s="207" t="s">
        <v>3231</v>
      </c>
      <c r="CA254" s="207" t="s">
        <v>3229</v>
      </c>
      <c r="CB254" s="207" t="s">
        <v>3230</v>
      </c>
      <c r="CC254" s="234" t="s">
        <v>3228</v>
      </c>
      <c r="CD254" s="208" t="s">
        <v>3136</v>
      </c>
      <c r="CE254" s="208" t="s">
        <v>3147</v>
      </c>
      <c r="CF254" s="208" t="s">
        <v>3254</v>
      </c>
      <c r="CG254" s="207" t="s">
        <v>3373</v>
      </c>
      <c r="CH254" s="208" t="s">
        <v>3239</v>
      </c>
      <c r="CI254" s="208" t="s">
        <v>3240</v>
      </c>
      <c r="CJ254" s="212" t="s">
        <v>3256</v>
      </c>
      <c r="CK254" s="208" t="s">
        <v>3243</v>
      </c>
      <c r="CL254" s="208" t="s">
        <v>3372</v>
      </c>
      <c r="CO254" s="208" t="s">
        <v>3251</v>
      </c>
      <c r="CP254" s="208" t="s">
        <v>3251</v>
      </c>
    </row>
    <row r="255" spans="1:94">
      <c r="A255">
        <v>150</v>
      </c>
      <c r="B255">
        <v>4</v>
      </c>
      <c r="C255" t="s">
        <v>65</v>
      </c>
      <c r="D255" t="s">
        <v>66</v>
      </c>
      <c r="E255" t="e">
        <f t="shared" si="9"/>
        <v>#REF!</v>
      </c>
      <c r="F255" t="s">
        <v>66</v>
      </c>
      <c r="K255" s="1" t="s">
        <v>202</v>
      </c>
      <c r="L255" s="1">
        <f>VLOOKUP(K255,context!K$2:N$349,3,FALSE)</f>
        <v>0</v>
      </c>
      <c r="M255" s="1">
        <f>VLOOKUP(K255,context!K$2:N$349,4,FALSE)</f>
        <v>-1</v>
      </c>
      <c r="N255" s="205" t="s">
        <v>3164</v>
      </c>
      <c r="O255" s="211" t="s">
        <v>3147</v>
      </c>
      <c r="P255" s="209" t="s">
        <v>3147</v>
      </c>
      <c r="Q255" s="205" t="s">
        <v>3147</v>
      </c>
      <c r="Y255" s="208" t="s">
        <v>3139</v>
      </c>
      <c r="Z255" s="209" t="s">
        <v>3152</v>
      </c>
      <c r="AP255"/>
      <c r="BH255" s="210" t="s">
        <v>3198</v>
      </c>
      <c r="BI255" s="210" t="s">
        <v>3198</v>
      </c>
      <c r="BJ255" s="208" t="s">
        <v>3198</v>
      </c>
      <c r="BK255" s="208" t="s">
        <v>3198</v>
      </c>
      <c r="BL255" s="208" t="s">
        <v>3198</v>
      </c>
      <c r="BM255" s="208" t="s">
        <v>3198</v>
      </c>
      <c r="BN255" s="208" t="s">
        <v>3201</v>
      </c>
      <c r="BO255" s="208" t="s">
        <v>3259</v>
      </c>
      <c r="BP255" s="208" t="s">
        <v>3201</v>
      </c>
      <c r="BQ255" s="208" t="s">
        <v>3201</v>
      </c>
      <c r="BR255" s="208" t="s">
        <v>3201</v>
      </c>
      <c r="BS255" s="208" t="s">
        <v>3201</v>
      </c>
      <c r="BT255" s="208" t="s">
        <v>3201</v>
      </c>
      <c r="BU255" s="208" t="s">
        <v>3201</v>
      </c>
      <c r="BV255" s="208" t="s">
        <v>3201</v>
      </c>
      <c r="BW255" s="208" t="s">
        <v>3201</v>
      </c>
      <c r="BX255" s="72" t="s">
        <v>3233</v>
      </c>
      <c r="BY255" s="207" t="s">
        <v>3232</v>
      </c>
      <c r="BZ255" s="207" t="s">
        <v>3231</v>
      </c>
      <c r="CA255" s="207" t="s">
        <v>3229</v>
      </c>
      <c r="CB255" s="207" t="s">
        <v>3230</v>
      </c>
      <c r="CC255" s="234" t="s">
        <v>3228</v>
      </c>
      <c r="CD255" s="208" t="s">
        <v>3136</v>
      </c>
      <c r="CE255" s="208" t="s">
        <v>3147</v>
      </c>
      <c r="CF255" s="208" t="s">
        <v>3254</v>
      </c>
      <c r="CG255" s="207" t="s">
        <v>3373</v>
      </c>
      <c r="CH255" s="208" t="s">
        <v>3239</v>
      </c>
      <c r="CI255" s="208" t="s">
        <v>3240</v>
      </c>
      <c r="CJ255" s="212" t="s">
        <v>3256</v>
      </c>
      <c r="CK255" s="208" t="s">
        <v>3243</v>
      </c>
      <c r="CL255" s="208" t="s">
        <v>3372</v>
      </c>
      <c r="CO255" s="208" t="s">
        <v>3251</v>
      </c>
      <c r="CP255" s="208" t="s">
        <v>3251</v>
      </c>
    </row>
    <row r="256" spans="1:94">
      <c r="A256">
        <v>156</v>
      </c>
      <c r="B256">
        <v>4</v>
      </c>
      <c r="C256" t="s">
        <v>65</v>
      </c>
      <c r="D256" t="s">
        <v>66</v>
      </c>
      <c r="E256" t="e">
        <f t="shared" si="9"/>
        <v>#REF!</v>
      </c>
      <c r="F256" t="s">
        <v>66</v>
      </c>
      <c r="K256" s="1" t="s">
        <v>806</v>
      </c>
      <c r="L256" s="1">
        <f>VLOOKUP(K256,context!K$2:N$349,3,FALSE)</f>
        <v>0</v>
      </c>
      <c r="M256" s="1">
        <f>VLOOKUP(K256,context!K$2:N$349,4,FALSE)</f>
        <v>-1</v>
      </c>
      <c r="N256" s="205" t="s">
        <v>3164</v>
      </c>
      <c r="O256" s="211" t="s">
        <v>3147</v>
      </c>
      <c r="P256" s="209" t="s">
        <v>3147</v>
      </c>
      <c r="Q256" s="205" t="s">
        <v>3147</v>
      </c>
      <c r="Y256" s="208" t="s">
        <v>3139</v>
      </c>
      <c r="Z256" s="209" t="s">
        <v>3152</v>
      </c>
      <c r="AP256"/>
      <c r="BH256" s="210" t="s">
        <v>3198</v>
      </c>
      <c r="BI256" s="210" t="s">
        <v>3198</v>
      </c>
      <c r="BJ256" s="208" t="s">
        <v>3198</v>
      </c>
      <c r="BK256" s="208" t="s">
        <v>3198</v>
      </c>
      <c r="BL256" s="208" t="s">
        <v>3198</v>
      </c>
      <c r="BM256" s="208" t="s">
        <v>3198</v>
      </c>
      <c r="BN256" s="208" t="s">
        <v>3201</v>
      </c>
      <c r="BO256" s="208" t="s">
        <v>3259</v>
      </c>
      <c r="BP256" s="208" t="s">
        <v>3201</v>
      </c>
      <c r="BQ256" s="208" t="s">
        <v>3201</v>
      </c>
      <c r="BR256" s="208" t="s">
        <v>3201</v>
      </c>
      <c r="BS256" s="208" t="s">
        <v>3201</v>
      </c>
      <c r="BT256" s="208" t="s">
        <v>3201</v>
      </c>
      <c r="BU256" s="208" t="s">
        <v>3201</v>
      </c>
      <c r="BV256" s="208" t="s">
        <v>3201</v>
      </c>
      <c r="BW256" s="208" t="s">
        <v>3201</v>
      </c>
      <c r="BX256" s="72" t="s">
        <v>3233</v>
      </c>
      <c r="BY256" s="207" t="s">
        <v>3232</v>
      </c>
      <c r="BZ256" s="207" t="s">
        <v>3231</v>
      </c>
      <c r="CA256" s="207" t="s">
        <v>3229</v>
      </c>
      <c r="CB256" s="207" t="s">
        <v>3230</v>
      </c>
      <c r="CC256" s="234" t="s">
        <v>3228</v>
      </c>
      <c r="CD256" s="208" t="s">
        <v>3136</v>
      </c>
      <c r="CE256" s="208" t="s">
        <v>3147</v>
      </c>
      <c r="CF256" s="208" t="s">
        <v>3254</v>
      </c>
      <c r="CG256" s="207" t="s">
        <v>3373</v>
      </c>
      <c r="CH256" s="208" t="s">
        <v>3239</v>
      </c>
      <c r="CI256" s="208" t="s">
        <v>3240</v>
      </c>
      <c r="CJ256" s="212" t="s">
        <v>3256</v>
      </c>
      <c r="CK256" s="208" t="s">
        <v>3243</v>
      </c>
      <c r="CL256" s="208" t="s">
        <v>3372</v>
      </c>
      <c r="CO256" s="208" t="s">
        <v>3251</v>
      </c>
      <c r="CP256" s="208" t="s">
        <v>3251</v>
      </c>
    </row>
    <row r="257" spans="1:94">
      <c r="A257">
        <v>157</v>
      </c>
      <c r="B257">
        <v>4</v>
      </c>
      <c r="C257" t="s">
        <v>65</v>
      </c>
      <c r="D257" t="s">
        <v>66</v>
      </c>
      <c r="E257" t="e">
        <f t="shared" si="9"/>
        <v>#REF!</v>
      </c>
      <c r="F257" t="s">
        <v>66</v>
      </c>
      <c r="K257" s="1" t="s">
        <v>2320</v>
      </c>
      <c r="L257" s="1">
        <f>VLOOKUP(K257,context!K$2:N$349,3,FALSE)</f>
        <v>0</v>
      </c>
      <c r="M257" s="1">
        <f>VLOOKUP(K257,context!K$2:N$349,4,FALSE)</f>
        <v>-1</v>
      </c>
      <c r="N257" s="205" t="s">
        <v>3164</v>
      </c>
      <c r="O257" s="211" t="s">
        <v>3147</v>
      </c>
      <c r="P257" s="209" t="s">
        <v>3147</v>
      </c>
      <c r="Q257" s="205" t="s">
        <v>3147</v>
      </c>
      <c r="Y257" s="208" t="s">
        <v>3139</v>
      </c>
      <c r="Z257" s="209" t="s">
        <v>3152</v>
      </c>
      <c r="AP257"/>
      <c r="BH257" s="210" t="s">
        <v>3198</v>
      </c>
      <c r="BI257" s="210" t="s">
        <v>3198</v>
      </c>
      <c r="BJ257" s="208" t="s">
        <v>3198</v>
      </c>
      <c r="BK257" s="208" t="s">
        <v>3198</v>
      </c>
      <c r="BL257" s="208" t="s">
        <v>3198</v>
      </c>
      <c r="BM257" s="208" t="s">
        <v>3198</v>
      </c>
      <c r="BN257" s="208" t="s">
        <v>3201</v>
      </c>
      <c r="BO257" s="208" t="s">
        <v>3259</v>
      </c>
      <c r="BP257" s="208" t="s">
        <v>3201</v>
      </c>
      <c r="BQ257" s="208" t="s">
        <v>3201</v>
      </c>
      <c r="BR257" s="208" t="s">
        <v>3201</v>
      </c>
      <c r="BS257" s="208" t="s">
        <v>3201</v>
      </c>
      <c r="BT257" s="208" t="s">
        <v>3201</v>
      </c>
      <c r="BU257" s="208" t="s">
        <v>3201</v>
      </c>
      <c r="BV257" s="208" t="s">
        <v>3201</v>
      </c>
      <c r="BW257" s="208" t="s">
        <v>3201</v>
      </c>
      <c r="BX257" s="72" t="s">
        <v>3233</v>
      </c>
      <c r="BY257" s="207" t="s">
        <v>3232</v>
      </c>
      <c r="BZ257" s="207" t="s">
        <v>3231</v>
      </c>
      <c r="CA257" s="207" t="s">
        <v>3229</v>
      </c>
      <c r="CB257" s="207" t="s">
        <v>3230</v>
      </c>
      <c r="CC257" s="234" t="s">
        <v>3228</v>
      </c>
      <c r="CD257" s="208" t="s">
        <v>3136</v>
      </c>
      <c r="CE257" s="208" t="s">
        <v>3147</v>
      </c>
      <c r="CF257" s="208" t="s">
        <v>3254</v>
      </c>
      <c r="CG257" s="207" t="s">
        <v>3373</v>
      </c>
      <c r="CH257" s="208" t="s">
        <v>3239</v>
      </c>
      <c r="CI257" s="208" t="s">
        <v>3240</v>
      </c>
      <c r="CJ257" s="212" t="s">
        <v>3256</v>
      </c>
      <c r="CK257" s="208" t="s">
        <v>3243</v>
      </c>
      <c r="CL257" s="208" t="s">
        <v>3372</v>
      </c>
      <c r="CO257" s="208" t="s">
        <v>3251</v>
      </c>
      <c r="CP257" s="208" t="s">
        <v>3251</v>
      </c>
    </row>
    <row r="258" spans="1:94">
      <c r="A258">
        <v>158</v>
      </c>
      <c r="B258">
        <v>4</v>
      </c>
      <c r="C258" t="s">
        <v>65</v>
      </c>
      <c r="D258" t="s">
        <v>66</v>
      </c>
      <c r="E258" t="e">
        <f t="shared" si="9"/>
        <v>#REF!</v>
      </c>
      <c r="F258" t="s">
        <v>66</v>
      </c>
      <c r="K258" s="1" t="s">
        <v>2918</v>
      </c>
      <c r="L258" s="1">
        <f>VLOOKUP(K258,context!K$2:N$349,3,FALSE)</f>
        <v>0</v>
      </c>
      <c r="M258" s="1">
        <f>VLOOKUP(K258,context!K$2:N$349,4,FALSE)</f>
        <v>-1</v>
      </c>
      <c r="N258" s="205" t="s">
        <v>3164</v>
      </c>
      <c r="O258" s="211" t="s">
        <v>3147</v>
      </c>
      <c r="P258" s="209" t="s">
        <v>3147</v>
      </c>
      <c r="Q258" s="205" t="s">
        <v>3147</v>
      </c>
      <c r="Y258" s="208" t="s">
        <v>3139</v>
      </c>
      <c r="Z258" s="209" t="s">
        <v>3152</v>
      </c>
      <c r="AP258"/>
      <c r="BH258" s="210" t="s">
        <v>3198</v>
      </c>
      <c r="BI258" s="210" t="s">
        <v>3198</v>
      </c>
      <c r="BJ258" s="208" t="s">
        <v>3198</v>
      </c>
      <c r="BK258" s="208" t="s">
        <v>3198</v>
      </c>
      <c r="BL258" s="208" t="s">
        <v>3198</v>
      </c>
      <c r="BM258" s="208" t="s">
        <v>3198</v>
      </c>
      <c r="BN258" s="208" t="s">
        <v>3201</v>
      </c>
      <c r="BO258" s="208" t="s">
        <v>3259</v>
      </c>
      <c r="BP258" s="208" t="s">
        <v>3201</v>
      </c>
      <c r="BQ258" s="208" t="s">
        <v>3201</v>
      </c>
      <c r="BR258" s="208" t="s">
        <v>3201</v>
      </c>
      <c r="BS258" s="208" t="s">
        <v>3201</v>
      </c>
      <c r="BT258" s="208" t="s">
        <v>3201</v>
      </c>
      <c r="BU258" s="208" t="s">
        <v>3201</v>
      </c>
      <c r="BV258" s="208" t="s">
        <v>3201</v>
      </c>
      <c r="BW258" s="208" t="s">
        <v>3201</v>
      </c>
      <c r="BX258" s="72" t="s">
        <v>3233</v>
      </c>
      <c r="BY258" s="207" t="s">
        <v>3232</v>
      </c>
      <c r="BZ258" s="207" t="s">
        <v>3231</v>
      </c>
      <c r="CA258" s="207" t="s">
        <v>3229</v>
      </c>
      <c r="CB258" s="207" t="s">
        <v>3230</v>
      </c>
      <c r="CC258" s="234" t="s">
        <v>3228</v>
      </c>
      <c r="CD258" s="208" t="s">
        <v>3136</v>
      </c>
      <c r="CE258" s="208" t="s">
        <v>3147</v>
      </c>
      <c r="CF258" s="208" t="s">
        <v>3254</v>
      </c>
      <c r="CG258" s="207" t="s">
        <v>3373</v>
      </c>
      <c r="CH258" s="208" t="s">
        <v>3239</v>
      </c>
      <c r="CI258" s="208" t="s">
        <v>3240</v>
      </c>
      <c r="CJ258" s="212" t="s">
        <v>3256</v>
      </c>
      <c r="CK258" s="208" t="s">
        <v>3243</v>
      </c>
      <c r="CL258" s="208" t="s">
        <v>3372</v>
      </c>
      <c r="CO258" s="208" t="s">
        <v>3251</v>
      </c>
      <c r="CP258" s="208" t="s">
        <v>3251</v>
      </c>
    </row>
    <row r="259" spans="1:94">
      <c r="A259">
        <v>162</v>
      </c>
      <c r="B259">
        <v>4</v>
      </c>
      <c r="C259" t="s">
        <v>65</v>
      </c>
      <c r="D259" t="s">
        <v>66</v>
      </c>
      <c r="E259" t="e">
        <f t="shared" si="9"/>
        <v>#REF!</v>
      </c>
      <c r="F259" t="s">
        <v>66</v>
      </c>
      <c r="K259" s="1" t="s">
        <v>2285</v>
      </c>
      <c r="L259" s="1">
        <f>VLOOKUP(K259,context!K$2:N$349,3,FALSE)</f>
        <v>0</v>
      </c>
      <c r="M259" s="1">
        <f>VLOOKUP(K259,context!K$2:N$349,4,FALSE)</f>
        <v>-1</v>
      </c>
      <c r="N259" s="205" t="s">
        <v>3164</v>
      </c>
      <c r="O259" s="211" t="s">
        <v>3147</v>
      </c>
      <c r="P259" s="209" t="s">
        <v>3147</v>
      </c>
      <c r="Q259" s="205" t="s">
        <v>3147</v>
      </c>
      <c r="Y259" s="208" t="s">
        <v>3139</v>
      </c>
      <c r="Z259" s="209" t="s">
        <v>3152</v>
      </c>
      <c r="AP259"/>
      <c r="BH259" s="210" t="s">
        <v>3198</v>
      </c>
      <c r="BI259" s="210" t="s">
        <v>3198</v>
      </c>
      <c r="BJ259" s="208" t="s">
        <v>3198</v>
      </c>
      <c r="BK259" s="208" t="s">
        <v>3198</v>
      </c>
      <c r="BL259" s="208" t="s">
        <v>3198</v>
      </c>
      <c r="BM259" s="208" t="s">
        <v>3198</v>
      </c>
      <c r="BN259" s="208" t="s">
        <v>3201</v>
      </c>
      <c r="BO259" s="208" t="s">
        <v>3259</v>
      </c>
      <c r="BP259" s="208" t="s">
        <v>3201</v>
      </c>
      <c r="BQ259" s="208" t="s">
        <v>3201</v>
      </c>
      <c r="BR259" s="208" t="s">
        <v>3201</v>
      </c>
      <c r="BS259" s="208" t="s">
        <v>3201</v>
      </c>
      <c r="BT259" s="208" t="s">
        <v>3201</v>
      </c>
      <c r="BU259" s="208" t="s">
        <v>3201</v>
      </c>
      <c r="BV259" s="208" t="s">
        <v>3201</v>
      </c>
      <c r="BW259" s="208" t="s">
        <v>3201</v>
      </c>
      <c r="BX259" s="72" t="s">
        <v>3233</v>
      </c>
      <c r="BY259" s="207" t="s">
        <v>3232</v>
      </c>
      <c r="BZ259" s="207" t="s">
        <v>3231</v>
      </c>
      <c r="CA259" s="207" t="s">
        <v>3229</v>
      </c>
      <c r="CB259" s="207" t="s">
        <v>3230</v>
      </c>
      <c r="CC259" s="234" t="s">
        <v>3228</v>
      </c>
      <c r="CD259" s="210" t="s">
        <v>3136</v>
      </c>
      <c r="CE259" s="210" t="s">
        <v>3147</v>
      </c>
      <c r="CF259" s="210" t="s">
        <v>3254</v>
      </c>
      <c r="CG259" s="207" t="s">
        <v>3373</v>
      </c>
      <c r="CH259" s="208" t="s">
        <v>3239</v>
      </c>
      <c r="CI259" s="208" t="s">
        <v>3240</v>
      </c>
      <c r="CJ259" s="212" t="s">
        <v>3256</v>
      </c>
      <c r="CK259" s="208" t="s">
        <v>3243</v>
      </c>
      <c r="CL259" s="208" t="s">
        <v>3372</v>
      </c>
      <c r="CO259" s="208" t="s">
        <v>3251</v>
      </c>
      <c r="CP259" s="208" t="s">
        <v>3251</v>
      </c>
    </row>
    <row r="260" spans="1:94">
      <c r="A260">
        <v>164</v>
      </c>
      <c r="B260">
        <v>4</v>
      </c>
      <c r="C260" t="s">
        <v>65</v>
      </c>
      <c r="D260" t="s">
        <v>66</v>
      </c>
      <c r="E260" t="e">
        <f t="shared" si="9"/>
        <v>#REF!</v>
      </c>
      <c r="F260" t="s">
        <v>66</v>
      </c>
      <c r="K260" s="1" t="s">
        <v>2651</v>
      </c>
      <c r="L260" s="1">
        <f>VLOOKUP(K260,context!K$2:N$349,3,FALSE)</f>
        <v>0</v>
      </c>
      <c r="M260" s="1">
        <f>VLOOKUP(K260,context!K$2:N$349,4,FALSE)</f>
        <v>-1</v>
      </c>
      <c r="N260" s="205" t="s">
        <v>3164</v>
      </c>
      <c r="O260" s="211" t="s">
        <v>3147</v>
      </c>
      <c r="P260" s="209" t="s">
        <v>3147</v>
      </c>
      <c r="Q260" s="205" t="s">
        <v>3147</v>
      </c>
      <c r="Y260" s="208" t="s">
        <v>3139</v>
      </c>
      <c r="Z260" s="209" t="s">
        <v>3152</v>
      </c>
      <c r="AP260"/>
      <c r="BH260" s="210" t="s">
        <v>3198</v>
      </c>
      <c r="BI260" s="210" t="s">
        <v>3198</v>
      </c>
      <c r="BJ260" s="208" t="s">
        <v>3198</v>
      </c>
      <c r="BK260" s="208" t="s">
        <v>3198</v>
      </c>
      <c r="BL260" s="208" t="s">
        <v>3198</v>
      </c>
      <c r="BM260" s="208" t="s">
        <v>3198</v>
      </c>
      <c r="BN260" s="208" t="s">
        <v>3201</v>
      </c>
      <c r="BO260" s="208" t="s">
        <v>3259</v>
      </c>
      <c r="BP260" s="208" t="s">
        <v>3201</v>
      </c>
      <c r="BQ260" s="208" t="s">
        <v>3201</v>
      </c>
      <c r="BR260" s="208" t="s">
        <v>3201</v>
      </c>
      <c r="BS260" s="208" t="s">
        <v>3201</v>
      </c>
      <c r="BT260" s="208" t="s">
        <v>3201</v>
      </c>
      <c r="BU260" s="208" t="s">
        <v>3201</v>
      </c>
      <c r="BV260" s="208" t="s">
        <v>3201</v>
      </c>
      <c r="BW260" s="208" t="s">
        <v>3201</v>
      </c>
      <c r="BX260" s="72" t="s">
        <v>3233</v>
      </c>
      <c r="BY260" s="207" t="s">
        <v>3232</v>
      </c>
      <c r="BZ260" s="207" t="s">
        <v>3231</v>
      </c>
      <c r="CA260" s="207" t="s">
        <v>3229</v>
      </c>
      <c r="CB260" s="207" t="s">
        <v>3230</v>
      </c>
      <c r="CC260" s="234" t="s">
        <v>3228</v>
      </c>
      <c r="CD260" s="210" t="s">
        <v>3136</v>
      </c>
      <c r="CE260" s="210" t="s">
        <v>3147</v>
      </c>
      <c r="CF260" s="210" t="s">
        <v>3254</v>
      </c>
      <c r="CG260" s="207" t="s">
        <v>3373</v>
      </c>
      <c r="CH260" s="208" t="s">
        <v>3239</v>
      </c>
      <c r="CI260" s="208" t="s">
        <v>3240</v>
      </c>
      <c r="CJ260" s="212" t="s">
        <v>3256</v>
      </c>
      <c r="CK260" s="208" t="s">
        <v>3243</v>
      </c>
      <c r="CL260" s="208" t="s">
        <v>3372</v>
      </c>
      <c r="CO260" s="208" t="s">
        <v>3251</v>
      </c>
      <c r="CP260" s="208" t="s">
        <v>3251</v>
      </c>
    </row>
    <row r="261" spans="1:94">
      <c r="A261">
        <v>167</v>
      </c>
      <c r="B261">
        <v>4</v>
      </c>
      <c r="C261" t="s">
        <v>65</v>
      </c>
      <c r="D261" t="s">
        <v>66</v>
      </c>
      <c r="E261" t="e">
        <f t="shared" si="9"/>
        <v>#REF!</v>
      </c>
      <c r="F261" t="s">
        <v>66</v>
      </c>
      <c r="K261" s="1" t="s">
        <v>647</v>
      </c>
      <c r="L261" s="1">
        <f>VLOOKUP(K261,context!K$2:N$349,3,FALSE)</f>
        <v>0</v>
      </c>
      <c r="M261" s="1">
        <f>VLOOKUP(K261,context!K$2:N$349,4,FALSE)</f>
        <v>-1</v>
      </c>
      <c r="N261" s="205" t="s">
        <v>3164</v>
      </c>
      <c r="O261" s="211" t="s">
        <v>3147</v>
      </c>
      <c r="P261" s="209" t="s">
        <v>3147</v>
      </c>
      <c r="Q261" s="205" t="s">
        <v>3147</v>
      </c>
      <c r="Y261" s="208" t="s">
        <v>3139</v>
      </c>
      <c r="Z261" s="209" t="s">
        <v>3152</v>
      </c>
      <c r="AP261"/>
      <c r="BH261" s="210" t="s">
        <v>3198</v>
      </c>
      <c r="BI261" s="210" t="s">
        <v>3198</v>
      </c>
      <c r="BJ261" s="208" t="s">
        <v>3198</v>
      </c>
      <c r="BK261" s="208" t="s">
        <v>3198</v>
      </c>
      <c r="BL261" s="208" t="s">
        <v>3198</v>
      </c>
      <c r="BM261" s="208" t="s">
        <v>3198</v>
      </c>
      <c r="BN261" s="208" t="s">
        <v>3201</v>
      </c>
      <c r="BO261" s="208" t="s">
        <v>3259</v>
      </c>
      <c r="BP261" s="208" t="s">
        <v>3201</v>
      </c>
      <c r="BQ261" s="208" t="s">
        <v>3201</v>
      </c>
      <c r="BR261" s="208" t="s">
        <v>3201</v>
      </c>
      <c r="BS261" s="208" t="s">
        <v>3201</v>
      </c>
      <c r="BT261" s="208" t="s">
        <v>3201</v>
      </c>
      <c r="BU261" s="208" t="s">
        <v>3201</v>
      </c>
      <c r="BV261" s="208" t="s">
        <v>3201</v>
      </c>
      <c r="BW261" s="208" t="s">
        <v>3201</v>
      </c>
      <c r="BX261" s="72" t="s">
        <v>3233</v>
      </c>
      <c r="BY261" s="207" t="s">
        <v>3232</v>
      </c>
      <c r="BZ261" s="207" t="s">
        <v>3231</v>
      </c>
      <c r="CA261" s="207" t="s">
        <v>3229</v>
      </c>
      <c r="CB261" s="207" t="s">
        <v>3230</v>
      </c>
      <c r="CC261" s="234" t="s">
        <v>3228</v>
      </c>
      <c r="CD261" s="208" t="s">
        <v>3136</v>
      </c>
      <c r="CE261" s="208" t="s">
        <v>3147</v>
      </c>
      <c r="CF261" s="208" t="s">
        <v>3254</v>
      </c>
      <c r="CG261" s="207" t="s">
        <v>3373</v>
      </c>
      <c r="CH261" s="208" t="s">
        <v>3239</v>
      </c>
      <c r="CI261" s="208" t="s">
        <v>3240</v>
      </c>
      <c r="CJ261" s="212" t="s">
        <v>3256</v>
      </c>
      <c r="CK261" s="208" t="s">
        <v>3243</v>
      </c>
      <c r="CL261" s="208" t="s">
        <v>3372</v>
      </c>
      <c r="CO261" s="208" t="s">
        <v>3251</v>
      </c>
      <c r="CP261" s="208" t="s">
        <v>3251</v>
      </c>
    </row>
    <row r="262" spans="1:94">
      <c r="A262">
        <v>169</v>
      </c>
      <c r="B262">
        <v>4</v>
      </c>
      <c r="C262" t="s">
        <v>65</v>
      </c>
      <c r="D262" t="s">
        <v>66</v>
      </c>
      <c r="E262" t="e">
        <f t="shared" si="9"/>
        <v>#REF!</v>
      </c>
      <c r="F262" t="s">
        <v>66</v>
      </c>
      <c r="K262" s="1" t="s">
        <v>651</v>
      </c>
      <c r="L262" s="1">
        <f>VLOOKUP(K262,context!K$2:N$349,3,FALSE)</f>
        <v>0</v>
      </c>
      <c r="M262" s="1">
        <f>VLOOKUP(K262,context!K$2:N$349,4,FALSE)</f>
        <v>-1</v>
      </c>
      <c r="N262" s="205" t="s">
        <v>3164</v>
      </c>
      <c r="O262" s="211" t="s">
        <v>3147</v>
      </c>
      <c r="P262" s="209" t="s">
        <v>3147</v>
      </c>
      <c r="Q262" s="205" t="s">
        <v>3147</v>
      </c>
      <c r="Y262" s="208" t="s">
        <v>3139</v>
      </c>
      <c r="Z262" s="209" t="s">
        <v>3152</v>
      </c>
      <c r="AP262"/>
      <c r="BH262" s="210" t="s">
        <v>3198</v>
      </c>
      <c r="BI262" s="210" t="s">
        <v>3198</v>
      </c>
      <c r="BJ262" s="208" t="s">
        <v>3198</v>
      </c>
      <c r="BK262" s="208" t="s">
        <v>3198</v>
      </c>
      <c r="BL262" s="208" t="s">
        <v>3198</v>
      </c>
      <c r="BM262" s="208" t="s">
        <v>3198</v>
      </c>
      <c r="BN262" s="208" t="s">
        <v>3201</v>
      </c>
      <c r="BO262" s="208" t="s">
        <v>3259</v>
      </c>
      <c r="BP262" s="208" t="s">
        <v>3201</v>
      </c>
      <c r="BQ262" s="208" t="s">
        <v>3201</v>
      </c>
      <c r="BR262" s="208" t="s">
        <v>3201</v>
      </c>
      <c r="BS262" s="208" t="s">
        <v>3201</v>
      </c>
      <c r="BT262" s="208" t="s">
        <v>3201</v>
      </c>
      <c r="BU262" s="208" t="s">
        <v>3201</v>
      </c>
      <c r="BV262" s="208" t="s">
        <v>3201</v>
      </c>
      <c r="BW262" s="208" t="s">
        <v>3201</v>
      </c>
      <c r="BX262" s="72" t="s">
        <v>3233</v>
      </c>
      <c r="BY262" s="207" t="s">
        <v>3232</v>
      </c>
      <c r="BZ262" s="207" t="s">
        <v>3231</v>
      </c>
      <c r="CA262" s="207" t="s">
        <v>3229</v>
      </c>
      <c r="CB262" s="207" t="s">
        <v>3230</v>
      </c>
      <c r="CC262" s="234" t="s">
        <v>3228</v>
      </c>
      <c r="CD262" s="208" t="s">
        <v>3136</v>
      </c>
      <c r="CE262" s="208" t="s">
        <v>3147</v>
      </c>
      <c r="CF262" s="208" t="s">
        <v>3254</v>
      </c>
      <c r="CG262" s="207" t="s">
        <v>3373</v>
      </c>
      <c r="CH262" s="208" t="s">
        <v>3239</v>
      </c>
      <c r="CI262" s="208" t="s">
        <v>3240</v>
      </c>
      <c r="CJ262" s="212" t="s">
        <v>3256</v>
      </c>
      <c r="CK262" s="208" t="s">
        <v>3243</v>
      </c>
      <c r="CL262" s="208" t="s">
        <v>3372</v>
      </c>
      <c r="CO262" s="208" t="s">
        <v>3251</v>
      </c>
      <c r="CP262" s="208" t="s">
        <v>3251</v>
      </c>
    </row>
    <row r="263" spans="1:94">
      <c r="A263">
        <v>172</v>
      </c>
      <c r="B263">
        <v>4</v>
      </c>
      <c r="C263" t="s">
        <v>65</v>
      </c>
      <c r="D263" t="s">
        <v>66</v>
      </c>
      <c r="E263" t="e">
        <f t="shared" si="9"/>
        <v>#REF!</v>
      </c>
      <c r="F263" t="s">
        <v>66</v>
      </c>
      <c r="K263" s="1" t="s">
        <v>2295</v>
      </c>
      <c r="L263" s="1" t="e">
        <f>VLOOKUP(K263,context!K$2:N$349,3,FALSE)</f>
        <v>#N/A</v>
      </c>
      <c r="M263" s="1" t="e">
        <f>VLOOKUP(K263,context!K$2:N$349,4,FALSE)</f>
        <v>#N/A</v>
      </c>
      <c r="N263" s="205" t="s">
        <v>3164</v>
      </c>
      <c r="O263" s="211" t="s">
        <v>3147</v>
      </c>
      <c r="P263" s="209" t="s">
        <v>3147</v>
      </c>
      <c r="Q263" s="205" t="s">
        <v>3147</v>
      </c>
      <c r="Y263" s="208" t="s">
        <v>3139</v>
      </c>
      <c r="Z263" s="209" t="s">
        <v>3152</v>
      </c>
      <c r="AP263"/>
      <c r="BH263" s="210" t="s">
        <v>3198</v>
      </c>
      <c r="BI263" s="210" t="s">
        <v>3198</v>
      </c>
      <c r="BJ263" s="208" t="s">
        <v>3198</v>
      </c>
      <c r="BK263" s="208" t="s">
        <v>3198</v>
      </c>
      <c r="BL263" s="208" t="s">
        <v>3198</v>
      </c>
      <c r="BM263" s="208" t="s">
        <v>3198</v>
      </c>
      <c r="BN263" s="208" t="s">
        <v>3201</v>
      </c>
      <c r="BO263" s="208" t="s">
        <v>3259</v>
      </c>
      <c r="BP263" s="208" t="s">
        <v>3201</v>
      </c>
      <c r="BQ263" s="208" t="s">
        <v>3201</v>
      </c>
      <c r="BR263" s="208" t="s">
        <v>3201</v>
      </c>
      <c r="BS263" s="208" t="s">
        <v>3201</v>
      </c>
      <c r="BT263" s="208" t="s">
        <v>3201</v>
      </c>
      <c r="BU263" s="208" t="s">
        <v>3201</v>
      </c>
      <c r="BV263" s="208" t="s">
        <v>3201</v>
      </c>
      <c r="BW263" s="208" t="s">
        <v>3201</v>
      </c>
      <c r="BX263" s="72" t="s">
        <v>3233</v>
      </c>
      <c r="BY263" s="207" t="s">
        <v>3232</v>
      </c>
      <c r="BZ263" s="207" t="s">
        <v>3231</v>
      </c>
      <c r="CA263" s="207" t="s">
        <v>3229</v>
      </c>
      <c r="CB263" s="207" t="s">
        <v>3230</v>
      </c>
      <c r="CC263" s="234" t="s">
        <v>3228</v>
      </c>
      <c r="CD263" s="208" t="s">
        <v>3136</v>
      </c>
      <c r="CE263" s="208" t="s">
        <v>3147</v>
      </c>
      <c r="CF263" s="208" t="s">
        <v>3254</v>
      </c>
      <c r="CG263" s="207" t="s">
        <v>3373</v>
      </c>
      <c r="CH263" s="208" t="s">
        <v>3239</v>
      </c>
      <c r="CI263" s="208" t="s">
        <v>3240</v>
      </c>
      <c r="CJ263" s="212" t="s">
        <v>3256</v>
      </c>
      <c r="CK263" s="208" t="s">
        <v>3243</v>
      </c>
      <c r="CL263" s="208" t="s">
        <v>3372</v>
      </c>
      <c r="CO263" s="208" t="s">
        <v>3251</v>
      </c>
      <c r="CP263" s="208" t="s">
        <v>3251</v>
      </c>
    </row>
    <row r="264" spans="1:94">
      <c r="A264">
        <v>174</v>
      </c>
      <c r="B264">
        <v>4</v>
      </c>
      <c r="C264" t="s">
        <v>65</v>
      </c>
      <c r="D264" t="s">
        <v>66</v>
      </c>
      <c r="E264" t="e">
        <f t="shared" si="9"/>
        <v>#REF!</v>
      </c>
      <c r="F264" t="s">
        <v>66</v>
      </c>
      <c r="K264" s="1" t="s">
        <v>2578</v>
      </c>
      <c r="L264" s="1">
        <f>VLOOKUP(K264,context!K$2:N$349,3,FALSE)</f>
        <v>0</v>
      </c>
      <c r="M264" s="1">
        <f>VLOOKUP(K264,context!K$2:N$349,4,FALSE)</f>
        <v>-1</v>
      </c>
      <c r="N264" s="205" t="s">
        <v>3164</v>
      </c>
      <c r="O264" s="211" t="s">
        <v>3147</v>
      </c>
      <c r="P264" s="209" t="s">
        <v>3147</v>
      </c>
      <c r="Q264" s="205" t="s">
        <v>3147</v>
      </c>
      <c r="Y264" s="208" t="s">
        <v>3139</v>
      </c>
      <c r="Z264" s="209" t="s">
        <v>3152</v>
      </c>
      <c r="AP264"/>
      <c r="BH264" s="210" t="s">
        <v>3198</v>
      </c>
      <c r="BI264" s="210" t="s">
        <v>3198</v>
      </c>
      <c r="BJ264" s="208" t="s">
        <v>3198</v>
      </c>
      <c r="BK264" s="208" t="s">
        <v>3198</v>
      </c>
      <c r="BL264" s="208" t="s">
        <v>3198</v>
      </c>
      <c r="BM264" s="208" t="s">
        <v>3198</v>
      </c>
      <c r="BN264" s="208" t="s">
        <v>3201</v>
      </c>
      <c r="BO264" s="208" t="s">
        <v>3259</v>
      </c>
      <c r="BP264" s="208" t="s">
        <v>3201</v>
      </c>
      <c r="BQ264" s="208" t="s">
        <v>3201</v>
      </c>
      <c r="BR264" s="208" t="s">
        <v>3201</v>
      </c>
      <c r="BS264" s="208" t="s">
        <v>3201</v>
      </c>
      <c r="BT264" s="208" t="s">
        <v>3201</v>
      </c>
      <c r="BU264" s="208" t="s">
        <v>3201</v>
      </c>
      <c r="BV264" s="208" t="s">
        <v>3201</v>
      </c>
      <c r="BW264" s="208" t="s">
        <v>3201</v>
      </c>
      <c r="BX264" s="72" t="s">
        <v>3233</v>
      </c>
      <c r="BY264" s="207" t="s">
        <v>3232</v>
      </c>
      <c r="BZ264" s="207" t="s">
        <v>3231</v>
      </c>
      <c r="CA264" s="207" t="s">
        <v>3229</v>
      </c>
      <c r="CB264" s="207" t="s">
        <v>3230</v>
      </c>
      <c r="CC264" s="234" t="s">
        <v>3228</v>
      </c>
      <c r="CD264" s="208" t="s">
        <v>3136</v>
      </c>
      <c r="CE264" s="208" t="s">
        <v>3147</v>
      </c>
      <c r="CF264" s="208" t="s">
        <v>3254</v>
      </c>
      <c r="CG264" s="207" t="s">
        <v>3373</v>
      </c>
      <c r="CH264" s="208" t="s">
        <v>3239</v>
      </c>
      <c r="CI264" s="208" t="s">
        <v>3240</v>
      </c>
      <c r="CJ264" s="212" t="s">
        <v>3256</v>
      </c>
      <c r="CK264" s="208" t="s">
        <v>3243</v>
      </c>
      <c r="CL264" s="208" t="s">
        <v>3372</v>
      </c>
      <c r="CO264" s="208" t="s">
        <v>3251</v>
      </c>
      <c r="CP264" s="208" t="s">
        <v>3251</v>
      </c>
    </row>
    <row r="265" spans="1:94">
      <c r="A265">
        <v>178</v>
      </c>
      <c r="B265">
        <v>4</v>
      </c>
      <c r="C265" t="s">
        <v>65</v>
      </c>
      <c r="D265" t="s">
        <v>66</v>
      </c>
      <c r="E265" t="e">
        <f t="shared" si="9"/>
        <v>#REF!</v>
      </c>
      <c r="F265" t="s">
        <v>66</v>
      </c>
      <c r="K265" s="1" t="s">
        <v>2313</v>
      </c>
      <c r="L265" s="1">
        <f>VLOOKUP(K265,context!K$2:N$349,3,FALSE)</f>
        <v>0</v>
      </c>
      <c r="M265" s="1">
        <f>VLOOKUP(K265,context!K$2:N$349,4,FALSE)</f>
        <v>-1</v>
      </c>
      <c r="N265" s="205" t="s">
        <v>3164</v>
      </c>
      <c r="O265" s="211" t="s">
        <v>3147</v>
      </c>
      <c r="P265" s="209" t="s">
        <v>3147</v>
      </c>
      <c r="Q265" s="205" t="s">
        <v>3147</v>
      </c>
      <c r="Y265" s="208" t="s">
        <v>3139</v>
      </c>
      <c r="Z265" s="209" t="s">
        <v>3152</v>
      </c>
      <c r="AP265"/>
      <c r="BH265" s="210" t="s">
        <v>3198</v>
      </c>
      <c r="BI265" s="210" t="s">
        <v>3198</v>
      </c>
      <c r="BJ265" s="208" t="s">
        <v>3198</v>
      </c>
      <c r="BK265" s="208" t="s">
        <v>3198</v>
      </c>
      <c r="BL265" s="208" t="s">
        <v>3198</v>
      </c>
      <c r="BM265" s="208" t="s">
        <v>3198</v>
      </c>
      <c r="BN265" s="208" t="s">
        <v>3201</v>
      </c>
      <c r="BO265" s="208" t="s">
        <v>3259</v>
      </c>
      <c r="BP265" s="208" t="s">
        <v>3201</v>
      </c>
      <c r="BQ265" s="208" t="s">
        <v>3201</v>
      </c>
      <c r="BR265" s="208" t="s">
        <v>3201</v>
      </c>
      <c r="BS265" s="208" t="s">
        <v>3201</v>
      </c>
      <c r="BT265" s="208" t="s">
        <v>3201</v>
      </c>
      <c r="BU265" s="208" t="s">
        <v>3201</v>
      </c>
      <c r="BV265" s="208" t="s">
        <v>3201</v>
      </c>
      <c r="BW265" s="208" t="s">
        <v>3201</v>
      </c>
      <c r="BX265" s="72" t="s">
        <v>3233</v>
      </c>
      <c r="BY265" s="207" t="s">
        <v>3232</v>
      </c>
      <c r="BZ265" s="207" t="s">
        <v>3231</v>
      </c>
      <c r="CA265" s="207" t="s">
        <v>3229</v>
      </c>
      <c r="CB265" s="207" t="s">
        <v>3230</v>
      </c>
      <c r="CC265" s="234" t="s">
        <v>3228</v>
      </c>
      <c r="CD265" s="208" t="s">
        <v>3136</v>
      </c>
      <c r="CE265" s="208" t="s">
        <v>3147</v>
      </c>
      <c r="CF265" s="208" t="s">
        <v>3254</v>
      </c>
      <c r="CG265" s="207" t="s">
        <v>3373</v>
      </c>
      <c r="CH265" s="208" t="s">
        <v>3239</v>
      </c>
      <c r="CI265" s="208" t="s">
        <v>3240</v>
      </c>
      <c r="CJ265" s="212" t="s">
        <v>3256</v>
      </c>
      <c r="CK265" s="208" t="s">
        <v>3243</v>
      </c>
      <c r="CL265" s="208" t="s">
        <v>3372</v>
      </c>
      <c r="CO265" s="208" t="s">
        <v>3251</v>
      </c>
      <c r="CP265" s="208" t="s">
        <v>3251</v>
      </c>
    </row>
    <row r="266" spans="1:94">
      <c r="A266">
        <v>179</v>
      </c>
      <c r="B266">
        <v>4</v>
      </c>
      <c r="C266" t="s">
        <v>65</v>
      </c>
      <c r="D266" t="s">
        <v>66</v>
      </c>
      <c r="E266" t="e">
        <f t="shared" si="9"/>
        <v>#REF!</v>
      </c>
      <c r="F266" t="s">
        <v>66</v>
      </c>
      <c r="K266" s="1" t="s">
        <v>2381</v>
      </c>
      <c r="L266" s="1">
        <f>VLOOKUP(K266,context!K$2:N$349,3,FALSE)</f>
        <v>0</v>
      </c>
      <c r="M266" s="1">
        <f>VLOOKUP(K266,context!K$2:N$349,4,FALSE)</f>
        <v>-1</v>
      </c>
      <c r="N266" s="205" t="s">
        <v>3164</v>
      </c>
      <c r="O266" s="211" t="s">
        <v>3147</v>
      </c>
      <c r="P266" s="209" t="s">
        <v>3147</v>
      </c>
      <c r="Q266" s="205" t="s">
        <v>3147</v>
      </c>
      <c r="Y266" s="208" t="s">
        <v>3139</v>
      </c>
      <c r="Z266" s="209" t="s">
        <v>3152</v>
      </c>
      <c r="AP266"/>
      <c r="BH266" s="210" t="s">
        <v>3198</v>
      </c>
      <c r="BI266" s="210" t="s">
        <v>3198</v>
      </c>
      <c r="BJ266" s="208" t="s">
        <v>3198</v>
      </c>
      <c r="BK266" s="208" t="s">
        <v>3198</v>
      </c>
      <c r="BL266" s="208" t="s">
        <v>3198</v>
      </c>
      <c r="BM266" s="208" t="s">
        <v>3198</v>
      </c>
      <c r="BN266" s="208" t="s">
        <v>3201</v>
      </c>
      <c r="BO266" s="208" t="s">
        <v>3259</v>
      </c>
      <c r="BP266" s="208" t="s">
        <v>3201</v>
      </c>
      <c r="BQ266" s="208" t="s">
        <v>3201</v>
      </c>
      <c r="BR266" s="208" t="s">
        <v>3201</v>
      </c>
      <c r="BS266" s="208" t="s">
        <v>3201</v>
      </c>
      <c r="BT266" s="208" t="s">
        <v>3201</v>
      </c>
      <c r="BU266" s="208" t="s">
        <v>3201</v>
      </c>
      <c r="BV266" s="208" t="s">
        <v>3201</v>
      </c>
      <c r="BW266" s="208" t="s">
        <v>3201</v>
      </c>
      <c r="BX266" s="72" t="s">
        <v>3233</v>
      </c>
      <c r="BY266" s="207" t="s">
        <v>3232</v>
      </c>
      <c r="BZ266" s="207" t="s">
        <v>3231</v>
      </c>
      <c r="CA266" s="207" t="s">
        <v>3229</v>
      </c>
      <c r="CB266" s="207" t="s">
        <v>3230</v>
      </c>
      <c r="CC266" s="234" t="s">
        <v>3228</v>
      </c>
      <c r="CD266" s="208" t="s">
        <v>3136</v>
      </c>
      <c r="CE266" s="208" t="s">
        <v>3147</v>
      </c>
      <c r="CF266" s="208" t="s">
        <v>3254</v>
      </c>
      <c r="CG266" s="207" t="s">
        <v>3373</v>
      </c>
      <c r="CH266" s="208" t="s">
        <v>3239</v>
      </c>
      <c r="CI266" s="208" t="s">
        <v>3240</v>
      </c>
      <c r="CJ266" s="212" t="s">
        <v>3256</v>
      </c>
      <c r="CK266" s="208" t="s">
        <v>3243</v>
      </c>
      <c r="CL266" s="208" t="s">
        <v>3372</v>
      </c>
      <c r="CO266" s="208" t="s">
        <v>3251</v>
      </c>
      <c r="CP266" s="208" t="s">
        <v>3251</v>
      </c>
    </row>
    <row r="267" spans="1:94">
      <c r="A267">
        <v>181</v>
      </c>
      <c r="B267">
        <v>4</v>
      </c>
      <c r="C267" t="s">
        <v>65</v>
      </c>
      <c r="D267" t="s">
        <v>66</v>
      </c>
      <c r="E267" t="e">
        <f t="shared" si="9"/>
        <v>#REF!</v>
      </c>
      <c r="F267" t="s">
        <v>66</v>
      </c>
      <c r="K267" s="1" t="s">
        <v>2331</v>
      </c>
      <c r="L267" s="1">
        <f>VLOOKUP(K267,context!K$2:N$349,3,FALSE)</f>
        <v>0</v>
      </c>
      <c r="M267" s="1">
        <f>VLOOKUP(K267,context!K$2:N$349,4,FALSE)</f>
        <v>-1</v>
      </c>
      <c r="N267" s="205" t="s">
        <v>3164</v>
      </c>
      <c r="O267" s="211" t="s">
        <v>3147</v>
      </c>
      <c r="P267" s="209" t="s">
        <v>3147</v>
      </c>
      <c r="Q267" s="205" t="s">
        <v>3147</v>
      </c>
      <c r="Y267" s="208" t="s">
        <v>3139</v>
      </c>
      <c r="Z267" s="209" t="s">
        <v>3152</v>
      </c>
      <c r="AP267"/>
      <c r="BH267" s="210" t="s">
        <v>3198</v>
      </c>
      <c r="BI267" s="210" t="s">
        <v>3198</v>
      </c>
      <c r="BJ267" s="208" t="s">
        <v>3198</v>
      </c>
      <c r="BK267" s="208" t="s">
        <v>3198</v>
      </c>
      <c r="BL267" s="208" t="s">
        <v>3198</v>
      </c>
      <c r="BM267" s="208" t="s">
        <v>3198</v>
      </c>
      <c r="BN267" s="208" t="s">
        <v>3201</v>
      </c>
      <c r="BO267" s="208" t="s">
        <v>3259</v>
      </c>
      <c r="BP267" s="208" t="s">
        <v>3201</v>
      </c>
      <c r="BQ267" s="208" t="s">
        <v>3201</v>
      </c>
      <c r="BR267" s="208" t="s">
        <v>3201</v>
      </c>
      <c r="BS267" s="208" t="s">
        <v>3201</v>
      </c>
      <c r="BT267" s="208" t="s">
        <v>3201</v>
      </c>
      <c r="BU267" s="208" t="s">
        <v>3201</v>
      </c>
      <c r="BV267" s="208" t="s">
        <v>3201</v>
      </c>
      <c r="BW267" s="208" t="s">
        <v>3201</v>
      </c>
      <c r="BX267" s="72" t="s">
        <v>3233</v>
      </c>
      <c r="BY267" s="207" t="s">
        <v>3232</v>
      </c>
      <c r="BZ267" s="207" t="s">
        <v>3231</v>
      </c>
      <c r="CA267" s="207" t="s">
        <v>3229</v>
      </c>
      <c r="CB267" s="207" t="s">
        <v>3230</v>
      </c>
      <c r="CC267" s="234" t="s">
        <v>3228</v>
      </c>
      <c r="CD267" s="208" t="s">
        <v>3136</v>
      </c>
      <c r="CE267" s="208" t="s">
        <v>3147</v>
      </c>
      <c r="CF267" s="208" t="s">
        <v>3254</v>
      </c>
      <c r="CG267" s="207" t="s">
        <v>3373</v>
      </c>
      <c r="CH267" s="208" t="s">
        <v>3239</v>
      </c>
      <c r="CI267" s="208" t="s">
        <v>3240</v>
      </c>
      <c r="CJ267" s="212" t="s">
        <v>3256</v>
      </c>
      <c r="CK267" s="208" t="s">
        <v>3243</v>
      </c>
      <c r="CL267" s="208" t="s">
        <v>3372</v>
      </c>
      <c r="CO267" s="208" t="s">
        <v>3251</v>
      </c>
      <c r="CP267" s="208" t="s">
        <v>3251</v>
      </c>
    </row>
    <row r="268" spans="1:94">
      <c r="A268">
        <v>182</v>
      </c>
      <c r="B268">
        <v>4</v>
      </c>
      <c r="C268" t="s">
        <v>65</v>
      </c>
      <c r="D268" t="s">
        <v>66</v>
      </c>
      <c r="E268" t="e">
        <f t="shared" si="9"/>
        <v>#REF!</v>
      </c>
      <c r="F268" t="s">
        <v>66</v>
      </c>
      <c r="K268" s="1" t="s">
        <v>2329</v>
      </c>
      <c r="L268" s="1">
        <f>VLOOKUP(K268,context!K$2:N$349,3,FALSE)</f>
        <v>0</v>
      </c>
      <c r="M268" s="1">
        <f>VLOOKUP(K268,context!K$2:N$349,4,FALSE)</f>
        <v>-1</v>
      </c>
      <c r="N268" s="205" t="s">
        <v>3164</v>
      </c>
      <c r="O268" s="211" t="s">
        <v>3147</v>
      </c>
      <c r="P268" s="209" t="s">
        <v>3147</v>
      </c>
      <c r="Q268" s="205" t="s">
        <v>3147</v>
      </c>
      <c r="Y268" s="208" t="s">
        <v>3139</v>
      </c>
      <c r="Z268" s="209" t="s">
        <v>3152</v>
      </c>
      <c r="AP268"/>
      <c r="BH268" s="210" t="s">
        <v>3198</v>
      </c>
      <c r="BI268" s="210" t="s">
        <v>3198</v>
      </c>
      <c r="BJ268" s="208" t="s">
        <v>3198</v>
      </c>
      <c r="BK268" s="208" t="s">
        <v>3198</v>
      </c>
      <c r="BL268" s="208" t="s">
        <v>3198</v>
      </c>
      <c r="BM268" s="208" t="s">
        <v>3198</v>
      </c>
      <c r="BN268" s="208" t="s">
        <v>3201</v>
      </c>
      <c r="BO268" s="208" t="s">
        <v>3259</v>
      </c>
      <c r="BP268" s="208" t="s">
        <v>3201</v>
      </c>
      <c r="BQ268" s="208" t="s">
        <v>3201</v>
      </c>
      <c r="BR268" s="208" t="s">
        <v>3201</v>
      </c>
      <c r="BS268" s="208" t="s">
        <v>3201</v>
      </c>
      <c r="BT268" s="208" t="s">
        <v>3201</v>
      </c>
      <c r="BU268" s="208" t="s">
        <v>3201</v>
      </c>
      <c r="BV268" s="208" t="s">
        <v>3201</v>
      </c>
      <c r="BW268" s="208" t="s">
        <v>3201</v>
      </c>
      <c r="BX268" s="72" t="s">
        <v>3233</v>
      </c>
      <c r="BY268" s="207" t="s">
        <v>3232</v>
      </c>
      <c r="BZ268" s="207" t="s">
        <v>3231</v>
      </c>
      <c r="CA268" s="207" t="s">
        <v>3229</v>
      </c>
      <c r="CB268" s="207" t="s">
        <v>3230</v>
      </c>
      <c r="CC268" s="234" t="s">
        <v>3228</v>
      </c>
      <c r="CD268" s="208" t="s">
        <v>3136</v>
      </c>
      <c r="CE268" s="208" t="s">
        <v>3147</v>
      </c>
      <c r="CF268" s="208" t="s">
        <v>3254</v>
      </c>
      <c r="CG268" s="207" t="s">
        <v>3373</v>
      </c>
      <c r="CH268" s="208" t="s">
        <v>3239</v>
      </c>
      <c r="CI268" s="208" t="s">
        <v>3240</v>
      </c>
      <c r="CJ268" s="212" t="s">
        <v>3256</v>
      </c>
      <c r="CK268" s="208" t="s">
        <v>3243</v>
      </c>
      <c r="CL268" s="208" t="s">
        <v>3372</v>
      </c>
      <c r="CO268" s="208" t="s">
        <v>3251</v>
      </c>
      <c r="CP268" s="208" t="s">
        <v>3251</v>
      </c>
    </row>
    <row r="269" spans="1:94">
      <c r="A269">
        <v>183</v>
      </c>
      <c r="B269">
        <v>4</v>
      </c>
      <c r="C269" t="s">
        <v>65</v>
      </c>
      <c r="D269" t="s">
        <v>66</v>
      </c>
      <c r="E269" t="e">
        <f t="shared" si="9"/>
        <v>#REF!</v>
      </c>
      <c r="F269" t="s">
        <v>66</v>
      </c>
      <c r="K269" s="1" t="s">
        <v>2337</v>
      </c>
      <c r="L269" s="1">
        <f>VLOOKUP(K269,context!K$2:N$349,3,FALSE)</f>
        <v>0</v>
      </c>
      <c r="M269" s="1">
        <f>VLOOKUP(K269,context!K$2:N$349,4,FALSE)</f>
        <v>-1</v>
      </c>
      <c r="N269" s="205" t="s">
        <v>3164</v>
      </c>
      <c r="O269" s="211" t="s">
        <v>3147</v>
      </c>
      <c r="P269" s="209" t="s">
        <v>3147</v>
      </c>
      <c r="Q269" s="205" t="s">
        <v>3147</v>
      </c>
      <c r="Y269" s="208" t="s">
        <v>3139</v>
      </c>
      <c r="Z269" s="209" t="s">
        <v>3152</v>
      </c>
      <c r="AP269"/>
      <c r="BH269" s="210" t="s">
        <v>3198</v>
      </c>
      <c r="BI269" s="210" t="s">
        <v>3198</v>
      </c>
      <c r="BJ269" s="208" t="s">
        <v>3198</v>
      </c>
      <c r="BK269" s="208" t="s">
        <v>3198</v>
      </c>
      <c r="BL269" s="208" t="s">
        <v>3198</v>
      </c>
      <c r="BM269" s="208" t="s">
        <v>3198</v>
      </c>
      <c r="BN269" s="208" t="s">
        <v>3201</v>
      </c>
      <c r="BO269" s="208" t="s">
        <v>3259</v>
      </c>
      <c r="BP269" s="208" t="s">
        <v>3201</v>
      </c>
      <c r="BQ269" s="208" t="s">
        <v>3201</v>
      </c>
      <c r="BR269" s="208" t="s">
        <v>3201</v>
      </c>
      <c r="BS269" s="208" t="s">
        <v>3201</v>
      </c>
      <c r="BT269" s="208" t="s">
        <v>3201</v>
      </c>
      <c r="BU269" s="208" t="s">
        <v>3201</v>
      </c>
      <c r="BV269" s="208" t="s">
        <v>3201</v>
      </c>
      <c r="BW269" s="208" t="s">
        <v>3201</v>
      </c>
      <c r="BX269" s="72" t="s">
        <v>3233</v>
      </c>
      <c r="BY269" s="207" t="s">
        <v>3232</v>
      </c>
      <c r="BZ269" s="207" t="s">
        <v>3231</v>
      </c>
      <c r="CA269" s="207" t="s">
        <v>3229</v>
      </c>
      <c r="CB269" s="207" t="s">
        <v>3230</v>
      </c>
      <c r="CC269" s="234" t="s">
        <v>3228</v>
      </c>
      <c r="CD269" s="208" t="s">
        <v>3136</v>
      </c>
      <c r="CE269" s="208" t="s">
        <v>3147</v>
      </c>
      <c r="CF269" s="208" t="s">
        <v>3254</v>
      </c>
      <c r="CG269" s="207" t="s">
        <v>3373</v>
      </c>
      <c r="CH269" s="208" t="s">
        <v>3239</v>
      </c>
      <c r="CI269" s="208" t="s">
        <v>3240</v>
      </c>
      <c r="CJ269" s="212" t="s">
        <v>3256</v>
      </c>
      <c r="CK269" s="208" t="s">
        <v>3243</v>
      </c>
      <c r="CL269" s="208" t="s">
        <v>3372</v>
      </c>
      <c r="CO269" s="208" t="s">
        <v>3251</v>
      </c>
      <c r="CP269" s="208" t="s">
        <v>3251</v>
      </c>
    </row>
    <row r="270" spans="1:94">
      <c r="A270">
        <v>184</v>
      </c>
      <c r="B270">
        <v>4</v>
      </c>
      <c r="C270" t="s">
        <v>65</v>
      </c>
      <c r="D270" t="s">
        <v>66</v>
      </c>
      <c r="E270" t="e">
        <f t="shared" si="9"/>
        <v>#REF!</v>
      </c>
      <c r="F270" t="s">
        <v>66</v>
      </c>
      <c r="K270" s="1" t="s">
        <v>2342</v>
      </c>
      <c r="L270" s="1">
        <f>VLOOKUP(K270,context!K$2:N$349,3,FALSE)</f>
        <v>0</v>
      </c>
      <c r="M270" s="1">
        <f>VLOOKUP(K270,context!K$2:N$349,4,FALSE)</f>
        <v>-1</v>
      </c>
      <c r="N270" s="205" t="s">
        <v>3164</v>
      </c>
      <c r="O270" s="211" t="s">
        <v>3147</v>
      </c>
      <c r="P270" s="209" t="s">
        <v>3147</v>
      </c>
      <c r="Q270" s="205" t="s">
        <v>3147</v>
      </c>
      <c r="Y270" s="208" t="s">
        <v>3139</v>
      </c>
      <c r="Z270" s="209" t="s">
        <v>3152</v>
      </c>
      <c r="AP270"/>
      <c r="BH270" s="210" t="s">
        <v>3198</v>
      </c>
      <c r="BI270" s="210" t="s">
        <v>3198</v>
      </c>
      <c r="BJ270" s="208" t="s">
        <v>3198</v>
      </c>
      <c r="BK270" s="208" t="s">
        <v>3198</v>
      </c>
      <c r="BL270" s="208" t="s">
        <v>3198</v>
      </c>
      <c r="BM270" s="208" t="s">
        <v>3198</v>
      </c>
      <c r="BN270" s="208" t="s">
        <v>3201</v>
      </c>
      <c r="BO270" s="208" t="s">
        <v>3259</v>
      </c>
      <c r="BP270" s="208" t="s">
        <v>3201</v>
      </c>
      <c r="BQ270" s="208" t="s">
        <v>3201</v>
      </c>
      <c r="BR270" s="208" t="s">
        <v>3201</v>
      </c>
      <c r="BS270" s="208" t="s">
        <v>3201</v>
      </c>
      <c r="BT270" s="208" t="s">
        <v>3201</v>
      </c>
      <c r="BU270" s="208" t="s">
        <v>3201</v>
      </c>
      <c r="BV270" s="208" t="s">
        <v>3201</v>
      </c>
      <c r="BW270" s="208" t="s">
        <v>3201</v>
      </c>
      <c r="BX270" s="72" t="s">
        <v>3233</v>
      </c>
      <c r="BY270" s="207" t="s">
        <v>3232</v>
      </c>
      <c r="BZ270" s="207" t="s">
        <v>3231</v>
      </c>
      <c r="CA270" s="207" t="s">
        <v>3229</v>
      </c>
      <c r="CB270" s="207" t="s">
        <v>3230</v>
      </c>
      <c r="CC270" s="234" t="s">
        <v>3228</v>
      </c>
      <c r="CD270" s="208" t="s">
        <v>3136</v>
      </c>
      <c r="CE270" s="208" t="s">
        <v>3147</v>
      </c>
      <c r="CF270" s="208" t="s">
        <v>3254</v>
      </c>
      <c r="CG270" s="207" t="s">
        <v>3373</v>
      </c>
      <c r="CH270" s="208" t="s">
        <v>3239</v>
      </c>
      <c r="CI270" s="208" t="s">
        <v>3240</v>
      </c>
      <c r="CJ270" s="212" t="s">
        <v>3256</v>
      </c>
      <c r="CK270" s="208" t="s">
        <v>3243</v>
      </c>
      <c r="CL270" s="208" t="s">
        <v>3372</v>
      </c>
      <c r="CO270" s="208" t="s">
        <v>3251</v>
      </c>
      <c r="CP270" s="208" t="s">
        <v>3251</v>
      </c>
    </row>
    <row r="271" spans="1:94">
      <c r="A271">
        <v>185</v>
      </c>
      <c r="B271">
        <v>4</v>
      </c>
      <c r="C271" t="s">
        <v>65</v>
      </c>
      <c r="D271" t="s">
        <v>66</v>
      </c>
      <c r="E271" t="e">
        <f t="shared" si="9"/>
        <v>#REF!</v>
      </c>
      <c r="F271" t="s">
        <v>66</v>
      </c>
      <c r="K271" s="1" t="s">
        <v>273</v>
      </c>
      <c r="L271" s="1">
        <f>VLOOKUP(K271,context!K$2:N$349,3,FALSE)</f>
        <v>0</v>
      </c>
      <c r="M271" s="1">
        <f>VLOOKUP(K271,context!K$2:N$349,4,FALSE)</f>
        <v>-1</v>
      </c>
      <c r="N271" s="205" t="s">
        <v>3164</v>
      </c>
      <c r="O271" s="211" t="s">
        <v>3147</v>
      </c>
      <c r="P271" s="209" t="s">
        <v>3147</v>
      </c>
      <c r="Q271" s="205" t="s">
        <v>3147</v>
      </c>
      <c r="Y271" s="208" t="s">
        <v>3139</v>
      </c>
      <c r="Z271" s="209" t="s">
        <v>3152</v>
      </c>
      <c r="AP271"/>
      <c r="BH271" s="210" t="s">
        <v>3198</v>
      </c>
      <c r="BI271" s="210" t="s">
        <v>3198</v>
      </c>
      <c r="BJ271" s="208" t="s">
        <v>3198</v>
      </c>
      <c r="BK271" s="208" t="s">
        <v>3198</v>
      </c>
      <c r="BL271" s="208" t="s">
        <v>3198</v>
      </c>
      <c r="BM271" s="208" t="s">
        <v>3198</v>
      </c>
      <c r="BN271" s="208" t="s">
        <v>3201</v>
      </c>
      <c r="BO271" s="208" t="s">
        <v>3259</v>
      </c>
      <c r="BP271" s="208" t="s">
        <v>3201</v>
      </c>
      <c r="BQ271" s="208" t="s">
        <v>3201</v>
      </c>
      <c r="BR271" s="208" t="s">
        <v>3201</v>
      </c>
      <c r="BS271" s="208" t="s">
        <v>3201</v>
      </c>
      <c r="BT271" s="208" t="s">
        <v>3201</v>
      </c>
      <c r="BU271" s="208" t="s">
        <v>3201</v>
      </c>
      <c r="BV271" s="208" t="s">
        <v>3201</v>
      </c>
      <c r="BW271" s="208" t="s">
        <v>3201</v>
      </c>
      <c r="BX271" s="72" t="s">
        <v>3233</v>
      </c>
      <c r="BY271" s="207" t="s">
        <v>3232</v>
      </c>
      <c r="BZ271" s="207" t="s">
        <v>3231</v>
      </c>
      <c r="CA271" s="207" t="s">
        <v>3229</v>
      </c>
      <c r="CB271" s="207" t="s">
        <v>3230</v>
      </c>
      <c r="CC271" s="234" t="s">
        <v>3228</v>
      </c>
      <c r="CD271" s="208" t="s">
        <v>3136</v>
      </c>
      <c r="CE271" s="208" t="s">
        <v>3147</v>
      </c>
      <c r="CF271" s="208" t="s">
        <v>3254</v>
      </c>
      <c r="CG271" s="207" t="s">
        <v>3373</v>
      </c>
      <c r="CH271" s="208" t="s">
        <v>3239</v>
      </c>
      <c r="CI271" s="208" t="s">
        <v>3240</v>
      </c>
      <c r="CJ271" s="212" t="s">
        <v>3256</v>
      </c>
      <c r="CK271" s="208" t="s">
        <v>3243</v>
      </c>
      <c r="CL271" s="208" t="s">
        <v>3372</v>
      </c>
      <c r="CO271" s="208" t="s">
        <v>3251</v>
      </c>
      <c r="CP271" s="208" t="s">
        <v>3251</v>
      </c>
    </row>
    <row r="272" spans="1:94">
      <c r="A272">
        <v>187</v>
      </c>
      <c r="B272">
        <v>4</v>
      </c>
      <c r="C272" t="s">
        <v>65</v>
      </c>
      <c r="D272" t="s">
        <v>66</v>
      </c>
      <c r="E272" t="e">
        <f t="shared" si="9"/>
        <v>#REF!</v>
      </c>
      <c r="F272" t="s">
        <v>66</v>
      </c>
      <c r="K272" s="1" t="s">
        <v>2379</v>
      </c>
      <c r="L272" s="1">
        <f>VLOOKUP(K272,context!K$2:N$349,3,FALSE)</f>
        <v>0</v>
      </c>
      <c r="M272" s="1">
        <f>VLOOKUP(K272,context!K$2:N$349,4,FALSE)</f>
        <v>-1</v>
      </c>
      <c r="N272" s="205" t="s">
        <v>3164</v>
      </c>
      <c r="O272" s="211" t="s">
        <v>3147</v>
      </c>
      <c r="P272" s="209" t="s">
        <v>3147</v>
      </c>
      <c r="Q272" s="205" t="s">
        <v>3147</v>
      </c>
      <c r="Y272" s="208" t="s">
        <v>3139</v>
      </c>
      <c r="Z272" s="209" t="s">
        <v>3152</v>
      </c>
      <c r="AP272"/>
      <c r="BH272" s="210" t="s">
        <v>3198</v>
      </c>
      <c r="BI272" s="210" t="s">
        <v>3198</v>
      </c>
      <c r="BJ272" s="208" t="s">
        <v>3198</v>
      </c>
      <c r="BK272" s="208" t="s">
        <v>3198</v>
      </c>
      <c r="BL272" s="208" t="s">
        <v>3198</v>
      </c>
      <c r="BM272" s="208" t="s">
        <v>3198</v>
      </c>
      <c r="BN272" s="208" t="s">
        <v>3201</v>
      </c>
      <c r="BO272" s="208" t="s">
        <v>3259</v>
      </c>
      <c r="BP272" s="208" t="s">
        <v>3201</v>
      </c>
      <c r="BQ272" s="208" t="s">
        <v>3201</v>
      </c>
      <c r="BR272" s="208" t="s">
        <v>3201</v>
      </c>
      <c r="BS272" s="208" t="s">
        <v>3201</v>
      </c>
      <c r="BT272" s="208" t="s">
        <v>3201</v>
      </c>
      <c r="BU272" s="208" t="s">
        <v>3201</v>
      </c>
      <c r="BV272" s="208" t="s">
        <v>3201</v>
      </c>
      <c r="BW272" s="208" t="s">
        <v>3201</v>
      </c>
      <c r="BX272" s="72" t="s">
        <v>3233</v>
      </c>
      <c r="BY272" s="207" t="s">
        <v>3232</v>
      </c>
      <c r="BZ272" s="207" t="s">
        <v>3231</v>
      </c>
      <c r="CA272" s="207" t="s">
        <v>3229</v>
      </c>
      <c r="CB272" s="207" t="s">
        <v>3230</v>
      </c>
      <c r="CC272" s="234" t="s">
        <v>3228</v>
      </c>
      <c r="CD272" s="208" t="s">
        <v>3136</v>
      </c>
      <c r="CE272" s="208" t="s">
        <v>3147</v>
      </c>
      <c r="CF272" s="208" t="s">
        <v>3254</v>
      </c>
      <c r="CG272" s="207" t="s">
        <v>3373</v>
      </c>
      <c r="CH272" s="208" t="s">
        <v>3239</v>
      </c>
      <c r="CI272" s="208" t="s">
        <v>3240</v>
      </c>
      <c r="CJ272" s="212" t="s">
        <v>3256</v>
      </c>
      <c r="CK272" s="208" t="s">
        <v>3243</v>
      </c>
      <c r="CL272" s="208" t="s">
        <v>3372</v>
      </c>
      <c r="CO272" s="208" t="s">
        <v>3251</v>
      </c>
      <c r="CP272" s="208" t="s">
        <v>3251</v>
      </c>
    </row>
    <row r="273" spans="1:94">
      <c r="A273">
        <v>190</v>
      </c>
      <c r="B273">
        <v>4</v>
      </c>
      <c r="C273" t="s">
        <v>65</v>
      </c>
      <c r="D273" t="s">
        <v>66</v>
      </c>
      <c r="E273" t="e">
        <f t="shared" si="9"/>
        <v>#REF!</v>
      </c>
      <c r="F273" t="s">
        <v>66</v>
      </c>
      <c r="K273" s="1" t="s">
        <v>2364</v>
      </c>
      <c r="L273" s="1">
        <f>VLOOKUP(K273,context!K$2:N$349,3,FALSE)</f>
        <v>0</v>
      </c>
      <c r="M273" s="1">
        <f>VLOOKUP(K273,context!K$2:N$349,4,FALSE)</f>
        <v>-1</v>
      </c>
      <c r="N273" s="205" t="s">
        <v>3164</v>
      </c>
      <c r="O273" s="211" t="s">
        <v>3147</v>
      </c>
      <c r="P273" s="209" t="s">
        <v>3147</v>
      </c>
      <c r="Q273" s="205" t="s">
        <v>3147</v>
      </c>
      <c r="Y273" s="208" t="s">
        <v>3139</v>
      </c>
      <c r="Z273" s="209" t="s">
        <v>3152</v>
      </c>
      <c r="AP273"/>
      <c r="BH273" s="210" t="s">
        <v>3198</v>
      </c>
      <c r="BI273" s="210" t="s">
        <v>3198</v>
      </c>
      <c r="BJ273" s="208" t="s">
        <v>3198</v>
      </c>
      <c r="BK273" s="208" t="s">
        <v>3198</v>
      </c>
      <c r="BL273" s="208" t="s">
        <v>3198</v>
      </c>
      <c r="BM273" s="208" t="s">
        <v>3198</v>
      </c>
      <c r="BN273" s="208" t="s">
        <v>3201</v>
      </c>
      <c r="BO273" s="208" t="s">
        <v>3259</v>
      </c>
      <c r="BP273" s="208" t="s">
        <v>3201</v>
      </c>
      <c r="BQ273" s="208" t="s">
        <v>3201</v>
      </c>
      <c r="BR273" s="208" t="s">
        <v>3201</v>
      </c>
      <c r="BS273" s="208" t="s">
        <v>3201</v>
      </c>
      <c r="BT273" s="208" t="s">
        <v>3201</v>
      </c>
      <c r="BU273" s="208" t="s">
        <v>3201</v>
      </c>
      <c r="BV273" s="208" t="s">
        <v>3201</v>
      </c>
      <c r="BW273" s="208" t="s">
        <v>3201</v>
      </c>
      <c r="BX273" s="72" t="s">
        <v>3233</v>
      </c>
      <c r="BY273" s="207" t="s">
        <v>3232</v>
      </c>
      <c r="BZ273" s="207" t="s">
        <v>3231</v>
      </c>
      <c r="CA273" s="207" t="s">
        <v>3229</v>
      </c>
      <c r="CB273" s="207" t="s">
        <v>3230</v>
      </c>
      <c r="CC273" s="234" t="s">
        <v>3228</v>
      </c>
      <c r="CD273" s="208" t="s">
        <v>3136</v>
      </c>
      <c r="CE273" s="208" t="s">
        <v>3147</v>
      </c>
      <c r="CF273" s="208" t="s">
        <v>3254</v>
      </c>
      <c r="CG273" s="207" t="s">
        <v>3373</v>
      </c>
      <c r="CH273" s="208" t="s">
        <v>3239</v>
      </c>
      <c r="CI273" s="208" t="s">
        <v>3240</v>
      </c>
      <c r="CJ273" s="212" t="s">
        <v>3256</v>
      </c>
      <c r="CK273" s="208" t="s">
        <v>3243</v>
      </c>
      <c r="CL273" s="208" t="s">
        <v>3372</v>
      </c>
      <c r="CO273" s="208" t="s">
        <v>3251</v>
      </c>
      <c r="CP273" s="208" t="s">
        <v>3251</v>
      </c>
    </row>
    <row r="274" spans="1:94">
      <c r="A274">
        <v>191</v>
      </c>
      <c r="B274">
        <v>4</v>
      </c>
      <c r="C274" t="s">
        <v>65</v>
      </c>
      <c r="D274" t="s">
        <v>66</v>
      </c>
      <c r="E274" t="e">
        <f t="shared" si="9"/>
        <v>#REF!</v>
      </c>
      <c r="F274" t="s">
        <v>66</v>
      </c>
      <c r="K274" s="1" t="s">
        <v>2282</v>
      </c>
      <c r="L274" s="1">
        <f>VLOOKUP(K274,context!K$2:N$349,3,FALSE)</f>
        <v>0</v>
      </c>
      <c r="M274" s="1">
        <f>VLOOKUP(K274,context!K$2:N$349,4,FALSE)</f>
        <v>-1</v>
      </c>
      <c r="N274" s="205" t="s">
        <v>3164</v>
      </c>
      <c r="O274" s="211" t="s">
        <v>3147</v>
      </c>
      <c r="P274" s="209" t="s">
        <v>3147</v>
      </c>
      <c r="Q274" s="205" t="s">
        <v>3147</v>
      </c>
      <c r="Y274" s="208" t="s">
        <v>3139</v>
      </c>
      <c r="Z274" s="209" t="s">
        <v>3152</v>
      </c>
      <c r="AP274"/>
      <c r="BH274" s="210" t="s">
        <v>3198</v>
      </c>
      <c r="BI274" s="210" t="s">
        <v>3198</v>
      </c>
      <c r="BJ274" s="208" t="s">
        <v>3198</v>
      </c>
      <c r="BK274" s="208" t="s">
        <v>3198</v>
      </c>
      <c r="BL274" s="208" t="s">
        <v>3198</v>
      </c>
      <c r="BM274" s="208" t="s">
        <v>3198</v>
      </c>
      <c r="BN274" s="208" t="s">
        <v>3201</v>
      </c>
      <c r="BO274" s="208" t="s">
        <v>3259</v>
      </c>
      <c r="BP274" s="208" t="s">
        <v>3201</v>
      </c>
      <c r="BQ274" s="208" t="s">
        <v>3201</v>
      </c>
      <c r="BR274" s="208" t="s">
        <v>3201</v>
      </c>
      <c r="BS274" s="208" t="s">
        <v>3201</v>
      </c>
      <c r="BT274" s="208" t="s">
        <v>3201</v>
      </c>
      <c r="BU274" s="208" t="s">
        <v>3201</v>
      </c>
      <c r="BV274" s="208" t="s">
        <v>3201</v>
      </c>
      <c r="BW274" s="208" t="s">
        <v>3201</v>
      </c>
      <c r="BX274" s="72" t="s">
        <v>3233</v>
      </c>
      <c r="BY274" s="207" t="s">
        <v>3232</v>
      </c>
      <c r="BZ274" s="207" t="s">
        <v>3231</v>
      </c>
      <c r="CA274" s="207" t="s">
        <v>3229</v>
      </c>
      <c r="CB274" s="207" t="s">
        <v>3230</v>
      </c>
      <c r="CC274" s="234" t="s">
        <v>3228</v>
      </c>
      <c r="CD274" s="208" t="s">
        <v>3136</v>
      </c>
      <c r="CE274" s="208" t="s">
        <v>3147</v>
      </c>
      <c r="CF274" s="208" t="s">
        <v>3254</v>
      </c>
      <c r="CG274" s="207" t="s">
        <v>3373</v>
      </c>
      <c r="CH274" s="208" t="s">
        <v>3239</v>
      </c>
      <c r="CI274" s="208" t="s">
        <v>3240</v>
      </c>
      <c r="CJ274" s="212" t="s">
        <v>3256</v>
      </c>
      <c r="CK274" s="208" t="s">
        <v>3243</v>
      </c>
      <c r="CL274" s="208" t="s">
        <v>3372</v>
      </c>
      <c r="CO274" s="208" t="s">
        <v>3251</v>
      </c>
      <c r="CP274" s="208" t="s">
        <v>3251</v>
      </c>
    </row>
    <row r="275" spans="1:94">
      <c r="A275">
        <v>193</v>
      </c>
      <c r="B275">
        <v>4</v>
      </c>
      <c r="C275" t="s">
        <v>65</v>
      </c>
      <c r="D275" t="s">
        <v>66</v>
      </c>
      <c r="E275" t="e">
        <f t="shared" si="9"/>
        <v>#REF!</v>
      </c>
      <c r="F275" t="s">
        <v>66</v>
      </c>
      <c r="K275" s="1" t="s">
        <v>2014</v>
      </c>
      <c r="L275" s="1">
        <f>VLOOKUP(K275,context!K$2:N$349,3,FALSE)</f>
        <v>0</v>
      </c>
      <c r="M275" s="1">
        <f>VLOOKUP(K275,context!K$2:N$349,4,FALSE)</f>
        <v>-1</v>
      </c>
      <c r="N275" s="205" t="s">
        <v>3164</v>
      </c>
      <c r="O275" s="211" t="s">
        <v>3147</v>
      </c>
      <c r="P275" s="209" t="s">
        <v>3147</v>
      </c>
      <c r="Q275" s="205" t="s">
        <v>3147</v>
      </c>
      <c r="Y275" s="208" t="s">
        <v>3139</v>
      </c>
      <c r="Z275" s="209" t="s">
        <v>3152</v>
      </c>
      <c r="AP275"/>
      <c r="BH275" s="210" t="s">
        <v>3198</v>
      </c>
      <c r="BI275" s="210" t="s">
        <v>3198</v>
      </c>
      <c r="BJ275" s="208" t="s">
        <v>3198</v>
      </c>
      <c r="BK275" s="208" t="s">
        <v>3198</v>
      </c>
      <c r="BL275" s="208" t="s">
        <v>3198</v>
      </c>
      <c r="BM275" s="208" t="s">
        <v>3198</v>
      </c>
      <c r="BN275" s="208" t="s">
        <v>3201</v>
      </c>
      <c r="BO275" s="208" t="s">
        <v>3259</v>
      </c>
      <c r="BP275" s="208" t="s">
        <v>3201</v>
      </c>
      <c r="BQ275" s="208" t="s">
        <v>3201</v>
      </c>
      <c r="BR275" s="208" t="s">
        <v>3201</v>
      </c>
      <c r="BS275" s="208" t="s">
        <v>3201</v>
      </c>
      <c r="BT275" s="208" t="s">
        <v>3201</v>
      </c>
      <c r="BU275" s="208" t="s">
        <v>3201</v>
      </c>
      <c r="BV275" s="208" t="s">
        <v>3201</v>
      </c>
      <c r="BW275" s="208" t="s">
        <v>3201</v>
      </c>
      <c r="BX275" s="72" t="s">
        <v>3233</v>
      </c>
      <c r="BY275" s="207" t="s">
        <v>3232</v>
      </c>
      <c r="BZ275" s="207" t="s">
        <v>3231</v>
      </c>
      <c r="CA275" s="207" t="s">
        <v>3229</v>
      </c>
      <c r="CB275" s="207" t="s">
        <v>3230</v>
      </c>
      <c r="CC275" s="234" t="s">
        <v>3228</v>
      </c>
      <c r="CD275" s="208" t="s">
        <v>3136</v>
      </c>
      <c r="CE275" s="208" t="s">
        <v>3147</v>
      </c>
      <c r="CF275" s="208" t="s">
        <v>3254</v>
      </c>
      <c r="CG275" s="207" t="s">
        <v>3373</v>
      </c>
      <c r="CH275" s="208" t="s">
        <v>3239</v>
      </c>
      <c r="CI275" s="208" t="s">
        <v>3240</v>
      </c>
      <c r="CJ275" s="212" t="s">
        <v>3256</v>
      </c>
      <c r="CK275" s="208" t="s">
        <v>3243</v>
      </c>
      <c r="CL275" s="208" t="s">
        <v>3372</v>
      </c>
      <c r="CO275" s="208" t="s">
        <v>3251</v>
      </c>
      <c r="CP275" s="208" t="s">
        <v>3251</v>
      </c>
    </row>
    <row r="276" spans="1:94">
      <c r="A276">
        <v>197</v>
      </c>
      <c r="B276">
        <v>4</v>
      </c>
      <c r="C276" t="s">
        <v>65</v>
      </c>
      <c r="D276" t="s">
        <v>66</v>
      </c>
      <c r="E276" t="e">
        <f t="shared" si="9"/>
        <v>#REF!</v>
      </c>
      <c r="F276" t="s">
        <v>66</v>
      </c>
      <c r="K276" s="1" t="s">
        <v>671</v>
      </c>
      <c r="L276" s="1">
        <f>VLOOKUP(K276,context!K$2:N$349,3,FALSE)</f>
        <v>0</v>
      </c>
      <c r="M276" s="1">
        <f>VLOOKUP(K276,context!K$2:N$349,4,FALSE)</f>
        <v>-1</v>
      </c>
      <c r="N276" s="205" t="s">
        <v>3164</v>
      </c>
      <c r="O276" s="211" t="s">
        <v>3147</v>
      </c>
      <c r="P276" s="209" t="s">
        <v>3147</v>
      </c>
      <c r="Q276" s="205" t="s">
        <v>3147</v>
      </c>
      <c r="Y276" s="208" t="s">
        <v>3139</v>
      </c>
      <c r="Z276" s="209" t="s">
        <v>3152</v>
      </c>
      <c r="AP276"/>
      <c r="BH276" s="210" t="s">
        <v>3198</v>
      </c>
      <c r="BI276" s="210" t="s">
        <v>3198</v>
      </c>
      <c r="BJ276" s="208" t="s">
        <v>3198</v>
      </c>
      <c r="BK276" s="208" t="s">
        <v>3198</v>
      </c>
      <c r="BL276" s="208" t="s">
        <v>3198</v>
      </c>
      <c r="BM276" s="208" t="s">
        <v>3198</v>
      </c>
      <c r="BN276" s="208" t="s">
        <v>3201</v>
      </c>
      <c r="BO276" s="208" t="s">
        <v>3259</v>
      </c>
      <c r="BP276" s="208" t="s">
        <v>3201</v>
      </c>
      <c r="BQ276" s="208" t="s">
        <v>3201</v>
      </c>
      <c r="BR276" s="208" t="s">
        <v>3201</v>
      </c>
      <c r="BS276" s="208" t="s">
        <v>3201</v>
      </c>
      <c r="BT276" s="208" t="s">
        <v>3201</v>
      </c>
      <c r="BU276" s="208" t="s">
        <v>3201</v>
      </c>
      <c r="BV276" s="208" t="s">
        <v>3201</v>
      </c>
      <c r="BW276" s="208" t="s">
        <v>3201</v>
      </c>
      <c r="BX276" s="72" t="s">
        <v>3233</v>
      </c>
      <c r="BY276" s="207" t="s">
        <v>3232</v>
      </c>
      <c r="BZ276" s="207" t="s">
        <v>3231</v>
      </c>
      <c r="CA276" s="207" t="s">
        <v>3229</v>
      </c>
      <c r="CB276" s="207" t="s">
        <v>3230</v>
      </c>
      <c r="CC276" s="234" t="s">
        <v>3228</v>
      </c>
      <c r="CD276" s="208" t="s">
        <v>3136</v>
      </c>
      <c r="CE276" s="208" t="s">
        <v>3147</v>
      </c>
      <c r="CF276" s="208" t="s">
        <v>3254</v>
      </c>
      <c r="CG276" s="207" t="s">
        <v>3373</v>
      </c>
      <c r="CH276" s="208" t="s">
        <v>3239</v>
      </c>
      <c r="CI276" s="208" t="s">
        <v>3240</v>
      </c>
      <c r="CJ276" s="212" t="s">
        <v>3256</v>
      </c>
      <c r="CK276" s="208" t="s">
        <v>3243</v>
      </c>
      <c r="CL276" s="208" t="s">
        <v>3372</v>
      </c>
      <c r="CO276" s="208" t="s">
        <v>3251</v>
      </c>
      <c r="CP276" s="208" t="s">
        <v>3251</v>
      </c>
    </row>
    <row r="277" spans="1:94">
      <c r="A277">
        <v>200</v>
      </c>
      <c r="B277">
        <v>4</v>
      </c>
      <c r="C277" t="s">
        <v>65</v>
      </c>
      <c r="D277" t="s">
        <v>66</v>
      </c>
      <c r="E277" t="e">
        <f t="shared" ref="E277:E308" si="10">IF(F277=F276,E276,E276+1)</f>
        <v>#REF!</v>
      </c>
      <c r="F277" t="s">
        <v>66</v>
      </c>
      <c r="K277" s="1" t="s">
        <v>2327</v>
      </c>
      <c r="L277" s="1">
        <f>VLOOKUP(K277,context!K$2:N$349,3,FALSE)</f>
        <v>0</v>
      </c>
      <c r="M277" s="1">
        <f>VLOOKUP(K277,context!K$2:N$349,4,FALSE)</f>
        <v>-1</v>
      </c>
      <c r="N277" s="205" t="s">
        <v>3164</v>
      </c>
      <c r="O277" s="211" t="s">
        <v>3147</v>
      </c>
      <c r="P277" s="209" t="s">
        <v>3147</v>
      </c>
      <c r="Q277" s="205" t="s">
        <v>3147</v>
      </c>
      <c r="Y277" s="208" t="s">
        <v>3139</v>
      </c>
      <c r="Z277" s="209" t="s">
        <v>3152</v>
      </c>
      <c r="AP277"/>
      <c r="BH277" s="210" t="s">
        <v>3198</v>
      </c>
      <c r="BI277" s="210" t="s">
        <v>3198</v>
      </c>
      <c r="BJ277" s="208" t="s">
        <v>3198</v>
      </c>
      <c r="BK277" s="208" t="s">
        <v>3198</v>
      </c>
      <c r="BL277" s="208" t="s">
        <v>3198</v>
      </c>
      <c r="BM277" s="208" t="s">
        <v>3198</v>
      </c>
      <c r="BN277" s="208" t="s">
        <v>3201</v>
      </c>
      <c r="BO277" s="208" t="s">
        <v>3259</v>
      </c>
      <c r="BP277" s="208" t="s">
        <v>3201</v>
      </c>
      <c r="BQ277" s="208" t="s">
        <v>3201</v>
      </c>
      <c r="BR277" s="208" t="s">
        <v>3201</v>
      </c>
      <c r="BS277" s="208" t="s">
        <v>3201</v>
      </c>
      <c r="BT277" s="208" t="s">
        <v>3201</v>
      </c>
      <c r="BU277" s="208" t="s">
        <v>3201</v>
      </c>
      <c r="BV277" s="208" t="s">
        <v>3201</v>
      </c>
      <c r="BW277" s="208" t="s">
        <v>3201</v>
      </c>
      <c r="BX277" s="72" t="s">
        <v>3233</v>
      </c>
      <c r="BY277" s="207" t="s">
        <v>3232</v>
      </c>
      <c r="BZ277" s="207" t="s">
        <v>3231</v>
      </c>
      <c r="CA277" s="207" t="s">
        <v>3229</v>
      </c>
      <c r="CB277" s="207" t="s">
        <v>3230</v>
      </c>
      <c r="CC277" s="234" t="s">
        <v>3228</v>
      </c>
      <c r="CD277" s="208" t="s">
        <v>3136</v>
      </c>
      <c r="CE277" s="208" t="s">
        <v>3147</v>
      </c>
      <c r="CF277" s="208" t="s">
        <v>3254</v>
      </c>
      <c r="CG277" s="207" t="s">
        <v>3373</v>
      </c>
      <c r="CH277" s="208" t="s">
        <v>3239</v>
      </c>
      <c r="CI277" s="208" t="s">
        <v>3240</v>
      </c>
      <c r="CJ277" s="212" t="s">
        <v>3256</v>
      </c>
      <c r="CK277" s="208" t="s">
        <v>3243</v>
      </c>
      <c r="CL277" s="208" t="s">
        <v>3372</v>
      </c>
      <c r="CO277" s="208" t="s">
        <v>3251</v>
      </c>
      <c r="CP277" s="208" t="s">
        <v>3251</v>
      </c>
    </row>
    <row r="278" spans="1:94">
      <c r="A278">
        <v>203</v>
      </c>
      <c r="B278">
        <v>4</v>
      </c>
      <c r="C278" t="s">
        <v>65</v>
      </c>
      <c r="D278" t="s">
        <v>66</v>
      </c>
      <c r="E278" t="e">
        <f t="shared" si="10"/>
        <v>#REF!</v>
      </c>
      <c r="F278" t="s">
        <v>66</v>
      </c>
      <c r="K278" s="1" t="s">
        <v>675</v>
      </c>
      <c r="L278" s="1">
        <f>VLOOKUP(K278,context!K$2:N$349,3,FALSE)</f>
        <v>0</v>
      </c>
      <c r="M278" s="1">
        <f>VLOOKUP(K278,context!K$2:N$349,4,FALSE)</f>
        <v>-1</v>
      </c>
      <c r="N278" s="205" t="s">
        <v>3164</v>
      </c>
      <c r="O278" s="211" t="s">
        <v>3147</v>
      </c>
      <c r="P278" s="209" t="s">
        <v>3147</v>
      </c>
      <c r="Q278" s="205" t="s">
        <v>3147</v>
      </c>
      <c r="Y278" s="208" t="s">
        <v>3139</v>
      </c>
      <c r="Z278" s="209" t="s">
        <v>3152</v>
      </c>
      <c r="AP278"/>
      <c r="BH278" s="210" t="s">
        <v>3198</v>
      </c>
      <c r="BI278" s="210" t="s">
        <v>3198</v>
      </c>
      <c r="BJ278" s="208" t="s">
        <v>3198</v>
      </c>
      <c r="BK278" s="208" t="s">
        <v>3198</v>
      </c>
      <c r="BL278" s="208" t="s">
        <v>3198</v>
      </c>
      <c r="BM278" s="208" t="s">
        <v>3198</v>
      </c>
      <c r="BN278" s="208" t="s">
        <v>3201</v>
      </c>
      <c r="BO278" s="208" t="s">
        <v>3259</v>
      </c>
      <c r="BP278" s="208" t="s">
        <v>3201</v>
      </c>
      <c r="BQ278" s="208" t="s">
        <v>3201</v>
      </c>
      <c r="BR278" s="208" t="s">
        <v>3201</v>
      </c>
      <c r="BS278" s="208" t="s">
        <v>3201</v>
      </c>
      <c r="BT278" s="208" t="s">
        <v>3201</v>
      </c>
      <c r="BU278" s="208" t="s">
        <v>3201</v>
      </c>
      <c r="BV278" s="208" t="s">
        <v>3201</v>
      </c>
      <c r="BW278" s="208" t="s">
        <v>3201</v>
      </c>
      <c r="BX278" s="72" t="s">
        <v>3233</v>
      </c>
      <c r="BY278" s="207" t="s">
        <v>3232</v>
      </c>
      <c r="BZ278" s="207" t="s">
        <v>3231</v>
      </c>
      <c r="CA278" s="207" t="s">
        <v>3229</v>
      </c>
      <c r="CB278" s="207" t="s">
        <v>3230</v>
      </c>
      <c r="CC278" s="234" t="s">
        <v>3228</v>
      </c>
      <c r="CD278" s="208" t="s">
        <v>3136</v>
      </c>
      <c r="CE278" s="208" t="s">
        <v>3147</v>
      </c>
      <c r="CF278" s="208" t="s">
        <v>3254</v>
      </c>
      <c r="CG278" s="207" t="s">
        <v>3373</v>
      </c>
      <c r="CH278" s="208" t="s">
        <v>3239</v>
      </c>
      <c r="CI278" s="208" t="s">
        <v>3240</v>
      </c>
      <c r="CJ278" s="212" t="s">
        <v>3256</v>
      </c>
      <c r="CK278" s="208" t="s">
        <v>3243</v>
      </c>
      <c r="CL278" s="208" t="s">
        <v>3372</v>
      </c>
      <c r="CO278" s="208" t="s">
        <v>3251</v>
      </c>
      <c r="CP278" s="208" t="s">
        <v>3251</v>
      </c>
    </row>
    <row r="279" spans="1:94">
      <c r="A279">
        <v>207</v>
      </c>
      <c r="B279">
        <v>4</v>
      </c>
      <c r="C279" t="s">
        <v>65</v>
      </c>
      <c r="D279" t="s">
        <v>66</v>
      </c>
      <c r="E279" t="e">
        <f t="shared" si="10"/>
        <v>#REF!</v>
      </c>
      <c r="F279" t="s">
        <v>66</v>
      </c>
      <c r="K279" s="1" t="s">
        <v>2042</v>
      </c>
      <c r="L279" s="1">
        <f>VLOOKUP(K279,context!K$2:N$349,3,FALSE)</f>
        <v>0</v>
      </c>
      <c r="M279" s="1">
        <f>VLOOKUP(K279,context!K$2:N$349,4,FALSE)</f>
        <v>-1</v>
      </c>
      <c r="N279" s="205" t="s">
        <v>3164</v>
      </c>
      <c r="O279" s="211" t="s">
        <v>3147</v>
      </c>
      <c r="P279" s="209" t="s">
        <v>3147</v>
      </c>
      <c r="Q279" s="205" t="s">
        <v>3147</v>
      </c>
      <c r="Y279" s="208" t="s">
        <v>3139</v>
      </c>
      <c r="Z279" s="209" t="s">
        <v>3152</v>
      </c>
      <c r="AP279"/>
      <c r="BH279" s="210" t="s">
        <v>3198</v>
      </c>
      <c r="BI279" s="210" t="s">
        <v>3198</v>
      </c>
      <c r="BJ279" s="208" t="s">
        <v>3198</v>
      </c>
      <c r="BK279" s="208" t="s">
        <v>3198</v>
      </c>
      <c r="BL279" s="208" t="s">
        <v>3198</v>
      </c>
      <c r="BM279" s="208" t="s">
        <v>3198</v>
      </c>
      <c r="BN279" s="208" t="s">
        <v>3201</v>
      </c>
      <c r="BO279" s="208" t="s">
        <v>3259</v>
      </c>
      <c r="BP279" s="208" t="s">
        <v>3201</v>
      </c>
      <c r="BQ279" s="208" t="s">
        <v>3201</v>
      </c>
      <c r="BR279" s="208" t="s">
        <v>3201</v>
      </c>
      <c r="BS279" s="208" t="s">
        <v>3201</v>
      </c>
      <c r="BT279" s="208" t="s">
        <v>3201</v>
      </c>
      <c r="BU279" s="208" t="s">
        <v>3201</v>
      </c>
      <c r="BV279" s="208" t="s">
        <v>3201</v>
      </c>
      <c r="BW279" s="208" t="s">
        <v>3201</v>
      </c>
      <c r="BX279" s="72" t="s">
        <v>3233</v>
      </c>
      <c r="BY279" s="207" t="s">
        <v>3232</v>
      </c>
      <c r="BZ279" s="207" t="s">
        <v>3231</v>
      </c>
      <c r="CA279" s="207" t="s">
        <v>3229</v>
      </c>
      <c r="CB279" s="207" t="s">
        <v>3230</v>
      </c>
      <c r="CC279" s="234" t="s">
        <v>3228</v>
      </c>
      <c r="CD279" s="208" t="s">
        <v>3136</v>
      </c>
      <c r="CE279" s="208" t="s">
        <v>3147</v>
      </c>
      <c r="CF279" s="208" t="s">
        <v>3254</v>
      </c>
      <c r="CG279" s="207" t="s">
        <v>3373</v>
      </c>
      <c r="CH279" s="208" t="s">
        <v>3239</v>
      </c>
      <c r="CI279" s="208" t="s">
        <v>3240</v>
      </c>
      <c r="CJ279" s="212" t="s">
        <v>3256</v>
      </c>
      <c r="CK279" s="208" t="s">
        <v>3243</v>
      </c>
      <c r="CL279" s="208" t="s">
        <v>3372</v>
      </c>
      <c r="CO279" s="208" t="s">
        <v>3251</v>
      </c>
      <c r="CP279" s="208" t="s">
        <v>3251</v>
      </c>
    </row>
    <row r="280" spans="1:94">
      <c r="A280">
        <v>208</v>
      </c>
      <c r="B280">
        <v>4</v>
      </c>
      <c r="C280" t="s">
        <v>65</v>
      </c>
      <c r="D280" t="s">
        <v>66</v>
      </c>
      <c r="E280" t="e">
        <f t="shared" si="10"/>
        <v>#REF!</v>
      </c>
      <c r="F280" t="s">
        <v>66</v>
      </c>
      <c r="K280" s="1" t="s">
        <v>1201</v>
      </c>
      <c r="L280" s="1">
        <f>VLOOKUP(K280,context!K$2:N$349,3,FALSE)</f>
        <v>0</v>
      </c>
      <c r="M280" s="1">
        <f>VLOOKUP(K280,context!K$2:N$349,4,FALSE)</f>
        <v>-1</v>
      </c>
      <c r="N280" s="205" t="s">
        <v>3164</v>
      </c>
      <c r="O280" s="211" t="s">
        <v>3147</v>
      </c>
      <c r="P280" s="209" t="s">
        <v>3147</v>
      </c>
      <c r="Q280" s="205" t="s">
        <v>3147</v>
      </c>
      <c r="Y280" s="208" t="s">
        <v>3139</v>
      </c>
      <c r="Z280" s="209" t="s">
        <v>3152</v>
      </c>
      <c r="AP280"/>
      <c r="BH280" s="210" t="s">
        <v>3198</v>
      </c>
      <c r="BI280" s="210" t="s">
        <v>3198</v>
      </c>
      <c r="BJ280" s="208" t="s">
        <v>3198</v>
      </c>
      <c r="BK280" s="208" t="s">
        <v>3198</v>
      </c>
      <c r="BL280" s="208" t="s">
        <v>3198</v>
      </c>
      <c r="BM280" s="208" t="s">
        <v>3198</v>
      </c>
      <c r="BN280" s="208" t="s">
        <v>3201</v>
      </c>
      <c r="BO280" s="208" t="s">
        <v>3259</v>
      </c>
      <c r="BP280" s="208" t="s">
        <v>3201</v>
      </c>
      <c r="BQ280" s="208" t="s">
        <v>3201</v>
      </c>
      <c r="BR280" s="208" t="s">
        <v>3201</v>
      </c>
      <c r="BS280" s="208" t="s">
        <v>3201</v>
      </c>
      <c r="BT280" s="208" t="s">
        <v>3201</v>
      </c>
      <c r="BU280" s="208" t="s">
        <v>3201</v>
      </c>
      <c r="BV280" s="208" t="s">
        <v>3201</v>
      </c>
      <c r="BW280" s="208" t="s">
        <v>3201</v>
      </c>
      <c r="BX280" s="72" t="s">
        <v>3233</v>
      </c>
      <c r="BY280" s="207" t="s">
        <v>3232</v>
      </c>
      <c r="BZ280" s="207" t="s">
        <v>3231</v>
      </c>
      <c r="CA280" s="207" t="s">
        <v>3229</v>
      </c>
      <c r="CB280" s="207" t="s">
        <v>3230</v>
      </c>
      <c r="CC280" s="234" t="s">
        <v>3228</v>
      </c>
      <c r="CD280" s="208" t="s">
        <v>3136</v>
      </c>
      <c r="CE280" s="208" t="s">
        <v>3147</v>
      </c>
      <c r="CF280" s="208" t="s">
        <v>3254</v>
      </c>
      <c r="CG280" s="207" t="s">
        <v>3373</v>
      </c>
      <c r="CH280" s="208" t="s">
        <v>3239</v>
      </c>
      <c r="CI280" s="208" t="s">
        <v>3240</v>
      </c>
      <c r="CJ280" s="212" t="s">
        <v>3256</v>
      </c>
      <c r="CK280" s="208" t="s">
        <v>3243</v>
      </c>
      <c r="CL280" s="208" t="s">
        <v>3372</v>
      </c>
      <c r="CO280" s="208" t="s">
        <v>3251</v>
      </c>
      <c r="CP280" s="208" t="s">
        <v>3251</v>
      </c>
    </row>
    <row r="281" spans="1:94">
      <c r="A281">
        <v>209</v>
      </c>
      <c r="B281">
        <v>4</v>
      </c>
      <c r="C281" t="s">
        <v>65</v>
      </c>
      <c r="D281" t="s">
        <v>66</v>
      </c>
      <c r="E281" t="e">
        <f t="shared" si="10"/>
        <v>#REF!</v>
      </c>
      <c r="F281" t="s">
        <v>66</v>
      </c>
      <c r="K281" s="1" t="s">
        <v>1093</v>
      </c>
      <c r="L281" s="1">
        <f>VLOOKUP(K281,context!K$2:N$349,3,FALSE)</f>
        <v>0</v>
      </c>
      <c r="M281" s="1">
        <f>VLOOKUP(K281,context!K$2:N$349,4,FALSE)</f>
        <v>-1</v>
      </c>
      <c r="N281" s="205" t="s">
        <v>3164</v>
      </c>
      <c r="O281" s="211" t="s">
        <v>3147</v>
      </c>
      <c r="P281" s="209" t="s">
        <v>3147</v>
      </c>
      <c r="Q281" s="205" t="s">
        <v>3147</v>
      </c>
      <c r="Y281" s="208" t="s">
        <v>3139</v>
      </c>
      <c r="Z281" s="209" t="s">
        <v>3152</v>
      </c>
      <c r="AP281"/>
      <c r="BH281" s="210" t="s">
        <v>3198</v>
      </c>
      <c r="BI281" s="210" t="s">
        <v>3198</v>
      </c>
      <c r="BJ281" s="208" t="s">
        <v>3198</v>
      </c>
      <c r="BK281" s="208" t="s">
        <v>3198</v>
      </c>
      <c r="BL281" s="208" t="s">
        <v>3198</v>
      </c>
      <c r="BM281" s="208" t="s">
        <v>3198</v>
      </c>
      <c r="BN281" s="208" t="s">
        <v>3201</v>
      </c>
      <c r="BO281" s="208" t="s">
        <v>3259</v>
      </c>
      <c r="BP281" s="208" t="s">
        <v>3201</v>
      </c>
      <c r="BQ281" s="208" t="s">
        <v>3201</v>
      </c>
      <c r="BR281" s="208" t="s">
        <v>3201</v>
      </c>
      <c r="BS281" s="208" t="s">
        <v>3201</v>
      </c>
      <c r="BT281" s="208" t="s">
        <v>3201</v>
      </c>
      <c r="BU281" s="208" t="s">
        <v>3201</v>
      </c>
      <c r="BV281" s="208" t="s">
        <v>3201</v>
      </c>
      <c r="BW281" s="208" t="s">
        <v>3201</v>
      </c>
      <c r="BX281" s="72" t="s">
        <v>3233</v>
      </c>
      <c r="BY281" s="207" t="s">
        <v>3232</v>
      </c>
      <c r="BZ281" s="207" t="s">
        <v>3231</v>
      </c>
      <c r="CA281" s="207" t="s">
        <v>3229</v>
      </c>
      <c r="CB281" s="207" t="s">
        <v>3230</v>
      </c>
      <c r="CC281" s="234" t="s">
        <v>3228</v>
      </c>
      <c r="CD281" s="208" t="s">
        <v>3136</v>
      </c>
      <c r="CE281" s="208" t="s">
        <v>3147</v>
      </c>
      <c r="CF281" s="208" t="s">
        <v>3254</v>
      </c>
      <c r="CG281" s="207" t="s">
        <v>3373</v>
      </c>
      <c r="CH281" s="208" t="s">
        <v>3239</v>
      </c>
      <c r="CI281" s="208" t="s">
        <v>3240</v>
      </c>
      <c r="CJ281" s="212" t="s">
        <v>3256</v>
      </c>
      <c r="CK281" s="208" t="s">
        <v>3243</v>
      </c>
      <c r="CL281" s="208" t="s">
        <v>3372</v>
      </c>
      <c r="CO281" s="208" t="s">
        <v>3251</v>
      </c>
      <c r="CP281" s="208" t="s">
        <v>3251</v>
      </c>
    </row>
    <row r="282" spans="1:94">
      <c r="A282">
        <v>213</v>
      </c>
      <c r="B282">
        <v>4</v>
      </c>
      <c r="C282" t="s">
        <v>65</v>
      </c>
      <c r="D282" t="s">
        <v>66</v>
      </c>
      <c r="E282" t="e">
        <f t="shared" si="10"/>
        <v>#REF!</v>
      </c>
      <c r="F282" t="s">
        <v>66</v>
      </c>
      <c r="K282" s="1" t="s">
        <v>2297</v>
      </c>
      <c r="L282" s="1">
        <f>VLOOKUP(K282,context!K$2:N$349,3,FALSE)</f>
        <v>0</v>
      </c>
      <c r="M282" s="1">
        <f>VLOOKUP(K282,context!K$2:N$349,4,FALSE)</f>
        <v>-1</v>
      </c>
      <c r="N282" s="205" t="s">
        <v>3164</v>
      </c>
      <c r="O282" s="211" t="s">
        <v>3147</v>
      </c>
      <c r="P282" s="209" t="s">
        <v>3147</v>
      </c>
      <c r="Q282" s="205" t="s">
        <v>3147</v>
      </c>
      <c r="Y282" s="208" t="s">
        <v>3139</v>
      </c>
      <c r="Z282" s="209" t="s">
        <v>3152</v>
      </c>
      <c r="AP282"/>
      <c r="BH282" s="210" t="s">
        <v>3198</v>
      </c>
      <c r="BI282" s="210" t="s">
        <v>3198</v>
      </c>
      <c r="BJ282" s="208" t="s">
        <v>3198</v>
      </c>
      <c r="BK282" s="208" t="s">
        <v>3198</v>
      </c>
      <c r="BL282" s="208" t="s">
        <v>3198</v>
      </c>
      <c r="BM282" s="208" t="s">
        <v>3198</v>
      </c>
      <c r="BN282" s="208" t="s">
        <v>3201</v>
      </c>
      <c r="BO282" s="208" t="s">
        <v>3259</v>
      </c>
      <c r="BP282" s="208" t="s">
        <v>3201</v>
      </c>
      <c r="BQ282" s="208" t="s">
        <v>3201</v>
      </c>
      <c r="BR282" s="208" t="s">
        <v>3201</v>
      </c>
      <c r="BS282" s="208" t="s">
        <v>3201</v>
      </c>
      <c r="BT282" s="208" t="s">
        <v>3201</v>
      </c>
      <c r="BU282" s="208" t="s">
        <v>3201</v>
      </c>
      <c r="BV282" s="208" t="s">
        <v>3201</v>
      </c>
      <c r="BW282" s="208" t="s">
        <v>3201</v>
      </c>
      <c r="BX282" s="72" t="s">
        <v>3233</v>
      </c>
      <c r="BY282" s="207" t="s">
        <v>3232</v>
      </c>
      <c r="BZ282" s="207" t="s">
        <v>3231</v>
      </c>
      <c r="CA282" s="207" t="s">
        <v>3229</v>
      </c>
      <c r="CB282" s="207" t="s">
        <v>3230</v>
      </c>
      <c r="CC282" s="234" t="s">
        <v>3228</v>
      </c>
      <c r="CD282" s="208" t="s">
        <v>3136</v>
      </c>
      <c r="CE282" s="208" t="s">
        <v>3147</v>
      </c>
      <c r="CF282" s="208" t="s">
        <v>3254</v>
      </c>
      <c r="CG282" s="207" t="s">
        <v>3373</v>
      </c>
      <c r="CH282" s="208" t="s">
        <v>3239</v>
      </c>
      <c r="CI282" s="208" t="s">
        <v>3240</v>
      </c>
      <c r="CJ282" s="212" t="s">
        <v>3256</v>
      </c>
      <c r="CK282" s="208" t="s">
        <v>3243</v>
      </c>
      <c r="CL282" s="208" t="s">
        <v>3372</v>
      </c>
      <c r="CO282" s="208" t="s">
        <v>3251</v>
      </c>
      <c r="CP282" s="208" t="s">
        <v>3251</v>
      </c>
    </row>
    <row r="283" spans="1:94">
      <c r="A283">
        <v>216</v>
      </c>
      <c r="B283">
        <v>4</v>
      </c>
      <c r="C283" t="s">
        <v>65</v>
      </c>
      <c r="D283" t="s">
        <v>66</v>
      </c>
      <c r="E283" t="e">
        <f t="shared" si="10"/>
        <v>#REF!</v>
      </c>
      <c r="F283" t="s">
        <v>66</v>
      </c>
      <c r="K283" s="1" t="s">
        <v>659</v>
      </c>
      <c r="L283" s="1">
        <f>VLOOKUP(K283,context!K$2:N$349,3,FALSE)</f>
        <v>0</v>
      </c>
      <c r="M283" s="1">
        <f>VLOOKUP(K283,context!K$2:N$349,4,FALSE)</f>
        <v>-1</v>
      </c>
      <c r="N283" s="205" t="s">
        <v>3164</v>
      </c>
      <c r="O283" s="211" t="s">
        <v>3147</v>
      </c>
      <c r="P283" s="209" t="s">
        <v>3147</v>
      </c>
      <c r="Q283" s="205" t="s">
        <v>3147</v>
      </c>
      <c r="Y283" s="208" t="s">
        <v>3139</v>
      </c>
      <c r="Z283" s="209" t="s">
        <v>3152</v>
      </c>
      <c r="AP283"/>
      <c r="BH283" s="210" t="s">
        <v>3198</v>
      </c>
      <c r="BI283" s="210" t="s">
        <v>3198</v>
      </c>
      <c r="BJ283" s="208" t="s">
        <v>3198</v>
      </c>
      <c r="BK283" s="208" t="s">
        <v>3198</v>
      </c>
      <c r="BL283" s="208" t="s">
        <v>3198</v>
      </c>
      <c r="BM283" s="208" t="s">
        <v>3198</v>
      </c>
      <c r="BN283" s="208" t="s">
        <v>3201</v>
      </c>
      <c r="BO283" s="208" t="s">
        <v>3259</v>
      </c>
      <c r="BP283" s="208" t="s">
        <v>3201</v>
      </c>
      <c r="BQ283" s="208" t="s">
        <v>3201</v>
      </c>
      <c r="BR283" s="208" t="s">
        <v>3201</v>
      </c>
      <c r="BS283" s="208" t="s">
        <v>3201</v>
      </c>
      <c r="BT283" s="208" t="s">
        <v>3201</v>
      </c>
      <c r="BU283" s="208" t="s">
        <v>3201</v>
      </c>
      <c r="BV283" s="208" t="s">
        <v>3201</v>
      </c>
      <c r="BW283" s="208" t="s">
        <v>3201</v>
      </c>
      <c r="BX283" s="72" t="s">
        <v>3233</v>
      </c>
      <c r="BY283" s="207" t="s">
        <v>3232</v>
      </c>
      <c r="BZ283" s="207" t="s">
        <v>3231</v>
      </c>
      <c r="CA283" s="207" t="s">
        <v>3229</v>
      </c>
      <c r="CB283" s="207" t="s">
        <v>3230</v>
      </c>
      <c r="CC283" s="234" t="s">
        <v>3228</v>
      </c>
      <c r="CD283" s="208" t="s">
        <v>3136</v>
      </c>
      <c r="CE283" s="208" t="s">
        <v>3147</v>
      </c>
      <c r="CF283" s="208" t="s">
        <v>3254</v>
      </c>
      <c r="CG283" s="207" t="s">
        <v>3373</v>
      </c>
      <c r="CH283" s="208" t="s">
        <v>3239</v>
      </c>
      <c r="CI283" s="208" t="s">
        <v>3240</v>
      </c>
      <c r="CJ283" s="212" t="s">
        <v>3256</v>
      </c>
      <c r="CK283" s="208" t="s">
        <v>3243</v>
      </c>
      <c r="CL283" s="208" t="s">
        <v>3372</v>
      </c>
      <c r="CO283" s="208" t="s">
        <v>3251</v>
      </c>
      <c r="CP283" s="208" t="s">
        <v>3251</v>
      </c>
    </row>
    <row r="284" spans="1:94">
      <c r="A284">
        <v>217</v>
      </c>
      <c r="B284">
        <v>4</v>
      </c>
      <c r="C284" t="s">
        <v>65</v>
      </c>
      <c r="D284" t="s">
        <v>66</v>
      </c>
      <c r="E284" t="e">
        <f t="shared" si="10"/>
        <v>#REF!</v>
      </c>
      <c r="F284" t="s">
        <v>66</v>
      </c>
      <c r="K284" s="1" t="s">
        <v>680</v>
      </c>
      <c r="L284" s="1">
        <f>VLOOKUP(K284,context!K$2:N$349,3,FALSE)</f>
        <v>0</v>
      </c>
      <c r="M284" s="1">
        <f>VLOOKUP(K284,context!K$2:N$349,4,FALSE)</f>
        <v>-1</v>
      </c>
      <c r="N284" s="205" t="s">
        <v>3164</v>
      </c>
      <c r="O284" s="211" t="s">
        <v>3147</v>
      </c>
      <c r="P284" s="209" t="s">
        <v>3147</v>
      </c>
      <c r="Q284" s="205" t="s">
        <v>3147</v>
      </c>
      <c r="Y284" s="208" t="s">
        <v>3139</v>
      </c>
      <c r="Z284" s="209" t="s">
        <v>3152</v>
      </c>
      <c r="AP284"/>
      <c r="BH284" s="210" t="s">
        <v>3198</v>
      </c>
      <c r="BI284" s="210" t="s">
        <v>3198</v>
      </c>
      <c r="BJ284" s="208" t="s">
        <v>3198</v>
      </c>
      <c r="BK284" s="208" t="s">
        <v>3198</v>
      </c>
      <c r="BL284" s="208" t="s">
        <v>3198</v>
      </c>
      <c r="BM284" s="208" t="s">
        <v>3198</v>
      </c>
      <c r="BN284" s="208" t="s">
        <v>3201</v>
      </c>
      <c r="BO284" s="208" t="s">
        <v>3259</v>
      </c>
      <c r="BP284" s="208" t="s">
        <v>3201</v>
      </c>
      <c r="BQ284" s="208" t="s">
        <v>3201</v>
      </c>
      <c r="BR284" s="208" t="s">
        <v>3201</v>
      </c>
      <c r="BS284" s="208" t="s">
        <v>3201</v>
      </c>
      <c r="BT284" s="208" t="s">
        <v>3201</v>
      </c>
      <c r="BU284" s="208" t="s">
        <v>3201</v>
      </c>
      <c r="BV284" s="208" t="s">
        <v>3201</v>
      </c>
      <c r="BW284" s="208" t="s">
        <v>3201</v>
      </c>
      <c r="BX284" s="72" t="s">
        <v>3233</v>
      </c>
      <c r="BY284" s="207" t="s">
        <v>3232</v>
      </c>
      <c r="BZ284" s="207" t="s">
        <v>3231</v>
      </c>
      <c r="CA284" s="207" t="s">
        <v>3229</v>
      </c>
      <c r="CB284" s="207" t="s">
        <v>3230</v>
      </c>
      <c r="CC284" s="234" t="s">
        <v>3228</v>
      </c>
      <c r="CD284" s="208" t="s">
        <v>3136</v>
      </c>
      <c r="CE284" s="208" t="s">
        <v>3147</v>
      </c>
      <c r="CF284" s="208" t="s">
        <v>3254</v>
      </c>
      <c r="CG284" s="207" t="s">
        <v>3373</v>
      </c>
      <c r="CH284" s="208" t="s">
        <v>3239</v>
      </c>
      <c r="CI284" s="208" t="s">
        <v>3240</v>
      </c>
      <c r="CJ284" s="212" t="s">
        <v>3256</v>
      </c>
      <c r="CK284" s="208" t="s">
        <v>3243</v>
      </c>
      <c r="CL284" s="208" t="s">
        <v>3372</v>
      </c>
      <c r="CO284" s="208" t="s">
        <v>3251</v>
      </c>
      <c r="CP284" s="208" t="s">
        <v>3251</v>
      </c>
    </row>
    <row r="285" spans="1:94">
      <c r="A285">
        <v>218</v>
      </c>
      <c r="B285">
        <v>4</v>
      </c>
      <c r="C285" t="s">
        <v>65</v>
      </c>
      <c r="D285" t="s">
        <v>66</v>
      </c>
      <c r="E285" t="e">
        <f t="shared" si="10"/>
        <v>#REF!</v>
      </c>
      <c r="F285" t="s">
        <v>66</v>
      </c>
      <c r="K285" s="1" t="s">
        <v>690</v>
      </c>
      <c r="L285" s="1">
        <f>VLOOKUP(K285,context!K$2:N$349,3,FALSE)</f>
        <v>0</v>
      </c>
      <c r="M285" s="1">
        <f>VLOOKUP(K285,context!K$2:N$349,4,FALSE)</f>
        <v>-1</v>
      </c>
      <c r="N285" s="205" t="s">
        <v>3164</v>
      </c>
      <c r="O285" s="211" t="s">
        <v>3147</v>
      </c>
      <c r="P285" s="209" t="s">
        <v>3147</v>
      </c>
      <c r="Q285" s="205" t="s">
        <v>3147</v>
      </c>
      <c r="Y285" s="208" t="s">
        <v>3139</v>
      </c>
      <c r="Z285" s="209" t="s">
        <v>3152</v>
      </c>
      <c r="AP285"/>
      <c r="BH285" s="210" t="s">
        <v>3198</v>
      </c>
      <c r="BI285" s="210" t="s">
        <v>3198</v>
      </c>
      <c r="BJ285" s="208" t="s">
        <v>3198</v>
      </c>
      <c r="BK285" s="208" t="s">
        <v>3198</v>
      </c>
      <c r="BL285" s="208" t="s">
        <v>3198</v>
      </c>
      <c r="BM285" s="208" t="s">
        <v>3198</v>
      </c>
      <c r="BN285" s="208" t="s">
        <v>3201</v>
      </c>
      <c r="BO285" s="208" t="s">
        <v>3259</v>
      </c>
      <c r="BP285" s="208" t="s">
        <v>3201</v>
      </c>
      <c r="BQ285" s="208" t="s">
        <v>3201</v>
      </c>
      <c r="BR285" s="208" t="s">
        <v>3201</v>
      </c>
      <c r="BS285" s="208" t="s">
        <v>3201</v>
      </c>
      <c r="BT285" s="208" t="s">
        <v>3201</v>
      </c>
      <c r="BU285" s="208" t="s">
        <v>3201</v>
      </c>
      <c r="BV285" s="208" t="s">
        <v>3201</v>
      </c>
      <c r="BW285" s="208" t="s">
        <v>3201</v>
      </c>
      <c r="BX285" s="72" t="s">
        <v>3233</v>
      </c>
      <c r="BY285" s="207" t="s">
        <v>3232</v>
      </c>
      <c r="BZ285" s="207" t="s">
        <v>3231</v>
      </c>
      <c r="CA285" s="207" t="s">
        <v>3229</v>
      </c>
      <c r="CB285" s="207" t="s">
        <v>3230</v>
      </c>
      <c r="CC285" s="234" t="s">
        <v>3228</v>
      </c>
      <c r="CD285" s="208" t="s">
        <v>3136</v>
      </c>
      <c r="CE285" s="208" t="s">
        <v>3147</v>
      </c>
      <c r="CF285" s="208" t="s">
        <v>3254</v>
      </c>
      <c r="CG285" s="207" t="s">
        <v>3373</v>
      </c>
      <c r="CH285" s="208" t="s">
        <v>3239</v>
      </c>
      <c r="CI285" s="208" t="s">
        <v>3240</v>
      </c>
      <c r="CJ285" s="212" t="s">
        <v>3256</v>
      </c>
      <c r="CK285" s="208" t="s">
        <v>3243</v>
      </c>
      <c r="CL285" s="208" t="s">
        <v>3372</v>
      </c>
      <c r="CO285" s="208" t="s">
        <v>3251</v>
      </c>
      <c r="CP285" s="208" t="s">
        <v>3251</v>
      </c>
    </row>
    <row r="286" spans="1:94">
      <c r="A286">
        <v>219</v>
      </c>
      <c r="B286">
        <v>4</v>
      </c>
      <c r="C286" t="s">
        <v>65</v>
      </c>
      <c r="D286" t="s">
        <v>66</v>
      </c>
      <c r="E286" t="e">
        <f t="shared" si="10"/>
        <v>#REF!</v>
      </c>
      <c r="F286" t="s">
        <v>66</v>
      </c>
      <c r="K286" s="1" t="s">
        <v>2286</v>
      </c>
      <c r="L286" s="1">
        <f>VLOOKUP(K286,context!K$2:N$349,3,FALSE)</f>
        <v>0</v>
      </c>
      <c r="M286" s="1">
        <f>VLOOKUP(K286,context!K$2:N$349,4,FALSE)</f>
        <v>-1</v>
      </c>
      <c r="N286" s="205" t="s">
        <v>3164</v>
      </c>
      <c r="O286" s="211" t="s">
        <v>3147</v>
      </c>
      <c r="P286" s="209" t="s">
        <v>3147</v>
      </c>
      <c r="Q286" s="205" t="s">
        <v>3147</v>
      </c>
      <c r="Y286" s="208" t="s">
        <v>3139</v>
      </c>
      <c r="Z286" s="209" t="s">
        <v>3152</v>
      </c>
      <c r="AP286"/>
      <c r="BH286" s="210" t="s">
        <v>3198</v>
      </c>
      <c r="BI286" s="210" t="s">
        <v>3198</v>
      </c>
      <c r="BJ286" s="208" t="s">
        <v>3198</v>
      </c>
      <c r="BK286" s="208" t="s">
        <v>3198</v>
      </c>
      <c r="BL286" s="208" t="s">
        <v>3198</v>
      </c>
      <c r="BM286" s="208" t="s">
        <v>3198</v>
      </c>
      <c r="BN286" s="208" t="s">
        <v>3201</v>
      </c>
      <c r="BO286" s="208" t="s">
        <v>3259</v>
      </c>
      <c r="BP286" s="208" t="s">
        <v>3201</v>
      </c>
      <c r="BQ286" s="208" t="s">
        <v>3201</v>
      </c>
      <c r="BR286" s="208" t="s">
        <v>3201</v>
      </c>
      <c r="BS286" s="208" t="s">
        <v>3201</v>
      </c>
      <c r="BT286" s="208" t="s">
        <v>3201</v>
      </c>
      <c r="BU286" s="208" t="s">
        <v>3201</v>
      </c>
      <c r="BV286" s="208" t="s">
        <v>3201</v>
      </c>
      <c r="BW286" s="208" t="s">
        <v>3201</v>
      </c>
      <c r="BX286" s="72" t="s">
        <v>3233</v>
      </c>
      <c r="BY286" s="207" t="s">
        <v>3232</v>
      </c>
      <c r="BZ286" s="207" t="s">
        <v>3231</v>
      </c>
      <c r="CA286" s="207" t="s">
        <v>3229</v>
      </c>
      <c r="CB286" s="207" t="s">
        <v>3230</v>
      </c>
      <c r="CC286" s="234" t="s">
        <v>3228</v>
      </c>
      <c r="CD286" s="208" t="s">
        <v>3136</v>
      </c>
      <c r="CE286" s="208" t="s">
        <v>3147</v>
      </c>
      <c r="CF286" s="208" t="s">
        <v>3254</v>
      </c>
      <c r="CG286" s="207" t="s">
        <v>3373</v>
      </c>
      <c r="CH286" s="208" t="s">
        <v>3239</v>
      </c>
      <c r="CI286" s="208" t="s">
        <v>3240</v>
      </c>
      <c r="CJ286" s="212" t="s">
        <v>3256</v>
      </c>
      <c r="CK286" s="208" t="s">
        <v>3243</v>
      </c>
      <c r="CL286" s="208" t="s">
        <v>3372</v>
      </c>
      <c r="CO286" s="208" t="s">
        <v>3251</v>
      </c>
      <c r="CP286" s="208" t="s">
        <v>3251</v>
      </c>
    </row>
    <row r="287" spans="1:94">
      <c r="A287">
        <v>220</v>
      </c>
      <c r="B287">
        <v>4</v>
      </c>
      <c r="C287" t="s">
        <v>65</v>
      </c>
      <c r="D287" t="s">
        <v>66</v>
      </c>
      <c r="E287" t="e">
        <f t="shared" si="10"/>
        <v>#REF!</v>
      </c>
      <c r="F287" t="s">
        <v>66</v>
      </c>
      <c r="K287" s="1" t="s">
        <v>692</v>
      </c>
      <c r="L287" s="1">
        <f>VLOOKUP(K287,context!K$2:N$349,3,FALSE)</f>
        <v>0</v>
      </c>
      <c r="M287" s="1">
        <f>VLOOKUP(K287,context!K$2:N$349,4,FALSE)</f>
        <v>-1</v>
      </c>
      <c r="N287" s="205" t="s">
        <v>3164</v>
      </c>
      <c r="O287" s="211" t="s">
        <v>3147</v>
      </c>
      <c r="P287" s="209" t="s">
        <v>3147</v>
      </c>
      <c r="Q287" s="205" t="s">
        <v>3147</v>
      </c>
      <c r="Y287" s="208" t="s">
        <v>3139</v>
      </c>
      <c r="Z287" s="209" t="s">
        <v>3152</v>
      </c>
      <c r="AP287"/>
      <c r="BH287" s="210" t="s">
        <v>3198</v>
      </c>
      <c r="BI287" s="210" t="s">
        <v>3198</v>
      </c>
      <c r="BJ287" s="208" t="s">
        <v>3198</v>
      </c>
      <c r="BK287" s="208" t="s">
        <v>3198</v>
      </c>
      <c r="BL287" s="208" t="s">
        <v>3198</v>
      </c>
      <c r="BM287" s="208" t="s">
        <v>3198</v>
      </c>
      <c r="BN287" s="208" t="s">
        <v>3201</v>
      </c>
      <c r="BO287" s="208" t="s">
        <v>3259</v>
      </c>
      <c r="BP287" s="208" t="s">
        <v>3201</v>
      </c>
      <c r="BQ287" s="208" t="s">
        <v>3201</v>
      </c>
      <c r="BR287" s="208" t="s">
        <v>3201</v>
      </c>
      <c r="BS287" s="208" t="s">
        <v>3201</v>
      </c>
      <c r="BT287" s="208" t="s">
        <v>3201</v>
      </c>
      <c r="BU287" s="208" t="s">
        <v>3201</v>
      </c>
      <c r="BV287" s="208" t="s">
        <v>3201</v>
      </c>
      <c r="BW287" s="208" t="s">
        <v>3201</v>
      </c>
      <c r="BX287" s="72" t="s">
        <v>3233</v>
      </c>
      <c r="BY287" s="207" t="s">
        <v>3232</v>
      </c>
      <c r="BZ287" s="207" t="s">
        <v>3231</v>
      </c>
      <c r="CA287" s="207" t="s">
        <v>3229</v>
      </c>
      <c r="CB287" s="207" t="s">
        <v>3230</v>
      </c>
      <c r="CC287" s="234" t="s">
        <v>3228</v>
      </c>
      <c r="CD287" s="208" t="s">
        <v>3136</v>
      </c>
      <c r="CE287" s="208" t="s">
        <v>3147</v>
      </c>
      <c r="CF287" s="208" t="s">
        <v>3254</v>
      </c>
      <c r="CG287" s="207" t="s">
        <v>3373</v>
      </c>
      <c r="CH287" s="208" t="s">
        <v>3239</v>
      </c>
      <c r="CI287" s="208" t="s">
        <v>3240</v>
      </c>
      <c r="CJ287" s="212" t="s">
        <v>3256</v>
      </c>
      <c r="CK287" s="208" t="s">
        <v>3243</v>
      </c>
      <c r="CL287" s="208" t="s">
        <v>3372</v>
      </c>
      <c r="CO287" s="208" t="s">
        <v>3251</v>
      </c>
      <c r="CP287" s="208" t="s">
        <v>3251</v>
      </c>
    </row>
    <row r="288" spans="1:94">
      <c r="A288">
        <v>225</v>
      </c>
      <c r="B288">
        <v>4</v>
      </c>
      <c r="C288" t="s">
        <v>65</v>
      </c>
      <c r="D288" t="s">
        <v>66</v>
      </c>
      <c r="E288" t="e">
        <f t="shared" si="10"/>
        <v>#REF!</v>
      </c>
      <c r="F288" t="s">
        <v>66</v>
      </c>
      <c r="K288" s="1" t="s">
        <v>2057</v>
      </c>
      <c r="L288" s="1">
        <f>VLOOKUP(K288,context!K$2:N$349,3,FALSE)</f>
        <v>0</v>
      </c>
      <c r="M288" s="1">
        <f>VLOOKUP(K288,context!K$2:N$349,4,FALSE)</f>
        <v>-1</v>
      </c>
      <c r="N288" s="205" t="s">
        <v>3164</v>
      </c>
      <c r="O288" s="211" t="s">
        <v>3147</v>
      </c>
      <c r="P288" s="209" t="s">
        <v>3147</v>
      </c>
      <c r="Q288" s="205" t="s">
        <v>3147</v>
      </c>
      <c r="Y288" s="208" t="s">
        <v>3139</v>
      </c>
      <c r="Z288" s="209" t="s">
        <v>3152</v>
      </c>
      <c r="AP288"/>
      <c r="BH288" s="210" t="s">
        <v>3198</v>
      </c>
      <c r="BI288" s="210" t="s">
        <v>3198</v>
      </c>
      <c r="BJ288" s="208" t="s">
        <v>3198</v>
      </c>
      <c r="BK288" s="208" t="s">
        <v>3198</v>
      </c>
      <c r="BL288" s="208" t="s">
        <v>3198</v>
      </c>
      <c r="BM288" s="208" t="s">
        <v>3198</v>
      </c>
      <c r="BN288" s="208" t="s">
        <v>3201</v>
      </c>
      <c r="BO288" s="208" t="s">
        <v>3259</v>
      </c>
      <c r="BP288" s="208" t="s">
        <v>3201</v>
      </c>
      <c r="BQ288" s="208" t="s">
        <v>3201</v>
      </c>
      <c r="BR288" s="208" t="s">
        <v>3201</v>
      </c>
      <c r="BS288" s="208" t="s">
        <v>3201</v>
      </c>
      <c r="BT288" s="208" t="s">
        <v>3201</v>
      </c>
      <c r="BU288" s="208" t="s">
        <v>3201</v>
      </c>
      <c r="BV288" s="208" t="s">
        <v>3201</v>
      </c>
      <c r="BW288" s="208" t="s">
        <v>3201</v>
      </c>
      <c r="BX288" s="72" t="s">
        <v>3233</v>
      </c>
      <c r="BY288" s="207" t="s">
        <v>3232</v>
      </c>
      <c r="BZ288" s="207" t="s">
        <v>3231</v>
      </c>
      <c r="CA288" s="207" t="s">
        <v>3229</v>
      </c>
      <c r="CB288" s="207" t="s">
        <v>3230</v>
      </c>
      <c r="CC288" s="234" t="s">
        <v>3228</v>
      </c>
      <c r="CD288" s="208" t="s">
        <v>3136</v>
      </c>
      <c r="CE288" s="208" t="s">
        <v>3147</v>
      </c>
      <c r="CF288" s="208" t="s">
        <v>3254</v>
      </c>
      <c r="CG288" s="207" t="s">
        <v>3373</v>
      </c>
      <c r="CH288" s="208" t="s">
        <v>3239</v>
      </c>
      <c r="CI288" s="208" t="s">
        <v>3240</v>
      </c>
      <c r="CJ288" s="212" t="s">
        <v>3256</v>
      </c>
      <c r="CK288" s="208" t="s">
        <v>3243</v>
      </c>
      <c r="CL288" s="208" t="s">
        <v>3372</v>
      </c>
      <c r="CO288" s="208" t="s">
        <v>3251</v>
      </c>
      <c r="CP288" s="208" t="s">
        <v>3251</v>
      </c>
    </row>
    <row r="289" spans="1:94">
      <c r="A289">
        <v>227</v>
      </c>
      <c r="B289">
        <v>4</v>
      </c>
      <c r="C289" t="s">
        <v>65</v>
      </c>
      <c r="D289" t="s">
        <v>66</v>
      </c>
      <c r="E289" t="e">
        <f t="shared" si="10"/>
        <v>#REF!</v>
      </c>
      <c r="F289" t="s">
        <v>66</v>
      </c>
      <c r="K289" s="1" t="s">
        <v>2511</v>
      </c>
      <c r="L289" s="1">
        <f>VLOOKUP(K289,context!K$2:N$349,3,FALSE)</f>
        <v>0</v>
      </c>
      <c r="M289" s="1">
        <f>VLOOKUP(K289,context!K$2:N$349,4,FALSE)</f>
        <v>-1</v>
      </c>
      <c r="N289" s="205" t="s">
        <v>3164</v>
      </c>
      <c r="O289" s="211" t="s">
        <v>3147</v>
      </c>
      <c r="P289" s="209" t="s">
        <v>3147</v>
      </c>
      <c r="Q289" s="205" t="s">
        <v>3147</v>
      </c>
      <c r="Y289" s="208" t="s">
        <v>3139</v>
      </c>
      <c r="Z289" s="209" t="s">
        <v>3152</v>
      </c>
      <c r="AP289"/>
      <c r="BH289" s="210" t="s">
        <v>3198</v>
      </c>
      <c r="BI289" s="210" t="s">
        <v>3198</v>
      </c>
      <c r="BJ289" s="208" t="s">
        <v>3198</v>
      </c>
      <c r="BK289" s="208" t="s">
        <v>3198</v>
      </c>
      <c r="BL289" s="208" t="s">
        <v>3198</v>
      </c>
      <c r="BM289" s="208" t="s">
        <v>3198</v>
      </c>
      <c r="BN289" s="208" t="s">
        <v>3201</v>
      </c>
      <c r="BO289" s="208" t="s">
        <v>3259</v>
      </c>
      <c r="BP289" s="208" t="s">
        <v>3201</v>
      </c>
      <c r="BQ289" s="208" t="s">
        <v>3201</v>
      </c>
      <c r="BR289" s="208" t="s">
        <v>3201</v>
      </c>
      <c r="BS289" s="208" t="s">
        <v>3201</v>
      </c>
      <c r="BT289" s="208" t="s">
        <v>3201</v>
      </c>
      <c r="BU289" s="208" t="s">
        <v>3201</v>
      </c>
      <c r="BV289" s="208" t="s">
        <v>3201</v>
      </c>
      <c r="BW289" s="208" t="s">
        <v>3201</v>
      </c>
      <c r="BX289" s="72" t="s">
        <v>3233</v>
      </c>
      <c r="BY289" s="207" t="s">
        <v>3232</v>
      </c>
      <c r="BZ289" s="207" t="s">
        <v>3231</v>
      </c>
      <c r="CA289" s="207" t="s">
        <v>3229</v>
      </c>
      <c r="CB289" s="207" t="s">
        <v>3230</v>
      </c>
      <c r="CC289" s="234" t="s">
        <v>3228</v>
      </c>
      <c r="CD289" s="208" t="s">
        <v>3136</v>
      </c>
      <c r="CE289" s="208" t="s">
        <v>3147</v>
      </c>
      <c r="CF289" s="208" t="s">
        <v>3254</v>
      </c>
      <c r="CG289" s="207" t="s">
        <v>3373</v>
      </c>
      <c r="CH289" s="208" t="s">
        <v>3239</v>
      </c>
      <c r="CI289" s="208" t="s">
        <v>3240</v>
      </c>
      <c r="CJ289" s="212" t="s">
        <v>3256</v>
      </c>
      <c r="CK289" s="208" t="s">
        <v>3243</v>
      </c>
      <c r="CL289" s="208" t="s">
        <v>3372</v>
      </c>
      <c r="CO289" s="208" t="s">
        <v>3251</v>
      </c>
      <c r="CP289" s="208" t="s">
        <v>3251</v>
      </c>
    </row>
    <row r="290" spans="1:94">
      <c r="A290">
        <v>229</v>
      </c>
      <c r="B290">
        <v>4</v>
      </c>
      <c r="C290" t="s">
        <v>65</v>
      </c>
      <c r="D290" t="s">
        <v>66</v>
      </c>
      <c r="E290" t="e">
        <f t="shared" si="10"/>
        <v>#REF!</v>
      </c>
      <c r="F290" t="s">
        <v>66</v>
      </c>
      <c r="K290" s="1" t="s">
        <v>2643</v>
      </c>
      <c r="L290" s="1">
        <f>VLOOKUP(K290,context!K$2:N$349,3,FALSE)</f>
        <v>0</v>
      </c>
      <c r="M290" s="1">
        <f>VLOOKUP(K290,context!K$2:N$349,4,FALSE)</f>
        <v>-1</v>
      </c>
      <c r="N290" s="205" t="s">
        <v>3164</v>
      </c>
      <c r="O290" s="211" t="s">
        <v>3147</v>
      </c>
      <c r="P290" s="209" t="s">
        <v>3147</v>
      </c>
      <c r="Q290" s="205" t="s">
        <v>3147</v>
      </c>
      <c r="Y290" s="208" t="s">
        <v>3139</v>
      </c>
      <c r="Z290" s="209" t="s">
        <v>3152</v>
      </c>
      <c r="AP290"/>
      <c r="BH290" s="210" t="s">
        <v>3198</v>
      </c>
      <c r="BI290" s="210" t="s">
        <v>3198</v>
      </c>
      <c r="BJ290" s="208" t="s">
        <v>3198</v>
      </c>
      <c r="BK290" s="208" t="s">
        <v>3198</v>
      </c>
      <c r="BL290" s="208" t="s">
        <v>3198</v>
      </c>
      <c r="BM290" s="208" t="s">
        <v>3198</v>
      </c>
      <c r="BN290" s="208" t="s">
        <v>3201</v>
      </c>
      <c r="BO290" s="208" t="s">
        <v>3259</v>
      </c>
      <c r="BP290" s="208" t="s">
        <v>3201</v>
      </c>
      <c r="BQ290" s="208" t="s">
        <v>3201</v>
      </c>
      <c r="BR290" s="208" t="s">
        <v>3201</v>
      </c>
      <c r="BS290" s="208" t="s">
        <v>3201</v>
      </c>
      <c r="BT290" s="208" t="s">
        <v>3201</v>
      </c>
      <c r="BU290" s="208" t="s">
        <v>3201</v>
      </c>
      <c r="BV290" s="208" t="s">
        <v>3201</v>
      </c>
      <c r="BW290" s="208" t="s">
        <v>3201</v>
      </c>
      <c r="BX290" s="72" t="s">
        <v>3233</v>
      </c>
      <c r="BY290" s="207" t="s">
        <v>3232</v>
      </c>
      <c r="BZ290" s="207" t="s">
        <v>3231</v>
      </c>
      <c r="CA290" s="207" t="s">
        <v>3229</v>
      </c>
      <c r="CB290" s="207" t="s">
        <v>3230</v>
      </c>
      <c r="CC290" s="234" t="s">
        <v>3228</v>
      </c>
      <c r="CD290" s="208" t="s">
        <v>3136</v>
      </c>
      <c r="CE290" s="208" t="s">
        <v>3147</v>
      </c>
      <c r="CF290" s="208" t="s">
        <v>3254</v>
      </c>
      <c r="CG290" s="207" t="s">
        <v>3373</v>
      </c>
      <c r="CH290" s="208" t="s">
        <v>3239</v>
      </c>
      <c r="CI290" s="208" t="s">
        <v>3240</v>
      </c>
      <c r="CJ290" s="212" t="s">
        <v>3256</v>
      </c>
      <c r="CK290" s="208" t="s">
        <v>3243</v>
      </c>
      <c r="CL290" s="208" t="s">
        <v>3372</v>
      </c>
      <c r="CO290" s="208" t="s">
        <v>3251</v>
      </c>
      <c r="CP290" s="208" t="s">
        <v>3251</v>
      </c>
    </row>
    <row r="291" spans="1:94">
      <c r="A291">
        <v>232</v>
      </c>
      <c r="B291">
        <v>4</v>
      </c>
      <c r="C291" t="s">
        <v>65</v>
      </c>
      <c r="D291" t="s">
        <v>66</v>
      </c>
      <c r="E291" t="e">
        <f t="shared" si="10"/>
        <v>#REF!</v>
      </c>
      <c r="F291" t="s">
        <v>66</v>
      </c>
      <c r="K291" s="1" t="s">
        <v>2065</v>
      </c>
      <c r="L291" s="1">
        <f>VLOOKUP(K291,context!K$2:N$349,3,FALSE)</f>
        <v>0</v>
      </c>
      <c r="M291" s="1">
        <f>VLOOKUP(K291,context!K$2:N$349,4,FALSE)</f>
        <v>-1</v>
      </c>
      <c r="N291" s="205" t="s">
        <v>3164</v>
      </c>
      <c r="O291" s="211" t="s">
        <v>3147</v>
      </c>
      <c r="P291" s="209" t="s">
        <v>3147</v>
      </c>
      <c r="Q291" s="205" t="s">
        <v>3147</v>
      </c>
      <c r="Y291" s="208" t="s">
        <v>3139</v>
      </c>
      <c r="Z291" s="209" t="s">
        <v>3152</v>
      </c>
      <c r="AP291"/>
      <c r="BH291" s="210" t="s">
        <v>3198</v>
      </c>
      <c r="BI291" s="210" t="s">
        <v>3198</v>
      </c>
      <c r="BJ291" s="208" t="s">
        <v>3198</v>
      </c>
      <c r="BK291" s="208" t="s">
        <v>3198</v>
      </c>
      <c r="BL291" s="208" t="s">
        <v>3198</v>
      </c>
      <c r="BM291" s="208" t="s">
        <v>3198</v>
      </c>
      <c r="BN291" s="208" t="s">
        <v>3201</v>
      </c>
      <c r="BO291" s="208" t="s">
        <v>3259</v>
      </c>
      <c r="BP291" s="208" t="s">
        <v>3201</v>
      </c>
      <c r="BQ291" s="208" t="s">
        <v>3201</v>
      </c>
      <c r="BR291" s="208" t="s">
        <v>3201</v>
      </c>
      <c r="BS291" s="208" t="s">
        <v>3201</v>
      </c>
      <c r="BT291" s="208" t="s">
        <v>3201</v>
      </c>
      <c r="BU291" s="208" t="s">
        <v>3201</v>
      </c>
      <c r="BV291" s="208" t="s">
        <v>3201</v>
      </c>
      <c r="BW291" s="208" t="s">
        <v>3201</v>
      </c>
      <c r="BX291" s="72" t="s">
        <v>3233</v>
      </c>
      <c r="BY291" s="207" t="s">
        <v>3232</v>
      </c>
      <c r="BZ291" s="207" t="s">
        <v>3231</v>
      </c>
      <c r="CA291" s="207" t="s">
        <v>3229</v>
      </c>
      <c r="CB291" s="207" t="s">
        <v>3230</v>
      </c>
      <c r="CC291" s="234" t="s">
        <v>3228</v>
      </c>
      <c r="CD291" s="208" t="s">
        <v>3136</v>
      </c>
      <c r="CE291" s="208" t="s">
        <v>3147</v>
      </c>
      <c r="CF291" s="208" t="s">
        <v>3254</v>
      </c>
      <c r="CG291" s="207" t="s">
        <v>3373</v>
      </c>
      <c r="CH291" s="208" t="s">
        <v>3239</v>
      </c>
      <c r="CI291" s="208" t="s">
        <v>3240</v>
      </c>
      <c r="CJ291" s="212" t="s">
        <v>3256</v>
      </c>
      <c r="CK291" s="208" t="s">
        <v>3243</v>
      </c>
      <c r="CL291" s="208" t="s">
        <v>3372</v>
      </c>
      <c r="CO291" s="208" t="s">
        <v>3251</v>
      </c>
      <c r="CP291" s="208" t="s">
        <v>3251</v>
      </c>
    </row>
    <row r="292" spans="1:94">
      <c r="A292">
        <v>234</v>
      </c>
      <c r="B292">
        <v>4</v>
      </c>
      <c r="C292" t="s">
        <v>65</v>
      </c>
      <c r="D292" t="s">
        <v>66</v>
      </c>
      <c r="E292" t="e">
        <f t="shared" si="10"/>
        <v>#REF!</v>
      </c>
      <c r="F292" t="s">
        <v>66</v>
      </c>
      <c r="K292" s="1" t="s">
        <v>2070</v>
      </c>
      <c r="L292" s="1">
        <f>VLOOKUP(K292,context!K$2:N$349,3,FALSE)</f>
        <v>0</v>
      </c>
      <c r="M292" s="1">
        <f>VLOOKUP(K292,context!K$2:N$349,4,FALSE)</f>
        <v>-1</v>
      </c>
      <c r="N292" s="205" t="s">
        <v>3164</v>
      </c>
      <c r="O292" s="211" t="s">
        <v>3147</v>
      </c>
      <c r="P292" s="209" t="s">
        <v>3147</v>
      </c>
      <c r="Q292" s="205" t="s">
        <v>3147</v>
      </c>
      <c r="Y292" s="208" t="s">
        <v>3139</v>
      </c>
      <c r="Z292" s="209" t="s">
        <v>3152</v>
      </c>
      <c r="AP292"/>
      <c r="BH292" s="210" t="s">
        <v>3198</v>
      </c>
      <c r="BI292" s="210" t="s">
        <v>3198</v>
      </c>
      <c r="BJ292" s="208" t="s">
        <v>3198</v>
      </c>
      <c r="BK292" s="208" t="s">
        <v>3198</v>
      </c>
      <c r="BL292" s="208" t="s">
        <v>3198</v>
      </c>
      <c r="BM292" s="208" t="s">
        <v>3198</v>
      </c>
      <c r="BN292" s="208" t="s">
        <v>3201</v>
      </c>
      <c r="BO292" s="208" t="s">
        <v>3259</v>
      </c>
      <c r="BP292" s="208" t="s">
        <v>3201</v>
      </c>
      <c r="BQ292" s="208" t="s">
        <v>3201</v>
      </c>
      <c r="BR292" s="208" t="s">
        <v>3201</v>
      </c>
      <c r="BS292" s="208" t="s">
        <v>3201</v>
      </c>
      <c r="BT292" s="208" t="s">
        <v>3201</v>
      </c>
      <c r="BU292" s="208" t="s">
        <v>3201</v>
      </c>
      <c r="BV292" s="208" t="s">
        <v>3201</v>
      </c>
      <c r="BW292" s="208" t="s">
        <v>3201</v>
      </c>
      <c r="BX292" s="72" t="s">
        <v>3233</v>
      </c>
      <c r="BY292" s="207" t="s">
        <v>3232</v>
      </c>
      <c r="BZ292" s="207" t="s">
        <v>3231</v>
      </c>
      <c r="CA292" s="207" t="s">
        <v>3229</v>
      </c>
      <c r="CB292" s="207" t="s">
        <v>3230</v>
      </c>
      <c r="CC292" s="234" t="s">
        <v>3228</v>
      </c>
      <c r="CD292" s="208" t="s">
        <v>3136</v>
      </c>
      <c r="CE292" s="208" t="s">
        <v>3147</v>
      </c>
      <c r="CF292" s="208" t="s">
        <v>3254</v>
      </c>
      <c r="CG292" s="207" t="s">
        <v>3373</v>
      </c>
      <c r="CH292" s="208" t="s">
        <v>3239</v>
      </c>
      <c r="CI292" s="208" t="s">
        <v>3240</v>
      </c>
      <c r="CJ292" s="212" t="s">
        <v>3256</v>
      </c>
      <c r="CK292" s="208" t="s">
        <v>3243</v>
      </c>
      <c r="CL292" s="208" t="s">
        <v>3372</v>
      </c>
      <c r="CO292" s="208" t="s">
        <v>3251</v>
      </c>
      <c r="CP292" s="208" t="s">
        <v>3251</v>
      </c>
    </row>
    <row r="293" spans="1:94">
      <c r="A293">
        <v>238</v>
      </c>
      <c r="B293">
        <v>4</v>
      </c>
      <c r="C293" t="s">
        <v>65</v>
      </c>
      <c r="D293" t="s">
        <v>66</v>
      </c>
      <c r="E293" t="e">
        <f t="shared" si="10"/>
        <v>#REF!</v>
      </c>
      <c r="F293" t="s">
        <v>66</v>
      </c>
      <c r="K293" s="1" t="s">
        <v>2096</v>
      </c>
      <c r="L293" s="1">
        <f>VLOOKUP(K293,context!K$2:N$349,3,FALSE)</f>
        <v>0</v>
      </c>
      <c r="M293" s="1">
        <f>VLOOKUP(K293,context!K$2:N$349,4,FALSE)</f>
        <v>-1</v>
      </c>
      <c r="N293" s="205" t="s">
        <v>3164</v>
      </c>
      <c r="O293" s="211" t="s">
        <v>3147</v>
      </c>
      <c r="P293" s="209" t="s">
        <v>3147</v>
      </c>
      <c r="Q293" s="205" t="s">
        <v>3147</v>
      </c>
      <c r="Y293" s="208" t="s">
        <v>3139</v>
      </c>
      <c r="Z293" s="209" t="s">
        <v>3152</v>
      </c>
      <c r="AP293"/>
      <c r="BH293" s="210" t="s">
        <v>3198</v>
      </c>
      <c r="BI293" s="210" t="s">
        <v>3198</v>
      </c>
      <c r="BJ293" s="208" t="s">
        <v>3198</v>
      </c>
      <c r="BK293" s="208" t="s">
        <v>3198</v>
      </c>
      <c r="BL293" s="208" t="s">
        <v>3198</v>
      </c>
      <c r="BM293" s="208" t="s">
        <v>3198</v>
      </c>
      <c r="BN293" s="208" t="s">
        <v>3201</v>
      </c>
      <c r="BO293" s="208" t="s">
        <v>3259</v>
      </c>
      <c r="BP293" s="208" t="s">
        <v>3201</v>
      </c>
      <c r="BQ293" s="208" t="s">
        <v>3201</v>
      </c>
      <c r="BR293" s="208" t="s">
        <v>3201</v>
      </c>
      <c r="BS293" s="208" t="s">
        <v>3201</v>
      </c>
      <c r="BT293" s="208" t="s">
        <v>3201</v>
      </c>
      <c r="BU293" s="208" t="s">
        <v>3201</v>
      </c>
      <c r="BV293" s="208" t="s">
        <v>3201</v>
      </c>
      <c r="BW293" s="208" t="s">
        <v>3201</v>
      </c>
      <c r="BX293" s="72" t="s">
        <v>3233</v>
      </c>
      <c r="BY293" s="207" t="s">
        <v>3232</v>
      </c>
      <c r="BZ293" s="207" t="s">
        <v>3231</v>
      </c>
      <c r="CA293" s="207" t="s">
        <v>3229</v>
      </c>
      <c r="CB293" s="207" t="s">
        <v>3230</v>
      </c>
      <c r="CC293" s="234" t="s">
        <v>3228</v>
      </c>
      <c r="CD293" s="208" t="s">
        <v>3136</v>
      </c>
      <c r="CE293" s="208" t="s">
        <v>3147</v>
      </c>
      <c r="CF293" s="208" t="s">
        <v>3254</v>
      </c>
      <c r="CG293" s="207" t="s">
        <v>3373</v>
      </c>
      <c r="CH293" s="208" t="s">
        <v>3239</v>
      </c>
      <c r="CI293" s="208" t="s">
        <v>3240</v>
      </c>
      <c r="CJ293" s="212" t="s">
        <v>3256</v>
      </c>
      <c r="CK293" s="208" t="s">
        <v>3243</v>
      </c>
      <c r="CL293" s="208" t="s">
        <v>3372</v>
      </c>
      <c r="CO293" s="208" t="s">
        <v>3251</v>
      </c>
      <c r="CP293" s="208" t="s">
        <v>3251</v>
      </c>
    </row>
    <row r="294" spans="1:94">
      <c r="A294">
        <v>242</v>
      </c>
      <c r="B294">
        <v>4</v>
      </c>
      <c r="C294" t="s">
        <v>65</v>
      </c>
      <c r="D294" t="s">
        <v>66</v>
      </c>
      <c r="E294" t="e">
        <f t="shared" si="10"/>
        <v>#REF!</v>
      </c>
      <c r="F294" t="s">
        <v>66</v>
      </c>
      <c r="K294" s="1" t="s">
        <v>2308</v>
      </c>
      <c r="L294" s="1">
        <f>VLOOKUP(K294,context!K$2:N$349,3,FALSE)</f>
        <v>0</v>
      </c>
      <c r="M294" s="1">
        <f>VLOOKUP(K294,context!K$2:N$349,4,FALSE)</f>
        <v>-1</v>
      </c>
      <c r="N294" s="205" t="s">
        <v>3164</v>
      </c>
      <c r="O294" s="211" t="s">
        <v>3147</v>
      </c>
      <c r="P294" s="209" t="s">
        <v>3147</v>
      </c>
      <c r="Q294" s="205" t="s">
        <v>3147</v>
      </c>
      <c r="Y294" s="208" t="s">
        <v>3139</v>
      </c>
      <c r="Z294" s="209" t="s">
        <v>3152</v>
      </c>
      <c r="AP294"/>
      <c r="BH294" s="210" t="s">
        <v>3198</v>
      </c>
      <c r="BI294" s="210" t="s">
        <v>3198</v>
      </c>
      <c r="BJ294" s="208" t="s">
        <v>3198</v>
      </c>
      <c r="BK294" s="208" t="s">
        <v>3198</v>
      </c>
      <c r="BL294" s="208" t="s">
        <v>3198</v>
      </c>
      <c r="BM294" s="208" t="s">
        <v>3198</v>
      </c>
      <c r="BN294" s="208" t="s">
        <v>3201</v>
      </c>
      <c r="BO294" s="208" t="s">
        <v>3259</v>
      </c>
      <c r="BP294" s="208" t="s">
        <v>3201</v>
      </c>
      <c r="BQ294" s="208" t="s">
        <v>3201</v>
      </c>
      <c r="BR294" s="208" t="s">
        <v>3201</v>
      </c>
      <c r="BS294" s="208" t="s">
        <v>3201</v>
      </c>
      <c r="BT294" s="208" t="s">
        <v>3201</v>
      </c>
      <c r="BU294" s="208" t="s">
        <v>3201</v>
      </c>
      <c r="BV294" s="208" t="s">
        <v>3201</v>
      </c>
      <c r="BW294" s="208" t="s">
        <v>3201</v>
      </c>
      <c r="BX294" s="72" t="s">
        <v>3233</v>
      </c>
      <c r="BY294" s="207" t="s">
        <v>3232</v>
      </c>
      <c r="BZ294" s="207" t="s">
        <v>3231</v>
      </c>
      <c r="CA294" s="207" t="s">
        <v>3229</v>
      </c>
      <c r="CB294" s="207" t="s">
        <v>3230</v>
      </c>
      <c r="CC294" s="234" t="s">
        <v>3228</v>
      </c>
      <c r="CD294" s="208" t="s">
        <v>3136</v>
      </c>
      <c r="CE294" s="208" t="s">
        <v>3147</v>
      </c>
      <c r="CF294" s="208" t="s">
        <v>3254</v>
      </c>
      <c r="CG294" s="207" t="s">
        <v>3373</v>
      </c>
      <c r="CH294" s="208" t="s">
        <v>3239</v>
      </c>
      <c r="CI294" s="208" t="s">
        <v>3240</v>
      </c>
      <c r="CJ294" s="212" t="s">
        <v>3256</v>
      </c>
      <c r="CK294" s="208" t="s">
        <v>3243</v>
      </c>
      <c r="CL294" s="208" t="s">
        <v>3372</v>
      </c>
      <c r="CO294" s="208" t="s">
        <v>3251</v>
      </c>
      <c r="CP294" s="208" t="s">
        <v>3251</v>
      </c>
    </row>
    <row r="295" spans="1:94">
      <c r="A295">
        <v>247</v>
      </c>
      <c r="B295">
        <v>4</v>
      </c>
      <c r="C295" t="s">
        <v>65</v>
      </c>
      <c r="D295" t="s">
        <v>66</v>
      </c>
      <c r="E295" t="e">
        <f t="shared" si="10"/>
        <v>#REF!</v>
      </c>
      <c r="F295" t="s">
        <v>66</v>
      </c>
      <c r="K295" s="1" t="s">
        <v>2287</v>
      </c>
      <c r="L295" s="1">
        <f>VLOOKUP(K295,context!K$2:N$349,3,FALSE)</f>
        <v>0</v>
      </c>
      <c r="M295" s="1">
        <f>VLOOKUP(K295,context!K$2:N$349,4,FALSE)</f>
        <v>-1</v>
      </c>
      <c r="N295" s="205" t="s">
        <v>3164</v>
      </c>
      <c r="O295" s="211" t="s">
        <v>3147</v>
      </c>
      <c r="P295" s="209" t="s">
        <v>3147</v>
      </c>
      <c r="Q295" s="205" t="s">
        <v>3147</v>
      </c>
      <c r="Y295" s="208" t="s">
        <v>3139</v>
      </c>
      <c r="Z295" s="209" t="s">
        <v>3152</v>
      </c>
      <c r="AP295"/>
      <c r="BH295" s="210" t="s">
        <v>3198</v>
      </c>
      <c r="BI295" s="210" t="s">
        <v>3198</v>
      </c>
      <c r="BJ295" s="208" t="s">
        <v>3198</v>
      </c>
      <c r="BK295" s="208" t="s">
        <v>3198</v>
      </c>
      <c r="BL295" s="208" t="s">
        <v>3198</v>
      </c>
      <c r="BM295" s="208" t="s">
        <v>3198</v>
      </c>
      <c r="BN295" s="208" t="s">
        <v>3201</v>
      </c>
      <c r="BO295" s="208" t="s">
        <v>3259</v>
      </c>
      <c r="BP295" s="208" t="s">
        <v>3201</v>
      </c>
      <c r="BQ295" s="208" t="s">
        <v>3201</v>
      </c>
      <c r="BR295" s="208" t="s">
        <v>3201</v>
      </c>
      <c r="BS295" s="208" t="s">
        <v>3201</v>
      </c>
      <c r="BT295" s="208" t="s">
        <v>3201</v>
      </c>
      <c r="BU295" s="208" t="s">
        <v>3201</v>
      </c>
      <c r="BV295" s="208" t="s">
        <v>3201</v>
      </c>
      <c r="BW295" s="208" t="s">
        <v>3201</v>
      </c>
      <c r="BX295" s="72" t="s">
        <v>3233</v>
      </c>
      <c r="BY295" s="207" t="s">
        <v>3232</v>
      </c>
      <c r="BZ295" s="207" t="s">
        <v>3231</v>
      </c>
      <c r="CA295" s="207" t="s">
        <v>3229</v>
      </c>
      <c r="CB295" s="207" t="s">
        <v>3230</v>
      </c>
      <c r="CC295" s="234" t="s">
        <v>3228</v>
      </c>
      <c r="CD295" s="208" t="s">
        <v>3136</v>
      </c>
      <c r="CE295" s="208" t="s">
        <v>3147</v>
      </c>
      <c r="CF295" s="208" t="s">
        <v>3254</v>
      </c>
      <c r="CG295" s="207" t="s">
        <v>3373</v>
      </c>
      <c r="CH295" s="208" t="s">
        <v>3239</v>
      </c>
      <c r="CI295" s="208" t="s">
        <v>3240</v>
      </c>
      <c r="CJ295" s="212" t="s">
        <v>3256</v>
      </c>
      <c r="CK295" s="208" t="s">
        <v>3243</v>
      </c>
      <c r="CL295" s="208" t="s">
        <v>3372</v>
      </c>
      <c r="CO295" s="208" t="s">
        <v>3251</v>
      </c>
      <c r="CP295" s="208" t="s">
        <v>3251</v>
      </c>
    </row>
    <row r="296" spans="1:94">
      <c r="A296">
        <v>248</v>
      </c>
      <c r="B296">
        <v>4</v>
      </c>
      <c r="C296" t="s">
        <v>65</v>
      </c>
      <c r="D296" t="s">
        <v>66</v>
      </c>
      <c r="E296" t="e">
        <f t="shared" si="10"/>
        <v>#REF!</v>
      </c>
      <c r="F296" t="s">
        <v>66</v>
      </c>
      <c r="K296" s="1" t="s">
        <v>2292</v>
      </c>
      <c r="L296" s="1">
        <f>VLOOKUP(K296,context!K$2:N$349,3,FALSE)</f>
        <v>0</v>
      </c>
      <c r="M296" s="1">
        <f>VLOOKUP(K296,context!K$2:N$349,4,FALSE)</f>
        <v>-1</v>
      </c>
      <c r="N296" s="205" t="s">
        <v>3164</v>
      </c>
      <c r="O296" s="211" t="s">
        <v>3147</v>
      </c>
      <c r="P296" s="209" t="s">
        <v>3147</v>
      </c>
      <c r="Q296" s="205" t="s">
        <v>3147</v>
      </c>
      <c r="Y296" s="208" t="s">
        <v>3139</v>
      </c>
      <c r="Z296" s="209" t="s">
        <v>3152</v>
      </c>
      <c r="AP296"/>
      <c r="BH296" s="210" t="s">
        <v>3198</v>
      </c>
      <c r="BI296" s="210" t="s">
        <v>3198</v>
      </c>
      <c r="BJ296" s="208" t="s">
        <v>3198</v>
      </c>
      <c r="BK296" s="208" t="s">
        <v>3198</v>
      </c>
      <c r="BL296" s="208" t="s">
        <v>3198</v>
      </c>
      <c r="BM296" s="208" t="s">
        <v>3198</v>
      </c>
      <c r="BN296" s="208" t="s">
        <v>3201</v>
      </c>
      <c r="BO296" s="208" t="s">
        <v>3259</v>
      </c>
      <c r="BP296" s="208" t="s">
        <v>3201</v>
      </c>
      <c r="BQ296" s="208" t="s">
        <v>3201</v>
      </c>
      <c r="BR296" s="208" t="s">
        <v>3201</v>
      </c>
      <c r="BS296" s="208" t="s">
        <v>3201</v>
      </c>
      <c r="BT296" s="208" t="s">
        <v>3201</v>
      </c>
      <c r="BU296" s="208" t="s">
        <v>3201</v>
      </c>
      <c r="BV296" s="208" t="s">
        <v>3201</v>
      </c>
      <c r="BW296" s="208" t="s">
        <v>3201</v>
      </c>
      <c r="BX296" s="72" t="s">
        <v>3233</v>
      </c>
      <c r="BY296" s="207" t="s">
        <v>3232</v>
      </c>
      <c r="BZ296" s="207" t="s">
        <v>3231</v>
      </c>
      <c r="CA296" s="207" t="s">
        <v>3229</v>
      </c>
      <c r="CB296" s="207" t="s">
        <v>3230</v>
      </c>
      <c r="CC296" s="234" t="s">
        <v>3228</v>
      </c>
      <c r="CD296" s="208" t="s">
        <v>3136</v>
      </c>
      <c r="CE296" s="208" t="s">
        <v>3147</v>
      </c>
      <c r="CF296" s="208" t="s">
        <v>3254</v>
      </c>
      <c r="CG296" s="207" t="s">
        <v>3373</v>
      </c>
      <c r="CH296" s="208" t="s">
        <v>3239</v>
      </c>
      <c r="CI296" s="208" t="s">
        <v>3240</v>
      </c>
      <c r="CJ296" s="212" t="s">
        <v>3256</v>
      </c>
      <c r="CK296" s="208" t="s">
        <v>3243</v>
      </c>
      <c r="CL296" s="208" t="s">
        <v>3372</v>
      </c>
      <c r="CO296" s="208" t="s">
        <v>3251</v>
      </c>
      <c r="CP296" s="208" t="s">
        <v>3251</v>
      </c>
    </row>
    <row r="297" spans="1:94">
      <c r="A297">
        <v>249</v>
      </c>
      <c r="B297">
        <v>4</v>
      </c>
      <c r="C297" t="s">
        <v>65</v>
      </c>
      <c r="D297" t="s">
        <v>66</v>
      </c>
      <c r="E297" t="e">
        <f t="shared" si="10"/>
        <v>#REF!</v>
      </c>
      <c r="F297" t="s">
        <v>66</v>
      </c>
      <c r="K297" s="1" t="s">
        <v>2293</v>
      </c>
      <c r="L297" s="1">
        <f>VLOOKUP(K297,context!K$2:N$349,3,FALSE)</f>
        <v>0</v>
      </c>
      <c r="M297" s="1">
        <f>VLOOKUP(K297,context!K$2:N$349,4,FALSE)</f>
        <v>-1</v>
      </c>
      <c r="N297" s="205" t="s">
        <v>3164</v>
      </c>
      <c r="O297" s="211" t="s">
        <v>3147</v>
      </c>
      <c r="P297" s="209" t="s">
        <v>3147</v>
      </c>
      <c r="Q297" s="205" t="s">
        <v>3147</v>
      </c>
      <c r="Y297" s="208" t="s">
        <v>3139</v>
      </c>
      <c r="Z297" s="209" t="s">
        <v>3152</v>
      </c>
      <c r="AP297"/>
      <c r="BH297" s="210" t="s">
        <v>3198</v>
      </c>
      <c r="BI297" s="210" t="s">
        <v>3198</v>
      </c>
      <c r="BJ297" s="208" t="s">
        <v>3198</v>
      </c>
      <c r="BK297" s="208" t="s">
        <v>3198</v>
      </c>
      <c r="BL297" s="208" t="s">
        <v>3198</v>
      </c>
      <c r="BM297" s="208" t="s">
        <v>3198</v>
      </c>
      <c r="BN297" s="208" t="s">
        <v>3201</v>
      </c>
      <c r="BO297" s="208" t="s">
        <v>3259</v>
      </c>
      <c r="BP297" s="208" t="s">
        <v>3201</v>
      </c>
      <c r="BQ297" s="208" t="s">
        <v>3201</v>
      </c>
      <c r="BR297" s="208" t="s">
        <v>3201</v>
      </c>
      <c r="BS297" s="208" t="s">
        <v>3201</v>
      </c>
      <c r="BT297" s="208" t="s">
        <v>3201</v>
      </c>
      <c r="BU297" s="208" t="s">
        <v>3201</v>
      </c>
      <c r="BV297" s="208" t="s">
        <v>3201</v>
      </c>
      <c r="BW297" s="208" t="s">
        <v>3201</v>
      </c>
      <c r="BX297" s="72" t="s">
        <v>3233</v>
      </c>
      <c r="BY297" s="207" t="s">
        <v>3232</v>
      </c>
      <c r="BZ297" s="207" t="s">
        <v>3231</v>
      </c>
      <c r="CA297" s="207" t="s">
        <v>3229</v>
      </c>
      <c r="CB297" s="207" t="s">
        <v>3230</v>
      </c>
      <c r="CC297" s="234" t="s">
        <v>3228</v>
      </c>
      <c r="CD297" s="208" t="s">
        <v>3136</v>
      </c>
      <c r="CE297" s="208" t="s">
        <v>3147</v>
      </c>
      <c r="CF297" s="208" t="s">
        <v>3254</v>
      </c>
      <c r="CG297" s="207" t="s">
        <v>3373</v>
      </c>
      <c r="CH297" s="208" t="s">
        <v>3239</v>
      </c>
      <c r="CI297" s="208" t="s">
        <v>3240</v>
      </c>
      <c r="CJ297" s="212" t="s">
        <v>3256</v>
      </c>
      <c r="CK297" s="208" t="s">
        <v>3243</v>
      </c>
      <c r="CL297" s="208" t="s">
        <v>3372</v>
      </c>
      <c r="CO297" s="208" t="s">
        <v>3251</v>
      </c>
      <c r="CP297" s="208" t="s">
        <v>3251</v>
      </c>
    </row>
    <row r="298" spans="1:94">
      <c r="A298">
        <v>250</v>
      </c>
      <c r="B298">
        <v>4</v>
      </c>
      <c r="C298" t="s">
        <v>65</v>
      </c>
      <c r="D298" t="s">
        <v>66</v>
      </c>
      <c r="E298" t="e">
        <f t="shared" si="10"/>
        <v>#REF!</v>
      </c>
      <c r="F298" t="s">
        <v>66</v>
      </c>
      <c r="K298" s="1" t="s">
        <v>2294</v>
      </c>
      <c r="L298" s="1">
        <f>VLOOKUP(K298,context!K$2:N$349,3,FALSE)</f>
        <v>0</v>
      </c>
      <c r="M298" s="1">
        <f>VLOOKUP(K298,context!K$2:N$349,4,FALSE)</f>
        <v>-1</v>
      </c>
      <c r="N298" s="205" t="s">
        <v>3164</v>
      </c>
      <c r="O298" s="211" t="s">
        <v>3147</v>
      </c>
      <c r="P298" s="209" t="s">
        <v>3147</v>
      </c>
      <c r="Q298" s="205" t="s">
        <v>3147</v>
      </c>
      <c r="Y298" s="208" t="s">
        <v>3139</v>
      </c>
      <c r="Z298" s="209" t="s">
        <v>3152</v>
      </c>
      <c r="AP298"/>
      <c r="BH298" s="210" t="s">
        <v>3198</v>
      </c>
      <c r="BI298" s="210" t="s">
        <v>3198</v>
      </c>
      <c r="BJ298" s="208" t="s">
        <v>3198</v>
      </c>
      <c r="BK298" s="208" t="s">
        <v>3198</v>
      </c>
      <c r="BL298" s="208" t="s">
        <v>3198</v>
      </c>
      <c r="BM298" s="208" t="s">
        <v>3198</v>
      </c>
      <c r="BN298" s="208" t="s">
        <v>3201</v>
      </c>
      <c r="BO298" s="208" t="s">
        <v>3259</v>
      </c>
      <c r="BP298" s="208" t="s">
        <v>3201</v>
      </c>
      <c r="BQ298" s="208" t="s">
        <v>3201</v>
      </c>
      <c r="BR298" s="208" t="s">
        <v>3201</v>
      </c>
      <c r="BS298" s="208" t="s">
        <v>3201</v>
      </c>
      <c r="BT298" s="208" t="s">
        <v>3201</v>
      </c>
      <c r="BU298" s="208" t="s">
        <v>3201</v>
      </c>
      <c r="BV298" s="208" t="s">
        <v>3201</v>
      </c>
      <c r="BW298" s="208" t="s">
        <v>3201</v>
      </c>
      <c r="BX298" s="72" t="s">
        <v>3233</v>
      </c>
      <c r="BY298" s="207" t="s">
        <v>3232</v>
      </c>
      <c r="BZ298" s="207" t="s">
        <v>3231</v>
      </c>
      <c r="CA298" s="207" t="s">
        <v>3229</v>
      </c>
      <c r="CB298" s="207" t="s">
        <v>3230</v>
      </c>
      <c r="CC298" s="234" t="s">
        <v>3228</v>
      </c>
      <c r="CD298" s="208" t="s">
        <v>3136</v>
      </c>
      <c r="CE298" s="208" t="s">
        <v>3147</v>
      </c>
      <c r="CF298" s="208" t="s">
        <v>3254</v>
      </c>
      <c r="CG298" s="207" t="s">
        <v>3373</v>
      </c>
      <c r="CH298" s="208" t="s">
        <v>3239</v>
      </c>
      <c r="CI298" s="208" t="s">
        <v>3240</v>
      </c>
      <c r="CJ298" s="212" t="s">
        <v>3256</v>
      </c>
      <c r="CK298" s="208" t="s">
        <v>3243</v>
      </c>
      <c r="CL298" s="208" t="s">
        <v>3372</v>
      </c>
      <c r="CO298" s="208" t="s">
        <v>3251</v>
      </c>
      <c r="CP298" s="208" t="s">
        <v>3251</v>
      </c>
    </row>
    <row r="299" spans="1:94">
      <c r="A299">
        <v>251</v>
      </c>
      <c r="B299">
        <v>4</v>
      </c>
      <c r="C299" t="s">
        <v>65</v>
      </c>
      <c r="D299" t="s">
        <v>66</v>
      </c>
      <c r="E299" t="e">
        <f t="shared" si="10"/>
        <v>#REF!</v>
      </c>
      <c r="F299" t="s">
        <v>66</v>
      </c>
      <c r="K299" s="1" t="s">
        <v>2298</v>
      </c>
      <c r="L299" s="1">
        <f>VLOOKUP(K299,context!K$2:N$349,3,FALSE)</f>
        <v>0</v>
      </c>
      <c r="M299" s="1">
        <f>VLOOKUP(K299,context!K$2:N$349,4,FALSE)</f>
        <v>-1</v>
      </c>
      <c r="N299" s="205" t="s">
        <v>3164</v>
      </c>
      <c r="O299" s="211" t="s">
        <v>3147</v>
      </c>
      <c r="P299" s="209" t="s">
        <v>3147</v>
      </c>
      <c r="Q299" s="205" t="s">
        <v>3147</v>
      </c>
      <c r="Y299" s="208" t="s">
        <v>3139</v>
      </c>
      <c r="Z299" s="209" t="s">
        <v>3152</v>
      </c>
      <c r="AP299"/>
      <c r="BH299" s="210" t="s">
        <v>3198</v>
      </c>
      <c r="BI299" s="210" t="s">
        <v>3198</v>
      </c>
      <c r="BJ299" s="208" t="s">
        <v>3198</v>
      </c>
      <c r="BK299" s="208" t="s">
        <v>3198</v>
      </c>
      <c r="BL299" s="208" t="s">
        <v>3198</v>
      </c>
      <c r="BM299" s="208" t="s">
        <v>3198</v>
      </c>
      <c r="BN299" s="208" t="s">
        <v>3201</v>
      </c>
      <c r="BO299" s="208" t="s">
        <v>3259</v>
      </c>
      <c r="BP299" s="208" t="s">
        <v>3201</v>
      </c>
      <c r="BQ299" s="208" t="s">
        <v>3201</v>
      </c>
      <c r="BR299" s="208" t="s">
        <v>3201</v>
      </c>
      <c r="BS299" s="208" t="s">
        <v>3201</v>
      </c>
      <c r="BT299" s="208" t="s">
        <v>3201</v>
      </c>
      <c r="BU299" s="208" t="s">
        <v>3201</v>
      </c>
      <c r="BV299" s="208" t="s">
        <v>3201</v>
      </c>
      <c r="BW299" s="208" t="s">
        <v>3201</v>
      </c>
      <c r="BX299" s="72" t="s">
        <v>3233</v>
      </c>
      <c r="BY299" s="207" t="s">
        <v>3232</v>
      </c>
      <c r="BZ299" s="207" t="s">
        <v>3231</v>
      </c>
      <c r="CA299" s="207" t="s">
        <v>3229</v>
      </c>
      <c r="CB299" s="207" t="s">
        <v>3230</v>
      </c>
      <c r="CC299" s="234" t="s">
        <v>3228</v>
      </c>
      <c r="CD299" s="208" t="s">
        <v>3136</v>
      </c>
      <c r="CE299" s="208" t="s">
        <v>3147</v>
      </c>
      <c r="CF299" s="208" t="s">
        <v>3254</v>
      </c>
      <c r="CG299" s="207" t="s">
        <v>3373</v>
      </c>
      <c r="CH299" s="208" t="s">
        <v>3239</v>
      </c>
      <c r="CI299" s="208" t="s">
        <v>3240</v>
      </c>
      <c r="CJ299" s="212" t="s">
        <v>3256</v>
      </c>
      <c r="CK299" s="208" t="s">
        <v>3243</v>
      </c>
      <c r="CL299" s="208" t="s">
        <v>3372</v>
      </c>
      <c r="CO299" s="208" t="s">
        <v>3251</v>
      </c>
      <c r="CP299" s="208" t="s">
        <v>3251</v>
      </c>
    </row>
    <row r="300" spans="1:94">
      <c r="A300">
        <v>252</v>
      </c>
      <c r="B300">
        <v>4</v>
      </c>
      <c r="C300" t="s">
        <v>65</v>
      </c>
      <c r="D300" t="s">
        <v>66</v>
      </c>
      <c r="E300" t="e">
        <f t="shared" si="10"/>
        <v>#REF!</v>
      </c>
      <c r="F300" t="s">
        <v>66</v>
      </c>
      <c r="K300" s="1" t="s">
        <v>2299</v>
      </c>
      <c r="L300" s="1">
        <f>VLOOKUP(K300,context!K$2:N$349,3,FALSE)</f>
        <v>0</v>
      </c>
      <c r="M300" s="1">
        <f>VLOOKUP(K300,context!K$2:N$349,4,FALSE)</f>
        <v>-1</v>
      </c>
      <c r="N300" s="205" t="s">
        <v>3164</v>
      </c>
      <c r="O300" s="211" t="s">
        <v>3147</v>
      </c>
      <c r="P300" s="209" t="s">
        <v>3147</v>
      </c>
      <c r="Q300" s="205" t="s">
        <v>3147</v>
      </c>
      <c r="Y300" s="208" t="s">
        <v>3139</v>
      </c>
      <c r="Z300" s="209" t="s">
        <v>3152</v>
      </c>
      <c r="AP300"/>
      <c r="BH300" s="210" t="s">
        <v>3198</v>
      </c>
      <c r="BI300" s="210" t="s">
        <v>3198</v>
      </c>
      <c r="BJ300" s="208" t="s">
        <v>3198</v>
      </c>
      <c r="BK300" s="208" t="s">
        <v>3198</v>
      </c>
      <c r="BL300" s="208" t="s">
        <v>3198</v>
      </c>
      <c r="BM300" s="208" t="s">
        <v>3198</v>
      </c>
      <c r="BN300" s="208" t="s">
        <v>3201</v>
      </c>
      <c r="BO300" s="208" t="s">
        <v>3259</v>
      </c>
      <c r="BP300" s="208" t="s">
        <v>3201</v>
      </c>
      <c r="BQ300" s="208" t="s">
        <v>3201</v>
      </c>
      <c r="BR300" s="208" t="s">
        <v>3201</v>
      </c>
      <c r="BS300" s="208" t="s">
        <v>3201</v>
      </c>
      <c r="BT300" s="208" t="s">
        <v>3201</v>
      </c>
      <c r="BU300" s="208" t="s">
        <v>3201</v>
      </c>
      <c r="BV300" s="208" t="s">
        <v>3201</v>
      </c>
      <c r="BW300" s="208" t="s">
        <v>3201</v>
      </c>
      <c r="BX300" s="72" t="s">
        <v>3233</v>
      </c>
      <c r="BY300" s="207" t="s">
        <v>3232</v>
      </c>
      <c r="BZ300" s="207" t="s">
        <v>3231</v>
      </c>
      <c r="CA300" s="207" t="s">
        <v>3229</v>
      </c>
      <c r="CB300" s="207" t="s">
        <v>3230</v>
      </c>
      <c r="CC300" s="234" t="s">
        <v>3228</v>
      </c>
      <c r="CD300" s="208" t="s">
        <v>3136</v>
      </c>
      <c r="CE300" s="208" t="s">
        <v>3147</v>
      </c>
      <c r="CF300" s="208" t="s">
        <v>3254</v>
      </c>
      <c r="CG300" s="207" t="s">
        <v>3373</v>
      </c>
      <c r="CH300" s="208" t="s">
        <v>3239</v>
      </c>
      <c r="CI300" s="208" t="s">
        <v>3240</v>
      </c>
      <c r="CJ300" s="212" t="s">
        <v>3256</v>
      </c>
      <c r="CK300" s="208" t="s">
        <v>3243</v>
      </c>
      <c r="CL300" s="208" t="s">
        <v>3372</v>
      </c>
      <c r="CO300" s="208" t="s">
        <v>3251</v>
      </c>
      <c r="CP300" s="208" t="s">
        <v>3251</v>
      </c>
    </row>
    <row r="301" spans="1:94">
      <c r="A301">
        <v>253</v>
      </c>
      <c r="B301">
        <v>4</v>
      </c>
      <c r="C301" t="s">
        <v>65</v>
      </c>
      <c r="D301" t="s">
        <v>66</v>
      </c>
      <c r="E301" t="e">
        <f t="shared" si="10"/>
        <v>#REF!</v>
      </c>
      <c r="F301" t="s">
        <v>66</v>
      </c>
      <c r="K301" s="1" t="s">
        <v>2304</v>
      </c>
      <c r="L301" s="1">
        <f>VLOOKUP(K301,context!K$2:N$349,3,FALSE)</f>
        <v>0</v>
      </c>
      <c r="M301" s="1">
        <f>VLOOKUP(K301,context!K$2:N$349,4,FALSE)</f>
        <v>-1</v>
      </c>
      <c r="N301" s="205" t="s">
        <v>3164</v>
      </c>
      <c r="O301" s="211" t="s">
        <v>3147</v>
      </c>
      <c r="P301" s="209" t="s">
        <v>3147</v>
      </c>
      <c r="Q301" s="205" t="s">
        <v>3147</v>
      </c>
      <c r="Y301" s="208" t="s">
        <v>3139</v>
      </c>
      <c r="Z301" s="209" t="s">
        <v>3152</v>
      </c>
      <c r="AP301"/>
      <c r="BH301" s="210" t="s">
        <v>3198</v>
      </c>
      <c r="BI301" s="210" t="s">
        <v>3198</v>
      </c>
      <c r="BJ301" s="208" t="s">
        <v>3198</v>
      </c>
      <c r="BK301" s="208" t="s">
        <v>3198</v>
      </c>
      <c r="BL301" s="208" t="s">
        <v>3198</v>
      </c>
      <c r="BM301" s="208" t="s">
        <v>3198</v>
      </c>
      <c r="BN301" s="208" t="s">
        <v>3201</v>
      </c>
      <c r="BO301" s="208" t="s">
        <v>3259</v>
      </c>
      <c r="BP301" s="208" t="s">
        <v>3201</v>
      </c>
      <c r="BQ301" s="208" t="s">
        <v>3201</v>
      </c>
      <c r="BR301" s="208" t="s">
        <v>3201</v>
      </c>
      <c r="BS301" s="208" t="s">
        <v>3201</v>
      </c>
      <c r="BT301" s="208" t="s">
        <v>3201</v>
      </c>
      <c r="BU301" s="208" t="s">
        <v>3201</v>
      </c>
      <c r="BV301" s="208" t="s">
        <v>3201</v>
      </c>
      <c r="BW301" s="208" t="s">
        <v>3201</v>
      </c>
      <c r="BX301" s="72" t="s">
        <v>3233</v>
      </c>
      <c r="BY301" s="207" t="s">
        <v>3232</v>
      </c>
      <c r="BZ301" s="207" t="s">
        <v>3231</v>
      </c>
      <c r="CA301" s="207" t="s">
        <v>3229</v>
      </c>
      <c r="CB301" s="207" t="s">
        <v>3230</v>
      </c>
      <c r="CC301" s="234" t="s">
        <v>3228</v>
      </c>
      <c r="CD301" s="208" t="s">
        <v>3136</v>
      </c>
      <c r="CE301" s="208" t="s">
        <v>3147</v>
      </c>
      <c r="CF301" s="208" t="s">
        <v>3254</v>
      </c>
      <c r="CG301" s="207" t="s">
        <v>3373</v>
      </c>
      <c r="CH301" s="208" t="s">
        <v>3239</v>
      </c>
      <c r="CI301" s="208" t="s">
        <v>3240</v>
      </c>
      <c r="CJ301" s="212" t="s">
        <v>3256</v>
      </c>
      <c r="CK301" s="208" t="s">
        <v>3243</v>
      </c>
      <c r="CL301" s="208" t="s">
        <v>3372</v>
      </c>
      <c r="CO301" s="208" t="s">
        <v>3251</v>
      </c>
      <c r="CP301" s="208" t="s">
        <v>3251</v>
      </c>
    </row>
    <row r="302" spans="1:94">
      <c r="A302">
        <v>254</v>
      </c>
      <c r="B302">
        <v>4</v>
      </c>
      <c r="C302" t="s">
        <v>65</v>
      </c>
      <c r="D302" t="s">
        <v>66</v>
      </c>
      <c r="E302" t="e">
        <f t="shared" si="10"/>
        <v>#REF!</v>
      </c>
      <c r="F302" t="s">
        <v>66</v>
      </c>
      <c r="K302" s="1" t="s">
        <v>2307</v>
      </c>
      <c r="L302" s="1">
        <f>VLOOKUP(K302,context!K$2:N$349,3,FALSE)</f>
        <v>0</v>
      </c>
      <c r="M302" s="1">
        <f>VLOOKUP(K302,context!K$2:N$349,4,FALSE)</f>
        <v>-1</v>
      </c>
      <c r="N302" s="205" t="s">
        <v>3164</v>
      </c>
      <c r="O302" s="211" t="s">
        <v>3147</v>
      </c>
      <c r="P302" s="209" t="s">
        <v>3147</v>
      </c>
      <c r="Q302" s="205" t="s">
        <v>3147</v>
      </c>
      <c r="Y302" s="208" t="s">
        <v>3139</v>
      </c>
      <c r="Z302" s="209" t="s">
        <v>3152</v>
      </c>
      <c r="AP302"/>
      <c r="BH302" s="210" t="s">
        <v>3198</v>
      </c>
      <c r="BI302" s="210" t="s">
        <v>3198</v>
      </c>
      <c r="BJ302" s="208" t="s">
        <v>3198</v>
      </c>
      <c r="BK302" s="208" t="s">
        <v>3198</v>
      </c>
      <c r="BL302" s="208" t="s">
        <v>3198</v>
      </c>
      <c r="BM302" s="208" t="s">
        <v>3198</v>
      </c>
      <c r="BN302" s="208" t="s">
        <v>3201</v>
      </c>
      <c r="BO302" s="208" t="s">
        <v>3259</v>
      </c>
      <c r="BP302" s="208" t="s">
        <v>3201</v>
      </c>
      <c r="BQ302" s="208" t="s">
        <v>3201</v>
      </c>
      <c r="BR302" s="208" t="s">
        <v>3201</v>
      </c>
      <c r="BS302" s="208" t="s">
        <v>3201</v>
      </c>
      <c r="BT302" s="208" t="s">
        <v>3201</v>
      </c>
      <c r="BU302" s="208" t="s">
        <v>3201</v>
      </c>
      <c r="BV302" s="208" t="s">
        <v>3201</v>
      </c>
      <c r="BW302" s="208" t="s">
        <v>3201</v>
      </c>
      <c r="BX302" s="72" t="s">
        <v>3233</v>
      </c>
      <c r="BY302" s="207" t="s">
        <v>3232</v>
      </c>
      <c r="BZ302" s="207" t="s">
        <v>3231</v>
      </c>
      <c r="CA302" s="207" t="s">
        <v>3229</v>
      </c>
      <c r="CB302" s="207" t="s">
        <v>3230</v>
      </c>
      <c r="CC302" s="234" t="s">
        <v>3228</v>
      </c>
      <c r="CD302" s="208" t="s">
        <v>3136</v>
      </c>
      <c r="CE302" s="208" t="s">
        <v>3147</v>
      </c>
      <c r="CF302" s="208" t="s">
        <v>3254</v>
      </c>
      <c r="CG302" s="207" t="s">
        <v>3373</v>
      </c>
      <c r="CH302" s="208" t="s">
        <v>3239</v>
      </c>
      <c r="CI302" s="208" t="s">
        <v>3240</v>
      </c>
      <c r="CJ302" s="212" t="s">
        <v>3256</v>
      </c>
      <c r="CK302" s="208" t="s">
        <v>3243</v>
      </c>
      <c r="CL302" s="208" t="s">
        <v>3372</v>
      </c>
      <c r="CO302" s="208" t="s">
        <v>3251</v>
      </c>
      <c r="CP302" s="208" t="s">
        <v>3251</v>
      </c>
    </row>
    <row r="303" spans="1:94">
      <c r="A303">
        <v>255</v>
      </c>
      <c r="B303">
        <v>4</v>
      </c>
      <c r="C303" t="s">
        <v>65</v>
      </c>
      <c r="D303" t="s">
        <v>66</v>
      </c>
      <c r="E303" t="e">
        <f t="shared" si="10"/>
        <v>#REF!</v>
      </c>
      <c r="F303" t="s">
        <v>66</v>
      </c>
      <c r="K303" s="1" t="s">
        <v>2319</v>
      </c>
      <c r="L303" s="1">
        <f>VLOOKUP(K303,context!K$2:N$349,3,FALSE)</f>
        <v>0</v>
      </c>
      <c r="M303" s="1">
        <f>VLOOKUP(K303,context!K$2:N$349,4,FALSE)</f>
        <v>-1</v>
      </c>
      <c r="N303" s="205" t="s">
        <v>3164</v>
      </c>
      <c r="O303" s="211" t="s">
        <v>3147</v>
      </c>
      <c r="P303" s="209" t="s">
        <v>3147</v>
      </c>
      <c r="Q303" s="205" t="s">
        <v>3147</v>
      </c>
      <c r="Y303" s="208" t="s">
        <v>3139</v>
      </c>
      <c r="Z303" s="209" t="s">
        <v>3152</v>
      </c>
      <c r="AP303"/>
      <c r="BH303" s="210" t="s">
        <v>3198</v>
      </c>
      <c r="BI303" s="210" t="s">
        <v>3198</v>
      </c>
      <c r="BJ303" s="208" t="s">
        <v>3198</v>
      </c>
      <c r="BK303" s="208" t="s">
        <v>3198</v>
      </c>
      <c r="BL303" s="208" t="s">
        <v>3198</v>
      </c>
      <c r="BM303" s="208" t="s">
        <v>3198</v>
      </c>
      <c r="BN303" s="208" t="s">
        <v>3201</v>
      </c>
      <c r="BO303" s="208" t="s">
        <v>3259</v>
      </c>
      <c r="BP303" s="208" t="s">
        <v>3201</v>
      </c>
      <c r="BQ303" s="208" t="s">
        <v>3201</v>
      </c>
      <c r="BR303" s="208" t="s">
        <v>3201</v>
      </c>
      <c r="BS303" s="208" t="s">
        <v>3201</v>
      </c>
      <c r="BT303" s="208" t="s">
        <v>3201</v>
      </c>
      <c r="BU303" s="208" t="s">
        <v>3201</v>
      </c>
      <c r="BV303" s="208" t="s">
        <v>3201</v>
      </c>
      <c r="BW303" s="208" t="s">
        <v>3201</v>
      </c>
      <c r="BX303" s="72" t="s">
        <v>3233</v>
      </c>
      <c r="BY303" s="207" t="s">
        <v>3232</v>
      </c>
      <c r="BZ303" s="207" t="s">
        <v>3231</v>
      </c>
      <c r="CA303" s="207" t="s">
        <v>3229</v>
      </c>
      <c r="CB303" s="207" t="s">
        <v>3230</v>
      </c>
      <c r="CC303" s="234" t="s">
        <v>3228</v>
      </c>
      <c r="CD303" s="208" t="s">
        <v>3136</v>
      </c>
      <c r="CE303" s="208" t="s">
        <v>3147</v>
      </c>
      <c r="CF303" s="208" t="s">
        <v>3254</v>
      </c>
      <c r="CG303" s="207" t="s">
        <v>3373</v>
      </c>
      <c r="CH303" s="208" t="s">
        <v>3239</v>
      </c>
      <c r="CI303" s="208" t="s">
        <v>3240</v>
      </c>
      <c r="CJ303" s="212" t="s">
        <v>3256</v>
      </c>
      <c r="CK303" s="208" t="s">
        <v>3243</v>
      </c>
      <c r="CL303" s="208" t="s">
        <v>3372</v>
      </c>
      <c r="CO303" s="208" t="s">
        <v>3251</v>
      </c>
      <c r="CP303" s="208" t="s">
        <v>3251</v>
      </c>
    </row>
    <row r="304" spans="1:94">
      <c r="A304">
        <v>256</v>
      </c>
      <c r="B304">
        <v>4</v>
      </c>
      <c r="C304" t="s">
        <v>65</v>
      </c>
      <c r="D304" t="s">
        <v>66</v>
      </c>
      <c r="E304" t="e">
        <f t="shared" si="10"/>
        <v>#REF!</v>
      </c>
      <c r="F304" t="s">
        <v>66</v>
      </c>
      <c r="K304" s="1" t="s">
        <v>2909</v>
      </c>
      <c r="L304" s="1">
        <f>VLOOKUP(K304,context!K$2:N$349,3,FALSE)</f>
        <v>0</v>
      </c>
      <c r="M304" s="1">
        <f>VLOOKUP(K304,context!K$2:N$349,4,FALSE)</f>
        <v>-1</v>
      </c>
      <c r="N304" s="205" t="s">
        <v>3164</v>
      </c>
      <c r="O304" s="211" t="s">
        <v>3147</v>
      </c>
      <c r="P304" s="209" t="s">
        <v>3147</v>
      </c>
      <c r="Q304" s="205" t="s">
        <v>3147</v>
      </c>
      <c r="Y304" s="208" t="s">
        <v>3139</v>
      </c>
      <c r="Z304" s="209" t="s">
        <v>3152</v>
      </c>
      <c r="AP304"/>
      <c r="BH304" s="210" t="s">
        <v>3198</v>
      </c>
      <c r="BI304" s="210" t="s">
        <v>3198</v>
      </c>
      <c r="BJ304" s="208" t="s">
        <v>3198</v>
      </c>
      <c r="BK304" s="208" t="s">
        <v>3198</v>
      </c>
      <c r="BL304" s="208" t="s">
        <v>3198</v>
      </c>
      <c r="BM304" s="208" t="s">
        <v>3198</v>
      </c>
      <c r="BN304" s="208" t="s">
        <v>3201</v>
      </c>
      <c r="BO304" s="208" t="s">
        <v>3259</v>
      </c>
      <c r="BP304" s="208" t="s">
        <v>3201</v>
      </c>
      <c r="BQ304" s="208" t="s">
        <v>3201</v>
      </c>
      <c r="BR304" s="208" t="s">
        <v>3201</v>
      </c>
      <c r="BS304" s="208" t="s">
        <v>3201</v>
      </c>
      <c r="BT304" s="208" t="s">
        <v>3201</v>
      </c>
      <c r="BU304" s="208" t="s">
        <v>3201</v>
      </c>
      <c r="BV304" s="208" t="s">
        <v>3201</v>
      </c>
      <c r="BW304" s="208" t="s">
        <v>3201</v>
      </c>
      <c r="BX304" s="72" t="s">
        <v>3233</v>
      </c>
      <c r="BY304" s="207" t="s">
        <v>3232</v>
      </c>
      <c r="BZ304" s="207" t="s">
        <v>3231</v>
      </c>
      <c r="CA304" s="207" t="s">
        <v>3229</v>
      </c>
      <c r="CB304" s="207" t="s">
        <v>3230</v>
      </c>
      <c r="CC304" s="234" t="s">
        <v>3228</v>
      </c>
      <c r="CD304" s="208" t="s">
        <v>3136</v>
      </c>
      <c r="CE304" s="208" t="s">
        <v>3147</v>
      </c>
      <c r="CF304" s="208" t="s">
        <v>3254</v>
      </c>
      <c r="CG304" s="207" t="s">
        <v>3373</v>
      </c>
      <c r="CH304" s="208" t="s">
        <v>3239</v>
      </c>
      <c r="CI304" s="208" t="s">
        <v>3240</v>
      </c>
      <c r="CJ304" s="212" t="s">
        <v>3256</v>
      </c>
      <c r="CK304" s="208" t="s">
        <v>3243</v>
      </c>
      <c r="CL304" s="208" t="s">
        <v>3372</v>
      </c>
      <c r="CO304" s="208" t="s">
        <v>3251</v>
      </c>
      <c r="CP304" s="208" t="s">
        <v>3251</v>
      </c>
    </row>
    <row r="305" spans="1:94">
      <c r="A305">
        <v>257</v>
      </c>
      <c r="B305">
        <v>4</v>
      </c>
      <c r="C305" t="s">
        <v>65</v>
      </c>
      <c r="D305" t="s">
        <v>66</v>
      </c>
      <c r="E305" t="e">
        <f t="shared" si="10"/>
        <v>#REF!</v>
      </c>
      <c r="F305" t="s">
        <v>66</v>
      </c>
      <c r="K305" s="1" t="s">
        <v>2911</v>
      </c>
      <c r="L305" s="1">
        <f>VLOOKUP(K305,context!K$2:N$349,3,FALSE)</f>
        <v>0</v>
      </c>
      <c r="M305" s="1">
        <f>VLOOKUP(K305,context!K$2:N$349,4,FALSE)</f>
        <v>-1</v>
      </c>
      <c r="N305" s="205" t="s">
        <v>3164</v>
      </c>
      <c r="O305" s="211" t="s">
        <v>3147</v>
      </c>
      <c r="P305" s="209" t="s">
        <v>3147</v>
      </c>
      <c r="Q305" s="205" t="s">
        <v>3147</v>
      </c>
      <c r="Y305" s="208" t="s">
        <v>3139</v>
      </c>
      <c r="Z305" s="209" t="s">
        <v>3152</v>
      </c>
      <c r="AP305"/>
      <c r="BH305" s="210" t="s">
        <v>3198</v>
      </c>
      <c r="BI305" s="210" t="s">
        <v>3198</v>
      </c>
      <c r="BJ305" s="208" t="s">
        <v>3198</v>
      </c>
      <c r="BK305" s="208" t="s">
        <v>3198</v>
      </c>
      <c r="BL305" s="208" t="s">
        <v>3198</v>
      </c>
      <c r="BM305" s="208" t="s">
        <v>3198</v>
      </c>
      <c r="BN305" s="208" t="s">
        <v>3201</v>
      </c>
      <c r="BO305" s="208" t="s">
        <v>3259</v>
      </c>
      <c r="BP305" s="208" t="s">
        <v>3201</v>
      </c>
      <c r="BQ305" s="208" t="s">
        <v>3201</v>
      </c>
      <c r="BR305" s="208" t="s">
        <v>3201</v>
      </c>
      <c r="BS305" s="208" t="s">
        <v>3201</v>
      </c>
      <c r="BT305" s="208" t="s">
        <v>3201</v>
      </c>
      <c r="BU305" s="208" t="s">
        <v>3201</v>
      </c>
      <c r="BV305" s="208" t="s">
        <v>3201</v>
      </c>
      <c r="BW305" s="208" t="s">
        <v>3201</v>
      </c>
      <c r="BX305" s="72" t="s">
        <v>3233</v>
      </c>
      <c r="BY305" s="207" t="s">
        <v>3232</v>
      </c>
      <c r="BZ305" s="207" t="s">
        <v>3231</v>
      </c>
      <c r="CA305" s="207" t="s">
        <v>3229</v>
      </c>
      <c r="CB305" s="207" t="s">
        <v>3230</v>
      </c>
      <c r="CC305" s="234" t="s">
        <v>3228</v>
      </c>
      <c r="CD305" s="208" t="s">
        <v>3136</v>
      </c>
      <c r="CE305" s="208" t="s">
        <v>3147</v>
      </c>
      <c r="CF305" s="208" t="s">
        <v>3254</v>
      </c>
      <c r="CG305" s="207" t="s">
        <v>3373</v>
      </c>
      <c r="CH305" s="208" t="s">
        <v>3239</v>
      </c>
      <c r="CI305" s="208" t="s">
        <v>3240</v>
      </c>
      <c r="CJ305" s="212" t="s">
        <v>3256</v>
      </c>
      <c r="CK305" s="208" t="s">
        <v>3243</v>
      </c>
      <c r="CL305" s="208" t="s">
        <v>3372</v>
      </c>
      <c r="CO305" s="208" t="s">
        <v>3251</v>
      </c>
      <c r="CP305" s="208" t="s">
        <v>3251</v>
      </c>
    </row>
    <row r="306" spans="1:94">
      <c r="A306">
        <v>262</v>
      </c>
      <c r="B306">
        <v>4</v>
      </c>
      <c r="C306" t="s">
        <v>65</v>
      </c>
      <c r="D306" t="s">
        <v>66</v>
      </c>
      <c r="E306" t="e">
        <f t="shared" si="10"/>
        <v>#REF!</v>
      </c>
      <c r="F306" t="s">
        <v>66</v>
      </c>
      <c r="K306" s="1" t="s">
        <v>968</v>
      </c>
      <c r="L306" s="1">
        <f>VLOOKUP(K306,context!K$2:N$349,3,FALSE)</f>
        <v>0</v>
      </c>
      <c r="M306" s="1">
        <f>VLOOKUP(K306,context!K$2:N$349,4,FALSE)</f>
        <v>-1</v>
      </c>
      <c r="N306" s="205" t="s">
        <v>3164</v>
      </c>
      <c r="O306" s="211" t="s">
        <v>3147</v>
      </c>
      <c r="P306" s="209" t="s">
        <v>3147</v>
      </c>
      <c r="Q306" s="205" t="s">
        <v>3147</v>
      </c>
      <c r="Y306" s="208" t="s">
        <v>3139</v>
      </c>
      <c r="Z306" s="209" t="s">
        <v>3152</v>
      </c>
      <c r="AP306"/>
      <c r="BH306" s="210" t="s">
        <v>3198</v>
      </c>
      <c r="BI306" s="210" t="s">
        <v>3198</v>
      </c>
      <c r="BJ306" s="208" t="s">
        <v>3198</v>
      </c>
      <c r="BK306" s="208" t="s">
        <v>3198</v>
      </c>
      <c r="BL306" s="208" t="s">
        <v>3198</v>
      </c>
      <c r="BM306" s="208" t="s">
        <v>3198</v>
      </c>
      <c r="BN306" s="208" t="s">
        <v>3201</v>
      </c>
      <c r="BO306" s="208" t="s">
        <v>3259</v>
      </c>
      <c r="BP306" s="208" t="s">
        <v>3201</v>
      </c>
      <c r="BQ306" s="208" t="s">
        <v>3201</v>
      </c>
      <c r="BR306" s="208" t="s">
        <v>3201</v>
      </c>
      <c r="BS306" s="208" t="s">
        <v>3201</v>
      </c>
      <c r="BT306" s="208" t="s">
        <v>3201</v>
      </c>
      <c r="BU306" s="208" t="s">
        <v>3201</v>
      </c>
      <c r="BV306" s="208" t="s">
        <v>3201</v>
      </c>
      <c r="BW306" s="208" t="s">
        <v>3201</v>
      </c>
      <c r="BX306" s="72" t="s">
        <v>3233</v>
      </c>
      <c r="BY306" s="207" t="s">
        <v>3232</v>
      </c>
      <c r="BZ306" s="207" t="s">
        <v>3231</v>
      </c>
      <c r="CA306" s="207" t="s">
        <v>3229</v>
      </c>
      <c r="CB306" s="207" t="s">
        <v>3230</v>
      </c>
      <c r="CC306" s="234" t="s">
        <v>3228</v>
      </c>
      <c r="CD306" s="208" t="s">
        <v>3136</v>
      </c>
      <c r="CE306" s="208" t="s">
        <v>3147</v>
      </c>
      <c r="CF306" s="208" t="s">
        <v>3254</v>
      </c>
      <c r="CG306" s="207" t="s">
        <v>3373</v>
      </c>
      <c r="CH306" s="208" t="s">
        <v>3239</v>
      </c>
      <c r="CI306" s="208" t="s">
        <v>3240</v>
      </c>
      <c r="CJ306" s="212" t="s">
        <v>3256</v>
      </c>
      <c r="CK306" s="208" t="s">
        <v>3243</v>
      </c>
      <c r="CL306" s="208" t="s">
        <v>3372</v>
      </c>
      <c r="CO306" s="208" t="s">
        <v>3251</v>
      </c>
      <c r="CP306" s="208" t="s">
        <v>3251</v>
      </c>
    </row>
    <row r="307" spans="1:94">
      <c r="A307">
        <v>265</v>
      </c>
      <c r="B307">
        <v>4</v>
      </c>
      <c r="C307" t="s">
        <v>65</v>
      </c>
      <c r="D307" t="s">
        <v>66</v>
      </c>
      <c r="E307" t="e">
        <f t="shared" si="10"/>
        <v>#REF!</v>
      </c>
      <c r="F307" t="s">
        <v>66</v>
      </c>
      <c r="K307" s="1" t="s">
        <v>974</v>
      </c>
      <c r="L307" s="1">
        <f>VLOOKUP(K307,context!K$2:N$349,3,FALSE)</f>
        <v>0</v>
      </c>
      <c r="M307" s="1">
        <f>VLOOKUP(K307,context!K$2:N$349,4,FALSE)</f>
        <v>-1</v>
      </c>
      <c r="N307" s="205" t="s">
        <v>3164</v>
      </c>
      <c r="O307" s="211" t="s">
        <v>3147</v>
      </c>
      <c r="P307" s="209" t="s">
        <v>3147</v>
      </c>
      <c r="Q307" s="205" t="s">
        <v>3147</v>
      </c>
      <c r="Y307" s="208" t="s">
        <v>3139</v>
      </c>
      <c r="Z307" s="209" t="s">
        <v>3152</v>
      </c>
      <c r="AP307"/>
      <c r="BH307" s="210" t="s">
        <v>3198</v>
      </c>
      <c r="BI307" s="210" t="s">
        <v>3198</v>
      </c>
      <c r="BJ307" s="208" t="s">
        <v>3198</v>
      </c>
      <c r="BK307" s="208" t="s">
        <v>3198</v>
      </c>
      <c r="BL307" s="208" t="s">
        <v>3198</v>
      </c>
      <c r="BM307" s="208" t="s">
        <v>3198</v>
      </c>
      <c r="BN307" s="208" t="s">
        <v>3201</v>
      </c>
      <c r="BO307" s="208" t="s">
        <v>3259</v>
      </c>
      <c r="BP307" s="208" t="s">
        <v>3201</v>
      </c>
      <c r="BQ307" s="208" t="s">
        <v>3201</v>
      </c>
      <c r="BR307" s="208" t="s">
        <v>3201</v>
      </c>
      <c r="BS307" s="208" t="s">
        <v>3201</v>
      </c>
      <c r="BT307" s="208" t="s">
        <v>3201</v>
      </c>
      <c r="BU307" s="208" t="s">
        <v>3201</v>
      </c>
      <c r="BV307" s="208" t="s">
        <v>3201</v>
      </c>
      <c r="BW307" s="208" t="s">
        <v>3201</v>
      </c>
      <c r="BX307" s="72" t="s">
        <v>3233</v>
      </c>
      <c r="BY307" s="207" t="s">
        <v>3232</v>
      </c>
      <c r="BZ307" s="207" t="s">
        <v>3231</v>
      </c>
      <c r="CA307" s="207" t="s">
        <v>3229</v>
      </c>
      <c r="CB307" s="207" t="s">
        <v>3230</v>
      </c>
      <c r="CC307" s="234" t="s">
        <v>3228</v>
      </c>
      <c r="CD307" s="208" t="s">
        <v>3136</v>
      </c>
      <c r="CE307" s="208" t="s">
        <v>3147</v>
      </c>
      <c r="CF307" s="208" t="s">
        <v>3254</v>
      </c>
      <c r="CG307" s="207" t="s">
        <v>3373</v>
      </c>
      <c r="CH307" s="208" t="s">
        <v>3239</v>
      </c>
      <c r="CI307" s="208" t="s">
        <v>3240</v>
      </c>
      <c r="CJ307" s="212" t="s">
        <v>3256</v>
      </c>
      <c r="CK307" s="208" t="s">
        <v>3243</v>
      </c>
      <c r="CL307" s="208" t="s">
        <v>3372</v>
      </c>
      <c r="CO307" s="208" t="s">
        <v>3251</v>
      </c>
      <c r="CP307" s="208" t="s">
        <v>3251</v>
      </c>
    </row>
    <row r="308" spans="1:94">
      <c r="A308">
        <v>275</v>
      </c>
      <c r="B308">
        <v>4</v>
      </c>
      <c r="C308" t="s">
        <v>65</v>
      </c>
      <c r="D308" t="s">
        <v>66</v>
      </c>
      <c r="E308" t="e">
        <f t="shared" si="10"/>
        <v>#REF!</v>
      </c>
      <c r="F308" t="s">
        <v>66</v>
      </c>
      <c r="K308" s="1" t="s">
        <v>1047</v>
      </c>
      <c r="L308" s="1">
        <f>VLOOKUP(K308,context!K$2:N$349,3,FALSE)</f>
        <v>0</v>
      </c>
      <c r="M308" s="1">
        <f>VLOOKUP(K308,context!K$2:N$349,4,FALSE)</f>
        <v>-1</v>
      </c>
      <c r="N308" s="205" t="s">
        <v>3164</v>
      </c>
      <c r="O308" s="211" t="s">
        <v>3147</v>
      </c>
      <c r="P308" s="209" t="s">
        <v>3147</v>
      </c>
      <c r="Q308" s="205" t="s">
        <v>3147</v>
      </c>
      <c r="Y308" s="208" t="s">
        <v>3139</v>
      </c>
      <c r="Z308" s="209" t="s">
        <v>3152</v>
      </c>
      <c r="AP308"/>
      <c r="BH308" s="210" t="s">
        <v>3198</v>
      </c>
      <c r="BI308" s="210" t="s">
        <v>3198</v>
      </c>
      <c r="BJ308" s="208" t="s">
        <v>3198</v>
      </c>
      <c r="BK308" s="208" t="s">
        <v>3198</v>
      </c>
      <c r="BL308" s="208" t="s">
        <v>3198</v>
      </c>
      <c r="BM308" s="208" t="s">
        <v>3198</v>
      </c>
      <c r="BN308" s="208" t="s">
        <v>3201</v>
      </c>
      <c r="BO308" s="208" t="s">
        <v>3259</v>
      </c>
      <c r="BP308" s="208" t="s">
        <v>3201</v>
      </c>
      <c r="BQ308" s="208" t="s">
        <v>3201</v>
      </c>
      <c r="BR308" s="208" t="s">
        <v>3201</v>
      </c>
      <c r="BS308" s="208" t="s">
        <v>3201</v>
      </c>
      <c r="BT308" s="208" t="s">
        <v>3201</v>
      </c>
      <c r="BU308" s="208" t="s">
        <v>3201</v>
      </c>
      <c r="BV308" s="208" t="s">
        <v>3201</v>
      </c>
      <c r="BW308" s="208" t="s">
        <v>3201</v>
      </c>
      <c r="BX308" s="72" t="s">
        <v>3233</v>
      </c>
      <c r="BY308" s="207" t="s">
        <v>3232</v>
      </c>
      <c r="BZ308" s="207" t="s">
        <v>3231</v>
      </c>
      <c r="CA308" s="207" t="s">
        <v>3229</v>
      </c>
      <c r="CB308" s="207" t="s">
        <v>3230</v>
      </c>
      <c r="CC308" s="234" t="s">
        <v>3228</v>
      </c>
      <c r="CD308" s="208" t="s">
        <v>3136</v>
      </c>
      <c r="CE308" s="208" t="s">
        <v>3147</v>
      </c>
      <c r="CF308" s="208" t="s">
        <v>3254</v>
      </c>
      <c r="CG308" s="207" t="s">
        <v>3373</v>
      </c>
      <c r="CH308" s="208" t="s">
        <v>3239</v>
      </c>
      <c r="CI308" s="208" t="s">
        <v>3240</v>
      </c>
      <c r="CJ308" s="212" t="s">
        <v>3256</v>
      </c>
      <c r="CK308" s="208" t="s">
        <v>3243</v>
      </c>
      <c r="CL308" s="208" t="s">
        <v>3372</v>
      </c>
      <c r="CO308" s="208" t="s">
        <v>3251</v>
      </c>
      <c r="CP308" s="208" t="s">
        <v>3251</v>
      </c>
    </row>
    <row r="309" spans="1:94">
      <c r="A309">
        <v>276</v>
      </c>
      <c r="B309">
        <v>4</v>
      </c>
      <c r="C309" t="s">
        <v>65</v>
      </c>
      <c r="D309" t="s">
        <v>66</v>
      </c>
      <c r="E309" t="e">
        <f t="shared" ref="E309:E340" si="11">IF(F309=F308,E308,E308+1)</f>
        <v>#REF!</v>
      </c>
      <c r="F309" t="s">
        <v>66</v>
      </c>
      <c r="K309" s="1" t="s">
        <v>1068</v>
      </c>
      <c r="L309" s="1">
        <f>VLOOKUP(K309,context!K$2:N$349,3,FALSE)</f>
        <v>0</v>
      </c>
      <c r="M309" s="1">
        <f>VLOOKUP(K309,context!K$2:N$349,4,FALSE)</f>
        <v>-1</v>
      </c>
      <c r="N309" s="205" t="s">
        <v>3164</v>
      </c>
      <c r="O309" s="211" t="s">
        <v>3147</v>
      </c>
      <c r="P309" s="209" t="s">
        <v>3147</v>
      </c>
      <c r="Q309" s="205" t="s">
        <v>3147</v>
      </c>
      <c r="Y309" s="208" t="s">
        <v>3139</v>
      </c>
      <c r="Z309" s="209" t="s">
        <v>3152</v>
      </c>
      <c r="AP309"/>
      <c r="BH309" s="210" t="s">
        <v>3198</v>
      </c>
      <c r="BI309" s="210" t="s">
        <v>3198</v>
      </c>
      <c r="BJ309" s="208" t="s">
        <v>3198</v>
      </c>
      <c r="BK309" s="208" t="s">
        <v>3198</v>
      </c>
      <c r="BL309" s="208" t="s">
        <v>3198</v>
      </c>
      <c r="BM309" s="208" t="s">
        <v>3198</v>
      </c>
      <c r="BN309" s="208" t="s">
        <v>3201</v>
      </c>
      <c r="BO309" s="208" t="s">
        <v>3259</v>
      </c>
      <c r="BP309" s="208" t="s">
        <v>3201</v>
      </c>
      <c r="BQ309" s="208" t="s">
        <v>3201</v>
      </c>
      <c r="BR309" s="208" t="s">
        <v>3201</v>
      </c>
      <c r="BS309" s="208" t="s">
        <v>3201</v>
      </c>
      <c r="BT309" s="208" t="s">
        <v>3201</v>
      </c>
      <c r="BU309" s="208" t="s">
        <v>3201</v>
      </c>
      <c r="BV309" s="208" t="s">
        <v>3201</v>
      </c>
      <c r="BW309" s="208" t="s">
        <v>3201</v>
      </c>
      <c r="BX309" s="72" t="s">
        <v>3233</v>
      </c>
      <c r="BY309" s="207" t="s">
        <v>3232</v>
      </c>
      <c r="BZ309" s="207" t="s">
        <v>3231</v>
      </c>
      <c r="CA309" s="207" t="s">
        <v>3229</v>
      </c>
      <c r="CB309" s="207" t="s">
        <v>3230</v>
      </c>
      <c r="CC309" s="234" t="s">
        <v>3228</v>
      </c>
      <c r="CD309" s="208" t="s">
        <v>3136</v>
      </c>
      <c r="CE309" s="208" t="s">
        <v>3147</v>
      </c>
      <c r="CF309" s="208" t="s">
        <v>3254</v>
      </c>
      <c r="CG309" s="207" t="s">
        <v>3373</v>
      </c>
      <c r="CH309" s="208" t="s">
        <v>3239</v>
      </c>
      <c r="CI309" s="208" t="s">
        <v>3240</v>
      </c>
      <c r="CJ309" s="212" t="s">
        <v>3256</v>
      </c>
      <c r="CK309" s="208" t="s">
        <v>3243</v>
      </c>
      <c r="CL309" s="208" t="s">
        <v>3372</v>
      </c>
      <c r="CO309" s="208" t="s">
        <v>3251</v>
      </c>
      <c r="CP309" s="208" t="s">
        <v>3251</v>
      </c>
    </row>
    <row r="310" spans="1:94">
      <c r="A310">
        <v>277</v>
      </c>
      <c r="B310">
        <v>4</v>
      </c>
      <c r="C310" t="s">
        <v>65</v>
      </c>
      <c r="D310" t="s">
        <v>66</v>
      </c>
      <c r="E310" t="e">
        <f t="shared" si="11"/>
        <v>#REF!</v>
      </c>
      <c r="F310" t="s">
        <v>66</v>
      </c>
      <c r="K310" s="1" t="s">
        <v>2355</v>
      </c>
      <c r="L310" s="1">
        <f>VLOOKUP(K310,context!K$2:N$349,3,FALSE)</f>
        <v>0</v>
      </c>
      <c r="M310" s="1">
        <f>VLOOKUP(K310,context!K$2:N$349,4,FALSE)</f>
        <v>-1</v>
      </c>
      <c r="N310" s="205" t="s">
        <v>3164</v>
      </c>
      <c r="O310" s="211" t="s">
        <v>3147</v>
      </c>
      <c r="P310" s="209" t="s">
        <v>3147</v>
      </c>
      <c r="Q310" s="205" t="s">
        <v>3147</v>
      </c>
      <c r="Y310" s="208" t="s">
        <v>3139</v>
      </c>
      <c r="Z310" s="209" t="s">
        <v>3152</v>
      </c>
      <c r="AP310"/>
      <c r="BH310" s="210" t="s">
        <v>3198</v>
      </c>
      <c r="BI310" s="210" t="s">
        <v>3198</v>
      </c>
      <c r="BJ310" s="208" t="s">
        <v>3198</v>
      </c>
      <c r="BK310" s="208" t="s">
        <v>3198</v>
      </c>
      <c r="BL310" s="208" t="s">
        <v>3198</v>
      </c>
      <c r="BM310" s="208" t="s">
        <v>3198</v>
      </c>
      <c r="BN310" s="208" t="s">
        <v>3201</v>
      </c>
      <c r="BO310" s="208" t="s">
        <v>3259</v>
      </c>
      <c r="BP310" s="208" t="s">
        <v>3201</v>
      </c>
      <c r="BQ310" s="208" t="s">
        <v>3201</v>
      </c>
      <c r="BR310" s="208" t="s">
        <v>3201</v>
      </c>
      <c r="BS310" s="208" t="s">
        <v>3201</v>
      </c>
      <c r="BT310" s="208" t="s">
        <v>3201</v>
      </c>
      <c r="BU310" s="208" t="s">
        <v>3201</v>
      </c>
      <c r="BV310" s="208" t="s">
        <v>3201</v>
      </c>
      <c r="BW310" s="208" t="s">
        <v>3201</v>
      </c>
      <c r="BX310" s="72" t="s">
        <v>3233</v>
      </c>
      <c r="BY310" s="207" t="s">
        <v>3232</v>
      </c>
      <c r="BZ310" s="207" t="s">
        <v>3231</v>
      </c>
      <c r="CA310" s="207" t="s">
        <v>3229</v>
      </c>
      <c r="CB310" s="207" t="s">
        <v>3230</v>
      </c>
      <c r="CC310" s="234" t="s">
        <v>3228</v>
      </c>
      <c r="CD310" s="208" t="s">
        <v>3136</v>
      </c>
      <c r="CE310" s="208" t="s">
        <v>3147</v>
      </c>
      <c r="CF310" s="208" t="s">
        <v>3254</v>
      </c>
      <c r="CG310" s="207" t="s">
        <v>3373</v>
      </c>
      <c r="CH310" s="208" t="s">
        <v>3239</v>
      </c>
      <c r="CI310" s="208" t="s">
        <v>3240</v>
      </c>
      <c r="CJ310" s="212" t="s">
        <v>3256</v>
      </c>
      <c r="CK310" s="208" t="s">
        <v>3243</v>
      </c>
      <c r="CL310" s="208" t="s">
        <v>3372</v>
      </c>
      <c r="CO310" s="208" t="s">
        <v>3251</v>
      </c>
      <c r="CP310" s="208" t="s">
        <v>3251</v>
      </c>
    </row>
    <row r="311" spans="1:94">
      <c r="A311">
        <v>281</v>
      </c>
      <c r="B311">
        <v>4</v>
      </c>
      <c r="C311" t="s">
        <v>65</v>
      </c>
      <c r="D311" t="s">
        <v>66</v>
      </c>
      <c r="E311" t="e">
        <f t="shared" si="11"/>
        <v>#REF!</v>
      </c>
      <c r="F311" t="s">
        <v>66</v>
      </c>
      <c r="K311" s="1" t="s">
        <v>2148</v>
      </c>
      <c r="L311" s="1">
        <f>VLOOKUP(K311,context!K$2:N$349,3,FALSE)</f>
        <v>0</v>
      </c>
      <c r="M311" s="1">
        <f>VLOOKUP(K311,context!K$2:N$349,4,FALSE)</f>
        <v>-1</v>
      </c>
      <c r="N311" s="205" t="s">
        <v>3164</v>
      </c>
      <c r="O311" s="211" t="s">
        <v>3147</v>
      </c>
      <c r="P311" s="209" t="s">
        <v>3147</v>
      </c>
      <c r="Q311" s="205" t="s">
        <v>3147</v>
      </c>
      <c r="Y311" s="208" t="s">
        <v>3139</v>
      </c>
      <c r="Z311" s="209" t="s">
        <v>3152</v>
      </c>
      <c r="AP311"/>
      <c r="BH311" s="210" t="s">
        <v>3198</v>
      </c>
      <c r="BI311" s="210" t="s">
        <v>3198</v>
      </c>
      <c r="BJ311" s="208" t="s">
        <v>3198</v>
      </c>
      <c r="BK311" s="208" t="s">
        <v>3198</v>
      </c>
      <c r="BL311" s="208" t="s">
        <v>3198</v>
      </c>
      <c r="BM311" s="208" t="s">
        <v>3198</v>
      </c>
      <c r="BN311" s="208" t="s">
        <v>3201</v>
      </c>
      <c r="BO311" s="208" t="s">
        <v>3259</v>
      </c>
      <c r="BP311" s="208" t="s">
        <v>3201</v>
      </c>
      <c r="BQ311" s="208" t="s">
        <v>3201</v>
      </c>
      <c r="BR311" s="208" t="s">
        <v>3201</v>
      </c>
      <c r="BS311" s="208" t="s">
        <v>3201</v>
      </c>
      <c r="BT311" s="208" t="s">
        <v>3201</v>
      </c>
      <c r="BU311" s="208" t="s">
        <v>3201</v>
      </c>
      <c r="BV311" s="208" t="s">
        <v>3201</v>
      </c>
      <c r="BW311" s="208" t="s">
        <v>3201</v>
      </c>
      <c r="BX311" s="72" t="s">
        <v>3233</v>
      </c>
      <c r="BY311" s="207" t="s">
        <v>3232</v>
      </c>
      <c r="BZ311" s="207" t="s">
        <v>3231</v>
      </c>
      <c r="CA311" s="207" t="s">
        <v>3229</v>
      </c>
      <c r="CB311" s="207" t="s">
        <v>3230</v>
      </c>
      <c r="CC311" s="234" t="s">
        <v>3228</v>
      </c>
      <c r="CD311" s="208" t="s">
        <v>3136</v>
      </c>
      <c r="CE311" s="208" t="s">
        <v>3147</v>
      </c>
      <c r="CF311" s="208" t="s">
        <v>3254</v>
      </c>
      <c r="CG311" s="207" t="s">
        <v>3373</v>
      </c>
      <c r="CH311" s="208" t="s">
        <v>3239</v>
      </c>
      <c r="CI311" s="208" t="s">
        <v>3240</v>
      </c>
      <c r="CJ311" s="212" t="s">
        <v>3256</v>
      </c>
      <c r="CK311" s="208" t="s">
        <v>3243</v>
      </c>
      <c r="CL311" s="208" t="s">
        <v>3372</v>
      </c>
      <c r="CO311" s="208" t="s">
        <v>3251</v>
      </c>
      <c r="CP311" s="208" t="s">
        <v>3251</v>
      </c>
    </row>
    <row r="312" spans="1:94">
      <c r="A312">
        <v>283</v>
      </c>
      <c r="B312">
        <v>4</v>
      </c>
      <c r="C312" t="s">
        <v>65</v>
      </c>
      <c r="D312" t="s">
        <v>66</v>
      </c>
      <c r="E312" t="e">
        <f t="shared" si="11"/>
        <v>#REF!</v>
      </c>
      <c r="F312" t="s">
        <v>66</v>
      </c>
      <c r="K312" s="1" t="s">
        <v>2326</v>
      </c>
      <c r="L312" s="1">
        <f>VLOOKUP(K312,context!K$2:N$349,3,FALSE)</f>
        <v>0</v>
      </c>
      <c r="M312" s="1">
        <f>VLOOKUP(K312,context!K$2:N$349,4,FALSE)</f>
        <v>-1</v>
      </c>
      <c r="N312" s="205" t="s">
        <v>3164</v>
      </c>
      <c r="O312" s="211" t="s">
        <v>3147</v>
      </c>
      <c r="P312" s="209" t="s">
        <v>3147</v>
      </c>
      <c r="Q312" s="205" t="s">
        <v>3147</v>
      </c>
      <c r="Y312" s="208" t="s">
        <v>3139</v>
      </c>
      <c r="Z312" s="209" t="s">
        <v>3152</v>
      </c>
      <c r="AP312"/>
      <c r="BH312" s="210" t="s">
        <v>3198</v>
      </c>
      <c r="BI312" s="210" t="s">
        <v>3198</v>
      </c>
      <c r="BJ312" s="208" t="s">
        <v>3198</v>
      </c>
      <c r="BK312" s="208" t="s">
        <v>3198</v>
      </c>
      <c r="BL312" s="208" t="s">
        <v>3198</v>
      </c>
      <c r="BM312" s="208" t="s">
        <v>3198</v>
      </c>
      <c r="BN312" s="208" t="s">
        <v>3201</v>
      </c>
      <c r="BO312" s="208" t="s">
        <v>3259</v>
      </c>
      <c r="BP312" s="208" t="s">
        <v>3201</v>
      </c>
      <c r="BQ312" s="208" t="s">
        <v>3201</v>
      </c>
      <c r="BR312" s="208" t="s">
        <v>3201</v>
      </c>
      <c r="BS312" s="208" t="s">
        <v>3201</v>
      </c>
      <c r="BT312" s="208" t="s">
        <v>3201</v>
      </c>
      <c r="BU312" s="208" t="s">
        <v>3201</v>
      </c>
      <c r="BV312" s="208" t="s">
        <v>3201</v>
      </c>
      <c r="BW312" s="208" t="s">
        <v>3201</v>
      </c>
      <c r="BX312" s="72" t="s">
        <v>3233</v>
      </c>
      <c r="BY312" s="207" t="s">
        <v>3232</v>
      </c>
      <c r="BZ312" s="207" t="s">
        <v>3231</v>
      </c>
      <c r="CA312" s="207" t="s">
        <v>3229</v>
      </c>
      <c r="CB312" s="207" t="s">
        <v>3230</v>
      </c>
      <c r="CC312" s="234" t="s">
        <v>3228</v>
      </c>
      <c r="CD312" s="208" t="s">
        <v>3136</v>
      </c>
      <c r="CE312" s="208" t="s">
        <v>3147</v>
      </c>
      <c r="CF312" s="208" t="s">
        <v>3254</v>
      </c>
      <c r="CG312" s="207" t="s">
        <v>3373</v>
      </c>
      <c r="CH312" s="208" t="s">
        <v>3239</v>
      </c>
      <c r="CI312" s="208" t="s">
        <v>3240</v>
      </c>
      <c r="CJ312" s="212" t="s">
        <v>3256</v>
      </c>
      <c r="CK312" s="208" t="s">
        <v>3243</v>
      </c>
      <c r="CL312" s="208" t="s">
        <v>3372</v>
      </c>
      <c r="CO312" s="208" t="s">
        <v>3251</v>
      </c>
      <c r="CP312" s="208" t="s">
        <v>3251</v>
      </c>
    </row>
    <row r="313" spans="1:94">
      <c r="A313">
        <v>298</v>
      </c>
      <c r="B313">
        <v>4</v>
      </c>
      <c r="C313" t="s">
        <v>65</v>
      </c>
      <c r="D313" t="s">
        <v>66</v>
      </c>
      <c r="E313" t="e">
        <f t="shared" si="11"/>
        <v>#REF!</v>
      </c>
      <c r="F313" t="s">
        <v>66</v>
      </c>
      <c r="K313" s="1" t="s">
        <v>1075</v>
      </c>
      <c r="L313" s="1">
        <f>VLOOKUP(K313,context!K$2:N$349,3,FALSE)</f>
        <v>0</v>
      </c>
      <c r="M313" s="1">
        <f>VLOOKUP(K313,context!K$2:N$349,4,FALSE)</f>
        <v>-1</v>
      </c>
      <c r="N313" s="205" t="s">
        <v>3164</v>
      </c>
      <c r="O313" s="211" t="s">
        <v>3147</v>
      </c>
      <c r="P313" s="209" t="s">
        <v>3147</v>
      </c>
      <c r="Q313" s="205" t="s">
        <v>3147</v>
      </c>
      <c r="Y313" s="208" t="s">
        <v>3139</v>
      </c>
      <c r="Z313" s="209" t="s">
        <v>3152</v>
      </c>
      <c r="AP313"/>
      <c r="BH313" s="210" t="s">
        <v>3198</v>
      </c>
      <c r="BI313" s="210" t="s">
        <v>3198</v>
      </c>
      <c r="BJ313" s="208" t="s">
        <v>3198</v>
      </c>
      <c r="BK313" s="208" t="s">
        <v>3198</v>
      </c>
      <c r="BL313" s="208" t="s">
        <v>3198</v>
      </c>
      <c r="BM313" s="208" t="s">
        <v>3198</v>
      </c>
      <c r="BN313" s="208" t="s">
        <v>3201</v>
      </c>
      <c r="BO313" s="208" t="s">
        <v>3259</v>
      </c>
      <c r="BP313" s="208" t="s">
        <v>3201</v>
      </c>
      <c r="BQ313" s="208" t="s">
        <v>3201</v>
      </c>
      <c r="BR313" s="208" t="s">
        <v>3201</v>
      </c>
      <c r="BS313" s="208" t="s">
        <v>3201</v>
      </c>
      <c r="BT313" s="208" t="s">
        <v>3201</v>
      </c>
      <c r="BU313" s="208" t="s">
        <v>3201</v>
      </c>
      <c r="BV313" s="208" t="s">
        <v>3201</v>
      </c>
      <c r="BW313" s="208" t="s">
        <v>3201</v>
      </c>
      <c r="BX313" s="72" t="s">
        <v>3233</v>
      </c>
      <c r="BY313" s="207" t="s">
        <v>3232</v>
      </c>
      <c r="BZ313" s="207" t="s">
        <v>3231</v>
      </c>
      <c r="CA313" s="207" t="s">
        <v>3229</v>
      </c>
      <c r="CB313" s="207" t="s">
        <v>3230</v>
      </c>
      <c r="CC313" s="234" t="s">
        <v>3228</v>
      </c>
      <c r="CD313" s="210" t="s">
        <v>3136</v>
      </c>
      <c r="CE313" s="210" t="s">
        <v>3147</v>
      </c>
      <c r="CF313" s="210" t="s">
        <v>3254</v>
      </c>
      <c r="CG313" s="207" t="s">
        <v>3373</v>
      </c>
      <c r="CH313" s="208" t="s">
        <v>3239</v>
      </c>
      <c r="CI313" s="208" t="s">
        <v>3240</v>
      </c>
      <c r="CJ313" s="212" t="s">
        <v>3256</v>
      </c>
      <c r="CK313" s="208" t="s">
        <v>3243</v>
      </c>
      <c r="CL313" s="208" t="s">
        <v>3372</v>
      </c>
      <c r="CO313" s="208" t="s">
        <v>3251</v>
      </c>
      <c r="CP313" s="208" t="s">
        <v>3251</v>
      </c>
    </row>
    <row r="314" spans="1:94">
      <c r="A314">
        <v>300</v>
      </c>
      <c r="B314">
        <v>4</v>
      </c>
      <c r="C314" t="s">
        <v>65</v>
      </c>
      <c r="D314" t="s">
        <v>66</v>
      </c>
      <c r="E314" t="e">
        <f t="shared" si="11"/>
        <v>#REF!</v>
      </c>
      <c r="F314" t="s">
        <v>66</v>
      </c>
      <c r="K314" s="1" t="s">
        <v>2394</v>
      </c>
      <c r="L314" s="1">
        <f>VLOOKUP(K314,context!K$2:N$349,3,FALSE)</f>
        <v>0</v>
      </c>
      <c r="M314" s="1">
        <f>VLOOKUP(K314,context!K$2:N$349,4,FALSE)</f>
        <v>-1</v>
      </c>
      <c r="N314" s="205" t="s">
        <v>3164</v>
      </c>
      <c r="O314" s="211" t="s">
        <v>3147</v>
      </c>
      <c r="P314" s="209" t="s">
        <v>3147</v>
      </c>
      <c r="Q314" s="205" t="s">
        <v>3147</v>
      </c>
      <c r="Y314" s="208" t="s">
        <v>3139</v>
      </c>
      <c r="Z314" s="209" t="s">
        <v>3152</v>
      </c>
      <c r="AP314"/>
      <c r="BH314" s="210" t="s">
        <v>3198</v>
      </c>
      <c r="BI314" s="210" t="s">
        <v>3198</v>
      </c>
      <c r="BJ314" s="208" t="s">
        <v>3198</v>
      </c>
      <c r="BK314" s="208" t="s">
        <v>3198</v>
      </c>
      <c r="BL314" s="208" t="s">
        <v>3198</v>
      </c>
      <c r="BM314" s="208" t="s">
        <v>3198</v>
      </c>
      <c r="BN314" s="208" t="s">
        <v>3201</v>
      </c>
      <c r="BO314" s="208" t="s">
        <v>3259</v>
      </c>
      <c r="BP314" s="208" t="s">
        <v>3201</v>
      </c>
      <c r="BQ314" s="208" t="s">
        <v>3201</v>
      </c>
      <c r="BR314" s="208" t="s">
        <v>3201</v>
      </c>
      <c r="BS314" s="208" t="s">
        <v>3201</v>
      </c>
      <c r="BT314" s="208" t="s">
        <v>3201</v>
      </c>
      <c r="BU314" s="208" t="s">
        <v>3201</v>
      </c>
      <c r="BV314" s="208" t="s">
        <v>3201</v>
      </c>
      <c r="BW314" s="208" t="s">
        <v>3201</v>
      </c>
      <c r="BX314" s="72" t="s">
        <v>3233</v>
      </c>
      <c r="BY314" s="207" t="s">
        <v>3232</v>
      </c>
      <c r="BZ314" s="207" t="s">
        <v>3231</v>
      </c>
      <c r="CA314" s="207" t="s">
        <v>3229</v>
      </c>
      <c r="CB314" s="207" t="s">
        <v>3230</v>
      </c>
      <c r="CC314" s="234" t="s">
        <v>3228</v>
      </c>
      <c r="CD314" s="208" t="s">
        <v>3136</v>
      </c>
      <c r="CE314" s="208" t="s">
        <v>3147</v>
      </c>
      <c r="CF314" s="208" t="s">
        <v>3254</v>
      </c>
      <c r="CG314" s="207" t="s">
        <v>3373</v>
      </c>
      <c r="CH314" s="208" t="s">
        <v>3239</v>
      </c>
      <c r="CI314" s="208" t="s">
        <v>3240</v>
      </c>
      <c r="CJ314" s="212" t="s">
        <v>3256</v>
      </c>
      <c r="CK314" s="208" t="s">
        <v>3243</v>
      </c>
      <c r="CL314" s="208" t="s">
        <v>3372</v>
      </c>
      <c r="CO314" s="208" t="s">
        <v>3251</v>
      </c>
      <c r="CP314" s="208" t="s">
        <v>3251</v>
      </c>
    </row>
    <row r="315" spans="1:94">
      <c r="A315">
        <v>301</v>
      </c>
      <c r="B315">
        <v>4</v>
      </c>
      <c r="C315" t="s">
        <v>65</v>
      </c>
      <c r="D315" t="s">
        <v>66</v>
      </c>
      <c r="E315" t="e">
        <f t="shared" si="11"/>
        <v>#REF!</v>
      </c>
      <c r="F315" t="s">
        <v>66</v>
      </c>
      <c r="K315" s="1" t="s">
        <v>3115</v>
      </c>
      <c r="L315" s="1">
        <f>VLOOKUP(K315,context!K$2:N$349,3,FALSE)</f>
        <v>0</v>
      </c>
      <c r="M315" s="1">
        <f>VLOOKUP(K315,context!K$2:N$349,4,FALSE)</f>
        <v>-1</v>
      </c>
      <c r="N315" s="205" t="s">
        <v>3164</v>
      </c>
      <c r="O315" s="211" t="s">
        <v>3147</v>
      </c>
      <c r="P315" s="209" t="s">
        <v>3147</v>
      </c>
      <c r="Q315" s="205" t="s">
        <v>3147</v>
      </c>
      <c r="Y315" s="208" t="s">
        <v>3139</v>
      </c>
      <c r="Z315" s="209" t="s">
        <v>3152</v>
      </c>
      <c r="AP315"/>
      <c r="BH315" s="210" t="s">
        <v>3198</v>
      </c>
      <c r="BI315" s="210" t="s">
        <v>3198</v>
      </c>
      <c r="BJ315" s="208" t="s">
        <v>3198</v>
      </c>
      <c r="BK315" s="208" t="s">
        <v>3198</v>
      </c>
      <c r="BL315" s="208" t="s">
        <v>3198</v>
      </c>
      <c r="BM315" s="208" t="s">
        <v>3198</v>
      </c>
      <c r="BN315" s="208" t="s">
        <v>3201</v>
      </c>
      <c r="BO315" s="208" t="s">
        <v>3259</v>
      </c>
      <c r="BP315" s="208" t="s">
        <v>3201</v>
      </c>
      <c r="BQ315" s="208" t="s">
        <v>3201</v>
      </c>
      <c r="BR315" s="208" t="s">
        <v>3201</v>
      </c>
      <c r="BS315" s="208" t="s">
        <v>3201</v>
      </c>
      <c r="BT315" s="208" t="s">
        <v>3201</v>
      </c>
      <c r="BU315" s="208" t="s">
        <v>3201</v>
      </c>
      <c r="BV315" s="208" t="s">
        <v>3201</v>
      </c>
      <c r="BW315" s="208" t="s">
        <v>3201</v>
      </c>
      <c r="BX315" s="72" t="s">
        <v>3233</v>
      </c>
      <c r="BY315" s="207" t="s">
        <v>3232</v>
      </c>
      <c r="BZ315" s="207" t="s">
        <v>3231</v>
      </c>
      <c r="CA315" s="207" t="s">
        <v>3229</v>
      </c>
      <c r="CB315" s="207" t="s">
        <v>3230</v>
      </c>
      <c r="CC315" s="234" t="s">
        <v>3228</v>
      </c>
      <c r="CD315" s="208" t="s">
        <v>3136</v>
      </c>
      <c r="CE315" s="208" t="s">
        <v>3147</v>
      </c>
      <c r="CF315" s="208" t="s">
        <v>3254</v>
      </c>
      <c r="CG315" s="207" t="s">
        <v>3373</v>
      </c>
      <c r="CH315" s="208" t="s">
        <v>3239</v>
      </c>
      <c r="CI315" s="208" t="s">
        <v>3240</v>
      </c>
      <c r="CJ315" s="212" t="s">
        <v>3256</v>
      </c>
      <c r="CK315" s="208" t="s">
        <v>3243</v>
      </c>
      <c r="CL315" s="208" t="s">
        <v>3372</v>
      </c>
      <c r="CO315" s="208" t="s">
        <v>3251</v>
      </c>
      <c r="CP315" s="208" t="s">
        <v>3251</v>
      </c>
    </row>
    <row r="316" spans="1:94">
      <c r="A316">
        <v>304</v>
      </c>
      <c r="B316">
        <v>4</v>
      </c>
      <c r="C316" t="s">
        <v>65</v>
      </c>
      <c r="D316" t="s">
        <v>66</v>
      </c>
      <c r="E316" t="e">
        <f t="shared" si="11"/>
        <v>#REF!</v>
      </c>
      <c r="F316" t="s">
        <v>66</v>
      </c>
      <c r="K316" s="1" t="s">
        <v>740</v>
      </c>
      <c r="L316" s="1">
        <f>VLOOKUP(K316,context!K$2:N$349,3,FALSE)</f>
        <v>0</v>
      </c>
      <c r="M316" s="1">
        <f>VLOOKUP(K316,context!K$2:N$349,4,FALSE)</f>
        <v>-1</v>
      </c>
      <c r="N316" s="205" t="s">
        <v>3164</v>
      </c>
      <c r="O316" s="211" t="s">
        <v>3147</v>
      </c>
      <c r="P316" s="209" t="s">
        <v>3147</v>
      </c>
      <c r="Q316" s="205" t="s">
        <v>3147</v>
      </c>
      <c r="Y316" s="208" t="s">
        <v>3139</v>
      </c>
      <c r="Z316" s="209" t="s">
        <v>3152</v>
      </c>
      <c r="AP316"/>
      <c r="BH316" s="210" t="s">
        <v>3198</v>
      </c>
      <c r="BI316" s="210" t="s">
        <v>3198</v>
      </c>
      <c r="BJ316" s="208" t="s">
        <v>3198</v>
      </c>
      <c r="BK316" s="208" t="s">
        <v>3198</v>
      </c>
      <c r="BL316" s="208" t="s">
        <v>3198</v>
      </c>
      <c r="BM316" s="208" t="s">
        <v>3198</v>
      </c>
      <c r="BN316" s="208" t="s">
        <v>3201</v>
      </c>
      <c r="BO316" s="208" t="s">
        <v>3259</v>
      </c>
      <c r="BP316" s="208" t="s">
        <v>3201</v>
      </c>
      <c r="BQ316" s="208" t="s">
        <v>3201</v>
      </c>
      <c r="BR316" s="208" t="s">
        <v>3201</v>
      </c>
      <c r="BS316" s="208" t="s">
        <v>3201</v>
      </c>
      <c r="BT316" s="208" t="s">
        <v>3201</v>
      </c>
      <c r="BU316" s="208" t="s">
        <v>3201</v>
      </c>
      <c r="BV316" s="208" t="s">
        <v>3201</v>
      </c>
      <c r="BW316" s="208" t="s">
        <v>3201</v>
      </c>
      <c r="BX316" s="72" t="s">
        <v>3233</v>
      </c>
      <c r="BY316" s="207" t="s">
        <v>3232</v>
      </c>
      <c r="BZ316" s="207" t="s">
        <v>3231</v>
      </c>
      <c r="CA316" s="207" t="s">
        <v>3229</v>
      </c>
      <c r="CB316" s="207" t="s">
        <v>3230</v>
      </c>
      <c r="CC316" s="234" t="s">
        <v>3228</v>
      </c>
      <c r="CD316" s="210" t="s">
        <v>3136</v>
      </c>
      <c r="CE316" s="210" t="s">
        <v>3147</v>
      </c>
      <c r="CF316" s="210" t="s">
        <v>3254</v>
      </c>
      <c r="CG316" s="207" t="s">
        <v>3373</v>
      </c>
      <c r="CH316" s="208" t="s">
        <v>3239</v>
      </c>
      <c r="CI316" s="208" t="s">
        <v>3240</v>
      </c>
      <c r="CJ316" s="212" t="s">
        <v>3256</v>
      </c>
      <c r="CK316" s="208" t="s">
        <v>3243</v>
      </c>
      <c r="CL316" s="208" t="s">
        <v>3372</v>
      </c>
      <c r="CO316" s="208" t="s">
        <v>3251</v>
      </c>
      <c r="CP316" s="208" t="s">
        <v>3251</v>
      </c>
    </row>
    <row r="317" spans="1:94">
      <c r="A317">
        <v>306</v>
      </c>
      <c r="B317">
        <v>4</v>
      </c>
      <c r="C317" t="s">
        <v>65</v>
      </c>
      <c r="D317" t="s">
        <v>66</v>
      </c>
      <c r="E317" t="e">
        <f t="shared" si="11"/>
        <v>#REF!</v>
      </c>
      <c r="F317" t="s">
        <v>66</v>
      </c>
      <c r="K317" s="1" t="s">
        <v>1072</v>
      </c>
      <c r="L317" s="1">
        <f>VLOOKUP(K317,context!K$2:N$349,3,FALSE)</f>
        <v>0</v>
      </c>
      <c r="M317" s="1">
        <f>VLOOKUP(K317,context!K$2:N$349,4,FALSE)</f>
        <v>-1</v>
      </c>
      <c r="N317" s="205" t="s">
        <v>3164</v>
      </c>
      <c r="O317" s="211" t="s">
        <v>3147</v>
      </c>
      <c r="P317" s="209" t="s">
        <v>3147</v>
      </c>
      <c r="Q317" s="205" t="s">
        <v>3147</v>
      </c>
      <c r="Y317" s="208" t="s">
        <v>3139</v>
      </c>
      <c r="Z317" s="209" t="s">
        <v>3152</v>
      </c>
      <c r="AP317"/>
      <c r="BH317" s="210" t="s">
        <v>3198</v>
      </c>
      <c r="BI317" s="210" t="s">
        <v>3198</v>
      </c>
      <c r="BJ317" s="208" t="s">
        <v>3198</v>
      </c>
      <c r="BK317" s="208" t="s">
        <v>3198</v>
      </c>
      <c r="BL317" s="208" t="s">
        <v>3198</v>
      </c>
      <c r="BM317" s="208" t="s">
        <v>3198</v>
      </c>
      <c r="BN317" s="208" t="s">
        <v>3201</v>
      </c>
      <c r="BO317" s="208" t="s">
        <v>3259</v>
      </c>
      <c r="BP317" s="208" t="s">
        <v>3201</v>
      </c>
      <c r="BQ317" s="208" t="s">
        <v>3201</v>
      </c>
      <c r="BR317" s="208" t="s">
        <v>3201</v>
      </c>
      <c r="BS317" s="208" t="s">
        <v>3201</v>
      </c>
      <c r="BT317" s="208" t="s">
        <v>3201</v>
      </c>
      <c r="BU317" s="208" t="s">
        <v>3201</v>
      </c>
      <c r="BV317" s="208" t="s">
        <v>3201</v>
      </c>
      <c r="BW317" s="208" t="s">
        <v>3201</v>
      </c>
      <c r="BX317" s="72" t="s">
        <v>3233</v>
      </c>
      <c r="BY317" s="207" t="s">
        <v>3232</v>
      </c>
      <c r="BZ317" s="207" t="s">
        <v>3231</v>
      </c>
      <c r="CA317" s="207" t="s">
        <v>3229</v>
      </c>
      <c r="CB317" s="207" t="s">
        <v>3230</v>
      </c>
      <c r="CC317" s="234" t="s">
        <v>3228</v>
      </c>
      <c r="CD317" s="208" t="s">
        <v>3136</v>
      </c>
      <c r="CE317" s="208" t="s">
        <v>3147</v>
      </c>
      <c r="CF317" s="208" t="s">
        <v>3254</v>
      </c>
      <c r="CG317" s="207" t="s">
        <v>3373</v>
      </c>
      <c r="CH317" s="208" t="s">
        <v>3239</v>
      </c>
      <c r="CI317" s="208" t="s">
        <v>3240</v>
      </c>
      <c r="CJ317" s="212" t="s">
        <v>3256</v>
      </c>
      <c r="CK317" s="208" t="s">
        <v>3243</v>
      </c>
      <c r="CL317" s="208" t="s">
        <v>3372</v>
      </c>
      <c r="CO317" s="208" t="s">
        <v>3251</v>
      </c>
      <c r="CP317" s="208" t="s">
        <v>3251</v>
      </c>
    </row>
    <row r="318" spans="1:94">
      <c r="A318">
        <v>309</v>
      </c>
      <c r="B318">
        <v>4</v>
      </c>
      <c r="C318" t="s">
        <v>65</v>
      </c>
      <c r="D318" t="s">
        <v>66</v>
      </c>
      <c r="E318" t="e">
        <f t="shared" si="11"/>
        <v>#REF!</v>
      </c>
      <c r="F318" t="s">
        <v>66</v>
      </c>
      <c r="K318" s="1" t="s">
        <v>2395</v>
      </c>
      <c r="L318" s="1">
        <f>VLOOKUP(K318,context!K$2:N$349,3,FALSE)</f>
        <v>0</v>
      </c>
      <c r="M318" s="1">
        <f>VLOOKUP(K318,context!K$2:N$349,4,FALSE)</f>
        <v>-1</v>
      </c>
      <c r="N318" s="205" t="s">
        <v>3164</v>
      </c>
      <c r="O318" s="211" t="s">
        <v>3147</v>
      </c>
      <c r="P318" s="209" t="s">
        <v>3147</v>
      </c>
      <c r="Q318" s="205" t="s">
        <v>3147</v>
      </c>
      <c r="Y318" s="208" t="s">
        <v>3139</v>
      </c>
      <c r="Z318" s="209" t="s">
        <v>3152</v>
      </c>
      <c r="AP318"/>
      <c r="BH318" s="210" t="s">
        <v>3198</v>
      </c>
      <c r="BI318" s="210" t="s">
        <v>3198</v>
      </c>
      <c r="BJ318" s="208" t="s">
        <v>3198</v>
      </c>
      <c r="BK318" s="208" t="s">
        <v>3198</v>
      </c>
      <c r="BL318" s="208" t="s">
        <v>3198</v>
      </c>
      <c r="BM318" s="208" t="s">
        <v>3198</v>
      </c>
      <c r="BN318" s="208" t="s">
        <v>3201</v>
      </c>
      <c r="BO318" s="208" t="s">
        <v>3259</v>
      </c>
      <c r="BP318" s="208" t="s">
        <v>3201</v>
      </c>
      <c r="BQ318" s="208" t="s">
        <v>3201</v>
      </c>
      <c r="BR318" s="208" t="s">
        <v>3201</v>
      </c>
      <c r="BS318" s="208" t="s">
        <v>3201</v>
      </c>
      <c r="BT318" s="208" t="s">
        <v>3201</v>
      </c>
      <c r="BU318" s="208" t="s">
        <v>3201</v>
      </c>
      <c r="BV318" s="208" t="s">
        <v>3201</v>
      </c>
      <c r="BW318" s="208" t="s">
        <v>3201</v>
      </c>
      <c r="BX318" s="72" t="s">
        <v>3233</v>
      </c>
      <c r="BY318" s="207" t="s">
        <v>3232</v>
      </c>
      <c r="BZ318" s="207" t="s">
        <v>3231</v>
      </c>
      <c r="CA318" s="207" t="s">
        <v>3229</v>
      </c>
      <c r="CB318" s="207" t="s">
        <v>3230</v>
      </c>
      <c r="CC318" s="234" t="s">
        <v>3228</v>
      </c>
      <c r="CD318" s="208" t="s">
        <v>3136</v>
      </c>
      <c r="CE318" s="208" t="s">
        <v>3147</v>
      </c>
      <c r="CF318" s="208" t="s">
        <v>3254</v>
      </c>
      <c r="CG318" s="207" t="s">
        <v>3373</v>
      </c>
      <c r="CH318" s="208" t="s">
        <v>3239</v>
      </c>
      <c r="CI318" s="208" t="s">
        <v>3240</v>
      </c>
      <c r="CJ318" s="212" t="s">
        <v>3256</v>
      </c>
      <c r="CK318" s="208" t="s">
        <v>3243</v>
      </c>
      <c r="CL318" s="208" t="s">
        <v>3372</v>
      </c>
      <c r="CO318" s="208" t="s">
        <v>3251</v>
      </c>
      <c r="CP318" s="208" t="s">
        <v>3251</v>
      </c>
    </row>
    <row r="319" spans="1:94">
      <c r="A319">
        <v>317</v>
      </c>
      <c r="B319">
        <v>4</v>
      </c>
      <c r="C319" t="s">
        <v>65</v>
      </c>
      <c r="D319" t="s">
        <v>66</v>
      </c>
      <c r="E319" t="e">
        <f t="shared" si="11"/>
        <v>#REF!</v>
      </c>
      <c r="F319" t="s">
        <v>66</v>
      </c>
      <c r="K319" s="1" t="s">
        <v>702</v>
      </c>
      <c r="L319" s="1">
        <f>VLOOKUP(K319,context!K$2:N$349,3,FALSE)</f>
        <v>0</v>
      </c>
      <c r="M319" s="1">
        <f>VLOOKUP(K319,context!K$2:N$349,4,FALSE)</f>
        <v>-1</v>
      </c>
      <c r="N319" s="205" t="s">
        <v>3164</v>
      </c>
      <c r="O319" s="211" t="s">
        <v>3147</v>
      </c>
      <c r="P319" s="209" t="s">
        <v>3147</v>
      </c>
      <c r="Q319" s="205" t="s">
        <v>3147</v>
      </c>
      <c r="Y319" s="208" t="s">
        <v>3139</v>
      </c>
      <c r="Z319" s="209" t="s">
        <v>3152</v>
      </c>
      <c r="AP319"/>
      <c r="BH319" s="210" t="s">
        <v>3198</v>
      </c>
      <c r="BI319" s="210" t="s">
        <v>3198</v>
      </c>
      <c r="BJ319" s="208" t="s">
        <v>3198</v>
      </c>
      <c r="BK319" s="208" t="s">
        <v>3198</v>
      </c>
      <c r="BL319" s="208" t="s">
        <v>3198</v>
      </c>
      <c r="BM319" s="208" t="s">
        <v>3198</v>
      </c>
      <c r="BN319" s="208" t="s">
        <v>3201</v>
      </c>
      <c r="BO319" s="208" t="s">
        <v>3259</v>
      </c>
      <c r="BP319" s="208" t="s">
        <v>3201</v>
      </c>
      <c r="BQ319" s="208" t="s">
        <v>3201</v>
      </c>
      <c r="BR319" s="208" t="s">
        <v>3201</v>
      </c>
      <c r="BS319" s="208" t="s">
        <v>3201</v>
      </c>
      <c r="BT319" s="208" t="s">
        <v>3201</v>
      </c>
      <c r="BU319" s="208" t="s">
        <v>3201</v>
      </c>
      <c r="BV319" s="208" t="s">
        <v>3201</v>
      </c>
      <c r="BW319" s="208" t="s">
        <v>3201</v>
      </c>
      <c r="BX319" s="72" t="s">
        <v>3233</v>
      </c>
      <c r="BY319" s="207" t="s">
        <v>3232</v>
      </c>
      <c r="BZ319" s="207" t="s">
        <v>3231</v>
      </c>
      <c r="CA319" s="207" t="s">
        <v>3229</v>
      </c>
      <c r="CB319" s="207" t="s">
        <v>3230</v>
      </c>
      <c r="CC319" s="234" t="s">
        <v>3228</v>
      </c>
      <c r="CD319" s="208" t="s">
        <v>3136</v>
      </c>
      <c r="CE319" s="208" t="s">
        <v>3147</v>
      </c>
      <c r="CF319" s="208" t="s">
        <v>3254</v>
      </c>
      <c r="CG319" s="207" t="s">
        <v>3373</v>
      </c>
      <c r="CH319" s="208" t="s">
        <v>3239</v>
      </c>
      <c r="CI319" s="208" t="s">
        <v>3240</v>
      </c>
      <c r="CJ319" s="212" t="s">
        <v>3256</v>
      </c>
      <c r="CK319" s="208" t="s">
        <v>3243</v>
      </c>
      <c r="CL319" s="208" t="s">
        <v>3372</v>
      </c>
      <c r="CO319" s="208" t="s">
        <v>3251</v>
      </c>
      <c r="CP319" s="208" t="s">
        <v>3251</v>
      </c>
    </row>
    <row r="320" spans="1:94">
      <c r="A320">
        <v>318</v>
      </c>
      <c r="B320">
        <v>4</v>
      </c>
      <c r="C320" t="s">
        <v>65</v>
      </c>
      <c r="D320" t="s">
        <v>66</v>
      </c>
      <c r="E320" t="e">
        <f t="shared" si="11"/>
        <v>#REF!</v>
      </c>
      <c r="F320" t="s">
        <v>66</v>
      </c>
      <c r="K320" s="1" t="s">
        <v>2835</v>
      </c>
      <c r="L320" s="1">
        <f>VLOOKUP(K320,context!K$2:N$349,3,FALSE)</f>
        <v>0</v>
      </c>
      <c r="M320" s="1">
        <f>VLOOKUP(K320,context!K$2:N$349,4,FALSE)</f>
        <v>-1</v>
      </c>
      <c r="N320" s="205" t="s">
        <v>3164</v>
      </c>
      <c r="O320" s="211" t="s">
        <v>3147</v>
      </c>
      <c r="P320" s="209" t="s">
        <v>3147</v>
      </c>
      <c r="Q320" s="205" t="s">
        <v>3147</v>
      </c>
      <c r="Y320" s="208" t="s">
        <v>3139</v>
      </c>
      <c r="Z320" s="209" t="s">
        <v>3152</v>
      </c>
      <c r="AP320"/>
      <c r="BH320" s="210" t="s">
        <v>3198</v>
      </c>
      <c r="BI320" s="210" t="s">
        <v>3198</v>
      </c>
      <c r="BJ320" s="208" t="s">
        <v>3198</v>
      </c>
      <c r="BK320" s="208" t="s">
        <v>3198</v>
      </c>
      <c r="BL320" s="208" t="s">
        <v>3198</v>
      </c>
      <c r="BM320" s="208" t="s">
        <v>3198</v>
      </c>
      <c r="BN320" s="208" t="s">
        <v>3201</v>
      </c>
      <c r="BO320" s="208" t="s">
        <v>3259</v>
      </c>
      <c r="BP320" s="208" t="s">
        <v>3201</v>
      </c>
      <c r="BQ320" s="208" t="s">
        <v>3201</v>
      </c>
      <c r="BR320" s="208" t="s">
        <v>3201</v>
      </c>
      <c r="BS320" s="208" t="s">
        <v>3201</v>
      </c>
      <c r="BT320" s="208" t="s">
        <v>3201</v>
      </c>
      <c r="BU320" s="208" t="s">
        <v>3201</v>
      </c>
      <c r="BV320" s="208" t="s">
        <v>3201</v>
      </c>
      <c r="BW320" s="208" t="s">
        <v>3201</v>
      </c>
      <c r="BX320" s="72" t="s">
        <v>3233</v>
      </c>
      <c r="BY320" s="207" t="s">
        <v>3232</v>
      </c>
      <c r="BZ320" s="207" t="s">
        <v>3231</v>
      </c>
      <c r="CA320" s="207" t="s">
        <v>3229</v>
      </c>
      <c r="CB320" s="207" t="s">
        <v>3230</v>
      </c>
      <c r="CC320" s="234" t="s">
        <v>3228</v>
      </c>
      <c r="CD320" s="208" t="s">
        <v>3136</v>
      </c>
      <c r="CE320" s="208" t="s">
        <v>3147</v>
      </c>
      <c r="CF320" s="208" t="s">
        <v>3254</v>
      </c>
      <c r="CG320" s="207" t="s">
        <v>3373</v>
      </c>
      <c r="CH320" s="208" t="s">
        <v>3239</v>
      </c>
      <c r="CI320" s="208" t="s">
        <v>3240</v>
      </c>
      <c r="CJ320" s="212" t="s">
        <v>3256</v>
      </c>
      <c r="CK320" s="208" t="s">
        <v>3243</v>
      </c>
      <c r="CL320" s="208" t="s">
        <v>3372</v>
      </c>
      <c r="CO320" s="208" t="s">
        <v>3251</v>
      </c>
      <c r="CP320" s="208" t="s">
        <v>3251</v>
      </c>
    </row>
    <row r="321" spans="1:94">
      <c r="A321">
        <v>319</v>
      </c>
      <c r="B321">
        <v>4</v>
      </c>
      <c r="C321" t="s">
        <v>65</v>
      </c>
      <c r="D321" t="s">
        <v>66</v>
      </c>
      <c r="E321" t="e">
        <f t="shared" si="11"/>
        <v>#REF!</v>
      </c>
      <c r="F321" t="s">
        <v>66</v>
      </c>
      <c r="K321" s="1" t="s">
        <v>2836</v>
      </c>
      <c r="L321" s="1">
        <f>VLOOKUP(K321,context!K$2:N$349,3,FALSE)</f>
        <v>0</v>
      </c>
      <c r="M321" s="1">
        <f>VLOOKUP(K321,context!K$2:N$349,4,FALSE)</f>
        <v>-1</v>
      </c>
      <c r="N321" s="205" t="s">
        <v>3164</v>
      </c>
      <c r="O321" s="211" t="s">
        <v>3147</v>
      </c>
      <c r="P321" s="209" t="s">
        <v>3147</v>
      </c>
      <c r="Q321" s="205" t="s">
        <v>3147</v>
      </c>
      <c r="Y321" s="208" t="s">
        <v>3139</v>
      </c>
      <c r="Z321" s="209" t="s">
        <v>3152</v>
      </c>
      <c r="AP321"/>
      <c r="BH321" s="210" t="s">
        <v>3198</v>
      </c>
      <c r="BI321" s="210" t="s">
        <v>3198</v>
      </c>
      <c r="BJ321" s="208" t="s">
        <v>3198</v>
      </c>
      <c r="BK321" s="208" t="s">
        <v>3198</v>
      </c>
      <c r="BL321" s="208" t="s">
        <v>3198</v>
      </c>
      <c r="BM321" s="208" t="s">
        <v>3198</v>
      </c>
      <c r="BN321" s="208" t="s">
        <v>3201</v>
      </c>
      <c r="BO321" s="208" t="s">
        <v>3259</v>
      </c>
      <c r="BP321" s="208" t="s">
        <v>3201</v>
      </c>
      <c r="BQ321" s="208" t="s">
        <v>3201</v>
      </c>
      <c r="BR321" s="208" t="s">
        <v>3201</v>
      </c>
      <c r="BS321" s="208" t="s">
        <v>3201</v>
      </c>
      <c r="BT321" s="208" t="s">
        <v>3201</v>
      </c>
      <c r="BU321" s="208" t="s">
        <v>3201</v>
      </c>
      <c r="BV321" s="208" t="s">
        <v>3201</v>
      </c>
      <c r="BW321" s="208" t="s">
        <v>3201</v>
      </c>
      <c r="BX321" s="72" t="s">
        <v>3233</v>
      </c>
      <c r="BY321" s="207" t="s">
        <v>3232</v>
      </c>
      <c r="BZ321" s="207" t="s">
        <v>3231</v>
      </c>
      <c r="CA321" s="207" t="s">
        <v>3229</v>
      </c>
      <c r="CB321" s="207" t="s">
        <v>3230</v>
      </c>
      <c r="CC321" s="234" t="s">
        <v>3228</v>
      </c>
      <c r="CD321" s="208" t="s">
        <v>3136</v>
      </c>
      <c r="CE321" s="208" t="s">
        <v>3147</v>
      </c>
      <c r="CF321" s="208" t="s">
        <v>3254</v>
      </c>
      <c r="CG321" s="207" t="s">
        <v>3373</v>
      </c>
      <c r="CH321" s="208" t="s">
        <v>3239</v>
      </c>
      <c r="CI321" s="208" t="s">
        <v>3240</v>
      </c>
      <c r="CJ321" s="212" t="s">
        <v>3256</v>
      </c>
      <c r="CK321" s="208" t="s">
        <v>3243</v>
      </c>
      <c r="CL321" s="208" t="s">
        <v>3372</v>
      </c>
      <c r="CO321" s="208" t="s">
        <v>3251</v>
      </c>
      <c r="CP321" s="208" t="s">
        <v>3251</v>
      </c>
    </row>
    <row r="322" spans="1:94">
      <c r="A322">
        <v>320</v>
      </c>
      <c r="B322">
        <v>4</v>
      </c>
      <c r="C322" t="s">
        <v>65</v>
      </c>
      <c r="D322" t="s">
        <v>66</v>
      </c>
      <c r="E322" t="e">
        <f t="shared" si="11"/>
        <v>#REF!</v>
      </c>
      <c r="F322" t="s">
        <v>66</v>
      </c>
      <c r="K322" s="1" t="s">
        <v>2345</v>
      </c>
      <c r="L322" s="1">
        <f>VLOOKUP(K322,context!K$2:N$349,3,FALSE)</f>
        <v>0</v>
      </c>
      <c r="M322" s="1">
        <f>VLOOKUP(K322,context!K$2:N$349,4,FALSE)</f>
        <v>-1</v>
      </c>
      <c r="N322" s="205" t="s">
        <v>3164</v>
      </c>
      <c r="O322" s="211" t="s">
        <v>3147</v>
      </c>
      <c r="P322" s="209" t="s">
        <v>3147</v>
      </c>
      <c r="Q322" s="205" t="s">
        <v>3147</v>
      </c>
      <c r="Y322" s="208" t="s">
        <v>3139</v>
      </c>
      <c r="Z322" s="209" t="s">
        <v>3152</v>
      </c>
      <c r="AP322"/>
      <c r="BH322" s="210" t="s">
        <v>3198</v>
      </c>
      <c r="BI322" s="210" t="s">
        <v>3198</v>
      </c>
      <c r="BJ322" s="208" t="s">
        <v>3198</v>
      </c>
      <c r="BK322" s="208" t="s">
        <v>3198</v>
      </c>
      <c r="BL322" s="208" t="s">
        <v>3198</v>
      </c>
      <c r="BM322" s="208" t="s">
        <v>3198</v>
      </c>
      <c r="BN322" s="208" t="s">
        <v>3201</v>
      </c>
      <c r="BO322" s="208" t="s">
        <v>3259</v>
      </c>
      <c r="BP322" s="208" t="s">
        <v>3201</v>
      </c>
      <c r="BQ322" s="208" t="s">
        <v>3201</v>
      </c>
      <c r="BR322" s="208" t="s">
        <v>3201</v>
      </c>
      <c r="BS322" s="208" t="s">
        <v>3201</v>
      </c>
      <c r="BT322" s="208" t="s">
        <v>3201</v>
      </c>
      <c r="BU322" s="208" t="s">
        <v>3201</v>
      </c>
      <c r="BV322" s="208" t="s">
        <v>3201</v>
      </c>
      <c r="BW322" s="208" t="s">
        <v>3201</v>
      </c>
      <c r="BX322" s="72" t="s">
        <v>3233</v>
      </c>
      <c r="BY322" s="207" t="s">
        <v>3232</v>
      </c>
      <c r="BZ322" s="207" t="s">
        <v>3231</v>
      </c>
      <c r="CA322" s="207" t="s">
        <v>3229</v>
      </c>
      <c r="CB322" s="207" t="s">
        <v>3230</v>
      </c>
      <c r="CC322" s="234" t="s">
        <v>3228</v>
      </c>
      <c r="CD322" s="208" t="s">
        <v>3136</v>
      </c>
      <c r="CE322" s="208" t="s">
        <v>3147</v>
      </c>
      <c r="CF322" s="208" t="s">
        <v>3254</v>
      </c>
      <c r="CG322" s="207" t="s">
        <v>3373</v>
      </c>
      <c r="CH322" s="208" t="s">
        <v>3239</v>
      </c>
      <c r="CI322" s="208" t="s">
        <v>3240</v>
      </c>
      <c r="CJ322" s="212" t="s">
        <v>3256</v>
      </c>
      <c r="CK322" s="208" t="s">
        <v>3243</v>
      </c>
      <c r="CL322" s="208" t="s">
        <v>3372</v>
      </c>
      <c r="CO322" s="208" t="s">
        <v>3251</v>
      </c>
      <c r="CP322" s="208" t="s">
        <v>3251</v>
      </c>
    </row>
    <row r="323" spans="1:94">
      <c r="A323">
        <v>321</v>
      </c>
      <c r="B323">
        <v>4</v>
      </c>
      <c r="C323" t="s">
        <v>65</v>
      </c>
      <c r="D323" t="s">
        <v>66</v>
      </c>
      <c r="E323" t="e">
        <f t="shared" si="11"/>
        <v>#REF!</v>
      </c>
      <c r="F323" t="s">
        <v>66</v>
      </c>
      <c r="K323" s="1" t="s">
        <v>341</v>
      </c>
      <c r="L323" s="1">
        <f>VLOOKUP(K323,context!K$2:N$349,3,FALSE)</f>
        <v>0</v>
      </c>
      <c r="M323" s="1">
        <f>VLOOKUP(K323,context!K$2:N$349,4,FALSE)</f>
        <v>-1</v>
      </c>
      <c r="N323" s="205" t="s">
        <v>3164</v>
      </c>
      <c r="O323" s="211" t="s">
        <v>3147</v>
      </c>
      <c r="P323" s="209" t="s">
        <v>3147</v>
      </c>
      <c r="Q323" s="205" t="s">
        <v>3147</v>
      </c>
      <c r="Y323" s="208" t="s">
        <v>3139</v>
      </c>
      <c r="Z323" s="209" t="s">
        <v>3152</v>
      </c>
      <c r="AP323"/>
      <c r="BH323" s="210" t="s">
        <v>3198</v>
      </c>
      <c r="BI323" s="210" t="s">
        <v>3198</v>
      </c>
      <c r="BJ323" s="208" t="s">
        <v>3198</v>
      </c>
      <c r="BK323" s="208" t="s">
        <v>3198</v>
      </c>
      <c r="BL323" s="208" t="s">
        <v>3198</v>
      </c>
      <c r="BM323" s="208" t="s">
        <v>3198</v>
      </c>
      <c r="BN323" s="208" t="s">
        <v>3201</v>
      </c>
      <c r="BO323" s="208" t="s">
        <v>3259</v>
      </c>
      <c r="BP323" s="208" t="s">
        <v>3201</v>
      </c>
      <c r="BQ323" s="208" t="s">
        <v>3201</v>
      </c>
      <c r="BR323" s="208" t="s">
        <v>3201</v>
      </c>
      <c r="BS323" s="208" t="s">
        <v>3201</v>
      </c>
      <c r="BT323" s="208" t="s">
        <v>3201</v>
      </c>
      <c r="BU323" s="208" t="s">
        <v>3201</v>
      </c>
      <c r="BV323" s="208" t="s">
        <v>3201</v>
      </c>
      <c r="BW323" s="208" t="s">
        <v>3201</v>
      </c>
      <c r="BX323" s="72" t="s">
        <v>3233</v>
      </c>
      <c r="BY323" s="207" t="s">
        <v>3232</v>
      </c>
      <c r="BZ323" s="207" t="s">
        <v>3231</v>
      </c>
      <c r="CA323" s="207" t="s">
        <v>3229</v>
      </c>
      <c r="CB323" s="207" t="s">
        <v>3230</v>
      </c>
      <c r="CC323" s="234" t="s">
        <v>3228</v>
      </c>
      <c r="CD323" s="208" t="s">
        <v>3136</v>
      </c>
      <c r="CE323" s="208" t="s">
        <v>3147</v>
      </c>
      <c r="CF323" s="208" t="s">
        <v>3254</v>
      </c>
      <c r="CG323" s="207" t="s">
        <v>3373</v>
      </c>
      <c r="CH323" s="208" t="s">
        <v>3239</v>
      </c>
      <c r="CI323" s="208" t="s">
        <v>3240</v>
      </c>
      <c r="CJ323" s="212" t="s">
        <v>3256</v>
      </c>
      <c r="CK323" s="208" t="s">
        <v>3243</v>
      </c>
      <c r="CL323" s="208" t="s">
        <v>3372</v>
      </c>
      <c r="CO323" s="208" t="s">
        <v>3251</v>
      </c>
      <c r="CP323" s="208" t="s">
        <v>3251</v>
      </c>
    </row>
    <row r="324" spans="1:94">
      <c r="A324">
        <v>333</v>
      </c>
      <c r="B324">
        <v>4</v>
      </c>
      <c r="C324" t="s">
        <v>65</v>
      </c>
      <c r="D324" t="s">
        <v>66</v>
      </c>
      <c r="E324" t="e">
        <f t="shared" si="11"/>
        <v>#REF!</v>
      </c>
      <c r="F324" t="s">
        <v>66</v>
      </c>
      <c r="K324" s="1" t="s">
        <v>791</v>
      </c>
      <c r="L324" s="1">
        <f>VLOOKUP(K324,context!K$2:N$349,3,FALSE)</f>
        <v>0</v>
      </c>
      <c r="M324" s="1">
        <f>VLOOKUP(K324,context!K$2:N$349,4,FALSE)</f>
        <v>-1</v>
      </c>
      <c r="N324" s="205" t="s">
        <v>3164</v>
      </c>
      <c r="O324" s="211" t="s">
        <v>3147</v>
      </c>
      <c r="P324" s="209" t="s">
        <v>3147</v>
      </c>
      <c r="Q324" s="205" t="s">
        <v>3147</v>
      </c>
      <c r="Y324" s="208" t="s">
        <v>3139</v>
      </c>
      <c r="Z324" s="209" t="s">
        <v>3152</v>
      </c>
      <c r="AP324"/>
      <c r="BH324" s="210" t="s">
        <v>3198</v>
      </c>
      <c r="BI324" s="210" t="s">
        <v>3198</v>
      </c>
      <c r="BJ324" s="208" t="s">
        <v>3198</v>
      </c>
      <c r="BK324" s="208" t="s">
        <v>3198</v>
      </c>
      <c r="BL324" s="208" t="s">
        <v>3198</v>
      </c>
      <c r="BM324" s="208" t="s">
        <v>3198</v>
      </c>
      <c r="BN324" s="208" t="s">
        <v>3201</v>
      </c>
      <c r="BO324" s="208" t="s">
        <v>3259</v>
      </c>
      <c r="BP324" s="208" t="s">
        <v>3201</v>
      </c>
      <c r="BQ324" s="208" t="s">
        <v>3201</v>
      </c>
      <c r="BR324" s="208" t="s">
        <v>3201</v>
      </c>
      <c r="BS324" s="208" t="s">
        <v>3201</v>
      </c>
      <c r="BT324" s="208" t="s">
        <v>3201</v>
      </c>
      <c r="BU324" s="208" t="s">
        <v>3201</v>
      </c>
      <c r="BV324" s="208" t="s">
        <v>3201</v>
      </c>
      <c r="BW324" s="208" t="s">
        <v>3201</v>
      </c>
      <c r="BX324" s="72" t="s">
        <v>3233</v>
      </c>
      <c r="BY324" s="207" t="s">
        <v>3232</v>
      </c>
      <c r="BZ324" s="207" t="s">
        <v>3231</v>
      </c>
      <c r="CA324" s="207" t="s">
        <v>3229</v>
      </c>
      <c r="CB324" s="207" t="s">
        <v>3230</v>
      </c>
      <c r="CC324" s="234" t="s">
        <v>3228</v>
      </c>
      <c r="CD324" s="208" t="s">
        <v>3136</v>
      </c>
      <c r="CE324" s="208" t="s">
        <v>3147</v>
      </c>
      <c r="CF324" s="208" t="s">
        <v>3254</v>
      </c>
      <c r="CG324" s="207" t="s">
        <v>3373</v>
      </c>
      <c r="CH324" s="208" t="s">
        <v>3239</v>
      </c>
      <c r="CI324" s="208" t="s">
        <v>3240</v>
      </c>
      <c r="CJ324" s="212" t="s">
        <v>3256</v>
      </c>
      <c r="CK324" s="208" t="s">
        <v>3243</v>
      </c>
      <c r="CL324" s="208" t="s">
        <v>3372</v>
      </c>
      <c r="CO324" s="208" t="s">
        <v>3251</v>
      </c>
      <c r="CP324" s="208" t="s">
        <v>3251</v>
      </c>
    </row>
    <row r="325" spans="1:94">
      <c r="A325">
        <v>334</v>
      </c>
      <c r="B325">
        <v>4</v>
      </c>
      <c r="C325" t="s">
        <v>65</v>
      </c>
      <c r="D325" t="s">
        <v>66</v>
      </c>
      <c r="E325" t="e">
        <f t="shared" si="11"/>
        <v>#REF!</v>
      </c>
      <c r="F325" t="s">
        <v>66</v>
      </c>
      <c r="K325" s="1" t="s">
        <v>2580</v>
      </c>
      <c r="L325" s="1">
        <f>VLOOKUP(K325,context!K$2:N$349,3,FALSE)</f>
        <v>0</v>
      </c>
      <c r="M325" s="1">
        <f>VLOOKUP(K325,context!K$2:N$349,4,FALSE)</f>
        <v>-1</v>
      </c>
      <c r="N325" s="205" t="s">
        <v>3164</v>
      </c>
      <c r="O325" s="211" t="s">
        <v>3147</v>
      </c>
      <c r="P325" s="209" t="s">
        <v>3147</v>
      </c>
      <c r="Q325" s="205" t="s">
        <v>3147</v>
      </c>
      <c r="Y325" s="208" t="s">
        <v>3139</v>
      </c>
      <c r="Z325" s="209" t="s">
        <v>3152</v>
      </c>
      <c r="AP325"/>
      <c r="BH325" s="210" t="s">
        <v>3198</v>
      </c>
      <c r="BI325" s="210" t="s">
        <v>3198</v>
      </c>
      <c r="BJ325" s="208" t="s">
        <v>3198</v>
      </c>
      <c r="BK325" s="208" t="s">
        <v>3198</v>
      </c>
      <c r="BL325" s="208" t="s">
        <v>3198</v>
      </c>
      <c r="BM325" s="208" t="s">
        <v>3198</v>
      </c>
      <c r="BN325" s="208" t="s">
        <v>3201</v>
      </c>
      <c r="BO325" s="208" t="s">
        <v>3259</v>
      </c>
      <c r="BP325" s="208" t="s">
        <v>3201</v>
      </c>
      <c r="BQ325" s="208" t="s">
        <v>3201</v>
      </c>
      <c r="BR325" s="208" t="s">
        <v>3201</v>
      </c>
      <c r="BS325" s="208" t="s">
        <v>3201</v>
      </c>
      <c r="BT325" s="208" t="s">
        <v>3201</v>
      </c>
      <c r="BU325" s="208" t="s">
        <v>3201</v>
      </c>
      <c r="BV325" s="208" t="s">
        <v>3201</v>
      </c>
      <c r="BW325" s="208" t="s">
        <v>3201</v>
      </c>
      <c r="BX325" s="72" t="s">
        <v>3233</v>
      </c>
      <c r="BY325" s="207" t="s">
        <v>3232</v>
      </c>
      <c r="BZ325" s="207" t="s">
        <v>3231</v>
      </c>
      <c r="CA325" s="207" t="s">
        <v>3229</v>
      </c>
      <c r="CB325" s="207" t="s">
        <v>3230</v>
      </c>
      <c r="CC325" s="234" t="s">
        <v>3228</v>
      </c>
      <c r="CD325" s="208" t="s">
        <v>3136</v>
      </c>
      <c r="CE325" s="208" t="s">
        <v>3147</v>
      </c>
      <c r="CF325" s="208" t="s">
        <v>3254</v>
      </c>
      <c r="CG325" s="207" t="s">
        <v>3373</v>
      </c>
      <c r="CH325" s="208" t="s">
        <v>3239</v>
      </c>
      <c r="CI325" s="208" t="s">
        <v>3240</v>
      </c>
      <c r="CJ325" s="212" t="s">
        <v>3256</v>
      </c>
      <c r="CK325" s="208" t="s">
        <v>3243</v>
      </c>
      <c r="CL325" s="208" t="s">
        <v>3372</v>
      </c>
      <c r="CO325" s="208" t="s">
        <v>3251</v>
      </c>
      <c r="CP325" s="208" t="s">
        <v>3251</v>
      </c>
    </row>
    <row r="326" spans="1:94">
      <c r="A326">
        <v>335</v>
      </c>
      <c r="B326">
        <v>4</v>
      </c>
      <c r="C326" t="s">
        <v>65</v>
      </c>
      <c r="D326" t="s">
        <v>66</v>
      </c>
      <c r="E326" t="e">
        <f t="shared" si="11"/>
        <v>#REF!</v>
      </c>
      <c r="F326" t="s">
        <v>66</v>
      </c>
      <c r="K326" s="1" t="s">
        <v>2582</v>
      </c>
      <c r="L326" s="1">
        <f>VLOOKUP(K326,context!K$2:N$349,3,FALSE)</f>
        <v>0</v>
      </c>
      <c r="M326" s="1">
        <f>VLOOKUP(K326,context!K$2:N$349,4,FALSE)</f>
        <v>-1</v>
      </c>
      <c r="N326" s="205" t="s">
        <v>3164</v>
      </c>
      <c r="O326" s="211" t="s">
        <v>3147</v>
      </c>
      <c r="P326" s="209" t="s">
        <v>3147</v>
      </c>
      <c r="Q326" s="205" t="s">
        <v>3147</v>
      </c>
      <c r="Y326" s="208" t="s">
        <v>3139</v>
      </c>
      <c r="Z326" s="209" t="s">
        <v>3152</v>
      </c>
      <c r="AP326"/>
      <c r="BH326" s="210" t="s">
        <v>3198</v>
      </c>
      <c r="BI326" s="210" t="s">
        <v>3198</v>
      </c>
      <c r="BJ326" s="208" t="s">
        <v>3198</v>
      </c>
      <c r="BK326" s="208" t="s">
        <v>3198</v>
      </c>
      <c r="BL326" s="208" t="s">
        <v>3198</v>
      </c>
      <c r="BM326" s="208" t="s">
        <v>3198</v>
      </c>
      <c r="BN326" s="208" t="s">
        <v>3201</v>
      </c>
      <c r="BO326" s="208" t="s">
        <v>3259</v>
      </c>
      <c r="BP326" s="208" t="s">
        <v>3201</v>
      </c>
      <c r="BQ326" s="208" t="s">
        <v>3201</v>
      </c>
      <c r="BR326" s="208" t="s">
        <v>3201</v>
      </c>
      <c r="BS326" s="208" t="s">
        <v>3201</v>
      </c>
      <c r="BT326" s="208" t="s">
        <v>3201</v>
      </c>
      <c r="BU326" s="208" t="s">
        <v>3201</v>
      </c>
      <c r="BV326" s="208" t="s">
        <v>3201</v>
      </c>
      <c r="BW326" s="208" t="s">
        <v>3201</v>
      </c>
      <c r="BX326" s="72" t="s">
        <v>3233</v>
      </c>
      <c r="BY326" s="207" t="s">
        <v>3232</v>
      </c>
      <c r="BZ326" s="207" t="s">
        <v>3231</v>
      </c>
      <c r="CA326" s="207" t="s">
        <v>3229</v>
      </c>
      <c r="CB326" s="207" t="s">
        <v>3230</v>
      </c>
      <c r="CC326" s="234" t="s">
        <v>3228</v>
      </c>
      <c r="CD326" s="208" t="s">
        <v>3136</v>
      </c>
      <c r="CE326" s="208" t="s">
        <v>3147</v>
      </c>
      <c r="CF326" s="208" t="s">
        <v>3254</v>
      </c>
      <c r="CG326" s="207" t="s">
        <v>3373</v>
      </c>
      <c r="CH326" s="208" t="s">
        <v>3239</v>
      </c>
      <c r="CI326" s="208" t="s">
        <v>3240</v>
      </c>
      <c r="CJ326" s="212" t="s">
        <v>3256</v>
      </c>
      <c r="CK326" s="208" t="s">
        <v>3243</v>
      </c>
      <c r="CL326" s="208" t="s">
        <v>3372</v>
      </c>
      <c r="CO326" s="208" t="s">
        <v>3251</v>
      </c>
      <c r="CP326" s="208" t="s">
        <v>3251</v>
      </c>
    </row>
    <row r="327" spans="1:94">
      <c r="A327">
        <v>336</v>
      </c>
      <c r="B327">
        <v>4</v>
      </c>
      <c r="C327" t="s">
        <v>65</v>
      </c>
      <c r="D327" t="s">
        <v>66</v>
      </c>
      <c r="E327" t="e">
        <f t="shared" si="11"/>
        <v>#REF!</v>
      </c>
      <c r="F327" t="s">
        <v>66</v>
      </c>
      <c r="K327" s="1" t="s">
        <v>110</v>
      </c>
      <c r="L327" s="1">
        <f>VLOOKUP(K327,context!K$2:N$349,3,FALSE)</f>
        <v>0</v>
      </c>
      <c r="M327" s="1">
        <f>VLOOKUP(K327,context!K$2:N$349,4,FALSE)</f>
        <v>-1</v>
      </c>
      <c r="N327" s="205" t="s">
        <v>3164</v>
      </c>
      <c r="O327" s="211" t="s">
        <v>3147</v>
      </c>
      <c r="P327" s="209" t="s">
        <v>3147</v>
      </c>
      <c r="Q327" s="205" t="s">
        <v>3147</v>
      </c>
      <c r="Y327" s="208" t="s">
        <v>3139</v>
      </c>
      <c r="Z327" s="209" t="s">
        <v>3152</v>
      </c>
      <c r="AP327"/>
      <c r="BH327" s="210" t="s">
        <v>3198</v>
      </c>
      <c r="BI327" s="210" t="s">
        <v>3198</v>
      </c>
      <c r="BJ327" s="208" t="s">
        <v>3198</v>
      </c>
      <c r="BK327" s="208" t="s">
        <v>3198</v>
      </c>
      <c r="BL327" s="208" t="s">
        <v>3198</v>
      </c>
      <c r="BM327" s="208" t="s">
        <v>3198</v>
      </c>
      <c r="BN327" s="208" t="s">
        <v>3201</v>
      </c>
      <c r="BO327" s="208" t="s">
        <v>3259</v>
      </c>
      <c r="BP327" s="208" t="s">
        <v>3201</v>
      </c>
      <c r="BQ327" s="208" t="s">
        <v>3201</v>
      </c>
      <c r="BR327" s="208" t="s">
        <v>3201</v>
      </c>
      <c r="BS327" s="208" t="s">
        <v>3201</v>
      </c>
      <c r="BT327" s="208" t="s">
        <v>3201</v>
      </c>
      <c r="BU327" s="208" t="s">
        <v>3201</v>
      </c>
      <c r="BV327" s="208" t="s">
        <v>3201</v>
      </c>
      <c r="BW327" s="208" t="s">
        <v>3201</v>
      </c>
      <c r="BX327" s="72" t="s">
        <v>3233</v>
      </c>
      <c r="BY327" s="207" t="s">
        <v>3232</v>
      </c>
      <c r="BZ327" s="207" t="s">
        <v>3231</v>
      </c>
      <c r="CA327" s="207" t="s">
        <v>3229</v>
      </c>
      <c r="CB327" s="207" t="s">
        <v>3230</v>
      </c>
      <c r="CC327" s="234" t="s">
        <v>3228</v>
      </c>
      <c r="CD327" s="208" t="s">
        <v>3136</v>
      </c>
      <c r="CE327" s="208" t="s">
        <v>3147</v>
      </c>
      <c r="CF327" s="208" t="s">
        <v>3254</v>
      </c>
      <c r="CG327" s="207" t="s">
        <v>3373</v>
      </c>
      <c r="CH327" s="208" t="s">
        <v>3239</v>
      </c>
      <c r="CI327" s="208" t="s">
        <v>3240</v>
      </c>
      <c r="CJ327" s="212" t="s">
        <v>3256</v>
      </c>
      <c r="CK327" s="208" t="s">
        <v>3243</v>
      </c>
      <c r="CL327" s="208" t="s">
        <v>3372</v>
      </c>
      <c r="CO327" s="208" t="s">
        <v>3251</v>
      </c>
      <c r="CP327" s="208" t="s">
        <v>3251</v>
      </c>
    </row>
    <row r="328" spans="1:94">
      <c r="A328">
        <v>337</v>
      </c>
      <c r="B328">
        <v>4</v>
      </c>
      <c r="C328" t="s">
        <v>65</v>
      </c>
      <c r="D328" t="s">
        <v>66</v>
      </c>
      <c r="E328" t="e">
        <f t="shared" si="11"/>
        <v>#REF!</v>
      </c>
      <c r="F328" t="s">
        <v>66</v>
      </c>
      <c r="K328" s="1" t="s">
        <v>1053</v>
      </c>
      <c r="L328" s="1">
        <f>VLOOKUP(K328,context!K$2:N$349,3,FALSE)</f>
        <v>0</v>
      </c>
      <c r="M328" s="1">
        <f>VLOOKUP(K328,context!K$2:N$349,4,FALSE)</f>
        <v>-1</v>
      </c>
      <c r="N328" s="205" t="s">
        <v>3164</v>
      </c>
      <c r="O328" s="211" t="s">
        <v>3147</v>
      </c>
      <c r="P328" s="209" t="s">
        <v>3147</v>
      </c>
      <c r="Q328" s="205" t="s">
        <v>3147</v>
      </c>
      <c r="Y328" s="208" t="s">
        <v>3139</v>
      </c>
      <c r="Z328" s="209" t="s">
        <v>3152</v>
      </c>
      <c r="AP328"/>
      <c r="BH328" s="210" t="s">
        <v>3198</v>
      </c>
      <c r="BI328" s="210" t="s">
        <v>3198</v>
      </c>
      <c r="BJ328" s="208" t="s">
        <v>3198</v>
      </c>
      <c r="BK328" s="208" t="s">
        <v>3198</v>
      </c>
      <c r="BL328" s="208" t="s">
        <v>3198</v>
      </c>
      <c r="BM328" s="208" t="s">
        <v>3198</v>
      </c>
      <c r="BN328" s="208" t="s">
        <v>3201</v>
      </c>
      <c r="BO328" s="208" t="s">
        <v>3259</v>
      </c>
      <c r="BP328" s="208" t="s">
        <v>3201</v>
      </c>
      <c r="BQ328" s="208" t="s">
        <v>3201</v>
      </c>
      <c r="BR328" s="208" t="s">
        <v>3201</v>
      </c>
      <c r="BS328" s="208" t="s">
        <v>3201</v>
      </c>
      <c r="BT328" s="208" t="s">
        <v>3201</v>
      </c>
      <c r="BU328" s="208" t="s">
        <v>3201</v>
      </c>
      <c r="BV328" s="208" t="s">
        <v>3201</v>
      </c>
      <c r="BW328" s="208" t="s">
        <v>3201</v>
      </c>
      <c r="BX328" s="72" t="s">
        <v>3233</v>
      </c>
      <c r="BY328" s="207" t="s">
        <v>3232</v>
      </c>
      <c r="BZ328" s="207" t="s">
        <v>3231</v>
      </c>
      <c r="CA328" s="207" t="s">
        <v>3229</v>
      </c>
      <c r="CB328" s="207" t="s">
        <v>3230</v>
      </c>
      <c r="CC328" s="234" t="s">
        <v>3228</v>
      </c>
      <c r="CD328" s="208" t="s">
        <v>3136</v>
      </c>
      <c r="CE328" s="208" t="s">
        <v>3147</v>
      </c>
      <c r="CF328" s="208" t="s">
        <v>3254</v>
      </c>
      <c r="CG328" s="207" t="s">
        <v>3373</v>
      </c>
      <c r="CH328" s="208" t="s">
        <v>3239</v>
      </c>
      <c r="CI328" s="208" t="s">
        <v>3240</v>
      </c>
      <c r="CJ328" s="212" t="s">
        <v>3256</v>
      </c>
      <c r="CK328" s="208" t="s">
        <v>3243</v>
      </c>
      <c r="CL328" s="208" t="s">
        <v>3372</v>
      </c>
      <c r="CO328" s="208" t="s">
        <v>3251</v>
      </c>
      <c r="CP328" s="208" t="s">
        <v>3251</v>
      </c>
    </row>
    <row r="329" spans="1:94">
      <c r="A329">
        <v>338</v>
      </c>
      <c r="B329">
        <v>4</v>
      </c>
      <c r="C329" t="s">
        <v>65</v>
      </c>
      <c r="D329" t="s">
        <v>66</v>
      </c>
      <c r="E329" t="e">
        <f t="shared" si="11"/>
        <v>#REF!</v>
      </c>
      <c r="F329" t="s">
        <v>66</v>
      </c>
      <c r="K329" s="1" t="s">
        <v>2358</v>
      </c>
      <c r="L329" s="1">
        <f>VLOOKUP(K329,context!K$2:N$349,3,FALSE)</f>
        <v>0</v>
      </c>
      <c r="M329" s="1">
        <f>VLOOKUP(K329,context!K$2:N$349,4,FALSE)</f>
        <v>-1</v>
      </c>
      <c r="N329" s="205" t="s">
        <v>3164</v>
      </c>
      <c r="O329" s="211" t="s">
        <v>3147</v>
      </c>
      <c r="P329" s="209" t="s">
        <v>3147</v>
      </c>
      <c r="Q329" s="205" t="s">
        <v>3147</v>
      </c>
      <c r="Y329" s="208" t="s">
        <v>3139</v>
      </c>
      <c r="Z329" s="209" t="s">
        <v>3152</v>
      </c>
      <c r="AP329"/>
      <c r="BH329" s="210" t="s">
        <v>3198</v>
      </c>
      <c r="BI329" s="210" t="s">
        <v>3198</v>
      </c>
      <c r="BJ329" s="208" t="s">
        <v>3198</v>
      </c>
      <c r="BK329" s="208" t="s">
        <v>3198</v>
      </c>
      <c r="BL329" s="208" t="s">
        <v>3198</v>
      </c>
      <c r="BM329" s="208" t="s">
        <v>3198</v>
      </c>
      <c r="BN329" s="208" t="s">
        <v>3201</v>
      </c>
      <c r="BO329" s="208" t="s">
        <v>3259</v>
      </c>
      <c r="BP329" s="208" t="s">
        <v>3201</v>
      </c>
      <c r="BQ329" s="208" t="s">
        <v>3201</v>
      </c>
      <c r="BR329" s="208" t="s">
        <v>3201</v>
      </c>
      <c r="BS329" s="208" t="s">
        <v>3201</v>
      </c>
      <c r="BT329" s="208" t="s">
        <v>3201</v>
      </c>
      <c r="BU329" s="208" t="s">
        <v>3201</v>
      </c>
      <c r="BV329" s="208" t="s">
        <v>3201</v>
      </c>
      <c r="BW329" s="208" t="s">
        <v>3201</v>
      </c>
      <c r="BX329" s="72" t="s">
        <v>3233</v>
      </c>
      <c r="BY329" s="207" t="s">
        <v>3232</v>
      </c>
      <c r="BZ329" s="207" t="s">
        <v>3231</v>
      </c>
      <c r="CA329" s="207" t="s">
        <v>3229</v>
      </c>
      <c r="CB329" s="207" t="s">
        <v>3230</v>
      </c>
      <c r="CC329" s="234" t="s">
        <v>3228</v>
      </c>
      <c r="CD329" s="208" t="s">
        <v>3136</v>
      </c>
      <c r="CE329" s="208" t="s">
        <v>3147</v>
      </c>
      <c r="CF329" s="208" t="s">
        <v>3254</v>
      </c>
      <c r="CG329" s="207" t="s">
        <v>3373</v>
      </c>
      <c r="CH329" s="208" t="s">
        <v>3239</v>
      </c>
      <c r="CI329" s="208" t="s">
        <v>3240</v>
      </c>
      <c r="CJ329" s="212" t="s">
        <v>3256</v>
      </c>
      <c r="CK329" s="208" t="s">
        <v>3243</v>
      </c>
      <c r="CL329" s="208" t="s">
        <v>3372</v>
      </c>
      <c r="CO329" s="208" t="s">
        <v>3251</v>
      </c>
      <c r="CP329" s="208" t="s">
        <v>3251</v>
      </c>
    </row>
    <row r="330" spans="1:94">
      <c r="A330">
        <v>342</v>
      </c>
      <c r="B330">
        <v>4</v>
      </c>
      <c r="C330" t="s">
        <v>65</v>
      </c>
      <c r="D330" t="s">
        <v>66</v>
      </c>
      <c r="E330" t="e">
        <f t="shared" si="11"/>
        <v>#REF!</v>
      </c>
      <c r="F330" t="s">
        <v>66</v>
      </c>
      <c r="K330" s="1" t="s">
        <v>2221</v>
      </c>
      <c r="L330" s="1">
        <f>VLOOKUP(K330,context!K$2:N$349,3,FALSE)</f>
        <v>0</v>
      </c>
      <c r="M330" s="1">
        <f>VLOOKUP(K330,context!K$2:N$349,4,FALSE)</f>
        <v>-1</v>
      </c>
      <c r="N330" s="205" t="s">
        <v>3164</v>
      </c>
      <c r="O330" s="211" t="s">
        <v>3147</v>
      </c>
      <c r="P330" s="209" t="s">
        <v>3147</v>
      </c>
      <c r="Q330" s="205" t="s">
        <v>3147</v>
      </c>
      <c r="Y330" s="208" t="s">
        <v>3139</v>
      </c>
      <c r="Z330" s="209" t="s">
        <v>3152</v>
      </c>
      <c r="AP330"/>
      <c r="BH330" s="210" t="s">
        <v>3198</v>
      </c>
      <c r="BI330" s="210" t="s">
        <v>3198</v>
      </c>
      <c r="BJ330" s="208" t="s">
        <v>3198</v>
      </c>
      <c r="BK330" s="208" t="s">
        <v>3198</v>
      </c>
      <c r="BL330" s="208" t="s">
        <v>3198</v>
      </c>
      <c r="BM330" s="208" t="s">
        <v>3198</v>
      </c>
      <c r="BN330" s="208" t="s">
        <v>3201</v>
      </c>
      <c r="BO330" s="208" t="s">
        <v>3259</v>
      </c>
      <c r="BP330" s="208" t="s">
        <v>3201</v>
      </c>
      <c r="BQ330" s="208" t="s">
        <v>3201</v>
      </c>
      <c r="BR330" s="208" t="s">
        <v>3201</v>
      </c>
      <c r="BS330" s="208" t="s">
        <v>3201</v>
      </c>
      <c r="BT330" s="208" t="s">
        <v>3201</v>
      </c>
      <c r="BU330" s="208" t="s">
        <v>3201</v>
      </c>
      <c r="BV330" s="208" t="s">
        <v>3201</v>
      </c>
      <c r="BW330" s="208" t="s">
        <v>3201</v>
      </c>
      <c r="BX330" s="72" t="s">
        <v>3233</v>
      </c>
      <c r="BY330" s="207" t="s">
        <v>3232</v>
      </c>
      <c r="BZ330" s="207" t="s">
        <v>3231</v>
      </c>
      <c r="CA330" s="207" t="s">
        <v>3229</v>
      </c>
      <c r="CB330" s="207" t="s">
        <v>3230</v>
      </c>
      <c r="CC330" s="234" t="s">
        <v>3228</v>
      </c>
      <c r="CD330" s="208" t="s">
        <v>3136</v>
      </c>
      <c r="CE330" s="208" t="s">
        <v>3147</v>
      </c>
      <c r="CF330" s="208" t="s">
        <v>3254</v>
      </c>
      <c r="CG330" s="207" t="s">
        <v>3373</v>
      </c>
      <c r="CH330" s="208" t="s">
        <v>3239</v>
      </c>
      <c r="CI330" s="208" t="s">
        <v>3240</v>
      </c>
      <c r="CJ330" s="212" t="s">
        <v>3256</v>
      </c>
      <c r="CK330" s="208" t="s">
        <v>3243</v>
      </c>
      <c r="CL330" s="208" t="s">
        <v>3372</v>
      </c>
      <c r="CO330" s="208" t="s">
        <v>3251</v>
      </c>
      <c r="CP330" s="208" t="s">
        <v>3251</v>
      </c>
    </row>
    <row r="331" spans="1:94">
      <c r="A331">
        <v>346</v>
      </c>
      <c r="B331">
        <v>4</v>
      </c>
      <c r="C331" t="s">
        <v>65</v>
      </c>
      <c r="D331" t="s">
        <v>66</v>
      </c>
      <c r="E331" t="e">
        <f t="shared" si="11"/>
        <v>#REF!</v>
      </c>
      <c r="F331" t="s">
        <v>66</v>
      </c>
      <c r="K331" s="1" t="s">
        <v>710</v>
      </c>
      <c r="L331" s="1">
        <f>VLOOKUP(K331,context!K$2:N$349,3,FALSE)</f>
        <v>0</v>
      </c>
      <c r="M331" s="1">
        <f>VLOOKUP(K331,context!K$2:N$349,4,FALSE)</f>
        <v>-1</v>
      </c>
      <c r="N331" s="205" t="s">
        <v>3164</v>
      </c>
      <c r="O331" s="211" t="s">
        <v>3147</v>
      </c>
      <c r="P331" s="209" t="s">
        <v>3147</v>
      </c>
      <c r="Q331" s="205" t="s">
        <v>3147</v>
      </c>
      <c r="Y331" s="208" t="s">
        <v>3139</v>
      </c>
      <c r="Z331" s="209" t="s">
        <v>3152</v>
      </c>
      <c r="AP331"/>
      <c r="BH331" s="210" t="s">
        <v>3198</v>
      </c>
      <c r="BI331" s="210" t="s">
        <v>3198</v>
      </c>
      <c r="BJ331" s="208" t="s">
        <v>3198</v>
      </c>
      <c r="BK331" s="208" t="s">
        <v>3198</v>
      </c>
      <c r="BL331" s="208" t="s">
        <v>3198</v>
      </c>
      <c r="BM331" s="208" t="s">
        <v>3198</v>
      </c>
      <c r="BN331" s="208" t="s">
        <v>3201</v>
      </c>
      <c r="BO331" s="208" t="s">
        <v>3259</v>
      </c>
      <c r="BP331" s="208" t="s">
        <v>3201</v>
      </c>
      <c r="BQ331" s="208" t="s">
        <v>3201</v>
      </c>
      <c r="BR331" s="208" t="s">
        <v>3201</v>
      </c>
      <c r="BS331" s="208" t="s">
        <v>3201</v>
      </c>
      <c r="BT331" s="208" t="s">
        <v>3201</v>
      </c>
      <c r="BU331" s="208" t="s">
        <v>3201</v>
      </c>
      <c r="BV331" s="208" t="s">
        <v>3201</v>
      </c>
      <c r="BW331" s="208" t="s">
        <v>3201</v>
      </c>
      <c r="BX331" s="72" t="s">
        <v>3233</v>
      </c>
      <c r="BY331" s="207" t="s">
        <v>3232</v>
      </c>
      <c r="BZ331" s="207" t="s">
        <v>3231</v>
      </c>
      <c r="CA331" s="207" t="s">
        <v>3229</v>
      </c>
      <c r="CB331" s="207" t="s">
        <v>3230</v>
      </c>
      <c r="CC331" s="234" t="s">
        <v>3228</v>
      </c>
      <c r="CD331" s="208" t="s">
        <v>3136</v>
      </c>
      <c r="CE331" s="208" t="s">
        <v>3147</v>
      </c>
      <c r="CF331" s="208" t="s">
        <v>3254</v>
      </c>
      <c r="CG331" s="207" t="s">
        <v>3373</v>
      </c>
      <c r="CH331" s="208" t="s">
        <v>3239</v>
      </c>
      <c r="CI331" s="208" t="s">
        <v>3240</v>
      </c>
      <c r="CJ331" s="212" t="s">
        <v>3256</v>
      </c>
      <c r="CK331" s="208" t="s">
        <v>3243</v>
      </c>
      <c r="CL331" s="208" t="s">
        <v>3372</v>
      </c>
      <c r="CO331" s="208" t="s">
        <v>3251</v>
      </c>
      <c r="CP331" s="208" t="s">
        <v>3251</v>
      </c>
    </row>
    <row r="332" spans="1:94">
      <c r="A332">
        <v>351</v>
      </c>
      <c r="B332">
        <v>4</v>
      </c>
      <c r="C332" t="s">
        <v>65</v>
      </c>
      <c r="D332" t="s">
        <v>66</v>
      </c>
      <c r="E332" t="e">
        <f t="shared" si="11"/>
        <v>#REF!</v>
      </c>
      <c r="F332" t="s">
        <v>66</v>
      </c>
      <c r="K332" s="1" t="s">
        <v>543</v>
      </c>
      <c r="L332" s="1">
        <f>VLOOKUP(K332,context!K$2:N$349,3,FALSE)</f>
        <v>0</v>
      </c>
      <c r="M332" s="1">
        <f>VLOOKUP(K332,context!K$2:N$349,4,FALSE)</f>
        <v>-1</v>
      </c>
      <c r="N332" s="205" t="s">
        <v>3164</v>
      </c>
      <c r="O332" s="211" t="s">
        <v>3147</v>
      </c>
      <c r="P332" s="209" t="s">
        <v>3147</v>
      </c>
      <c r="Q332" s="205" t="s">
        <v>3147</v>
      </c>
      <c r="Y332" s="208" t="s">
        <v>3139</v>
      </c>
      <c r="Z332" s="209" t="s">
        <v>3152</v>
      </c>
      <c r="AP332"/>
      <c r="BH332" s="210" t="s">
        <v>3198</v>
      </c>
      <c r="BI332" s="210" t="s">
        <v>3198</v>
      </c>
      <c r="BJ332" s="208" t="s">
        <v>3198</v>
      </c>
      <c r="BK332" s="208" t="s">
        <v>3198</v>
      </c>
      <c r="BL332" s="208" t="s">
        <v>3198</v>
      </c>
      <c r="BM332" s="208" t="s">
        <v>3198</v>
      </c>
      <c r="BN332" s="208" t="s">
        <v>3201</v>
      </c>
      <c r="BO332" s="208" t="s">
        <v>3259</v>
      </c>
      <c r="BP332" s="208" t="s">
        <v>3201</v>
      </c>
      <c r="BQ332" s="208" t="s">
        <v>3201</v>
      </c>
      <c r="BR332" s="208" t="s">
        <v>3201</v>
      </c>
      <c r="BS332" s="208" t="s">
        <v>3201</v>
      </c>
      <c r="BT332" s="208" t="s">
        <v>3201</v>
      </c>
      <c r="BU332" s="208" t="s">
        <v>3201</v>
      </c>
      <c r="BV332" s="208" t="s">
        <v>3201</v>
      </c>
      <c r="BW332" s="208" t="s">
        <v>3201</v>
      </c>
      <c r="BX332" s="72" t="s">
        <v>3233</v>
      </c>
      <c r="BY332" s="207" t="s">
        <v>3232</v>
      </c>
      <c r="BZ332" s="207" t="s">
        <v>3231</v>
      </c>
      <c r="CA332" s="207" t="s">
        <v>3229</v>
      </c>
      <c r="CB332" s="207" t="s">
        <v>3230</v>
      </c>
      <c r="CC332" s="234" t="s">
        <v>3228</v>
      </c>
      <c r="CD332" s="208" t="s">
        <v>3136</v>
      </c>
      <c r="CE332" s="208" t="s">
        <v>3147</v>
      </c>
      <c r="CF332" s="208" t="s">
        <v>3254</v>
      </c>
      <c r="CG332" s="207" t="s">
        <v>3373</v>
      </c>
      <c r="CH332" s="208" t="s">
        <v>3239</v>
      </c>
      <c r="CI332" s="208" t="s">
        <v>3240</v>
      </c>
      <c r="CJ332" s="212" t="s">
        <v>3256</v>
      </c>
      <c r="CK332" s="208" t="s">
        <v>3243</v>
      </c>
      <c r="CL332" s="208" t="s">
        <v>3372</v>
      </c>
      <c r="CO332" s="208" t="s">
        <v>3251</v>
      </c>
      <c r="CP332" s="208" t="s">
        <v>3251</v>
      </c>
    </row>
    <row r="333" spans="1:94">
      <c r="A333">
        <v>353</v>
      </c>
      <c r="B333">
        <v>4</v>
      </c>
      <c r="C333" t="s">
        <v>65</v>
      </c>
      <c r="D333" t="s">
        <v>66</v>
      </c>
      <c r="E333" t="e">
        <f t="shared" si="11"/>
        <v>#REF!</v>
      </c>
      <c r="F333" t="s">
        <v>66</v>
      </c>
      <c r="K333" s="1" t="s">
        <v>451</v>
      </c>
      <c r="L333" s="1">
        <f>VLOOKUP(K333,context!K$2:N$349,3,FALSE)</f>
        <v>0</v>
      </c>
      <c r="M333" s="1">
        <f>VLOOKUP(K333,context!K$2:N$349,4,FALSE)</f>
        <v>-1</v>
      </c>
      <c r="N333" s="205" t="s">
        <v>3164</v>
      </c>
      <c r="O333" s="211" t="s">
        <v>3147</v>
      </c>
      <c r="P333" s="209" t="s">
        <v>3147</v>
      </c>
      <c r="Q333" s="205" t="s">
        <v>3147</v>
      </c>
      <c r="Y333" s="208" t="s">
        <v>3139</v>
      </c>
      <c r="Z333" s="209" t="s">
        <v>3152</v>
      </c>
      <c r="AP333"/>
      <c r="BH333" s="210" t="s">
        <v>3198</v>
      </c>
      <c r="BI333" s="210" t="s">
        <v>3198</v>
      </c>
      <c r="BJ333" s="208" t="s">
        <v>3198</v>
      </c>
      <c r="BK333" s="208" t="s">
        <v>3198</v>
      </c>
      <c r="BL333" s="208" t="s">
        <v>3198</v>
      </c>
      <c r="BM333" s="208" t="s">
        <v>3198</v>
      </c>
      <c r="BN333" s="208" t="s">
        <v>3201</v>
      </c>
      <c r="BO333" s="208" t="s">
        <v>3259</v>
      </c>
      <c r="BP333" s="208" t="s">
        <v>3201</v>
      </c>
      <c r="BQ333" s="208" t="s">
        <v>3201</v>
      </c>
      <c r="BR333" s="208" t="s">
        <v>3201</v>
      </c>
      <c r="BS333" s="208" t="s">
        <v>3201</v>
      </c>
      <c r="BT333" s="208" t="s">
        <v>3201</v>
      </c>
      <c r="BU333" s="208" t="s">
        <v>3201</v>
      </c>
      <c r="BV333" s="208" t="s">
        <v>3201</v>
      </c>
      <c r="BW333" s="208" t="s">
        <v>3201</v>
      </c>
      <c r="BX333" s="72" t="s">
        <v>3233</v>
      </c>
      <c r="BY333" s="207" t="s">
        <v>3232</v>
      </c>
      <c r="BZ333" s="207" t="s">
        <v>3231</v>
      </c>
      <c r="CA333" s="207" t="s">
        <v>3229</v>
      </c>
      <c r="CB333" s="207" t="s">
        <v>3230</v>
      </c>
      <c r="CC333" s="234" t="s">
        <v>3228</v>
      </c>
      <c r="CD333" s="208" t="s">
        <v>3136</v>
      </c>
      <c r="CE333" s="208" t="s">
        <v>3147</v>
      </c>
      <c r="CF333" s="208" t="s">
        <v>3254</v>
      </c>
      <c r="CG333" s="207" t="s">
        <v>3373</v>
      </c>
      <c r="CH333" s="208" t="s">
        <v>3239</v>
      </c>
      <c r="CI333" s="208" t="s">
        <v>3240</v>
      </c>
      <c r="CJ333" s="212" t="s">
        <v>3256</v>
      </c>
      <c r="CK333" s="208" t="s">
        <v>3243</v>
      </c>
      <c r="CL333" s="208" t="s">
        <v>3372</v>
      </c>
      <c r="CO333" s="208" t="s">
        <v>3251</v>
      </c>
      <c r="CP333" s="208" t="s">
        <v>3251</v>
      </c>
    </row>
    <row r="334" spans="1:94">
      <c r="A334">
        <v>356</v>
      </c>
      <c r="B334">
        <v>4</v>
      </c>
      <c r="C334" t="s">
        <v>65</v>
      </c>
      <c r="D334" t="s">
        <v>66</v>
      </c>
      <c r="E334" t="e">
        <f t="shared" si="11"/>
        <v>#REF!</v>
      </c>
      <c r="F334" t="s">
        <v>66</v>
      </c>
      <c r="K334" s="1" t="s">
        <v>1056</v>
      </c>
      <c r="L334" s="1">
        <f>VLOOKUP(K334,context!K$2:N$349,3,FALSE)</f>
        <v>0</v>
      </c>
      <c r="M334" s="1">
        <f>VLOOKUP(K334,context!K$2:N$349,4,FALSE)</f>
        <v>-1</v>
      </c>
      <c r="N334" s="205" t="s">
        <v>3164</v>
      </c>
      <c r="O334" s="211" t="s">
        <v>3147</v>
      </c>
      <c r="P334" s="209" t="s">
        <v>3147</v>
      </c>
      <c r="Q334" s="205" t="s">
        <v>3147</v>
      </c>
      <c r="Y334" s="208" t="s">
        <v>3139</v>
      </c>
      <c r="Z334" s="209" t="s">
        <v>3152</v>
      </c>
      <c r="AP334"/>
      <c r="BH334" s="210" t="s">
        <v>3198</v>
      </c>
      <c r="BI334" s="210" t="s">
        <v>3198</v>
      </c>
      <c r="BJ334" s="208" t="s">
        <v>3198</v>
      </c>
      <c r="BK334" s="208" t="s">
        <v>3198</v>
      </c>
      <c r="BL334" s="208" t="s">
        <v>3198</v>
      </c>
      <c r="BM334" s="208" t="s">
        <v>3198</v>
      </c>
      <c r="BN334" s="208" t="s">
        <v>3201</v>
      </c>
      <c r="BO334" s="208" t="s">
        <v>3259</v>
      </c>
      <c r="BP334" s="208" t="s">
        <v>3201</v>
      </c>
      <c r="BQ334" s="208" t="s">
        <v>3201</v>
      </c>
      <c r="BR334" s="208" t="s">
        <v>3201</v>
      </c>
      <c r="BS334" s="208" t="s">
        <v>3201</v>
      </c>
      <c r="BT334" s="208" t="s">
        <v>3201</v>
      </c>
      <c r="BU334" s="208" t="s">
        <v>3201</v>
      </c>
      <c r="BV334" s="208" t="s">
        <v>3201</v>
      </c>
      <c r="BW334" s="208" t="s">
        <v>3201</v>
      </c>
      <c r="BX334" s="72" t="s">
        <v>3233</v>
      </c>
      <c r="BY334" s="207" t="s">
        <v>3232</v>
      </c>
      <c r="BZ334" s="207" t="s">
        <v>3231</v>
      </c>
      <c r="CA334" s="207" t="s">
        <v>3229</v>
      </c>
      <c r="CB334" s="207" t="s">
        <v>3230</v>
      </c>
      <c r="CC334" s="234" t="s">
        <v>3228</v>
      </c>
      <c r="CD334" s="208" t="s">
        <v>3136</v>
      </c>
      <c r="CE334" s="208" t="s">
        <v>3147</v>
      </c>
      <c r="CF334" s="208" t="s">
        <v>3254</v>
      </c>
      <c r="CG334" s="207" t="s">
        <v>3373</v>
      </c>
      <c r="CH334" s="208" t="s">
        <v>3239</v>
      </c>
      <c r="CI334" s="208" t="s">
        <v>3240</v>
      </c>
      <c r="CJ334" s="212" t="s">
        <v>3256</v>
      </c>
      <c r="CK334" s="208" t="s">
        <v>3243</v>
      </c>
      <c r="CL334" s="208" t="s">
        <v>3372</v>
      </c>
      <c r="CO334" s="208" t="s">
        <v>3251</v>
      </c>
      <c r="CP334" s="208" t="s">
        <v>3251</v>
      </c>
    </row>
    <row r="335" spans="1:94">
      <c r="A335">
        <v>358</v>
      </c>
      <c r="B335">
        <v>4</v>
      </c>
      <c r="C335" t="s">
        <v>65</v>
      </c>
      <c r="D335" t="s">
        <v>66</v>
      </c>
      <c r="E335" t="e">
        <f t="shared" si="11"/>
        <v>#REF!</v>
      </c>
      <c r="F335" t="s">
        <v>66</v>
      </c>
      <c r="K335" s="1" t="s">
        <v>2733</v>
      </c>
      <c r="L335" s="1">
        <f>VLOOKUP(K335,context!K$2:N$349,3,FALSE)</f>
        <v>0</v>
      </c>
      <c r="M335" s="1">
        <f>VLOOKUP(K335,context!K$2:N$349,4,FALSE)</f>
        <v>-1</v>
      </c>
      <c r="N335" s="205" t="s">
        <v>3164</v>
      </c>
      <c r="O335" s="211" t="s">
        <v>3147</v>
      </c>
      <c r="P335" s="209" t="s">
        <v>3147</v>
      </c>
      <c r="Q335" s="205" t="s">
        <v>3147</v>
      </c>
      <c r="Y335" s="208" t="s">
        <v>3139</v>
      </c>
      <c r="Z335" s="209" t="s">
        <v>3152</v>
      </c>
      <c r="AP335"/>
      <c r="BH335" s="210" t="s">
        <v>3198</v>
      </c>
      <c r="BI335" s="210" t="s">
        <v>3198</v>
      </c>
      <c r="BJ335" s="208" t="s">
        <v>3198</v>
      </c>
      <c r="BK335" s="208" t="s">
        <v>3198</v>
      </c>
      <c r="BL335" s="208" t="s">
        <v>3198</v>
      </c>
      <c r="BM335" s="208" t="s">
        <v>3198</v>
      </c>
      <c r="BN335" s="208" t="s">
        <v>3201</v>
      </c>
      <c r="BO335" s="208" t="s">
        <v>3259</v>
      </c>
      <c r="BP335" s="208" t="s">
        <v>3201</v>
      </c>
      <c r="BQ335" s="208" t="s">
        <v>3201</v>
      </c>
      <c r="BR335" s="208" t="s">
        <v>3201</v>
      </c>
      <c r="BS335" s="208" t="s">
        <v>3201</v>
      </c>
      <c r="BT335" s="208" t="s">
        <v>3201</v>
      </c>
      <c r="BU335" s="208" t="s">
        <v>3201</v>
      </c>
      <c r="BV335" s="208" t="s">
        <v>3201</v>
      </c>
      <c r="BW335" s="208" t="s">
        <v>3201</v>
      </c>
      <c r="BX335" s="72" t="s">
        <v>3233</v>
      </c>
      <c r="BY335" s="207" t="s">
        <v>3232</v>
      </c>
      <c r="BZ335" s="207" t="s">
        <v>3231</v>
      </c>
      <c r="CA335" s="207" t="s">
        <v>3229</v>
      </c>
      <c r="CB335" s="207" t="s">
        <v>3230</v>
      </c>
      <c r="CC335" s="234" t="s">
        <v>3228</v>
      </c>
      <c r="CD335" s="208" t="s">
        <v>3136</v>
      </c>
      <c r="CE335" s="208" t="s">
        <v>3147</v>
      </c>
      <c r="CF335" s="208" t="s">
        <v>3254</v>
      </c>
      <c r="CG335" s="207" t="s">
        <v>3373</v>
      </c>
      <c r="CH335" s="208" t="s">
        <v>3239</v>
      </c>
      <c r="CI335" s="208" t="s">
        <v>3240</v>
      </c>
      <c r="CJ335" s="212" t="s">
        <v>3256</v>
      </c>
      <c r="CK335" s="208" t="s">
        <v>3243</v>
      </c>
      <c r="CL335" s="208" t="s">
        <v>3372</v>
      </c>
      <c r="CO335" s="208" t="s">
        <v>3251</v>
      </c>
      <c r="CP335" s="208" t="s">
        <v>3251</v>
      </c>
    </row>
    <row r="336" spans="1:94">
      <c r="A336">
        <v>362</v>
      </c>
      <c r="B336">
        <v>4</v>
      </c>
      <c r="C336" t="s">
        <v>65</v>
      </c>
      <c r="D336" t="s">
        <v>66</v>
      </c>
      <c r="E336" t="e">
        <f t="shared" si="11"/>
        <v>#REF!</v>
      </c>
      <c r="F336" t="s">
        <v>66</v>
      </c>
      <c r="K336" s="1" t="s">
        <v>2737</v>
      </c>
      <c r="L336" s="1">
        <f>VLOOKUP(K336,context!K$2:N$349,3,FALSE)</f>
        <v>0</v>
      </c>
      <c r="M336" s="1">
        <f>VLOOKUP(K336,context!K$2:N$349,4,FALSE)</f>
        <v>-1</v>
      </c>
      <c r="N336" s="205" t="s">
        <v>3164</v>
      </c>
      <c r="O336" s="211" t="s">
        <v>3147</v>
      </c>
      <c r="P336" s="209" t="s">
        <v>3147</v>
      </c>
      <c r="Q336" s="205" t="s">
        <v>3147</v>
      </c>
      <c r="Y336" s="208" t="s">
        <v>3139</v>
      </c>
      <c r="Z336" s="209" t="s">
        <v>3152</v>
      </c>
      <c r="AP336"/>
      <c r="BH336" s="210" t="s">
        <v>3198</v>
      </c>
      <c r="BI336" s="210" t="s">
        <v>3198</v>
      </c>
      <c r="BJ336" s="208" t="s">
        <v>3198</v>
      </c>
      <c r="BK336" s="208" t="s">
        <v>3198</v>
      </c>
      <c r="BL336" s="208" t="s">
        <v>3198</v>
      </c>
      <c r="BM336" s="208" t="s">
        <v>3198</v>
      </c>
      <c r="BN336" s="208" t="s">
        <v>3201</v>
      </c>
      <c r="BO336" s="208" t="s">
        <v>3259</v>
      </c>
      <c r="BP336" s="208" t="s">
        <v>3201</v>
      </c>
      <c r="BQ336" s="208" t="s">
        <v>3201</v>
      </c>
      <c r="BR336" s="208" t="s">
        <v>3201</v>
      </c>
      <c r="BS336" s="208" t="s">
        <v>3201</v>
      </c>
      <c r="BT336" s="208" t="s">
        <v>3201</v>
      </c>
      <c r="BU336" s="208" t="s">
        <v>3201</v>
      </c>
      <c r="BV336" s="208" t="s">
        <v>3201</v>
      </c>
      <c r="BW336" s="208" t="s">
        <v>3201</v>
      </c>
      <c r="BX336" s="72" t="s">
        <v>3233</v>
      </c>
      <c r="BY336" s="207" t="s">
        <v>3232</v>
      </c>
      <c r="BZ336" s="207" t="s">
        <v>3231</v>
      </c>
      <c r="CA336" s="207" t="s">
        <v>3229</v>
      </c>
      <c r="CB336" s="207" t="s">
        <v>3230</v>
      </c>
      <c r="CC336" s="234" t="s">
        <v>3228</v>
      </c>
      <c r="CD336" s="208" t="s">
        <v>3136</v>
      </c>
      <c r="CE336" s="208" t="s">
        <v>3147</v>
      </c>
      <c r="CF336" s="208" t="s">
        <v>3254</v>
      </c>
      <c r="CG336" s="207" t="s">
        <v>3373</v>
      </c>
      <c r="CH336" s="208" t="s">
        <v>3239</v>
      </c>
      <c r="CI336" s="208" t="s">
        <v>3240</v>
      </c>
      <c r="CJ336" s="212" t="s">
        <v>3256</v>
      </c>
      <c r="CK336" s="208" t="s">
        <v>3243</v>
      </c>
      <c r="CL336" s="208" t="s">
        <v>3372</v>
      </c>
      <c r="CO336" s="208" t="s">
        <v>3251</v>
      </c>
      <c r="CP336" s="208" t="s">
        <v>3251</v>
      </c>
    </row>
    <row r="337" spans="1:94">
      <c r="A337">
        <v>53</v>
      </c>
      <c r="B337">
        <v>2</v>
      </c>
      <c r="C337" t="s">
        <v>688</v>
      </c>
      <c r="D337" t="s">
        <v>66</v>
      </c>
      <c r="E337" t="e">
        <f t="shared" si="11"/>
        <v>#REF!</v>
      </c>
      <c r="F337" t="s">
        <v>66</v>
      </c>
      <c r="K337" s="1" t="s">
        <v>1965</v>
      </c>
      <c r="L337" s="1">
        <f>VLOOKUP(K337,context!K$2:N$349,3,FALSE)</f>
        <v>0</v>
      </c>
      <c r="M337" s="1">
        <f>VLOOKUP(K337,context!K$2:N$349,4,FALSE)</f>
        <v>-1</v>
      </c>
      <c r="N337" s="205" t="s">
        <v>3164</v>
      </c>
      <c r="O337" s="211" t="s">
        <v>3147</v>
      </c>
      <c r="P337" s="209" t="s">
        <v>3147</v>
      </c>
      <c r="Q337" s="209" t="s">
        <v>3147</v>
      </c>
      <c r="R337" s="72" t="s">
        <v>3144</v>
      </c>
      <c r="S337" s="208" t="s">
        <v>3136</v>
      </c>
      <c r="T337" s="208" t="s">
        <v>3144</v>
      </c>
      <c r="U337" s="208" t="s">
        <v>3146</v>
      </c>
      <c r="V337" s="72" t="s">
        <v>3145</v>
      </c>
      <c r="W337" s="210" t="s">
        <v>3142</v>
      </c>
      <c r="X337" s="210" t="s">
        <v>3139</v>
      </c>
      <c r="Y337" s="209" t="s">
        <v>3139</v>
      </c>
      <c r="Z337" s="206" t="s">
        <v>3152</v>
      </c>
      <c r="AA337" s="211" t="s">
        <v>3147</v>
      </c>
      <c r="AB337" s="207" t="s">
        <v>3152</v>
      </c>
      <c r="AC337" s="207" t="s">
        <v>3147</v>
      </c>
      <c r="AD337" s="207" t="s">
        <v>3146</v>
      </c>
      <c r="AE337" s="210" t="s">
        <v>3171</v>
      </c>
      <c r="AF337" s="210" t="s">
        <v>3173</v>
      </c>
      <c r="AG337" s="72" t="s">
        <v>3163</v>
      </c>
      <c r="AH337" s="72" t="s">
        <v>3160</v>
      </c>
      <c r="AI337" s="72" t="s">
        <v>3160</v>
      </c>
      <c r="AJ337" s="72" t="s">
        <v>3257</v>
      </c>
      <c r="AK337" s="72" t="s">
        <v>3179</v>
      </c>
      <c r="AL337" s="210" t="s">
        <v>3181</v>
      </c>
      <c r="AM337" s="72" t="s">
        <v>3180</v>
      </c>
      <c r="AN337" s="208" t="s">
        <v>3152</v>
      </c>
      <c r="AO337" s="208" t="s">
        <v>3136</v>
      </c>
      <c r="AP337" s="234" t="s">
        <v>3140</v>
      </c>
      <c r="AQ337" s="208" t="s">
        <v>3136</v>
      </c>
      <c r="AR337" s="208" t="s">
        <v>3136</v>
      </c>
      <c r="AS337" s="208" t="s">
        <v>3136</v>
      </c>
      <c r="AT337" s="208" t="s">
        <v>3136</v>
      </c>
      <c r="AU337" s="208" t="s">
        <v>3136</v>
      </c>
      <c r="AV337" s="208" t="s">
        <v>3136</v>
      </c>
      <c r="AW337" s="208" t="s">
        <v>3136</v>
      </c>
      <c r="BH337" s="210" t="s">
        <v>3198</v>
      </c>
      <c r="BI337" s="210" t="s">
        <v>3198</v>
      </c>
      <c r="BJ337" s="208" t="s">
        <v>3198</v>
      </c>
      <c r="BK337" s="208" t="s">
        <v>3198</v>
      </c>
      <c r="BL337" s="208" t="s">
        <v>3198</v>
      </c>
      <c r="BM337" s="208" t="s">
        <v>3198</v>
      </c>
      <c r="BN337" s="208" t="s">
        <v>3201</v>
      </c>
      <c r="BO337" s="208" t="s">
        <v>3259</v>
      </c>
      <c r="BP337" s="208" t="s">
        <v>3201</v>
      </c>
      <c r="BQ337" s="208" t="s">
        <v>3201</v>
      </c>
      <c r="BR337" s="208" t="s">
        <v>3201</v>
      </c>
      <c r="BS337" s="208" t="s">
        <v>3201</v>
      </c>
      <c r="BT337" s="208" t="s">
        <v>3201</v>
      </c>
      <c r="BU337" s="208" t="s">
        <v>3201</v>
      </c>
      <c r="BV337" s="208" t="s">
        <v>3201</v>
      </c>
      <c r="BW337" s="208" t="s">
        <v>3201</v>
      </c>
      <c r="BX337" s="72" t="s">
        <v>3233</v>
      </c>
      <c r="BY337" s="207" t="s">
        <v>3232</v>
      </c>
      <c r="BZ337" s="207" t="s">
        <v>3231</v>
      </c>
      <c r="CA337" s="207" t="s">
        <v>3229</v>
      </c>
      <c r="CB337" s="207" t="s">
        <v>3230</v>
      </c>
      <c r="CC337" s="234" t="s">
        <v>3228</v>
      </c>
      <c r="CD337" s="208" t="s">
        <v>3136</v>
      </c>
      <c r="CE337" s="208" t="s">
        <v>3147</v>
      </c>
      <c r="CF337" s="208" t="s">
        <v>3254</v>
      </c>
      <c r="CG337" s="207" t="s">
        <v>3373</v>
      </c>
      <c r="CH337" s="208" t="s">
        <v>3239</v>
      </c>
      <c r="CI337" s="207" t="s">
        <v>3240</v>
      </c>
      <c r="CJ337" s="212" t="s">
        <v>3256</v>
      </c>
      <c r="CK337" s="208" t="s">
        <v>3243</v>
      </c>
      <c r="CL337" s="208" t="s">
        <v>3372</v>
      </c>
      <c r="CO337" s="208" t="s">
        <v>3251</v>
      </c>
      <c r="CP337" s="208" t="s">
        <v>3251</v>
      </c>
    </row>
    <row r="338" spans="1:94">
      <c r="A338">
        <v>163</v>
      </c>
      <c r="B338">
        <v>4</v>
      </c>
      <c r="C338" t="s">
        <v>65</v>
      </c>
      <c r="D338" t="s">
        <v>66</v>
      </c>
      <c r="E338" t="e">
        <f t="shared" si="11"/>
        <v>#REF!</v>
      </c>
      <c r="F338" t="s">
        <v>66</v>
      </c>
      <c r="K338" s="1" t="s">
        <v>256</v>
      </c>
      <c r="L338" s="1">
        <f>VLOOKUP(K338,context!K$2:N$349,3,FALSE)</f>
        <v>0</v>
      </c>
      <c r="M338" s="1">
        <f>VLOOKUP(K338,context!K$2:N$349,4,FALSE)</f>
        <v>-1</v>
      </c>
      <c r="N338" s="205" t="s">
        <v>3164</v>
      </c>
      <c r="O338" s="211" t="s">
        <v>3147</v>
      </c>
      <c r="P338" s="209" t="s">
        <v>3147</v>
      </c>
      <c r="Q338" s="205" t="s">
        <v>3147</v>
      </c>
      <c r="R338" s="72" t="s">
        <v>3144</v>
      </c>
      <c r="S338" s="208" t="s">
        <v>3136</v>
      </c>
      <c r="T338" s="207" t="s">
        <v>3144</v>
      </c>
      <c r="U338" s="207" t="s">
        <v>3146</v>
      </c>
      <c r="V338" s="72" t="s">
        <v>3145</v>
      </c>
      <c r="W338" s="72" t="s">
        <v>3142</v>
      </c>
      <c r="X338" s="210" t="s">
        <v>3139</v>
      </c>
      <c r="Y338" s="209" t="s">
        <v>3139</v>
      </c>
      <c r="Z338" s="206" t="s">
        <v>3152</v>
      </c>
      <c r="AA338" s="211" t="s">
        <v>3147</v>
      </c>
      <c r="AB338" s="207" t="s">
        <v>3152</v>
      </c>
      <c r="AC338" s="207" t="s">
        <v>3147</v>
      </c>
      <c r="AD338" s="207" t="s">
        <v>3146</v>
      </c>
      <c r="AE338" s="210" t="s">
        <v>3171</v>
      </c>
      <c r="AF338" s="210" t="s">
        <v>3173</v>
      </c>
      <c r="AG338" s="72" t="s">
        <v>3163</v>
      </c>
      <c r="AH338" s="72" t="s">
        <v>3160</v>
      </c>
      <c r="AI338" s="72" t="s">
        <v>3160</v>
      </c>
      <c r="AJ338" s="72" t="s">
        <v>3257</v>
      </c>
      <c r="AK338" s="72" t="s">
        <v>3179</v>
      </c>
      <c r="AL338" s="210" t="s">
        <v>3181</v>
      </c>
      <c r="AM338" s="72" t="s">
        <v>3180</v>
      </c>
      <c r="AN338" s="208" t="s">
        <v>3152</v>
      </c>
      <c r="AO338" s="208" t="s">
        <v>3136</v>
      </c>
      <c r="AP338" s="234" t="s">
        <v>3140</v>
      </c>
      <c r="AQ338" s="208" t="s">
        <v>3136</v>
      </c>
      <c r="AR338" s="208" t="s">
        <v>3136</v>
      </c>
      <c r="AS338" s="208" t="s">
        <v>3136</v>
      </c>
      <c r="AT338" s="208" t="s">
        <v>3136</v>
      </c>
      <c r="AU338" s="208" t="s">
        <v>3136</v>
      </c>
      <c r="AV338" s="208" t="s">
        <v>3136</v>
      </c>
      <c r="AW338" s="208" t="s">
        <v>3136</v>
      </c>
      <c r="BH338" s="210" t="s">
        <v>3198</v>
      </c>
      <c r="BI338" s="210" t="s">
        <v>3198</v>
      </c>
      <c r="BJ338" s="208" t="s">
        <v>3198</v>
      </c>
      <c r="BK338" s="208" t="s">
        <v>3198</v>
      </c>
      <c r="BL338" s="208" t="s">
        <v>3198</v>
      </c>
      <c r="BM338" s="208" t="s">
        <v>3198</v>
      </c>
      <c r="BN338" s="208" t="s">
        <v>3201</v>
      </c>
      <c r="BO338" s="208" t="s">
        <v>3259</v>
      </c>
      <c r="BP338" s="208" t="s">
        <v>3201</v>
      </c>
      <c r="BQ338" s="208" t="s">
        <v>3201</v>
      </c>
      <c r="BR338" s="208" t="s">
        <v>3201</v>
      </c>
      <c r="BS338" s="208" t="s">
        <v>3201</v>
      </c>
      <c r="BT338" s="208" t="s">
        <v>3201</v>
      </c>
      <c r="BU338" s="208" t="s">
        <v>3201</v>
      </c>
      <c r="BV338" s="208" t="s">
        <v>3201</v>
      </c>
      <c r="BW338" s="208" t="s">
        <v>3201</v>
      </c>
      <c r="BX338" s="72" t="s">
        <v>3233</v>
      </c>
      <c r="BY338" s="207" t="s">
        <v>3232</v>
      </c>
      <c r="BZ338" s="207" t="s">
        <v>3231</v>
      </c>
      <c r="CA338" s="207" t="s">
        <v>3229</v>
      </c>
      <c r="CB338" s="207" t="s">
        <v>3230</v>
      </c>
      <c r="CC338" s="234" t="s">
        <v>3228</v>
      </c>
      <c r="CD338" s="210" t="s">
        <v>3136</v>
      </c>
      <c r="CE338" s="210" t="s">
        <v>3147</v>
      </c>
      <c r="CF338" s="210" t="s">
        <v>3254</v>
      </c>
      <c r="CG338" s="207" t="s">
        <v>3373</v>
      </c>
      <c r="CH338" s="208" t="s">
        <v>3239</v>
      </c>
      <c r="CI338" s="207" t="s">
        <v>3240</v>
      </c>
      <c r="CJ338" s="212" t="s">
        <v>3256</v>
      </c>
      <c r="CK338" s="208" t="s">
        <v>3243</v>
      </c>
      <c r="CL338" s="208" t="s">
        <v>3372</v>
      </c>
      <c r="CO338" s="208" t="s">
        <v>3251</v>
      </c>
      <c r="CP338" s="208" t="s">
        <v>3251</v>
      </c>
    </row>
    <row r="339" spans="1:94">
      <c r="A339">
        <v>224</v>
      </c>
      <c r="B339">
        <v>4</v>
      </c>
      <c r="C339" t="s">
        <v>65</v>
      </c>
      <c r="D339" t="s">
        <v>66</v>
      </c>
      <c r="E339" t="e">
        <f t="shared" si="11"/>
        <v>#REF!</v>
      </c>
      <c r="F339" t="s">
        <v>66</v>
      </c>
      <c r="K339" s="1" t="s">
        <v>2053</v>
      </c>
      <c r="L339" s="1">
        <f>VLOOKUP(K339,context!K$2:N$349,3,FALSE)</f>
        <v>0</v>
      </c>
      <c r="M339" s="1">
        <f>VLOOKUP(K339,context!K$2:N$349,4,FALSE)</f>
        <v>-1</v>
      </c>
      <c r="N339" s="205" t="s">
        <v>3164</v>
      </c>
      <c r="O339" s="211" t="s">
        <v>3147</v>
      </c>
      <c r="P339" s="209" t="s">
        <v>3147</v>
      </c>
      <c r="Q339" s="205" t="s">
        <v>3147</v>
      </c>
      <c r="R339" s="72" t="s">
        <v>3144</v>
      </c>
      <c r="S339" s="208" t="s">
        <v>3136</v>
      </c>
      <c r="T339" s="207" t="s">
        <v>3144</v>
      </c>
      <c r="U339" s="207" t="s">
        <v>3146</v>
      </c>
      <c r="V339" s="72" t="s">
        <v>3145</v>
      </c>
      <c r="W339" s="72" t="s">
        <v>3142</v>
      </c>
      <c r="X339" s="72" t="s">
        <v>3139</v>
      </c>
      <c r="Y339" s="209" t="s">
        <v>3139</v>
      </c>
      <c r="Z339" s="206" t="s">
        <v>3152</v>
      </c>
      <c r="AA339" s="211" t="s">
        <v>3147</v>
      </c>
      <c r="AB339" s="207" t="s">
        <v>3152</v>
      </c>
      <c r="AC339" s="207" t="s">
        <v>3147</v>
      </c>
      <c r="AD339" s="207" t="s">
        <v>3146</v>
      </c>
      <c r="AE339" s="210" t="s">
        <v>3171</v>
      </c>
      <c r="AF339" s="210" t="s">
        <v>3173</v>
      </c>
      <c r="AG339" s="72" t="s">
        <v>3163</v>
      </c>
      <c r="AH339" s="72" t="s">
        <v>3160</v>
      </c>
      <c r="AI339" s="72" t="s">
        <v>3160</v>
      </c>
      <c r="AJ339" s="72" t="s">
        <v>3257</v>
      </c>
      <c r="AK339" s="72" t="s">
        <v>3179</v>
      </c>
      <c r="AL339" s="210" t="s">
        <v>3181</v>
      </c>
      <c r="AM339" s="72" t="s">
        <v>3180</v>
      </c>
      <c r="AN339" s="208" t="s">
        <v>3152</v>
      </c>
      <c r="AO339" s="208" t="s">
        <v>3136</v>
      </c>
      <c r="AP339" s="234" t="s">
        <v>3140</v>
      </c>
      <c r="AQ339" s="208" t="s">
        <v>3136</v>
      </c>
      <c r="AR339" s="208" t="s">
        <v>3136</v>
      </c>
      <c r="AS339" s="208" t="s">
        <v>3136</v>
      </c>
      <c r="AT339" s="208" t="s">
        <v>3136</v>
      </c>
      <c r="AU339" s="208" t="s">
        <v>3136</v>
      </c>
      <c r="AV339" s="208" t="s">
        <v>3136</v>
      </c>
      <c r="AW339" s="208" t="s">
        <v>3136</v>
      </c>
      <c r="BH339" s="210" t="s">
        <v>3198</v>
      </c>
      <c r="BI339" s="210" t="s">
        <v>3198</v>
      </c>
      <c r="BJ339" s="208" t="s">
        <v>3198</v>
      </c>
      <c r="BK339" s="208" t="s">
        <v>3198</v>
      </c>
      <c r="BL339" s="208" t="s">
        <v>3198</v>
      </c>
      <c r="BM339" s="208" t="s">
        <v>3198</v>
      </c>
      <c r="BN339" s="208" t="s">
        <v>3201</v>
      </c>
      <c r="BO339" s="208" t="s">
        <v>3259</v>
      </c>
      <c r="BP339" s="208" t="s">
        <v>3201</v>
      </c>
      <c r="BQ339" s="208" t="s">
        <v>3201</v>
      </c>
      <c r="BR339" s="208" t="s">
        <v>3201</v>
      </c>
      <c r="BS339" s="208" t="s">
        <v>3201</v>
      </c>
      <c r="BT339" s="208" t="s">
        <v>3201</v>
      </c>
      <c r="BU339" s="208" t="s">
        <v>3201</v>
      </c>
      <c r="BV339" s="208" t="s">
        <v>3201</v>
      </c>
      <c r="BW339" s="208" t="s">
        <v>3201</v>
      </c>
      <c r="BX339" s="72" t="s">
        <v>3233</v>
      </c>
      <c r="BY339" s="207" t="s">
        <v>3232</v>
      </c>
      <c r="BZ339" s="207" t="s">
        <v>3231</v>
      </c>
      <c r="CA339" s="207" t="s">
        <v>3229</v>
      </c>
      <c r="CB339" s="207" t="s">
        <v>3230</v>
      </c>
      <c r="CC339" s="234" t="s">
        <v>3228</v>
      </c>
      <c r="CD339" s="208" t="s">
        <v>3136</v>
      </c>
      <c r="CE339" s="208" t="s">
        <v>3147</v>
      </c>
      <c r="CF339" s="208" t="s">
        <v>3254</v>
      </c>
      <c r="CG339" s="207" t="s">
        <v>3373</v>
      </c>
      <c r="CH339" s="208" t="s">
        <v>3239</v>
      </c>
      <c r="CI339" s="207" t="s">
        <v>3240</v>
      </c>
      <c r="CJ339" s="212" t="s">
        <v>3256</v>
      </c>
      <c r="CK339" s="208" t="s">
        <v>3243</v>
      </c>
      <c r="CL339" s="208" t="s">
        <v>3372</v>
      </c>
      <c r="CO339" s="208" t="s">
        <v>3251</v>
      </c>
      <c r="CP339" s="208" t="s">
        <v>3251</v>
      </c>
    </row>
    <row r="340" spans="1:94">
      <c r="A340">
        <v>30</v>
      </c>
      <c r="B340">
        <v>2</v>
      </c>
      <c r="C340" t="s">
        <v>688</v>
      </c>
      <c r="D340" t="s">
        <v>235</v>
      </c>
      <c r="E340" t="e">
        <f t="shared" si="11"/>
        <v>#REF!</v>
      </c>
      <c r="F340" t="s">
        <v>235</v>
      </c>
      <c r="K340" s="1" t="s">
        <v>763</v>
      </c>
      <c r="L340" s="1">
        <f>VLOOKUP(K340,context!K$2:N$349,3,FALSE)</f>
        <v>0</v>
      </c>
      <c r="M340" s="1">
        <f>VLOOKUP(K340,context!K$2:N$349,4,FALSE)</f>
        <v>-2</v>
      </c>
      <c r="N340" s="205" t="s">
        <v>3164</v>
      </c>
      <c r="O340" s="211" t="s">
        <v>3147</v>
      </c>
      <c r="P340" s="209" t="s">
        <v>3147</v>
      </c>
      <c r="Q340" s="205" t="s">
        <v>3147</v>
      </c>
      <c r="R340" s="72" t="s">
        <v>3144</v>
      </c>
      <c r="T340" s="210" t="s">
        <v>3144</v>
      </c>
      <c r="U340" s="208" t="s">
        <v>3146</v>
      </c>
      <c r="W340" s="72"/>
      <c r="Y340" s="208" t="s">
        <v>3139</v>
      </c>
      <c r="Z340" s="209" t="s">
        <v>3152</v>
      </c>
      <c r="AK340" s="72" t="s">
        <v>3179</v>
      </c>
      <c r="AL340" s="210" t="s">
        <v>3181</v>
      </c>
      <c r="AM340" s="72" t="s">
        <v>3180</v>
      </c>
      <c r="AP340"/>
      <c r="BH340" s="210" t="s">
        <v>3198</v>
      </c>
      <c r="BI340" s="210" t="s">
        <v>3198</v>
      </c>
      <c r="BJ340" s="208" t="s">
        <v>3198</v>
      </c>
      <c r="BK340" s="208" t="s">
        <v>3198</v>
      </c>
      <c r="BL340" s="208" t="s">
        <v>3198</v>
      </c>
      <c r="BM340" s="208" t="s">
        <v>3198</v>
      </c>
      <c r="BN340" s="208" t="s">
        <v>3201</v>
      </c>
      <c r="BO340" s="208" t="s">
        <v>3259</v>
      </c>
      <c r="BP340" s="208" t="s">
        <v>3201</v>
      </c>
      <c r="BQ340" s="208" t="s">
        <v>3201</v>
      </c>
      <c r="BR340" s="208" t="s">
        <v>3201</v>
      </c>
      <c r="BS340" s="208" t="s">
        <v>3201</v>
      </c>
      <c r="BT340" s="208" t="s">
        <v>3201</v>
      </c>
      <c r="BU340" s="208" t="s">
        <v>3201</v>
      </c>
      <c r="BV340" s="208" t="s">
        <v>3201</v>
      </c>
      <c r="BW340" s="208" t="s">
        <v>3201</v>
      </c>
      <c r="BX340" s="72" t="s">
        <v>3233</v>
      </c>
      <c r="BY340" s="207" t="s">
        <v>3232</v>
      </c>
      <c r="BZ340" s="207" t="s">
        <v>3231</v>
      </c>
      <c r="CA340" s="207" t="s">
        <v>3229</v>
      </c>
      <c r="CB340" s="207" t="s">
        <v>3230</v>
      </c>
      <c r="CC340" s="234" t="s">
        <v>3228</v>
      </c>
      <c r="CD340" s="208" t="s">
        <v>3136</v>
      </c>
      <c r="CE340" s="208" t="s">
        <v>3147</v>
      </c>
      <c r="CF340" s="208" t="s">
        <v>3254</v>
      </c>
      <c r="CG340" s="207" t="s">
        <v>3373</v>
      </c>
      <c r="CH340" s="208" t="s">
        <v>3239</v>
      </c>
      <c r="CI340" s="207" t="s">
        <v>3240</v>
      </c>
      <c r="CJ340" s="212" t="s">
        <v>3256</v>
      </c>
      <c r="CK340" s="208" t="s">
        <v>3243</v>
      </c>
      <c r="CL340" s="208" t="s">
        <v>3372</v>
      </c>
      <c r="CO340" s="208" t="s">
        <v>3251</v>
      </c>
      <c r="CP340" s="208" t="s">
        <v>3251</v>
      </c>
    </row>
    <row r="341" spans="1:94">
      <c r="A341">
        <v>32</v>
      </c>
      <c r="B341">
        <v>2</v>
      </c>
      <c r="C341" t="s">
        <v>688</v>
      </c>
      <c r="D341" t="s">
        <v>235</v>
      </c>
      <c r="E341" t="e">
        <f t="shared" ref="E341:E365" si="12">IF(F341=F340,E340,E340+1)</f>
        <v>#REF!</v>
      </c>
      <c r="F341" t="s">
        <v>235</v>
      </c>
      <c r="K341" s="1" t="s">
        <v>746</v>
      </c>
      <c r="L341" s="1" t="e">
        <f>VLOOKUP(K341,context!K$2:N$349,3,FALSE)</f>
        <v>#N/A</v>
      </c>
      <c r="M341" s="1" t="e">
        <f>VLOOKUP(K341,context!K$2:N$349,4,FALSE)</f>
        <v>#N/A</v>
      </c>
      <c r="N341" s="205" t="s">
        <v>3164</v>
      </c>
      <c r="O341" s="211" t="s">
        <v>3147</v>
      </c>
      <c r="P341" s="209" t="s">
        <v>3147</v>
      </c>
      <c r="Q341" s="205" t="s">
        <v>3147</v>
      </c>
      <c r="Y341" s="208" t="s">
        <v>3139</v>
      </c>
      <c r="Z341" s="209" t="s">
        <v>3152</v>
      </c>
      <c r="AP341"/>
      <c r="BH341" s="210" t="s">
        <v>3198</v>
      </c>
      <c r="BI341" s="210" t="s">
        <v>3198</v>
      </c>
      <c r="BJ341" s="208" t="s">
        <v>3198</v>
      </c>
      <c r="BK341" s="208" t="s">
        <v>3198</v>
      </c>
      <c r="BL341" s="208" t="s">
        <v>3198</v>
      </c>
      <c r="BM341" s="208" t="s">
        <v>3198</v>
      </c>
      <c r="BN341" s="208" t="s">
        <v>3201</v>
      </c>
      <c r="BO341" s="208" t="s">
        <v>3259</v>
      </c>
      <c r="BP341" s="208" t="s">
        <v>3201</v>
      </c>
      <c r="BQ341" s="208" t="s">
        <v>3201</v>
      </c>
      <c r="BR341" s="208" t="s">
        <v>3201</v>
      </c>
      <c r="BS341" s="208" t="s">
        <v>3201</v>
      </c>
      <c r="BT341" s="208" t="s">
        <v>3201</v>
      </c>
      <c r="BU341" s="208" t="s">
        <v>3201</v>
      </c>
      <c r="BV341" s="208" t="s">
        <v>3201</v>
      </c>
      <c r="BW341" s="208" t="s">
        <v>3201</v>
      </c>
      <c r="BX341" s="72" t="s">
        <v>3233</v>
      </c>
      <c r="BY341" s="207" t="s">
        <v>3232</v>
      </c>
      <c r="BZ341" s="207" t="s">
        <v>3231</v>
      </c>
      <c r="CA341" s="207" t="s">
        <v>3229</v>
      </c>
      <c r="CB341" s="207" t="s">
        <v>3230</v>
      </c>
      <c r="CC341" s="234" t="s">
        <v>3228</v>
      </c>
      <c r="CD341" s="208" t="s">
        <v>3136</v>
      </c>
      <c r="CE341" s="208" t="s">
        <v>3147</v>
      </c>
      <c r="CF341" s="208" t="s">
        <v>3254</v>
      </c>
      <c r="CG341" s="207" t="s">
        <v>3373</v>
      </c>
      <c r="CH341" s="208" t="s">
        <v>3239</v>
      </c>
      <c r="CI341" s="208" t="s">
        <v>3240</v>
      </c>
      <c r="CJ341" s="212" t="s">
        <v>3256</v>
      </c>
      <c r="CK341" s="208" t="s">
        <v>3243</v>
      </c>
      <c r="CL341" s="208" t="s">
        <v>3372</v>
      </c>
      <c r="CO341" s="208" t="s">
        <v>3251</v>
      </c>
      <c r="CP341" s="208" t="s">
        <v>3251</v>
      </c>
    </row>
    <row r="342" spans="1:94">
      <c r="A342">
        <v>33</v>
      </c>
      <c r="B342">
        <v>2</v>
      </c>
      <c r="C342" t="s">
        <v>688</v>
      </c>
      <c r="D342" t="s">
        <v>235</v>
      </c>
      <c r="E342" t="e">
        <f t="shared" si="12"/>
        <v>#REF!</v>
      </c>
      <c r="F342" t="s">
        <v>235</v>
      </c>
      <c r="K342" s="1" t="s">
        <v>2346</v>
      </c>
      <c r="L342" s="1">
        <f>VLOOKUP(K342,context!K$2:N$349,3,FALSE)</f>
        <v>0</v>
      </c>
      <c r="M342" s="1">
        <f>VLOOKUP(K342,context!K$2:N$349,4,FALSE)</f>
        <v>-2</v>
      </c>
      <c r="N342" s="205" t="s">
        <v>3164</v>
      </c>
      <c r="O342" s="211" t="s">
        <v>3147</v>
      </c>
      <c r="P342" s="209" t="s">
        <v>3147</v>
      </c>
      <c r="Q342" s="205" t="s">
        <v>3147</v>
      </c>
      <c r="Y342" s="208" t="s">
        <v>3139</v>
      </c>
      <c r="Z342" s="209" t="s">
        <v>3152</v>
      </c>
      <c r="AP342"/>
      <c r="BH342" s="210" t="s">
        <v>3198</v>
      </c>
      <c r="BI342" s="210" t="s">
        <v>3198</v>
      </c>
      <c r="BJ342" s="208" t="s">
        <v>3198</v>
      </c>
      <c r="BK342" s="208" t="s">
        <v>3198</v>
      </c>
      <c r="BL342" s="208" t="s">
        <v>3198</v>
      </c>
      <c r="BM342" s="208" t="s">
        <v>3198</v>
      </c>
      <c r="BN342" s="208" t="s">
        <v>3201</v>
      </c>
      <c r="BO342" s="208" t="s">
        <v>3259</v>
      </c>
      <c r="BP342" s="208" t="s">
        <v>3201</v>
      </c>
      <c r="BQ342" s="208" t="s">
        <v>3201</v>
      </c>
      <c r="BR342" s="208" t="s">
        <v>3201</v>
      </c>
      <c r="BS342" s="208" t="s">
        <v>3201</v>
      </c>
      <c r="BT342" s="208" t="s">
        <v>3201</v>
      </c>
      <c r="BU342" s="208" t="s">
        <v>3201</v>
      </c>
      <c r="BV342" s="208" t="s">
        <v>3201</v>
      </c>
      <c r="BW342" s="208" t="s">
        <v>3201</v>
      </c>
      <c r="BX342" s="72" t="s">
        <v>3233</v>
      </c>
      <c r="BY342" s="207" t="s">
        <v>3232</v>
      </c>
      <c r="BZ342" s="207" t="s">
        <v>3231</v>
      </c>
      <c r="CA342" s="207" t="s">
        <v>3229</v>
      </c>
      <c r="CB342" s="207" t="s">
        <v>3230</v>
      </c>
      <c r="CC342" s="234" t="s">
        <v>3228</v>
      </c>
      <c r="CD342" s="208" t="s">
        <v>3136</v>
      </c>
      <c r="CE342" s="208" t="s">
        <v>3147</v>
      </c>
      <c r="CF342" s="208" t="s">
        <v>3254</v>
      </c>
      <c r="CG342" s="207" t="s">
        <v>3373</v>
      </c>
      <c r="CH342" s="208" t="s">
        <v>3239</v>
      </c>
      <c r="CI342" s="208" t="s">
        <v>3240</v>
      </c>
      <c r="CJ342" s="212" t="s">
        <v>3256</v>
      </c>
      <c r="CK342" s="208" t="s">
        <v>3243</v>
      </c>
      <c r="CL342" s="208" t="s">
        <v>3372</v>
      </c>
      <c r="CO342" s="208" t="s">
        <v>3251</v>
      </c>
      <c r="CP342" s="208" t="s">
        <v>3251</v>
      </c>
    </row>
    <row r="343" spans="1:94">
      <c r="A343">
        <v>38</v>
      </c>
      <c r="B343">
        <v>2</v>
      </c>
      <c r="C343" t="s">
        <v>688</v>
      </c>
      <c r="D343" t="s">
        <v>418</v>
      </c>
      <c r="E343" t="e">
        <f t="shared" si="12"/>
        <v>#REF!</v>
      </c>
      <c r="F343" t="s">
        <v>418</v>
      </c>
      <c r="K343" s="1" t="s">
        <v>165</v>
      </c>
      <c r="L343" s="1">
        <f>VLOOKUP(K343,context!K$2:N$349,3,FALSE)</f>
        <v>0</v>
      </c>
      <c r="M343" s="1">
        <f>VLOOKUP(K343,context!K$2:N$349,4,FALSE)</f>
        <v>-2</v>
      </c>
      <c r="N343" s="205" t="s">
        <v>3164</v>
      </c>
      <c r="O343" s="211" t="s">
        <v>3147</v>
      </c>
      <c r="P343" s="209" t="s">
        <v>3147</v>
      </c>
      <c r="Q343" s="205" t="s">
        <v>3147</v>
      </c>
      <c r="Y343" s="208" t="s">
        <v>3139</v>
      </c>
      <c r="Z343" s="209" t="s">
        <v>3152</v>
      </c>
      <c r="AP343"/>
      <c r="BH343" s="210" t="s">
        <v>3198</v>
      </c>
      <c r="BI343" s="210" t="s">
        <v>3198</v>
      </c>
      <c r="BJ343" s="208" t="s">
        <v>3198</v>
      </c>
      <c r="BK343" s="208" t="s">
        <v>3198</v>
      </c>
      <c r="BL343" s="208" t="s">
        <v>3198</v>
      </c>
      <c r="BM343" s="208" t="s">
        <v>3198</v>
      </c>
      <c r="BN343" s="208" t="s">
        <v>3201</v>
      </c>
      <c r="BO343" s="208" t="s">
        <v>3259</v>
      </c>
      <c r="BP343" s="208" t="s">
        <v>3201</v>
      </c>
      <c r="BQ343" s="208" t="s">
        <v>3201</v>
      </c>
      <c r="BR343" s="208" t="s">
        <v>3201</v>
      </c>
      <c r="BS343" s="208" t="s">
        <v>3201</v>
      </c>
      <c r="BT343" s="208" t="s">
        <v>3201</v>
      </c>
      <c r="BU343" s="208" t="s">
        <v>3201</v>
      </c>
      <c r="BV343" s="208" t="s">
        <v>3201</v>
      </c>
      <c r="BW343" s="208" t="s">
        <v>3201</v>
      </c>
      <c r="BX343" s="72" t="s">
        <v>3233</v>
      </c>
      <c r="BY343" s="207" t="s">
        <v>3232</v>
      </c>
      <c r="BZ343" s="207" t="s">
        <v>3231</v>
      </c>
      <c r="CA343" s="207" t="s">
        <v>3229</v>
      </c>
      <c r="CB343" s="207" t="s">
        <v>3230</v>
      </c>
      <c r="CC343" s="234" t="s">
        <v>3228</v>
      </c>
      <c r="CD343" s="208" t="s">
        <v>3136</v>
      </c>
      <c r="CE343" s="208" t="s">
        <v>3147</v>
      </c>
      <c r="CF343" s="208" t="s">
        <v>3254</v>
      </c>
      <c r="CG343" s="207" t="s">
        <v>3373</v>
      </c>
      <c r="CH343" s="208" t="s">
        <v>3239</v>
      </c>
      <c r="CI343" s="208" t="s">
        <v>3240</v>
      </c>
      <c r="CJ343" s="212" t="s">
        <v>3256</v>
      </c>
      <c r="CK343" s="208" t="s">
        <v>3243</v>
      </c>
      <c r="CL343" s="208" t="s">
        <v>3372</v>
      </c>
      <c r="CO343" s="208" t="s">
        <v>3251</v>
      </c>
      <c r="CP343" s="208" t="s">
        <v>3251</v>
      </c>
    </row>
    <row r="344" spans="1:94">
      <c r="A344">
        <v>46</v>
      </c>
      <c r="B344">
        <v>2</v>
      </c>
      <c r="C344" t="s">
        <v>688</v>
      </c>
      <c r="E344" t="e">
        <f t="shared" si="12"/>
        <v>#REF!</v>
      </c>
      <c r="F344" t="s">
        <v>145</v>
      </c>
      <c r="K344" s="1" t="s">
        <v>888</v>
      </c>
      <c r="L344" s="1">
        <f>VLOOKUP(K344,context!K$2:N$349,3,FALSE)</f>
        <v>0</v>
      </c>
      <c r="M344" s="1">
        <f>VLOOKUP(K344,context!K$2:N$349,4,FALSE)</f>
        <v>-2</v>
      </c>
      <c r="N344" s="205" t="s">
        <v>3164</v>
      </c>
      <c r="O344" s="211" t="s">
        <v>3147</v>
      </c>
      <c r="P344" s="209" t="s">
        <v>3147</v>
      </c>
      <c r="Q344" s="205" t="s">
        <v>3147</v>
      </c>
      <c r="Y344" s="208" t="s">
        <v>3139</v>
      </c>
      <c r="Z344" s="209" t="s">
        <v>3152</v>
      </c>
      <c r="AP344"/>
      <c r="BH344" s="210" t="s">
        <v>3198</v>
      </c>
      <c r="BI344" s="210" t="s">
        <v>3198</v>
      </c>
      <c r="BJ344" s="208" t="s">
        <v>3198</v>
      </c>
      <c r="BK344" s="208" t="s">
        <v>3198</v>
      </c>
      <c r="BL344" s="208" t="s">
        <v>3198</v>
      </c>
      <c r="BM344" s="208" t="s">
        <v>3198</v>
      </c>
      <c r="BN344" s="208" t="s">
        <v>3201</v>
      </c>
      <c r="BO344" s="208" t="s">
        <v>3259</v>
      </c>
      <c r="BP344" s="208" t="s">
        <v>3201</v>
      </c>
      <c r="BQ344" s="208" t="s">
        <v>3201</v>
      </c>
      <c r="BR344" s="208" t="s">
        <v>3201</v>
      </c>
      <c r="BS344" s="208" t="s">
        <v>3201</v>
      </c>
      <c r="BT344" s="208" t="s">
        <v>3201</v>
      </c>
      <c r="BU344" s="208" t="s">
        <v>3201</v>
      </c>
      <c r="BV344" s="208" t="s">
        <v>3201</v>
      </c>
      <c r="BW344" s="208" t="s">
        <v>3201</v>
      </c>
      <c r="BX344" s="72" t="s">
        <v>3233</v>
      </c>
      <c r="BY344" s="207" t="s">
        <v>3232</v>
      </c>
      <c r="BZ344" s="207" t="s">
        <v>3231</v>
      </c>
      <c r="CA344" s="207" t="s">
        <v>3229</v>
      </c>
      <c r="CB344" s="207" t="s">
        <v>3230</v>
      </c>
      <c r="CC344" s="234" t="s">
        <v>3228</v>
      </c>
      <c r="CD344" s="208" t="s">
        <v>3136</v>
      </c>
      <c r="CE344" s="208" t="s">
        <v>3147</v>
      </c>
      <c r="CF344" s="208" t="s">
        <v>3254</v>
      </c>
      <c r="CG344" s="207" t="s">
        <v>3373</v>
      </c>
      <c r="CH344" s="208" t="s">
        <v>3239</v>
      </c>
      <c r="CI344" s="208" t="s">
        <v>3240</v>
      </c>
      <c r="CJ344" s="212" t="s">
        <v>3256</v>
      </c>
      <c r="CK344" s="208" t="s">
        <v>3243</v>
      </c>
      <c r="CL344" s="208" t="s">
        <v>3372</v>
      </c>
      <c r="CO344" s="208" t="s">
        <v>3251</v>
      </c>
      <c r="CP344" s="208" t="s">
        <v>3251</v>
      </c>
    </row>
    <row r="345" spans="1:94">
      <c r="A345">
        <v>47</v>
      </c>
      <c r="B345">
        <v>2</v>
      </c>
      <c r="C345" t="s">
        <v>688</v>
      </c>
      <c r="E345" t="e">
        <f t="shared" si="12"/>
        <v>#REF!</v>
      </c>
      <c r="F345" t="s">
        <v>235</v>
      </c>
      <c r="K345" s="1" t="s">
        <v>2325</v>
      </c>
      <c r="L345" s="1">
        <f>VLOOKUP(K345,context!K$2:N$349,3,FALSE)</f>
        <v>0</v>
      </c>
      <c r="M345" s="1">
        <f>VLOOKUP(K345,context!K$2:N$349,4,FALSE)</f>
        <v>-2</v>
      </c>
      <c r="N345" s="205" t="s">
        <v>3164</v>
      </c>
      <c r="O345" s="211" t="s">
        <v>3147</v>
      </c>
      <c r="P345" s="209" t="s">
        <v>3147</v>
      </c>
      <c r="Q345" s="205" t="s">
        <v>3147</v>
      </c>
      <c r="Y345" s="208" t="s">
        <v>3139</v>
      </c>
      <c r="Z345" s="209" t="s">
        <v>3152</v>
      </c>
      <c r="AP345"/>
      <c r="BH345" s="210" t="s">
        <v>3198</v>
      </c>
      <c r="BI345" s="210" t="s">
        <v>3198</v>
      </c>
      <c r="BJ345" s="208" t="s">
        <v>3198</v>
      </c>
      <c r="BK345" s="208" t="s">
        <v>3198</v>
      </c>
      <c r="BL345" s="208" t="s">
        <v>3198</v>
      </c>
      <c r="BM345" s="208" t="s">
        <v>3198</v>
      </c>
      <c r="BN345" s="208" t="s">
        <v>3201</v>
      </c>
      <c r="BO345" s="208" t="s">
        <v>3259</v>
      </c>
      <c r="BP345" s="208" t="s">
        <v>3201</v>
      </c>
      <c r="BQ345" s="208" t="s">
        <v>3201</v>
      </c>
      <c r="BR345" s="208" t="s">
        <v>3201</v>
      </c>
      <c r="BS345" s="208" t="s">
        <v>3201</v>
      </c>
      <c r="BT345" s="208" t="s">
        <v>3201</v>
      </c>
      <c r="BU345" s="208" t="s">
        <v>3201</v>
      </c>
      <c r="BV345" s="208" t="s">
        <v>3201</v>
      </c>
      <c r="BW345" s="208" t="s">
        <v>3201</v>
      </c>
      <c r="BX345" s="72" t="s">
        <v>3233</v>
      </c>
      <c r="BY345" s="207" t="s">
        <v>3232</v>
      </c>
      <c r="BZ345" s="207" t="s">
        <v>3231</v>
      </c>
      <c r="CA345" s="207" t="s">
        <v>3229</v>
      </c>
      <c r="CB345" s="207" t="s">
        <v>3230</v>
      </c>
      <c r="CC345" s="234" t="s">
        <v>3228</v>
      </c>
      <c r="CD345" s="208" t="s">
        <v>3136</v>
      </c>
      <c r="CE345" s="208" t="s">
        <v>3147</v>
      </c>
      <c r="CF345" s="208" t="s">
        <v>3254</v>
      </c>
      <c r="CG345" s="207" t="s">
        <v>3373</v>
      </c>
      <c r="CH345" s="208" t="s">
        <v>3239</v>
      </c>
      <c r="CI345" s="208" t="s">
        <v>3240</v>
      </c>
      <c r="CJ345" s="212" t="s">
        <v>3256</v>
      </c>
      <c r="CK345" s="208" t="s">
        <v>3243</v>
      </c>
      <c r="CL345" s="208" t="s">
        <v>3372</v>
      </c>
      <c r="CO345" s="208" t="s">
        <v>3251</v>
      </c>
      <c r="CP345" s="208" t="s">
        <v>3251</v>
      </c>
    </row>
    <row r="346" spans="1:94">
      <c r="A346">
        <v>49</v>
      </c>
      <c r="B346">
        <v>2</v>
      </c>
      <c r="C346" t="s">
        <v>688</v>
      </c>
      <c r="E346" t="e">
        <f t="shared" si="12"/>
        <v>#REF!</v>
      </c>
      <c r="F346" t="s">
        <v>145</v>
      </c>
      <c r="K346" s="1" t="s">
        <v>686</v>
      </c>
      <c r="L346" s="1">
        <f>VLOOKUP(K346,context!K$2:N$349,3,FALSE)</f>
        <v>0</v>
      </c>
      <c r="M346" s="1">
        <f>VLOOKUP(K346,context!K$2:N$349,4,FALSE)</f>
        <v>-2</v>
      </c>
      <c r="N346" s="205" t="s">
        <v>3164</v>
      </c>
      <c r="O346" s="211" t="s">
        <v>3147</v>
      </c>
      <c r="P346" s="209" t="s">
        <v>3147</v>
      </c>
      <c r="Q346" s="205" t="s">
        <v>3147</v>
      </c>
      <c r="Y346" s="208" t="s">
        <v>3139</v>
      </c>
      <c r="Z346" s="209" t="s">
        <v>3152</v>
      </c>
      <c r="AP346"/>
      <c r="BH346" s="210" t="s">
        <v>3198</v>
      </c>
      <c r="BI346" s="210" t="s">
        <v>3198</v>
      </c>
      <c r="BJ346" s="208" t="s">
        <v>3198</v>
      </c>
      <c r="BK346" s="208" t="s">
        <v>3198</v>
      </c>
      <c r="BL346" s="208" t="s">
        <v>3198</v>
      </c>
      <c r="BM346" s="208" t="s">
        <v>3198</v>
      </c>
      <c r="BN346" s="208" t="s">
        <v>3201</v>
      </c>
      <c r="BO346" s="208" t="s">
        <v>3259</v>
      </c>
      <c r="BP346" s="208" t="s">
        <v>3201</v>
      </c>
      <c r="BQ346" s="208" t="s">
        <v>3201</v>
      </c>
      <c r="BR346" s="208" t="s">
        <v>3201</v>
      </c>
      <c r="BS346" s="208" t="s">
        <v>3201</v>
      </c>
      <c r="BT346" s="208" t="s">
        <v>3201</v>
      </c>
      <c r="BU346" s="208" t="s">
        <v>3201</v>
      </c>
      <c r="BV346" s="208" t="s">
        <v>3201</v>
      </c>
      <c r="BW346" s="208" t="s">
        <v>3201</v>
      </c>
      <c r="BX346" s="72" t="s">
        <v>3233</v>
      </c>
      <c r="BY346" s="207" t="s">
        <v>3232</v>
      </c>
      <c r="BZ346" s="207" t="s">
        <v>3231</v>
      </c>
      <c r="CA346" s="207" t="s">
        <v>3229</v>
      </c>
      <c r="CB346" s="207" t="s">
        <v>3230</v>
      </c>
      <c r="CC346" s="234" t="s">
        <v>3228</v>
      </c>
      <c r="CD346" s="208" t="s">
        <v>3136</v>
      </c>
      <c r="CE346" s="208" t="s">
        <v>3147</v>
      </c>
      <c r="CF346" s="208" t="s">
        <v>3254</v>
      </c>
      <c r="CG346" s="207" t="s">
        <v>3373</v>
      </c>
      <c r="CH346" s="208" t="s">
        <v>3239</v>
      </c>
      <c r="CI346" s="208" t="s">
        <v>3240</v>
      </c>
      <c r="CJ346" s="212" t="s">
        <v>3256</v>
      </c>
      <c r="CK346" s="208" t="s">
        <v>3243</v>
      </c>
      <c r="CL346" s="208" t="s">
        <v>3372</v>
      </c>
      <c r="CO346" s="208" t="s">
        <v>3251</v>
      </c>
      <c r="CP346" s="208" t="s">
        <v>3251</v>
      </c>
    </row>
    <row r="347" spans="1:94">
      <c r="A347">
        <v>54</v>
      </c>
      <c r="B347">
        <v>2</v>
      </c>
      <c r="C347" t="s">
        <v>688</v>
      </c>
      <c r="D347" t="s">
        <v>66</v>
      </c>
      <c r="E347" t="e">
        <f t="shared" si="12"/>
        <v>#REF!</v>
      </c>
      <c r="F347" t="s">
        <v>66</v>
      </c>
      <c r="K347" s="1" t="s">
        <v>760</v>
      </c>
      <c r="L347" s="1">
        <f>VLOOKUP(K347,context!K$2:N$349,3,FALSE)</f>
        <v>0</v>
      </c>
      <c r="M347" s="1">
        <f>VLOOKUP(K347,context!K$2:N$349,4,FALSE)</f>
        <v>-2</v>
      </c>
      <c r="N347" s="205" t="s">
        <v>3164</v>
      </c>
      <c r="O347" s="211" t="s">
        <v>3147</v>
      </c>
      <c r="P347" s="209" t="s">
        <v>3147</v>
      </c>
      <c r="Q347" s="205" t="s">
        <v>3147</v>
      </c>
      <c r="Y347" s="208" t="s">
        <v>3139</v>
      </c>
      <c r="Z347" s="209" t="s">
        <v>3152</v>
      </c>
      <c r="AP347"/>
      <c r="BH347" s="210" t="s">
        <v>3198</v>
      </c>
      <c r="BI347" s="210" t="s">
        <v>3198</v>
      </c>
      <c r="BJ347" s="208" t="s">
        <v>3198</v>
      </c>
      <c r="BK347" s="208" t="s">
        <v>3198</v>
      </c>
      <c r="BL347" s="208" t="s">
        <v>3198</v>
      </c>
      <c r="BM347" s="208" t="s">
        <v>3198</v>
      </c>
      <c r="BN347" s="208" t="s">
        <v>3201</v>
      </c>
      <c r="BO347" s="208" t="s">
        <v>3259</v>
      </c>
      <c r="BP347" s="208" t="s">
        <v>3201</v>
      </c>
      <c r="BQ347" s="208" t="s">
        <v>3201</v>
      </c>
      <c r="BR347" s="208" t="s">
        <v>3201</v>
      </c>
      <c r="BS347" s="208" t="s">
        <v>3201</v>
      </c>
      <c r="BT347" s="208" t="s">
        <v>3201</v>
      </c>
      <c r="BU347" s="208" t="s">
        <v>3201</v>
      </c>
      <c r="BV347" s="208" t="s">
        <v>3201</v>
      </c>
      <c r="BW347" s="208" t="s">
        <v>3201</v>
      </c>
      <c r="BX347" s="72" t="s">
        <v>3233</v>
      </c>
      <c r="BY347" s="207" t="s">
        <v>3232</v>
      </c>
      <c r="BZ347" s="207" t="s">
        <v>3231</v>
      </c>
      <c r="CA347" s="207" t="s">
        <v>3229</v>
      </c>
      <c r="CB347" s="207" t="s">
        <v>3230</v>
      </c>
      <c r="CC347" s="234" t="s">
        <v>3228</v>
      </c>
      <c r="CD347" s="208" t="s">
        <v>3136</v>
      </c>
      <c r="CE347" s="208" t="s">
        <v>3147</v>
      </c>
      <c r="CF347" s="208" t="s">
        <v>3254</v>
      </c>
      <c r="CG347" s="207" t="s">
        <v>3373</v>
      </c>
      <c r="CH347" s="208" t="s">
        <v>3239</v>
      </c>
      <c r="CI347" s="208" t="s">
        <v>3240</v>
      </c>
      <c r="CJ347" s="212" t="s">
        <v>3256</v>
      </c>
      <c r="CK347" s="208" t="s">
        <v>3243</v>
      </c>
      <c r="CL347" s="208" t="s">
        <v>3372</v>
      </c>
      <c r="CO347" s="208" t="s">
        <v>3251</v>
      </c>
      <c r="CP347" s="208" t="s">
        <v>3251</v>
      </c>
    </row>
    <row r="348" spans="1:94">
      <c r="A348">
        <v>70</v>
      </c>
      <c r="B348">
        <v>3</v>
      </c>
      <c r="C348" t="s">
        <v>189</v>
      </c>
      <c r="D348" t="s">
        <v>866</v>
      </c>
      <c r="E348" t="e">
        <f t="shared" si="12"/>
        <v>#REF!</v>
      </c>
      <c r="F348" t="s">
        <v>195</v>
      </c>
      <c r="K348" s="1" t="s">
        <v>889</v>
      </c>
      <c r="L348" s="1">
        <f>VLOOKUP(K348,context!K$2:N$349,3,FALSE)</f>
        <v>0</v>
      </c>
      <c r="M348" s="1">
        <f>VLOOKUP(K348,context!K$2:N$349,4,FALSE)</f>
        <v>-2</v>
      </c>
      <c r="N348" s="205" t="s">
        <v>3164</v>
      </c>
      <c r="O348" s="211" t="s">
        <v>3147</v>
      </c>
      <c r="P348" s="209" t="s">
        <v>3147</v>
      </c>
      <c r="Q348" s="205" t="s">
        <v>3147</v>
      </c>
      <c r="Y348" s="208" t="s">
        <v>3139</v>
      </c>
      <c r="Z348" s="209" t="s">
        <v>3152</v>
      </c>
      <c r="AP348"/>
      <c r="BH348" s="210" t="s">
        <v>3198</v>
      </c>
      <c r="BI348" s="210" t="s">
        <v>3198</v>
      </c>
      <c r="BJ348" s="208" t="s">
        <v>3198</v>
      </c>
      <c r="BK348" s="208" t="s">
        <v>3198</v>
      </c>
      <c r="BL348" s="208" t="s">
        <v>3198</v>
      </c>
      <c r="BM348" s="208" t="s">
        <v>3198</v>
      </c>
      <c r="BN348" s="208" t="s">
        <v>3201</v>
      </c>
      <c r="BO348" s="208" t="s">
        <v>3259</v>
      </c>
      <c r="BP348" s="208" t="s">
        <v>3201</v>
      </c>
      <c r="BQ348" s="208" t="s">
        <v>3201</v>
      </c>
      <c r="BR348" s="208" t="s">
        <v>3201</v>
      </c>
      <c r="BS348" s="208" t="s">
        <v>3201</v>
      </c>
      <c r="BT348" s="208" t="s">
        <v>3201</v>
      </c>
      <c r="BU348" s="208" t="s">
        <v>3201</v>
      </c>
      <c r="BV348" s="208" t="s">
        <v>3201</v>
      </c>
      <c r="BW348" s="208" t="s">
        <v>3201</v>
      </c>
      <c r="BX348" s="72" t="s">
        <v>3233</v>
      </c>
      <c r="BY348" s="207" t="s">
        <v>3232</v>
      </c>
      <c r="BZ348" s="207" t="s">
        <v>3231</v>
      </c>
      <c r="CA348" s="207" t="s">
        <v>3229</v>
      </c>
      <c r="CB348" s="207" t="s">
        <v>3230</v>
      </c>
      <c r="CC348" s="234" t="s">
        <v>3228</v>
      </c>
      <c r="CD348" s="208" t="s">
        <v>3136</v>
      </c>
      <c r="CE348" s="208" t="s">
        <v>3147</v>
      </c>
      <c r="CF348" s="208" t="s">
        <v>3254</v>
      </c>
      <c r="CG348" s="207" t="s">
        <v>3373</v>
      </c>
      <c r="CH348" s="208" t="s">
        <v>3239</v>
      </c>
      <c r="CI348" s="208" t="s">
        <v>3240</v>
      </c>
      <c r="CJ348" s="212" t="s">
        <v>3256</v>
      </c>
      <c r="CK348" s="208" t="s">
        <v>3243</v>
      </c>
      <c r="CL348" s="208" t="s">
        <v>3372</v>
      </c>
      <c r="CO348" s="208" t="s">
        <v>3251</v>
      </c>
      <c r="CP348" s="208" t="s">
        <v>3251</v>
      </c>
    </row>
    <row r="349" spans="1:94">
      <c r="A349">
        <v>123</v>
      </c>
      <c r="B349">
        <v>4</v>
      </c>
      <c r="C349" t="s">
        <v>65</v>
      </c>
      <c r="E349" t="e">
        <f t="shared" si="12"/>
        <v>#REF!</v>
      </c>
      <c r="F349" t="s">
        <v>145</v>
      </c>
      <c r="K349" s="1" t="s">
        <v>723</v>
      </c>
      <c r="L349" s="1">
        <f>VLOOKUP(K349,context!K$2:N$349,3,FALSE)</f>
        <v>0</v>
      </c>
      <c r="M349" s="1">
        <f>VLOOKUP(K349,context!K$2:N$349,4,FALSE)</f>
        <v>-2</v>
      </c>
      <c r="N349" s="205" t="s">
        <v>3164</v>
      </c>
      <c r="O349" s="211" t="s">
        <v>3147</v>
      </c>
      <c r="P349" s="209" t="s">
        <v>3147</v>
      </c>
      <c r="Q349" s="205" t="s">
        <v>3147</v>
      </c>
      <c r="Y349" s="208" t="s">
        <v>3139</v>
      </c>
      <c r="Z349" s="209" t="s">
        <v>3152</v>
      </c>
      <c r="AP349"/>
      <c r="BH349" s="210" t="s">
        <v>3198</v>
      </c>
      <c r="BI349" s="210" t="s">
        <v>3198</v>
      </c>
      <c r="BJ349" s="208" t="s">
        <v>3198</v>
      </c>
      <c r="BK349" s="208" t="s">
        <v>3198</v>
      </c>
      <c r="BL349" s="208" t="s">
        <v>3198</v>
      </c>
      <c r="BM349" s="208" t="s">
        <v>3198</v>
      </c>
      <c r="BN349" s="208" t="s">
        <v>3201</v>
      </c>
      <c r="BO349" s="208" t="s">
        <v>3259</v>
      </c>
      <c r="BP349" s="208" t="s">
        <v>3201</v>
      </c>
      <c r="BQ349" s="208" t="s">
        <v>3201</v>
      </c>
      <c r="BR349" s="208" t="s">
        <v>3201</v>
      </c>
      <c r="BS349" s="208" t="s">
        <v>3201</v>
      </c>
      <c r="BT349" s="208" t="s">
        <v>3201</v>
      </c>
      <c r="BU349" s="208" t="s">
        <v>3201</v>
      </c>
      <c r="BV349" s="208" t="s">
        <v>3201</v>
      </c>
      <c r="BW349" s="208" t="s">
        <v>3201</v>
      </c>
      <c r="BX349" s="72" t="s">
        <v>3233</v>
      </c>
      <c r="BY349" s="207" t="s">
        <v>3232</v>
      </c>
      <c r="BZ349" s="207" t="s">
        <v>3231</v>
      </c>
      <c r="CA349" s="207" t="s">
        <v>3229</v>
      </c>
      <c r="CB349" s="207" t="s">
        <v>3230</v>
      </c>
      <c r="CC349" s="234" t="s">
        <v>3228</v>
      </c>
      <c r="CD349" s="208" t="s">
        <v>3136</v>
      </c>
      <c r="CE349" s="208" t="s">
        <v>3147</v>
      </c>
      <c r="CF349" s="208" t="s">
        <v>3254</v>
      </c>
      <c r="CG349" s="207" t="s">
        <v>3373</v>
      </c>
      <c r="CH349" s="208" t="s">
        <v>3239</v>
      </c>
      <c r="CI349" s="208" t="s">
        <v>3240</v>
      </c>
      <c r="CJ349" s="212" t="s">
        <v>3256</v>
      </c>
      <c r="CK349" s="208" t="s">
        <v>3243</v>
      </c>
      <c r="CL349" s="208" t="s">
        <v>3372</v>
      </c>
      <c r="CO349" s="208" t="s">
        <v>3251</v>
      </c>
      <c r="CP349" s="208" t="s">
        <v>3251</v>
      </c>
    </row>
    <row r="350" spans="1:94">
      <c r="A350">
        <v>215</v>
      </c>
      <c r="B350">
        <v>4</v>
      </c>
      <c r="C350" t="s">
        <v>65</v>
      </c>
      <c r="D350" t="s">
        <v>66</v>
      </c>
      <c r="E350" t="e">
        <f t="shared" si="12"/>
        <v>#REF!</v>
      </c>
      <c r="F350" t="s">
        <v>66</v>
      </c>
      <c r="K350" s="1" t="s">
        <v>442</v>
      </c>
      <c r="L350" s="1">
        <f>VLOOKUP(K350,context!K$2:N$349,3,FALSE)</f>
        <v>0</v>
      </c>
      <c r="M350" s="1">
        <f>VLOOKUP(K350,context!K$2:N$349,4,FALSE)</f>
        <v>-2</v>
      </c>
      <c r="N350" s="205" t="s">
        <v>3164</v>
      </c>
      <c r="O350" s="211" t="s">
        <v>3147</v>
      </c>
      <c r="P350" s="209" t="s">
        <v>3147</v>
      </c>
      <c r="Q350" s="205" t="s">
        <v>3147</v>
      </c>
      <c r="Y350" s="208" t="s">
        <v>3139</v>
      </c>
      <c r="Z350" s="209" t="s">
        <v>3152</v>
      </c>
      <c r="AP350"/>
      <c r="BH350" s="210" t="s">
        <v>3198</v>
      </c>
      <c r="BI350" s="210" t="s">
        <v>3198</v>
      </c>
      <c r="BJ350" s="208" t="s">
        <v>3198</v>
      </c>
      <c r="BK350" s="208" t="s">
        <v>3198</v>
      </c>
      <c r="BL350" s="208" t="s">
        <v>3198</v>
      </c>
      <c r="BM350" s="208" t="s">
        <v>3198</v>
      </c>
      <c r="BN350" s="208" t="s">
        <v>3201</v>
      </c>
      <c r="BO350" s="208" t="s">
        <v>3259</v>
      </c>
      <c r="BP350" s="208" t="s">
        <v>3201</v>
      </c>
      <c r="BQ350" s="208" t="s">
        <v>3201</v>
      </c>
      <c r="BR350" s="208" t="s">
        <v>3201</v>
      </c>
      <c r="BS350" s="208" t="s">
        <v>3201</v>
      </c>
      <c r="BT350" s="208" t="s">
        <v>3201</v>
      </c>
      <c r="BU350" s="208" t="s">
        <v>3201</v>
      </c>
      <c r="BV350" s="208" t="s">
        <v>3201</v>
      </c>
      <c r="BW350" s="208" t="s">
        <v>3201</v>
      </c>
      <c r="BX350" s="72" t="s">
        <v>3233</v>
      </c>
      <c r="BY350" s="207" t="s">
        <v>3232</v>
      </c>
      <c r="BZ350" s="207" t="s">
        <v>3231</v>
      </c>
      <c r="CA350" s="207" t="s">
        <v>3229</v>
      </c>
      <c r="CB350" s="207" t="s">
        <v>3230</v>
      </c>
      <c r="CC350" s="234" t="s">
        <v>3228</v>
      </c>
      <c r="CD350" s="208" t="s">
        <v>3136</v>
      </c>
      <c r="CE350" s="208" t="s">
        <v>3147</v>
      </c>
      <c r="CF350" s="208" t="s">
        <v>3254</v>
      </c>
      <c r="CG350" s="207" t="s">
        <v>3373</v>
      </c>
      <c r="CH350" s="208" t="s">
        <v>3239</v>
      </c>
      <c r="CI350" s="208" t="s">
        <v>3240</v>
      </c>
      <c r="CJ350" s="212" t="s">
        <v>3256</v>
      </c>
      <c r="CK350" s="208" t="s">
        <v>3243</v>
      </c>
      <c r="CL350" s="208" t="s">
        <v>3372</v>
      </c>
      <c r="CO350" s="208" t="s">
        <v>3251</v>
      </c>
      <c r="CP350" s="208" t="s">
        <v>3251</v>
      </c>
    </row>
    <row r="351" spans="1:94">
      <c r="A351">
        <v>269</v>
      </c>
      <c r="B351">
        <v>4</v>
      </c>
      <c r="C351" t="s">
        <v>65</v>
      </c>
      <c r="D351" t="s">
        <v>66</v>
      </c>
      <c r="E351" t="e">
        <f t="shared" si="12"/>
        <v>#REF!</v>
      </c>
      <c r="F351" t="s">
        <v>66</v>
      </c>
      <c r="K351" s="1" t="s">
        <v>1693</v>
      </c>
      <c r="L351" s="1">
        <f>VLOOKUP(K351,context!K$2:N$349,3,FALSE)</f>
        <v>0</v>
      </c>
      <c r="M351" s="1">
        <f>VLOOKUP(K351,context!K$2:N$349,4,FALSE)</f>
        <v>-2</v>
      </c>
      <c r="N351" s="205" t="s">
        <v>3164</v>
      </c>
      <c r="O351" s="211" t="s">
        <v>3147</v>
      </c>
      <c r="P351" s="209" t="s">
        <v>3147</v>
      </c>
      <c r="Q351" s="205" t="s">
        <v>3147</v>
      </c>
      <c r="Y351" s="208" t="s">
        <v>3139</v>
      </c>
      <c r="Z351" s="209" t="s">
        <v>3152</v>
      </c>
      <c r="AP351"/>
      <c r="BH351" s="210" t="s">
        <v>3198</v>
      </c>
      <c r="BI351" s="210" t="s">
        <v>3198</v>
      </c>
      <c r="BJ351" s="208" t="s">
        <v>3198</v>
      </c>
      <c r="BK351" s="208" t="s">
        <v>3198</v>
      </c>
      <c r="BL351" s="208" t="s">
        <v>3198</v>
      </c>
      <c r="BM351" s="208" t="s">
        <v>3198</v>
      </c>
      <c r="BN351" s="208" t="s">
        <v>3201</v>
      </c>
      <c r="BO351" s="208" t="s">
        <v>3259</v>
      </c>
      <c r="BP351" s="208" t="s">
        <v>3201</v>
      </c>
      <c r="BQ351" s="208" t="s">
        <v>3201</v>
      </c>
      <c r="BR351" s="208" t="s">
        <v>3201</v>
      </c>
      <c r="BS351" s="208" t="s">
        <v>3201</v>
      </c>
      <c r="BT351" s="208" t="s">
        <v>3201</v>
      </c>
      <c r="BU351" s="208" t="s">
        <v>3201</v>
      </c>
      <c r="BV351" s="208" t="s">
        <v>3201</v>
      </c>
      <c r="BW351" s="208" t="s">
        <v>3201</v>
      </c>
      <c r="BX351" s="72" t="s">
        <v>3233</v>
      </c>
      <c r="BY351" s="207" t="s">
        <v>3232</v>
      </c>
      <c r="BZ351" s="207" t="s">
        <v>3231</v>
      </c>
      <c r="CA351" s="207" t="s">
        <v>3229</v>
      </c>
      <c r="CB351" s="207" t="s">
        <v>3230</v>
      </c>
      <c r="CC351" s="234" t="s">
        <v>3228</v>
      </c>
      <c r="CD351" s="208" t="s">
        <v>3136</v>
      </c>
      <c r="CE351" s="208" t="s">
        <v>3147</v>
      </c>
      <c r="CF351" s="208" t="s">
        <v>3254</v>
      </c>
      <c r="CG351" s="207" t="s">
        <v>3373</v>
      </c>
      <c r="CH351" s="208" t="s">
        <v>3239</v>
      </c>
      <c r="CI351" s="208" t="s">
        <v>3240</v>
      </c>
      <c r="CJ351" s="212" t="s">
        <v>3256</v>
      </c>
      <c r="CK351" s="208" t="s">
        <v>3243</v>
      </c>
      <c r="CL351" s="208" t="s">
        <v>3372</v>
      </c>
      <c r="CO351" s="208" t="s">
        <v>3251</v>
      </c>
      <c r="CP351" s="208" t="s">
        <v>3251</v>
      </c>
    </row>
    <row r="352" spans="1:94">
      <c r="A352">
        <v>270</v>
      </c>
      <c r="B352">
        <v>4</v>
      </c>
      <c r="C352" t="s">
        <v>65</v>
      </c>
      <c r="D352" t="s">
        <v>66</v>
      </c>
      <c r="E352" t="e">
        <f t="shared" si="12"/>
        <v>#REF!</v>
      </c>
      <c r="F352" t="s">
        <v>66</v>
      </c>
      <c r="K352" s="1" t="s">
        <v>2133</v>
      </c>
      <c r="L352" s="1">
        <f>VLOOKUP(K352,context!K$2:N$349,3,FALSE)</f>
        <v>0</v>
      </c>
      <c r="M352" s="1">
        <f>VLOOKUP(K352,context!K$2:N$349,4,FALSE)</f>
        <v>-2</v>
      </c>
      <c r="N352" s="205" t="s">
        <v>3164</v>
      </c>
      <c r="O352" s="211" t="s">
        <v>3147</v>
      </c>
      <c r="P352" s="209" t="s">
        <v>3147</v>
      </c>
      <c r="Q352" s="205" t="s">
        <v>3147</v>
      </c>
      <c r="Y352" s="208" t="s">
        <v>3139</v>
      </c>
      <c r="Z352" s="209" t="s">
        <v>3152</v>
      </c>
      <c r="AP352"/>
      <c r="BH352" s="210" t="s">
        <v>3198</v>
      </c>
      <c r="BI352" s="210" t="s">
        <v>3198</v>
      </c>
      <c r="BJ352" s="208" t="s">
        <v>3198</v>
      </c>
      <c r="BK352" s="208" t="s">
        <v>3198</v>
      </c>
      <c r="BL352" s="208" t="s">
        <v>3198</v>
      </c>
      <c r="BM352" s="208" t="s">
        <v>3198</v>
      </c>
      <c r="BN352" s="208" t="s">
        <v>3201</v>
      </c>
      <c r="BO352" s="208" t="s">
        <v>3259</v>
      </c>
      <c r="BP352" s="208" t="s">
        <v>3201</v>
      </c>
      <c r="BQ352" s="208" t="s">
        <v>3201</v>
      </c>
      <c r="BR352" s="208" t="s">
        <v>3201</v>
      </c>
      <c r="BS352" s="208" t="s">
        <v>3201</v>
      </c>
      <c r="BT352" s="208" t="s">
        <v>3201</v>
      </c>
      <c r="BU352" s="208" t="s">
        <v>3201</v>
      </c>
      <c r="BV352" s="208" t="s">
        <v>3201</v>
      </c>
      <c r="BW352" s="208" t="s">
        <v>3201</v>
      </c>
      <c r="BX352" s="72" t="s">
        <v>3233</v>
      </c>
      <c r="BY352" s="207" t="s">
        <v>3232</v>
      </c>
      <c r="BZ352" s="207" t="s">
        <v>3231</v>
      </c>
      <c r="CA352" s="207" t="s">
        <v>3229</v>
      </c>
      <c r="CB352" s="207" t="s">
        <v>3230</v>
      </c>
      <c r="CC352" s="234" t="s">
        <v>3228</v>
      </c>
      <c r="CD352" s="208" t="s">
        <v>3136</v>
      </c>
      <c r="CE352" s="208" t="s">
        <v>3147</v>
      </c>
      <c r="CF352" s="208" t="s">
        <v>3254</v>
      </c>
      <c r="CG352" s="207" t="s">
        <v>3373</v>
      </c>
      <c r="CH352" s="208" t="s">
        <v>3239</v>
      </c>
      <c r="CI352" s="208" t="s">
        <v>3240</v>
      </c>
      <c r="CJ352" s="212" t="s">
        <v>3256</v>
      </c>
      <c r="CK352" s="208" t="s">
        <v>3243</v>
      </c>
      <c r="CL352" s="208" t="s">
        <v>3372</v>
      </c>
      <c r="CO352" s="208" t="s">
        <v>3251</v>
      </c>
      <c r="CP352" s="208" t="s">
        <v>3251</v>
      </c>
    </row>
    <row r="353" spans="1:94">
      <c r="A353">
        <v>271</v>
      </c>
      <c r="B353">
        <v>4</v>
      </c>
      <c r="C353" t="s">
        <v>65</v>
      </c>
      <c r="D353" t="s">
        <v>66</v>
      </c>
      <c r="E353" t="e">
        <f t="shared" si="12"/>
        <v>#REF!</v>
      </c>
      <c r="F353" t="s">
        <v>66</v>
      </c>
      <c r="K353" s="1" t="s">
        <v>2135</v>
      </c>
      <c r="L353" s="1">
        <f>VLOOKUP(K353,context!K$2:N$349,3,FALSE)</f>
        <v>0</v>
      </c>
      <c r="M353" s="1">
        <f>VLOOKUP(K353,context!K$2:N$349,4,FALSE)</f>
        <v>-2</v>
      </c>
      <c r="N353" s="205" t="s">
        <v>3164</v>
      </c>
      <c r="O353" s="211" t="s">
        <v>3147</v>
      </c>
      <c r="P353" s="209" t="s">
        <v>3147</v>
      </c>
      <c r="Q353" s="205" t="s">
        <v>3147</v>
      </c>
      <c r="Y353" s="208" t="s">
        <v>3139</v>
      </c>
      <c r="Z353" s="209" t="s">
        <v>3152</v>
      </c>
      <c r="AP353"/>
      <c r="BH353" s="210" t="s">
        <v>3198</v>
      </c>
      <c r="BI353" s="210" t="s">
        <v>3198</v>
      </c>
      <c r="BJ353" s="208" t="s">
        <v>3198</v>
      </c>
      <c r="BK353" s="208" t="s">
        <v>3198</v>
      </c>
      <c r="BL353" s="208" t="s">
        <v>3198</v>
      </c>
      <c r="BM353" s="208" t="s">
        <v>3198</v>
      </c>
      <c r="BN353" s="208" t="s">
        <v>3201</v>
      </c>
      <c r="BO353" s="208" t="s">
        <v>3259</v>
      </c>
      <c r="BP353" s="208" t="s">
        <v>3201</v>
      </c>
      <c r="BQ353" s="208" t="s">
        <v>3201</v>
      </c>
      <c r="BR353" s="208" t="s">
        <v>3201</v>
      </c>
      <c r="BS353" s="208" t="s">
        <v>3201</v>
      </c>
      <c r="BT353" s="208" t="s">
        <v>3201</v>
      </c>
      <c r="BU353" s="208" t="s">
        <v>3201</v>
      </c>
      <c r="BV353" s="208" t="s">
        <v>3201</v>
      </c>
      <c r="BW353" s="208" t="s">
        <v>3201</v>
      </c>
      <c r="BX353" s="72" t="s">
        <v>3233</v>
      </c>
      <c r="BY353" s="207" t="s">
        <v>3232</v>
      </c>
      <c r="BZ353" s="207" t="s">
        <v>3231</v>
      </c>
      <c r="CA353" s="207" t="s">
        <v>3229</v>
      </c>
      <c r="CB353" s="207" t="s">
        <v>3230</v>
      </c>
      <c r="CC353" s="234" t="s">
        <v>3228</v>
      </c>
      <c r="CD353" s="208" t="s">
        <v>3136</v>
      </c>
      <c r="CE353" s="208" t="s">
        <v>3147</v>
      </c>
      <c r="CF353" s="208" t="s">
        <v>3254</v>
      </c>
      <c r="CG353" s="207" t="s">
        <v>3373</v>
      </c>
      <c r="CH353" s="208" t="s">
        <v>3239</v>
      </c>
      <c r="CI353" s="208" t="s">
        <v>3240</v>
      </c>
      <c r="CJ353" s="212" t="s">
        <v>3256</v>
      </c>
      <c r="CK353" s="208" t="s">
        <v>3243</v>
      </c>
      <c r="CL353" s="208" t="s">
        <v>3372</v>
      </c>
      <c r="CO353" s="208" t="s">
        <v>3251</v>
      </c>
      <c r="CP353" s="208" t="s">
        <v>3251</v>
      </c>
    </row>
    <row r="354" spans="1:94">
      <c r="A354">
        <v>272</v>
      </c>
      <c r="B354">
        <v>4</v>
      </c>
      <c r="C354" t="s">
        <v>65</v>
      </c>
      <c r="D354" t="s">
        <v>66</v>
      </c>
      <c r="E354" t="e">
        <f t="shared" si="12"/>
        <v>#REF!</v>
      </c>
      <c r="F354" t="s">
        <v>66</v>
      </c>
      <c r="K354" s="1" t="s">
        <v>2137</v>
      </c>
      <c r="L354" s="1">
        <f>VLOOKUP(K354,context!K$2:N$349,3,FALSE)</f>
        <v>0</v>
      </c>
      <c r="M354" s="1">
        <f>VLOOKUP(K354,context!K$2:N$349,4,FALSE)</f>
        <v>-2</v>
      </c>
      <c r="N354" s="205" t="s">
        <v>3164</v>
      </c>
      <c r="O354" s="211" t="s">
        <v>3147</v>
      </c>
      <c r="P354" s="209" t="s">
        <v>3147</v>
      </c>
      <c r="Q354" s="205" t="s">
        <v>3147</v>
      </c>
      <c r="Y354" s="208" t="s">
        <v>3139</v>
      </c>
      <c r="Z354" s="209" t="s">
        <v>3152</v>
      </c>
      <c r="AP354"/>
      <c r="BH354" s="210" t="s">
        <v>3198</v>
      </c>
      <c r="BI354" s="210" t="s">
        <v>3198</v>
      </c>
      <c r="BJ354" s="208" t="s">
        <v>3198</v>
      </c>
      <c r="BK354" s="208" t="s">
        <v>3198</v>
      </c>
      <c r="BL354" s="208" t="s">
        <v>3198</v>
      </c>
      <c r="BM354" s="208" t="s">
        <v>3198</v>
      </c>
      <c r="BN354" s="208" t="s">
        <v>3201</v>
      </c>
      <c r="BO354" s="208" t="s">
        <v>3259</v>
      </c>
      <c r="BP354" s="208" t="s">
        <v>3201</v>
      </c>
      <c r="BQ354" s="208" t="s">
        <v>3201</v>
      </c>
      <c r="BR354" s="208" t="s">
        <v>3201</v>
      </c>
      <c r="BS354" s="208" t="s">
        <v>3201</v>
      </c>
      <c r="BT354" s="208" t="s">
        <v>3201</v>
      </c>
      <c r="BU354" s="208" t="s">
        <v>3201</v>
      </c>
      <c r="BV354" s="208" t="s">
        <v>3201</v>
      </c>
      <c r="BW354" s="208" t="s">
        <v>3201</v>
      </c>
      <c r="BX354" s="72" t="s">
        <v>3233</v>
      </c>
      <c r="BY354" s="207" t="s">
        <v>3232</v>
      </c>
      <c r="BZ354" s="207" t="s">
        <v>3231</v>
      </c>
      <c r="CA354" s="207" t="s">
        <v>3229</v>
      </c>
      <c r="CB354" s="207" t="s">
        <v>3230</v>
      </c>
      <c r="CC354" s="234" t="s">
        <v>3228</v>
      </c>
      <c r="CD354" s="208" t="s">
        <v>3136</v>
      </c>
      <c r="CE354" s="208" t="s">
        <v>3147</v>
      </c>
      <c r="CF354" s="208" t="s">
        <v>3254</v>
      </c>
      <c r="CG354" s="207" t="s">
        <v>3373</v>
      </c>
      <c r="CH354" s="208" t="s">
        <v>3239</v>
      </c>
      <c r="CI354" s="208" t="s">
        <v>3240</v>
      </c>
      <c r="CJ354" s="212" t="s">
        <v>3256</v>
      </c>
      <c r="CK354" s="208" t="s">
        <v>3243</v>
      </c>
      <c r="CL354" s="208" t="s">
        <v>3372</v>
      </c>
      <c r="CO354" s="208" t="s">
        <v>3251</v>
      </c>
      <c r="CP354" s="208" t="s">
        <v>3251</v>
      </c>
    </row>
    <row r="355" spans="1:94">
      <c r="A355">
        <v>287</v>
      </c>
      <c r="B355">
        <v>4</v>
      </c>
      <c r="C355" t="s">
        <v>65</v>
      </c>
      <c r="D355" t="s">
        <v>66</v>
      </c>
      <c r="E355" t="e">
        <f t="shared" si="12"/>
        <v>#REF!</v>
      </c>
      <c r="F355" t="s">
        <v>66</v>
      </c>
      <c r="K355" s="1" t="s">
        <v>152</v>
      </c>
      <c r="L355" s="1">
        <f>VLOOKUP(K355,context!K$2:N$349,3,FALSE)</f>
        <v>0</v>
      </c>
      <c r="M355" s="1">
        <f>VLOOKUP(K355,context!K$2:N$349,4,FALSE)</f>
        <v>-2</v>
      </c>
      <c r="N355" s="205" t="s">
        <v>3164</v>
      </c>
      <c r="O355" s="211" t="s">
        <v>3147</v>
      </c>
      <c r="P355" s="209" t="s">
        <v>3147</v>
      </c>
      <c r="Q355" s="205" t="s">
        <v>3147</v>
      </c>
      <c r="Y355" s="208" t="s">
        <v>3139</v>
      </c>
      <c r="Z355" s="209" t="s">
        <v>3152</v>
      </c>
      <c r="AP355"/>
      <c r="BH355" s="210" t="s">
        <v>3198</v>
      </c>
      <c r="BI355" s="210" t="s">
        <v>3198</v>
      </c>
      <c r="BJ355" s="208" t="s">
        <v>3198</v>
      </c>
      <c r="BK355" s="208" t="s">
        <v>3198</v>
      </c>
      <c r="BL355" s="208" t="s">
        <v>3198</v>
      </c>
      <c r="BM355" s="208" t="s">
        <v>3198</v>
      </c>
      <c r="BN355" s="208" t="s">
        <v>3201</v>
      </c>
      <c r="BO355" s="208" t="s">
        <v>3259</v>
      </c>
      <c r="BP355" s="208" t="s">
        <v>3201</v>
      </c>
      <c r="BQ355" s="208" t="s">
        <v>3201</v>
      </c>
      <c r="BR355" s="208" t="s">
        <v>3201</v>
      </c>
      <c r="BS355" s="208" t="s">
        <v>3201</v>
      </c>
      <c r="BT355" s="208" t="s">
        <v>3201</v>
      </c>
      <c r="BU355" s="208" t="s">
        <v>3201</v>
      </c>
      <c r="BV355" s="208" t="s">
        <v>3201</v>
      </c>
      <c r="BW355" s="208" t="s">
        <v>3201</v>
      </c>
      <c r="BX355" s="72" t="s">
        <v>3233</v>
      </c>
      <c r="BY355" s="207" t="s">
        <v>3232</v>
      </c>
      <c r="BZ355" s="207" t="s">
        <v>3231</v>
      </c>
      <c r="CA355" s="207" t="s">
        <v>3229</v>
      </c>
      <c r="CB355" s="207" t="s">
        <v>3230</v>
      </c>
      <c r="CC355" s="234" t="s">
        <v>3228</v>
      </c>
      <c r="CD355" s="210" t="s">
        <v>3136</v>
      </c>
      <c r="CE355" s="210" t="s">
        <v>3147</v>
      </c>
      <c r="CF355" s="210" t="s">
        <v>3254</v>
      </c>
      <c r="CG355" s="207" t="s">
        <v>3373</v>
      </c>
      <c r="CH355" s="208" t="s">
        <v>3239</v>
      </c>
      <c r="CI355" s="208" t="s">
        <v>3240</v>
      </c>
      <c r="CJ355" s="212" t="s">
        <v>3256</v>
      </c>
      <c r="CK355" s="208" t="s">
        <v>3243</v>
      </c>
      <c r="CL355" s="208" t="s">
        <v>3372</v>
      </c>
      <c r="CO355" s="208" t="s">
        <v>3251</v>
      </c>
      <c r="CP355" s="208" t="s">
        <v>3251</v>
      </c>
    </row>
    <row r="356" spans="1:94">
      <c r="A356">
        <v>288</v>
      </c>
      <c r="B356">
        <v>4</v>
      </c>
      <c r="C356" t="s">
        <v>65</v>
      </c>
      <c r="D356" t="s">
        <v>66</v>
      </c>
      <c r="E356" t="e">
        <f t="shared" si="12"/>
        <v>#REF!</v>
      </c>
      <c r="F356" t="s">
        <v>66</v>
      </c>
      <c r="K356" s="1" t="s">
        <v>2309</v>
      </c>
      <c r="L356" s="1">
        <f>VLOOKUP(K356,context!K$2:N$349,3,FALSE)</f>
        <v>0</v>
      </c>
      <c r="M356" s="1">
        <f>VLOOKUP(K356,context!K$2:N$349,4,FALSE)</f>
        <v>-2</v>
      </c>
      <c r="N356" s="205" t="s">
        <v>3164</v>
      </c>
      <c r="O356" s="211" t="s">
        <v>3147</v>
      </c>
      <c r="P356" s="209" t="s">
        <v>3147</v>
      </c>
      <c r="Q356" s="205" t="s">
        <v>3147</v>
      </c>
      <c r="Y356" s="208" t="s">
        <v>3139</v>
      </c>
      <c r="Z356" s="209" t="s">
        <v>3152</v>
      </c>
      <c r="AP356"/>
      <c r="BH356" s="210" t="s">
        <v>3198</v>
      </c>
      <c r="BI356" s="210" t="s">
        <v>3198</v>
      </c>
      <c r="BJ356" s="208" t="s">
        <v>3198</v>
      </c>
      <c r="BK356" s="208" t="s">
        <v>3198</v>
      </c>
      <c r="BL356" s="208" t="s">
        <v>3198</v>
      </c>
      <c r="BM356" s="208" t="s">
        <v>3198</v>
      </c>
      <c r="BN356" s="208" t="s">
        <v>3201</v>
      </c>
      <c r="BO356" s="208" t="s">
        <v>3259</v>
      </c>
      <c r="BP356" s="208" t="s">
        <v>3201</v>
      </c>
      <c r="BQ356" s="208" t="s">
        <v>3201</v>
      </c>
      <c r="BR356" s="208" t="s">
        <v>3201</v>
      </c>
      <c r="BS356" s="208" t="s">
        <v>3201</v>
      </c>
      <c r="BT356" s="208" t="s">
        <v>3201</v>
      </c>
      <c r="BU356" s="208" t="s">
        <v>3201</v>
      </c>
      <c r="BV356" s="208" t="s">
        <v>3201</v>
      </c>
      <c r="BW356" s="208" t="s">
        <v>3201</v>
      </c>
      <c r="BX356" s="72" t="s">
        <v>3233</v>
      </c>
      <c r="BY356" s="207" t="s">
        <v>3232</v>
      </c>
      <c r="BZ356" s="207" t="s">
        <v>3231</v>
      </c>
      <c r="CA356" s="207" t="s">
        <v>3229</v>
      </c>
      <c r="CB356" s="207" t="s">
        <v>3230</v>
      </c>
      <c r="CC356" s="234" t="s">
        <v>3228</v>
      </c>
      <c r="CD356" s="210" t="s">
        <v>3136</v>
      </c>
      <c r="CE356" s="210" t="s">
        <v>3147</v>
      </c>
      <c r="CF356" s="210" t="s">
        <v>3254</v>
      </c>
      <c r="CG356" s="207" t="s">
        <v>3373</v>
      </c>
      <c r="CH356" s="208" t="s">
        <v>3239</v>
      </c>
      <c r="CI356" s="208" t="s">
        <v>3240</v>
      </c>
      <c r="CJ356" s="212" t="s">
        <v>3256</v>
      </c>
      <c r="CK356" s="208" t="s">
        <v>3243</v>
      </c>
      <c r="CL356" s="208" t="s">
        <v>3372</v>
      </c>
      <c r="CO356" s="208" t="s">
        <v>3251</v>
      </c>
      <c r="CP356" s="208" t="s">
        <v>3251</v>
      </c>
    </row>
    <row r="357" spans="1:94">
      <c r="A357">
        <v>292</v>
      </c>
      <c r="B357">
        <v>4</v>
      </c>
      <c r="C357" t="s">
        <v>65</v>
      </c>
      <c r="D357" t="s">
        <v>66</v>
      </c>
      <c r="E357" t="e">
        <f t="shared" si="12"/>
        <v>#REF!</v>
      </c>
      <c r="F357" t="s">
        <v>66</v>
      </c>
      <c r="K357" s="1" t="s">
        <v>2172</v>
      </c>
      <c r="L357" s="1">
        <f>VLOOKUP(K357,context!K$2:N$349,3,FALSE)</f>
        <v>0</v>
      </c>
      <c r="M357" s="1">
        <f>VLOOKUP(K357,context!K$2:N$349,4,FALSE)</f>
        <v>-2</v>
      </c>
      <c r="N357" s="205" t="s">
        <v>3164</v>
      </c>
      <c r="O357" s="211" t="s">
        <v>3147</v>
      </c>
      <c r="P357" s="209" t="s">
        <v>3147</v>
      </c>
      <c r="Q357" s="205" t="s">
        <v>3147</v>
      </c>
      <c r="Y357" s="208" t="s">
        <v>3139</v>
      </c>
      <c r="Z357" s="209" t="s">
        <v>3152</v>
      </c>
      <c r="AP357"/>
      <c r="BH357" s="210" t="s">
        <v>3198</v>
      </c>
      <c r="BI357" s="210" t="s">
        <v>3198</v>
      </c>
      <c r="BJ357" s="208" t="s">
        <v>3198</v>
      </c>
      <c r="BK357" s="208" t="s">
        <v>3198</v>
      </c>
      <c r="BL357" s="208" t="s">
        <v>3198</v>
      </c>
      <c r="BM357" s="208" t="s">
        <v>3198</v>
      </c>
      <c r="BN357" s="208" t="s">
        <v>3201</v>
      </c>
      <c r="BO357" s="208" t="s">
        <v>3259</v>
      </c>
      <c r="BP357" s="208" t="s">
        <v>3201</v>
      </c>
      <c r="BQ357" s="208" t="s">
        <v>3201</v>
      </c>
      <c r="BR357" s="208" t="s">
        <v>3201</v>
      </c>
      <c r="BS357" s="208" t="s">
        <v>3201</v>
      </c>
      <c r="BT357" s="208" t="s">
        <v>3201</v>
      </c>
      <c r="BU357" s="208" t="s">
        <v>3201</v>
      </c>
      <c r="BV357" s="208" t="s">
        <v>3201</v>
      </c>
      <c r="BW357" s="208" t="s">
        <v>3201</v>
      </c>
      <c r="BX357" s="72" t="s">
        <v>3233</v>
      </c>
      <c r="BY357" s="207" t="s">
        <v>3232</v>
      </c>
      <c r="BZ357" s="207" t="s">
        <v>3231</v>
      </c>
      <c r="CA357" s="207" t="s">
        <v>3229</v>
      </c>
      <c r="CB357" s="207" t="s">
        <v>3230</v>
      </c>
      <c r="CC357" s="234" t="s">
        <v>3228</v>
      </c>
      <c r="CD357" s="208" t="s">
        <v>3136</v>
      </c>
      <c r="CE357" s="208" t="s">
        <v>3147</v>
      </c>
      <c r="CF357" s="208" t="s">
        <v>3254</v>
      </c>
      <c r="CG357" s="207" t="s">
        <v>3373</v>
      </c>
      <c r="CH357" s="208" t="s">
        <v>3239</v>
      </c>
      <c r="CI357" s="208" t="s">
        <v>3240</v>
      </c>
      <c r="CJ357" s="212" t="s">
        <v>3256</v>
      </c>
      <c r="CK357" s="208" t="s">
        <v>3243</v>
      </c>
      <c r="CL357" s="208" t="s">
        <v>3372</v>
      </c>
      <c r="CO357" s="208" t="s">
        <v>3251</v>
      </c>
      <c r="CP357" s="208" t="s">
        <v>3251</v>
      </c>
    </row>
    <row r="358" spans="1:94">
      <c r="A358">
        <v>293</v>
      </c>
      <c r="B358">
        <v>4</v>
      </c>
      <c r="C358" t="s">
        <v>65</v>
      </c>
      <c r="D358" t="s">
        <v>66</v>
      </c>
      <c r="E358" t="e">
        <f t="shared" si="12"/>
        <v>#REF!</v>
      </c>
      <c r="F358" t="s">
        <v>66</v>
      </c>
      <c r="K358" s="1" t="s">
        <v>2586</v>
      </c>
      <c r="L358" s="1">
        <f>VLOOKUP(K358,context!K$2:N$349,3,FALSE)</f>
        <v>0</v>
      </c>
      <c r="M358" s="1">
        <f>VLOOKUP(K358,context!K$2:N$349,4,FALSE)</f>
        <v>-2</v>
      </c>
      <c r="N358" s="205" t="s">
        <v>3164</v>
      </c>
      <c r="O358" s="211" t="s">
        <v>3147</v>
      </c>
      <c r="P358" s="209" t="s">
        <v>3147</v>
      </c>
      <c r="Q358" s="205" t="s">
        <v>3147</v>
      </c>
      <c r="Y358" s="208" t="s">
        <v>3139</v>
      </c>
      <c r="Z358" s="209" t="s">
        <v>3152</v>
      </c>
      <c r="AP358"/>
      <c r="BH358" s="210" t="s">
        <v>3198</v>
      </c>
      <c r="BI358" s="210" t="s">
        <v>3198</v>
      </c>
      <c r="BJ358" s="208" t="s">
        <v>3198</v>
      </c>
      <c r="BK358" s="208" t="s">
        <v>3198</v>
      </c>
      <c r="BL358" s="208" t="s">
        <v>3198</v>
      </c>
      <c r="BM358" s="208" t="s">
        <v>3198</v>
      </c>
      <c r="BN358" s="208" t="s">
        <v>3201</v>
      </c>
      <c r="BO358" s="208" t="s">
        <v>3259</v>
      </c>
      <c r="BP358" s="208" t="s">
        <v>3201</v>
      </c>
      <c r="BQ358" s="208" t="s">
        <v>3201</v>
      </c>
      <c r="BR358" s="208" t="s">
        <v>3201</v>
      </c>
      <c r="BS358" s="208" t="s">
        <v>3201</v>
      </c>
      <c r="BT358" s="208" t="s">
        <v>3201</v>
      </c>
      <c r="BU358" s="208" t="s">
        <v>3201</v>
      </c>
      <c r="BV358" s="208" t="s">
        <v>3201</v>
      </c>
      <c r="BW358" s="208" t="s">
        <v>3201</v>
      </c>
      <c r="BX358" s="72" t="s">
        <v>3233</v>
      </c>
      <c r="BY358" s="207" t="s">
        <v>3232</v>
      </c>
      <c r="BZ358" s="207" t="s">
        <v>3231</v>
      </c>
      <c r="CA358" s="207" t="s">
        <v>3229</v>
      </c>
      <c r="CB358" s="207" t="s">
        <v>3230</v>
      </c>
      <c r="CC358" s="234" t="s">
        <v>3228</v>
      </c>
      <c r="CD358" s="208" t="s">
        <v>3136</v>
      </c>
      <c r="CE358" s="208" t="s">
        <v>3147</v>
      </c>
      <c r="CF358" s="208" t="s">
        <v>3254</v>
      </c>
      <c r="CG358" s="207" t="s">
        <v>3373</v>
      </c>
      <c r="CH358" s="208" t="s">
        <v>3239</v>
      </c>
      <c r="CI358" s="208" t="s">
        <v>3240</v>
      </c>
      <c r="CJ358" s="212" t="s">
        <v>3256</v>
      </c>
      <c r="CK358" s="208" t="s">
        <v>3243</v>
      </c>
      <c r="CL358" s="208" t="s">
        <v>3372</v>
      </c>
      <c r="CO358" s="208" t="s">
        <v>3251</v>
      </c>
      <c r="CP358" s="208" t="s">
        <v>3251</v>
      </c>
    </row>
    <row r="359" spans="1:94">
      <c r="A359">
        <v>294</v>
      </c>
      <c r="B359">
        <v>4</v>
      </c>
      <c r="C359" t="s">
        <v>65</v>
      </c>
      <c r="D359" t="s">
        <v>66</v>
      </c>
      <c r="E359" t="e">
        <f t="shared" si="12"/>
        <v>#REF!</v>
      </c>
      <c r="F359" t="s">
        <v>66</v>
      </c>
      <c r="K359" s="1" t="s">
        <v>144</v>
      </c>
      <c r="L359" s="1">
        <f>VLOOKUP(K359,context!K$2:N$349,3,FALSE)</f>
        <v>0</v>
      </c>
      <c r="M359" s="1">
        <f>VLOOKUP(K359,context!K$2:N$349,4,FALSE)</f>
        <v>-2</v>
      </c>
      <c r="N359" s="205" t="s">
        <v>3164</v>
      </c>
      <c r="O359" s="211" t="s">
        <v>3147</v>
      </c>
      <c r="P359" s="209" t="s">
        <v>3147</v>
      </c>
      <c r="Q359" s="205" t="s">
        <v>3147</v>
      </c>
      <c r="Y359" s="208" t="s">
        <v>3139</v>
      </c>
      <c r="Z359" s="209" t="s">
        <v>3152</v>
      </c>
      <c r="AP359"/>
      <c r="BH359" s="210" t="s">
        <v>3198</v>
      </c>
      <c r="BI359" s="210" t="s">
        <v>3198</v>
      </c>
      <c r="BJ359" s="208" t="s">
        <v>3198</v>
      </c>
      <c r="BK359" s="208" t="s">
        <v>3198</v>
      </c>
      <c r="BL359" s="208" t="s">
        <v>3198</v>
      </c>
      <c r="BM359" s="208" t="s">
        <v>3198</v>
      </c>
      <c r="BN359" s="208" t="s">
        <v>3201</v>
      </c>
      <c r="BO359" s="208" t="s">
        <v>3259</v>
      </c>
      <c r="BP359" s="208" t="s">
        <v>3201</v>
      </c>
      <c r="BQ359" s="208" t="s">
        <v>3201</v>
      </c>
      <c r="BR359" s="208" t="s">
        <v>3201</v>
      </c>
      <c r="BS359" s="208" t="s">
        <v>3201</v>
      </c>
      <c r="BT359" s="208" t="s">
        <v>3201</v>
      </c>
      <c r="BU359" s="208" t="s">
        <v>3201</v>
      </c>
      <c r="BV359" s="208" t="s">
        <v>3201</v>
      </c>
      <c r="BW359" s="208" t="s">
        <v>3201</v>
      </c>
      <c r="BX359" s="72" t="s">
        <v>3233</v>
      </c>
      <c r="BY359" s="207" t="s">
        <v>3232</v>
      </c>
      <c r="BZ359" s="207" t="s">
        <v>3231</v>
      </c>
      <c r="CA359" s="207" t="s">
        <v>3229</v>
      </c>
      <c r="CB359" s="207" t="s">
        <v>3230</v>
      </c>
      <c r="CC359" s="234" t="s">
        <v>3228</v>
      </c>
      <c r="CD359" s="210" t="s">
        <v>3136</v>
      </c>
      <c r="CE359" s="210" t="s">
        <v>3147</v>
      </c>
      <c r="CF359" s="210" t="s">
        <v>3254</v>
      </c>
      <c r="CG359" s="207" t="s">
        <v>3373</v>
      </c>
      <c r="CH359" s="208" t="s">
        <v>3239</v>
      </c>
      <c r="CI359" s="208" t="s">
        <v>3240</v>
      </c>
      <c r="CJ359" s="212" t="s">
        <v>3256</v>
      </c>
      <c r="CK359" s="208" t="s">
        <v>3243</v>
      </c>
      <c r="CL359" s="208" t="s">
        <v>3372</v>
      </c>
      <c r="CO359" s="208" t="s">
        <v>3251</v>
      </c>
      <c r="CP359" s="208" t="s">
        <v>3251</v>
      </c>
    </row>
    <row r="360" spans="1:94">
      <c r="A360">
        <v>312</v>
      </c>
      <c r="B360">
        <v>4</v>
      </c>
      <c r="C360" t="s">
        <v>65</v>
      </c>
      <c r="D360" t="s">
        <v>66</v>
      </c>
      <c r="E360" t="e">
        <f t="shared" si="12"/>
        <v>#REF!</v>
      </c>
      <c r="F360" t="s">
        <v>66</v>
      </c>
      <c r="K360" s="1" t="s">
        <v>108</v>
      </c>
      <c r="L360" s="1">
        <f>VLOOKUP(K360,context!K$2:N$349,3,FALSE)</f>
        <v>0</v>
      </c>
      <c r="M360" s="1">
        <f>VLOOKUP(K360,context!K$2:N$349,4,FALSE)</f>
        <v>-2</v>
      </c>
      <c r="N360" s="205" t="s">
        <v>3164</v>
      </c>
      <c r="O360" s="211" t="s">
        <v>3147</v>
      </c>
      <c r="P360" s="209" t="s">
        <v>3147</v>
      </c>
      <c r="Q360" s="205" t="s">
        <v>3147</v>
      </c>
      <c r="Y360" s="208" t="s">
        <v>3139</v>
      </c>
      <c r="Z360" s="209" t="s">
        <v>3152</v>
      </c>
      <c r="AP360"/>
      <c r="BH360" s="210" t="s">
        <v>3198</v>
      </c>
      <c r="BI360" s="210" t="s">
        <v>3198</v>
      </c>
      <c r="BJ360" s="208" t="s">
        <v>3198</v>
      </c>
      <c r="BK360" s="208" t="s">
        <v>3198</v>
      </c>
      <c r="BL360" s="208" t="s">
        <v>3198</v>
      </c>
      <c r="BM360" s="208" t="s">
        <v>3198</v>
      </c>
      <c r="BN360" s="208" t="s">
        <v>3201</v>
      </c>
      <c r="BO360" s="208" t="s">
        <v>3259</v>
      </c>
      <c r="BP360" s="208" t="s">
        <v>3201</v>
      </c>
      <c r="BQ360" s="208" t="s">
        <v>3201</v>
      </c>
      <c r="BR360" s="208" t="s">
        <v>3201</v>
      </c>
      <c r="BS360" s="208" t="s">
        <v>3201</v>
      </c>
      <c r="BT360" s="208" t="s">
        <v>3201</v>
      </c>
      <c r="BU360" s="208" t="s">
        <v>3201</v>
      </c>
      <c r="BV360" s="208" t="s">
        <v>3201</v>
      </c>
      <c r="BW360" s="208" t="s">
        <v>3201</v>
      </c>
      <c r="BX360" s="72" t="s">
        <v>3233</v>
      </c>
      <c r="BY360" s="207" t="s">
        <v>3232</v>
      </c>
      <c r="BZ360" s="207" t="s">
        <v>3231</v>
      </c>
      <c r="CA360" s="207" t="s">
        <v>3229</v>
      </c>
      <c r="CB360" s="207" t="s">
        <v>3230</v>
      </c>
      <c r="CC360" s="234" t="s">
        <v>3228</v>
      </c>
      <c r="CD360" s="208" t="s">
        <v>3136</v>
      </c>
      <c r="CE360" s="208" t="s">
        <v>3147</v>
      </c>
      <c r="CF360" s="208" t="s">
        <v>3254</v>
      </c>
      <c r="CG360" s="207" t="s">
        <v>3373</v>
      </c>
      <c r="CH360" s="208" t="s">
        <v>3239</v>
      </c>
      <c r="CI360" s="208" t="s">
        <v>3240</v>
      </c>
      <c r="CJ360" s="212" t="s">
        <v>3256</v>
      </c>
      <c r="CK360" s="208" t="s">
        <v>3243</v>
      </c>
      <c r="CL360" s="208" t="s">
        <v>3372</v>
      </c>
      <c r="CO360" s="208" t="s">
        <v>3251</v>
      </c>
      <c r="CP360" s="208" t="s">
        <v>3251</v>
      </c>
    </row>
    <row r="361" spans="1:94">
      <c r="A361">
        <v>327</v>
      </c>
      <c r="B361">
        <v>4</v>
      </c>
      <c r="C361" t="s">
        <v>65</v>
      </c>
      <c r="D361" t="s">
        <v>66</v>
      </c>
      <c r="E361" t="e">
        <f t="shared" si="12"/>
        <v>#REF!</v>
      </c>
      <c r="F361" t="s">
        <v>66</v>
      </c>
      <c r="K361" s="1" t="s">
        <v>786</v>
      </c>
      <c r="L361" s="1">
        <f>VLOOKUP(K361,context!K$2:N$349,3,FALSE)</f>
        <v>0</v>
      </c>
      <c r="M361" s="1">
        <f>VLOOKUP(K361,context!K$2:N$349,4,FALSE)</f>
        <v>-2</v>
      </c>
      <c r="N361" s="205" t="s">
        <v>3164</v>
      </c>
      <c r="O361" s="211" t="s">
        <v>3147</v>
      </c>
      <c r="P361" s="209" t="s">
        <v>3147</v>
      </c>
      <c r="Q361" s="205" t="s">
        <v>3147</v>
      </c>
      <c r="Y361" s="208" t="s">
        <v>3139</v>
      </c>
      <c r="Z361" s="209" t="s">
        <v>3152</v>
      </c>
      <c r="AP361"/>
      <c r="BH361" s="210" t="s">
        <v>3198</v>
      </c>
      <c r="BI361" s="210" t="s">
        <v>3198</v>
      </c>
      <c r="BJ361" s="208" t="s">
        <v>3198</v>
      </c>
      <c r="BK361" s="208" t="s">
        <v>3198</v>
      </c>
      <c r="BL361" s="208" t="s">
        <v>3198</v>
      </c>
      <c r="BM361" s="208" t="s">
        <v>3198</v>
      </c>
      <c r="BN361" s="208" t="s">
        <v>3201</v>
      </c>
      <c r="BO361" s="208" t="s">
        <v>3259</v>
      </c>
      <c r="BP361" s="208" t="s">
        <v>3201</v>
      </c>
      <c r="BQ361" s="208" t="s">
        <v>3201</v>
      </c>
      <c r="BR361" s="208" t="s">
        <v>3201</v>
      </c>
      <c r="BS361" s="208" t="s">
        <v>3201</v>
      </c>
      <c r="BT361" s="208" t="s">
        <v>3201</v>
      </c>
      <c r="BU361" s="208" t="s">
        <v>3201</v>
      </c>
      <c r="BV361" s="208" t="s">
        <v>3201</v>
      </c>
      <c r="BW361" s="208" t="s">
        <v>3201</v>
      </c>
      <c r="BX361" s="72" t="s">
        <v>3233</v>
      </c>
      <c r="BY361" s="207" t="s">
        <v>3232</v>
      </c>
      <c r="BZ361" s="207" t="s">
        <v>3231</v>
      </c>
      <c r="CA361" s="207" t="s">
        <v>3229</v>
      </c>
      <c r="CB361" s="207" t="s">
        <v>3230</v>
      </c>
      <c r="CC361" s="234" t="s">
        <v>3228</v>
      </c>
      <c r="CD361" s="210" t="s">
        <v>3136</v>
      </c>
      <c r="CE361" s="210" t="s">
        <v>3147</v>
      </c>
      <c r="CF361" s="210" t="s">
        <v>3254</v>
      </c>
      <c r="CG361" s="207" t="s">
        <v>3373</v>
      </c>
      <c r="CH361" s="208" t="s">
        <v>3239</v>
      </c>
      <c r="CI361" s="208" t="s">
        <v>3240</v>
      </c>
      <c r="CJ361" s="212" t="s">
        <v>3256</v>
      </c>
      <c r="CK361" s="208" t="s">
        <v>3243</v>
      </c>
      <c r="CL361" s="208" t="s">
        <v>3372</v>
      </c>
      <c r="CO361" s="208" t="s">
        <v>3251</v>
      </c>
      <c r="CP361" s="208" t="s">
        <v>3251</v>
      </c>
    </row>
    <row r="362" spans="1:94">
      <c r="A362">
        <v>330</v>
      </c>
      <c r="B362">
        <v>4</v>
      </c>
      <c r="C362" t="s">
        <v>65</v>
      </c>
      <c r="D362" t="s">
        <v>66</v>
      </c>
      <c r="E362" t="e">
        <f t="shared" si="12"/>
        <v>#REF!</v>
      </c>
      <c r="F362" t="s">
        <v>66</v>
      </c>
      <c r="K362" s="1" t="s">
        <v>704</v>
      </c>
      <c r="L362" s="1">
        <f>VLOOKUP(K362,context!K$2:N$349,3,FALSE)</f>
        <v>0</v>
      </c>
      <c r="M362" s="1">
        <f>VLOOKUP(K362,context!K$2:N$349,4,FALSE)</f>
        <v>-2</v>
      </c>
      <c r="N362" s="205" t="s">
        <v>3164</v>
      </c>
      <c r="O362" s="211" t="s">
        <v>3147</v>
      </c>
      <c r="P362" s="209" t="s">
        <v>3147</v>
      </c>
      <c r="Q362" s="205" t="s">
        <v>3147</v>
      </c>
      <c r="Y362" s="208" t="s">
        <v>3139</v>
      </c>
      <c r="Z362" s="209" t="s">
        <v>3152</v>
      </c>
      <c r="AP362"/>
      <c r="BH362" s="210" t="s">
        <v>3198</v>
      </c>
      <c r="BI362" s="210" t="s">
        <v>3198</v>
      </c>
      <c r="BJ362" s="208" t="s">
        <v>3198</v>
      </c>
      <c r="BK362" s="208" t="s">
        <v>3198</v>
      </c>
      <c r="BL362" s="208" t="s">
        <v>3198</v>
      </c>
      <c r="BM362" s="208" t="s">
        <v>3198</v>
      </c>
      <c r="BN362" s="208" t="s">
        <v>3201</v>
      </c>
      <c r="BO362" s="208" t="s">
        <v>3259</v>
      </c>
      <c r="BP362" s="208" t="s">
        <v>3201</v>
      </c>
      <c r="BQ362" s="208" t="s">
        <v>3201</v>
      </c>
      <c r="BR362" s="208" t="s">
        <v>3201</v>
      </c>
      <c r="BS362" s="208" t="s">
        <v>3201</v>
      </c>
      <c r="BT362" s="208" t="s">
        <v>3201</v>
      </c>
      <c r="BU362" s="208" t="s">
        <v>3201</v>
      </c>
      <c r="BV362" s="208" t="s">
        <v>3201</v>
      </c>
      <c r="BW362" s="208" t="s">
        <v>3201</v>
      </c>
      <c r="BX362" s="72" t="s">
        <v>3233</v>
      </c>
      <c r="BY362" s="207" t="s">
        <v>3232</v>
      </c>
      <c r="BZ362" s="207" t="s">
        <v>3231</v>
      </c>
      <c r="CA362" s="207" t="s">
        <v>3229</v>
      </c>
      <c r="CB362" s="207" t="s">
        <v>3230</v>
      </c>
      <c r="CC362" s="234" t="s">
        <v>3228</v>
      </c>
      <c r="CD362" s="208" t="s">
        <v>3136</v>
      </c>
      <c r="CE362" s="208" t="s">
        <v>3147</v>
      </c>
      <c r="CF362" s="208" t="s">
        <v>3254</v>
      </c>
      <c r="CG362" s="207" t="s">
        <v>3373</v>
      </c>
      <c r="CH362" s="208" t="s">
        <v>3239</v>
      </c>
      <c r="CI362" s="208" t="s">
        <v>3240</v>
      </c>
      <c r="CJ362" s="212" t="s">
        <v>3256</v>
      </c>
      <c r="CK362" s="208" t="s">
        <v>3243</v>
      </c>
      <c r="CL362" s="208" t="s">
        <v>3372</v>
      </c>
      <c r="CO362" s="208" t="s">
        <v>3251</v>
      </c>
      <c r="CP362" s="208" t="s">
        <v>3251</v>
      </c>
    </row>
    <row r="363" spans="1:94">
      <c r="A363">
        <v>352</v>
      </c>
      <c r="B363">
        <v>4</v>
      </c>
      <c r="C363" t="s">
        <v>65</v>
      </c>
      <c r="D363" t="s">
        <v>66</v>
      </c>
      <c r="E363" t="e">
        <f t="shared" si="12"/>
        <v>#REF!</v>
      </c>
      <c r="F363" t="s">
        <v>66</v>
      </c>
      <c r="K363" s="1" t="s">
        <v>526</v>
      </c>
      <c r="L363" s="1">
        <f>VLOOKUP(K363,context!K$2:N$349,3,FALSE)</f>
        <v>0</v>
      </c>
      <c r="M363" s="1">
        <f>VLOOKUP(K363,context!K$2:N$349,4,FALSE)</f>
        <v>-2</v>
      </c>
      <c r="N363" s="205" t="s">
        <v>3164</v>
      </c>
      <c r="O363" s="211" t="s">
        <v>3147</v>
      </c>
      <c r="P363" s="209" t="s">
        <v>3147</v>
      </c>
      <c r="Q363" s="205" t="s">
        <v>3147</v>
      </c>
      <c r="Y363" s="208" t="s">
        <v>3139</v>
      </c>
      <c r="Z363" s="209" t="s">
        <v>3152</v>
      </c>
      <c r="AP363"/>
      <c r="BH363" s="210" t="s">
        <v>3198</v>
      </c>
      <c r="BI363" s="210" t="s">
        <v>3198</v>
      </c>
      <c r="BJ363" s="208" t="s">
        <v>3198</v>
      </c>
      <c r="BK363" s="208" t="s">
        <v>3198</v>
      </c>
      <c r="BL363" s="208" t="s">
        <v>3198</v>
      </c>
      <c r="BM363" s="208" t="s">
        <v>3198</v>
      </c>
      <c r="BN363" s="208" t="s">
        <v>3201</v>
      </c>
      <c r="BO363" s="208" t="s">
        <v>3259</v>
      </c>
      <c r="BP363" s="208" t="s">
        <v>3201</v>
      </c>
      <c r="BQ363" s="208" t="s">
        <v>3201</v>
      </c>
      <c r="BR363" s="208" t="s">
        <v>3201</v>
      </c>
      <c r="BS363" s="208" t="s">
        <v>3201</v>
      </c>
      <c r="BT363" s="208" t="s">
        <v>3201</v>
      </c>
      <c r="BU363" s="208" t="s">
        <v>3201</v>
      </c>
      <c r="BV363" s="208" t="s">
        <v>3201</v>
      </c>
      <c r="BW363" s="208" t="s">
        <v>3201</v>
      </c>
      <c r="BX363" s="72" t="s">
        <v>3233</v>
      </c>
      <c r="BY363" s="207" t="s">
        <v>3232</v>
      </c>
      <c r="BZ363" s="207" t="s">
        <v>3231</v>
      </c>
      <c r="CA363" s="207" t="s">
        <v>3229</v>
      </c>
      <c r="CB363" s="207" t="s">
        <v>3230</v>
      </c>
      <c r="CC363" s="234" t="s">
        <v>3228</v>
      </c>
      <c r="CD363" s="208" t="s">
        <v>3136</v>
      </c>
      <c r="CE363" s="208" t="s">
        <v>3147</v>
      </c>
      <c r="CF363" s="208" t="s">
        <v>3254</v>
      </c>
      <c r="CG363" s="207" t="s">
        <v>3373</v>
      </c>
      <c r="CH363" s="208" t="s">
        <v>3239</v>
      </c>
      <c r="CI363" s="208" t="s">
        <v>3240</v>
      </c>
      <c r="CJ363" s="212" t="s">
        <v>3256</v>
      </c>
      <c r="CK363" s="208" t="s">
        <v>3243</v>
      </c>
      <c r="CL363" s="208" t="s">
        <v>3372</v>
      </c>
      <c r="CO363" s="208" t="s">
        <v>3251</v>
      </c>
      <c r="CP363" s="208" t="s">
        <v>3251</v>
      </c>
    </row>
    <row r="364" spans="1:94">
      <c r="A364">
        <v>354</v>
      </c>
      <c r="B364">
        <v>4</v>
      </c>
      <c r="C364" t="s">
        <v>65</v>
      </c>
      <c r="D364" t="s">
        <v>66</v>
      </c>
      <c r="E364" t="e">
        <f t="shared" si="12"/>
        <v>#REF!</v>
      </c>
      <c r="F364" t="s">
        <v>66</v>
      </c>
      <c r="K364" s="1" t="s">
        <v>627</v>
      </c>
      <c r="L364" s="1">
        <f>VLOOKUP(K364,context!K$2:N$349,3,FALSE)</f>
        <v>0</v>
      </c>
      <c r="M364" s="1">
        <f>VLOOKUP(K364,context!K$2:N$349,4,FALSE)</f>
        <v>-2</v>
      </c>
      <c r="N364" s="205" t="s">
        <v>3164</v>
      </c>
      <c r="O364" s="211" t="s">
        <v>3147</v>
      </c>
      <c r="P364" s="209" t="s">
        <v>3147</v>
      </c>
      <c r="Q364" s="205" t="s">
        <v>3147</v>
      </c>
      <c r="Y364" s="208" t="s">
        <v>3139</v>
      </c>
      <c r="Z364" s="209" t="s">
        <v>3152</v>
      </c>
      <c r="AP364"/>
      <c r="BH364" s="210" t="s">
        <v>3198</v>
      </c>
      <c r="BI364" s="210" t="s">
        <v>3198</v>
      </c>
      <c r="BJ364" s="208" t="s">
        <v>3198</v>
      </c>
      <c r="BK364" s="208" t="s">
        <v>3198</v>
      </c>
      <c r="BL364" s="208" t="s">
        <v>3198</v>
      </c>
      <c r="BM364" s="208" t="s">
        <v>3198</v>
      </c>
      <c r="BN364" s="208" t="s">
        <v>3201</v>
      </c>
      <c r="BO364" s="208" t="s">
        <v>3259</v>
      </c>
      <c r="BP364" s="208" t="s">
        <v>3201</v>
      </c>
      <c r="BQ364" s="208" t="s">
        <v>3201</v>
      </c>
      <c r="BR364" s="208" t="s">
        <v>3201</v>
      </c>
      <c r="BS364" s="208" t="s">
        <v>3201</v>
      </c>
      <c r="BT364" s="208" t="s">
        <v>3201</v>
      </c>
      <c r="BU364" s="208" t="s">
        <v>3201</v>
      </c>
      <c r="BV364" s="208" t="s">
        <v>3201</v>
      </c>
      <c r="BW364" s="208" t="s">
        <v>3201</v>
      </c>
      <c r="BX364" s="72" t="s">
        <v>3233</v>
      </c>
      <c r="BY364" s="207" t="s">
        <v>3232</v>
      </c>
      <c r="BZ364" s="207" t="s">
        <v>3231</v>
      </c>
      <c r="CA364" s="207" t="s">
        <v>3229</v>
      </c>
      <c r="CB364" s="207" t="s">
        <v>3230</v>
      </c>
      <c r="CC364" s="234" t="s">
        <v>3228</v>
      </c>
      <c r="CD364" s="208" t="s">
        <v>3136</v>
      </c>
      <c r="CE364" s="208" t="s">
        <v>3147</v>
      </c>
      <c r="CF364" s="208" t="s">
        <v>3254</v>
      </c>
      <c r="CG364" s="207" t="s">
        <v>3373</v>
      </c>
      <c r="CH364" s="208" t="s">
        <v>3239</v>
      </c>
      <c r="CI364" s="208" t="s">
        <v>3240</v>
      </c>
      <c r="CJ364" s="212" t="s">
        <v>3256</v>
      </c>
      <c r="CK364" s="208" t="s">
        <v>3243</v>
      </c>
      <c r="CL364" s="208" t="s">
        <v>3372</v>
      </c>
      <c r="CO364" s="208" t="s">
        <v>3251</v>
      </c>
      <c r="CP364" s="208" t="s">
        <v>3251</v>
      </c>
    </row>
    <row r="365" spans="1:94">
      <c r="A365">
        <v>364</v>
      </c>
      <c r="B365">
        <v>4</v>
      </c>
      <c r="C365" t="s">
        <v>65</v>
      </c>
      <c r="D365" t="s">
        <v>66</v>
      </c>
      <c r="E365" t="e">
        <f t="shared" si="12"/>
        <v>#REF!</v>
      </c>
      <c r="F365" t="s">
        <v>66</v>
      </c>
      <c r="K365" s="1" t="s">
        <v>3275</v>
      </c>
      <c r="L365" s="1">
        <f>VLOOKUP(K365,context!K$2:N$349,3,FALSE)</f>
        <v>0</v>
      </c>
      <c r="M365" s="1">
        <f>VLOOKUP(K365,context!K$2:N$349,4,FALSE)</f>
        <v>-2</v>
      </c>
      <c r="N365" s="205" t="s">
        <v>3164</v>
      </c>
      <c r="O365" s="211" t="s">
        <v>3147</v>
      </c>
      <c r="P365" s="209" t="s">
        <v>3147</v>
      </c>
      <c r="Q365" s="205" t="s">
        <v>3147</v>
      </c>
      <c r="Y365" s="208" t="s">
        <v>3139</v>
      </c>
      <c r="Z365" s="209" t="s">
        <v>3152</v>
      </c>
      <c r="AP365"/>
      <c r="BH365" s="210" t="s">
        <v>3198</v>
      </c>
      <c r="BI365" s="210" t="s">
        <v>3198</v>
      </c>
      <c r="BJ365" s="208" t="s">
        <v>3198</v>
      </c>
      <c r="BK365" s="208" t="s">
        <v>3198</v>
      </c>
      <c r="BL365" s="208" t="s">
        <v>3198</v>
      </c>
      <c r="BM365" s="208" t="s">
        <v>3198</v>
      </c>
      <c r="BN365" s="208" t="s">
        <v>3201</v>
      </c>
      <c r="BO365" s="208" t="s">
        <v>3259</v>
      </c>
      <c r="BP365" s="208" t="s">
        <v>3201</v>
      </c>
      <c r="BQ365" s="208" t="s">
        <v>3201</v>
      </c>
      <c r="BR365" s="208" t="s">
        <v>3201</v>
      </c>
      <c r="BS365" s="208" t="s">
        <v>3201</v>
      </c>
      <c r="BT365" s="208" t="s">
        <v>3201</v>
      </c>
      <c r="BU365" s="208" t="s">
        <v>3201</v>
      </c>
      <c r="BV365" s="208" t="s">
        <v>3201</v>
      </c>
      <c r="BW365" s="208" t="s">
        <v>3201</v>
      </c>
      <c r="BX365" s="72" t="s">
        <v>3233</v>
      </c>
      <c r="BY365" s="207" t="s">
        <v>3232</v>
      </c>
      <c r="BZ365" s="207" t="s">
        <v>3231</v>
      </c>
      <c r="CA365" s="207" t="s">
        <v>3229</v>
      </c>
      <c r="CB365" s="207" t="s">
        <v>3230</v>
      </c>
      <c r="CC365" s="234" t="s">
        <v>3228</v>
      </c>
      <c r="CD365" s="208" t="s">
        <v>3136</v>
      </c>
      <c r="CE365" s="208" t="s">
        <v>3147</v>
      </c>
      <c r="CF365" s="208" t="s">
        <v>3254</v>
      </c>
      <c r="CG365" s="207" t="s">
        <v>3373</v>
      </c>
      <c r="CH365" s="208" t="s">
        <v>3239</v>
      </c>
      <c r="CI365" s="208" t="s">
        <v>3240</v>
      </c>
      <c r="CJ365" s="212" t="s">
        <v>3256</v>
      </c>
      <c r="CK365" s="208" t="s">
        <v>3243</v>
      </c>
      <c r="CL365" s="208" t="s">
        <v>3372</v>
      </c>
      <c r="CO365" s="208" t="s">
        <v>3251</v>
      </c>
      <c r="CP365" s="208" t="s">
        <v>3251</v>
      </c>
    </row>
  </sheetData>
  <autoFilter ref="A14:CY365" xr:uid="{E0238139-8D9D-4381-8C5E-AE6D745BD7A9}"/>
  <sortState ref="A15:CP365">
    <sortCondition descending="1" ref="L15:L365"/>
    <sortCondition descending="1" ref="M15:M365"/>
    <sortCondition sortBy="fontColor" ref="AE15:AE365" dxfId="250"/>
    <sortCondition sortBy="fontColor" ref="AE15:AE365" dxfId="249"/>
  </sortState>
  <conditionalFormatting sqref="CH26:CI27 CH29:CI29 CH41 CH14:CP14 CI23 CI68:CI69 CI77:CI78 CI104 CI106 CI108:CI109 CI135:CI136 CI173 CI338 CI28 CI140:CI142 CI180 CI186 CI188:CI189 CI194:CI196 CI40:CI42 CI34 CI44 CI49:CI51 CI54 CI62 CI64 CI81:CI83 CI89:CI92 CI94:CI97 CI99:CI101 CI113:CI115 CH143:CI144 CI146 CI159:CI161 CI163 CI165:CI166 CI168 CI171 CI175:CI177 CI192 BN57:BQ57 BN74:BQ74 BN128:BQ128 BO307:BW307 BO309:BW309 Q193:BG193 Q190:BG191 Q187:BG187 Q181:BG185 Q178:BG179 Q174:BG174 Q169:BG169 Q171:BG172 Q128:S128 Q74:S74 CJ129:CJ169 Q170:S170 AM57 AM74 AM128 AM170 AX128:AZ128 Q129:BB129 Q168:AZ168 AX170:AZ170 Q173:AZ173 Q176:BG176 Q180:AZ180 Q186:AZ186 Q188:AZ189 Q192:AZ192 Q195:BG195 Q197:BG198 Q54:AZ54 Q52:BK53 Q49:AZ51 AX74:BA74 Q130:AZ130 BC168:BG168 BC173:BG173 Q175:AZ175 BC175:BG175 Q177:AZ177 BC177:BG177 BC180:BG180 BC186:BG186 BC188:BG189 BC192:BG192 Q194:AZ194 BC194:BG194 Q196:AZ196 BC196:BG196 BC202:BG202 BB210:BG210 BC214:BG214 BB221:BG222 BB228:BG228 BC230:BG231 BB233:BG233 BB239:BG239 BC258:BG259 BC262:BG263 BC265:BG265 BC267:BG267 BB272:BG272 BB284:BG284 BC289:BG290 BC294:BG294 BC298:BG298 BC301:BG301 BC307:BG307 BB49:BK51 BB54:BK54 BC205:BG206 BC211:BG211 BC223:BG223 BB235:BG237 BB243:BG245 BC246:BG246 BC273:BG273 BB277:BG279 BB281:BG281 BC285:BG285 BO258:BW302 BO313:BW320 BO323:BW365 CC314:CF354 CC309:CF312 CD49:CF63 CH16:CI18 CC81:CF83 CC85:CF99 CC84 CC102:CF122 CC100:CC101 CC123 CC132 CC133:CF141 CC146:CF149 CC142:CC145 CC158 CC159:CF168 CC170:CF177 CC169 CC178 CC179:CF184 CC187:CF188 CC185:CC186 CC189 CC190:CF190 CC192:CF200 CC191 CC201 CC202:CF232 CC236:CF277 CC233:CC235 CC278 CC279:CF302 CC305:CF307 CC308 CC313 CC355:CC356 CC357:CF365 CJ58:CJ73 Q57:S57 AA57 U57:Y57 CI122:CI125 CJ75:CJ127 CC124:CF131 CJ15:CJ19 CJ21:CJ56 N21:P365 N16:BJ19 BK16:BM20 BL22:BM365 N366:CG1048576 BN1:CG14 Q21:BM21 BN303:BW303 BN38:CC47 BN48:CF48 BN60:CC61 BN75:BW127 BN311:BW311 BN321:BW322 BN15:CF37 BN58:BW59 CC58:CC59 BN49:CC56 BN62:BW73 CC62:CC63 CC78:CC80 CC303:CC304 CC64:CF77 BX62:CB365 Q55:BK56 BH146:BK365 BD130:BG130 BG129 Q131:BK145 AA302:BG306 AA308:BG336 AA307:AZ307 AA301:AZ301 AA294:AZ294 AA289:AZ290 AA284:AZ285 AA267:AZ267 AA265:AZ265 AA258:AZ259 AA239:AZ239 AA221:AZ223 AA210:AZ211 AA202:AZ202 AA298:AZ298 AA295:BG297 AA286:BG288 AA282:BG283 AA281:AZ281 AA277:AZ279 AA272:AZ273 AA266:BG266 AA262:AZ263 AA260:BG261 AA243:AZ246 AA240:BG242 AA235:AZ237 AA233:AZ233 AA230:AZ231 AA228:AZ228 AA224:BG227 AA214:AZ214 AA212:BG213 AA205:AZ206 AA199:BG201 AA207:BG209 AA215:BG220 AA229:BG229 AA232:BG232 AA234:BG234 AA238:BG238 AA247:BG257 AA264:BG264 AA268:BG271 AA274:BG276 AA280:BG280 AA291:BG293 AA299:BG300 Q199:Z336 Q337:BG365 Q146:BG167 AA203:BG204 BD129:BE129 Q60:BK61 BD116:BD127 BC63:BD115 BC116:BC130 Q62:BD62 BE62:BK127 BE58:BK59 CH55 CH62:CH127 CH132:CH142 CH146:CH147 CH150:CH197 CH199:CH365 CH58:CI59 CI118:CI120 CH129:CI130 CI132 CI150:CI155 CI198:CI336 CI341:CI365 CC153:CF157 CF150:CF152 CC150:CC152 BN129:BW257 Q63:BB73 Q75:AQ75 AS75:BB75 AR74:AR75 Q76:BB77 AS79:BB80 AS78:BA78 Q78:AR80 Q81:BB127 AW58:BB58 AU58 Q58:AS59 AU59:BB59 N1:BM15 Q22:BK48 CG15:CG365">
    <cfRule type="containsText" dxfId="156" priority="75" operator="containsText" text="(:unap)">
      <formula>NOT(ISERROR(SEARCH("(:unap)",N1)))</formula>
    </cfRule>
  </conditionalFormatting>
  <conditionalFormatting sqref="CK26:CK27 CK29 CK41 CK143:CK144 CK16:CK18">
    <cfRule type="containsText" dxfId="155" priority="74" operator="containsText" text="(:unap)">
      <formula>NOT(ISERROR(SEARCH("(:unap)",CK16)))</formula>
    </cfRule>
  </conditionalFormatting>
  <conditionalFormatting sqref="CJ171:CJ365">
    <cfRule type="containsText" dxfId="154" priority="67" operator="containsText" text="(:unap)">
      <formula>NOT(ISERROR(SEARCH("(:unap)",CJ171)))</formula>
    </cfRule>
  </conditionalFormatting>
  <conditionalFormatting sqref="T74:AL74 BR74:BW74 AN74:AQ74 BB74 BB78 CI74 AS74:AW74">
    <cfRule type="containsText" dxfId="153" priority="66" operator="containsText" text="(:unap)">
      <formula>NOT(ISERROR(SEARCH("(:unap)",T74)))</formula>
    </cfRule>
  </conditionalFormatting>
  <conditionalFormatting sqref="CK57">
    <cfRule type="containsText" dxfId="152" priority="62" operator="containsText" text="(:unap)">
      <formula>NOT(ISERROR(SEARCH("(:unap)",CK57)))</formula>
    </cfRule>
  </conditionalFormatting>
  <conditionalFormatting sqref="CJ74">
    <cfRule type="containsText" dxfId="151" priority="64" operator="containsText" text="(:unap)">
      <formula>NOT(ISERROR(SEARCH("(:unap)",CJ74)))</formula>
    </cfRule>
  </conditionalFormatting>
  <conditionalFormatting sqref="BR57:CC57 BG57:BK57 BA54 BA49:BA51 CH57:CI57 AK57:AL57 BX58:CB59">
    <cfRule type="containsText" dxfId="150" priority="63" operator="containsText" text="(:unap)">
      <formula>NOT(ISERROR(SEARCH("(:unap)",AK49)))</formula>
    </cfRule>
  </conditionalFormatting>
  <conditionalFormatting sqref="CJ57">
    <cfRule type="containsText" dxfId="149" priority="61" operator="containsText" text="(:unap)">
      <formula>NOT(ISERROR(SEARCH("(:unap)",CJ57)))</formula>
    </cfRule>
  </conditionalFormatting>
  <conditionalFormatting sqref="T128:AL128 BR128:BW128 AN128:AW128 BA128:BB128 BA130:BB130 CH128:CI128 BF129 BD128:BK128">
    <cfRule type="containsText" dxfId="148" priority="60" operator="containsText" text="(:unap)">
      <formula>NOT(ISERROR(SEARCH("(:unap)",T128)))</formula>
    </cfRule>
  </conditionalFormatting>
  <conditionalFormatting sqref="CK128">
    <cfRule type="containsText" dxfId="147" priority="59" operator="containsText" text="(:unap)">
      <formula>NOT(ISERROR(SEARCH("(:unap)",CK128)))</formula>
    </cfRule>
  </conditionalFormatting>
  <conditionalFormatting sqref="CJ128">
    <cfRule type="containsText" dxfId="146" priority="58" operator="containsText" text="(:unap)">
      <formula>NOT(ISERROR(SEARCH("(:unap)",CJ128)))</formula>
    </cfRule>
  </conditionalFormatting>
  <conditionalFormatting sqref="T170:AL170 BN307 BN309 AN170:AW170 BA170:BG170 BA210:BA211 BA221:BA223 BA228 BA233 BA235:BA237 BA239 BA243:BA246 BA272:BA273 BA277:BA279 BA284:BA285 BA168:BB168 BA173:BB173 BA175:BB175 BA177:BB177 BA180:BB180 BA186:BB186 BA188:BB189 BA192:BB192 BA194:BB194 BA196:BB196 BA202:BB202 BA205:BB206 BB211 BA214:BB214 BB223 BA230:BB231 BB246 BA258:BB259 BA262:BB263 BA265:BB265 BA267:BB267 BB273 BA281 BB285 BA289:BB290 BA294:BB294 BA298:BB298 BA301:BB301 BA307:BB307 BN258:BN302 BN313:BN320 BN323:BN365 CI170">
    <cfRule type="containsText" dxfId="145" priority="57" operator="containsText" text="(:unap)">
      <formula>NOT(ISERROR(SEARCH("(:unap)",T168)))</formula>
    </cfRule>
  </conditionalFormatting>
  <conditionalFormatting sqref="BN308">
    <cfRule type="containsText" dxfId="144" priority="53" operator="containsText" text="(:unap)">
      <formula>NOT(ISERROR(SEARCH("(:unap)",BN308)))</formula>
    </cfRule>
  </conditionalFormatting>
  <conditionalFormatting sqref="CJ170">
    <cfRule type="containsText" dxfId="143" priority="55" operator="containsText" text="(:unap)">
      <formula>NOT(ISERROR(SEARCH("(:unap)",CJ170)))</formula>
    </cfRule>
  </conditionalFormatting>
  <conditionalFormatting sqref="BO308:BW308">
    <cfRule type="containsText" dxfId="142" priority="54" operator="containsText" text="(:unap)">
      <formula>NOT(ISERROR(SEARCH("(:unap)",BO308)))</formula>
    </cfRule>
  </conditionalFormatting>
  <conditionalFormatting sqref="BO310:BW310">
    <cfRule type="containsText" dxfId="141" priority="52" operator="containsText" text="(:unap)">
      <formula>NOT(ISERROR(SEARCH("(:unap)",BO310)))</formula>
    </cfRule>
  </conditionalFormatting>
  <conditionalFormatting sqref="BN310">
    <cfRule type="containsText" dxfId="140" priority="51" operator="containsText" text="(:unap)">
      <formula>NOT(ISERROR(SEARCH("(:unap)",BN310)))</formula>
    </cfRule>
  </conditionalFormatting>
  <conditionalFormatting sqref="BO312:BW312">
    <cfRule type="containsText" dxfId="139" priority="50" operator="containsText" text="(:unap)">
      <formula>NOT(ISERROR(SEARCH("(:unap)",BO312)))</formula>
    </cfRule>
  </conditionalFormatting>
  <conditionalFormatting sqref="BN312">
    <cfRule type="containsText" dxfId="138" priority="49" operator="containsText" text="(:unap)">
      <formula>NOT(ISERROR(SEARCH("(:unap)",BN312)))</formula>
    </cfRule>
  </conditionalFormatting>
  <conditionalFormatting sqref="BO304:BW306">
    <cfRule type="containsText" dxfId="137" priority="48" operator="containsText" text="(:unap)">
      <formula>NOT(ISERROR(SEARCH("(:unap)",BO304)))</formula>
    </cfRule>
  </conditionalFormatting>
  <conditionalFormatting sqref="BN304:BN306">
    <cfRule type="containsText" dxfId="136" priority="47" operator="containsText" text="(:unap)">
      <formula>NOT(ISERROR(SEARCH("(:unap)",BN304)))</formula>
    </cfRule>
  </conditionalFormatting>
  <conditionalFormatting sqref="CD38:CF47">
    <cfRule type="containsText" dxfId="135" priority="45" operator="containsText" text="(:unap)">
      <formula>NOT(ISERROR(SEARCH("(:unap)",CD38)))</formula>
    </cfRule>
  </conditionalFormatting>
  <conditionalFormatting sqref="CD78:CF78">
    <cfRule type="containsText" dxfId="134" priority="44" operator="containsText" text="(:unap)">
      <formula>NOT(ISERROR(SEARCH("(:unap)",CD78)))</formula>
    </cfRule>
  </conditionalFormatting>
  <conditionalFormatting sqref="CD79:CF79">
    <cfRule type="containsText" dxfId="133" priority="43" operator="containsText" text="(:unap)">
      <formula>NOT(ISERROR(SEARCH("(:unap)",CD79)))</formula>
    </cfRule>
  </conditionalFormatting>
  <conditionalFormatting sqref="CD80:CF80">
    <cfRule type="containsText" dxfId="132" priority="42" operator="containsText" text="(:unap)">
      <formula>NOT(ISERROR(SEARCH("(:unap)",CD80)))</formula>
    </cfRule>
  </conditionalFormatting>
  <conditionalFormatting sqref="CD84:CF84">
    <cfRule type="containsText" dxfId="131" priority="41" operator="containsText" text="(:unap)">
      <formula>NOT(ISERROR(SEARCH("(:unap)",CD84)))</formula>
    </cfRule>
  </conditionalFormatting>
  <conditionalFormatting sqref="CD100:CF100">
    <cfRule type="containsText" dxfId="130" priority="40" operator="containsText" text="(:unap)">
      <formula>NOT(ISERROR(SEARCH("(:unap)",CD100)))</formula>
    </cfRule>
  </conditionalFormatting>
  <conditionalFormatting sqref="CD101:CF101">
    <cfRule type="containsText" dxfId="129" priority="39" operator="containsText" text="(:unap)">
      <formula>NOT(ISERROR(SEARCH("(:unap)",CD101)))</formula>
    </cfRule>
  </conditionalFormatting>
  <conditionalFormatting sqref="CD123:CF123">
    <cfRule type="containsText" dxfId="128" priority="38" operator="containsText" text="(:unap)">
      <formula>NOT(ISERROR(SEARCH("(:unap)",CD123)))</formula>
    </cfRule>
  </conditionalFormatting>
  <conditionalFormatting sqref="CD132:CF132 CD150:CE152">
    <cfRule type="containsText" dxfId="127" priority="37" operator="containsText" text="(:unap)">
      <formula>NOT(ISERROR(SEARCH("(:unap)",CD132)))</formula>
    </cfRule>
  </conditionalFormatting>
  <conditionalFormatting sqref="CD142:CF142">
    <cfRule type="containsText" dxfId="126" priority="36" operator="containsText" text="(:unap)">
      <formula>NOT(ISERROR(SEARCH("(:unap)",CD142)))</formula>
    </cfRule>
  </conditionalFormatting>
  <conditionalFormatting sqref="CD143:CF143">
    <cfRule type="containsText" dxfId="125" priority="35" operator="containsText" text="(:unap)">
      <formula>NOT(ISERROR(SEARCH("(:unap)",CD143)))</formula>
    </cfRule>
  </conditionalFormatting>
  <conditionalFormatting sqref="CD144:CF144">
    <cfRule type="containsText" dxfId="124" priority="34" operator="containsText" text="(:unap)">
      <formula>NOT(ISERROR(SEARCH("(:unap)",CD144)))</formula>
    </cfRule>
  </conditionalFormatting>
  <conditionalFormatting sqref="CD145:CF145">
    <cfRule type="containsText" dxfId="123" priority="33" operator="containsText" text="(:unap)">
      <formula>NOT(ISERROR(SEARCH("(:unap)",CD145)))</formula>
    </cfRule>
  </conditionalFormatting>
  <conditionalFormatting sqref="CD158:CF158">
    <cfRule type="containsText" dxfId="122" priority="32" operator="containsText" text="(:unap)">
      <formula>NOT(ISERROR(SEARCH("(:unap)",CD158)))</formula>
    </cfRule>
  </conditionalFormatting>
  <conditionalFormatting sqref="CD169:CF169">
    <cfRule type="containsText" dxfId="121" priority="31" operator="containsText" text="(:unap)">
      <formula>NOT(ISERROR(SEARCH("(:unap)",CD169)))</formula>
    </cfRule>
  </conditionalFormatting>
  <conditionalFormatting sqref="CD178:CF178">
    <cfRule type="containsText" dxfId="120" priority="30" operator="containsText" text="(:unap)">
      <formula>NOT(ISERROR(SEARCH("(:unap)",CD178)))</formula>
    </cfRule>
  </conditionalFormatting>
  <conditionalFormatting sqref="CD185:CF185">
    <cfRule type="containsText" dxfId="119" priority="29" operator="containsText" text="(:unap)">
      <formula>NOT(ISERROR(SEARCH("(:unap)",CD185)))</formula>
    </cfRule>
  </conditionalFormatting>
  <conditionalFormatting sqref="CD186:CF186">
    <cfRule type="containsText" dxfId="118" priority="28" operator="containsText" text="(:unap)">
      <formula>NOT(ISERROR(SEARCH("(:unap)",CD186)))</formula>
    </cfRule>
  </conditionalFormatting>
  <conditionalFormatting sqref="CD189:CF189">
    <cfRule type="containsText" dxfId="117" priority="27" operator="containsText" text="(:unap)">
      <formula>NOT(ISERROR(SEARCH("(:unap)",CD189)))</formula>
    </cfRule>
  </conditionalFormatting>
  <conditionalFormatting sqref="CD191:CF191">
    <cfRule type="containsText" dxfId="116" priority="26" operator="containsText" text="(:unap)">
      <formula>NOT(ISERROR(SEARCH("(:unap)",CD191)))</formula>
    </cfRule>
  </conditionalFormatting>
  <conditionalFormatting sqref="CD201:CF201">
    <cfRule type="containsText" dxfId="115" priority="25" operator="containsText" text="(:unap)">
      <formula>NOT(ISERROR(SEARCH("(:unap)",CD201)))</formula>
    </cfRule>
  </conditionalFormatting>
  <conditionalFormatting sqref="CD233:CF233">
    <cfRule type="containsText" dxfId="114" priority="24" operator="containsText" text="(:unap)">
      <formula>NOT(ISERROR(SEARCH("(:unap)",CD233)))</formula>
    </cfRule>
  </conditionalFormatting>
  <conditionalFormatting sqref="CD234:CF234">
    <cfRule type="containsText" dxfId="113" priority="23" operator="containsText" text="(:unap)">
      <formula>NOT(ISERROR(SEARCH("(:unap)",CD234)))</formula>
    </cfRule>
  </conditionalFormatting>
  <conditionalFormatting sqref="CD235:CF235">
    <cfRule type="containsText" dxfId="112" priority="22" operator="containsText" text="(:unap)">
      <formula>NOT(ISERROR(SEARCH("(:unap)",CD235)))</formula>
    </cfRule>
  </conditionalFormatting>
  <conditionalFormatting sqref="CD278:CF278">
    <cfRule type="containsText" dxfId="111" priority="21" operator="containsText" text="(:unap)">
      <formula>NOT(ISERROR(SEARCH("(:unap)",CD278)))</formula>
    </cfRule>
  </conditionalFormatting>
  <conditionalFormatting sqref="CD303:CF303">
    <cfRule type="containsText" dxfId="110" priority="20" operator="containsText" text="(:unap)">
      <formula>NOT(ISERROR(SEARCH("(:unap)",CD303)))</formula>
    </cfRule>
  </conditionalFormatting>
  <conditionalFormatting sqref="CD304:CF304">
    <cfRule type="containsText" dxfId="109" priority="19" operator="containsText" text="(:unap)">
      <formula>NOT(ISERROR(SEARCH("(:unap)",CD304)))</formula>
    </cfRule>
  </conditionalFormatting>
  <conditionalFormatting sqref="CD308:CF308">
    <cfRule type="containsText" dxfId="108" priority="18" operator="containsText" text="(:unap)">
      <formula>NOT(ISERROR(SEARCH("(:unap)",CD308)))</formula>
    </cfRule>
  </conditionalFormatting>
  <conditionalFormatting sqref="CD313:CF313">
    <cfRule type="containsText" dxfId="107" priority="17" operator="containsText" text="(:unap)">
      <formula>NOT(ISERROR(SEARCH("(:unap)",CD313)))</formula>
    </cfRule>
  </conditionalFormatting>
  <conditionalFormatting sqref="CD355:CF355">
    <cfRule type="containsText" dxfId="106" priority="16" operator="containsText" text="(:unap)">
      <formula>NOT(ISERROR(SEARCH("(:unap)",CD355)))</formula>
    </cfRule>
  </conditionalFormatting>
  <conditionalFormatting sqref="CD356:CF356">
    <cfRule type="containsText" dxfId="105" priority="15" operator="containsText" text="(:unap)">
      <formula>NOT(ISERROR(SEARCH("(:unap)",CD356)))</formula>
    </cfRule>
  </conditionalFormatting>
  <conditionalFormatting sqref="K1:K21 K23:K1048576">
    <cfRule type="duplicateValues" dxfId="104" priority="14"/>
  </conditionalFormatting>
  <conditionalFormatting sqref="T57">
    <cfRule type="containsText" dxfId="103" priority="13" operator="containsText" text="(:unap)">
      <formula>NOT(ISERROR(SEARCH("(:unap)",T57)))</formula>
    </cfRule>
  </conditionalFormatting>
  <conditionalFormatting sqref="AE57:AJ57">
    <cfRule type="containsText" dxfId="102" priority="12" operator="containsText" text="(:unap)">
      <formula>NOT(ISERROR(SEARCH("(:unap)",AE57)))</formula>
    </cfRule>
  </conditionalFormatting>
  <conditionalFormatting sqref="AB57:AD57">
    <cfRule type="containsText" dxfId="101" priority="11" operator="containsText" text="(:unap)">
      <formula>NOT(ISERROR(SEARCH("(:unap)",AB57)))</formula>
    </cfRule>
  </conditionalFormatting>
  <conditionalFormatting sqref="Z57">
    <cfRule type="containsText" dxfId="100" priority="10" operator="containsText" text="(:unap)">
      <formula>NOT(ISERROR(SEARCH("(:unap)",Z57)))</formula>
    </cfRule>
  </conditionalFormatting>
  <conditionalFormatting sqref="AN57:BF57 BC58:BD59 AV58 AT58:AT59">
    <cfRule type="containsText" dxfId="99" priority="9" operator="containsText" text="(:unap)">
      <formula>NOT(ISERROR(SEARCH("(:unap)",AN57)))</formula>
    </cfRule>
  </conditionalFormatting>
  <conditionalFormatting sqref="CJ20 AK20:BJ20">
    <cfRule type="containsText" dxfId="98" priority="8" operator="containsText" text="(:unap)">
      <formula>NOT(ISERROR(SEARCH("(:unap)",AK20)))</formula>
    </cfRule>
  </conditionalFormatting>
  <conditionalFormatting sqref="N20:AJ20">
    <cfRule type="containsText" dxfId="97" priority="7" operator="containsText" text="(:unap)">
      <formula>NOT(ISERROR(SEARCH("(:unap)",N20)))</formula>
    </cfRule>
  </conditionalFormatting>
  <conditionalFormatting sqref="K15:K21 K23:K152">
    <cfRule type="expression" dxfId="96" priority="6">
      <formula>AND(L15=0,M15=0)</formula>
    </cfRule>
  </conditionalFormatting>
  <conditionalFormatting sqref="K153:K365">
    <cfRule type="expression" dxfId="95" priority="5">
      <formula>AND(L153=0,M153&lt;=0)</formula>
    </cfRule>
  </conditionalFormatting>
  <conditionalFormatting sqref="BH129:BK130">
    <cfRule type="containsText" dxfId="94" priority="4" operator="containsText" text="(:unap)">
      <formula>NOT(ISERROR(SEARCH("(:unap)",BH129)))</formula>
    </cfRule>
  </conditionalFormatting>
  <conditionalFormatting sqref="K22">
    <cfRule type="containsText" dxfId="93" priority="1" operator="containsText" text="data">
      <formula>NOT(ISERROR(SEARCH("data",K22)))</formula>
    </cfRule>
    <cfRule type="containsText" dxfId="92" priority="2" operator="containsText" text="multimedia">
      <formula>NOT(ISERROR(SEARCH("multimedia",K22)))</formula>
    </cfRule>
    <cfRule type="containsText" dxfId="91" priority="3" operator="containsText" text="text">
      <formula>NOT(ISERROR(SEARCH("text",K22)))</formula>
    </cfRule>
  </conditionalFormatting>
  <pageMargins left="0.7" right="0.7" top="0.75" bottom="0.75" header="0.3" footer="0.3"/>
  <pageSetup orientation="portrait" horizontalDpi="4294967293" verticalDpi="4294967293"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04257-F271-A34F-B27B-4D0DC9287F14}">
  <dimension ref="A1:CF43"/>
  <sheetViews>
    <sheetView tabSelected="1" zoomScale="120" zoomScaleNormal="120" workbookViewId="0">
      <pane xSplit="1" ySplit="1" topLeftCell="B2" activePane="bottomRight" state="frozen"/>
      <selection pane="topRight" activeCell="N1" sqref="N1"/>
      <selection pane="bottomLeft" activeCell="A2" sqref="A2"/>
      <selection pane="bottomRight" activeCell="A4" sqref="A4"/>
    </sheetView>
  </sheetViews>
  <sheetFormatPr baseColWidth="10" defaultRowHeight="15"/>
  <cols>
    <col min="1" max="1" width="17" style="70" customWidth="1"/>
    <col min="2" max="2" width="4.1640625" customWidth="1"/>
    <col min="3" max="3" width="7.33203125" customWidth="1"/>
    <col min="4" max="83" width="4.1640625" customWidth="1"/>
  </cols>
  <sheetData>
    <row r="1" spans="1:84" ht="219.75" customHeight="1">
      <c r="A1" s="229" t="s">
        <v>586</v>
      </c>
      <c r="B1" s="112" t="s">
        <v>722</v>
      </c>
      <c r="C1" s="112" t="s">
        <v>3165</v>
      </c>
      <c r="D1" s="112" t="s">
        <v>3260</v>
      </c>
      <c r="E1" s="112" t="s">
        <v>3166</v>
      </c>
      <c r="F1" s="112" t="s">
        <v>3135</v>
      </c>
      <c r="G1" s="112" t="s">
        <v>3148</v>
      </c>
      <c r="H1" s="112" t="s">
        <v>3153</v>
      </c>
      <c r="I1" s="112" t="s">
        <v>3154</v>
      </c>
      <c r="J1" s="112" t="s">
        <v>3137</v>
      </c>
      <c r="K1" s="112" t="s">
        <v>3141</v>
      </c>
      <c r="L1" s="112" t="s">
        <v>3143</v>
      </c>
      <c r="M1" s="112" t="s">
        <v>3138</v>
      </c>
      <c r="N1" s="112" t="s">
        <v>3158</v>
      </c>
      <c r="O1" s="112" t="s">
        <v>3151</v>
      </c>
      <c r="P1" s="112" t="s">
        <v>3157</v>
      </c>
      <c r="Q1" s="112" t="s">
        <v>3156</v>
      </c>
      <c r="R1" s="112" t="s">
        <v>3155</v>
      </c>
      <c r="S1" s="112" t="s">
        <v>3170</v>
      </c>
      <c r="T1" s="112" t="s">
        <v>3172</v>
      </c>
      <c r="U1" s="112" t="s">
        <v>3159</v>
      </c>
      <c r="V1" s="112" t="s">
        <v>3161</v>
      </c>
      <c r="W1" s="112" t="s">
        <v>3162</v>
      </c>
      <c r="X1" s="112" t="s">
        <v>3167</v>
      </c>
      <c r="Y1" s="112" t="s">
        <v>3176</v>
      </c>
      <c r="Z1" s="112" t="s">
        <v>3178</v>
      </c>
      <c r="AA1" s="112" t="s">
        <v>3177</v>
      </c>
      <c r="AB1" s="112" t="s">
        <v>3182</v>
      </c>
      <c r="AC1" s="112" t="s">
        <v>3218</v>
      </c>
      <c r="AD1" s="112" t="s">
        <v>3219</v>
      </c>
      <c r="AE1" s="112" t="s">
        <v>80</v>
      </c>
      <c r="AF1" s="112" t="s">
        <v>3220</v>
      </c>
      <c r="AG1" s="112" t="s">
        <v>1512</v>
      </c>
      <c r="AH1" s="112" t="s">
        <v>3221</v>
      </c>
      <c r="AI1" s="112" t="s">
        <v>2192</v>
      </c>
      <c r="AJ1" s="112" t="s">
        <v>3222</v>
      </c>
      <c r="AK1" s="112" t="s">
        <v>3226</v>
      </c>
      <c r="AL1" s="112" t="s">
        <v>3183</v>
      </c>
      <c r="AM1" s="112" t="s">
        <v>3185</v>
      </c>
      <c r="AN1" s="112" t="s">
        <v>3191</v>
      </c>
      <c r="AO1" s="112" t="s">
        <v>3186</v>
      </c>
      <c r="AP1" s="112" t="s">
        <v>3187</v>
      </c>
      <c r="AQ1" s="112" t="s">
        <v>3188</v>
      </c>
      <c r="AR1" s="112" t="s">
        <v>3189</v>
      </c>
      <c r="AS1" s="112" t="s">
        <v>3190</v>
      </c>
      <c r="AT1" s="112" t="s">
        <v>3192</v>
      </c>
      <c r="AU1" s="112" t="s">
        <v>3193</v>
      </c>
      <c r="AV1" s="112" t="s">
        <v>3194</v>
      </c>
      <c r="AW1" s="112" t="s">
        <v>3195</v>
      </c>
      <c r="AX1" s="112" t="s">
        <v>3196</v>
      </c>
      <c r="AY1" s="112" t="s">
        <v>3197</v>
      </c>
      <c r="AZ1" s="112" t="s">
        <v>3322</v>
      </c>
      <c r="BA1" s="112" t="s">
        <v>3321</v>
      </c>
      <c r="BB1" s="112" t="s">
        <v>3202</v>
      </c>
      <c r="BC1" s="112" t="s">
        <v>3203</v>
      </c>
      <c r="BD1" s="112" t="s">
        <v>3204</v>
      </c>
      <c r="BE1" s="112" t="s">
        <v>3211</v>
      </c>
      <c r="BF1" s="112" t="s">
        <v>3205</v>
      </c>
      <c r="BG1" s="112" t="s">
        <v>3206</v>
      </c>
      <c r="BH1" s="112" t="s">
        <v>3207</v>
      </c>
      <c r="BI1" s="112" t="s">
        <v>3208</v>
      </c>
      <c r="BJ1" s="112" t="s">
        <v>3209</v>
      </c>
      <c r="BK1" s="112" t="s">
        <v>3210</v>
      </c>
      <c r="BL1" s="112" t="s">
        <v>3212</v>
      </c>
      <c r="BM1" s="112" t="s">
        <v>3213</v>
      </c>
      <c r="BN1" s="112" t="s">
        <v>3214</v>
      </c>
      <c r="BO1" s="112" t="s">
        <v>3315</v>
      </c>
      <c r="BP1" s="112" t="s">
        <v>3215</v>
      </c>
      <c r="BQ1" s="112" t="s">
        <v>3227</v>
      </c>
      <c r="BR1" s="112" t="s">
        <v>3234</v>
      </c>
      <c r="BS1" s="112" t="s">
        <v>3235</v>
      </c>
      <c r="BT1" s="112" t="s">
        <v>3253</v>
      </c>
      <c r="BU1" s="112" t="s">
        <v>3236</v>
      </c>
      <c r="BV1" s="112" t="s">
        <v>3237</v>
      </c>
      <c r="BW1" s="112" t="s">
        <v>3238</v>
      </c>
      <c r="BX1" s="112" t="s">
        <v>3241</v>
      </c>
      <c r="BY1" s="112" t="s">
        <v>3242</v>
      </c>
      <c r="BZ1" s="112" t="s">
        <v>3244</v>
      </c>
      <c r="CA1" s="112" t="s">
        <v>3245</v>
      </c>
      <c r="CB1" s="112" t="s">
        <v>3246</v>
      </c>
      <c r="CC1" s="112" t="s">
        <v>3249</v>
      </c>
      <c r="CD1" s="112" t="s">
        <v>3250</v>
      </c>
    </row>
    <row r="2" spans="1:84" ht="16">
      <c r="A2" s="1" t="s">
        <v>3374</v>
      </c>
      <c r="B2" s="255" t="s">
        <v>3375</v>
      </c>
      <c r="C2" s="255" t="s">
        <v>3376</v>
      </c>
      <c r="D2" s="255" t="s">
        <v>3377</v>
      </c>
      <c r="E2" s="255" t="s">
        <v>3378</v>
      </c>
      <c r="F2" s="255" t="s">
        <v>3379</v>
      </c>
      <c r="G2" s="255" t="s">
        <v>587</v>
      </c>
      <c r="H2" s="255" t="s">
        <v>3380</v>
      </c>
      <c r="I2" s="255" t="s">
        <v>3381</v>
      </c>
      <c r="J2" s="255" t="s">
        <v>3382</v>
      </c>
      <c r="K2" s="255" t="s">
        <v>3383</v>
      </c>
      <c r="L2" s="255" t="s">
        <v>3384</v>
      </c>
      <c r="M2" s="255" t="s">
        <v>3385</v>
      </c>
      <c r="N2" s="255" t="s">
        <v>3386</v>
      </c>
      <c r="O2" t="s">
        <v>3387</v>
      </c>
      <c r="P2" s="255" t="s">
        <v>3388</v>
      </c>
      <c r="Q2" t="s">
        <v>3389</v>
      </c>
      <c r="R2" t="s">
        <v>3390</v>
      </c>
      <c r="S2" s="255" t="s">
        <v>3391</v>
      </c>
      <c r="T2" s="255" t="s">
        <v>3392</v>
      </c>
      <c r="U2" s="255" t="s">
        <v>590</v>
      </c>
      <c r="V2" s="255" t="s">
        <v>3393</v>
      </c>
      <c r="W2" s="255" t="s">
        <v>3394</v>
      </c>
      <c r="X2" s="255" t="s">
        <v>3395</v>
      </c>
      <c r="Y2" s="255" t="s">
        <v>3396</v>
      </c>
      <c r="Z2" s="255" t="s">
        <v>3397</v>
      </c>
      <c r="AA2" s="255" t="s">
        <v>3398</v>
      </c>
      <c r="AB2" s="255" t="s">
        <v>3399</v>
      </c>
      <c r="AC2" s="255" t="s">
        <v>3218</v>
      </c>
      <c r="AD2" s="255" t="s">
        <v>3219</v>
      </c>
      <c r="AE2" s="255" t="s">
        <v>80</v>
      </c>
      <c r="AF2" s="255" t="s">
        <v>3220</v>
      </c>
      <c r="AG2" s="255" t="s">
        <v>1512</v>
      </c>
      <c r="AH2" s="255" t="s">
        <v>3221</v>
      </c>
      <c r="AI2" s="255" t="s">
        <v>2192</v>
      </c>
      <c r="AJ2" s="255" t="s">
        <v>3222</v>
      </c>
      <c r="AK2" s="255" t="s">
        <v>3226</v>
      </c>
      <c r="AL2" s="255" t="s">
        <v>3400</v>
      </c>
      <c r="AM2" s="255" t="s">
        <v>3401</v>
      </c>
      <c r="AN2" s="255" t="s">
        <v>3402</v>
      </c>
      <c r="AO2" s="255" t="s">
        <v>3403</v>
      </c>
      <c r="AP2" s="255" t="s">
        <v>3404</v>
      </c>
      <c r="AQ2" s="255" t="s">
        <v>3405</v>
      </c>
      <c r="AR2" s="255" t="s">
        <v>3406</v>
      </c>
      <c r="AS2" s="255" t="s">
        <v>3407</v>
      </c>
      <c r="AT2" s="255" t="s">
        <v>3408</v>
      </c>
      <c r="AU2" s="255" t="s">
        <v>3409</v>
      </c>
      <c r="AV2" s="255" t="s">
        <v>3410</v>
      </c>
      <c r="AW2" s="255" t="s">
        <v>3411</v>
      </c>
      <c r="AX2" s="255" t="s">
        <v>3412</v>
      </c>
      <c r="AY2" s="255" t="s">
        <v>3413</v>
      </c>
      <c r="AZ2" s="255" t="s">
        <v>3414</v>
      </c>
      <c r="BA2" s="255" t="s">
        <v>3415</v>
      </c>
      <c r="BB2" s="255" t="s">
        <v>3417</v>
      </c>
      <c r="BC2" s="255" t="s">
        <v>3416</v>
      </c>
      <c r="BD2" s="255" t="s">
        <v>3422</v>
      </c>
      <c r="BE2" s="255" t="s">
        <v>3418</v>
      </c>
      <c r="BF2" s="255" t="s">
        <v>3419</v>
      </c>
      <c r="BG2" s="255" t="s">
        <v>3420</v>
      </c>
      <c r="BH2" s="255" t="s">
        <v>3421</v>
      </c>
      <c r="BI2" s="255" t="s">
        <v>3423</v>
      </c>
      <c r="BJ2" s="255" t="s">
        <v>3424</v>
      </c>
      <c r="BK2" s="255" t="s">
        <v>3425</v>
      </c>
      <c r="BL2" s="255" t="s">
        <v>3426</v>
      </c>
      <c r="BM2" s="255" t="s">
        <v>3427</v>
      </c>
      <c r="BN2" s="255" t="s">
        <v>3428</v>
      </c>
      <c r="BO2" s="255" t="s">
        <v>3429</v>
      </c>
      <c r="BP2" s="255" t="s">
        <v>3430</v>
      </c>
      <c r="BQ2" s="255" t="s">
        <v>3431</v>
      </c>
      <c r="BR2" s="255" t="s">
        <v>3432</v>
      </c>
      <c r="BS2" s="255" t="s">
        <v>3433</v>
      </c>
      <c r="BT2" s="255" t="s">
        <v>3434</v>
      </c>
      <c r="BU2" s="255" t="s">
        <v>3435</v>
      </c>
      <c r="BV2" s="255" t="s">
        <v>3436</v>
      </c>
      <c r="BW2" s="255" t="s">
        <v>3437</v>
      </c>
      <c r="BX2" s="255" t="s">
        <v>3438</v>
      </c>
      <c r="BY2" s="255" t="s">
        <v>3439</v>
      </c>
      <c r="BZ2" s="255" t="s">
        <v>3440</v>
      </c>
      <c r="CA2" s="255" t="s">
        <v>3441</v>
      </c>
      <c r="CB2" s="255" t="s">
        <v>3442</v>
      </c>
      <c r="CC2" s="255" t="s">
        <v>3443</v>
      </c>
      <c r="CD2" s="255" t="s">
        <v>3444</v>
      </c>
      <c r="CE2" s="255"/>
    </row>
    <row r="3" spans="1:84" ht="16">
      <c r="A3" s="1" t="s">
        <v>3445</v>
      </c>
      <c r="B3" s="255" t="s">
        <v>3449</v>
      </c>
      <c r="C3" s="255" t="s">
        <v>3450</v>
      </c>
      <c r="D3" s="255" t="s">
        <v>3451</v>
      </c>
      <c r="E3" s="255" t="s">
        <v>3452</v>
      </c>
      <c r="F3" s="255" t="s">
        <v>3453</v>
      </c>
      <c r="G3" s="255" t="s">
        <v>3454</v>
      </c>
      <c r="H3" s="255" t="s">
        <v>3455</v>
      </c>
      <c r="I3" s="255" t="s">
        <v>3456</v>
      </c>
      <c r="J3" s="255" t="s">
        <v>3457</v>
      </c>
      <c r="K3" s="255" t="s">
        <v>3458</v>
      </c>
      <c r="L3" s="255" t="s">
        <v>3459</v>
      </c>
      <c r="M3" s="255" t="s">
        <v>3460</v>
      </c>
      <c r="N3" s="255" t="s">
        <v>3461</v>
      </c>
      <c r="O3" s="255"/>
      <c r="P3" s="255"/>
      <c r="Q3" s="255"/>
      <c r="R3" s="255"/>
      <c r="S3" s="255"/>
      <c r="T3" s="255"/>
      <c r="U3" s="255"/>
      <c r="V3" s="255"/>
      <c r="W3" s="255"/>
      <c r="X3" s="255"/>
      <c r="Y3" s="255"/>
      <c r="Z3" s="255"/>
      <c r="AA3" s="255"/>
      <c r="AB3" s="255"/>
      <c r="AC3" s="255"/>
      <c r="AD3" s="255"/>
      <c r="AE3" s="255"/>
      <c r="AF3" s="255"/>
      <c r="AG3" s="255"/>
      <c r="AH3" s="255"/>
      <c r="AI3" s="255"/>
      <c r="AJ3" s="255"/>
      <c r="AK3" s="255"/>
      <c r="AL3" s="255"/>
      <c r="AM3" s="255"/>
      <c r="AN3" s="255"/>
      <c r="AO3" s="255"/>
      <c r="AP3" s="255"/>
      <c r="AQ3" s="255"/>
      <c r="AR3" s="255"/>
      <c r="AS3" s="255"/>
      <c r="AT3" s="255"/>
      <c r="AU3" s="255"/>
      <c r="AV3" s="255"/>
      <c r="AW3" s="255"/>
      <c r="AX3" s="255"/>
      <c r="AY3" s="255"/>
      <c r="AZ3" s="255"/>
      <c r="BA3" s="255"/>
      <c r="BB3" s="255"/>
      <c r="BC3" s="255"/>
      <c r="BD3" s="255"/>
      <c r="BE3" s="255"/>
      <c r="BF3" s="255"/>
      <c r="BG3" s="255"/>
      <c r="BH3" s="255"/>
      <c r="BI3" s="255"/>
      <c r="BJ3" s="255"/>
      <c r="BK3" s="255"/>
      <c r="BL3" s="255"/>
      <c r="BM3" s="255"/>
      <c r="BN3" s="255"/>
      <c r="BO3" s="255"/>
      <c r="BP3" s="255"/>
      <c r="BQ3" s="255"/>
      <c r="BR3" s="255"/>
      <c r="BS3" s="255"/>
      <c r="BT3" s="255"/>
      <c r="BU3" s="255"/>
      <c r="BV3" s="255"/>
      <c r="BW3" s="255"/>
      <c r="BX3" s="255"/>
      <c r="BY3" s="255"/>
      <c r="BZ3" s="255"/>
      <c r="CA3" s="255"/>
      <c r="CB3" s="255"/>
      <c r="CC3" s="255"/>
      <c r="CD3" s="255"/>
      <c r="CE3" s="255"/>
    </row>
    <row r="4" spans="1:84" ht="16">
      <c r="A4" s="1" t="s">
        <v>3464</v>
      </c>
      <c r="B4" s="255" t="s">
        <v>3462</v>
      </c>
      <c r="C4" s="255"/>
      <c r="D4" s="255"/>
      <c r="E4" s="255"/>
      <c r="F4" s="255"/>
      <c r="G4" s="255"/>
      <c r="H4" s="255"/>
      <c r="I4" s="255"/>
      <c r="J4" s="255"/>
      <c r="K4" s="255"/>
      <c r="L4" s="255"/>
      <c r="M4" s="255"/>
      <c r="N4" s="255"/>
      <c r="O4" s="255"/>
      <c r="P4" s="255"/>
      <c r="Q4" s="255"/>
      <c r="R4" s="255"/>
      <c r="S4" s="255"/>
      <c r="T4" s="255"/>
      <c r="U4" s="255"/>
      <c r="V4" s="255"/>
      <c r="W4" s="255"/>
      <c r="X4" s="255"/>
      <c r="Y4" s="255"/>
      <c r="Z4" s="255"/>
      <c r="AA4" s="255"/>
      <c r="AB4" s="255"/>
      <c r="AC4" s="255"/>
      <c r="AD4" s="255"/>
      <c r="AE4" s="255"/>
      <c r="AF4" s="255"/>
      <c r="AG4" s="255"/>
      <c r="AH4" s="255"/>
      <c r="AI4" s="255"/>
      <c r="AJ4" s="255"/>
      <c r="AK4" s="255"/>
      <c r="AL4" s="255"/>
      <c r="AM4" s="255"/>
      <c r="AN4" s="255"/>
      <c r="AO4" s="255"/>
      <c r="AP4" s="255"/>
      <c r="AQ4" s="255"/>
      <c r="AR4" s="255"/>
      <c r="AS4" s="255"/>
      <c r="AT4" s="255"/>
      <c r="AU4" s="255"/>
      <c r="AV4" s="255"/>
      <c r="AW4" s="255"/>
      <c r="AX4" s="255"/>
      <c r="AY4" s="255"/>
      <c r="AZ4" s="255"/>
      <c r="BA4" s="255"/>
      <c r="BB4" s="255"/>
      <c r="BC4" s="255"/>
      <c r="BD4" s="255"/>
      <c r="BE4" s="255"/>
      <c r="BF4" s="255"/>
      <c r="BG4" s="255"/>
      <c r="BH4" s="255"/>
      <c r="BI4" s="255"/>
      <c r="BJ4" s="255"/>
      <c r="BK4" s="255"/>
      <c r="BL4" s="255"/>
      <c r="BM4" s="255"/>
      <c r="BN4" s="255"/>
      <c r="BO4" s="255"/>
      <c r="BP4" s="255"/>
      <c r="BQ4" s="255"/>
      <c r="BR4" s="255"/>
      <c r="BS4" s="255"/>
      <c r="BT4" s="255"/>
      <c r="BU4" s="255"/>
      <c r="BV4" s="255"/>
      <c r="BW4" s="255"/>
      <c r="BX4" s="255"/>
      <c r="BY4" s="255"/>
      <c r="BZ4" s="255"/>
      <c r="CA4" s="255"/>
      <c r="CB4" s="255"/>
      <c r="CC4" s="255"/>
      <c r="CD4" s="255"/>
      <c r="CE4" s="255"/>
    </row>
    <row r="5" spans="1:84" ht="16">
      <c r="A5" s="1" t="s">
        <v>3446</v>
      </c>
      <c r="B5" s="255" t="s">
        <v>3463</v>
      </c>
      <c r="C5" s="255" t="s">
        <v>3463</v>
      </c>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255"/>
      <c r="AZ5" s="255"/>
      <c r="BA5" s="255"/>
      <c r="BB5" s="255"/>
      <c r="BC5" s="255"/>
      <c r="BD5" s="255"/>
      <c r="BE5" s="255"/>
      <c r="BF5" s="255"/>
      <c r="BG5" s="255"/>
      <c r="BH5" s="255"/>
      <c r="BI5" s="255"/>
      <c r="BJ5" s="255"/>
      <c r="BK5" s="255"/>
      <c r="BL5" s="255"/>
      <c r="BM5" s="255"/>
      <c r="BN5" s="255"/>
      <c r="BO5" s="255"/>
      <c r="BP5" s="255"/>
      <c r="BQ5" s="255"/>
      <c r="BR5" s="255"/>
      <c r="BS5" s="255"/>
      <c r="BT5" s="255"/>
      <c r="BU5" s="255"/>
      <c r="BV5" s="255"/>
      <c r="BW5" s="255"/>
      <c r="BX5" s="255"/>
      <c r="BY5" s="255"/>
      <c r="BZ5" s="255"/>
      <c r="CA5" s="255"/>
      <c r="CB5" s="255"/>
      <c r="CC5" s="255"/>
      <c r="CD5" s="255"/>
      <c r="CE5" s="255"/>
    </row>
    <row r="6" spans="1:84" ht="16">
      <c r="A6" s="1" t="s">
        <v>3447</v>
      </c>
      <c r="B6" s="255" t="s">
        <v>3448</v>
      </c>
      <c r="C6" s="255" t="s">
        <v>3448</v>
      </c>
      <c r="D6" s="255" t="s">
        <v>3448</v>
      </c>
      <c r="E6" s="255" t="s">
        <v>3448</v>
      </c>
      <c r="F6" s="255" t="s">
        <v>3448</v>
      </c>
      <c r="G6" s="255" t="s">
        <v>3448</v>
      </c>
      <c r="H6" s="255" t="s">
        <v>3448</v>
      </c>
      <c r="I6" s="255" t="s">
        <v>3448</v>
      </c>
      <c r="J6" s="255" t="s">
        <v>3448</v>
      </c>
      <c r="K6" s="255" t="s">
        <v>3448</v>
      </c>
      <c r="L6" s="255" t="s">
        <v>3448</v>
      </c>
      <c r="M6" s="255" t="s">
        <v>3448</v>
      </c>
      <c r="N6" s="255" t="s">
        <v>3448</v>
      </c>
      <c r="O6" s="255" t="s">
        <v>3448</v>
      </c>
      <c r="P6" s="255" t="s">
        <v>3448</v>
      </c>
      <c r="Q6" s="255" t="s">
        <v>3448</v>
      </c>
      <c r="R6" s="255" t="s">
        <v>3448</v>
      </c>
      <c r="S6" s="255" t="s">
        <v>3448</v>
      </c>
      <c r="T6" s="255" t="s">
        <v>3448</v>
      </c>
      <c r="U6" s="255" t="s">
        <v>3448</v>
      </c>
      <c r="V6" s="255" t="s">
        <v>3448</v>
      </c>
      <c r="W6" s="255" t="s">
        <v>3448</v>
      </c>
      <c r="X6" s="255" t="s">
        <v>3448</v>
      </c>
      <c r="Y6" s="255" t="s">
        <v>3448</v>
      </c>
      <c r="Z6" s="255" t="s">
        <v>3448</v>
      </c>
      <c r="AA6" s="255" t="s">
        <v>3448</v>
      </c>
      <c r="AB6" s="255" t="s">
        <v>3448</v>
      </c>
      <c r="AC6" s="255" t="s">
        <v>3448</v>
      </c>
      <c r="AD6" s="255" t="s">
        <v>3448</v>
      </c>
      <c r="AE6" s="255" t="s">
        <v>3448</v>
      </c>
      <c r="AF6" s="255" t="s">
        <v>3448</v>
      </c>
      <c r="AG6" s="255" t="s">
        <v>3448</v>
      </c>
      <c r="AH6" s="255" t="s">
        <v>3448</v>
      </c>
      <c r="AI6" s="255" t="s">
        <v>3448</v>
      </c>
      <c r="AJ6" s="255" t="s">
        <v>3448</v>
      </c>
      <c r="AK6" s="255" t="s">
        <v>3448</v>
      </c>
      <c r="AL6" s="255" t="s">
        <v>3448</v>
      </c>
      <c r="AM6" s="255" t="s">
        <v>3448</v>
      </c>
      <c r="AN6" s="255" t="s">
        <v>3448</v>
      </c>
      <c r="AO6" s="255" t="s">
        <v>3448</v>
      </c>
      <c r="AP6" s="255" t="s">
        <v>3448</v>
      </c>
      <c r="AQ6" s="255" t="s">
        <v>3448</v>
      </c>
      <c r="AR6" s="255" t="s">
        <v>3448</v>
      </c>
      <c r="AS6" s="255" t="s">
        <v>3448</v>
      </c>
      <c r="AT6" s="255" t="s">
        <v>3448</v>
      </c>
      <c r="AU6" s="255" t="s">
        <v>3448</v>
      </c>
      <c r="AV6" s="255" t="s">
        <v>3448</v>
      </c>
      <c r="AW6" s="255" t="s">
        <v>3448</v>
      </c>
      <c r="AX6" s="255" t="s">
        <v>3448</v>
      </c>
      <c r="AY6" s="255" t="s">
        <v>3448</v>
      </c>
      <c r="AZ6" s="255" t="s">
        <v>3448</v>
      </c>
      <c r="BA6" s="255" t="s">
        <v>3448</v>
      </c>
      <c r="BB6" s="255" t="s">
        <v>3448</v>
      </c>
      <c r="BC6" s="255" t="s">
        <v>3448</v>
      </c>
      <c r="BD6" s="255" t="s">
        <v>3448</v>
      </c>
      <c r="BE6" s="255" t="s">
        <v>3448</v>
      </c>
      <c r="BF6" s="255" t="s">
        <v>3448</v>
      </c>
      <c r="BG6" s="255" t="s">
        <v>3448</v>
      </c>
      <c r="BH6" s="255" t="s">
        <v>3448</v>
      </c>
      <c r="BI6" s="255" t="s">
        <v>3448</v>
      </c>
      <c r="BJ6" s="255" t="s">
        <v>3448</v>
      </c>
      <c r="BK6" s="255" t="s">
        <v>3448</v>
      </c>
      <c r="BL6" s="255" t="s">
        <v>3448</v>
      </c>
      <c r="BM6" s="255" t="s">
        <v>3448</v>
      </c>
      <c r="BN6" s="255" t="s">
        <v>3448</v>
      </c>
      <c r="BO6" s="255" t="s">
        <v>3448</v>
      </c>
      <c r="BP6" s="255" t="s">
        <v>3448</v>
      </c>
      <c r="BQ6" s="255" t="s">
        <v>3448</v>
      </c>
      <c r="BR6" s="255" t="s">
        <v>3448</v>
      </c>
      <c r="BS6" s="255" t="s">
        <v>3448</v>
      </c>
      <c r="BT6" s="255" t="s">
        <v>3448</v>
      </c>
      <c r="BU6" s="255" t="s">
        <v>3448</v>
      </c>
      <c r="BV6" s="255" t="s">
        <v>3448</v>
      </c>
      <c r="BW6" s="255" t="s">
        <v>3448</v>
      </c>
      <c r="BX6" s="255" t="s">
        <v>3448</v>
      </c>
      <c r="BY6" s="255" t="s">
        <v>3448</v>
      </c>
      <c r="BZ6" s="255" t="s">
        <v>3448</v>
      </c>
      <c r="CA6" s="255" t="s">
        <v>3448</v>
      </c>
      <c r="CB6" s="255" t="s">
        <v>3448</v>
      </c>
      <c r="CC6" s="255" t="s">
        <v>3448</v>
      </c>
      <c r="CD6" s="255" t="s">
        <v>3448</v>
      </c>
      <c r="CE6" s="255" t="s">
        <v>3448</v>
      </c>
      <c r="CF6" s="255" t="s">
        <v>3448</v>
      </c>
    </row>
    <row r="7" spans="1:84" ht="16">
      <c r="A7" s="1"/>
      <c r="B7" s="255"/>
      <c r="C7" s="255"/>
      <c r="D7" s="255"/>
      <c r="E7" s="255"/>
      <c r="F7" s="255"/>
      <c r="G7" s="255"/>
      <c r="H7" s="255"/>
      <c r="I7" s="255"/>
      <c r="J7" s="255"/>
      <c r="K7" s="255"/>
      <c r="L7" s="255"/>
      <c r="M7" s="255"/>
      <c r="N7" s="255"/>
      <c r="O7" s="255"/>
      <c r="P7" s="255"/>
      <c r="Q7" s="255"/>
      <c r="R7" s="255"/>
      <c r="S7" s="255"/>
      <c r="T7" s="255"/>
      <c r="U7" s="255"/>
      <c r="V7" s="255"/>
      <c r="W7" s="255"/>
      <c r="X7" s="255"/>
      <c r="Y7" s="255"/>
      <c r="Z7" s="255"/>
      <c r="AA7" s="255"/>
      <c r="AB7" s="255"/>
      <c r="AC7" s="255"/>
      <c r="AD7" s="255"/>
      <c r="AE7" s="255"/>
      <c r="AF7" s="255"/>
      <c r="AG7" s="255"/>
      <c r="AH7" s="255"/>
      <c r="AI7" s="255"/>
      <c r="AJ7" s="255"/>
      <c r="AK7" s="255"/>
      <c r="AL7" s="255"/>
      <c r="AM7" s="255"/>
      <c r="AN7" s="255"/>
      <c r="AO7" s="255"/>
      <c r="AP7" s="255"/>
      <c r="AQ7" s="255"/>
      <c r="AR7" s="255"/>
      <c r="AS7" s="255"/>
      <c r="AT7" s="255"/>
      <c r="AU7" s="255"/>
      <c r="AV7" s="255"/>
      <c r="AW7" s="255"/>
      <c r="AX7" s="255"/>
      <c r="AY7" s="255"/>
      <c r="AZ7" s="255"/>
      <c r="BA7" s="255"/>
      <c r="BB7" s="255"/>
      <c r="BC7" s="255"/>
      <c r="BD7" s="255"/>
      <c r="BE7" s="255"/>
      <c r="BF7" s="255"/>
      <c r="BG7" s="255"/>
      <c r="BH7" s="255"/>
      <c r="BI7" s="255"/>
      <c r="BJ7" s="255"/>
      <c r="BK7" s="255"/>
      <c r="BL7" s="255"/>
      <c r="BM7" s="255"/>
      <c r="BN7" s="255"/>
      <c r="BO7" s="255"/>
      <c r="BP7" s="255"/>
      <c r="BQ7" s="255"/>
      <c r="BR7" s="255"/>
      <c r="BS7" s="255"/>
      <c r="BT7" s="255"/>
      <c r="BU7" s="255"/>
      <c r="BV7" s="255"/>
      <c r="BW7" s="255"/>
      <c r="BX7" s="255"/>
      <c r="BY7" s="255"/>
      <c r="BZ7" s="255"/>
      <c r="CA7" s="255"/>
      <c r="CB7" s="255"/>
      <c r="CC7" s="255"/>
      <c r="CD7" s="255"/>
      <c r="CE7" s="255"/>
    </row>
    <row r="8" spans="1:84" ht="16">
      <c r="A8" s="1"/>
      <c r="B8" s="255"/>
      <c r="C8" s="255"/>
      <c r="D8" s="255"/>
      <c r="E8" s="255"/>
      <c r="F8" s="255"/>
      <c r="G8" s="255"/>
      <c r="H8" s="255"/>
      <c r="I8" s="255"/>
      <c r="J8" s="255"/>
      <c r="K8" s="255"/>
      <c r="L8" s="255"/>
      <c r="M8" s="255"/>
      <c r="N8" s="255"/>
      <c r="O8" s="255"/>
      <c r="P8" s="255"/>
      <c r="Q8" s="255"/>
      <c r="R8" s="255"/>
      <c r="S8" s="255"/>
      <c r="T8" s="255"/>
      <c r="U8" s="255"/>
      <c r="V8" s="255"/>
      <c r="W8" s="255"/>
      <c r="X8" s="255"/>
      <c r="Y8" s="255"/>
      <c r="Z8" s="255"/>
      <c r="AA8" s="255"/>
      <c r="AB8" s="255"/>
      <c r="AC8" s="255"/>
      <c r="AD8" s="255"/>
      <c r="AE8" s="255"/>
      <c r="AF8" s="255"/>
      <c r="AG8" s="255"/>
      <c r="AH8" s="255"/>
      <c r="AI8" s="255"/>
      <c r="AJ8" s="255"/>
      <c r="AK8" s="255"/>
      <c r="AL8" s="255"/>
      <c r="AM8" s="255"/>
      <c r="AN8" s="255"/>
      <c r="AO8" s="255"/>
      <c r="AP8" s="255"/>
      <c r="AQ8" s="255"/>
      <c r="AR8" s="255"/>
      <c r="AS8" s="255"/>
      <c r="AT8" s="255"/>
      <c r="AU8" s="255"/>
      <c r="AV8" s="255"/>
      <c r="AW8" s="255"/>
      <c r="AX8" s="255"/>
      <c r="AY8" s="255"/>
      <c r="AZ8" s="255"/>
      <c r="BA8" s="255"/>
      <c r="BB8" s="255"/>
      <c r="BC8" s="255"/>
      <c r="BD8" s="255"/>
      <c r="BE8" s="255"/>
      <c r="BF8" s="255"/>
      <c r="BG8" s="255"/>
      <c r="BH8" s="255"/>
      <c r="BI8" s="255"/>
      <c r="BJ8" s="255"/>
      <c r="BK8" s="255"/>
      <c r="BL8" s="255"/>
      <c r="BM8" s="255"/>
      <c r="BN8" s="255"/>
      <c r="BO8" s="255"/>
      <c r="BP8" s="255"/>
      <c r="BQ8" s="255"/>
      <c r="BR8" s="255"/>
      <c r="BS8" s="255"/>
      <c r="BT8" s="255"/>
      <c r="BU8" s="255"/>
      <c r="BV8" s="255"/>
      <c r="BW8" s="255"/>
      <c r="BX8" s="255"/>
      <c r="BY8" s="255"/>
      <c r="BZ8" s="255"/>
      <c r="CA8" s="255"/>
      <c r="CB8" s="255"/>
      <c r="CC8" s="255"/>
      <c r="CD8" s="255"/>
      <c r="CE8" s="255"/>
    </row>
    <row r="9" spans="1:84" ht="16">
      <c r="A9" s="1"/>
      <c r="B9" s="255"/>
      <c r="C9" s="255"/>
      <c r="D9" s="255"/>
      <c r="E9" s="255"/>
      <c r="F9" s="255"/>
      <c r="G9" s="255"/>
      <c r="H9" s="255"/>
      <c r="I9" s="255"/>
      <c r="J9" s="255"/>
      <c r="K9" s="255"/>
      <c r="L9" s="255"/>
      <c r="M9" s="255"/>
      <c r="N9" s="255"/>
      <c r="O9" s="255"/>
      <c r="P9" s="255"/>
      <c r="Q9" s="255"/>
      <c r="R9" s="255"/>
      <c r="S9" s="255"/>
      <c r="T9" s="255"/>
      <c r="U9" s="255"/>
      <c r="V9" s="255"/>
      <c r="W9" s="255"/>
      <c r="X9" s="255"/>
      <c r="Y9" s="255"/>
      <c r="Z9" s="255"/>
      <c r="AA9" s="255"/>
      <c r="AB9" s="255"/>
      <c r="AC9" s="255"/>
      <c r="AD9" s="255"/>
      <c r="AE9" s="255"/>
      <c r="AF9" s="255"/>
      <c r="AG9" s="255"/>
      <c r="AH9" s="255"/>
      <c r="AI9" s="255"/>
      <c r="AJ9" s="255"/>
      <c r="AK9" s="255"/>
      <c r="AL9" s="255"/>
      <c r="AM9" s="255"/>
      <c r="AN9" s="255"/>
      <c r="AO9" s="255"/>
      <c r="AP9" s="255"/>
      <c r="AQ9" s="255"/>
      <c r="AR9" s="255"/>
      <c r="AS9" s="255"/>
      <c r="AT9" s="255"/>
      <c r="AU9" s="255"/>
      <c r="AV9" s="255"/>
      <c r="AW9" s="255"/>
      <c r="AX9" s="255"/>
      <c r="AY9" s="255"/>
      <c r="AZ9" s="255"/>
      <c r="BA9" s="255"/>
      <c r="BB9" s="255"/>
      <c r="BC9" s="255"/>
      <c r="BD9" s="255"/>
      <c r="BE9" s="255"/>
      <c r="BF9" s="255"/>
      <c r="BG9" s="255"/>
      <c r="BH9" s="255"/>
      <c r="BI9" s="255"/>
      <c r="BJ9" s="255"/>
      <c r="BK9" s="255"/>
      <c r="BL9" s="255"/>
      <c r="BM9" s="255"/>
      <c r="BN9" s="255"/>
      <c r="BO9" s="255"/>
      <c r="BP9" s="255"/>
      <c r="BQ9" s="255"/>
      <c r="BR9" s="255"/>
      <c r="BS9" s="255"/>
      <c r="BT9" s="255"/>
      <c r="BU9" s="255"/>
      <c r="BV9" s="255"/>
      <c r="BW9" s="255"/>
      <c r="BX9" s="255"/>
      <c r="BY9" s="255"/>
      <c r="BZ9" s="255"/>
      <c r="CA9" s="255"/>
      <c r="CB9" s="255"/>
      <c r="CC9" s="255"/>
      <c r="CD9" s="255"/>
      <c r="CE9" s="255"/>
    </row>
    <row r="10" spans="1:84" ht="16">
      <c r="A10" s="1"/>
      <c r="B10" s="255"/>
      <c r="C10" s="255"/>
      <c r="D10" s="255"/>
      <c r="E10" s="255"/>
      <c r="F10" s="255"/>
      <c r="G10" s="255"/>
      <c r="H10" s="255"/>
      <c r="I10" s="255"/>
      <c r="J10" s="255"/>
      <c r="K10" s="255"/>
      <c r="L10" s="255"/>
      <c r="M10" s="255"/>
      <c r="N10" s="255"/>
      <c r="O10" s="255"/>
      <c r="P10" s="255"/>
      <c r="Q10" s="255"/>
      <c r="R10" s="255"/>
      <c r="S10" s="255"/>
      <c r="T10" s="255"/>
      <c r="U10" s="255"/>
      <c r="V10" s="255"/>
      <c r="W10" s="255"/>
      <c r="X10" s="255"/>
      <c r="Y10" s="255"/>
      <c r="Z10" s="255"/>
      <c r="AA10" s="255"/>
      <c r="AB10" s="255"/>
      <c r="AC10" s="255"/>
      <c r="AD10" s="255"/>
      <c r="AE10" s="255"/>
      <c r="AF10" s="255"/>
      <c r="AG10" s="255"/>
      <c r="AH10" s="255"/>
      <c r="AI10" s="255"/>
      <c r="AJ10" s="255"/>
      <c r="AK10" s="255"/>
      <c r="AL10" s="255"/>
      <c r="AM10" s="255"/>
      <c r="AN10" s="255"/>
      <c r="AO10" s="255"/>
      <c r="AP10" s="255"/>
      <c r="AQ10" s="255"/>
      <c r="AR10" s="255"/>
      <c r="AS10" s="255"/>
      <c r="AT10" s="255"/>
      <c r="AU10" s="255"/>
      <c r="AV10" s="255"/>
      <c r="AW10" s="255"/>
      <c r="AX10" s="255"/>
      <c r="AY10" s="255"/>
      <c r="AZ10" s="255"/>
      <c r="BA10" s="255"/>
      <c r="BB10" s="255"/>
      <c r="BC10" s="255"/>
      <c r="BD10" s="255"/>
      <c r="BE10" s="255"/>
      <c r="BF10" s="255"/>
      <c r="BG10" s="255"/>
      <c r="BH10" s="255"/>
      <c r="BI10" s="255"/>
      <c r="BJ10" s="255"/>
      <c r="BK10" s="255"/>
      <c r="BL10" s="255"/>
      <c r="BM10" s="255"/>
      <c r="BN10" s="255"/>
      <c r="BO10" s="255"/>
      <c r="BP10" s="255"/>
      <c r="BQ10" s="255"/>
      <c r="BR10" s="255"/>
      <c r="BS10" s="255"/>
      <c r="BT10" s="255"/>
      <c r="BU10" s="255"/>
      <c r="BV10" s="255"/>
      <c r="BW10" s="255"/>
      <c r="BX10" s="255"/>
      <c r="BY10" s="255"/>
      <c r="BZ10" s="255"/>
      <c r="CA10" s="255"/>
      <c r="CB10" s="255"/>
      <c r="CC10" s="255"/>
      <c r="CD10" s="255"/>
      <c r="CE10" s="255"/>
    </row>
    <row r="11" spans="1:84" ht="16">
      <c r="A11" s="1"/>
      <c r="B11" s="255"/>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255"/>
      <c r="BE11" s="255"/>
      <c r="BF11" s="255"/>
      <c r="BG11" s="255"/>
      <c r="BH11" s="255"/>
      <c r="BI11" s="255"/>
      <c r="BJ11" s="255"/>
      <c r="BK11" s="255"/>
      <c r="BL11" s="255"/>
      <c r="BM11" s="255"/>
      <c r="BN11" s="255"/>
      <c r="BO11" s="255"/>
      <c r="BP11" s="255"/>
      <c r="BQ11" s="255"/>
      <c r="BR11" s="255"/>
      <c r="BS11" s="255"/>
      <c r="BT11" s="255"/>
      <c r="BU11" s="255"/>
      <c r="BV11" s="255"/>
      <c r="BW11" s="255"/>
      <c r="BX11" s="255"/>
      <c r="BY11" s="255"/>
      <c r="BZ11" s="255"/>
      <c r="CA11" s="255"/>
      <c r="CB11" s="255"/>
      <c r="CC11" s="255"/>
      <c r="CD11" s="255"/>
      <c r="CE11" s="255"/>
    </row>
    <row r="12" spans="1:84" ht="16">
      <c r="A12" s="1"/>
      <c r="B12" s="255"/>
      <c r="C12" s="255"/>
      <c r="D12" s="255"/>
      <c r="E12" s="255"/>
      <c r="F12" s="255"/>
      <c r="G12" s="255"/>
      <c r="H12" s="255"/>
      <c r="I12" s="255"/>
      <c r="J12" s="255"/>
      <c r="K12" s="255"/>
      <c r="L12" s="255"/>
      <c r="M12" s="255"/>
      <c r="N12" s="255"/>
      <c r="O12" s="255"/>
      <c r="P12" s="255"/>
      <c r="Q12" s="255"/>
      <c r="R12" s="255"/>
      <c r="S12" s="255"/>
      <c r="T12" s="255"/>
      <c r="U12" s="255"/>
      <c r="V12" s="255"/>
      <c r="W12" s="255"/>
      <c r="X12" s="255"/>
      <c r="Y12" s="255"/>
      <c r="Z12" s="255"/>
      <c r="AA12" s="255"/>
      <c r="AB12" s="255"/>
      <c r="AC12" s="255"/>
      <c r="AD12" s="255"/>
      <c r="AE12" s="255"/>
      <c r="AF12" s="255"/>
      <c r="AG12" s="255"/>
      <c r="AH12" s="255"/>
      <c r="AI12" s="255"/>
      <c r="AJ12" s="255"/>
      <c r="AK12" s="255"/>
      <c r="AL12" s="255"/>
      <c r="AM12" s="255"/>
      <c r="AN12" s="255"/>
      <c r="AO12" s="255"/>
      <c r="AP12" s="255"/>
      <c r="AQ12" s="255"/>
      <c r="AR12" s="255"/>
      <c r="AS12" s="255"/>
      <c r="AT12" s="255"/>
      <c r="AU12" s="255"/>
      <c r="AV12" s="255"/>
      <c r="AW12" s="255"/>
      <c r="AX12" s="255"/>
      <c r="AY12" s="255"/>
      <c r="AZ12" s="255"/>
      <c r="BA12" s="255"/>
      <c r="BB12" s="255"/>
      <c r="BC12" s="255"/>
      <c r="BD12" s="255"/>
      <c r="BE12" s="255"/>
      <c r="BF12" s="255"/>
      <c r="BG12" s="255"/>
      <c r="BH12" s="255"/>
      <c r="BI12" s="255"/>
      <c r="BJ12" s="255"/>
      <c r="BK12" s="255"/>
      <c r="BL12" s="255"/>
      <c r="BM12" s="255"/>
      <c r="BN12" s="255"/>
      <c r="BO12" s="255"/>
      <c r="BP12" s="255"/>
      <c r="BQ12" s="255"/>
      <c r="BR12" s="255"/>
      <c r="BS12" s="255"/>
      <c r="BT12" s="255"/>
      <c r="BU12" s="255"/>
      <c r="BV12" s="255"/>
      <c r="BW12" s="255"/>
      <c r="BX12" s="255"/>
      <c r="BY12" s="255"/>
      <c r="BZ12" s="255"/>
      <c r="CA12" s="255"/>
      <c r="CB12" s="255"/>
      <c r="CC12" s="255"/>
      <c r="CD12" s="255"/>
      <c r="CE12" s="255"/>
    </row>
    <row r="13" spans="1:84" ht="16">
      <c r="A13" s="1"/>
      <c r="B13" s="255"/>
      <c r="C13" s="255"/>
      <c r="D13" s="255"/>
      <c r="E13" s="255"/>
      <c r="F13" s="255"/>
      <c r="G13" s="255"/>
      <c r="H13" s="255"/>
      <c r="I13" s="255"/>
      <c r="J13" s="255"/>
      <c r="K13" s="255"/>
      <c r="L13" s="255"/>
      <c r="M13" s="255"/>
      <c r="N13" s="255"/>
      <c r="O13" s="255"/>
      <c r="P13" s="255"/>
      <c r="Q13" s="255"/>
      <c r="R13" s="255"/>
      <c r="S13" s="255"/>
      <c r="T13" s="255"/>
      <c r="U13" s="255"/>
      <c r="V13" s="255"/>
      <c r="W13" s="255"/>
      <c r="X13" s="255"/>
      <c r="Y13" s="255"/>
      <c r="Z13" s="255"/>
      <c r="AA13" s="255"/>
      <c r="AB13" s="255"/>
      <c r="AC13" s="255"/>
      <c r="AD13" s="255"/>
      <c r="AE13" s="255"/>
      <c r="AF13" s="255"/>
      <c r="AG13" s="255"/>
      <c r="AH13" s="255"/>
      <c r="AI13" s="255"/>
      <c r="AJ13" s="255"/>
      <c r="AK13" s="255"/>
      <c r="AL13" s="255"/>
      <c r="AM13" s="255"/>
      <c r="AN13" s="255"/>
      <c r="AO13" s="255"/>
      <c r="AP13" s="255"/>
      <c r="AQ13" s="255"/>
      <c r="AR13" s="255"/>
      <c r="AS13" s="255"/>
      <c r="AT13" s="255"/>
      <c r="AU13" s="255"/>
      <c r="AV13" s="255"/>
      <c r="AW13" s="255"/>
      <c r="AX13" s="255"/>
      <c r="AY13" s="255"/>
      <c r="AZ13" s="255"/>
      <c r="BA13" s="255"/>
      <c r="BB13" s="255"/>
      <c r="BC13" s="255"/>
      <c r="BD13" s="255"/>
      <c r="BE13" s="255"/>
      <c r="BF13" s="255"/>
      <c r="BG13" s="255"/>
      <c r="BH13" s="255"/>
      <c r="BI13" s="255"/>
      <c r="BJ13" s="255"/>
      <c r="BK13" s="255"/>
      <c r="BL13" s="255"/>
      <c r="BM13" s="255"/>
      <c r="BN13" s="255"/>
      <c r="BO13" s="255"/>
      <c r="BP13" s="255"/>
      <c r="BQ13" s="255"/>
      <c r="BR13" s="255"/>
      <c r="BS13" s="255"/>
      <c r="BT13" s="255"/>
      <c r="BU13" s="255"/>
      <c r="BV13" s="255"/>
      <c r="BW13" s="255"/>
      <c r="BX13" s="255"/>
      <c r="BY13" s="255"/>
      <c r="BZ13" s="255"/>
      <c r="CA13" s="255"/>
      <c r="CB13" s="255"/>
      <c r="CC13" s="255"/>
      <c r="CD13" s="255"/>
      <c r="CE13" s="255"/>
    </row>
    <row r="14" spans="1:84" ht="16">
      <c r="A14" s="1"/>
      <c r="B14" s="255"/>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255"/>
      <c r="BF14" s="255"/>
      <c r="BG14" s="255"/>
      <c r="BH14" s="255"/>
      <c r="BI14" s="255"/>
      <c r="BJ14" s="255"/>
      <c r="BK14" s="255"/>
      <c r="BL14" s="255"/>
      <c r="BM14" s="255"/>
      <c r="BN14" s="255"/>
      <c r="BO14" s="255"/>
      <c r="BP14" s="255"/>
      <c r="BQ14" s="255"/>
      <c r="BR14" s="255"/>
      <c r="BS14" s="255"/>
      <c r="BT14" s="255"/>
      <c r="BU14" s="255"/>
      <c r="BV14" s="255"/>
      <c r="BW14" s="255"/>
      <c r="BX14" s="255"/>
      <c r="BY14" s="255"/>
      <c r="BZ14" s="255"/>
      <c r="CA14" s="255"/>
      <c r="CB14" s="255"/>
      <c r="CC14" s="255"/>
      <c r="CD14" s="255"/>
      <c r="CE14" s="255"/>
    </row>
    <row r="15" spans="1:84" ht="16">
      <c r="A15" s="1"/>
      <c r="B15" s="255"/>
      <c r="C15" s="255"/>
      <c r="D15" s="255"/>
      <c r="E15" s="255"/>
      <c r="F15" s="255"/>
      <c r="G15" s="255"/>
      <c r="H15" s="255"/>
      <c r="I15" s="255"/>
      <c r="J15" s="255"/>
      <c r="K15" s="255"/>
      <c r="L15" s="255"/>
      <c r="M15" s="255"/>
      <c r="N15" s="255"/>
      <c r="O15" s="255"/>
      <c r="P15" s="255"/>
      <c r="Q15" s="255"/>
      <c r="R15" s="255"/>
      <c r="S15" s="255"/>
      <c r="T15" s="255"/>
      <c r="U15" s="255"/>
      <c r="V15" s="255"/>
      <c r="W15" s="255"/>
      <c r="X15" s="255"/>
      <c r="Y15" s="255"/>
      <c r="Z15" s="255"/>
      <c r="AA15" s="255"/>
      <c r="AB15" s="255"/>
      <c r="AC15" s="255"/>
      <c r="AD15" s="255"/>
      <c r="AE15" s="255"/>
      <c r="AF15" s="255"/>
      <c r="AG15" s="255"/>
      <c r="AH15" s="255"/>
      <c r="AI15" s="255"/>
      <c r="AJ15" s="255"/>
      <c r="AK15" s="255"/>
      <c r="AL15" s="255"/>
      <c r="AM15" s="255"/>
      <c r="AN15" s="255"/>
      <c r="AO15" s="255"/>
      <c r="AP15" s="255"/>
      <c r="AQ15" s="255"/>
      <c r="AR15" s="255"/>
      <c r="AS15" s="255"/>
      <c r="AT15" s="255"/>
      <c r="AU15" s="255"/>
      <c r="AV15" s="255"/>
      <c r="AW15" s="255"/>
      <c r="AX15" s="255"/>
      <c r="AY15" s="255"/>
      <c r="AZ15" s="255"/>
      <c r="BA15" s="255"/>
      <c r="BB15" s="255"/>
      <c r="BC15" s="255"/>
      <c r="BD15" s="255"/>
      <c r="BE15" s="255"/>
      <c r="BF15" s="255"/>
      <c r="BG15" s="255"/>
      <c r="BH15" s="255"/>
      <c r="BI15" s="255"/>
      <c r="BJ15" s="255"/>
      <c r="BK15" s="255"/>
      <c r="BL15" s="255"/>
      <c r="BM15" s="255"/>
      <c r="BN15" s="255"/>
      <c r="BO15" s="255"/>
      <c r="BP15" s="255"/>
      <c r="BQ15" s="255"/>
      <c r="BR15" s="255"/>
      <c r="BS15" s="255"/>
      <c r="BT15" s="255"/>
      <c r="BU15" s="255"/>
      <c r="BV15" s="255"/>
      <c r="BW15" s="255"/>
      <c r="BX15" s="255"/>
      <c r="BY15" s="255"/>
      <c r="BZ15" s="255"/>
      <c r="CA15" s="255"/>
      <c r="CB15" s="255"/>
      <c r="CC15" s="255"/>
      <c r="CD15" s="255"/>
      <c r="CE15" s="255"/>
    </row>
    <row r="16" spans="1:84" ht="16">
      <c r="A16" s="1"/>
      <c r="B16" s="255"/>
      <c r="C16" s="255"/>
      <c r="D16" s="255"/>
      <c r="E16" s="255"/>
      <c r="F16" s="255"/>
      <c r="G16" s="255"/>
      <c r="H16" s="255"/>
      <c r="I16" s="255"/>
      <c r="J16" s="255"/>
      <c r="K16" s="255"/>
      <c r="L16" s="255"/>
      <c r="M16" s="255"/>
      <c r="N16" s="255"/>
      <c r="O16" s="255"/>
      <c r="P16" s="255"/>
      <c r="Q16" s="255"/>
      <c r="R16" s="255"/>
      <c r="S16" s="255"/>
      <c r="T16" s="255"/>
      <c r="U16" s="255"/>
      <c r="V16" s="255"/>
      <c r="W16" s="255"/>
      <c r="X16" s="255"/>
      <c r="Y16" s="255"/>
      <c r="Z16" s="255"/>
      <c r="AA16" s="255"/>
      <c r="AB16" s="255"/>
      <c r="AC16" s="255"/>
      <c r="AD16" s="255"/>
      <c r="AE16" s="255"/>
      <c r="AF16" s="255"/>
      <c r="AG16" s="255"/>
      <c r="AH16" s="255"/>
      <c r="AI16" s="255"/>
      <c r="AJ16" s="255"/>
      <c r="AK16" s="255"/>
      <c r="AL16" s="255"/>
      <c r="AM16" s="255"/>
      <c r="AN16" s="255"/>
      <c r="AO16" s="255"/>
      <c r="AP16" s="255"/>
      <c r="AQ16" s="255"/>
      <c r="AR16" s="255"/>
      <c r="AS16" s="255"/>
      <c r="AT16" s="255"/>
      <c r="AU16" s="255"/>
      <c r="AV16" s="255"/>
      <c r="AW16" s="255"/>
      <c r="AX16" s="255"/>
      <c r="AY16" s="255"/>
      <c r="AZ16" s="255"/>
      <c r="BA16" s="255"/>
      <c r="BB16" s="255"/>
      <c r="BC16" s="255"/>
      <c r="BD16" s="255"/>
      <c r="BE16" s="255"/>
      <c r="BF16" s="255"/>
      <c r="BG16" s="255"/>
      <c r="BH16" s="255"/>
      <c r="BI16" s="255"/>
      <c r="BJ16" s="255"/>
      <c r="BK16" s="255"/>
      <c r="BL16" s="255"/>
      <c r="BM16" s="255"/>
      <c r="BN16" s="255"/>
      <c r="BO16" s="255"/>
      <c r="BP16" s="255"/>
      <c r="BQ16" s="255"/>
      <c r="BR16" s="255"/>
      <c r="BS16" s="255"/>
      <c r="BT16" s="255"/>
      <c r="BU16" s="255"/>
      <c r="BV16" s="255"/>
      <c r="BW16" s="255"/>
      <c r="BX16" s="255"/>
      <c r="BY16" s="255"/>
      <c r="BZ16" s="255"/>
      <c r="CA16" s="255"/>
      <c r="CB16" s="255"/>
      <c r="CC16" s="255"/>
      <c r="CD16" s="255"/>
      <c r="CE16" s="255"/>
    </row>
    <row r="17" spans="1:83" ht="16">
      <c r="A17" s="1"/>
      <c r="B17" s="255"/>
      <c r="C17" s="255"/>
      <c r="D17" s="255"/>
      <c r="E17" s="255"/>
      <c r="F17" s="255"/>
      <c r="G17" s="255"/>
      <c r="H17" s="255"/>
      <c r="I17" s="255"/>
      <c r="J17" s="255"/>
      <c r="K17" s="255"/>
      <c r="L17" s="255"/>
      <c r="M17" s="255"/>
      <c r="N17" s="255"/>
      <c r="O17" s="255"/>
      <c r="P17" s="255"/>
      <c r="Q17" s="255"/>
      <c r="R17" s="255"/>
      <c r="S17" s="255"/>
      <c r="T17" s="255"/>
      <c r="U17" s="255"/>
      <c r="V17" s="255"/>
      <c r="W17" s="255"/>
      <c r="X17" s="255"/>
      <c r="Y17" s="255"/>
      <c r="Z17" s="255"/>
      <c r="AA17" s="255"/>
      <c r="AB17" s="255"/>
      <c r="AC17" s="255"/>
      <c r="AD17" s="255"/>
      <c r="AE17" s="255"/>
      <c r="AF17" s="255"/>
      <c r="AG17" s="255"/>
      <c r="AH17" s="255"/>
      <c r="AI17" s="255"/>
      <c r="AJ17" s="255"/>
      <c r="AK17" s="255"/>
      <c r="AL17" s="255"/>
      <c r="AM17" s="255"/>
      <c r="AN17" s="255"/>
      <c r="AO17" s="255"/>
      <c r="AP17" s="255"/>
      <c r="AQ17" s="255"/>
      <c r="AR17" s="255"/>
      <c r="AS17" s="255"/>
      <c r="AT17" s="255"/>
      <c r="AU17" s="255"/>
      <c r="AV17" s="255"/>
      <c r="AW17" s="255"/>
      <c r="AX17" s="255"/>
      <c r="AY17" s="255"/>
      <c r="AZ17" s="255"/>
      <c r="BA17" s="255"/>
      <c r="BB17" s="255"/>
      <c r="BC17" s="255"/>
      <c r="BD17" s="255"/>
      <c r="BE17" s="255"/>
      <c r="BF17" s="255"/>
      <c r="BG17" s="255"/>
      <c r="BH17" s="255"/>
      <c r="BI17" s="255"/>
      <c r="BJ17" s="255"/>
      <c r="BK17" s="255"/>
      <c r="BL17" s="255"/>
      <c r="BM17" s="255"/>
      <c r="BN17" s="255"/>
      <c r="BO17" s="255"/>
      <c r="BP17" s="255"/>
      <c r="BQ17" s="255"/>
      <c r="BR17" s="255"/>
      <c r="BS17" s="255"/>
      <c r="BT17" s="255"/>
      <c r="BU17" s="255"/>
      <c r="BV17" s="255"/>
      <c r="BW17" s="255"/>
      <c r="BX17" s="255"/>
      <c r="BY17" s="255"/>
      <c r="BZ17" s="255"/>
      <c r="CA17" s="255"/>
      <c r="CB17" s="255"/>
      <c r="CC17" s="255"/>
      <c r="CD17" s="255"/>
      <c r="CE17" s="255"/>
    </row>
    <row r="18" spans="1:83" ht="16">
      <c r="A18" s="1"/>
      <c r="B18" s="255"/>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255"/>
      <c r="BG18" s="255"/>
      <c r="BH18" s="255"/>
      <c r="BI18" s="255"/>
      <c r="BJ18" s="255"/>
      <c r="BK18" s="255"/>
      <c r="BL18" s="255"/>
      <c r="BM18" s="255"/>
      <c r="BN18" s="255"/>
      <c r="BO18" s="255"/>
      <c r="BP18" s="255"/>
      <c r="BQ18" s="255"/>
      <c r="BR18" s="255"/>
      <c r="BS18" s="255"/>
      <c r="BT18" s="255"/>
      <c r="BU18" s="255"/>
      <c r="BV18" s="255"/>
      <c r="BW18" s="255"/>
      <c r="BX18" s="255"/>
      <c r="BY18" s="255"/>
      <c r="BZ18" s="255"/>
      <c r="CA18" s="255"/>
      <c r="CB18" s="255"/>
      <c r="CC18" s="255"/>
      <c r="CD18" s="255"/>
      <c r="CE18" s="255"/>
    </row>
    <row r="19" spans="1:83" ht="16">
      <c r="A19" s="1"/>
      <c r="B19" s="255"/>
      <c r="C19" s="255"/>
      <c r="D19" s="255"/>
      <c r="E19" s="255"/>
      <c r="F19" s="255"/>
      <c r="G19" s="255"/>
      <c r="H19" s="255"/>
      <c r="I19" s="255"/>
      <c r="J19" s="255"/>
      <c r="K19" s="255"/>
      <c r="L19" s="255"/>
      <c r="M19" s="255"/>
      <c r="N19" s="255"/>
      <c r="O19" s="255"/>
      <c r="P19" s="255"/>
      <c r="Q19" s="255"/>
      <c r="R19" s="255"/>
      <c r="S19" s="255"/>
      <c r="T19" s="255"/>
      <c r="U19" s="255"/>
      <c r="V19" s="255"/>
      <c r="W19" s="255"/>
      <c r="X19" s="255"/>
      <c r="Y19" s="255"/>
      <c r="Z19" s="255"/>
      <c r="AA19" s="255"/>
      <c r="AB19" s="255"/>
      <c r="AC19" s="255"/>
      <c r="AD19" s="255"/>
      <c r="AE19" s="255"/>
      <c r="AF19" s="255"/>
      <c r="AG19" s="255"/>
      <c r="AH19" s="255"/>
      <c r="AI19" s="255"/>
      <c r="AJ19" s="255"/>
      <c r="AK19" s="255"/>
      <c r="AL19" s="255"/>
      <c r="AM19" s="255"/>
      <c r="AN19" s="255"/>
      <c r="AO19" s="255"/>
      <c r="AP19" s="255"/>
      <c r="AQ19" s="255"/>
      <c r="AR19" s="255"/>
      <c r="AS19" s="255"/>
      <c r="AT19" s="255"/>
      <c r="AU19" s="255"/>
      <c r="AV19" s="255"/>
      <c r="AW19" s="255"/>
      <c r="AX19" s="255"/>
      <c r="AY19" s="255"/>
      <c r="AZ19" s="255"/>
      <c r="BA19" s="255"/>
      <c r="BB19" s="255"/>
      <c r="BC19" s="255"/>
      <c r="BD19" s="255"/>
      <c r="BE19" s="255"/>
      <c r="BF19" s="255"/>
      <c r="BG19" s="255"/>
      <c r="BH19" s="255"/>
      <c r="BI19" s="255"/>
      <c r="BJ19" s="255"/>
      <c r="BK19" s="255"/>
      <c r="BL19" s="255"/>
      <c r="BM19" s="255"/>
      <c r="BN19" s="255"/>
      <c r="BO19" s="255"/>
      <c r="BP19" s="255"/>
      <c r="BQ19" s="255"/>
      <c r="BR19" s="255"/>
      <c r="BS19" s="255"/>
      <c r="BT19" s="255"/>
      <c r="BU19" s="255"/>
      <c r="BV19" s="255"/>
      <c r="BW19" s="255"/>
      <c r="BX19" s="255"/>
      <c r="BY19" s="255"/>
      <c r="BZ19" s="255"/>
      <c r="CA19" s="255"/>
      <c r="CB19" s="255"/>
      <c r="CC19" s="255"/>
      <c r="CD19" s="255"/>
      <c r="CE19" s="255"/>
    </row>
    <row r="20" spans="1:83" ht="16">
      <c r="A20" s="1"/>
      <c r="B20" s="255"/>
      <c r="C20" s="255"/>
      <c r="D20" s="255"/>
      <c r="E20" s="255"/>
      <c r="F20" s="255"/>
      <c r="G20" s="255"/>
      <c r="H20" s="255"/>
      <c r="I20" s="255"/>
      <c r="J20" s="255"/>
      <c r="K20" s="255"/>
      <c r="L20" s="255"/>
      <c r="M20" s="255"/>
      <c r="N20" s="255"/>
      <c r="O20" s="255"/>
      <c r="P20" s="255"/>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255"/>
      <c r="BE20" s="255"/>
      <c r="BF20" s="255"/>
      <c r="BG20" s="255"/>
      <c r="BH20" s="255"/>
      <c r="BI20" s="255"/>
      <c r="BJ20" s="255"/>
      <c r="BK20" s="255"/>
      <c r="BL20" s="255"/>
      <c r="BM20" s="255"/>
      <c r="BN20" s="255"/>
      <c r="BO20" s="255"/>
      <c r="BP20" s="255"/>
      <c r="BQ20" s="255"/>
      <c r="BR20" s="255"/>
      <c r="BS20" s="255"/>
      <c r="BT20" s="255"/>
      <c r="BU20" s="255"/>
      <c r="BV20" s="255"/>
      <c r="BW20" s="255"/>
      <c r="BX20" s="255"/>
      <c r="BY20" s="255"/>
      <c r="BZ20" s="255"/>
      <c r="CA20" s="255"/>
      <c r="CB20" s="255"/>
      <c r="CC20" s="255"/>
      <c r="CD20" s="255"/>
      <c r="CE20" s="255"/>
    </row>
    <row r="21" spans="1:83" ht="16">
      <c r="A21" s="1"/>
      <c r="B21" s="255"/>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c r="BP21" s="255"/>
      <c r="BQ21" s="255"/>
      <c r="BR21" s="255"/>
      <c r="BS21" s="255"/>
      <c r="BT21" s="255"/>
      <c r="BU21" s="255"/>
      <c r="BV21" s="255"/>
      <c r="BW21" s="255"/>
      <c r="BX21" s="255"/>
      <c r="BY21" s="255"/>
      <c r="BZ21" s="255"/>
      <c r="CA21" s="255"/>
      <c r="CB21" s="255"/>
      <c r="CC21" s="255"/>
      <c r="CD21" s="255"/>
      <c r="CE21" s="255"/>
    </row>
    <row r="22" spans="1:83" ht="16">
      <c r="A22" s="1"/>
      <c r="B22" s="255"/>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255"/>
      <c r="BF22" s="255"/>
      <c r="BG22" s="255"/>
      <c r="BH22" s="255"/>
      <c r="BI22" s="255"/>
      <c r="BJ22" s="255"/>
      <c r="BK22" s="255"/>
      <c r="BL22" s="255"/>
      <c r="BM22" s="255"/>
      <c r="BN22" s="255"/>
      <c r="BO22" s="255"/>
      <c r="BP22" s="255"/>
      <c r="BQ22" s="255"/>
      <c r="BR22" s="255"/>
      <c r="BS22" s="255"/>
      <c r="BT22" s="255"/>
      <c r="BU22" s="255"/>
      <c r="BV22" s="255"/>
      <c r="BW22" s="255"/>
      <c r="BX22" s="255"/>
      <c r="BY22" s="255"/>
      <c r="BZ22" s="255"/>
      <c r="CA22" s="255"/>
      <c r="CB22" s="255"/>
      <c r="CC22" s="255"/>
      <c r="CD22" s="255"/>
      <c r="CE22" s="255"/>
    </row>
    <row r="23" spans="1:83" ht="16">
      <c r="A23" s="1"/>
      <c r="B23" s="255"/>
      <c r="C23" s="255"/>
      <c r="D23" s="255"/>
      <c r="E23" s="255"/>
      <c r="F23" s="255"/>
      <c r="G23" s="255"/>
      <c r="H23" s="255"/>
      <c r="I23" s="255"/>
      <c r="J23" s="255"/>
      <c r="K23" s="255"/>
      <c r="L23" s="255"/>
      <c r="M23" s="255"/>
      <c r="N23" s="255"/>
      <c r="O23" s="255"/>
      <c r="P23" s="255"/>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255"/>
      <c r="BF23" s="255"/>
      <c r="BG23" s="255"/>
      <c r="BH23" s="255"/>
      <c r="BI23" s="255"/>
      <c r="BJ23" s="255"/>
      <c r="BK23" s="255"/>
      <c r="BL23" s="255"/>
      <c r="BM23" s="255"/>
      <c r="BN23" s="255"/>
      <c r="BO23" s="255"/>
      <c r="BP23" s="255"/>
      <c r="BQ23" s="255"/>
      <c r="BR23" s="255"/>
      <c r="BS23" s="255"/>
      <c r="BT23" s="255"/>
      <c r="BU23" s="255"/>
      <c r="BV23" s="255"/>
      <c r="BW23" s="255"/>
      <c r="BX23" s="255"/>
      <c r="BY23" s="255"/>
      <c r="BZ23" s="255"/>
      <c r="CA23" s="255"/>
      <c r="CB23" s="255"/>
      <c r="CC23" s="255"/>
      <c r="CD23" s="255"/>
      <c r="CE23" s="255"/>
    </row>
    <row r="24" spans="1:83" ht="16">
      <c r="A24" s="1"/>
      <c r="B24" s="255"/>
      <c r="C24" s="255"/>
      <c r="D24" s="255"/>
      <c r="E24" s="255"/>
      <c r="F24" s="255"/>
      <c r="G24" s="255"/>
      <c r="H24" s="255"/>
      <c r="I24" s="255"/>
      <c r="J24" s="255"/>
      <c r="K24" s="255"/>
      <c r="L24" s="255"/>
      <c r="M24" s="255"/>
      <c r="N24" s="255"/>
      <c r="O24" s="255"/>
      <c r="P24" s="255"/>
      <c r="Q24" s="255"/>
      <c r="R24" s="255"/>
      <c r="S24" s="255"/>
      <c r="T24" s="255"/>
      <c r="U24" s="255"/>
      <c r="V24" s="255"/>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255"/>
      <c r="BF24" s="255"/>
      <c r="BG24" s="255"/>
      <c r="BH24" s="255"/>
      <c r="BI24" s="255"/>
      <c r="BJ24" s="255"/>
      <c r="BK24" s="255"/>
      <c r="BL24" s="255"/>
      <c r="BM24" s="255"/>
      <c r="BN24" s="255"/>
      <c r="BO24" s="255"/>
      <c r="BP24" s="255"/>
      <c r="BQ24" s="255"/>
      <c r="BR24" s="255"/>
      <c r="BS24" s="255"/>
      <c r="BT24" s="255"/>
      <c r="BU24" s="255"/>
      <c r="BV24" s="255"/>
      <c r="BW24" s="255"/>
      <c r="BX24" s="255"/>
      <c r="BY24" s="255"/>
      <c r="BZ24" s="255"/>
      <c r="CA24" s="255"/>
      <c r="CB24" s="255"/>
      <c r="CC24" s="255"/>
      <c r="CD24" s="255"/>
      <c r="CE24" s="255"/>
    </row>
    <row r="25" spans="1:83" ht="16">
      <c r="A25" s="1"/>
      <c r="B25" s="255"/>
      <c r="C25" s="255"/>
      <c r="D25" s="255"/>
      <c r="E25" s="255"/>
      <c r="F25" s="255"/>
      <c r="G25" s="255"/>
      <c r="H25" s="255"/>
      <c r="I25" s="255"/>
      <c r="J25" s="255"/>
      <c r="K25" s="255"/>
      <c r="L25" s="255"/>
      <c r="M25" s="255"/>
      <c r="N25" s="255"/>
      <c r="O25" s="255"/>
      <c r="P25" s="255"/>
      <c r="Q25" s="255"/>
      <c r="R25" s="255"/>
      <c r="S25" s="255"/>
      <c r="T25" s="255"/>
      <c r="U25" s="255"/>
      <c r="V25" s="255"/>
      <c r="W25" s="255"/>
      <c r="X25" s="255"/>
      <c r="Y25" s="255"/>
      <c r="Z25" s="255"/>
      <c r="AA25" s="255"/>
      <c r="AB25" s="255"/>
      <c r="AC25" s="255"/>
      <c r="AD25" s="255"/>
      <c r="AE25" s="255"/>
      <c r="AF25" s="255"/>
      <c r="AG25" s="255"/>
      <c r="AH25" s="255"/>
      <c r="AI25" s="255"/>
      <c r="AJ25" s="255"/>
      <c r="AK25" s="255"/>
      <c r="AL25" s="255"/>
      <c r="AM25" s="255"/>
      <c r="AN25" s="255"/>
      <c r="AO25" s="255"/>
      <c r="AP25" s="255"/>
      <c r="AQ25" s="255"/>
      <c r="AR25" s="255"/>
      <c r="AS25" s="255"/>
      <c r="AT25" s="255"/>
      <c r="AU25" s="255"/>
      <c r="AV25" s="255"/>
      <c r="AW25" s="255"/>
      <c r="AX25" s="255"/>
      <c r="AY25" s="255"/>
      <c r="AZ25" s="255"/>
      <c r="BA25" s="255"/>
      <c r="BB25" s="255"/>
      <c r="BC25" s="255"/>
      <c r="BD25" s="255"/>
      <c r="BE25" s="255"/>
      <c r="BF25" s="255"/>
      <c r="BG25" s="255"/>
      <c r="BH25" s="255"/>
      <c r="BI25" s="255"/>
      <c r="BJ25" s="255"/>
      <c r="BK25" s="255"/>
      <c r="BL25" s="255"/>
      <c r="BM25" s="255"/>
      <c r="BN25" s="255"/>
      <c r="BO25" s="255"/>
      <c r="BP25" s="255"/>
      <c r="BQ25" s="255"/>
      <c r="BR25" s="255"/>
      <c r="BS25" s="255"/>
      <c r="BT25" s="255"/>
      <c r="BU25" s="255"/>
      <c r="BV25" s="255"/>
      <c r="BW25" s="255"/>
      <c r="BX25" s="255"/>
      <c r="BY25" s="255"/>
      <c r="BZ25" s="255"/>
      <c r="CA25" s="255"/>
      <c r="CB25" s="255"/>
      <c r="CC25" s="255"/>
      <c r="CD25" s="255"/>
      <c r="CE25" s="255"/>
    </row>
    <row r="26" spans="1:83" ht="16">
      <c r="A26" s="1"/>
      <c r="B26" s="255"/>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255"/>
      <c r="BF26" s="255"/>
      <c r="BG26" s="255"/>
      <c r="BH26" s="255"/>
      <c r="BI26" s="255"/>
      <c r="BJ26" s="255"/>
      <c r="BK26" s="255"/>
      <c r="BL26" s="255"/>
      <c r="BM26" s="255"/>
      <c r="BN26" s="255"/>
      <c r="BO26" s="255"/>
      <c r="BP26" s="255"/>
      <c r="BQ26" s="255"/>
      <c r="BR26" s="255"/>
      <c r="BS26" s="255"/>
      <c r="BT26" s="255"/>
      <c r="BU26" s="255"/>
      <c r="BV26" s="255"/>
      <c r="BW26" s="255"/>
      <c r="BX26" s="255"/>
      <c r="BY26" s="255"/>
      <c r="BZ26" s="255"/>
      <c r="CA26" s="255"/>
      <c r="CB26" s="255"/>
      <c r="CC26" s="255"/>
      <c r="CD26" s="255"/>
      <c r="CE26" s="255"/>
    </row>
    <row r="27" spans="1:83" ht="16">
      <c r="A27" s="1"/>
      <c r="B27" s="255"/>
      <c r="C27" s="255"/>
      <c r="D27" s="255"/>
      <c r="E27" s="255"/>
      <c r="F27" s="255"/>
      <c r="G27" s="255"/>
      <c r="H27" s="255"/>
      <c r="I27" s="255"/>
      <c r="J27" s="255"/>
      <c r="K27" s="255"/>
      <c r="L27" s="255"/>
      <c r="M27" s="255"/>
      <c r="N27" s="255"/>
      <c r="O27" s="255"/>
      <c r="P27" s="255"/>
      <c r="Q27" s="255"/>
      <c r="R27" s="255"/>
      <c r="S27" s="255"/>
      <c r="T27" s="255"/>
      <c r="U27" s="255"/>
      <c r="V27" s="255"/>
      <c r="W27" s="255"/>
      <c r="X27" s="255"/>
      <c r="Y27" s="255"/>
      <c r="Z27" s="255"/>
      <c r="AA27" s="255"/>
      <c r="AB27" s="255"/>
      <c r="AC27" s="255"/>
      <c r="AD27" s="255"/>
      <c r="AE27" s="255"/>
      <c r="AF27" s="255"/>
      <c r="AG27" s="255"/>
      <c r="AH27" s="255"/>
      <c r="AI27" s="255"/>
      <c r="AJ27" s="255"/>
      <c r="AK27" s="255"/>
      <c r="AL27" s="255"/>
      <c r="AM27" s="255"/>
      <c r="AN27" s="255"/>
      <c r="AO27" s="255"/>
      <c r="AP27" s="255"/>
      <c r="AQ27" s="255"/>
      <c r="AR27" s="255"/>
      <c r="AS27" s="255"/>
      <c r="AT27" s="255"/>
      <c r="AU27" s="255"/>
      <c r="AV27" s="255"/>
      <c r="AW27" s="255"/>
      <c r="AX27" s="255"/>
      <c r="AY27" s="255"/>
      <c r="AZ27" s="255"/>
      <c r="BA27" s="255"/>
      <c r="BB27" s="255"/>
      <c r="BC27" s="255"/>
      <c r="BD27" s="255"/>
      <c r="BE27" s="255"/>
      <c r="BF27" s="255"/>
      <c r="BG27" s="255"/>
      <c r="BH27" s="255"/>
      <c r="BI27" s="255"/>
      <c r="BJ27" s="255"/>
      <c r="BK27" s="255"/>
      <c r="BL27" s="255"/>
      <c r="BM27" s="255"/>
      <c r="BN27" s="255"/>
      <c r="BO27" s="255"/>
      <c r="BP27" s="255"/>
      <c r="BQ27" s="255"/>
      <c r="BR27" s="255"/>
      <c r="BS27" s="255"/>
      <c r="BT27" s="255"/>
      <c r="BU27" s="255"/>
      <c r="BV27" s="255"/>
      <c r="BW27" s="255"/>
      <c r="BX27" s="255"/>
      <c r="BY27" s="255"/>
      <c r="BZ27" s="255"/>
      <c r="CA27" s="255"/>
      <c r="CB27" s="255"/>
      <c r="CC27" s="255"/>
      <c r="CD27" s="255"/>
      <c r="CE27" s="255"/>
    </row>
    <row r="28" spans="1:83" ht="16">
      <c r="A28" s="1"/>
      <c r="B28" s="255"/>
      <c r="C28" s="255"/>
      <c r="D28" s="255"/>
      <c r="E28" s="255"/>
      <c r="F28" s="255"/>
      <c r="G28" s="255"/>
      <c r="H28" s="255"/>
      <c r="I28" s="255"/>
      <c r="J28" s="255"/>
      <c r="K28" s="255"/>
      <c r="L28" s="255"/>
      <c r="M28" s="255"/>
      <c r="N28" s="255"/>
      <c r="O28" s="255"/>
      <c r="P28" s="255"/>
      <c r="Q28" s="255"/>
      <c r="R28" s="255"/>
      <c r="S28" s="255"/>
      <c r="T28" s="255"/>
      <c r="U28" s="255"/>
      <c r="V28" s="255"/>
      <c r="W28" s="255"/>
      <c r="X28" s="255"/>
      <c r="Y28" s="255"/>
      <c r="Z28" s="255"/>
      <c r="AA28" s="255"/>
      <c r="AB28" s="255"/>
      <c r="AC28" s="255"/>
      <c r="AD28" s="255"/>
      <c r="AE28" s="255"/>
      <c r="AF28" s="255"/>
      <c r="AG28" s="255"/>
      <c r="AH28" s="255"/>
      <c r="AI28" s="255"/>
      <c r="AJ28" s="255"/>
      <c r="AK28" s="255"/>
      <c r="AL28" s="255"/>
      <c r="AM28" s="255"/>
      <c r="AN28" s="255"/>
      <c r="AO28" s="255"/>
      <c r="AP28" s="255"/>
      <c r="AQ28" s="255"/>
      <c r="AR28" s="255"/>
      <c r="AS28" s="255"/>
      <c r="AT28" s="255"/>
      <c r="AU28" s="255"/>
      <c r="AV28" s="255"/>
      <c r="AW28" s="255"/>
      <c r="AX28" s="255"/>
      <c r="AY28" s="255"/>
      <c r="AZ28" s="255"/>
      <c r="BA28" s="255"/>
      <c r="BB28" s="255"/>
      <c r="BC28" s="255"/>
      <c r="BD28" s="255"/>
      <c r="BE28" s="255"/>
      <c r="BF28" s="255"/>
      <c r="BG28" s="255"/>
      <c r="BH28" s="255"/>
      <c r="BI28" s="255"/>
      <c r="BJ28" s="255"/>
      <c r="BK28" s="255"/>
      <c r="BL28" s="255"/>
      <c r="BM28" s="255"/>
      <c r="BN28" s="255"/>
      <c r="BO28" s="255"/>
      <c r="BP28" s="255"/>
      <c r="BQ28" s="255"/>
      <c r="BR28" s="255"/>
      <c r="BS28" s="255"/>
      <c r="BT28" s="255"/>
      <c r="BU28" s="255"/>
      <c r="BV28" s="255"/>
      <c r="BW28" s="255"/>
      <c r="BX28" s="255"/>
      <c r="BY28" s="255"/>
      <c r="BZ28" s="255"/>
      <c r="CA28" s="255"/>
      <c r="CB28" s="255"/>
      <c r="CC28" s="255"/>
      <c r="CD28" s="255"/>
      <c r="CE28" s="255"/>
    </row>
    <row r="29" spans="1:83" ht="16">
      <c r="A29" s="1"/>
      <c r="B29" s="255"/>
      <c r="C29" s="255"/>
      <c r="D29" s="255"/>
      <c r="E29" s="255"/>
      <c r="F29" s="255"/>
      <c r="G29" s="255"/>
      <c r="H29" s="255"/>
      <c r="I29" s="255"/>
      <c r="J29" s="255"/>
      <c r="K29" s="255"/>
      <c r="L29" s="255"/>
      <c r="M29" s="255"/>
      <c r="N29" s="255"/>
      <c r="O29" s="255"/>
      <c r="P29" s="255"/>
      <c r="Q29" s="255"/>
      <c r="R29" s="255"/>
      <c r="S29" s="255"/>
      <c r="T29" s="255"/>
      <c r="U29" s="255"/>
      <c r="V29" s="255"/>
      <c r="W29" s="255"/>
      <c r="X29" s="255"/>
      <c r="Y29" s="255"/>
      <c r="Z29" s="255"/>
      <c r="AA29" s="255"/>
      <c r="AB29" s="255"/>
      <c r="AC29" s="255"/>
      <c r="AD29" s="255"/>
      <c r="AE29" s="255"/>
      <c r="AF29" s="255"/>
      <c r="AG29" s="255"/>
      <c r="AH29" s="255"/>
      <c r="AI29" s="255"/>
      <c r="AJ29" s="255"/>
      <c r="AK29" s="255"/>
      <c r="AL29" s="255"/>
      <c r="AM29" s="255"/>
      <c r="AN29" s="255"/>
      <c r="AO29" s="255"/>
      <c r="AP29" s="255"/>
      <c r="AQ29" s="255"/>
      <c r="AR29" s="255"/>
      <c r="AS29" s="255"/>
      <c r="AT29" s="255"/>
      <c r="AU29" s="255"/>
      <c r="AV29" s="255"/>
      <c r="AW29" s="255"/>
      <c r="AX29" s="255"/>
      <c r="AY29" s="255"/>
      <c r="AZ29" s="255"/>
      <c r="BA29" s="255"/>
      <c r="BB29" s="255"/>
      <c r="BC29" s="255"/>
      <c r="BD29" s="255"/>
      <c r="BE29" s="255"/>
      <c r="BF29" s="255"/>
      <c r="BG29" s="255"/>
      <c r="BH29" s="255"/>
      <c r="BI29" s="255"/>
      <c r="BJ29" s="255"/>
      <c r="BK29" s="255"/>
      <c r="BL29" s="255"/>
      <c r="BM29" s="255"/>
      <c r="BN29" s="255"/>
      <c r="BO29" s="255"/>
      <c r="BP29" s="255"/>
      <c r="BQ29" s="255"/>
      <c r="BR29" s="255"/>
      <c r="BS29" s="255"/>
      <c r="BT29" s="255"/>
      <c r="BU29" s="255"/>
      <c r="BV29" s="255"/>
      <c r="BW29" s="255"/>
      <c r="BX29" s="255"/>
      <c r="BY29" s="255"/>
      <c r="BZ29" s="255"/>
      <c r="CA29" s="255"/>
      <c r="CB29" s="255"/>
      <c r="CC29" s="255"/>
      <c r="CD29" s="255"/>
      <c r="CE29" s="255"/>
    </row>
    <row r="30" spans="1:83" ht="16">
      <c r="A30" s="1"/>
      <c r="B30" s="255"/>
      <c r="C30" s="255"/>
      <c r="D30" s="255"/>
      <c r="E30" s="255"/>
      <c r="F30" s="255"/>
      <c r="G30" s="255"/>
      <c r="H30" s="255"/>
      <c r="I30" s="255"/>
      <c r="J30" s="255"/>
      <c r="K30" s="255"/>
      <c r="L30" s="255"/>
      <c r="M30" s="255"/>
      <c r="N30" s="255"/>
      <c r="O30" s="255"/>
      <c r="P30" s="255"/>
      <c r="Q30" s="255"/>
      <c r="R30" s="255"/>
      <c r="S30" s="255"/>
      <c r="T30" s="255"/>
      <c r="U30" s="255"/>
      <c r="V30" s="255"/>
      <c r="W30" s="255"/>
      <c r="X30" s="255"/>
      <c r="Y30" s="255"/>
      <c r="Z30" s="255"/>
      <c r="AA30" s="255"/>
      <c r="AB30" s="255"/>
      <c r="AC30" s="255"/>
      <c r="AD30" s="255"/>
      <c r="AE30" s="255"/>
      <c r="AF30" s="255"/>
      <c r="AG30" s="255"/>
      <c r="AH30" s="255"/>
      <c r="AI30" s="255"/>
      <c r="AJ30" s="255"/>
      <c r="AK30" s="255"/>
      <c r="AL30" s="255"/>
      <c r="AM30" s="255"/>
      <c r="AN30" s="255"/>
      <c r="AO30" s="255"/>
      <c r="AP30" s="255"/>
      <c r="AQ30" s="255"/>
      <c r="AR30" s="255"/>
      <c r="AS30" s="255"/>
      <c r="AT30" s="255"/>
      <c r="AU30" s="255"/>
      <c r="AV30" s="255"/>
      <c r="AW30" s="255"/>
      <c r="AX30" s="255"/>
      <c r="AY30" s="255"/>
      <c r="AZ30" s="255"/>
      <c r="BA30" s="255"/>
      <c r="BB30" s="255"/>
      <c r="BC30" s="255"/>
      <c r="BD30" s="255"/>
      <c r="BE30" s="255"/>
      <c r="BF30" s="255"/>
      <c r="BG30" s="255"/>
      <c r="BH30" s="255"/>
      <c r="BI30" s="255"/>
      <c r="BJ30" s="255"/>
      <c r="BK30" s="255"/>
      <c r="BL30" s="255"/>
      <c r="BM30" s="255"/>
      <c r="BN30" s="255"/>
      <c r="BO30" s="255"/>
      <c r="BP30" s="255"/>
      <c r="BQ30" s="255"/>
      <c r="BR30" s="255"/>
      <c r="BS30" s="255"/>
      <c r="BT30" s="255"/>
      <c r="BU30" s="255"/>
      <c r="BV30" s="255"/>
      <c r="BW30" s="255"/>
      <c r="BX30" s="255"/>
      <c r="BY30" s="255"/>
      <c r="BZ30" s="255"/>
      <c r="CA30" s="255"/>
      <c r="CB30" s="255"/>
      <c r="CC30" s="255"/>
      <c r="CD30" s="255"/>
      <c r="CE30" s="255"/>
    </row>
    <row r="31" spans="1:83" ht="16">
      <c r="A31" s="1"/>
      <c r="B31" s="255"/>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255"/>
      <c r="BD31" s="255"/>
      <c r="BE31" s="255"/>
      <c r="BF31" s="255"/>
      <c r="BG31" s="255"/>
      <c r="BH31" s="255"/>
      <c r="BI31" s="255"/>
      <c r="BJ31" s="255"/>
      <c r="BK31" s="255"/>
      <c r="BL31" s="255"/>
      <c r="BM31" s="255"/>
      <c r="BN31" s="255"/>
      <c r="BO31" s="255"/>
      <c r="BP31" s="255"/>
      <c r="BQ31" s="255"/>
      <c r="BR31" s="255"/>
      <c r="BS31" s="255"/>
      <c r="BT31" s="255"/>
      <c r="BU31" s="255"/>
      <c r="BV31" s="255"/>
      <c r="BW31" s="255"/>
      <c r="BX31" s="255"/>
      <c r="BY31" s="255"/>
      <c r="BZ31" s="255"/>
      <c r="CA31" s="255"/>
      <c r="CB31" s="255"/>
      <c r="CC31" s="255"/>
      <c r="CD31" s="255"/>
      <c r="CE31" s="255"/>
    </row>
    <row r="32" spans="1:83" ht="16">
      <c r="A32" s="1"/>
      <c r="B32" s="255"/>
      <c r="C32" s="255"/>
      <c r="D32" s="255"/>
      <c r="E32" s="255"/>
      <c r="F32" s="255"/>
      <c r="G32" s="255"/>
      <c r="H32" s="255"/>
      <c r="I32" s="255"/>
      <c r="J32" s="255"/>
      <c r="K32" s="255"/>
      <c r="L32" s="255"/>
      <c r="M32" s="255"/>
      <c r="N32" s="255"/>
      <c r="O32" s="255"/>
      <c r="P32" s="255"/>
      <c r="Q32" s="255"/>
      <c r="R32" s="255"/>
      <c r="S32" s="255"/>
      <c r="T32" s="255"/>
      <c r="U32" s="255"/>
      <c r="V32" s="255"/>
      <c r="W32" s="255"/>
      <c r="X32" s="255"/>
      <c r="Y32" s="255"/>
      <c r="Z32" s="255"/>
      <c r="AA32" s="255"/>
      <c r="AB32" s="255"/>
      <c r="AC32" s="255"/>
      <c r="AD32" s="255"/>
      <c r="AE32" s="255"/>
      <c r="AF32" s="255"/>
      <c r="AG32" s="255"/>
      <c r="AH32" s="255"/>
      <c r="AI32" s="255"/>
      <c r="AJ32" s="255"/>
      <c r="AK32" s="255"/>
      <c r="AL32" s="255"/>
      <c r="AM32" s="255"/>
      <c r="AN32" s="255"/>
      <c r="AO32" s="255"/>
      <c r="AP32" s="255"/>
      <c r="AQ32" s="255"/>
      <c r="AR32" s="255"/>
      <c r="AS32" s="255"/>
      <c r="AT32" s="255"/>
      <c r="AU32" s="255"/>
      <c r="AV32" s="255"/>
      <c r="AW32" s="255"/>
      <c r="AX32" s="255"/>
      <c r="AY32" s="255"/>
      <c r="AZ32" s="255"/>
      <c r="BA32" s="255"/>
      <c r="BB32" s="255"/>
      <c r="BC32" s="255"/>
      <c r="BD32" s="255"/>
      <c r="BE32" s="255"/>
      <c r="BF32" s="255"/>
      <c r="BG32" s="255"/>
      <c r="BH32" s="255"/>
      <c r="BI32" s="255"/>
      <c r="BJ32" s="255"/>
      <c r="BK32" s="255"/>
      <c r="BL32" s="255"/>
      <c r="BM32" s="255"/>
      <c r="BN32" s="255"/>
      <c r="BO32" s="255"/>
      <c r="BP32" s="255"/>
      <c r="BQ32" s="255"/>
      <c r="BR32" s="255"/>
      <c r="BS32" s="255"/>
      <c r="BT32" s="255"/>
      <c r="BU32" s="255"/>
      <c r="BV32" s="255"/>
      <c r="BW32" s="255"/>
      <c r="BX32" s="255"/>
      <c r="BY32" s="255"/>
      <c r="BZ32" s="255"/>
      <c r="CA32" s="255"/>
      <c r="CB32" s="255"/>
      <c r="CC32" s="255"/>
      <c r="CD32" s="255"/>
      <c r="CE32" s="255"/>
    </row>
    <row r="33" spans="1:83" ht="16">
      <c r="A33" s="1"/>
      <c r="B33" s="255"/>
      <c r="C33" s="255"/>
      <c r="D33" s="255"/>
      <c r="E33" s="255"/>
      <c r="F33" s="255"/>
      <c r="G33" s="255"/>
      <c r="H33" s="255"/>
      <c r="I33" s="255"/>
      <c r="J33" s="255"/>
      <c r="K33" s="255"/>
      <c r="L33" s="255"/>
      <c r="M33" s="255"/>
      <c r="N33" s="255"/>
      <c r="O33" s="255"/>
      <c r="P33" s="255"/>
      <c r="Q33" s="255"/>
      <c r="R33" s="255"/>
      <c r="S33" s="255"/>
      <c r="T33" s="255"/>
      <c r="U33" s="255"/>
      <c r="V33" s="255"/>
      <c r="W33" s="255"/>
      <c r="X33" s="255"/>
      <c r="Y33" s="255"/>
      <c r="Z33" s="255"/>
      <c r="AA33" s="255"/>
      <c r="AB33" s="255"/>
      <c r="AC33" s="255"/>
      <c r="AD33" s="255"/>
      <c r="AE33" s="255"/>
      <c r="AF33" s="255"/>
      <c r="AG33" s="255"/>
      <c r="AH33" s="255"/>
      <c r="AI33" s="255"/>
      <c r="AJ33" s="255"/>
      <c r="AK33" s="255"/>
      <c r="AL33" s="255"/>
      <c r="AM33" s="255"/>
      <c r="AN33" s="255"/>
      <c r="AO33" s="255"/>
      <c r="AP33" s="255"/>
      <c r="AQ33" s="255"/>
      <c r="AR33" s="255"/>
      <c r="AS33" s="255"/>
      <c r="AT33" s="255"/>
      <c r="AU33" s="255"/>
      <c r="AV33" s="255"/>
      <c r="AW33" s="255"/>
      <c r="AX33" s="255"/>
      <c r="AY33" s="255"/>
      <c r="AZ33" s="255"/>
      <c r="BA33" s="255"/>
      <c r="BB33" s="255"/>
      <c r="BC33" s="255"/>
      <c r="BD33" s="255"/>
      <c r="BE33" s="255"/>
      <c r="BF33" s="255"/>
      <c r="BG33" s="255"/>
      <c r="BH33" s="255"/>
      <c r="BI33" s="255"/>
      <c r="BJ33" s="255"/>
      <c r="BK33" s="255"/>
      <c r="BL33" s="255"/>
      <c r="BM33" s="255"/>
      <c r="BN33" s="255"/>
      <c r="BO33" s="255"/>
      <c r="BP33" s="255"/>
      <c r="BQ33" s="255"/>
      <c r="BR33" s="255"/>
      <c r="BS33" s="255"/>
      <c r="BT33" s="255"/>
      <c r="BU33" s="255"/>
      <c r="BV33" s="255"/>
      <c r="BW33" s="255"/>
      <c r="BX33" s="255"/>
      <c r="BY33" s="255"/>
      <c r="BZ33" s="255"/>
      <c r="CA33" s="255"/>
      <c r="CB33" s="255"/>
      <c r="CC33" s="255"/>
      <c r="CD33" s="255"/>
      <c r="CE33" s="255"/>
    </row>
    <row r="34" spans="1:83" ht="16">
      <c r="A34" s="1"/>
      <c r="B34" s="255"/>
      <c r="C34" s="255"/>
      <c r="D34" s="255"/>
      <c r="E34" s="255"/>
      <c r="F34" s="255"/>
      <c r="G34" s="255"/>
      <c r="H34" s="255"/>
      <c r="I34" s="255"/>
      <c r="J34" s="255"/>
      <c r="K34" s="255"/>
      <c r="L34" s="255"/>
      <c r="M34" s="255"/>
      <c r="N34" s="255"/>
      <c r="O34" s="255"/>
      <c r="P34" s="255"/>
      <c r="Q34" s="255"/>
      <c r="R34" s="255"/>
      <c r="S34" s="255"/>
      <c r="T34" s="255"/>
      <c r="U34" s="255"/>
      <c r="V34" s="255"/>
      <c r="W34" s="255"/>
      <c r="X34" s="255"/>
      <c r="Y34" s="255"/>
      <c r="Z34" s="255"/>
      <c r="AA34" s="255"/>
      <c r="AB34" s="255"/>
      <c r="AC34" s="255"/>
      <c r="AD34" s="255"/>
      <c r="AE34" s="255"/>
      <c r="AF34" s="255"/>
      <c r="AG34" s="255"/>
      <c r="AH34" s="255"/>
      <c r="AI34" s="255"/>
      <c r="AJ34" s="255"/>
      <c r="AK34" s="255"/>
      <c r="AL34" s="255"/>
      <c r="AM34" s="255"/>
      <c r="AN34" s="255"/>
      <c r="AO34" s="255"/>
      <c r="AP34" s="255"/>
      <c r="AQ34" s="255"/>
      <c r="AR34" s="255"/>
      <c r="AS34" s="255"/>
      <c r="AT34" s="255"/>
      <c r="AU34" s="255"/>
      <c r="AV34" s="255"/>
      <c r="AW34" s="255"/>
      <c r="AX34" s="255"/>
      <c r="AY34" s="255"/>
      <c r="AZ34" s="255"/>
      <c r="BA34" s="255"/>
      <c r="BB34" s="255"/>
      <c r="BC34" s="255"/>
      <c r="BD34" s="255"/>
      <c r="BE34" s="255"/>
      <c r="BF34" s="255"/>
      <c r="BG34" s="255"/>
      <c r="BH34" s="255"/>
      <c r="BI34" s="255"/>
      <c r="BJ34" s="255"/>
      <c r="BK34" s="255"/>
      <c r="BL34" s="255"/>
      <c r="BM34" s="255"/>
      <c r="BN34" s="255"/>
      <c r="BO34" s="255"/>
      <c r="BP34" s="255"/>
      <c r="BQ34" s="255"/>
      <c r="BR34" s="255"/>
      <c r="BS34" s="255"/>
      <c r="BT34" s="255"/>
      <c r="BU34" s="255"/>
      <c r="BV34" s="255"/>
      <c r="BW34" s="255"/>
      <c r="BX34" s="255"/>
      <c r="BY34" s="255"/>
      <c r="BZ34" s="255"/>
      <c r="CA34" s="255"/>
      <c r="CB34" s="255"/>
      <c r="CC34" s="255"/>
      <c r="CD34" s="255"/>
      <c r="CE34" s="255"/>
    </row>
    <row r="35" spans="1:83" ht="16">
      <c r="A35" s="1"/>
      <c r="B35" s="255"/>
      <c r="C35" s="255"/>
      <c r="D35" s="255"/>
      <c r="E35" s="255"/>
      <c r="F35" s="255"/>
      <c r="G35" s="255"/>
      <c r="H35" s="255"/>
      <c r="I35" s="255"/>
      <c r="J35" s="255"/>
      <c r="K35" s="255"/>
      <c r="L35" s="255"/>
      <c r="M35" s="255"/>
      <c r="N35" s="255"/>
      <c r="O35" s="255"/>
      <c r="P35" s="255"/>
      <c r="Q35" s="255"/>
      <c r="R35" s="255"/>
      <c r="S35" s="255"/>
      <c r="T35" s="255"/>
      <c r="U35" s="255"/>
      <c r="V35" s="255"/>
      <c r="W35" s="255"/>
      <c r="X35" s="255"/>
      <c r="Y35" s="255"/>
      <c r="Z35" s="255"/>
      <c r="AA35" s="255"/>
      <c r="AB35" s="255"/>
      <c r="AC35" s="255"/>
      <c r="AD35" s="255"/>
      <c r="AE35" s="255"/>
      <c r="AF35" s="255"/>
      <c r="AG35" s="255"/>
      <c r="AH35" s="255"/>
      <c r="AI35" s="255"/>
      <c r="AJ35" s="255"/>
      <c r="AK35" s="255"/>
      <c r="AL35" s="255"/>
      <c r="AM35" s="255"/>
      <c r="AN35" s="255"/>
      <c r="AO35" s="255"/>
      <c r="AP35" s="255"/>
      <c r="AQ35" s="255"/>
      <c r="AR35" s="255"/>
      <c r="AS35" s="255"/>
      <c r="AT35" s="255"/>
      <c r="AU35" s="255"/>
      <c r="AV35" s="255"/>
      <c r="AW35" s="255"/>
      <c r="AX35" s="255"/>
      <c r="AY35" s="255"/>
      <c r="AZ35" s="255"/>
      <c r="BA35" s="255"/>
      <c r="BB35" s="255"/>
      <c r="BC35" s="255"/>
      <c r="BD35" s="255"/>
      <c r="BE35" s="255"/>
      <c r="BF35" s="255"/>
      <c r="BG35" s="255"/>
      <c r="BH35" s="255"/>
      <c r="BI35" s="255"/>
      <c r="BJ35" s="255"/>
      <c r="BK35" s="255"/>
      <c r="BL35" s="255"/>
      <c r="BM35" s="255"/>
      <c r="BN35" s="255"/>
      <c r="BO35" s="255"/>
      <c r="BP35" s="255"/>
      <c r="BQ35" s="255"/>
      <c r="BR35" s="255"/>
      <c r="BS35" s="255"/>
      <c r="BT35" s="255"/>
      <c r="BU35" s="255"/>
      <c r="BV35" s="255"/>
      <c r="BW35" s="255"/>
      <c r="BX35" s="255"/>
      <c r="BY35" s="255"/>
      <c r="BZ35" s="255"/>
      <c r="CA35" s="255"/>
      <c r="CB35" s="255"/>
      <c r="CC35" s="255"/>
      <c r="CD35" s="255"/>
      <c r="CE35" s="255"/>
    </row>
    <row r="36" spans="1:83" ht="16">
      <c r="A36" s="1"/>
      <c r="B36" s="255"/>
      <c r="C36" s="255"/>
      <c r="D36" s="255"/>
      <c r="E36" s="255"/>
      <c r="F36" s="255"/>
      <c r="G36" s="255"/>
      <c r="H36" s="255"/>
      <c r="I36" s="255"/>
      <c r="J36" s="255"/>
      <c r="K36" s="255"/>
      <c r="L36" s="255"/>
      <c r="M36" s="255"/>
      <c r="N36" s="255"/>
      <c r="O36" s="255"/>
      <c r="P36" s="255"/>
      <c r="Q36" s="255"/>
      <c r="R36" s="255"/>
      <c r="S36" s="255"/>
      <c r="T36" s="255"/>
      <c r="U36" s="255"/>
      <c r="V36" s="255"/>
      <c r="W36" s="255"/>
      <c r="X36" s="255"/>
      <c r="Y36" s="255"/>
      <c r="Z36" s="255"/>
      <c r="AA36" s="255"/>
      <c r="AB36" s="255"/>
      <c r="AC36" s="255"/>
      <c r="AD36" s="255"/>
      <c r="AE36" s="255"/>
      <c r="AF36" s="255"/>
      <c r="AG36" s="255"/>
      <c r="AH36" s="255"/>
      <c r="AI36" s="255"/>
      <c r="AJ36" s="255"/>
      <c r="AK36" s="255"/>
      <c r="AL36" s="255"/>
      <c r="AM36" s="255"/>
      <c r="AN36" s="255"/>
      <c r="AO36" s="255"/>
      <c r="AP36" s="255"/>
      <c r="AQ36" s="255"/>
      <c r="AR36" s="255"/>
      <c r="AS36" s="255"/>
      <c r="AT36" s="255"/>
      <c r="AU36" s="255"/>
      <c r="AV36" s="255"/>
      <c r="AW36" s="255"/>
      <c r="AX36" s="255"/>
      <c r="AY36" s="255"/>
      <c r="AZ36" s="255"/>
      <c r="BA36" s="255"/>
      <c r="BB36" s="255"/>
      <c r="BC36" s="255"/>
      <c r="BD36" s="255"/>
      <c r="BE36" s="255"/>
      <c r="BF36" s="255"/>
      <c r="BG36" s="255"/>
      <c r="BH36" s="255"/>
      <c r="BI36" s="255"/>
      <c r="BJ36" s="255"/>
      <c r="BK36" s="255"/>
      <c r="BL36" s="255"/>
      <c r="BM36" s="255"/>
      <c r="BN36" s="255"/>
      <c r="BO36" s="255"/>
      <c r="BP36" s="255"/>
      <c r="BQ36" s="255"/>
      <c r="BR36" s="255"/>
      <c r="BS36" s="255"/>
      <c r="BT36" s="255"/>
      <c r="BU36" s="255"/>
      <c r="BV36" s="255"/>
      <c r="BW36" s="255"/>
      <c r="BX36" s="255"/>
      <c r="BY36" s="255"/>
      <c r="BZ36" s="255"/>
      <c r="CA36" s="255"/>
      <c r="CB36" s="255"/>
      <c r="CC36" s="255"/>
      <c r="CD36" s="255"/>
      <c r="CE36" s="255"/>
    </row>
    <row r="37" spans="1:83" ht="16">
      <c r="A37" s="1"/>
      <c r="B37" s="255"/>
      <c r="C37" s="255"/>
      <c r="D37" s="255"/>
      <c r="E37" s="255"/>
      <c r="F37" s="255"/>
      <c r="G37" s="255"/>
      <c r="H37" s="255"/>
      <c r="I37" s="255"/>
      <c r="J37" s="255"/>
      <c r="K37" s="255"/>
      <c r="L37" s="255"/>
      <c r="M37" s="255"/>
      <c r="N37" s="255"/>
      <c r="O37" s="255"/>
      <c r="P37" s="255"/>
      <c r="Q37" s="255"/>
      <c r="R37" s="255"/>
      <c r="S37" s="255"/>
      <c r="T37" s="255"/>
      <c r="U37" s="255"/>
      <c r="V37" s="255"/>
      <c r="W37" s="255"/>
      <c r="X37" s="255"/>
      <c r="Y37" s="255"/>
      <c r="Z37" s="255"/>
      <c r="AA37" s="255"/>
      <c r="AB37" s="255"/>
      <c r="AC37" s="255"/>
      <c r="AD37" s="255"/>
      <c r="AE37" s="255"/>
      <c r="AF37" s="255"/>
      <c r="AG37" s="255"/>
      <c r="AH37" s="255"/>
      <c r="AI37" s="255"/>
      <c r="AJ37" s="255"/>
      <c r="AK37" s="255"/>
      <c r="AL37" s="255"/>
      <c r="AM37" s="255"/>
      <c r="AN37" s="255"/>
      <c r="AO37" s="255"/>
      <c r="AP37" s="255"/>
      <c r="AQ37" s="255"/>
      <c r="AR37" s="255"/>
      <c r="AS37" s="255"/>
      <c r="AT37" s="255"/>
      <c r="AU37" s="255"/>
      <c r="AV37" s="255"/>
      <c r="AW37" s="255"/>
      <c r="AX37" s="255"/>
      <c r="AY37" s="255"/>
      <c r="AZ37" s="255"/>
      <c r="BA37" s="255"/>
      <c r="BB37" s="255"/>
      <c r="BC37" s="255"/>
      <c r="BD37" s="255"/>
      <c r="BE37" s="255"/>
      <c r="BF37" s="255"/>
      <c r="BG37" s="255"/>
      <c r="BH37" s="255"/>
      <c r="BI37" s="255"/>
      <c r="BJ37" s="255"/>
      <c r="BK37" s="255"/>
      <c r="BL37" s="255"/>
      <c r="BM37" s="255"/>
      <c r="BN37" s="255"/>
      <c r="BO37" s="255"/>
      <c r="BP37" s="255"/>
      <c r="BQ37" s="255"/>
      <c r="BR37" s="255"/>
      <c r="BS37" s="255"/>
      <c r="BT37" s="255"/>
      <c r="BU37" s="255"/>
      <c r="BV37" s="255"/>
      <c r="BW37" s="255"/>
      <c r="BX37" s="255"/>
      <c r="BY37" s="255"/>
      <c r="BZ37" s="255"/>
      <c r="CA37" s="255"/>
      <c r="CB37" s="255"/>
      <c r="CC37" s="255"/>
      <c r="CD37" s="255"/>
      <c r="CE37" s="255"/>
    </row>
    <row r="38" spans="1:83" ht="16">
      <c r="A38" s="1"/>
      <c r="B38" s="255"/>
      <c r="C38" s="255"/>
      <c r="D38" s="255"/>
      <c r="E38" s="255"/>
      <c r="F38" s="255"/>
      <c r="G38" s="255"/>
      <c r="H38" s="255"/>
      <c r="I38" s="255"/>
      <c r="J38" s="255"/>
      <c r="K38" s="255"/>
      <c r="L38" s="255"/>
      <c r="M38" s="255"/>
      <c r="N38" s="255"/>
      <c r="O38" s="255"/>
      <c r="P38" s="255"/>
      <c r="Q38" s="255"/>
      <c r="R38" s="255"/>
      <c r="S38" s="255"/>
      <c r="T38" s="255"/>
      <c r="U38" s="255"/>
      <c r="V38" s="255"/>
      <c r="W38" s="255"/>
      <c r="X38" s="255"/>
      <c r="Y38" s="255"/>
      <c r="Z38" s="255"/>
      <c r="AA38" s="255"/>
      <c r="AB38" s="255"/>
      <c r="AC38" s="255"/>
      <c r="AD38" s="255"/>
      <c r="AE38" s="255"/>
      <c r="AF38" s="255"/>
      <c r="AG38" s="255"/>
      <c r="AH38" s="255"/>
      <c r="AI38" s="255"/>
      <c r="AJ38" s="255"/>
      <c r="AK38" s="255"/>
      <c r="AL38" s="255"/>
      <c r="AM38" s="255"/>
      <c r="AN38" s="255"/>
      <c r="AO38" s="255"/>
      <c r="AP38" s="255"/>
      <c r="AQ38" s="255"/>
      <c r="AR38" s="255"/>
      <c r="AS38" s="255"/>
      <c r="AT38" s="255"/>
      <c r="AU38" s="255"/>
      <c r="AV38" s="255"/>
      <c r="AW38" s="255"/>
      <c r="AX38" s="255"/>
      <c r="AY38" s="255"/>
      <c r="AZ38" s="255"/>
      <c r="BA38" s="255"/>
      <c r="BB38" s="255"/>
      <c r="BC38" s="255"/>
      <c r="BD38" s="255"/>
      <c r="BE38" s="255"/>
      <c r="BF38" s="255"/>
      <c r="BG38" s="255"/>
      <c r="BH38" s="255"/>
      <c r="BI38" s="255"/>
      <c r="BJ38" s="255"/>
      <c r="BK38" s="255"/>
      <c r="BL38" s="255"/>
      <c r="BM38" s="255"/>
      <c r="BN38" s="255"/>
      <c r="BO38" s="255"/>
      <c r="BP38" s="255"/>
      <c r="BQ38" s="255"/>
      <c r="BR38" s="255"/>
      <c r="BS38" s="255"/>
      <c r="BT38" s="255"/>
      <c r="BU38" s="255"/>
      <c r="BV38" s="255"/>
      <c r="BW38" s="255"/>
      <c r="BX38" s="255"/>
      <c r="BY38" s="255"/>
      <c r="BZ38" s="255"/>
      <c r="CA38" s="255"/>
      <c r="CB38" s="255"/>
      <c r="CC38" s="255"/>
      <c r="CD38" s="255"/>
      <c r="CE38" s="255"/>
    </row>
    <row r="39" spans="1:83" ht="16">
      <c r="A39" s="1"/>
      <c r="B39" s="255"/>
      <c r="C39" s="255"/>
      <c r="D39" s="255"/>
      <c r="E39" s="255"/>
      <c r="F39" s="255"/>
      <c r="G39" s="255"/>
      <c r="H39" s="255"/>
      <c r="I39" s="255"/>
      <c r="J39" s="255"/>
      <c r="K39" s="255"/>
      <c r="L39" s="255"/>
      <c r="M39" s="255"/>
      <c r="N39" s="255"/>
      <c r="O39" s="255"/>
      <c r="P39" s="255"/>
      <c r="Q39" s="255"/>
      <c r="R39" s="255"/>
      <c r="S39" s="255"/>
      <c r="T39" s="255"/>
      <c r="U39" s="255"/>
      <c r="V39" s="255"/>
      <c r="W39" s="255"/>
      <c r="X39" s="255"/>
      <c r="Y39" s="255"/>
      <c r="Z39" s="255"/>
      <c r="AA39" s="255"/>
      <c r="AB39" s="255"/>
      <c r="AC39" s="255"/>
      <c r="AD39" s="255"/>
      <c r="AE39" s="255"/>
      <c r="AF39" s="255"/>
      <c r="AG39" s="255"/>
      <c r="AH39" s="255"/>
      <c r="AI39" s="255"/>
      <c r="AJ39" s="255"/>
      <c r="AK39" s="255"/>
      <c r="AL39" s="255"/>
      <c r="AM39" s="255"/>
      <c r="AN39" s="255"/>
      <c r="AO39" s="255"/>
      <c r="AP39" s="255"/>
      <c r="AQ39" s="255"/>
      <c r="AR39" s="255"/>
      <c r="AS39" s="255"/>
      <c r="AT39" s="255"/>
      <c r="AU39" s="255"/>
      <c r="AV39" s="255"/>
      <c r="AW39" s="255"/>
      <c r="AX39" s="255"/>
      <c r="AY39" s="255"/>
      <c r="AZ39" s="255"/>
      <c r="BA39" s="255"/>
      <c r="BB39" s="255"/>
      <c r="BC39" s="255"/>
      <c r="BD39" s="255"/>
      <c r="BE39" s="255"/>
      <c r="BF39" s="255"/>
      <c r="BG39" s="255"/>
      <c r="BH39" s="255"/>
      <c r="BI39" s="255"/>
      <c r="BJ39" s="255"/>
      <c r="BK39" s="255"/>
      <c r="BL39" s="255"/>
      <c r="BM39" s="255"/>
      <c r="BN39" s="255"/>
      <c r="BO39" s="255"/>
      <c r="BP39" s="255"/>
      <c r="BQ39" s="255"/>
      <c r="BR39" s="255"/>
      <c r="BS39" s="255"/>
      <c r="BT39" s="255"/>
      <c r="BU39" s="255"/>
      <c r="BV39" s="255"/>
      <c r="BW39" s="255"/>
      <c r="BX39" s="255"/>
      <c r="BY39" s="255"/>
      <c r="BZ39" s="255"/>
      <c r="CA39" s="255"/>
      <c r="CB39" s="255"/>
      <c r="CC39" s="255"/>
      <c r="CD39" s="255"/>
      <c r="CE39" s="255"/>
    </row>
    <row r="40" spans="1:83" ht="16">
      <c r="A40" s="1"/>
      <c r="B40" s="255"/>
      <c r="C40" s="255"/>
      <c r="D40" s="255"/>
      <c r="E40" s="255"/>
      <c r="F40" s="255"/>
      <c r="G40" s="255"/>
      <c r="H40" s="255"/>
      <c r="I40" s="255"/>
      <c r="J40" s="255"/>
      <c r="K40" s="255"/>
      <c r="L40" s="255"/>
      <c r="M40" s="255"/>
      <c r="N40" s="255"/>
      <c r="O40" s="255"/>
      <c r="P40" s="255"/>
      <c r="Q40" s="255"/>
      <c r="R40" s="255"/>
      <c r="S40" s="255"/>
      <c r="T40" s="255"/>
      <c r="U40" s="255"/>
      <c r="V40" s="255"/>
      <c r="W40" s="255"/>
      <c r="X40" s="255"/>
      <c r="Y40" s="255"/>
      <c r="Z40" s="255"/>
      <c r="AA40" s="255"/>
      <c r="AB40" s="255"/>
      <c r="AC40" s="255"/>
      <c r="AD40" s="255"/>
      <c r="AE40" s="255"/>
      <c r="AF40" s="255"/>
      <c r="AG40" s="255"/>
      <c r="AH40" s="255"/>
      <c r="AI40" s="255"/>
      <c r="AJ40" s="255"/>
      <c r="AK40" s="255"/>
      <c r="AL40" s="255"/>
      <c r="AM40" s="255"/>
      <c r="AN40" s="255"/>
      <c r="AO40" s="255"/>
      <c r="AP40" s="255"/>
      <c r="AQ40" s="255"/>
      <c r="AR40" s="255"/>
      <c r="AS40" s="255"/>
      <c r="AT40" s="255"/>
      <c r="AU40" s="255"/>
      <c r="AV40" s="255"/>
      <c r="AW40" s="255"/>
      <c r="AX40" s="255"/>
      <c r="AY40" s="255"/>
      <c r="AZ40" s="255"/>
      <c r="BA40" s="255"/>
      <c r="BB40" s="255"/>
      <c r="BC40" s="255"/>
      <c r="BD40" s="255"/>
      <c r="BE40" s="255"/>
      <c r="BF40" s="255"/>
      <c r="BG40" s="255"/>
      <c r="BH40" s="255"/>
      <c r="BI40" s="255"/>
      <c r="BJ40" s="255"/>
      <c r="BK40" s="255"/>
      <c r="BL40" s="255"/>
      <c r="BM40" s="255"/>
      <c r="BN40" s="255"/>
      <c r="BO40" s="255"/>
      <c r="BP40" s="255"/>
      <c r="BQ40" s="255"/>
      <c r="BR40" s="255"/>
      <c r="BS40" s="255"/>
      <c r="BT40" s="255"/>
      <c r="BU40" s="255"/>
      <c r="BV40" s="255"/>
      <c r="BW40" s="255"/>
      <c r="BX40" s="255"/>
      <c r="BY40" s="255"/>
      <c r="BZ40" s="255"/>
      <c r="CA40" s="255"/>
      <c r="CB40" s="255"/>
      <c r="CC40" s="255"/>
      <c r="CD40" s="255"/>
      <c r="CE40" s="255"/>
    </row>
    <row r="41" spans="1:83" ht="16">
      <c r="A41" s="1"/>
      <c r="B41" s="255"/>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255"/>
      <c r="BD41" s="255"/>
      <c r="BE41" s="255"/>
      <c r="BF41" s="255"/>
      <c r="BG41" s="255"/>
      <c r="BH41" s="255"/>
      <c r="BI41" s="255"/>
      <c r="BJ41" s="255"/>
      <c r="BK41" s="255"/>
      <c r="BL41" s="255"/>
      <c r="BM41" s="255"/>
      <c r="BN41" s="255"/>
      <c r="BO41" s="255"/>
      <c r="BP41" s="255"/>
      <c r="BQ41" s="255"/>
      <c r="BR41" s="255"/>
      <c r="BS41" s="255"/>
      <c r="BT41" s="255"/>
      <c r="BU41" s="255"/>
      <c r="BV41" s="255"/>
      <c r="BW41" s="255"/>
      <c r="BX41" s="255"/>
      <c r="BY41" s="255"/>
      <c r="BZ41" s="255"/>
      <c r="CA41" s="255"/>
      <c r="CB41" s="255"/>
      <c r="CC41" s="255"/>
      <c r="CD41" s="255"/>
      <c r="CE41" s="255"/>
    </row>
    <row r="42" spans="1:83" ht="16">
      <c r="A42" s="1"/>
      <c r="B42" s="255"/>
      <c r="C42" s="255"/>
      <c r="D42" s="255"/>
      <c r="E42" s="255"/>
      <c r="F42" s="255"/>
      <c r="G42" s="255"/>
      <c r="H42" s="255"/>
      <c r="I42" s="255"/>
      <c r="J42" s="255"/>
      <c r="K42" s="255"/>
      <c r="L42" s="255"/>
      <c r="M42" s="255"/>
      <c r="N42" s="255"/>
      <c r="O42" s="255"/>
      <c r="P42" s="255"/>
      <c r="Q42" s="255"/>
      <c r="R42" s="255"/>
      <c r="S42" s="255"/>
      <c r="T42" s="255"/>
      <c r="U42" s="255"/>
      <c r="V42" s="255"/>
      <c r="W42" s="255"/>
      <c r="X42" s="255"/>
      <c r="Y42" s="255"/>
      <c r="Z42" s="255"/>
      <c r="AA42" s="255"/>
      <c r="AB42" s="255"/>
      <c r="AC42" s="255"/>
      <c r="AD42" s="255"/>
      <c r="AE42" s="255"/>
      <c r="AF42" s="255"/>
      <c r="AG42" s="255"/>
      <c r="AH42" s="255"/>
      <c r="AI42" s="255"/>
      <c r="AJ42" s="255"/>
      <c r="AK42" s="255"/>
      <c r="AL42" s="255"/>
      <c r="AM42" s="255"/>
      <c r="AN42" s="255"/>
      <c r="AO42" s="255"/>
      <c r="AP42" s="255"/>
      <c r="AQ42" s="255"/>
      <c r="AR42" s="255"/>
      <c r="AS42" s="255"/>
      <c r="AT42" s="255"/>
      <c r="AU42" s="255"/>
      <c r="AV42" s="255"/>
      <c r="AW42" s="255"/>
      <c r="AX42" s="255"/>
      <c r="AY42" s="255"/>
      <c r="AZ42" s="255"/>
      <c r="BA42" s="255"/>
      <c r="BB42" s="255"/>
      <c r="BC42" s="255"/>
      <c r="BD42" s="255"/>
      <c r="BE42" s="255"/>
      <c r="BF42" s="255"/>
      <c r="BG42" s="255"/>
      <c r="BH42" s="255"/>
      <c r="BI42" s="255"/>
      <c r="BJ42" s="255"/>
      <c r="BK42" s="255"/>
      <c r="BL42" s="255"/>
      <c r="BM42" s="255"/>
      <c r="BN42" s="255"/>
      <c r="BO42" s="255"/>
      <c r="BP42" s="255"/>
      <c r="BQ42" s="255"/>
      <c r="BR42" s="255"/>
      <c r="BS42" s="255"/>
      <c r="BT42" s="255"/>
      <c r="BU42" s="255"/>
      <c r="BV42" s="255"/>
      <c r="BW42" s="255"/>
      <c r="BX42" s="255"/>
      <c r="BY42" s="255"/>
      <c r="BZ42" s="255"/>
      <c r="CA42" s="255"/>
      <c r="CB42" s="255"/>
      <c r="CC42" s="255"/>
      <c r="CD42" s="255"/>
      <c r="CE42" s="255"/>
    </row>
    <row r="43" spans="1:83" ht="16">
      <c r="A43" s="1"/>
      <c r="B43" s="255"/>
      <c r="C43" s="255"/>
      <c r="D43" s="255"/>
      <c r="E43" s="255"/>
      <c r="F43" s="255"/>
      <c r="G43" s="255"/>
      <c r="H43" s="255"/>
      <c r="I43" s="255"/>
      <c r="J43" s="255"/>
      <c r="K43" s="255"/>
      <c r="L43" s="255"/>
      <c r="M43" s="255"/>
      <c r="N43" s="255"/>
      <c r="O43" s="255"/>
      <c r="P43" s="255"/>
      <c r="Q43" s="255"/>
      <c r="R43" s="255"/>
      <c r="S43" s="255"/>
      <c r="T43" s="255"/>
      <c r="U43" s="255"/>
      <c r="V43" s="255"/>
      <c r="W43" s="255"/>
      <c r="X43" s="255"/>
      <c r="Y43" s="255"/>
      <c r="Z43" s="255"/>
      <c r="AA43" s="255"/>
      <c r="AB43" s="255"/>
      <c r="AC43" s="255"/>
      <c r="AD43" s="255"/>
      <c r="AE43" s="255"/>
      <c r="AF43" s="255"/>
      <c r="AG43" s="255"/>
      <c r="AH43" s="255"/>
      <c r="AI43" s="255"/>
      <c r="AJ43" s="255"/>
      <c r="AK43" s="255"/>
      <c r="AL43" s="255"/>
      <c r="AM43" s="255"/>
      <c r="AN43" s="255"/>
      <c r="AO43" s="255"/>
      <c r="AP43" s="255"/>
      <c r="AQ43" s="255"/>
      <c r="AR43" s="255"/>
      <c r="AS43" s="255"/>
      <c r="AT43" s="255"/>
      <c r="AU43" s="255"/>
      <c r="AV43" s="255"/>
      <c r="AW43" s="255"/>
      <c r="AX43" s="255"/>
      <c r="AY43" s="255"/>
      <c r="AZ43" s="255"/>
      <c r="BA43" s="255"/>
      <c r="BB43" s="255"/>
      <c r="BC43" s="255"/>
      <c r="BD43" s="255"/>
      <c r="BE43" s="255"/>
      <c r="BF43" s="255"/>
      <c r="BG43" s="255"/>
      <c r="BH43" s="255"/>
      <c r="BI43" s="255"/>
      <c r="BJ43" s="255"/>
      <c r="BK43" s="255"/>
      <c r="BL43" s="255"/>
      <c r="BM43" s="255"/>
      <c r="BN43" s="255"/>
      <c r="BO43" s="255"/>
      <c r="BP43" s="255"/>
      <c r="BQ43" s="255"/>
      <c r="BR43" s="255"/>
      <c r="BS43" s="255"/>
      <c r="BT43" s="255"/>
      <c r="BU43" s="255"/>
      <c r="BV43" s="255"/>
      <c r="BW43" s="255"/>
      <c r="BX43" s="255"/>
      <c r="BY43" s="255"/>
      <c r="BZ43" s="255"/>
      <c r="CA43" s="255"/>
      <c r="CB43" s="255"/>
      <c r="CC43" s="255"/>
      <c r="CD43" s="255"/>
      <c r="CE43" s="255"/>
    </row>
  </sheetData>
  <conditionalFormatting sqref="B2:N2 P2 S2:CE2 B3:CE43">
    <cfRule type="containsText" dxfId="11" priority="7" operator="containsText" text="nix">
      <formula>NOT(ISERROR(SEARCH("nix",B2)))</formula>
    </cfRule>
    <cfRule type="containsText" dxfId="10" priority="8" operator="containsText" text="optional">
      <formula>NOT(ISERROR(SEARCH("optional",B2)))</formula>
    </cfRule>
    <cfRule type="containsText" dxfId="9" priority="9" operator="containsText" text="required if applicable">
      <formula>NOT(ISERROR(SEARCH("required if applicable",B2)))</formula>
    </cfRule>
    <cfRule type="containsText" dxfId="8" priority="10" operator="containsText" text="recommended">
      <formula>NOT(ISERROR(SEARCH("recommended",B2)))</formula>
    </cfRule>
    <cfRule type="containsText" dxfId="7" priority="11" operator="containsText" text="not applicable">
      <formula>NOT(ISERROR(SEARCH("not applicable",B2)))</formula>
    </cfRule>
    <cfRule type="endsWith" dxfId="6" priority="12" operator="endsWith" text="required">
      <formula>RIGHT(B2,LEN("required"))="required"</formula>
    </cfRule>
  </conditionalFormatting>
  <conditionalFormatting sqref="CF6">
    <cfRule type="containsText" dxfId="5" priority="1" operator="containsText" text="nix">
      <formula>NOT(ISERROR(SEARCH("nix",CF6)))</formula>
    </cfRule>
    <cfRule type="containsText" dxfId="4" priority="2" operator="containsText" text="optional">
      <formula>NOT(ISERROR(SEARCH("optional",CF6)))</formula>
    </cfRule>
    <cfRule type="containsText" dxfId="3" priority="3" operator="containsText" text="required if applicable">
      <formula>NOT(ISERROR(SEARCH("required if applicable",CF6)))</formula>
    </cfRule>
    <cfRule type="containsText" dxfId="2" priority="4" operator="containsText" text="recommended">
      <formula>NOT(ISERROR(SEARCH("recommended",CF6)))</formula>
    </cfRule>
    <cfRule type="containsText" dxfId="1" priority="5" operator="containsText" text="not applicable">
      <formula>NOT(ISERROR(SEARCH("not applicable",CF6)))</formula>
    </cfRule>
    <cfRule type="endsWith" dxfId="0" priority="6" operator="endsWith" text="required">
      <formula>RIGHT(CF6,LEN("required"))="required"</formula>
    </cfRule>
  </conditionalFormatting>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BE84-75D2-4288-813C-D6BF77627218}">
  <dimension ref="A1:CE43"/>
  <sheetViews>
    <sheetView zoomScale="90" zoomScaleNormal="90" workbookViewId="0">
      <pane xSplit="1" ySplit="1" topLeftCell="AL2" activePane="bottomRight" state="frozen"/>
      <selection pane="topRight" activeCell="N1" sqref="N1"/>
      <selection pane="bottomLeft" activeCell="A2" sqref="A2"/>
      <selection pane="bottomRight" activeCell="BV2" sqref="BV2"/>
    </sheetView>
  </sheetViews>
  <sheetFormatPr baseColWidth="10" defaultRowHeight="15"/>
  <cols>
    <col min="1" max="1" width="17" style="70" customWidth="1"/>
    <col min="2" max="2" width="4.1640625" customWidth="1"/>
    <col min="3" max="3" width="7.33203125" customWidth="1"/>
    <col min="4" max="83" width="4.1640625" customWidth="1"/>
  </cols>
  <sheetData>
    <row r="1" spans="1:83" ht="219.75" customHeight="1">
      <c r="A1" s="229" t="s">
        <v>586</v>
      </c>
      <c r="B1" s="112" t="s">
        <v>722</v>
      </c>
      <c r="C1" s="112" t="s">
        <v>3165</v>
      </c>
      <c r="D1" s="112" t="s">
        <v>3260</v>
      </c>
      <c r="E1" s="112" t="s">
        <v>3166</v>
      </c>
      <c r="F1" s="112" t="s">
        <v>3135</v>
      </c>
      <c r="G1" s="112" t="s">
        <v>3148</v>
      </c>
      <c r="H1" s="112" t="s">
        <v>3153</v>
      </c>
      <c r="I1" s="112" t="s">
        <v>3154</v>
      </c>
      <c r="J1" s="112" t="s">
        <v>3137</v>
      </c>
      <c r="K1" s="112" t="s">
        <v>3141</v>
      </c>
      <c r="L1" s="112" t="s">
        <v>3143</v>
      </c>
      <c r="M1" s="112" t="s">
        <v>3138</v>
      </c>
      <c r="N1" s="112" t="s">
        <v>3158</v>
      </c>
      <c r="O1" s="112" t="s">
        <v>3151</v>
      </c>
      <c r="P1" s="112" t="s">
        <v>3157</v>
      </c>
      <c r="Q1" s="112" t="s">
        <v>3156</v>
      </c>
      <c r="R1" s="112" t="s">
        <v>3155</v>
      </c>
      <c r="S1" s="112" t="s">
        <v>3170</v>
      </c>
      <c r="T1" s="112" t="s">
        <v>3172</v>
      </c>
      <c r="U1" s="112" t="s">
        <v>3159</v>
      </c>
      <c r="V1" s="112" t="s">
        <v>3161</v>
      </c>
      <c r="W1" s="112" t="s">
        <v>3162</v>
      </c>
      <c r="X1" s="112" t="s">
        <v>3167</v>
      </c>
      <c r="Y1" s="112" t="s">
        <v>3176</v>
      </c>
      <c r="Z1" s="112" t="s">
        <v>3178</v>
      </c>
      <c r="AA1" s="112" t="s">
        <v>3177</v>
      </c>
      <c r="AB1" s="112" t="s">
        <v>3182</v>
      </c>
      <c r="AC1" s="112" t="s">
        <v>3218</v>
      </c>
      <c r="AD1" s="112" t="s">
        <v>3219</v>
      </c>
      <c r="AE1" s="112" t="s">
        <v>80</v>
      </c>
      <c r="AF1" s="112" t="s">
        <v>3220</v>
      </c>
      <c r="AG1" s="112" t="s">
        <v>1512</v>
      </c>
      <c r="AH1" s="112" t="s">
        <v>3221</v>
      </c>
      <c r="AI1" s="112" t="s">
        <v>2192</v>
      </c>
      <c r="AJ1" s="112" t="s">
        <v>3222</v>
      </c>
      <c r="AK1" s="112" t="s">
        <v>3226</v>
      </c>
      <c r="AL1" s="112" t="s">
        <v>3183</v>
      </c>
      <c r="AM1" s="112" t="s">
        <v>3185</v>
      </c>
      <c r="AN1" s="112" t="s">
        <v>3191</v>
      </c>
      <c r="AO1" s="112" t="s">
        <v>3186</v>
      </c>
      <c r="AP1" s="112" t="s">
        <v>3187</v>
      </c>
      <c r="AQ1" s="112" t="s">
        <v>3188</v>
      </c>
      <c r="AR1" s="112" t="s">
        <v>3189</v>
      </c>
      <c r="AS1" s="112" t="s">
        <v>3190</v>
      </c>
      <c r="AT1" s="112" t="s">
        <v>3192</v>
      </c>
      <c r="AU1" s="112" t="s">
        <v>3193</v>
      </c>
      <c r="AV1" s="112" t="s">
        <v>3194</v>
      </c>
      <c r="AW1" s="112" t="s">
        <v>3195</v>
      </c>
      <c r="AX1" s="112" t="s">
        <v>3196</v>
      </c>
      <c r="AY1" s="112" t="s">
        <v>3197</v>
      </c>
      <c r="AZ1" s="112" t="s">
        <v>3322</v>
      </c>
      <c r="BA1" s="112" t="s">
        <v>3321</v>
      </c>
      <c r="BB1" s="112" t="s">
        <v>3202</v>
      </c>
      <c r="BC1" s="112" t="s">
        <v>3203</v>
      </c>
      <c r="BD1" s="112" t="s">
        <v>3204</v>
      </c>
      <c r="BE1" s="112" t="s">
        <v>3211</v>
      </c>
      <c r="BF1" s="112" t="s">
        <v>3205</v>
      </c>
      <c r="BG1" s="112" t="s">
        <v>3206</v>
      </c>
      <c r="BH1" s="112" t="s">
        <v>3207</v>
      </c>
      <c r="BI1" s="112" t="s">
        <v>3208</v>
      </c>
      <c r="BJ1" s="112" t="s">
        <v>3209</v>
      </c>
      <c r="BK1" s="112" t="s">
        <v>3210</v>
      </c>
      <c r="BL1" s="112" t="s">
        <v>3212</v>
      </c>
      <c r="BM1" s="112" t="s">
        <v>3213</v>
      </c>
      <c r="BN1" s="112" t="s">
        <v>3214</v>
      </c>
      <c r="BO1" s="112" t="s">
        <v>3315</v>
      </c>
      <c r="BP1" s="112" t="s">
        <v>3215</v>
      </c>
      <c r="BQ1" s="112" t="s">
        <v>3227</v>
      </c>
      <c r="BR1" s="112" t="s">
        <v>3234</v>
      </c>
      <c r="BS1" s="112" t="s">
        <v>3235</v>
      </c>
      <c r="BT1" s="112" t="s">
        <v>3253</v>
      </c>
      <c r="BU1" s="112" t="s">
        <v>3236</v>
      </c>
      <c r="BV1" s="112" t="s">
        <v>3237</v>
      </c>
      <c r="BW1" s="112" t="s">
        <v>3238</v>
      </c>
      <c r="BX1" s="112" t="s">
        <v>3241</v>
      </c>
      <c r="BY1" s="112" t="s">
        <v>3242</v>
      </c>
      <c r="BZ1" s="112" t="s">
        <v>3244</v>
      </c>
      <c r="CA1" s="112" t="s">
        <v>3245</v>
      </c>
      <c r="CB1" s="112" t="s">
        <v>3246</v>
      </c>
      <c r="CC1" s="112" t="s">
        <v>3249</v>
      </c>
      <c r="CD1" s="112" t="s">
        <v>3250</v>
      </c>
    </row>
    <row r="2" spans="1:83" ht="16">
      <c r="A2" s="1" t="s">
        <v>3200</v>
      </c>
      <c r="B2" s="255" t="s">
        <v>3327</v>
      </c>
      <c r="C2" s="255" t="s">
        <v>3326</v>
      </c>
      <c r="D2" s="255" t="s">
        <v>3324</v>
      </c>
      <c r="E2" s="255" t="s">
        <v>3327</v>
      </c>
      <c r="F2" s="255" t="s">
        <v>3327</v>
      </c>
      <c r="G2" s="255" t="s">
        <v>3326</v>
      </c>
      <c r="H2" s="255" t="s">
        <v>3326</v>
      </c>
      <c r="I2" s="255" t="s">
        <v>3326</v>
      </c>
      <c r="J2" s="255" t="s">
        <v>3327</v>
      </c>
      <c r="K2" s="255" t="s">
        <v>3327</v>
      </c>
      <c r="L2" s="255" t="s">
        <v>3325</v>
      </c>
      <c r="M2" s="255" t="s">
        <v>3327</v>
      </c>
      <c r="N2" s="255" t="s">
        <v>3327</v>
      </c>
      <c r="O2" s="255" t="s">
        <v>3326</v>
      </c>
      <c r="P2" s="255" t="s">
        <v>3326</v>
      </c>
      <c r="Q2" s="255" t="s">
        <v>3325</v>
      </c>
      <c r="R2" s="255" t="s">
        <v>3327</v>
      </c>
      <c r="S2" s="255" t="s">
        <v>3326</v>
      </c>
      <c r="T2" s="255" t="s">
        <v>3326</v>
      </c>
      <c r="U2" s="255" t="s">
        <v>3326</v>
      </c>
      <c r="V2" s="255" t="s">
        <v>3327</v>
      </c>
      <c r="W2" s="255" t="s">
        <v>3327</v>
      </c>
      <c r="X2" s="255" t="s">
        <v>3327</v>
      </c>
      <c r="Y2" s="255" t="s">
        <v>3327</v>
      </c>
      <c r="Z2" s="255" t="s">
        <v>3326</v>
      </c>
      <c r="AA2" s="255" t="s">
        <v>3327</v>
      </c>
      <c r="AB2" s="255" t="s">
        <v>3324</v>
      </c>
      <c r="AC2" s="255" t="s">
        <v>3324</v>
      </c>
      <c r="AD2" s="255" t="s">
        <v>248</v>
      </c>
      <c r="AE2" s="255" t="s">
        <v>248</v>
      </c>
      <c r="AF2" s="255" t="s">
        <v>248</v>
      </c>
      <c r="AG2" s="255" t="s">
        <v>3324</v>
      </c>
      <c r="AH2" s="255" t="s">
        <v>3324</v>
      </c>
      <c r="AI2" s="255" t="s">
        <v>3324</v>
      </c>
      <c r="AJ2" s="255" t="s">
        <v>3324</v>
      </c>
      <c r="AK2" s="255" t="s">
        <v>3324</v>
      </c>
      <c r="AL2" s="255" t="s">
        <v>3326</v>
      </c>
      <c r="AM2" s="255" t="s">
        <v>3324</v>
      </c>
      <c r="AN2" s="255" t="s">
        <v>3324</v>
      </c>
      <c r="AO2" s="255" t="s">
        <v>3324</v>
      </c>
      <c r="AP2" s="255" t="s">
        <v>3326</v>
      </c>
      <c r="AQ2" s="255" t="s">
        <v>3324</v>
      </c>
      <c r="AR2" s="255" t="s">
        <v>3326</v>
      </c>
      <c r="AS2" s="255" t="s">
        <v>3325</v>
      </c>
      <c r="AT2" s="255" t="s">
        <v>3324</v>
      </c>
      <c r="AU2" s="255" t="s">
        <v>3324</v>
      </c>
      <c r="AV2" s="255" t="s">
        <v>3326</v>
      </c>
      <c r="AW2" s="255" t="s">
        <v>3326</v>
      </c>
      <c r="AX2" s="255" t="s">
        <v>3324</v>
      </c>
      <c r="AY2" s="255" t="s">
        <v>3324</v>
      </c>
      <c r="AZ2" s="255" t="s">
        <v>3324</v>
      </c>
      <c r="BA2" s="255" t="s">
        <v>3324</v>
      </c>
      <c r="BB2" s="255" t="s">
        <v>3324</v>
      </c>
      <c r="BC2" s="255" t="s">
        <v>3324</v>
      </c>
      <c r="BD2" s="255" t="s">
        <v>3324</v>
      </c>
      <c r="BE2" s="255" t="s">
        <v>3324</v>
      </c>
      <c r="BF2" s="255" t="s">
        <v>3324</v>
      </c>
      <c r="BG2" s="255" t="s">
        <v>3324</v>
      </c>
      <c r="BH2" s="255" t="s">
        <v>3324</v>
      </c>
      <c r="BI2" s="255" t="s">
        <v>3324</v>
      </c>
      <c r="BJ2" s="255" t="s">
        <v>3326</v>
      </c>
      <c r="BK2" s="255" t="s">
        <v>3324</v>
      </c>
      <c r="BL2" s="255" t="s">
        <v>3327</v>
      </c>
      <c r="BM2" s="255" t="s">
        <v>3325</v>
      </c>
      <c r="BN2" s="255" t="s">
        <v>3325</v>
      </c>
      <c r="BO2" s="255" t="s">
        <v>3325</v>
      </c>
      <c r="BP2" s="255" t="s">
        <v>3325</v>
      </c>
      <c r="BQ2" s="255" t="s">
        <v>248</v>
      </c>
      <c r="BR2" s="255" t="s">
        <v>3324</v>
      </c>
      <c r="BS2" s="255" t="s">
        <v>3324</v>
      </c>
      <c r="BT2" s="255" t="s">
        <v>3324</v>
      </c>
      <c r="BU2" s="255" t="s">
        <v>3324</v>
      </c>
      <c r="BV2" s="255" t="s">
        <v>3324</v>
      </c>
      <c r="BW2" s="255" t="s">
        <v>3324</v>
      </c>
      <c r="BX2" s="255" t="s">
        <v>3324</v>
      </c>
      <c r="BY2" s="255" t="s">
        <v>248</v>
      </c>
      <c r="BZ2" s="255" t="s">
        <v>248</v>
      </c>
      <c r="CA2" s="255" t="s">
        <v>3324</v>
      </c>
      <c r="CB2" s="255" t="s">
        <v>3324</v>
      </c>
      <c r="CC2" s="255" t="s">
        <v>3324</v>
      </c>
      <c r="CD2" s="255" t="s">
        <v>3324</v>
      </c>
      <c r="CE2" s="255"/>
    </row>
    <row r="3" spans="1:83" ht="16">
      <c r="A3" s="1" t="s">
        <v>326</v>
      </c>
      <c r="B3" s="255" t="s">
        <v>3327</v>
      </c>
      <c r="C3" s="255" t="s">
        <v>3326</v>
      </c>
      <c r="D3" s="255" t="s">
        <v>3324</v>
      </c>
      <c r="E3" s="255" t="s">
        <v>3327</v>
      </c>
      <c r="F3" s="255" t="s">
        <v>3327</v>
      </c>
      <c r="G3" s="255" t="s">
        <v>3327</v>
      </c>
      <c r="H3" s="255" t="s">
        <v>3327</v>
      </c>
      <c r="I3" s="255" t="s">
        <v>3325</v>
      </c>
      <c r="J3" s="255" t="s">
        <v>3327</v>
      </c>
      <c r="K3" s="255" t="s">
        <v>3327</v>
      </c>
      <c r="L3" s="255" t="s">
        <v>3325</v>
      </c>
      <c r="M3" s="255" t="s">
        <v>3325</v>
      </c>
      <c r="N3" s="255" t="s">
        <v>3327</v>
      </c>
      <c r="O3" s="255" t="s">
        <v>3326</v>
      </c>
      <c r="P3" s="255" t="s">
        <v>3325</v>
      </c>
      <c r="Q3" s="255" t="s">
        <v>3325</v>
      </c>
      <c r="R3" s="255" t="s">
        <v>3327</v>
      </c>
      <c r="S3" s="255" t="s">
        <v>3327</v>
      </c>
      <c r="T3" s="255" t="s">
        <v>3327</v>
      </c>
      <c r="U3" s="255" t="s">
        <v>3327</v>
      </c>
      <c r="V3" s="255" t="s">
        <v>3327</v>
      </c>
      <c r="W3" s="255" t="s">
        <v>3327</v>
      </c>
      <c r="X3" s="255" t="s">
        <v>3327</v>
      </c>
      <c r="Y3" s="255" t="s">
        <v>3327</v>
      </c>
      <c r="Z3" s="255" t="s">
        <v>3326</v>
      </c>
      <c r="AA3" s="255" t="s">
        <v>3327</v>
      </c>
      <c r="AB3" s="255" t="s">
        <v>3324</v>
      </c>
      <c r="AC3" s="255" t="s">
        <v>3324</v>
      </c>
      <c r="AD3" s="255" t="s">
        <v>248</v>
      </c>
      <c r="AE3" s="255" t="s">
        <v>248</v>
      </c>
      <c r="AF3" s="255" t="s">
        <v>248</v>
      </c>
      <c r="AG3" s="255" t="s">
        <v>248</v>
      </c>
      <c r="AH3" s="255" t="s">
        <v>3324</v>
      </c>
      <c r="AI3" s="255" t="s">
        <v>3324</v>
      </c>
      <c r="AJ3" s="255" t="s">
        <v>3324</v>
      </c>
      <c r="AK3" s="255" t="s">
        <v>3324</v>
      </c>
      <c r="AL3" s="255" t="s">
        <v>3326</v>
      </c>
      <c r="AM3" s="255" t="s">
        <v>3324</v>
      </c>
      <c r="AN3" s="255" t="s">
        <v>3324</v>
      </c>
      <c r="AO3" s="255" t="s">
        <v>3324</v>
      </c>
      <c r="AP3" s="255" t="s">
        <v>3325</v>
      </c>
      <c r="AQ3" s="255" t="s">
        <v>3324</v>
      </c>
      <c r="AR3" s="255" t="s">
        <v>3325</v>
      </c>
      <c r="AS3" s="255" t="s">
        <v>3326</v>
      </c>
      <c r="AT3" s="255" t="s">
        <v>3325</v>
      </c>
      <c r="AU3" s="255" t="s">
        <v>3325</v>
      </c>
      <c r="AV3" s="255" t="s">
        <v>3326</v>
      </c>
      <c r="AW3" s="255" t="s">
        <v>3325</v>
      </c>
      <c r="AX3" s="255" t="s">
        <v>3324</v>
      </c>
      <c r="AY3" s="255" t="s">
        <v>3324</v>
      </c>
      <c r="AZ3" s="255" t="s">
        <v>3325</v>
      </c>
      <c r="BA3" s="255" t="s">
        <v>3327</v>
      </c>
      <c r="BB3" s="255" t="s">
        <v>3324</v>
      </c>
      <c r="BC3" s="255" t="s">
        <v>3324</v>
      </c>
      <c r="BD3" s="255" t="s">
        <v>3324</v>
      </c>
      <c r="BE3" s="255" t="s">
        <v>3324</v>
      </c>
      <c r="BF3" s="255" t="s">
        <v>3326</v>
      </c>
      <c r="BG3" s="255" t="s">
        <v>3324</v>
      </c>
      <c r="BH3" s="255" t="s">
        <v>3325</v>
      </c>
      <c r="BI3" s="255" t="s">
        <v>3324</v>
      </c>
      <c r="BJ3" s="255" t="s">
        <v>3326</v>
      </c>
      <c r="BK3" s="255" t="s">
        <v>3324</v>
      </c>
      <c r="BL3" s="255" t="s">
        <v>3327</v>
      </c>
      <c r="BM3" s="255" t="s">
        <v>3325</v>
      </c>
      <c r="BN3" s="255" t="s">
        <v>3325</v>
      </c>
      <c r="BO3" s="255" t="s">
        <v>3325</v>
      </c>
      <c r="BP3" s="255" t="s">
        <v>3325</v>
      </c>
      <c r="BQ3" s="255" t="s">
        <v>248</v>
      </c>
      <c r="BR3" s="255" t="s">
        <v>3324</v>
      </c>
      <c r="BS3" s="255" t="s">
        <v>3324</v>
      </c>
      <c r="BT3" s="255" t="s">
        <v>3324</v>
      </c>
      <c r="BU3" s="255" t="s">
        <v>3325</v>
      </c>
      <c r="BV3" s="255" t="s">
        <v>3324</v>
      </c>
      <c r="BW3" s="255" t="s">
        <v>3325</v>
      </c>
      <c r="BX3" s="255" t="s">
        <v>3324</v>
      </c>
      <c r="BY3" s="255" t="s">
        <v>3326</v>
      </c>
      <c r="BZ3" s="255" t="s">
        <v>3325</v>
      </c>
      <c r="CA3" s="255" t="s">
        <v>3325</v>
      </c>
      <c r="CB3" s="255" t="s">
        <v>3325</v>
      </c>
      <c r="CC3" s="255" t="s">
        <v>3325</v>
      </c>
      <c r="CD3" s="255" t="s">
        <v>3325</v>
      </c>
      <c r="CE3" s="255"/>
    </row>
    <row r="4" spans="1:83" ht="16">
      <c r="A4" s="1" t="s">
        <v>958</v>
      </c>
      <c r="B4" s="255" t="s">
        <v>3327</v>
      </c>
      <c r="C4" s="255" t="s">
        <v>3326</v>
      </c>
      <c r="D4" s="255" t="s">
        <v>3324</v>
      </c>
      <c r="E4" s="255" t="s">
        <v>3327</v>
      </c>
      <c r="F4" s="255" t="s">
        <v>3327</v>
      </c>
      <c r="G4" s="255" t="s">
        <v>3327</v>
      </c>
      <c r="H4" s="255" t="s">
        <v>3327</v>
      </c>
      <c r="I4" s="255" t="s">
        <v>3325</v>
      </c>
      <c r="J4" s="255" t="s">
        <v>3327</v>
      </c>
      <c r="K4" s="255" t="s">
        <v>3327</v>
      </c>
      <c r="L4" s="255" t="s">
        <v>3326</v>
      </c>
      <c r="M4" s="255" t="s">
        <v>3326</v>
      </c>
      <c r="N4" s="255" t="s">
        <v>3327</v>
      </c>
      <c r="O4" s="255" t="s">
        <v>3326</v>
      </c>
      <c r="P4" s="255" t="s">
        <v>3325</v>
      </c>
      <c r="Q4" s="255" t="s">
        <v>3325</v>
      </c>
      <c r="R4" s="255" t="s">
        <v>3327</v>
      </c>
      <c r="S4" s="255" t="s">
        <v>3327</v>
      </c>
      <c r="T4" s="255" t="s">
        <v>3327</v>
      </c>
      <c r="U4" s="255" t="s">
        <v>3327</v>
      </c>
      <c r="V4" s="255" t="s">
        <v>3327</v>
      </c>
      <c r="W4" s="255" t="s">
        <v>3327</v>
      </c>
      <c r="X4" s="255" t="s">
        <v>3327</v>
      </c>
      <c r="Y4" s="255" t="s">
        <v>3327</v>
      </c>
      <c r="Z4" s="255" t="s">
        <v>3326</v>
      </c>
      <c r="AA4" s="255" t="s">
        <v>3327</v>
      </c>
      <c r="AB4" s="255" t="s">
        <v>3324</v>
      </c>
      <c r="AC4" s="255" t="s">
        <v>3324</v>
      </c>
      <c r="AD4" s="255" t="s">
        <v>248</v>
      </c>
      <c r="AE4" s="255" t="s">
        <v>248</v>
      </c>
      <c r="AF4" s="255" t="s">
        <v>248</v>
      </c>
      <c r="AG4" s="255" t="s">
        <v>248</v>
      </c>
      <c r="AH4" s="255" t="s">
        <v>3324</v>
      </c>
      <c r="AI4" s="255" t="s">
        <v>3324</v>
      </c>
      <c r="AJ4" s="255" t="s">
        <v>3324</v>
      </c>
      <c r="AK4" s="255" t="s">
        <v>3324</v>
      </c>
      <c r="AL4" s="255" t="s">
        <v>3326</v>
      </c>
      <c r="AM4" s="255" t="s">
        <v>3324</v>
      </c>
      <c r="AN4" s="255" t="s">
        <v>3324</v>
      </c>
      <c r="AO4" s="255" t="s">
        <v>3324</v>
      </c>
      <c r="AP4" s="255" t="s">
        <v>3324</v>
      </c>
      <c r="AQ4" s="255" t="s">
        <v>3324</v>
      </c>
      <c r="AR4" s="255" t="s">
        <v>3325</v>
      </c>
      <c r="AS4" s="255" t="s">
        <v>3326</v>
      </c>
      <c r="AT4" s="255" t="s">
        <v>3325</v>
      </c>
      <c r="AU4" s="255" t="s">
        <v>3325</v>
      </c>
      <c r="AV4" s="255" t="s">
        <v>3326</v>
      </c>
      <c r="AW4" s="255" t="s">
        <v>3325</v>
      </c>
      <c r="AX4" s="255" t="s">
        <v>3324</v>
      </c>
      <c r="AY4" s="255" t="s">
        <v>3324</v>
      </c>
      <c r="AZ4" s="255" t="s">
        <v>3325</v>
      </c>
      <c r="BA4" s="255" t="s">
        <v>3327</v>
      </c>
      <c r="BB4" s="255" t="s">
        <v>3324</v>
      </c>
      <c r="BC4" s="255" t="s">
        <v>3324</v>
      </c>
      <c r="BD4" s="255" t="s">
        <v>3324</v>
      </c>
      <c r="BE4" s="255" t="s">
        <v>3324</v>
      </c>
      <c r="BF4" s="255" t="s">
        <v>3326</v>
      </c>
      <c r="BG4" s="255" t="s">
        <v>3324</v>
      </c>
      <c r="BH4" s="255" t="s">
        <v>3325</v>
      </c>
      <c r="BI4" s="255" t="s">
        <v>3324</v>
      </c>
      <c r="BJ4" s="255" t="s">
        <v>3326</v>
      </c>
      <c r="BK4" s="255" t="s">
        <v>3324</v>
      </c>
      <c r="BL4" s="255" t="s">
        <v>3327</v>
      </c>
      <c r="BM4" s="255" t="s">
        <v>3325</v>
      </c>
      <c r="BN4" s="255" t="s">
        <v>3325</v>
      </c>
      <c r="BO4" s="255" t="s">
        <v>3325</v>
      </c>
      <c r="BP4" s="255" t="s">
        <v>3325</v>
      </c>
      <c r="BQ4" s="255" t="s">
        <v>248</v>
      </c>
      <c r="BR4" s="255" t="s">
        <v>3324</v>
      </c>
      <c r="BS4" s="255" t="s">
        <v>3324</v>
      </c>
      <c r="BT4" s="255" t="s">
        <v>3324</v>
      </c>
      <c r="BU4" s="255" t="s">
        <v>3325</v>
      </c>
      <c r="BV4" s="255" t="s">
        <v>3324</v>
      </c>
      <c r="BW4" s="255" t="s">
        <v>3325</v>
      </c>
      <c r="BX4" s="255" t="s">
        <v>3324</v>
      </c>
      <c r="BY4" s="255" t="s">
        <v>3326</v>
      </c>
      <c r="BZ4" s="255" t="s">
        <v>3325</v>
      </c>
      <c r="CA4" s="255" t="s">
        <v>3325</v>
      </c>
      <c r="CB4" s="255" t="s">
        <v>3325</v>
      </c>
      <c r="CC4" s="255" t="s">
        <v>3325</v>
      </c>
      <c r="CD4" s="255" t="s">
        <v>3325</v>
      </c>
      <c r="CE4" s="255"/>
    </row>
    <row r="5" spans="1:83" ht="16">
      <c r="A5" s="1" t="s">
        <v>955</v>
      </c>
      <c r="B5" s="255" t="s">
        <v>3327</v>
      </c>
      <c r="C5" s="255" t="s">
        <v>3326</v>
      </c>
      <c r="D5" s="255" t="s">
        <v>3324</v>
      </c>
      <c r="E5" s="255" t="s">
        <v>3327</v>
      </c>
      <c r="F5" s="255" t="s">
        <v>3327</v>
      </c>
      <c r="G5" s="255" t="s">
        <v>3327</v>
      </c>
      <c r="H5" s="255" t="s">
        <v>3327</v>
      </c>
      <c r="I5" s="255" t="s">
        <v>3325</v>
      </c>
      <c r="J5" s="255" t="s">
        <v>3327</v>
      </c>
      <c r="K5" s="255" t="s">
        <v>3327</v>
      </c>
      <c r="L5" s="255" t="s">
        <v>3325</v>
      </c>
      <c r="M5" s="255" t="s">
        <v>3325</v>
      </c>
      <c r="N5" s="255" t="s">
        <v>3327</v>
      </c>
      <c r="O5" s="255" t="s">
        <v>3326</v>
      </c>
      <c r="P5" s="255" t="s">
        <v>3325</v>
      </c>
      <c r="Q5" s="255" t="s">
        <v>3325</v>
      </c>
      <c r="R5" s="255" t="s">
        <v>3327</v>
      </c>
      <c r="S5" s="255" t="s">
        <v>3327</v>
      </c>
      <c r="T5" s="255" t="s">
        <v>3327</v>
      </c>
      <c r="U5" s="255" t="s">
        <v>3327</v>
      </c>
      <c r="V5" s="255" t="s">
        <v>3327</v>
      </c>
      <c r="W5" s="255" t="s">
        <v>3327</v>
      </c>
      <c r="X5" s="255" t="s">
        <v>3327</v>
      </c>
      <c r="Y5" s="255" t="s">
        <v>3327</v>
      </c>
      <c r="Z5" s="255" t="s">
        <v>3326</v>
      </c>
      <c r="AA5" s="255" t="s">
        <v>3327</v>
      </c>
      <c r="AB5" s="255" t="s">
        <v>3324</v>
      </c>
      <c r="AC5" s="255" t="s">
        <v>3324</v>
      </c>
      <c r="AD5" s="255" t="s">
        <v>248</v>
      </c>
      <c r="AE5" s="255" t="s">
        <v>248</v>
      </c>
      <c r="AF5" s="255" t="s">
        <v>248</v>
      </c>
      <c r="AG5" s="255" t="s">
        <v>248</v>
      </c>
      <c r="AH5" s="255" t="s">
        <v>3324</v>
      </c>
      <c r="AI5" s="255" t="s">
        <v>3324</v>
      </c>
      <c r="AJ5" s="255" t="s">
        <v>3324</v>
      </c>
      <c r="AK5" s="255" t="s">
        <v>3324</v>
      </c>
      <c r="AL5" s="255" t="s">
        <v>3326</v>
      </c>
      <c r="AM5" s="255" t="s">
        <v>3324</v>
      </c>
      <c r="AN5" s="255" t="s">
        <v>3324</v>
      </c>
      <c r="AO5" s="255" t="s">
        <v>3324</v>
      </c>
      <c r="AP5" s="255" t="s">
        <v>3325</v>
      </c>
      <c r="AQ5" s="255" t="s">
        <v>3324</v>
      </c>
      <c r="AR5" s="255" t="s">
        <v>3325</v>
      </c>
      <c r="AS5" s="255" t="s">
        <v>3326</v>
      </c>
      <c r="AT5" s="255" t="s">
        <v>3325</v>
      </c>
      <c r="AU5" s="255" t="s">
        <v>3325</v>
      </c>
      <c r="AV5" s="255" t="s">
        <v>3326</v>
      </c>
      <c r="AW5" s="255" t="s">
        <v>3325</v>
      </c>
      <c r="AX5" s="255" t="s">
        <v>3324</v>
      </c>
      <c r="AY5" s="255" t="s">
        <v>3324</v>
      </c>
      <c r="AZ5" s="255" t="s">
        <v>3325</v>
      </c>
      <c r="BA5" s="255" t="s">
        <v>3327</v>
      </c>
      <c r="BB5" s="255" t="s">
        <v>3324</v>
      </c>
      <c r="BC5" s="255" t="s">
        <v>3324</v>
      </c>
      <c r="BD5" s="255" t="s">
        <v>3324</v>
      </c>
      <c r="BE5" s="255" t="s">
        <v>3324</v>
      </c>
      <c r="BF5" s="255" t="s">
        <v>3326</v>
      </c>
      <c r="BG5" s="255" t="s">
        <v>3324</v>
      </c>
      <c r="BH5" s="255" t="s">
        <v>3325</v>
      </c>
      <c r="BI5" s="255" t="s">
        <v>3324</v>
      </c>
      <c r="BJ5" s="255" t="s">
        <v>3326</v>
      </c>
      <c r="BK5" s="255" t="s">
        <v>3324</v>
      </c>
      <c r="BL5" s="255" t="s">
        <v>3327</v>
      </c>
      <c r="BM5" s="255" t="s">
        <v>3325</v>
      </c>
      <c r="BN5" s="255" t="s">
        <v>3325</v>
      </c>
      <c r="BO5" s="255" t="s">
        <v>3325</v>
      </c>
      <c r="BP5" s="255" t="s">
        <v>3325</v>
      </c>
      <c r="BQ5" s="255" t="s">
        <v>248</v>
      </c>
      <c r="BR5" s="255" t="s">
        <v>3324</v>
      </c>
      <c r="BS5" s="255" t="s">
        <v>3324</v>
      </c>
      <c r="BT5" s="255" t="s">
        <v>3324</v>
      </c>
      <c r="BU5" s="255" t="s">
        <v>3325</v>
      </c>
      <c r="BV5" s="255" t="s">
        <v>3324</v>
      </c>
      <c r="BW5" s="255" t="s">
        <v>3325</v>
      </c>
      <c r="BX5" s="255" t="s">
        <v>3324</v>
      </c>
      <c r="BY5" s="255" t="s">
        <v>3326</v>
      </c>
      <c r="BZ5" s="255" t="s">
        <v>3325</v>
      </c>
      <c r="CA5" s="255" t="s">
        <v>3325</v>
      </c>
      <c r="CB5" s="255" t="s">
        <v>3325</v>
      </c>
      <c r="CC5" s="255" t="s">
        <v>3325</v>
      </c>
      <c r="CD5" s="255" t="s">
        <v>3325</v>
      </c>
      <c r="CE5" s="255"/>
    </row>
    <row r="6" spans="1:83" ht="16">
      <c r="A6" s="1" t="s">
        <v>3317</v>
      </c>
      <c r="B6" s="255" t="s">
        <v>3327</v>
      </c>
      <c r="C6" s="255" t="s">
        <v>3326</v>
      </c>
      <c r="D6" s="255" t="s">
        <v>3324</v>
      </c>
      <c r="E6" s="255" t="s">
        <v>3327</v>
      </c>
      <c r="F6" s="255" t="s">
        <v>3327</v>
      </c>
      <c r="G6" s="255" t="s">
        <v>3327</v>
      </c>
      <c r="H6" s="255" t="s">
        <v>3327</v>
      </c>
      <c r="I6" s="255" t="s">
        <v>3325</v>
      </c>
      <c r="J6" s="255" t="s">
        <v>3327</v>
      </c>
      <c r="K6" s="255" t="s">
        <v>3327</v>
      </c>
      <c r="L6" s="255" t="s">
        <v>3325</v>
      </c>
      <c r="M6" s="255" t="s">
        <v>3325</v>
      </c>
      <c r="N6" s="255" t="s">
        <v>3327</v>
      </c>
      <c r="O6" s="255" t="s">
        <v>3326</v>
      </c>
      <c r="P6" s="255" t="s">
        <v>3325</v>
      </c>
      <c r="Q6" s="255" t="s">
        <v>3325</v>
      </c>
      <c r="R6" s="255" t="s">
        <v>3327</v>
      </c>
      <c r="S6" s="255" t="s">
        <v>3327</v>
      </c>
      <c r="T6" s="255" t="s">
        <v>3327</v>
      </c>
      <c r="U6" s="255" t="s">
        <v>3327</v>
      </c>
      <c r="V6" s="255" t="s">
        <v>3327</v>
      </c>
      <c r="W6" s="255" t="s">
        <v>3327</v>
      </c>
      <c r="X6" s="255" t="s">
        <v>3327</v>
      </c>
      <c r="Y6" s="255" t="s">
        <v>3327</v>
      </c>
      <c r="Z6" s="255" t="s">
        <v>3326</v>
      </c>
      <c r="AA6" s="255" t="s">
        <v>3327</v>
      </c>
      <c r="AB6" s="255" t="s">
        <v>3324</v>
      </c>
      <c r="AC6" s="255" t="s">
        <v>3324</v>
      </c>
      <c r="AD6" s="255" t="s">
        <v>248</v>
      </c>
      <c r="AE6" s="255" t="s">
        <v>248</v>
      </c>
      <c r="AF6" s="255" t="s">
        <v>248</v>
      </c>
      <c r="AG6" s="255" t="s">
        <v>248</v>
      </c>
      <c r="AH6" s="255" t="s">
        <v>3324</v>
      </c>
      <c r="AI6" s="255" t="s">
        <v>3324</v>
      </c>
      <c r="AJ6" s="255" t="s">
        <v>3324</v>
      </c>
      <c r="AK6" s="255" t="s">
        <v>3324</v>
      </c>
      <c r="AL6" s="255" t="s">
        <v>3326</v>
      </c>
      <c r="AM6" s="255" t="s">
        <v>3324</v>
      </c>
      <c r="AN6" s="255" t="s">
        <v>3324</v>
      </c>
      <c r="AO6" s="255" t="s">
        <v>3324</v>
      </c>
      <c r="AP6" s="255" t="s">
        <v>3325</v>
      </c>
      <c r="AQ6" s="255" t="s">
        <v>3324</v>
      </c>
      <c r="AR6" s="255" t="s">
        <v>3325</v>
      </c>
      <c r="AS6" s="255" t="s">
        <v>3326</v>
      </c>
      <c r="AT6" s="255" t="s">
        <v>3325</v>
      </c>
      <c r="AU6" s="255" t="s">
        <v>3325</v>
      </c>
      <c r="AV6" s="255" t="s">
        <v>3326</v>
      </c>
      <c r="AW6" s="255" t="s">
        <v>3326</v>
      </c>
      <c r="AX6" s="255" t="s">
        <v>3324</v>
      </c>
      <c r="AY6" s="255" t="s">
        <v>3324</v>
      </c>
      <c r="AZ6" s="255" t="s">
        <v>3324</v>
      </c>
      <c r="BA6" s="255" t="s">
        <v>3324</v>
      </c>
      <c r="BB6" s="255" t="s">
        <v>3324</v>
      </c>
      <c r="BC6" s="255" t="s">
        <v>3324</v>
      </c>
      <c r="BD6" s="255" t="s">
        <v>3324</v>
      </c>
      <c r="BE6" s="255" t="s">
        <v>3324</v>
      </c>
      <c r="BF6" s="255" t="s">
        <v>3326</v>
      </c>
      <c r="BG6" s="255" t="s">
        <v>3324</v>
      </c>
      <c r="BH6" s="255" t="s">
        <v>3325</v>
      </c>
      <c r="BI6" s="255" t="s">
        <v>3326</v>
      </c>
      <c r="BJ6" s="255" t="s">
        <v>3326</v>
      </c>
      <c r="BK6" s="255" t="s">
        <v>3324</v>
      </c>
      <c r="BL6" s="255" t="s">
        <v>3327</v>
      </c>
      <c r="BM6" s="255" t="s">
        <v>3325</v>
      </c>
      <c r="BN6" s="255" t="s">
        <v>3325</v>
      </c>
      <c r="BO6" s="255" t="s">
        <v>3325</v>
      </c>
      <c r="BP6" s="255" t="s">
        <v>3325</v>
      </c>
      <c r="BQ6" s="255" t="s">
        <v>248</v>
      </c>
      <c r="BR6" s="255" t="s">
        <v>3324</v>
      </c>
      <c r="BS6" s="255" t="s">
        <v>3324</v>
      </c>
      <c r="BT6" s="255" t="s">
        <v>3324</v>
      </c>
      <c r="BU6" s="255" t="s">
        <v>3325</v>
      </c>
      <c r="BV6" s="255" t="s">
        <v>3324</v>
      </c>
      <c r="BW6" s="255" t="s">
        <v>3327</v>
      </c>
      <c r="BX6" s="255" t="s">
        <v>3324</v>
      </c>
      <c r="BY6" s="255" t="s">
        <v>3326</v>
      </c>
      <c r="BZ6" s="255" t="s">
        <v>3325</v>
      </c>
      <c r="CA6" s="255" t="s">
        <v>3325</v>
      </c>
      <c r="CB6" s="255" t="s">
        <v>3325</v>
      </c>
      <c r="CC6" s="255" t="s">
        <v>3325</v>
      </c>
      <c r="CD6" s="255" t="s">
        <v>3325</v>
      </c>
      <c r="CE6" s="255"/>
    </row>
    <row r="7" spans="1:83" ht="16">
      <c r="A7" s="1" t="s">
        <v>3318</v>
      </c>
      <c r="B7" s="255" t="s">
        <v>3327</v>
      </c>
      <c r="C7" s="255" t="s">
        <v>3326</v>
      </c>
      <c r="D7" s="255" t="s">
        <v>3324</v>
      </c>
      <c r="E7" s="255" t="s">
        <v>3327</v>
      </c>
      <c r="F7" s="255" t="s">
        <v>3327</v>
      </c>
      <c r="G7" s="255" t="s">
        <v>3327</v>
      </c>
      <c r="H7" s="255" t="s">
        <v>3327</v>
      </c>
      <c r="I7" s="255" t="s">
        <v>3325</v>
      </c>
      <c r="J7" s="255" t="s">
        <v>3327</v>
      </c>
      <c r="K7" s="255" t="s">
        <v>3327</v>
      </c>
      <c r="L7" s="255" t="s">
        <v>3325</v>
      </c>
      <c r="M7" s="255" t="s">
        <v>3325</v>
      </c>
      <c r="N7" s="255" t="s">
        <v>3327</v>
      </c>
      <c r="O7" s="255" t="s">
        <v>3326</v>
      </c>
      <c r="P7" s="255" t="s">
        <v>3325</v>
      </c>
      <c r="Q7" s="255" t="s">
        <v>3325</v>
      </c>
      <c r="R7" s="255" t="s">
        <v>3327</v>
      </c>
      <c r="S7" s="255" t="s">
        <v>3327</v>
      </c>
      <c r="T7" s="255" t="s">
        <v>3327</v>
      </c>
      <c r="U7" s="255" t="s">
        <v>3327</v>
      </c>
      <c r="V7" s="255" t="s">
        <v>3327</v>
      </c>
      <c r="W7" s="255" t="s">
        <v>3327</v>
      </c>
      <c r="X7" s="255" t="s">
        <v>3327</v>
      </c>
      <c r="Y7" s="255" t="s">
        <v>3327</v>
      </c>
      <c r="Z7" s="255" t="s">
        <v>3326</v>
      </c>
      <c r="AA7" s="255" t="s">
        <v>3327</v>
      </c>
      <c r="AB7" s="255" t="s">
        <v>3324</v>
      </c>
      <c r="AC7" s="255" t="s">
        <v>3324</v>
      </c>
      <c r="AD7" s="255" t="s">
        <v>248</v>
      </c>
      <c r="AE7" s="255" t="s">
        <v>248</v>
      </c>
      <c r="AF7" s="255" t="s">
        <v>248</v>
      </c>
      <c r="AG7" s="255" t="s">
        <v>248</v>
      </c>
      <c r="AH7" s="255" t="s">
        <v>3324</v>
      </c>
      <c r="AI7" s="255" t="s">
        <v>3324</v>
      </c>
      <c r="AJ7" s="255" t="s">
        <v>3324</v>
      </c>
      <c r="AK7" s="255" t="s">
        <v>3324</v>
      </c>
      <c r="AL7" s="255" t="s">
        <v>3326</v>
      </c>
      <c r="AM7" s="255" t="s">
        <v>3324</v>
      </c>
      <c r="AN7" s="255" t="s">
        <v>3324</v>
      </c>
      <c r="AO7" s="255" t="s">
        <v>3324</v>
      </c>
      <c r="AP7" s="255" t="s">
        <v>3325</v>
      </c>
      <c r="AQ7" s="255" t="s">
        <v>3324</v>
      </c>
      <c r="AR7" s="255" t="s">
        <v>3325</v>
      </c>
      <c r="AS7" s="255" t="s">
        <v>3326</v>
      </c>
      <c r="AT7" s="255" t="s">
        <v>3325</v>
      </c>
      <c r="AU7" s="255" t="s">
        <v>3325</v>
      </c>
      <c r="AV7" s="255" t="s">
        <v>3326</v>
      </c>
      <c r="AW7" s="255" t="s">
        <v>3326</v>
      </c>
      <c r="AX7" s="255" t="s">
        <v>3324</v>
      </c>
      <c r="AY7" s="255" t="s">
        <v>3324</v>
      </c>
      <c r="AZ7" s="255" t="s">
        <v>3325</v>
      </c>
      <c r="BA7" s="255" t="s">
        <v>3327</v>
      </c>
      <c r="BB7" s="255" t="s">
        <v>3324</v>
      </c>
      <c r="BC7" s="255" t="s">
        <v>3324</v>
      </c>
      <c r="BD7" s="255" t="s">
        <v>3324</v>
      </c>
      <c r="BE7" s="255" t="s">
        <v>3324</v>
      </c>
      <c r="BF7" s="255" t="s">
        <v>3326</v>
      </c>
      <c r="BG7" s="255" t="s">
        <v>3324</v>
      </c>
      <c r="BH7" s="255" t="s">
        <v>3325</v>
      </c>
      <c r="BI7" s="255" t="s">
        <v>3326</v>
      </c>
      <c r="BJ7" s="255" t="s">
        <v>3326</v>
      </c>
      <c r="BK7" s="255" t="s">
        <v>3324</v>
      </c>
      <c r="BL7" s="255" t="s">
        <v>3327</v>
      </c>
      <c r="BM7" s="255" t="s">
        <v>3325</v>
      </c>
      <c r="BN7" s="255" t="s">
        <v>3325</v>
      </c>
      <c r="BO7" s="255" t="s">
        <v>3325</v>
      </c>
      <c r="BP7" s="255" t="s">
        <v>3325</v>
      </c>
      <c r="BQ7" s="255" t="s">
        <v>248</v>
      </c>
      <c r="BR7" s="255" t="s">
        <v>3324</v>
      </c>
      <c r="BS7" s="255" t="s">
        <v>3324</v>
      </c>
      <c r="BT7" s="255" t="s">
        <v>3324</v>
      </c>
      <c r="BU7" s="255" t="s">
        <v>3325</v>
      </c>
      <c r="BV7" s="255" t="s">
        <v>3324</v>
      </c>
      <c r="BW7" s="255" t="s">
        <v>3327</v>
      </c>
      <c r="BX7" s="255" t="s">
        <v>3324</v>
      </c>
      <c r="BY7" s="255" t="s">
        <v>3326</v>
      </c>
      <c r="BZ7" s="255" t="s">
        <v>3325</v>
      </c>
      <c r="CA7" s="255" t="s">
        <v>3325</v>
      </c>
      <c r="CB7" s="255" t="s">
        <v>3325</v>
      </c>
      <c r="CC7" s="255" t="s">
        <v>3325</v>
      </c>
      <c r="CD7" s="255" t="s">
        <v>3325</v>
      </c>
      <c r="CE7" s="255"/>
    </row>
    <row r="8" spans="1:83" ht="16">
      <c r="A8" s="1" t="s">
        <v>235</v>
      </c>
      <c r="B8" s="255" t="s">
        <v>3327</v>
      </c>
      <c r="C8" s="255" t="s">
        <v>3326</v>
      </c>
      <c r="D8" s="255" t="s">
        <v>3324</v>
      </c>
      <c r="E8" s="255" t="s">
        <v>3327</v>
      </c>
      <c r="F8" s="255" t="s">
        <v>3327</v>
      </c>
      <c r="G8" s="255" t="s">
        <v>3327</v>
      </c>
      <c r="H8" s="255" t="s">
        <v>3327</v>
      </c>
      <c r="I8" s="255" t="s">
        <v>3326</v>
      </c>
      <c r="J8" s="255" t="s">
        <v>3327</v>
      </c>
      <c r="K8" s="255" t="s">
        <v>3327</v>
      </c>
      <c r="L8" s="255" t="s">
        <v>3325</v>
      </c>
      <c r="M8" s="255" t="s">
        <v>3327</v>
      </c>
      <c r="N8" s="255" t="s">
        <v>3327</v>
      </c>
      <c r="O8" s="255" t="s">
        <v>3326</v>
      </c>
      <c r="P8" s="255" t="s">
        <v>3325</v>
      </c>
      <c r="Q8" s="255" t="s">
        <v>3325</v>
      </c>
      <c r="R8" s="255" t="s">
        <v>3327</v>
      </c>
      <c r="S8" s="255" t="s">
        <v>3325</v>
      </c>
      <c r="T8" s="255" t="s">
        <v>3325</v>
      </c>
      <c r="U8" s="255" t="s">
        <v>3327</v>
      </c>
      <c r="V8" s="255" t="s">
        <v>3327</v>
      </c>
      <c r="W8" s="255" t="s">
        <v>3327</v>
      </c>
      <c r="X8" s="255" t="s">
        <v>3327</v>
      </c>
      <c r="Y8" s="255" t="s">
        <v>3327</v>
      </c>
      <c r="Z8" s="255" t="s">
        <v>3326</v>
      </c>
      <c r="AA8" s="255" t="s">
        <v>3327</v>
      </c>
      <c r="AB8" s="255" t="s">
        <v>3324</v>
      </c>
      <c r="AC8" s="255" t="s">
        <v>3324</v>
      </c>
      <c r="AD8" s="255" t="s">
        <v>3324</v>
      </c>
      <c r="AE8" s="255" t="s">
        <v>3324</v>
      </c>
      <c r="AF8" s="255" t="s">
        <v>3324</v>
      </c>
      <c r="AG8" s="255" t="s">
        <v>3324</v>
      </c>
      <c r="AH8" s="255" t="s">
        <v>3324</v>
      </c>
      <c r="AI8" s="255" t="s">
        <v>3324</v>
      </c>
      <c r="AJ8" s="255" t="s">
        <v>3324</v>
      </c>
      <c r="AK8" s="255" t="s">
        <v>3324</v>
      </c>
      <c r="AL8" s="255" t="s">
        <v>3326</v>
      </c>
      <c r="AM8" s="255" t="s">
        <v>3324</v>
      </c>
      <c r="AN8" s="255" t="s">
        <v>3324</v>
      </c>
      <c r="AO8" s="255" t="s">
        <v>3326</v>
      </c>
      <c r="AP8" s="255" t="s">
        <v>3324</v>
      </c>
      <c r="AQ8" s="255" t="s">
        <v>3324</v>
      </c>
      <c r="AR8" s="255" t="s">
        <v>3326</v>
      </c>
      <c r="AS8" s="255" t="s">
        <v>3326</v>
      </c>
      <c r="AT8" s="255" t="s">
        <v>3324</v>
      </c>
      <c r="AU8" s="255" t="s">
        <v>3324</v>
      </c>
      <c r="AV8" s="255" t="s">
        <v>3326</v>
      </c>
      <c r="AW8" s="255" t="s">
        <v>3326</v>
      </c>
      <c r="AX8" s="255" t="s">
        <v>3324</v>
      </c>
      <c r="AY8" s="255" t="s">
        <v>3324</v>
      </c>
      <c r="AZ8" s="255" t="s">
        <v>3324</v>
      </c>
      <c r="BA8" s="255" t="s">
        <v>3324</v>
      </c>
      <c r="BB8" s="255" t="s">
        <v>3324</v>
      </c>
      <c r="BC8" s="255" t="s">
        <v>3324</v>
      </c>
      <c r="BD8" s="255" t="s">
        <v>3324</v>
      </c>
      <c r="BE8" s="255" t="s">
        <v>3324</v>
      </c>
      <c r="BF8" s="255" t="s">
        <v>3324</v>
      </c>
      <c r="BG8" s="255" t="s">
        <v>3324</v>
      </c>
      <c r="BH8" s="255" t="s">
        <v>3326</v>
      </c>
      <c r="BI8" s="255" t="s">
        <v>3324</v>
      </c>
      <c r="BJ8" s="255" t="s">
        <v>3326</v>
      </c>
      <c r="BK8" s="255" t="s">
        <v>3324</v>
      </c>
      <c r="BL8" s="255" t="s">
        <v>3327</v>
      </c>
      <c r="BM8" s="255" t="s">
        <v>3325</v>
      </c>
      <c r="BN8" s="255" t="s">
        <v>3325</v>
      </c>
      <c r="BO8" s="255" t="s">
        <v>3325</v>
      </c>
      <c r="BP8" s="255" t="s">
        <v>3325</v>
      </c>
      <c r="BQ8" s="255" t="s">
        <v>248</v>
      </c>
      <c r="BR8" s="255" t="s">
        <v>3324</v>
      </c>
      <c r="BS8" s="255" t="s">
        <v>3324</v>
      </c>
      <c r="BT8" s="255" t="s">
        <v>3324</v>
      </c>
      <c r="BU8" s="255" t="s">
        <v>3325</v>
      </c>
      <c r="BV8" s="255" t="s">
        <v>3324</v>
      </c>
      <c r="BW8" s="255" t="s">
        <v>3325</v>
      </c>
      <c r="BX8" s="255" t="s">
        <v>3324</v>
      </c>
      <c r="BY8" s="255" t="s">
        <v>3326</v>
      </c>
      <c r="BZ8" s="255" t="s">
        <v>3325</v>
      </c>
      <c r="CA8" s="255" t="s">
        <v>3325</v>
      </c>
      <c r="CB8" s="255" t="s">
        <v>3325</v>
      </c>
      <c r="CC8" s="255" t="s">
        <v>3325</v>
      </c>
      <c r="CD8" s="255" t="s">
        <v>3325</v>
      </c>
      <c r="CE8" s="255"/>
    </row>
    <row r="9" spans="1:83" ht="16">
      <c r="A9" s="1" t="s">
        <v>173</v>
      </c>
      <c r="B9" s="255" t="s">
        <v>3327</v>
      </c>
      <c r="C9" s="255" t="s">
        <v>3326</v>
      </c>
      <c r="D9" s="255" t="s">
        <v>3324</v>
      </c>
      <c r="E9" s="255" t="s">
        <v>3327</v>
      </c>
      <c r="F9" s="255" t="s">
        <v>3327</v>
      </c>
      <c r="G9" s="255" t="s">
        <v>3326</v>
      </c>
      <c r="H9" s="255" t="s">
        <v>3327</v>
      </c>
      <c r="I9" s="255" t="s">
        <v>3326</v>
      </c>
      <c r="J9" s="255" t="s">
        <v>3327</v>
      </c>
      <c r="K9" s="255" t="s">
        <v>3327</v>
      </c>
      <c r="L9" s="255" t="s">
        <v>3325</v>
      </c>
      <c r="M9" s="255" t="s">
        <v>3327</v>
      </c>
      <c r="N9" s="255" t="s">
        <v>3327</v>
      </c>
      <c r="O9" s="255" t="s">
        <v>3326</v>
      </c>
      <c r="P9" s="255" t="s">
        <v>3326</v>
      </c>
      <c r="Q9" s="255" t="s">
        <v>3325</v>
      </c>
      <c r="R9" s="255" t="s">
        <v>3327</v>
      </c>
      <c r="S9" s="255" t="s">
        <v>3326</v>
      </c>
      <c r="T9" s="255" t="s">
        <v>3326</v>
      </c>
      <c r="U9" s="255" t="s">
        <v>3326</v>
      </c>
      <c r="V9" s="255" t="s">
        <v>3327</v>
      </c>
      <c r="W9" s="255" t="s">
        <v>3327</v>
      </c>
      <c r="X9" s="255" t="s">
        <v>3327</v>
      </c>
      <c r="Y9" s="255" t="s">
        <v>3327</v>
      </c>
      <c r="Z9" s="255" t="s">
        <v>3326</v>
      </c>
      <c r="AA9" s="255" t="s">
        <v>3327</v>
      </c>
      <c r="AB9" s="255" t="s">
        <v>3324</v>
      </c>
      <c r="AC9" s="255" t="s">
        <v>3324</v>
      </c>
      <c r="AD9" s="255" t="s">
        <v>248</v>
      </c>
      <c r="AE9" s="255" t="s">
        <v>3324</v>
      </c>
      <c r="AF9" s="255" t="s">
        <v>3324</v>
      </c>
      <c r="AG9" s="255" t="s">
        <v>3324</v>
      </c>
      <c r="AH9" s="255" t="s">
        <v>3324</v>
      </c>
      <c r="AI9" s="255" t="s">
        <v>3324</v>
      </c>
      <c r="AJ9" s="255" t="s">
        <v>3324</v>
      </c>
      <c r="AK9" s="255" t="s">
        <v>3324</v>
      </c>
      <c r="AL9" s="255" t="s">
        <v>3326</v>
      </c>
      <c r="AM9" s="255" t="s">
        <v>3324</v>
      </c>
      <c r="AN9" s="255" t="s">
        <v>3324</v>
      </c>
      <c r="AO9" s="255" t="s">
        <v>3324</v>
      </c>
      <c r="AP9" s="255" t="s">
        <v>3324</v>
      </c>
      <c r="AQ9" s="255" t="s">
        <v>3324</v>
      </c>
      <c r="AR9" s="255" t="s">
        <v>3326</v>
      </c>
      <c r="AS9" s="255" t="s">
        <v>3324</v>
      </c>
      <c r="AT9" s="255" t="s">
        <v>3326</v>
      </c>
      <c r="AU9" s="255" t="s">
        <v>3324</v>
      </c>
      <c r="AV9" s="255" t="s">
        <v>3326</v>
      </c>
      <c r="AW9" s="255" t="s">
        <v>3326</v>
      </c>
      <c r="AX9" s="255" t="s">
        <v>3324</v>
      </c>
      <c r="AY9" s="255" t="s">
        <v>3324</v>
      </c>
      <c r="AZ9" s="255" t="s">
        <v>3324</v>
      </c>
      <c r="BA9" s="255" t="s">
        <v>3324</v>
      </c>
      <c r="BB9" s="255" t="s">
        <v>3324</v>
      </c>
      <c r="BC9" s="255" t="s">
        <v>3324</v>
      </c>
      <c r="BD9" s="255" t="s">
        <v>3324</v>
      </c>
      <c r="BE9" s="255" t="s">
        <v>3324</v>
      </c>
      <c r="BF9" s="255" t="s">
        <v>3324</v>
      </c>
      <c r="BG9" s="255" t="s">
        <v>3324</v>
      </c>
      <c r="BH9" s="255" t="s">
        <v>3324</v>
      </c>
      <c r="BI9" s="255" t="s">
        <v>3324</v>
      </c>
      <c r="BJ9" s="255" t="s">
        <v>3326</v>
      </c>
      <c r="BK9" s="255" t="s">
        <v>3324</v>
      </c>
      <c r="BL9" s="255" t="s">
        <v>3327</v>
      </c>
      <c r="BM9" s="255" t="s">
        <v>3325</v>
      </c>
      <c r="BN9" s="255" t="s">
        <v>3325</v>
      </c>
      <c r="BO9" s="255" t="s">
        <v>3325</v>
      </c>
      <c r="BP9" s="255" t="s">
        <v>3325</v>
      </c>
      <c r="BQ9" s="255" t="s">
        <v>248</v>
      </c>
      <c r="BR9" s="255" t="s">
        <v>3324</v>
      </c>
      <c r="BS9" s="255" t="s">
        <v>3324</v>
      </c>
      <c r="BT9" s="255" t="s">
        <v>3324</v>
      </c>
      <c r="BU9" s="255" t="s">
        <v>3325</v>
      </c>
      <c r="BV9" s="255" t="s">
        <v>3324</v>
      </c>
      <c r="BW9" s="255" t="s">
        <v>3325</v>
      </c>
      <c r="BX9" s="255" t="s">
        <v>3324</v>
      </c>
      <c r="BY9" s="255" t="s">
        <v>3326</v>
      </c>
      <c r="BZ9" s="255" t="s">
        <v>3325</v>
      </c>
      <c r="CA9" s="255" t="s">
        <v>3324</v>
      </c>
      <c r="CB9" s="255" t="s">
        <v>3324</v>
      </c>
      <c r="CC9" s="255" t="s">
        <v>3324</v>
      </c>
      <c r="CD9" s="255" t="s">
        <v>3324</v>
      </c>
      <c r="CE9" s="255"/>
    </row>
    <row r="10" spans="1:83" ht="16">
      <c r="A10" s="1" t="s">
        <v>222</v>
      </c>
      <c r="B10" s="255" t="s">
        <v>3327</v>
      </c>
      <c r="C10" s="255" t="s">
        <v>3326</v>
      </c>
      <c r="D10" s="255" t="s">
        <v>3324</v>
      </c>
      <c r="E10" s="255" t="s">
        <v>3327</v>
      </c>
      <c r="F10" s="255" t="s">
        <v>3327</v>
      </c>
      <c r="G10" s="255" t="s">
        <v>3327</v>
      </c>
      <c r="H10" s="255" t="s">
        <v>3326</v>
      </c>
      <c r="I10" s="255" t="s">
        <v>3326</v>
      </c>
      <c r="J10" s="255" t="s">
        <v>3327</v>
      </c>
      <c r="K10" s="255" t="s">
        <v>3327</v>
      </c>
      <c r="L10" s="255" t="s">
        <v>3325</v>
      </c>
      <c r="M10" s="255" t="s">
        <v>3327</v>
      </c>
      <c r="N10" s="255" t="s">
        <v>3327</v>
      </c>
      <c r="O10" s="255" t="s">
        <v>3326</v>
      </c>
      <c r="P10" s="255" t="s">
        <v>3326</v>
      </c>
      <c r="Q10" s="255" t="s">
        <v>3325</v>
      </c>
      <c r="R10" s="255" t="s">
        <v>3327</v>
      </c>
      <c r="S10" s="255" t="s">
        <v>3326</v>
      </c>
      <c r="T10" s="255" t="s">
        <v>3326</v>
      </c>
      <c r="U10" s="255" t="s">
        <v>3327</v>
      </c>
      <c r="V10" s="255" t="s">
        <v>3327</v>
      </c>
      <c r="W10" s="255" t="s">
        <v>3327</v>
      </c>
      <c r="X10" s="255" t="s">
        <v>3327</v>
      </c>
      <c r="Y10" s="255" t="s">
        <v>3327</v>
      </c>
      <c r="Z10" s="255" t="s">
        <v>3326</v>
      </c>
      <c r="AA10" s="255" t="s">
        <v>3327</v>
      </c>
      <c r="AB10" s="255" t="s">
        <v>248</v>
      </c>
      <c r="AC10" s="255" t="s">
        <v>3324</v>
      </c>
      <c r="AD10" s="255" t="s">
        <v>248</v>
      </c>
      <c r="AE10" s="255" t="s">
        <v>248</v>
      </c>
      <c r="AF10" s="255" t="s">
        <v>248</v>
      </c>
      <c r="AG10" s="255" t="s">
        <v>3324</v>
      </c>
      <c r="AH10" s="255" t="s">
        <v>3324</v>
      </c>
      <c r="AI10" s="255" t="s">
        <v>3324</v>
      </c>
      <c r="AJ10" s="255" t="s">
        <v>3324</v>
      </c>
      <c r="AK10" s="255" t="s">
        <v>3324</v>
      </c>
      <c r="AL10" s="255" t="s">
        <v>3326</v>
      </c>
      <c r="AM10" s="255" t="s">
        <v>3324</v>
      </c>
      <c r="AN10" s="255" t="s">
        <v>3324</v>
      </c>
      <c r="AO10" s="255" t="s">
        <v>3326</v>
      </c>
      <c r="AP10" s="255" t="s">
        <v>3326</v>
      </c>
      <c r="AQ10" s="255" t="s">
        <v>3324</v>
      </c>
      <c r="AR10" s="255" t="s">
        <v>3326</v>
      </c>
      <c r="AS10" s="255" t="s">
        <v>3324</v>
      </c>
      <c r="AT10" s="255" t="s">
        <v>3324</v>
      </c>
      <c r="AU10" s="255" t="s">
        <v>3324</v>
      </c>
      <c r="AV10" s="255" t="s">
        <v>3326</v>
      </c>
      <c r="AW10" s="255" t="s">
        <v>3326</v>
      </c>
      <c r="AX10" s="255" t="s">
        <v>3324</v>
      </c>
      <c r="AY10" s="255" t="s">
        <v>3324</v>
      </c>
      <c r="AZ10" s="255" t="s">
        <v>3324</v>
      </c>
      <c r="BA10" s="255" t="s">
        <v>3324</v>
      </c>
      <c r="BB10" s="255" t="s">
        <v>3324</v>
      </c>
      <c r="BC10" s="255" t="s">
        <v>3324</v>
      </c>
      <c r="BD10" s="255" t="s">
        <v>3324</v>
      </c>
      <c r="BE10" s="255" t="s">
        <v>3324</v>
      </c>
      <c r="BF10" s="255" t="s">
        <v>3324</v>
      </c>
      <c r="BG10" s="255" t="s">
        <v>3324</v>
      </c>
      <c r="BH10" s="255" t="s">
        <v>3324</v>
      </c>
      <c r="BI10" s="255" t="s">
        <v>3324</v>
      </c>
      <c r="BJ10" s="255" t="s">
        <v>3326</v>
      </c>
      <c r="BK10" s="255" t="s">
        <v>3324</v>
      </c>
      <c r="BL10" s="255" t="s">
        <v>3327</v>
      </c>
      <c r="BM10" s="255" t="s">
        <v>3325</v>
      </c>
      <c r="BN10" s="255" t="s">
        <v>3325</v>
      </c>
      <c r="BO10" s="255" t="s">
        <v>3325</v>
      </c>
      <c r="BP10" s="255" t="s">
        <v>3325</v>
      </c>
      <c r="BQ10" s="255" t="s">
        <v>248</v>
      </c>
      <c r="BR10" s="255" t="s">
        <v>3324</v>
      </c>
      <c r="BS10" s="255" t="s">
        <v>3324</v>
      </c>
      <c r="BT10" s="255" t="s">
        <v>3324</v>
      </c>
      <c r="BU10" s="255" t="s">
        <v>3325</v>
      </c>
      <c r="BV10" s="255" t="s">
        <v>3324</v>
      </c>
      <c r="BW10" s="255" t="s">
        <v>3325</v>
      </c>
      <c r="BX10" s="255" t="s">
        <v>3324</v>
      </c>
      <c r="BY10" s="255" t="s">
        <v>3326</v>
      </c>
      <c r="BZ10" s="255" t="s">
        <v>3325</v>
      </c>
      <c r="CA10" s="255" t="s">
        <v>3325</v>
      </c>
      <c r="CB10" s="255" t="s">
        <v>3325</v>
      </c>
      <c r="CC10" s="255" t="s">
        <v>3325</v>
      </c>
      <c r="CD10" s="255" t="s">
        <v>3325</v>
      </c>
      <c r="CE10" s="255"/>
    </row>
    <row r="11" spans="1:83" ht="16">
      <c r="A11" s="1" t="s">
        <v>182</v>
      </c>
      <c r="B11" s="255" t="s">
        <v>3327</v>
      </c>
      <c r="C11" s="255" t="s">
        <v>3326</v>
      </c>
      <c r="D11" s="255" t="s">
        <v>3324</v>
      </c>
      <c r="E11" s="255" t="s">
        <v>3327</v>
      </c>
      <c r="F11" s="255" t="s">
        <v>3327</v>
      </c>
      <c r="G11" s="255" t="s">
        <v>3327</v>
      </c>
      <c r="H11" s="255" t="s">
        <v>3326</v>
      </c>
      <c r="I11" s="255" t="s">
        <v>3326</v>
      </c>
      <c r="J11" s="255" t="s">
        <v>3327</v>
      </c>
      <c r="K11" s="255" t="s">
        <v>3327</v>
      </c>
      <c r="L11" s="255" t="s">
        <v>3325</v>
      </c>
      <c r="M11" s="255" t="s">
        <v>248</v>
      </c>
      <c r="N11" s="255" t="s">
        <v>3327</v>
      </c>
      <c r="O11" s="255" t="s">
        <v>3326</v>
      </c>
      <c r="P11" s="255" t="s">
        <v>3326</v>
      </c>
      <c r="Q11" s="255" t="s">
        <v>3325</v>
      </c>
      <c r="R11" s="255" t="s">
        <v>3327</v>
      </c>
      <c r="S11" s="255" t="s">
        <v>3326</v>
      </c>
      <c r="T11" s="255" t="s">
        <v>3326</v>
      </c>
      <c r="U11" s="255" t="s">
        <v>3327</v>
      </c>
      <c r="V11" s="255" t="s">
        <v>3327</v>
      </c>
      <c r="W11" s="255" t="s">
        <v>3327</v>
      </c>
      <c r="X11" s="255" t="s">
        <v>3327</v>
      </c>
      <c r="Y11" s="255" t="s">
        <v>3327</v>
      </c>
      <c r="Z11" s="255" t="s">
        <v>3326</v>
      </c>
      <c r="AA11" s="255" t="s">
        <v>3327</v>
      </c>
      <c r="AB11" s="255" t="s">
        <v>248</v>
      </c>
      <c r="AC11" s="255" t="s">
        <v>3324</v>
      </c>
      <c r="AD11" s="255" t="s">
        <v>248</v>
      </c>
      <c r="AE11" s="255" t="s">
        <v>248</v>
      </c>
      <c r="AF11" s="255" t="s">
        <v>248</v>
      </c>
      <c r="AG11" s="255" t="s">
        <v>3324</v>
      </c>
      <c r="AH11" s="255" t="s">
        <v>3324</v>
      </c>
      <c r="AI11" s="255" t="s">
        <v>3324</v>
      </c>
      <c r="AJ11" s="255" t="s">
        <v>3324</v>
      </c>
      <c r="AK11" s="255" t="s">
        <v>3324</v>
      </c>
      <c r="AL11" s="255" t="s">
        <v>3326</v>
      </c>
      <c r="AM11" s="255" t="s">
        <v>3324</v>
      </c>
      <c r="AN11" s="255" t="s">
        <v>3324</v>
      </c>
      <c r="AO11" s="255" t="s">
        <v>3324</v>
      </c>
      <c r="AP11" s="255" t="s">
        <v>3324</v>
      </c>
      <c r="AQ11" s="255" t="s">
        <v>3324</v>
      </c>
      <c r="AR11" s="255" t="s">
        <v>3326</v>
      </c>
      <c r="AS11" s="255" t="s">
        <v>3326</v>
      </c>
      <c r="AT11" s="255" t="s">
        <v>3326</v>
      </c>
      <c r="AU11" s="255" t="s">
        <v>3326</v>
      </c>
      <c r="AV11" s="255" t="s">
        <v>3326</v>
      </c>
      <c r="AW11" s="255" t="s">
        <v>3326</v>
      </c>
      <c r="AX11" s="255" t="s">
        <v>3324</v>
      </c>
      <c r="AY11" s="255" t="s">
        <v>3324</v>
      </c>
      <c r="AZ11" s="255" t="s">
        <v>3324</v>
      </c>
      <c r="BA11" s="255" t="s">
        <v>3324</v>
      </c>
      <c r="BB11" s="255" t="s">
        <v>3324</v>
      </c>
      <c r="BC11" s="255" t="s">
        <v>3324</v>
      </c>
      <c r="BD11" s="255" t="s">
        <v>3324</v>
      </c>
      <c r="BE11" s="255" t="s">
        <v>3324</v>
      </c>
      <c r="BF11" s="255" t="s">
        <v>3324</v>
      </c>
      <c r="BG11" s="255" t="s">
        <v>3324</v>
      </c>
      <c r="BH11" s="255" t="s">
        <v>3326</v>
      </c>
      <c r="BI11" s="255" t="s">
        <v>3324</v>
      </c>
      <c r="BJ11" s="255" t="s">
        <v>3326</v>
      </c>
      <c r="BK11" s="255" t="s">
        <v>3324</v>
      </c>
      <c r="BL11" s="255" t="s">
        <v>3327</v>
      </c>
      <c r="BM11" s="255" t="s">
        <v>3325</v>
      </c>
      <c r="BN11" s="255" t="s">
        <v>3325</v>
      </c>
      <c r="BO11" s="255" t="s">
        <v>3325</v>
      </c>
      <c r="BP11" s="255" t="s">
        <v>3325</v>
      </c>
      <c r="BQ11" s="255" t="s">
        <v>248</v>
      </c>
      <c r="BR11" s="255" t="s">
        <v>3324</v>
      </c>
      <c r="BS11" s="255" t="s">
        <v>3324</v>
      </c>
      <c r="BT11" s="255" t="s">
        <v>3324</v>
      </c>
      <c r="BU11" s="255" t="s">
        <v>3325</v>
      </c>
      <c r="BV11" s="255" t="s">
        <v>3324</v>
      </c>
      <c r="BW11" s="255" t="s">
        <v>3324</v>
      </c>
      <c r="BX11" s="255" t="s">
        <v>3324</v>
      </c>
      <c r="BY11" s="255" t="s">
        <v>3324</v>
      </c>
      <c r="BZ11" s="255" t="s">
        <v>3324</v>
      </c>
      <c r="CA11" s="255" t="s">
        <v>248</v>
      </c>
      <c r="CB11" s="255" t="s">
        <v>248</v>
      </c>
      <c r="CC11" s="255" t="s">
        <v>248</v>
      </c>
      <c r="CD11" s="255" t="s">
        <v>248</v>
      </c>
      <c r="CE11" s="255"/>
    </row>
    <row r="12" spans="1:83" ht="16">
      <c r="A12" s="1" t="s">
        <v>210</v>
      </c>
      <c r="B12" s="255" t="s">
        <v>3327</v>
      </c>
      <c r="C12" s="255" t="s">
        <v>3326</v>
      </c>
      <c r="D12" s="255" t="s">
        <v>3324</v>
      </c>
      <c r="E12" s="255" t="s">
        <v>3327</v>
      </c>
      <c r="F12" s="255" t="s">
        <v>3327</v>
      </c>
      <c r="G12" s="255" t="s">
        <v>3326</v>
      </c>
      <c r="H12" s="255" t="s">
        <v>3326</v>
      </c>
      <c r="I12" s="255" t="s">
        <v>3326</v>
      </c>
      <c r="J12" s="255" t="s">
        <v>3327</v>
      </c>
      <c r="K12" s="255" t="s">
        <v>3327</v>
      </c>
      <c r="L12" s="255" t="s">
        <v>3325</v>
      </c>
      <c r="M12" s="255" t="s">
        <v>3327</v>
      </c>
      <c r="N12" s="255" t="s">
        <v>3327</v>
      </c>
      <c r="O12" s="255" t="s">
        <v>3326</v>
      </c>
      <c r="P12" s="255" t="s">
        <v>3326</v>
      </c>
      <c r="Q12" s="255" t="s">
        <v>3325</v>
      </c>
      <c r="R12" s="255" t="s">
        <v>3327</v>
      </c>
      <c r="S12" s="255" t="s">
        <v>3326</v>
      </c>
      <c r="T12" s="255" t="s">
        <v>3326</v>
      </c>
      <c r="U12" s="255" t="s">
        <v>3327</v>
      </c>
      <c r="V12" s="255" t="s">
        <v>3327</v>
      </c>
      <c r="W12" s="255" t="s">
        <v>3327</v>
      </c>
      <c r="X12" s="255" t="s">
        <v>3327</v>
      </c>
      <c r="Y12" s="255" t="s">
        <v>3327</v>
      </c>
      <c r="Z12" s="255" t="s">
        <v>3326</v>
      </c>
      <c r="AA12" s="255" t="s">
        <v>3327</v>
      </c>
      <c r="AB12" s="255" t="s">
        <v>3324</v>
      </c>
      <c r="AC12" s="255" t="s">
        <v>3324</v>
      </c>
      <c r="AD12" s="255" t="s">
        <v>248</v>
      </c>
      <c r="AE12" s="255" t="s">
        <v>248</v>
      </c>
      <c r="AF12" s="255" t="s">
        <v>248</v>
      </c>
      <c r="AG12" s="255" t="s">
        <v>3324</v>
      </c>
      <c r="AH12" s="255" t="s">
        <v>3324</v>
      </c>
      <c r="AI12" s="255" t="s">
        <v>3324</v>
      </c>
      <c r="AJ12" s="255" t="s">
        <v>3324</v>
      </c>
      <c r="AK12" s="255" t="s">
        <v>3324</v>
      </c>
      <c r="AL12" s="255" t="s">
        <v>3326</v>
      </c>
      <c r="AM12" s="255" t="s">
        <v>3324</v>
      </c>
      <c r="AN12" s="255" t="s">
        <v>3324</v>
      </c>
      <c r="AO12" s="255" t="s">
        <v>3324</v>
      </c>
      <c r="AP12" s="255" t="s">
        <v>3326</v>
      </c>
      <c r="AQ12" s="255" t="s">
        <v>3324</v>
      </c>
      <c r="AR12" s="255" t="s">
        <v>3326</v>
      </c>
      <c r="AS12" s="255" t="s">
        <v>3324</v>
      </c>
      <c r="AT12" s="255" t="s">
        <v>3324</v>
      </c>
      <c r="AU12" s="255" t="s">
        <v>3324</v>
      </c>
      <c r="AV12" s="255" t="s">
        <v>3326</v>
      </c>
      <c r="AW12" s="255" t="s">
        <v>3326</v>
      </c>
      <c r="AX12" s="255" t="s">
        <v>3324</v>
      </c>
      <c r="AY12" s="255" t="s">
        <v>3324</v>
      </c>
      <c r="AZ12" s="255" t="s">
        <v>3324</v>
      </c>
      <c r="BA12" s="255" t="s">
        <v>3324</v>
      </c>
      <c r="BB12" s="255" t="s">
        <v>3324</v>
      </c>
      <c r="BC12" s="255" t="s">
        <v>3324</v>
      </c>
      <c r="BD12" s="255" t="s">
        <v>3324</v>
      </c>
      <c r="BE12" s="255" t="s">
        <v>3324</v>
      </c>
      <c r="BF12" s="255" t="s">
        <v>3324</v>
      </c>
      <c r="BG12" s="255" t="s">
        <v>3324</v>
      </c>
      <c r="BH12" s="255" t="s">
        <v>3324</v>
      </c>
      <c r="BI12" s="255" t="s">
        <v>3324</v>
      </c>
      <c r="BJ12" s="255" t="s">
        <v>3326</v>
      </c>
      <c r="BK12" s="255" t="s">
        <v>3324</v>
      </c>
      <c r="BL12" s="255" t="s">
        <v>3327</v>
      </c>
      <c r="BM12" s="255" t="s">
        <v>3325</v>
      </c>
      <c r="BN12" s="255" t="s">
        <v>3325</v>
      </c>
      <c r="BO12" s="255" t="s">
        <v>3325</v>
      </c>
      <c r="BP12" s="255" t="s">
        <v>3325</v>
      </c>
      <c r="BQ12" s="255" t="s">
        <v>248</v>
      </c>
      <c r="BR12" s="255" t="s">
        <v>3324</v>
      </c>
      <c r="BS12" s="255" t="s">
        <v>3324</v>
      </c>
      <c r="BT12" s="255" t="s">
        <v>3324</v>
      </c>
      <c r="BU12" s="255" t="s">
        <v>3325</v>
      </c>
      <c r="BV12" s="255" t="s">
        <v>3324</v>
      </c>
      <c r="BW12" s="255" t="s">
        <v>3325</v>
      </c>
      <c r="BX12" s="255" t="s">
        <v>3324</v>
      </c>
      <c r="BY12" s="255" t="s">
        <v>3326</v>
      </c>
      <c r="BZ12" s="255" t="s">
        <v>3324</v>
      </c>
      <c r="CA12" s="255" t="s">
        <v>3326</v>
      </c>
      <c r="CB12" s="255" t="s">
        <v>3326</v>
      </c>
      <c r="CC12" s="255" t="s">
        <v>3326</v>
      </c>
      <c r="CD12" s="255" t="s">
        <v>3326</v>
      </c>
      <c r="CE12" s="255"/>
    </row>
    <row r="13" spans="1:83" ht="16">
      <c r="A13" s="1" t="s">
        <v>227</v>
      </c>
      <c r="B13" s="255" t="s">
        <v>3327</v>
      </c>
      <c r="C13" s="255" t="s">
        <v>3326</v>
      </c>
      <c r="D13" s="255" t="s">
        <v>3324</v>
      </c>
      <c r="E13" s="255" t="s">
        <v>3327</v>
      </c>
      <c r="F13" s="255" t="s">
        <v>3327</v>
      </c>
      <c r="G13" s="255" t="s">
        <v>3326</v>
      </c>
      <c r="H13" s="255" t="s">
        <v>3326</v>
      </c>
      <c r="I13" s="255" t="s">
        <v>3326</v>
      </c>
      <c r="J13" s="255" t="s">
        <v>3327</v>
      </c>
      <c r="K13" s="255" t="s">
        <v>3327</v>
      </c>
      <c r="L13" s="255" t="s">
        <v>3325</v>
      </c>
      <c r="M13" s="255" t="s">
        <v>3327</v>
      </c>
      <c r="N13" s="255" t="s">
        <v>3327</v>
      </c>
      <c r="O13" s="255" t="s">
        <v>3326</v>
      </c>
      <c r="P13" s="255" t="s">
        <v>3326</v>
      </c>
      <c r="Q13" s="255" t="s">
        <v>3325</v>
      </c>
      <c r="R13" s="255" t="s">
        <v>3325</v>
      </c>
      <c r="S13" s="255" t="s">
        <v>3326</v>
      </c>
      <c r="T13" s="255" t="s">
        <v>3326</v>
      </c>
      <c r="U13" s="255" t="s">
        <v>3327</v>
      </c>
      <c r="V13" s="255" t="s">
        <v>3327</v>
      </c>
      <c r="W13" s="255" t="s">
        <v>3327</v>
      </c>
      <c r="X13" s="255" t="s">
        <v>3327</v>
      </c>
      <c r="Y13" s="255" t="s">
        <v>3327</v>
      </c>
      <c r="Z13" s="255" t="s">
        <v>3326</v>
      </c>
      <c r="AA13" s="255" t="s">
        <v>3327</v>
      </c>
      <c r="AB13" s="255" t="s">
        <v>3325</v>
      </c>
      <c r="AC13" s="255" t="s">
        <v>3324</v>
      </c>
      <c r="AD13" s="255" t="s">
        <v>248</v>
      </c>
      <c r="AE13" s="255" t="s">
        <v>248</v>
      </c>
      <c r="AF13" s="255" t="s">
        <v>248</v>
      </c>
      <c r="AG13" s="255" t="s">
        <v>3324</v>
      </c>
      <c r="AH13" s="255" t="s">
        <v>3324</v>
      </c>
      <c r="AI13" s="255" t="s">
        <v>3324</v>
      </c>
      <c r="AJ13" s="255" t="s">
        <v>3324</v>
      </c>
      <c r="AK13" s="255" t="s">
        <v>3324</v>
      </c>
      <c r="AL13" s="255" t="s">
        <v>3326</v>
      </c>
      <c r="AM13" s="255" t="s">
        <v>3324</v>
      </c>
      <c r="AN13" s="255" t="s">
        <v>3324</v>
      </c>
      <c r="AO13" s="255" t="s">
        <v>3324</v>
      </c>
      <c r="AP13" s="255" t="s">
        <v>3326</v>
      </c>
      <c r="AQ13" s="255" t="s">
        <v>3324</v>
      </c>
      <c r="AR13" s="255" t="s">
        <v>3326</v>
      </c>
      <c r="AS13" s="255" t="s">
        <v>3324</v>
      </c>
      <c r="AT13" s="255" t="s">
        <v>3324</v>
      </c>
      <c r="AU13" s="255" t="s">
        <v>3324</v>
      </c>
      <c r="AV13" s="255" t="s">
        <v>3326</v>
      </c>
      <c r="AW13" s="255" t="s">
        <v>3326</v>
      </c>
      <c r="AX13" s="255" t="s">
        <v>3324</v>
      </c>
      <c r="AY13" s="255" t="s">
        <v>3324</v>
      </c>
      <c r="AZ13" s="255" t="s">
        <v>3324</v>
      </c>
      <c r="BA13" s="255" t="s">
        <v>3324</v>
      </c>
      <c r="BB13" s="255" t="s">
        <v>3324</v>
      </c>
      <c r="BC13" s="255" t="s">
        <v>3324</v>
      </c>
      <c r="BD13" s="255" t="s">
        <v>3324</v>
      </c>
      <c r="BE13" s="255" t="s">
        <v>3324</v>
      </c>
      <c r="BF13" s="255" t="s">
        <v>3324</v>
      </c>
      <c r="BG13" s="255" t="s">
        <v>3324</v>
      </c>
      <c r="BH13" s="255" t="s">
        <v>3324</v>
      </c>
      <c r="BI13" s="255" t="s">
        <v>3324</v>
      </c>
      <c r="BJ13" s="255" t="s">
        <v>3326</v>
      </c>
      <c r="BK13" s="255" t="s">
        <v>3324</v>
      </c>
      <c r="BL13" s="255" t="s">
        <v>3327</v>
      </c>
      <c r="BM13" s="255" t="s">
        <v>3325</v>
      </c>
      <c r="BN13" s="255" t="s">
        <v>3325</v>
      </c>
      <c r="BO13" s="255" t="s">
        <v>3325</v>
      </c>
      <c r="BP13" s="255" t="s">
        <v>3325</v>
      </c>
      <c r="BQ13" s="255" t="s">
        <v>248</v>
      </c>
      <c r="BR13" s="255" t="s">
        <v>3324</v>
      </c>
      <c r="BS13" s="255" t="s">
        <v>3324</v>
      </c>
      <c r="BT13" s="255" t="s">
        <v>3324</v>
      </c>
      <c r="BU13" s="255" t="s">
        <v>3325</v>
      </c>
      <c r="BV13" s="255" t="s">
        <v>3324</v>
      </c>
      <c r="BW13" s="255" t="s">
        <v>3327</v>
      </c>
      <c r="BX13" s="255" t="s">
        <v>3324</v>
      </c>
      <c r="BY13" s="255" t="s">
        <v>3326</v>
      </c>
      <c r="BZ13" s="255" t="s">
        <v>3324</v>
      </c>
      <c r="CA13" s="255" t="s">
        <v>3326</v>
      </c>
      <c r="CB13" s="255" t="s">
        <v>3326</v>
      </c>
      <c r="CC13" s="255" t="s">
        <v>3324</v>
      </c>
      <c r="CD13" s="255" t="s">
        <v>3324</v>
      </c>
      <c r="CE13" s="255"/>
    </row>
    <row r="14" spans="1:83" ht="16">
      <c r="A14" s="1" t="s">
        <v>282</v>
      </c>
      <c r="B14" s="255" t="s">
        <v>3327</v>
      </c>
      <c r="C14" s="255" t="s">
        <v>3326</v>
      </c>
      <c r="D14" s="255" t="s">
        <v>3324</v>
      </c>
      <c r="E14" s="255" t="s">
        <v>3327</v>
      </c>
      <c r="F14" s="255" t="s">
        <v>3327</v>
      </c>
      <c r="G14" s="255" t="s">
        <v>3326</v>
      </c>
      <c r="H14" s="255" t="s">
        <v>3326</v>
      </c>
      <c r="I14" s="255" t="s">
        <v>3326</v>
      </c>
      <c r="J14" s="255" t="s">
        <v>3327</v>
      </c>
      <c r="K14" s="255" t="s">
        <v>3327</v>
      </c>
      <c r="L14" s="255" t="s">
        <v>3325</v>
      </c>
      <c r="M14" s="255" t="s">
        <v>248</v>
      </c>
      <c r="N14" s="255" t="s">
        <v>3327</v>
      </c>
      <c r="O14" s="255" t="s">
        <v>3326</v>
      </c>
      <c r="P14" s="255" t="s">
        <v>3326</v>
      </c>
      <c r="Q14" s="255" t="s">
        <v>3325</v>
      </c>
      <c r="R14" s="255" t="s">
        <v>3327</v>
      </c>
      <c r="S14" s="255" t="s">
        <v>3326</v>
      </c>
      <c r="T14" s="255" t="s">
        <v>3326</v>
      </c>
      <c r="U14" s="255" t="s">
        <v>3326</v>
      </c>
      <c r="V14" s="255" t="s">
        <v>3327</v>
      </c>
      <c r="W14" s="255" t="s">
        <v>3327</v>
      </c>
      <c r="X14" s="255" t="s">
        <v>3327</v>
      </c>
      <c r="Y14" s="255" t="s">
        <v>3327</v>
      </c>
      <c r="Z14" s="255" t="s">
        <v>3326</v>
      </c>
      <c r="AA14" s="255" t="s">
        <v>3327</v>
      </c>
      <c r="AB14" s="255" t="s">
        <v>3324</v>
      </c>
      <c r="AC14" s="255" t="s">
        <v>3324</v>
      </c>
      <c r="AD14" s="255" t="s">
        <v>248</v>
      </c>
      <c r="AE14" s="255" t="s">
        <v>3324</v>
      </c>
      <c r="AF14" s="255" t="s">
        <v>3324</v>
      </c>
      <c r="AG14" s="255" t="s">
        <v>3324</v>
      </c>
      <c r="AH14" s="255" t="s">
        <v>3324</v>
      </c>
      <c r="AI14" s="255" t="s">
        <v>3324</v>
      </c>
      <c r="AJ14" s="255" t="s">
        <v>3324</v>
      </c>
      <c r="AK14" s="255" t="s">
        <v>3324</v>
      </c>
      <c r="AL14" s="255" t="s">
        <v>3326</v>
      </c>
      <c r="AM14" s="255" t="s">
        <v>3324</v>
      </c>
      <c r="AN14" s="255" t="s">
        <v>3324</v>
      </c>
      <c r="AO14" s="255" t="s">
        <v>3324</v>
      </c>
      <c r="AP14" s="255" t="s">
        <v>3326</v>
      </c>
      <c r="AQ14" s="255" t="s">
        <v>3324</v>
      </c>
      <c r="AR14" s="255" t="s">
        <v>3326</v>
      </c>
      <c r="AS14" s="255" t="s">
        <v>3324</v>
      </c>
      <c r="AT14" s="255" t="s">
        <v>3324</v>
      </c>
      <c r="AU14" s="255" t="s">
        <v>3324</v>
      </c>
      <c r="AV14" s="255" t="s">
        <v>3326</v>
      </c>
      <c r="AW14" s="255" t="s">
        <v>3326</v>
      </c>
      <c r="AX14" s="255" t="s">
        <v>3324</v>
      </c>
      <c r="AY14" s="255" t="s">
        <v>3324</v>
      </c>
      <c r="AZ14" s="255" t="s">
        <v>3324</v>
      </c>
      <c r="BA14" s="255" t="s">
        <v>3324</v>
      </c>
      <c r="BB14" s="255" t="s">
        <v>3324</v>
      </c>
      <c r="BC14" s="255" t="s">
        <v>3324</v>
      </c>
      <c r="BD14" s="255" t="s">
        <v>3324</v>
      </c>
      <c r="BE14" s="255" t="s">
        <v>3324</v>
      </c>
      <c r="BF14" s="255" t="s">
        <v>3324</v>
      </c>
      <c r="BG14" s="255" t="s">
        <v>3324</v>
      </c>
      <c r="BH14" s="255" t="s">
        <v>3324</v>
      </c>
      <c r="BI14" s="255" t="s">
        <v>3324</v>
      </c>
      <c r="BJ14" s="255" t="s">
        <v>3326</v>
      </c>
      <c r="BK14" s="255" t="s">
        <v>3324</v>
      </c>
      <c r="BL14" s="255" t="s">
        <v>3327</v>
      </c>
      <c r="BM14" s="255" t="s">
        <v>3325</v>
      </c>
      <c r="BN14" s="255" t="s">
        <v>3325</v>
      </c>
      <c r="BO14" s="255" t="s">
        <v>3325</v>
      </c>
      <c r="BP14" s="255" t="s">
        <v>3325</v>
      </c>
      <c r="BQ14" s="255" t="s">
        <v>248</v>
      </c>
      <c r="BR14" s="255" t="s">
        <v>3324</v>
      </c>
      <c r="BS14" s="255" t="s">
        <v>3324</v>
      </c>
      <c r="BT14" s="255" t="s">
        <v>3324</v>
      </c>
      <c r="BU14" s="255" t="s">
        <v>3325</v>
      </c>
      <c r="BV14" s="255" t="s">
        <v>3324</v>
      </c>
      <c r="BW14" s="255" t="s">
        <v>3325</v>
      </c>
      <c r="BX14" s="255" t="s">
        <v>3324</v>
      </c>
      <c r="BY14" s="255" t="s">
        <v>3324</v>
      </c>
      <c r="BZ14" s="255" t="s">
        <v>3324</v>
      </c>
      <c r="CA14" s="255" t="s">
        <v>3324</v>
      </c>
      <c r="CB14" s="255" t="s">
        <v>3324</v>
      </c>
      <c r="CC14" s="255" t="s">
        <v>3324</v>
      </c>
      <c r="CD14" s="255" t="s">
        <v>3324</v>
      </c>
      <c r="CE14" s="255"/>
    </row>
    <row r="15" spans="1:83" ht="16">
      <c r="A15" s="1" t="s">
        <v>3320</v>
      </c>
      <c r="B15" s="255" t="s">
        <v>3327</v>
      </c>
      <c r="C15" s="255" t="s">
        <v>3326</v>
      </c>
      <c r="D15" s="255" t="s">
        <v>3324</v>
      </c>
      <c r="E15" s="255" t="s">
        <v>3327</v>
      </c>
      <c r="F15" s="255" t="s">
        <v>3327</v>
      </c>
      <c r="G15" s="255" t="s">
        <v>3326</v>
      </c>
      <c r="H15" s="255" t="s">
        <v>3326</v>
      </c>
      <c r="I15" s="255" t="s">
        <v>3326</v>
      </c>
      <c r="J15" s="255" t="s">
        <v>3327</v>
      </c>
      <c r="K15" s="255" t="s">
        <v>3327</v>
      </c>
      <c r="L15" s="255" t="s">
        <v>3325</v>
      </c>
      <c r="M15" s="255" t="s">
        <v>3327</v>
      </c>
      <c r="N15" s="255" t="s">
        <v>3327</v>
      </c>
      <c r="O15" s="255" t="s">
        <v>3326</v>
      </c>
      <c r="P15" s="255" t="s">
        <v>3326</v>
      </c>
      <c r="Q15" s="255" t="s">
        <v>3325</v>
      </c>
      <c r="R15" s="255" t="s">
        <v>3327</v>
      </c>
      <c r="S15" s="255" t="s">
        <v>3326</v>
      </c>
      <c r="T15" s="255" t="s">
        <v>3326</v>
      </c>
      <c r="U15" s="255" t="s">
        <v>3327</v>
      </c>
      <c r="V15" s="255" t="s">
        <v>3327</v>
      </c>
      <c r="W15" s="255" t="s">
        <v>3327</v>
      </c>
      <c r="X15" s="255" t="s">
        <v>3327</v>
      </c>
      <c r="Y15" s="255" t="s">
        <v>3327</v>
      </c>
      <c r="Z15" s="255" t="s">
        <v>3326</v>
      </c>
      <c r="AA15" s="255" t="s">
        <v>3327</v>
      </c>
      <c r="AB15" s="255" t="s">
        <v>3324</v>
      </c>
      <c r="AC15" s="255" t="s">
        <v>3324</v>
      </c>
      <c r="AD15" s="255" t="s">
        <v>248</v>
      </c>
      <c r="AE15" s="255" t="s">
        <v>3324</v>
      </c>
      <c r="AF15" s="255" t="s">
        <v>3324</v>
      </c>
      <c r="AG15" s="255" t="s">
        <v>3324</v>
      </c>
      <c r="AH15" s="255" t="s">
        <v>3324</v>
      </c>
      <c r="AI15" s="255" t="s">
        <v>3324</v>
      </c>
      <c r="AJ15" s="255" t="s">
        <v>3324</v>
      </c>
      <c r="AK15" s="255" t="s">
        <v>3324</v>
      </c>
      <c r="AL15" s="255" t="s">
        <v>3326</v>
      </c>
      <c r="AM15" s="255" t="s">
        <v>3324</v>
      </c>
      <c r="AN15" s="255" t="s">
        <v>3324</v>
      </c>
      <c r="AO15" s="255" t="s">
        <v>3324</v>
      </c>
      <c r="AP15" s="255" t="s">
        <v>3326</v>
      </c>
      <c r="AQ15" s="255" t="s">
        <v>3324</v>
      </c>
      <c r="AR15" s="255" t="s">
        <v>3326</v>
      </c>
      <c r="AS15" s="255" t="s">
        <v>3326</v>
      </c>
      <c r="AT15" s="255" t="s">
        <v>3326</v>
      </c>
      <c r="AU15" s="255" t="s">
        <v>3326</v>
      </c>
      <c r="AV15" s="255" t="s">
        <v>3326</v>
      </c>
      <c r="AW15" s="255" t="s">
        <v>3326</v>
      </c>
      <c r="AX15" s="255" t="s">
        <v>3324</v>
      </c>
      <c r="AY15" s="255" t="s">
        <v>3324</v>
      </c>
      <c r="AZ15" s="255" t="s">
        <v>3324</v>
      </c>
      <c r="BA15" s="255" t="s">
        <v>3324</v>
      </c>
      <c r="BB15" s="255" t="s">
        <v>3324</v>
      </c>
      <c r="BC15" s="255" t="s">
        <v>3324</v>
      </c>
      <c r="BD15" s="255" t="s">
        <v>3324</v>
      </c>
      <c r="BE15" s="255" t="s">
        <v>3324</v>
      </c>
      <c r="BF15" s="255" t="s">
        <v>3324</v>
      </c>
      <c r="BG15" s="255" t="s">
        <v>3324</v>
      </c>
      <c r="BH15" s="255" t="s">
        <v>3324</v>
      </c>
      <c r="BI15" s="255" t="s">
        <v>3324</v>
      </c>
      <c r="BJ15" s="255" t="s">
        <v>3326</v>
      </c>
      <c r="BK15" s="255" t="s">
        <v>3324</v>
      </c>
      <c r="BL15" s="255" t="s">
        <v>3327</v>
      </c>
      <c r="BM15" s="255" t="s">
        <v>3325</v>
      </c>
      <c r="BN15" s="255" t="s">
        <v>3325</v>
      </c>
      <c r="BO15" s="255" t="s">
        <v>3325</v>
      </c>
      <c r="BP15" s="255" t="s">
        <v>3325</v>
      </c>
      <c r="BQ15" s="255" t="s">
        <v>248</v>
      </c>
      <c r="BR15" s="255" t="s">
        <v>3324</v>
      </c>
      <c r="BS15" s="255" t="s">
        <v>3324</v>
      </c>
      <c r="BT15" s="255" t="s">
        <v>3324</v>
      </c>
      <c r="BU15" s="255" t="s">
        <v>3325</v>
      </c>
      <c r="BV15" s="255" t="s">
        <v>3324</v>
      </c>
      <c r="BW15" s="255" t="s">
        <v>3325</v>
      </c>
      <c r="BX15" s="255" t="s">
        <v>3324</v>
      </c>
      <c r="BY15" s="255" t="s">
        <v>3326</v>
      </c>
      <c r="BZ15" s="255" t="s">
        <v>3324</v>
      </c>
      <c r="CA15" s="255" t="s">
        <v>3324</v>
      </c>
      <c r="CB15" s="255" t="s">
        <v>3324</v>
      </c>
      <c r="CC15" s="255" t="s">
        <v>3324</v>
      </c>
      <c r="CD15" s="255" t="s">
        <v>3324</v>
      </c>
      <c r="CE15" s="255"/>
    </row>
    <row r="16" spans="1:83" ht="16">
      <c r="A16" s="1" t="s">
        <v>2461</v>
      </c>
      <c r="B16" s="255" t="s">
        <v>3327</v>
      </c>
      <c r="C16" s="255" t="s">
        <v>3326</v>
      </c>
      <c r="D16" s="255" t="s">
        <v>3324</v>
      </c>
      <c r="E16" s="255" t="s">
        <v>3327</v>
      </c>
      <c r="F16" s="255" t="s">
        <v>3327</v>
      </c>
      <c r="G16" s="255" t="s">
        <v>3326</v>
      </c>
      <c r="H16" s="255" t="s">
        <v>3326</v>
      </c>
      <c r="I16" s="255" t="s">
        <v>3326</v>
      </c>
      <c r="J16" s="255" t="s">
        <v>3327</v>
      </c>
      <c r="K16" s="255" t="s">
        <v>3327</v>
      </c>
      <c r="L16" s="255" t="s">
        <v>3325</v>
      </c>
      <c r="M16" s="255" t="s">
        <v>3327</v>
      </c>
      <c r="N16" s="255" t="s">
        <v>3327</v>
      </c>
      <c r="O16" s="255" t="s">
        <v>3326</v>
      </c>
      <c r="P16" s="255" t="s">
        <v>3326</v>
      </c>
      <c r="Q16" s="255" t="s">
        <v>3325</v>
      </c>
      <c r="R16" s="255" t="s">
        <v>3327</v>
      </c>
      <c r="S16" s="255" t="s">
        <v>3326</v>
      </c>
      <c r="T16" s="255" t="s">
        <v>3326</v>
      </c>
      <c r="U16" s="255" t="s">
        <v>3327</v>
      </c>
      <c r="V16" s="255" t="s">
        <v>3327</v>
      </c>
      <c r="W16" s="255" t="s">
        <v>3327</v>
      </c>
      <c r="X16" s="255" t="s">
        <v>3327</v>
      </c>
      <c r="Y16" s="255" t="s">
        <v>3327</v>
      </c>
      <c r="Z16" s="255" t="s">
        <v>3326</v>
      </c>
      <c r="AA16" s="255" t="s">
        <v>3327</v>
      </c>
      <c r="AB16" s="255" t="s">
        <v>3325</v>
      </c>
      <c r="AC16" s="255" t="s">
        <v>3324</v>
      </c>
      <c r="AD16" s="255" t="s">
        <v>248</v>
      </c>
      <c r="AE16" s="255" t="s">
        <v>3324</v>
      </c>
      <c r="AF16" s="255" t="s">
        <v>3324</v>
      </c>
      <c r="AG16" s="255" t="s">
        <v>3324</v>
      </c>
      <c r="AH16" s="255" t="s">
        <v>3324</v>
      </c>
      <c r="AI16" s="255" t="s">
        <v>3324</v>
      </c>
      <c r="AJ16" s="255" t="s">
        <v>3324</v>
      </c>
      <c r="AK16" s="255" t="s">
        <v>3324</v>
      </c>
      <c r="AL16" s="255" t="s">
        <v>3326</v>
      </c>
      <c r="AM16" s="255" t="s">
        <v>3324</v>
      </c>
      <c r="AN16" s="255" t="s">
        <v>3324</v>
      </c>
      <c r="AO16" s="255" t="s">
        <v>3324</v>
      </c>
      <c r="AP16" s="255" t="s">
        <v>3326</v>
      </c>
      <c r="AQ16" s="255" t="s">
        <v>3324</v>
      </c>
      <c r="AR16" s="255" t="s">
        <v>3326</v>
      </c>
      <c r="AS16" s="255" t="s">
        <v>3324</v>
      </c>
      <c r="AT16" s="255" t="s">
        <v>3326</v>
      </c>
      <c r="AU16" s="255" t="s">
        <v>3326</v>
      </c>
      <c r="AV16" s="255" t="s">
        <v>3326</v>
      </c>
      <c r="AW16" s="255" t="s">
        <v>3326</v>
      </c>
      <c r="AX16" s="255" t="s">
        <v>3324</v>
      </c>
      <c r="AY16" s="255" t="s">
        <v>3324</v>
      </c>
      <c r="AZ16" s="255" t="s">
        <v>3324</v>
      </c>
      <c r="BA16" s="255" t="s">
        <v>3324</v>
      </c>
      <c r="BB16" s="255" t="s">
        <v>3324</v>
      </c>
      <c r="BC16" s="255" t="s">
        <v>3324</v>
      </c>
      <c r="BD16" s="255" t="s">
        <v>3324</v>
      </c>
      <c r="BE16" s="255" t="s">
        <v>3324</v>
      </c>
      <c r="BF16" s="255" t="s">
        <v>3324</v>
      </c>
      <c r="BG16" s="255" t="s">
        <v>3324</v>
      </c>
      <c r="BH16" s="255" t="s">
        <v>3324</v>
      </c>
      <c r="BI16" s="255" t="s">
        <v>3324</v>
      </c>
      <c r="BJ16" s="255" t="s">
        <v>3326</v>
      </c>
      <c r="BK16" s="255" t="s">
        <v>3324</v>
      </c>
      <c r="BL16" s="255" t="s">
        <v>3327</v>
      </c>
      <c r="BM16" s="255" t="s">
        <v>3325</v>
      </c>
      <c r="BN16" s="255" t="s">
        <v>3325</v>
      </c>
      <c r="BO16" s="255" t="s">
        <v>3325</v>
      </c>
      <c r="BP16" s="255" t="s">
        <v>3325</v>
      </c>
      <c r="BQ16" s="255" t="s">
        <v>248</v>
      </c>
      <c r="BR16" s="255" t="s">
        <v>3324</v>
      </c>
      <c r="BS16" s="255" t="s">
        <v>3324</v>
      </c>
      <c r="BT16" s="255" t="s">
        <v>3324</v>
      </c>
      <c r="BU16" s="255" t="s">
        <v>3325</v>
      </c>
      <c r="BV16" s="255" t="s">
        <v>3324</v>
      </c>
      <c r="BW16" s="255" t="s">
        <v>3324</v>
      </c>
      <c r="BX16" s="255" t="s">
        <v>3324</v>
      </c>
      <c r="BY16" s="255" t="s">
        <v>248</v>
      </c>
      <c r="BZ16" s="255" t="s">
        <v>3324</v>
      </c>
      <c r="CA16" s="255" t="s">
        <v>3324</v>
      </c>
      <c r="CB16" s="255" t="s">
        <v>3324</v>
      </c>
      <c r="CC16" s="255" t="s">
        <v>3324</v>
      </c>
      <c r="CD16" s="255" t="s">
        <v>3324</v>
      </c>
      <c r="CE16" s="255"/>
    </row>
    <row r="17" spans="1:83" ht="16">
      <c r="A17" s="1" t="s">
        <v>981</v>
      </c>
      <c r="B17" s="255" t="s">
        <v>3327</v>
      </c>
      <c r="C17" s="255" t="s">
        <v>3326</v>
      </c>
      <c r="D17" s="255" t="s">
        <v>3324</v>
      </c>
      <c r="E17" s="255" t="s">
        <v>3327</v>
      </c>
      <c r="F17" s="255" t="s">
        <v>3327</v>
      </c>
      <c r="G17" s="255" t="s">
        <v>3326</v>
      </c>
      <c r="H17" s="255" t="s">
        <v>3326</v>
      </c>
      <c r="I17" s="255" t="s">
        <v>3326</v>
      </c>
      <c r="J17" s="255" t="s">
        <v>3327</v>
      </c>
      <c r="K17" s="255" t="s">
        <v>3327</v>
      </c>
      <c r="L17" s="255" t="s">
        <v>3324</v>
      </c>
      <c r="M17" s="255" t="s">
        <v>3327</v>
      </c>
      <c r="N17" s="255" t="s">
        <v>3327</v>
      </c>
      <c r="O17" s="255" t="s">
        <v>3326</v>
      </c>
      <c r="P17" s="255" t="s">
        <v>3326</v>
      </c>
      <c r="Q17" s="255" t="s">
        <v>3325</v>
      </c>
      <c r="R17" s="255" t="s">
        <v>3327</v>
      </c>
      <c r="S17" s="255" t="s">
        <v>3326</v>
      </c>
      <c r="T17" s="255" t="s">
        <v>3326</v>
      </c>
      <c r="U17" s="255" t="s">
        <v>3327</v>
      </c>
      <c r="V17" s="255" t="s">
        <v>3327</v>
      </c>
      <c r="W17" s="255" t="s">
        <v>3327</v>
      </c>
      <c r="X17" s="255" t="s">
        <v>3327</v>
      </c>
      <c r="Y17" s="255" t="s">
        <v>3327</v>
      </c>
      <c r="Z17" s="255" t="s">
        <v>3326</v>
      </c>
      <c r="AA17" s="255" t="s">
        <v>3327</v>
      </c>
      <c r="AB17" s="255" t="s">
        <v>3324</v>
      </c>
      <c r="AC17" s="255" t="s">
        <v>3324</v>
      </c>
      <c r="AD17" s="255" t="s">
        <v>248</v>
      </c>
      <c r="AE17" s="255" t="s">
        <v>3324</v>
      </c>
      <c r="AF17" s="255" t="s">
        <v>3324</v>
      </c>
      <c r="AG17" s="255" t="s">
        <v>3324</v>
      </c>
      <c r="AH17" s="255" t="s">
        <v>3324</v>
      </c>
      <c r="AI17" s="255" t="s">
        <v>3324</v>
      </c>
      <c r="AJ17" s="255" t="s">
        <v>3324</v>
      </c>
      <c r="AK17" s="255" t="s">
        <v>3324</v>
      </c>
      <c r="AL17" s="255" t="s">
        <v>3326</v>
      </c>
      <c r="AM17" s="255" t="s">
        <v>3324</v>
      </c>
      <c r="AN17" s="255" t="s">
        <v>3324</v>
      </c>
      <c r="AO17" s="255" t="s">
        <v>3324</v>
      </c>
      <c r="AP17" s="255" t="s">
        <v>3326</v>
      </c>
      <c r="AQ17" s="255" t="s">
        <v>3324</v>
      </c>
      <c r="AR17" s="255" t="s">
        <v>3326</v>
      </c>
      <c r="AS17" s="255" t="s">
        <v>3326</v>
      </c>
      <c r="AT17" s="255" t="s">
        <v>3324</v>
      </c>
      <c r="AU17" s="255" t="s">
        <v>3324</v>
      </c>
      <c r="AV17" s="255" t="s">
        <v>3326</v>
      </c>
      <c r="AW17" s="255" t="s">
        <v>3326</v>
      </c>
      <c r="AX17" s="255" t="s">
        <v>3324</v>
      </c>
      <c r="AY17" s="255" t="s">
        <v>3324</v>
      </c>
      <c r="AZ17" s="255" t="s">
        <v>3324</v>
      </c>
      <c r="BA17" s="255" t="s">
        <v>3324</v>
      </c>
      <c r="BB17" s="255" t="s">
        <v>3326</v>
      </c>
      <c r="BC17" s="255" t="s">
        <v>3324</v>
      </c>
      <c r="BD17" s="255" t="s">
        <v>3324</v>
      </c>
      <c r="BE17" s="255" t="s">
        <v>3324</v>
      </c>
      <c r="BF17" s="255" t="s">
        <v>3324</v>
      </c>
      <c r="BG17" s="255" t="s">
        <v>3324</v>
      </c>
      <c r="BH17" s="255" t="s">
        <v>3324</v>
      </c>
      <c r="BI17" s="255" t="s">
        <v>3326</v>
      </c>
      <c r="BJ17" s="255" t="s">
        <v>3326</v>
      </c>
      <c r="BK17" s="255" t="s">
        <v>3324</v>
      </c>
      <c r="BL17" s="255" t="s">
        <v>3327</v>
      </c>
      <c r="BM17" s="255" t="s">
        <v>3325</v>
      </c>
      <c r="BN17" s="255" t="s">
        <v>3325</v>
      </c>
      <c r="BO17" s="255" t="s">
        <v>3325</v>
      </c>
      <c r="BP17" s="255" t="s">
        <v>3325</v>
      </c>
      <c r="BQ17" s="255" t="s">
        <v>248</v>
      </c>
      <c r="BR17" s="255" t="s">
        <v>3324</v>
      </c>
      <c r="BS17" s="255" t="s">
        <v>3324</v>
      </c>
      <c r="BT17" s="255" t="s">
        <v>3324</v>
      </c>
      <c r="BU17" s="255" t="s">
        <v>3325</v>
      </c>
      <c r="BV17" s="255" t="s">
        <v>3324</v>
      </c>
      <c r="BW17" s="255" t="s">
        <v>3327</v>
      </c>
      <c r="BX17" s="255" t="s">
        <v>3324</v>
      </c>
      <c r="BY17" s="255" t="s">
        <v>3326</v>
      </c>
      <c r="BZ17" s="255" t="s">
        <v>3324</v>
      </c>
      <c r="CA17" s="255" t="s">
        <v>3325</v>
      </c>
      <c r="CB17" s="255" t="s">
        <v>3325</v>
      </c>
      <c r="CC17" s="255" t="s">
        <v>3325</v>
      </c>
      <c r="CD17" s="255" t="s">
        <v>3325</v>
      </c>
      <c r="CE17" s="255"/>
    </row>
    <row r="18" spans="1:83" ht="16">
      <c r="A18" s="1" t="s">
        <v>223</v>
      </c>
      <c r="B18" s="255" t="s">
        <v>3327</v>
      </c>
      <c r="C18" s="255" t="s">
        <v>3326</v>
      </c>
      <c r="D18" s="255" t="s">
        <v>3324</v>
      </c>
      <c r="E18" s="255" t="s">
        <v>3327</v>
      </c>
      <c r="F18" s="255" t="s">
        <v>3327</v>
      </c>
      <c r="G18" s="255" t="s">
        <v>3326</v>
      </c>
      <c r="H18" s="255" t="s">
        <v>3324</v>
      </c>
      <c r="I18" s="255" t="s">
        <v>3326</v>
      </c>
      <c r="J18" s="255" t="s">
        <v>3327</v>
      </c>
      <c r="K18" s="255" t="s">
        <v>3327</v>
      </c>
      <c r="L18" s="255" t="s">
        <v>3324</v>
      </c>
      <c r="M18" s="255" t="s">
        <v>248</v>
      </c>
      <c r="N18" s="255" t="s">
        <v>3327</v>
      </c>
      <c r="O18" s="255" t="s">
        <v>3326</v>
      </c>
      <c r="P18" s="255" t="s">
        <v>3326</v>
      </c>
      <c r="Q18" s="255" t="s">
        <v>3325</v>
      </c>
      <c r="R18" s="255" t="s">
        <v>3327</v>
      </c>
      <c r="S18" s="255" t="s">
        <v>3326</v>
      </c>
      <c r="T18" s="255" t="s">
        <v>3326</v>
      </c>
      <c r="U18" s="255" t="s">
        <v>3327</v>
      </c>
      <c r="V18" s="255" t="s">
        <v>3327</v>
      </c>
      <c r="W18" s="255" t="s">
        <v>3327</v>
      </c>
      <c r="X18" s="255" t="s">
        <v>3327</v>
      </c>
      <c r="Y18" s="255" t="s">
        <v>3327</v>
      </c>
      <c r="Z18" s="255" t="s">
        <v>3326</v>
      </c>
      <c r="AA18" s="255" t="s">
        <v>3327</v>
      </c>
      <c r="AB18" s="255" t="s">
        <v>3324</v>
      </c>
      <c r="AC18" s="255" t="s">
        <v>3324</v>
      </c>
      <c r="AD18" s="255" t="s">
        <v>248</v>
      </c>
      <c r="AE18" s="255" t="s">
        <v>3324</v>
      </c>
      <c r="AF18" s="255" t="s">
        <v>248</v>
      </c>
      <c r="AG18" s="255" t="s">
        <v>3324</v>
      </c>
      <c r="AH18" s="255" t="s">
        <v>3324</v>
      </c>
      <c r="AI18" s="255" t="s">
        <v>3324</v>
      </c>
      <c r="AJ18" s="255" t="s">
        <v>3324</v>
      </c>
      <c r="AK18" s="255" t="s">
        <v>3324</v>
      </c>
      <c r="AL18" s="255" t="s">
        <v>3326</v>
      </c>
      <c r="AM18" s="255" t="s">
        <v>3324</v>
      </c>
      <c r="AN18" s="255" t="s">
        <v>3324</v>
      </c>
      <c r="AO18" s="255" t="s">
        <v>3324</v>
      </c>
      <c r="AP18" s="255" t="s">
        <v>3326</v>
      </c>
      <c r="AQ18" s="255" t="s">
        <v>3324</v>
      </c>
      <c r="AR18" s="255" t="s">
        <v>3326</v>
      </c>
      <c r="AS18" s="255" t="s">
        <v>3326</v>
      </c>
      <c r="AT18" s="255" t="s">
        <v>3326</v>
      </c>
      <c r="AU18" s="255" t="s">
        <v>3326</v>
      </c>
      <c r="AV18" s="255" t="s">
        <v>3326</v>
      </c>
      <c r="AW18" s="255" t="s">
        <v>3326</v>
      </c>
      <c r="AX18" s="255" t="s">
        <v>3324</v>
      </c>
      <c r="AY18" s="255" t="s">
        <v>3324</v>
      </c>
      <c r="AZ18" s="255" t="s">
        <v>3324</v>
      </c>
      <c r="BA18" s="255" t="s">
        <v>3324</v>
      </c>
      <c r="BB18" s="255" t="s">
        <v>3324</v>
      </c>
      <c r="BC18" s="255" t="s">
        <v>3324</v>
      </c>
      <c r="BD18" s="255" t="s">
        <v>3324</v>
      </c>
      <c r="BE18" s="255" t="s">
        <v>3326</v>
      </c>
      <c r="BF18" s="255" t="s">
        <v>3324</v>
      </c>
      <c r="BG18" s="255" t="s">
        <v>3324</v>
      </c>
      <c r="BH18" s="255" t="s">
        <v>3324</v>
      </c>
      <c r="BI18" s="255" t="s">
        <v>3326</v>
      </c>
      <c r="BJ18" s="255" t="s">
        <v>3326</v>
      </c>
      <c r="BK18" s="255" t="s">
        <v>3324</v>
      </c>
      <c r="BL18" s="255" t="s">
        <v>3327</v>
      </c>
      <c r="BM18" s="255" t="s">
        <v>3325</v>
      </c>
      <c r="BN18" s="255" t="s">
        <v>3325</v>
      </c>
      <c r="BO18" s="255" t="s">
        <v>3325</v>
      </c>
      <c r="BP18" s="255" t="s">
        <v>3325</v>
      </c>
      <c r="BQ18" s="255" t="s">
        <v>248</v>
      </c>
      <c r="BR18" s="255" t="s">
        <v>3324</v>
      </c>
      <c r="BS18" s="255" t="s">
        <v>3324</v>
      </c>
      <c r="BT18" s="255" t="s">
        <v>3324</v>
      </c>
      <c r="BU18" s="255" t="s">
        <v>3325</v>
      </c>
      <c r="BV18" s="255" t="s">
        <v>3324</v>
      </c>
      <c r="BW18" s="255" t="s">
        <v>3327</v>
      </c>
      <c r="BX18" s="255" t="s">
        <v>3324</v>
      </c>
      <c r="BY18" s="255" t="s">
        <v>248</v>
      </c>
      <c r="BZ18" s="255" t="s">
        <v>3324</v>
      </c>
      <c r="CA18" s="255" t="s">
        <v>248</v>
      </c>
      <c r="CB18" s="255" t="s">
        <v>248</v>
      </c>
      <c r="CC18" s="255" t="s">
        <v>248</v>
      </c>
      <c r="CD18" s="255" t="s">
        <v>248</v>
      </c>
      <c r="CE18" s="255"/>
    </row>
    <row r="19" spans="1:83" ht="16">
      <c r="A19" s="1" t="s">
        <v>789</v>
      </c>
      <c r="B19" s="255" t="s">
        <v>3327</v>
      </c>
      <c r="C19" s="255" t="s">
        <v>3326</v>
      </c>
      <c r="D19" s="255" t="s">
        <v>3324</v>
      </c>
      <c r="E19" s="255" t="s">
        <v>3327</v>
      </c>
      <c r="F19" s="255" t="s">
        <v>3327</v>
      </c>
      <c r="G19" s="255" t="s">
        <v>3326</v>
      </c>
      <c r="H19" s="255" t="s">
        <v>3326</v>
      </c>
      <c r="I19" s="255" t="s">
        <v>3326</v>
      </c>
      <c r="J19" s="255" t="s">
        <v>3327</v>
      </c>
      <c r="K19" s="255" t="s">
        <v>3327</v>
      </c>
      <c r="L19" s="255" t="s">
        <v>3325</v>
      </c>
      <c r="M19" s="255" t="s">
        <v>3327</v>
      </c>
      <c r="N19" s="255" t="s">
        <v>3327</v>
      </c>
      <c r="O19" s="255" t="s">
        <v>3326</v>
      </c>
      <c r="P19" s="255" t="s">
        <v>3326</v>
      </c>
      <c r="Q19" s="255" t="s">
        <v>3325</v>
      </c>
      <c r="R19" s="255" t="s">
        <v>3327</v>
      </c>
      <c r="S19" s="255" t="s">
        <v>3326</v>
      </c>
      <c r="T19" s="255" t="s">
        <v>3326</v>
      </c>
      <c r="U19" s="255" t="s">
        <v>3327</v>
      </c>
      <c r="V19" s="255" t="s">
        <v>3327</v>
      </c>
      <c r="W19" s="255" t="s">
        <v>3327</v>
      </c>
      <c r="X19" s="255" t="s">
        <v>3327</v>
      </c>
      <c r="Y19" s="255" t="s">
        <v>3327</v>
      </c>
      <c r="Z19" s="255" t="s">
        <v>3326</v>
      </c>
      <c r="AA19" s="255" t="s">
        <v>3327</v>
      </c>
      <c r="AB19" s="255" t="s">
        <v>3324</v>
      </c>
      <c r="AC19" s="255" t="s">
        <v>3324</v>
      </c>
      <c r="AD19" s="255" t="s">
        <v>248</v>
      </c>
      <c r="AE19" s="255" t="s">
        <v>3324</v>
      </c>
      <c r="AF19" s="255" t="s">
        <v>3324</v>
      </c>
      <c r="AG19" s="255" t="s">
        <v>3324</v>
      </c>
      <c r="AH19" s="255" t="s">
        <v>3324</v>
      </c>
      <c r="AI19" s="255" t="s">
        <v>3324</v>
      </c>
      <c r="AJ19" s="255" t="s">
        <v>3324</v>
      </c>
      <c r="AK19" s="255" t="s">
        <v>3324</v>
      </c>
      <c r="AL19" s="255" t="s">
        <v>3326</v>
      </c>
      <c r="AM19" s="255" t="s">
        <v>3324</v>
      </c>
      <c r="AN19" s="255" t="s">
        <v>3324</v>
      </c>
      <c r="AO19" s="255" t="s">
        <v>3324</v>
      </c>
      <c r="AP19" s="255" t="s">
        <v>3326</v>
      </c>
      <c r="AQ19" s="255" t="s">
        <v>3324</v>
      </c>
      <c r="AR19" s="255" t="s">
        <v>3326</v>
      </c>
      <c r="AS19" s="255" t="s">
        <v>3326</v>
      </c>
      <c r="AT19" s="255" t="s">
        <v>3325</v>
      </c>
      <c r="AU19" s="255" t="s">
        <v>3325</v>
      </c>
      <c r="AV19" s="255" t="s">
        <v>3326</v>
      </c>
      <c r="AW19" s="255" t="s">
        <v>3326</v>
      </c>
      <c r="AX19" s="255" t="s">
        <v>3324</v>
      </c>
      <c r="AY19" s="255" t="s">
        <v>3324</v>
      </c>
      <c r="AZ19" s="255" t="s">
        <v>3324</v>
      </c>
      <c r="BA19" s="255" t="s">
        <v>3324</v>
      </c>
      <c r="BB19" s="255" t="s">
        <v>3324</v>
      </c>
      <c r="BC19" s="255" t="s">
        <v>3324</v>
      </c>
      <c r="BD19" s="255" t="s">
        <v>3324</v>
      </c>
      <c r="BE19" s="255" t="s">
        <v>3324</v>
      </c>
      <c r="BF19" s="255" t="s">
        <v>3324</v>
      </c>
      <c r="BG19" s="255" t="s">
        <v>3324</v>
      </c>
      <c r="BH19" s="255" t="s">
        <v>3324</v>
      </c>
      <c r="BI19" s="255" t="s">
        <v>3324</v>
      </c>
      <c r="BJ19" s="255" t="s">
        <v>3326</v>
      </c>
      <c r="BK19" s="255" t="s">
        <v>3324</v>
      </c>
      <c r="BL19" s="255" t="s">
        <v>3327</v>
      </c>
      <c r="BM19" s="255" t="s">
        <v>3325</v>
      </c>
      <c r="BN19" s="255" t="s">
        <v>3325</v>
      </c>
      <c r="BO19" s="255" t="s">
        <v>3325</v>
      </c>
      <c r="BP19" s="255" t="s">
        <v>3325</v>
      </c>
      <c r="BQ19" s="255" t="s">
        <v>248</v>
      </c>
      <c r="BR19" s="255" t="s">
        <v>3324</v>
      </c>
      <c r="BS19" s="255" t="s">
        <v>3324</v>
      </c>
      <c r="BT19" s="255" t="s">
        <v>3324</v>
      </c>
      <c r="BU19" s="255" t="s">
        <v>3325</v>
      </c>
      <c r="BV19" s="255" t="s">
        <v>3324</v>
      </c>
      <c r="BW19" s="255" t="s">
        <v>3327</v>
      </c>
      <c r="BX19" s="255" t="s">
        <v>3324</v>
      </c>
      <c r="BY19" s="255" t="s">
        <v>248</v>
      </c>
      <c r="BZ19" s="255" t="s">
        <v>3324</v>
      </c>
      <c r="CA19" s="255" t="s">
        <v>3325</v>
      </c>
      <c r="CB19" s="255" t="s">
        <v>3325</v>
      </c>
      <c r="CC19" s="255" t="s">
        <v>3324</v>
      </c>
      <c r="CD19" s="255" t="s">
        <v>3324</v>
      </c>
      <c r="CE19" s="255"/>
    </row>
    <row r="20" spans="1:83" ht="16">
      <c r="A20" s="1" t="s">
        <v>420</v>
      </c>
      <c r="B20" s="255" t="s">
        <v>3327</v>
      </c>
      <c r="C20" s="255" t="s">
        <v>3326</v>
      </c>
      <c r="D20" s="255" t="s">
        <v>3324</v>
      </c>
      <c r="E20" s="255" t="s">
        <v>3327</v>
      </c>
      <c r="F20" s="255" t="s">
        <v>3327</v>
      </c>
      <c r="G20" s="255" t="s">
        <v>3324</v>
      </c>
      <c r="H20" s="255" t="s">
        <v>3326</v>
      </c>
      <c r="I20" s="255" t="s">
        <v>3326</v>
      </c>
      <c r="J20" s="255" t="s">
        <v>3327</v>
      </c>
      <c r="K20" s="255" t="s">
        <v>3327</v>
      </c>
      <c r="L20" s="255" t="s">
        <v>3325</v>
      </c>
      <c r="M20" s="255" t="s">
        <v>3327</v>
      </c>
      <c r="N20" s="255" t="s">
        <v>3327</v>
      </c>
      <c r="O20" s="255" t="s">
        <v>3326</v>
      </c>
      <c r="P20" s="255" t="s">
        <v>3326</v>
      </c>
      <c r="Q20" s="255" t="s">
        <v>3325</v>
      </c>
      <c r="R20" s="255" t="s">
        <v>3327</v>
      </c>
      <c r="S20" s="255" t="s">
        <v>3326</v>
      </c>
      <c r="T20" s="255" t="s">
        <v>3326</v>
      </c>
      <c r="U20" s="255" t="s">
        <v>3327</v>
      </c>
      <c r="V20" s="255" t="s">
        <v>3327</v>
      </c>
      <c r="W20" s="255" t="s">
        <v>3327</v>
      </c>
      <c r="X20" s="255" t="s">
        <v>3327</v>
      </c>
      <c r="Y20" s="255" t="s">
        <v>3327</v>
      </c>
      <c r="Z20" s="255" t="s">
        <v>3326</v>
      </c>
      <c r="AA20" s="255" t="s">
        <v>3327</v>
      </c>
      <c r="AB20" s="255" t="s">
        <v>3324</v>
      </c>
      <c r="AC20" s="255" t="s">
        <v>3324</v>
      </c>
      <c r="AD20" s="255" t="s">
        <v>248</v>
      </c>
      <c r="AE20" s="255" t="s">
        <v>3324</v>
      </c>
      <c r="AF20" s="255" t="s">
        <v>3324</v>
      </c>
      <c r="AG20" s="255" t="s">
        <v>3324</v>
      </c>
      <c r="AH20" s="255" t="s">
        <v>3324</v>
      </c>
      <c r="AI20" s="255" t="s">
        <v>3324</v>
      </c>
      <c r="AJ20" s="255" t="s">
        <v>3324</v>
      </c>
      <c r="AK20" s="255" t="s">
        <v>3324</v>
      </c>
      <c r="AL20" s="255" t="s">
        <v>3326</v>
      </c>
      <c r="AM20" s="255" t="s">
        <v>3324</v>
      </c>
      <c r="AN20" s="255" t="s">
        <v>3324</v>
      </c>
      <c r="AO20" s="255" t="s">
        <v>3324</v>
      </c>
      <c r="AP20" s="255" t="s">
        <v>3326</v>
      </c>
      <c r="AQ20" s="255" t="s">
        <v>3324</v>
      </c>
      <c r="AR20" s="255" t="s">
        <v>3326</v>
      </c>
      <c r="AS20" s="255" t="s">
        <v>3324</v>
      </c>
      <c r="AT20" s="255" t="s">
        <v>3324</v>
      </c>
      <c r="AU20" s="255" t="s">
        <v>3324</v>
      </c>
      <c r="AV20" s="255" t="s">
        <v>3326</v>
      </c>
      <c r="AW20" s="255" t="s">
        <v>3326</v>
      </c>
      <c r="AX20" s="255" t="s">
        <v>3324</v>
      </c>
      <c r="AY20" s="255" t="s">
        <v>3324</v>
      </c>
      <c r="AZ20" s="255" t="s">
        <v>3324</v>
      </c>
      <c r="BA20" s="255" t="s">
        <v>3324</v>
      </c>
      <c r="BB20" s="255" t="s">
        <v>3324</v>
      </c>
      <c r="BC20" s="255" t="s">
        <v>3324</v>
      </c>
      <c r="BD20" s="255" t="s">
        <v>3324</v>
      </c>
      <c r="BE20" s="255" t="s">
        <v>3324</v>
      </c>
      <c r="BF20" s="255" t="s">
        <v>3324</v>
      </c>
      <c r="BG20" s="255" t="s">
        <v>3324</v>
      </c>
      <c r="BH20" s="255" t="s">
        <v>3324</v>
      </c>
      <c r="BI20" s="255" t="s">
        <v>3324</v>
      </c>
      <c r="BJ20" s="255" t="s">
        <v>3326</v>
      </c>
      <c r="BK20" s="255" t="s">
        <v>3324</v>
      </c>
      <c r="BL20" s="255" t="s">
        <v>3327</v>
      </c>
      <c r="BM20" s="255" t="s">
        <v>3325</v>
      </c>
      <c r="BN20" s="255" t="s">
        <v>3325</v>
      </c>
      <c r="BO20" s="255" t="s">
        <v>3325</v>
      </c>
      <c r="BP20" s="255" t="s">
        <v>3325</v>
      </c>
      <c r="BQ20" s="255" t="s">
        <v>248</v>
      </c>
      <c r="BR20" s="255" t="s">
        <v>3324</v>
      </c>
      <c r="BS20" s="255" t="s">
        <v>3324</v>
      </c>
      <c r="BT20" s="255" t="s">
        <v>3324</v>
      </c>
      <c r="BU20" s="255" t="s">
        <v>3325</v>
      </c>
      <c r="BV20" s="255" t="s">
        <v>3324</v>
      </c>
      <c r="BW20" s="255" t="s">
        <v>3325</v>
      </c>
      <c r="BX20" s="255" t="s">
        <v>3324</v>
      </c>
      <c r="BY20" s="255" t="s">
        <v>3324</v>
      </c>
      <c r="BZ20" s="255" t="s">
        <v>3324</v>
      </c>
      <c r="CA20" s="255" t="s">
        <v>3324</v>
      </c>
      <c r="CB20" s="255" t="s">
        <v>3324</v>
      </c>
      <c r="CC20" s="255" t="s">
        <v>3324</v>
      </c>
      <c r="CD20" s="255" t="s">
        <v>3324</v>
      </c>
      <c r="CE20" s="255"/>
    </row>
    <row r="21" spans="1:83" ht="16">
      <c r="A21" s="1" t="s">
        <v>444</v>
      </c>
      <c r="B21" s="255" t="s">
        <v>3327</v>
      </c>
      <c r="C21" s="255" t="s">
        <v>3326</v>
      </c>
      <c r="D21" s="255" t="s">
        <v>3324</v>
      </c>
      <c r="E21" s="255" t="s">
        <v>3327</v>
      </c>
      <c r="F21" s="255" t="s">
        <v>3327</v>
      </c>
      <c r="G21" s="255" t="s">
        <v>3324</v>
      </c>
      <c r="H21" s="255" t="s">
        <v>3326</v>
      </c>
      <c r="I21" s="255" t="s">
        <v>3324</v>
      </c>
      <c r="J21" s="255" t="s">
        <v>3327</v>
      </c>
      <c r="K21" s="255" t="s">
        <v>3327</v>
      </c>
      <c r="L21" s="255" t="s">
        <v>3324</v>
      </c>
      <c r="M21" s="255" t="s">
        <v>248</v>
      </c>
      <c r="N21" s="255" t="s">
        <v>3324</v>
      </c>
      <c r="O21" s="255" t="s">
        <v>3324</v>
      </c>
      <c r="P21" s="255" t="s">
        <v>3324</v>
      </c>
      <c r="Q21" s="255" t="s">
        <v>3324</v>
      </c>
      <c r="R21" s="255" t="s">
        <v>3324</v>
      </c>
      <c r="S21" s="255" t="s">
        <v>3326</v>
      </c>
      <c r="T21" s="255" t="s">
        <v>3326</v>
      </c>
      <c r="U21" s="255" t="s">
        <v>3327</v>
      </c>
      <c r="V21" s="255" t="s">
        <v>3327</v>
      </c>
      <c r="W21" s="255" t="s">
        <v>3324</v>
      </c>
      <c r="X21" s="255" t="s">
        <v>3327</v>
      </c>
      <c r="Y21" s="255" t="s">
        <v>3327</v>
      </c>
      <c r="Z21" s="255" t="s">
        <v>3326</v>
      </c>
      <c r="AA21" s="255" t="s">
        <v>3327</v>
      </c>
      <c r="AB21" s="255" t="s">
        <v>3324</v>
      </c>
      <c r="AC21" s="255" t="s">
        <v>3324</v>
      </c>
      <c r="AD21" s="255" t="s">
        <v>248</v>
      </c>
      <c r="AE21" s="255" t="s">
        <v>3324</v>
      </c>
      <c r="AF21" s="255" t="s">
        <v>248</v>
      </c>
      <c r="AG21" s="255" t="s">
        <v>3324</v>
      </c>
      <c r="AH21" s="255" t="s">
        <v>3324</v>
      </c>
      <c r="AI21" s="255" t="s">
        <v>3324</v>
      </c>
      <c r="AJ21" s="255" t="s">
        <v>3324</v>
      </c>
      <c r="AK21" s="255" t="s">
        <v>3324</v>
      </c>
      <c r="AL21" s="255" t="s">
        <v>3326</v>
      </c>
      <c r="AM21" s="255" t="s">
        <v>3324</v>
      </c>
      <c r="AN21" s="255" t="s">
        <v>3324</v>
      </c>
      <c r="AO21" s="255" t="s">
        <v>3324</v>
      </c>
      <c r="AP21" s="255" t="s">
        <v>3326</v>
      </c>
      <c r="AQ21" s="255" t="s">
        <v>3324</v>
      </c>
      <c r="AR21" s="255" t="s">
        <v>3324</v>
      </c>
      <c r="AS21" s="255" t="s">
        <v>3324</v>
      </c>
      <c r="AT21" s="255" t="s">
        <v>3324</v>
      </c>
      <c r="AU21" s="255" t="s">
        <v>3324</v>
      </c>
      <c r="AV21" s="255" t="s">
        <v>3326</v>
      </c>
      <c r="AW21" s="255" t="s">
        <v>3326</v>
      </c>
      <c r="AX21" s="255" t="s">
        <v>3324</v>
      </c>
      <c r="AY21" s="255" t="s">
        <v>3324</v>
      </c>
      <c r="AZ21" s="255" t="s">
        <v>3324</v>
      </c>
      <c r="BA21" s="255" t="s">
        <v>3324</v>
      </c>
      <c r="BB21" s="255" t="s">
        <v>3324</v>
      </c>
      <c r="BC21" s="255" t="s">
        <v>3324</v>
      </c>
      <c r="BD21" s="255" t="s">
        <v>3324</v>
      </c>
      <c r="BE21" s="255" t="s">
        <v>3324</v>
      </c>
      <c r="BF21" s="255" t="s">
        <v>3324</v>
      </c>
      <c r="BG21" s="255" t="s">
        <v>3324</v>
      </c>
      <c r="BH21" s="255" t="s">
        <v>3324</v>
      </c>
      <c r="BI21" s="255" t="s">
        <v>3324</v>
      </c>
      <c r="BJ21" s="255" t="s">
        <v>3326</v>
      </c>
      <c r="BK21" s="255" t="s">
        <v>3324</v>
      </c>
      <c r="BL21" s="255" t="s">
        <v>3327</v>
      </c>
      <c r="BM21" s="255" t="s">
        <v>3325</v>
      </c>
      <c r="BN21" s="255" t="s">
        <v>3325</v>
      </c>
      <c r="BO21" s="255" t="s">
        <v>3325</v>
      </c>
      <c r="BP21" s="255" t="s">
        <v>3325</v>
      </c>
      <c r="BQ21" s="255" t="s">
        <v>248</v>
      </c>
      <c r="BR21" s="255" t="s">
        <v>3324</v>
      </c>
      <c r="BS21" s="255" t="s">
        <v>3324</v>
      </c>
      <c r="BT21" s="255" t="s">
        <v>3324</v>
      </c>
      <c r="BU21" s="255" t="s">
        <v>3325</v>
      </c>
      <c r="BV21" s="255" t="s">
        <v>3324</v>
      </c>
      <c r="BW21" s="255" t="s">
        <v>3326</v>
      </c>
      <c r="BX21" s="255" t="s">
        <v>3324</v>
      </c>
      <c r="BY21" s="255" t="s">
        <v>3324</v>
      </c>
      <c r="BZ21" s="255" t="s">
        <v>3324</v>
      </c>
      <c r="CA21" s="255" t="s">
        <v>3324</v>
      </c>
      <c r="CB21" s="255" t="s">
        <v>3324</v>
      </c>
      <c r="CC21" s="255" t="s">
        <v>3324</v>
      </c>
      <c r="CD21" s="255" t="s">
        <v>3324</v>
      </c>
      <c r="CE21" s="255"/>
    </row>
    <row r="22" spans="1:83" ht="16">
      <c r="A22" s="1" t="s">
        <v>399</v>
      </c>
      <c r="B22" s="255" t="s">
        <v>3327</v>
      </c>
      <c r="C22" s="255" t="s">
        <v>3326</v>
      </c>
      <c r="D22" s="255" t="s">
        <v>3324</v>
      </c>
      <c r="E22" s="255" t="s">
        <v>3327</v>
      </c>
      <c r="F22" s="255" t="s">
        <v>3327</v>
      </c>
      <c r="G22" s="255" t="s">
        <v>3324</v>
      </c>
      <c r="H22" s="255" t="s">
        <v>3326</v>
      </c>
      <c r="I22" s="255" t="s">
        <v>3326</v>
      </c>
      <c r="J22" s="255" t="s">
        <v>3327</v>
      </c>
      <c r="K22" s="255" t="s">
        <v>3327</v>
      </c>
      <c r="L22" s="255" t="s">
        <v>3324</v>
      </c>
      <c r="M22" s="255" t="s">
        <v>3327</v>
      </c>
      <c r="N22" s="255" t="s">
        <v>3327</v>
      </c>
      <c r="O22" s="255" t="s">
        <v>3326</v>
      </c>
      <c r="P22" s="255" t="s">
        <v>3326</v>
      </c>
      <c r="Q22" s="255" t="s">
        <v>3325</v>
      </c>
      <c r="R22" s="255" t="s">
        <v>3327</v>
      </c>
      <c r="S22" s="255" t="s">
        <v>3326</v>
      </c>
      <c r="T22" s="255" t="s">
        <v>3326</v>
      </c>
      <c r="U22" s="255" t="s">
        <v>3327</v>
      </c>
      <c r="V22" s="255" t="s">
        <v>3327</v>
      </c>
      <c r="W22" s="255" t="s">
        <v>3327</v>
      </c>
      <c r="X22" s="255" t="s">
        <v>3327</v>
      </c>
      <c r="Y22" s="255" t="s">
        <v>3327</v>
      </c>
      <c r="Z22" s="255" t="s">
        <v>3326</v>
      </c>
      <c r="AA22" s="255" t="s">
        <v>3327</v>
      </c>
      <c r="AB22" s="255" t="s">
        <v>3324</v>
      </c>
      <c r="AC22" s="255" t="s">
        <v>3324</v>
      </c>
      <c r="AD22" s="255" t="s">
        <v>248</v>
      </c>
      <c r="AE22" s="255" t="s">
        <v>3324</v>
      </c>
      <c r="AF22" s="255" t="s">
        <v>3324</v>
      </c>
      <c r="AG22" s="255" t="s">
        <v>3324</v>
      </c>
      <c r="AH22" s="255" t="s">
        <v>3324</v>
      </c>
      <c r="AI22" s="255" t="s">
        <v>3324</v>
      </c>
      <c r="AJ22" s="255" t="s">
        <v>3324</v>
      </c>
      <c r="AK22" s="255" t="s">
        <v>3324</v>
      </c>
      <c r="AL22" s="255" t="s">
        <v>3326</v>
      </c>
      <c r="AM22" s="255" t="s">
        <v>3324</v>
      </c>
      <c r="AN22" s="255" t="s">
        <v>3324</v>
      </c>
      <c r="AO22" s="255" t="s">
        <v>3324</v>
      </c>
      <c r="AP22" s="255" t="s">
        <v>3326</v>
      </c>
      <c r="AQ22" s="255" t="s">
        <v>3324</v>
      </c>
      <c r="AR22" s="255" t="s">
        <v>3326</v>
      </c>
      <c r="AS22" s="255" t="s">
        <v>3324</v>
      </c>
      <c r="AT22" s="255" t="s">
        <v>3324</v>
      </c>
      <c r="AU22" s="255" t="s">
        <v>3324</v>
      </c>
      <c r="AV22" s="255" t="s">
        <v>3326</v>
      </c>
      <c r="AW22" s="255" t="s">
        <v>3326</v>
      </c>
      <c r="AX22" s="255" t="s">
        <v>3324</v>
      </c>
      <c r="AY22" s="255" t="s">
        <v>3324</v>
      </c>
      <c r="AZ22" s="255" t="s">
        <v>3324</v>
      </c>
      <c r="BA22" s="255" t="s">
        <v>3324</v>
      </c>
      <c r="BB22" s="255" t="s">
        <v>3324</v>
      </c>
      <c r="BC22" s="255" t="s">
        <v>3324</v>
      </c>
      <c r="BD22" s="255" t="s">
        <v>3324</v>
      </c>
      <c r="BE22" s="255" t="s">
        <v>3324</v>
      </c>
      <c r="BF22" s="255" t="s">
        <v>3324</v>
      </c>
      <c r="BG22" s="255" t="s">
        <v>3324</v>
      </c>
      <c r="BH22" s="255" t="s">
        <v>3324</v>
      </c>
      <c r="BI22" s="255" t="s">
        <v>3324</v>
      </c>
      <c r="BJ22" s="255" t="s">
        <v>3326</v>
      </c>
      <c r="BK22" s="255" t="s">
        <v>3324</v>
      </c>
      <c r="BL22" s="255" t="s">
        <v>3327</v>
      </c>
      <c r="BM22" s="255" t="s">
        <v>3325</v>
      </c>
      <c r="BN22" s="255" t="s">
        <v>3325</v>
      </c>
      <c r="BO22" s="255" t="s">
        <v>3325</v>
      </c>
      <c r="BP22" s="255" t="s">
        <v>3325</v>
      </c>
      <c r="BQ22" s="255" t="s">
        <v>248</v>
      </c>
      <c r="BR22" s="255" t="s">
        <v>3326</v>
      </c>
      <c r="BS22" s="255" t="s">
        <v>3326</v>
      </c>
      <c r="BT22" s="255" t="s">
        <v>3326</v>
      </c>
      <c r="BU22" s="255" t="s">
        <v>3325</v>
      </c>
      <c r="BV22" s="255" t="s">
        <v>3324</v>
      </c>
      <c r="BW22" s="255" t="s">
        <v>3325</v>
      </c>
      <c r="BX22" s="255" t="s">
        <v>3324</v>
      </c>
      <c r="BY22" s="255" t="s">
        <v>3326</v>
      </c>
      <c r="BZ22" s="255" t="s">
        <v>3324</v>
      </c>
      <c r="CA22" s="255" t="s">
        <v>3324</v>
      </c>
      <c r="CB22" s="255" t="s">
        <v>3324</v>
      </c>
      <c r="CC22" s="255" t="s">
        <v>3324</v>
      </c>
      <c r="CD22" s="255" t="s">
        <v>3324</v>
      </c>
      <c r="CE22" s="255"/>
    </row>
    <row r="23" spans="1:83" ht="16">
      <c r="A23" s="1" t="s">
        <v>217</v>
      </c>
      <c r="B23" s="255" t="s">
        <v>3327</v>
      </c>
      <c r="C23" s="255" t="s">
        <v>3326</v>
      </c>
      <c r="D23" s="255" t="s">
        <v>3324</v>
      </c>
      <c r="E23" s="255" t="s">
        <v>3327</v>
      </c>
      <c r="F23" s="255" t="s">
        <v>3327</v>
      </c>
      <c r="G23" s="255" t="s">
        <v>3324</v>
      </c>
      <c r="H23" s="255" t="s">
        <v>3326</v>
      </c>
      <c r="I23" s="255" t="s">
        <v>3324</v>
      </c>
      <c r="J23" s="255" t="s">
        <v>3327</v>
      </c>
      <c r="K23" s="255" t="s">
        <v>3326</v>
      </c>
      <c r="L23" s="255" t="s">
        <v>3325</v>
      </c>
      <c r="M23" s="255" t="s">
        <v>3324</v>
      </c>
      <c r="N23" s="255" t="s">
        <v>3325</v>
      </c>
      <c r="O23" s="255" t="s">
        <v>3326</v>
      </c>
      <c r="P23" s="255" t="s">
        <v>3325</v>
      </c>
      <c r="Q23" s="255" t="s">
        <v>3325</v>
      </c>
      <c r="R23" s="255" t="s">
        <v>3325</v>
      </c>
      <c r="S23" s="255" t="s">
        <v>3326</v>
      </c>
      <c r="T23" s="255" t="s">
        <v>3326</v>
      </c>
      <c r="U23" s="255" t="s">
        <v>3327</v>
      </c>
      <c r="V23" s="255" t="s">
        <v>3327</v>
      </c>
      <c r="W23" s="255" t="s">
        <v>3327</v>
      </c>
      <c r="X23" s="255" t="s">
        <v>3327</v>
      </c>
      <c r="Y23" s="255" t="s">
        <v>3327</v>
      </c>
      <c r="Z23" s="255" t="s">
        <v>3326</v>
      </c>
      <c r="AA23" s="255" t="s">
        <v>3327</v>
      </c>
      <c r="AB23" s="255" t="s">
        <v>3324</v>
      </c>
      <c r="AC23" s="255" t="s">
        <v>3324</v>
      </c>
      <c r="AD23" s="255" t="s">
        <v>248</v>
      </c>
      <c r="AE23" s="255" t="s">
        <v>3324</v>
      </c>
      <c r="AF23" s="255" t="s">
        <v>3324</v>
      </c>
      <c r="AG23" s="255" t="s">
        <v>3324</v>
      </c>
      <c r="AH23" s="255" t="s">
        <v>3324</v>
      </c>
      <c r="AI23" s="255" t="s">
        <v>3324</v>
      </c>
      <c r="AJ23" s="255" t="s">
        <v>3324</v>
      </c>
      <c r="AK23" s="255" t="s">
        <v>3324</v>
      </c>
      <c r="AL23" s="255" t="s">
        <v>3326</v>
      </c>
      <c r="AM23" s="255" t="s">
        <v>3324</v>
      </c>
      <c r="AN23" s="255" t="s">
        <v>3324</v>
      </c>
      <c r="AO23" s="255" t="s">
        <v>3324</v>
      </c>
      <c r="AP23" s="255" t="s">
        <v>3326</v>
      </c>
      <c r="AQ23" s="255" t="s">
        <v>3324</v>
      </c>
      <c r="AR23" s="255" t="s">
        <v>3326</v>
      </c>
      <c r="AS23" s="255" t="s">
        <v>3324</v>
      </c>
      <c r="AT23" s="255" t="s">
        <v>3326</v>
      </c>
      <c r="AU23" s="255" t="s">
        <v>3326</v>
      </c>
      <c r="AV23" s="255" t="s">
        <v>3326</v>
      </c>
      <c r="AW23" s="255" t="s">
        <v>3326</v>
      </c>
      <c r="AX23" s="255" t="s">
        <v>3324</v>
      </c>
      <c r="AY23" s="255" t="s">
        <v>3324</v>
      </c>
      <c r="AZ23" s="255" t="s">
        <v>3324</v>
      </c>
      <c r="BA23" s="255" t="s">
        <v>3324</v>
      </c>
      <c r="BB23" s="255" t="s">
        <v>3324</v>
      </c>
      <c r="BC23" s="255" t="s">
        <v>3324</v>
      </c>
      <c r="BD23" s="255" t="s">
        <v>3324</v>
      </c>
      <c r="BE23" s="255" t="s">
        <v>3324</v>
      </c>
      <c r="BF23" s="255" t="s">
        <v>3324</v>
      </c>
      <c r="BG23" s="255" t="s">
        <v>3324</v>
      </c>
      <c r="BH23" s="255" t="s">
        <v>3324</v>
      </c>
      <c r="BI23" s="255" t="s">
        <v>3324</v>
      </c>
      <c r="BJ23" s="255" t="s">
        <v>3324</v>
      </c>
      <c r="BK23" s="255" t="s">
        <v>3324</v>
      </c>
      <c r="BL23" s="255" t="s">
        <v>3327</v>
      </c>
      <c r="BM23" s="255" t="s">
        <v>3325</v>
      </c>
      <c r="BN23" s="255" t="s">
        <v>3325</v>
      </c>
      <c r="BO23" s="255" t="s">
        <v>3325</v>
      </c>
      <c r="BP23" s="255" t="s">
        <v>3325</v>
      </c>
      <c r="BQ23" s="255" t="s">
        <v>248</v>
      </c>
      <c r="BR23" s="255" t="s">
        <v>3324</v>
      </c>
      <c r="BS23" s="255" t="s">
        <v>3324</v>
      </c>
      <c r="BT23" s="255" t="s">
        <v>3324</v>
      </c>
      <c r="BU23" s="255" t="s">
        <v>3325</v>
      </c>
      <c r="BV23" s="255" t="s">
        <v>3324</v>
      </c>
      <c r="BW23" s="255" t="s">
        <v>3325</v>
      </c>
      <c r="BX23" s="255" t="s">
        <v>3324</v>
      </c>
      <c r="BY23" s="255" t="s">
        <v>3326</v>
      </c>
      <c r="BZ23" s="255" t="s">
        <v>3324</v>
      </c>
      <c r="CA23" s="255" t="s">
        <v>3324</v>
      </c>
      <c r="CB23" s="255" t="s">
        <v>3324</v>
      </c>
      <c r="CC23" s="255" t="s">
        <v>3324</v>
      </c>
      <c r="CD23" s="255" t="s">
        <v>3324</v>
      </c>
      <c r="CE23" s="255"/>
    </row>
    <row r="24" spans="1:83" ht="16">
      <c r="A24" s="1" t="s">
        <v>213</v>
      </c>
      <c r="B24" s="255" t="s">
        <v>3327</v>
      </c>
      <c r="C24" s="255" t="s">
        <v>3326</v>
      </c>
      <c r="D24" s="255" t="s">
        <v>3324</v>
      </c>
      <c r="E24" s="255" t="s">
        <v>3327</v>
      </c>
      <c r="F24" s="255" t="s">
        <v>3327</v>
      </c>
      <c r="G24" s="255" t="s">
        <v>3327</v>
      </c>
      <c r="H24" s="255" t="s">
        <v>3327</v>
      </c>
      <c r="I24" s="255" t="s">
        <v>3326</v>
      </c>
      <c r="J24" s="255" t="s">
        <v>3327</v>
      </c>
      <c r="K24" s="255" t="s">
        <v>3327</v>
      </c>
      <c r="L24" s="255" t="s">
        <v>3325</v>
      </c>
      <c r="M24" s="255" t="s">
        <v>3327</v>
      </c>
      <c r="N24" s="255" t="s">
        <v>3325</v>
      </c>
      <c r="O24" s="255" t="s">
        <v>3326</v>
      </c>
      <c r="P24" s="255" t="s">
        <v>3326</v>
      </c>
      <c r="Q24" s="255" t="s">
        <v>3325</v>
      </c>
      <c r="R24" s="255" t="s">
        <v>3325</v>
      </c>
      <c r="S24" s="255" t="s">
        <v>3326</v>
      </c>
      <c r="T24" s="255" t="s">
        <v>3326</v>
      </c>
      <c r="U24" s="255" t="s">
        <v>3327</v>
      </c>
      <c r="V24" s="255" t="s">
        <v>3327</v>
      </c>
      <c r="W24" s="255" t="s">
        <v>3327</v>
      </c>
      <c r="X24" s="255" t="s">
        <v>3327</v>
      </c>
      <c r="Y24" s="255" t="s">
        <v>3327</v>
      </c>
      <c r="Z24" s="255" t="s">
        <v>3326</v>
      </c>
      <c r="AA24" s="255" t="s">
        <v>3327</v>
      </c>
      <c r="AB24" s="255" t="s">
        <v>3325</v>
      </c>
      <c r="AC24" s="255" t="s">
        <v>3324</v>
      </c>
      <c r="AD24" s="255" t="s">
        <v>248</v>
      </c>
      <c r="AE24" s="255" t="s">
        <v>248</v>
      </c>
      <c r="AF24" s="255" t="s">
        <v>248</v>
      </c>
      <c r="AG24" s="255" t="s">
        <v>3324</v>
      </c>
      <c r="AH24" s="255" t="s">
        <v>3324</v>
      </c>
      <c r="AI24" s="255" t="s">
        <v>3324</v>
      </c>
      <c r="AJ24" s="255" t="s">
        <v>3324</v>
      </c>
      <c r="AK24" s="255" t="s">
        <v>3324</v>
      </c>
      <c r="AL24" s="255" t="s">
        <v>3326</v>
      </c>
      <c r="AM24" s="255" t="s">
        <v>3324</v>
      </c>
      <c r="AN24" s="255" t="s">
        <v>3324</v>
      </c>
      <c r="AO24" s="255" t="s">
        <v>3324</v>
      </c>
      <c r="AP24" s="255" t="s">
        <v>3325</v>
      </c>
      <c r="AQ24" s="255" t="s">
        <v>3324</v>
      </c>
      <c r="AR24" s="255" t="s">
        <v>3326</v>
      </c>
      <c r="AS24" s="255" t="s">
        <v>3326</v>
      </c>
      <c r="AT24" s="255" t="s">
        <v>3324</v>
      </c>
      <c r="AU24" s="255" t="s">
        <v>3324</v>
      </c>
      <c r="AV24" s="255" t="s">
        <v>3326</v>
      </c>
      <c r="AW24" s="255" t="s">
        <v>3326</v>
      </c>
      <c r="AX24" s="255" t="s">
        <v>3324</v>
      </c>
      <c r="AY24" s="255" t="s">
        <v>3324</v>
      </c>
      <c r="AZ24" s="255" t="s">
        <v>3324</v>
      </c>
      <c r="BA24" s="255" t="s">
        <v>3324</v>
      </c>
      <c r="BB24" s="255" t="s">
        <v>3324</v>
      </c>
      <c r="BC24" s="255" t="s">
        <v>3324</v>
      </c>
      <c r="BD24" s="255" t="s">
        <v>3324</v>
      </c>
      <c r="BE24" s="255" t="s">
        <v>3324</v>
      </c>
      <c r="BF24" s="255" t="s">
        <v>3324</v>
      </c>
      <c r="BG24" s="255" t="s">
        <v>3324</v>
      </c>
      <c r="BH24" s="255" t="s">
        <v>3324</v>
      </c>
      <c r="BI24" s="255" t="s">
        <v>3326</v>
      </c>
      <c r="BJ24" s="255" t="s">
        <v>3326</v>
      </c>
      <c r="BK24" s="255" t="s">
        <v>3324</v>
      </c>
      <c r="BL24" s="255" t="s">
        <v>3327</v>
      </c>
      <c r="BM24" s="255" t="s">
        <v>3325</v>
      </c>
      <c r="BN24" s="255" t="s">
        <v>3325</v>
      </c>
      <c r="BO24" s="255" t="s">
        <v>3325</v>
      </c>
      <c r="BP24" s="255" t="s">
        <v>3325</v>
      </c>
      <c r="BQ24" s="255" t="s">
        <v>248</v>
      </c>
      <c r="BR24" s="255" t="s">
        <v>3324</v>
      </c>
      <c r="BS24" s="255" t="s">
        <v>3324</v>
      </c>
      <c r="BT24" s="255" t="s">
        <v>3324</v>
      </c>
      <c r="BU24" s="255" t="s">
        <v>3325</v>
      </c>
      <c r="BV24" s="255" t="s">
        <v>3324</v>
      </c>
      <c r="BW24" s="255" t="s">
        <v>3327</v>
      </c>
      <c r="BX24" s="255" t="s">
        <v>3324</v>
      </c>
      <c r="BY24" s="255" t="s">
        <v>3326</v>
      </c>
      <c r="BZ24" s="255" t="s">
        <v>3324</v>
      </c>
      <c r="CA24" s="255" t="s">
        <v>3325</v>
      </c>
      <c r="CB24" s="255" t="s">
        <v>3325</v>
      </c>
      <c r="CC24" s="255" t="s">
        <v>3327</v>
      </c>
      <c r="CD24" s="255" t="s">
        <v>3327</v>
      </c>
      <c r="CE24" s="255"/>
    </row>
    <row r="25" spans="1:83" ht="16">
      <c r="A25" s="1" t="s">
        <v>402</v>
      </c>
      <c r="B25" s="255" t="s">
        <v>3327</v>
      </c>
      <c r="C25" s="255" t="s">
        <v>3326</v>
      </c>
      <c r="D25" s="255" t="s">
        <v>3324</v>
      </c>
      <c r="E25" s="255" t="s">
        <v>3327</v>
      </c>
      <c r="F25" s="255" t="s">
        <v>3327</v>
      </c>
      <c r="G25" s="255" t="s">
        <v>3327</v>
      </c>
      <c r="H25" s="255" t="s">
        <v>3327</v>
      </c>
      <c r="I25" s="255" t="s">
        <v>3325</v>
      </c>
      <c r="J25" s="255" t="s">
        <v>3327</v>
      </c>
      <c r="K25" s="255" t="s">
        <v>3327</v>
      </c>
      <c r="L25" s="255" t="s">
        <v>3325</v>
      </c>
      <c r="M25" s="255" t="s">
        <v>3327</v>
      </c>
      <c r="N25" s="255" t="s">
        <v>3327</v>
      </c>
      <c r="O25" s="255" t="s">
        <v>3326</v>
      </c>
      <c r="P25" s="255" t="s">
        <v>3326</v>
      </c>
      <c r="Q25" s="255" t="s">
        <v>3325</v>
      </c>
      <c r="R25" s="255" t="s">
        <v>3327</v>
      </c>
      <c r="S25" s="255" t="s">
        <v>3326</v>
      </c>
      <c r="T25" s="255" t="s">
        <v>3326</v>
      </c>
      <c r="U25" s="255" t="s">
        <v>3327</v>
      </c>
      <c r="V25" s="255" t="s">
        <v>3327</v>
      </c>
      <c r="W25" s="255" t="s">
        <v>3327</v>
      </c>
      <c r="X25" s="255" t="s">
        <v>3327</v>
      </c>
      <c r="Y25" s="255" t="s">
        <v>3327</v>
      </c>
      <c r="Z25" s="255" t="s">
        <v>3326</v>
      </c>
      <c r="AA25" s="255" t="s">
        <v>3327</v>
      </c>
      <c r="AB25" s="255" t="s">
        <v>3324</v>
      </c>
      <c r="AC25" s="255" t="s">
        <v>3324</v>
      </c>
      <c r="AD25" s="255" t="s">
        <v>248</v>
      </c>
      <c r="AE25" s="255" t="s">
        <v>3324</v>
      </c>
      <c r="AF25" s="255" t="s">
        <v>3324</v>
      </c>
      <c r="AG25" s="255" t="s">
        <v>3324</v>
      </c>
      <c r="AH25" s="255" t="s">
        <v>3324</v>
      </c>
      <c r="AI25" s="255" t="s">
        <v>3324</v>
      </c>
      <c r="AJ25" s="255" t="s">
        <v>3324</v>
      </c>
      <c r="AK25" s="255" t="s">
        <v>3324</v>
      </c>
      <c r="AL25" s="255" t="s">
        <v>3326</v>
      </c>
      <c r="AM25" s="255" t="s">
        <v>3324</v>
      </c>
      <c r="AN25" s="255" t="s">
        <v>3324</v>
      </c>
      <c r="AO25" s="255" t="s">
        <v>3324</v>
      </c>
      <c r="AP25" s="255" t="s">
        <v>3324</v>
      </c>
      <c r="AQ25" s="255" t="s">
        <v>3324</v>
      </c>
      <c r="AR25" s="255" t="s">
        <v>3326</v>
      </c>
      <c r="AS25" s="255" t="s">
        <v>3324</v>
      </c>
      <c r="AT25" s="255" t="s">
        <v>3324</v>
      </c>
      <c r="AU25" s="255" t="s">
        <v>3324</v>
      </c>
      <c r="AV25" s="255" t="s">
        <v>3326</v>
      </c>
      <c r="AW25" s="255" t="s">
        <v>3326</v>
      </c>
      <c r="AX25" s="255" t="s">
        <v>3324</v>
      </c>
      <c r="AY25" s="255" t="s">
        <v>3324</v>
      </c>
      <c r="AZ25" s="255" t="s">
        <v>3324</v>
      </c>
      <c r="BA25" s="255" t="s">
        <v>3324</v>
      </c>
      <c r="BB25" s="255" t="s">
        <v>3324</v>
      </c>
      <c r="BC25" s="255" t="s">
        <v>3324</v>
      </c>
      <c r="BD25" s="255" t="s">
        <v>3324</v>
      </c>
      <c r="BE25" s="255" t="s">
        <v>3324</v>
      </c>
      <c r="BF25" s="255" t="s">
        <v>3324</v>
      </c>
      <c r="BG25" s="255" t="s">
        <v>3324</v>
      </c>
      <c r="BH25" s="255" t="s">
        <v>3324</v>
      </c>
      <c r="BI25" s="255" t="s">
        <v>3324</v>
      </c>
      <c r="BJ25" s="255" t="s">
        <v>3326</v>
      </c>
      <c r="BK25" s="255" t="s">
        <v>3324</v>
      </c>
      <c r="BL25" s="255" t="s">
        <v>3327</v>
      </c>
      <c r="BM25" s="255" t="s">
        <v>3325</v>
      </c>
      <c r="BN25" s="255" t="s">
        <v>3325</v>
      </c>
      <c r="BO25" s="255" t="s">
        <v>3325</v>
      </c>
      <c r="BP25" s="255" t="s">
        <v>3325</v>
      </c>
      <c r="BQ25" s="255" t="s">
        <v>248</v>
      </c>
      <c r="BR25" s="255" t="s">
        <v>3324</v>
      </c>
      <c r="BS25" s="255" t="s">
        <v>3324</v>
      </c>
      <c r="BT25" s="255" t="s">
        <v>3324</v>
      </c>
      <c r="BU25" s="255" t="s">
        <v>3325</v>
      </c>
      <c r="BV25" s="255" t="s">
        <v>3324</v>
      </c>
      <c r="BW25" s="255" t="s">
        <v>3325</v>
      </c>
      <c r="BX25" s="255" t="s">
        <v>3324</v>
      </c>
      <c r="BY25" s="255" t="s">
        <v>3326</v>
      </c>
      <c r="BZ25" s="255" t="s">
        <v>3324</v>
      </c>
      <c r="CA25" s="255" t="s">
        <v>3324</v>
      </c>
      <c r="CB25" s="255" t="s">
        <v>3324</v>
      </c>
      <c r="CC25" s="255" t="s">
        <v>3324</v>
      </c>
      <c r="CD25" s="255" t="s">
        <v>3324</v>
      </c>
      <c r="CE25" s="255"/>
    </row>
    <row r="26" spans="1:83" ht="16">
      <c r="A26" s="1" t="s">
        <v>87</v>
      </c>
      <c r="B26" s="255" t="s">
        <v>3327</v>
      </c>
      <c r="C26" s="255" t="s">
        <v>3326</v>
      </c>
      <c r="D26" s="255" t="s">
        <v>3327</v>
      </c>
      <c r="E26" s="255" t="s">
        <v>3327</v>
      </c>
      <c r="F26" s="255" t="s">
        <v>3327</v>
      </c>
      <c r="G26" s="255" t="s">
        <v>3327</v>
      </c>
      <c r="H26" s="255" t="s">
        <v>3327</v>
      </c>
      <c r="I26" s="255" t="s">
        <v>3325</v>
      </c>
      <c r="J26" s="255" t="s">
        <v>3327</v>
      </c>
      <c r="K26" s="255" t="s">
        <v>3327</v>
      </c>
      <c r="L26" s="255" t="s">
        <v>3325</v>
      </c>
      <c r="M26" s="255" t="s">
        <v>3327</v>
      </c>
      <c r="N26" s="255" t="s">
        <v>3327</v>
      </c>
      <c r="O26" s="255" t="s">
        <v>3326</v>
      </c>
      <c r="P26" s="255" t="s">
        <v>3326</v>
      </c>
      <c r="Q26" s="255" t="s">
        <v>3325</v>
      </c>
      <c r="R26" s="255" t="s">
        <v>3327</v>
      </c>
      <c r="S26" s="255" t="s">
        <v>3326</v>
      </c>
      <c r="T26" s="255" t="s">
        <v>3326</v>
      </c>
      <c r="U26" s="255" t="s">
        <v>3327</v>
      </c>
      <c r="V26" s="255" t="s">
        <v>3327</v>
      </c>
      <c r="W26" s="255" t="s">
        <v>3327</v>
      </c>
      <c r="X26" s="255" t="s">
        <v>3327</v>
      </c>
      <c r="Y26" s="255" t="s">
        <v>3327</v>
      </c>
      <c r="Z26" s="255" t="s">
        <v>3326</v>
      </c>
      <c r="AA26" s="255" t="s">
        <v>3327</v>
      </c>
      <c r="AB26" s="255" t="s">
        <v>3327</v>
      </c>
      <c r="AC26" s="255" t="s">
        <v>3326</v>
      </c>
      <c r="AD26" s="255" t="s">
        <v>248</v>
      </c>
      <c r="AE26" s="255" t="s">
        <v>3326</v>
      </c>
      <c r="AF26" s="255" t="s">
        <v>3326</v>
      </c>
      <c r="AG26" s="255" t="s">
        <v>3326</v>
      </c>
      <c r="AH26" s="255" t="s">
        <v>3326</v>
      </c>
      <c r="AI26" s="255" t="s">
        <v>3326</v>
      </c>
      <c r="AJ26" s="255" t="s">
        <v>3326</v>
      </c>
      <c r="AK26" s="255" t="s">
        <v>3326</v>
      </c>
      <c r="AL26" s="255" t="s">
        <v>3326</v>
      </c>
      <c r="AM26" s="255" t="s">
        <v>3324</v>
      </c>
      <c r="AN26" s="255" t="s">
        <v>3324</v>
      </c>
      <c r="AO26" s="255" t="s">
        <v>3324</v>
      </c>
      <c r="AP26" s="255" t="s">
        <v>3327</v>
      </c>
      <c r="AQ26" s="255" t="s">
        <v>3324</v>
      </c>
      <c r="AR26" s="255" t="s">
        <v>3326</v>
      </c>
      <c r="AS26" s="255" t="s">
        <v>3324</v>
      </c>
      <c r="AT26" s="255" t="s">
        <v>3324</v>
      </c>
      <c r="AU26" s="255" t="s">
        <v>3324</v>
      </c>
      <c r="AV26" s="255" t="s">
        <v>3325</v>
      </c>
      <c r="AW26" s="255" t="s">
        <v>3326</v>
      </c>
      <c r="AX26" s="255" t="s">
        <v>3324</v>
      </c>
      <c r="AY26" s="255" t="s">
        <v>3324</v>
      </c>
      <c r="AZ26" s="255" t="s">
        <v>3324</v>
      </c>
      <c r="BA26" s="255" t="s">
        <v>3324</v>
      </c>
      <c r="BB26" s="255" t="s">
        <v>3324</v>
      </c>
      <c r="BC26" s="255" t="s">
        <v>3324</v>
      </c>
      <c r="BD26" s="255" t="s">
        <v>3324</v>
      </c>
      <c r="BE26" s="255" t="s">
        <v>3324</v>
      </c>
      <c r="BF26" s="255" t="s">
        <v>3324</v>
      </c>
      <c r="BG26" s="255" t="s">
        <v>3324</v>
      </c>
      <c r="BH26" s="255" t="s">
        <v>3324</v>
      </c>
      <c r="BI26" s="255" t="s">
        <v>3324</v>
      </c>
      <c r="BJ26" s="255" t="s">
        <v>3326</v>
      </c>
      <c r="BK26" s="255" t="s">
        <v>3324</v>
      </c>
      <c r="BL26" s="255" t="s">
        <v>3327</v>
      </c>
      <c r="BM26" s="255" t="s">
        <v>3325</v>
      </c>
      <c r="BN26" s="255" t="s">
        <v>3325</v>
      </c>
      <c r="BO26" s="255" t="s">
        <v>3325</v>
      </c>
      <c r="BP26" s="255" t="s">
        <v>3325</v>
      </c>
      <c r="BQ26" s="255" t="s">
        <v>248</v>
      </c>
      <c r="BR26" s="255" t="s">
        <v>3324</v>
      </c>
      <c r="BS26" s="255" t="s">
        <v>3324</v>
      </c>
      <c r="BT26" s="255" t="s">
        <v>3324</v>
      </c>
      <c r="BU26" s="255" t="s">
        <v>3325</v>
      </c>
      <c r="BV26" s="255" t="s">
        <v>3324</v>
      </c>
      <c r="BW26" s="255" t="s">
        <v>3325</v>
      </c>
      <c r="BX26" s="255" t="s">
        <v>3324</v>
      </c>
      <c r="BY26" s="255" t="s">
        <v>3326</v>
      </c>
      <c r="BZ26" s="255" t="s">
        <v>3324</v>
      </c>
      <c r="CA26" s="255" t="s">
        <v>3325</v>
      </c>
      <c r="CB26" s="255" t="s">
        <v>3325</v>
      </c>
      <c r="CC26" s="255" t="s">
        <v>3325</v>
      </c>
      <c r="CD26" s="255" t="s">
        <v>3325</v>
      </c>
      <c r="CE26" s="255"/>
    </row>
    <row r="27" spans="1:83" ht="16">
      <c r="A27" s="1" t="s">
        <v>254</v>
      </c>
      <c r="B27" s="255" t="s">
        <v>3327</v>
      </c>
      <c r="C27" s="255" t="s">
        <v>3326</v>
      </c>
      <c r="D27" s="255" t="s">
        <v>3324</v>
      </c>
      <c r="E27" s="255" t="s">
        <v>3327</v>
      </c>
      <c r="F27" s="255" t="s">
        <v>3327</v>
      </c>
      <c r="G27" s="255" t="s">
        <v>3327</v>
      </c>
      <c r="H27" s="255" t="s">
        <v>3327</v>
      </c>
      <c r="I27" s="255" t="s">
        <v>3325</v>
      </c>
      <c r="J27" s="255" t="s">
        <v>3327</v>
      </c>
      <c r="K27" s="255" t="s">
        <v>3327</v>
      </c>
      <c r="L27" s="255" t="s">
        <v>3325</v>
      </c>
      <c r="M27" s="255" t="s">
        <v>3327</v>
      </c>
      <c r="N27" s="255" t="s">
        <v>3327</v>
      </c>
      <c r="O27" s="255" t="s">
        <v>3326</v>
      </c>
      <c r="P27" s="255" t="s">
        <v>3326</v>
      </c>
      <c r="Q27" s="255" t="s">
        <v>3325</v>
      </c>
      <c r="R27" s="255" t="s">
        <v>3327</v>
      </c>
      <c r="S27" s="255" t="s">
        <v>3326</v>
      </c>
      <c r="T27" s="255" t="s">
        <v>3326</v>
      </c>
      <c r="U27" s="255" t="s">
        <v>3327</v>
      </c>
      <c r="V27" s="255" t="s">
        <v>3327</v>
      </c>
      <c r="W27" s="255" t="s">
        <v>3327</v>
      </c>
      <c r="X27" s="255" t="s">
        <v>3327</v>
      </c>
      <c r="Y27" s="255" t="s">
        <v>3327</v>
      </c>
      <c r="Z27" s="255" t="s">
        <v>3326</v>
      </c>
      <c r="AA27" s="255" t="s">
        <v>3327</v>
      </c>
      <c r="AB27" s="255" t="s">
        <v>3325</v>
      </c>
      <c r="AC27" s="255" t="s">
        <v>3324</v>
      </c>
      <c r="AD27" s="255" t="s">
        <v>248</v>
      </c>
      <c r="AE27" s="255" t="s">
        <v>3324</v>
      </c>
      <c r="AF27" s="255" t="s">
        <v>248</v>
      </c>
      <c r="AG27" s="255" t="s">
        <v>3324</v>
      </c>
      <c r="AH27" s="255" t="s">
        <v>3324</v>
      </c>
      <c r="AI27" s="255" t="s">
        <v>3324</v>
      </c>
      <c r="AJ27" s="255" t="s">
        <v>3324</v>
      </c>
      <c r="AK27" s="255" t="s">
        <v>3324</v>
      </c>
      <c r="AL27" s="255" t="s">
        <v>3326</v>
      </c>
      <c r="AM27" s="255" t="s">
        <v>3324</v>
      </c>
      <c r="AN27" s="255" t="s">
        <v>3324</v>
      </c>
      <c r="AO27" s="255" t="s">
        <v>3324</v>
      </c>
      <c r="AP27" s="255" t="s">
        <v>3326</v>
      </c>
      <c r="AQ27" s="255" t="s">
        <v>3324</v>
      </c>
      <c r="AR27" s="255" t="s">
        <v>3326</v>
      </c>
      <c r="AS27" s="255" t="s">
        <v>3324</v>
      </c>
      <c r="AT27" s="255" t="s">
        <v>3324</v>
      </c>
      <c r="AU27" s="255" t="s">
        <v>3324</v>
      </c>
      <c r="AV27" s="255" t="s">
        <v>3325</v>
      </c>
      <c r="AW27" s="255" t="s">
        <v>3326</v>
      </c>
      <c r="AX27" s="255" t="s">
        <v>3324</v>
      </c>
      <c r="AY27" s="255" t="s">
        <v>3324</v>
      </c>
      <c r="AZ27" s="255" t="s">
        <v>3324</v>
      </c>
      <c r="BA27" s="255" t="s">
        <v>3324</v>
      </c>
      <c r="BB27" s="255" t="s">
        <v>3324</v>
      </c>
      <c r="BC27" s="255" t="s">
        <v>3324</v>
      </c>
      <c r="BD27" s="255" t="s">
        <v>3324</v>
      </c>
      <c r="BE27" s="255" t="s">
        <v>3324</v>
      </c>
      <c r="BF27" s="255" t="s">
        <v>3326</v>
      </c>
      <c r="BG27" s="255" t="s">
        <v>3326</v>
      </c>
      <c r="BH27" s="255" t="s">
        <v>3324</v>
      </c>
      <c r="BI27" s="255" t="s">
        <v>3324</v>
      </c>
      <c r="BJ27" s="255" t="s">
        <v>3326</v>
      </c>
      <c r="BK27" s="255" t="s">
        <v>3324</v>
      </c>
      <c r="BL27" s="255" t="s">
        <v>3327</v>
      </c>
      <c r="BM27" s="255" t="s">
        <v>3325</v>
      </c>
      <c r="BN27" s="255" t="s">
        <v>3325</v>
      </c>
      <c r="BO27" s="255" t="s">
        <v>3325</v>
      </c>
      <c r="BP27" s="255" t="s">
        <v>3325</v>
      </c>
      <c r="BQ27" s="255" t="s">
        <v>248</v>
      </c>
      <c r="BR27" s="255" t="s">
        <v>3326</v>
      </c>
      <c r="BS27" s="255" t="s">
        <v>3326</v>
      </c>
      <c r="BT27" s="255" t="s">
        <v>3326</v>
      </c>
      <c r="BU27" s="255" t="s">
        <v>3325</v>
      </c>
      <c r="BV27" s="255" t="s">
        <v>3324</v>
      </c>
      <c r="BW27" s="255" t="s">
        <v>3325</v>
      </c>
      <c r="BX27" s="255" t="s">
        <v>3324</v>
      </c>
      <c r="BY27" s="255" t="s">
        <v>3326</v>
      </c>
      <c r="BZ27" s="255" t="s">
        <v>3324</v>
      </c>
      <c r="CA27" s="255" t="s">
        <v>3325</v>
      </c>
      <c r="CB27" s="255" t="s">
        <v>3325</v>
      </c>
      <c r="CC27" s="255" t="s">
        <v>3325</v>
      </c>
      <c r="CD27" s="255" t="s">
        <v>3325</v>
      </c>
      <c r="CE27" s="255"/>
    </row>
    <row r="28" spans="1:83" ht="16">
      <c r="A28" s="1" t="s">
        <v>145</v>
      </c>
      <c r="B28" s="255" t="s">
        <v>3327</v>
      </c>
      <c r="C28" s="255" t="s">
        <v>3326</v>
      </c>
      <c r="D28" s="255" t="s">
        <v>3324</v>
      </c>
      <c r="E28" s="255" t="s">
        <v>3327</v>
      </c>
      <c r="F28" s="255" t="s">
        <v>3327</v>
      </c>
      <c r="G28" s="255" t="s">
        <v>3326</v>
      </c>
      <c r="H28" s="255" t="s">
        <v>3327</v>
      </c>
      <c r="I28" s="255" t="s">
        <v>3326</v>
      </c>
      <c r="J28" s="255" t="s">
        <v>3327</v>
      </c>
      <c r="K28" s="255" t="s">
        <v>3327</v>
      </c>
      <c r="L28" s="255" t="s">
        <v>3325</v>
      </c>
      <c r="M28" s="255" t="s">
        <v>3325</v>
      </c>
      <c r="N28" s="255" t="s">
        <v>3327</v>
      </c>
      <c r="O28" s="255" t="s">
        <v>3326</v>
      </c>
      <c r="P28" s="255" t="s">
        <v>3325</v>
      </c>
      <c r="Q28" s="255" t="s">
        <v>3325</v>
      </c>
      <c r="R28" s="255" t="s">
        <v>3327</v>
      </c>
      <c r="S28" s="255" t="s">
        <v>3326</v>
      </c>
      <c r="T28" s="255" t="s">
        <v>3326</v>
      </c>
      <c r="U28" s="255" t="s">
        <v>3327</v>
      </c>
      <c r="V28" s="255" t="s">
        <v>3327</v>
      </c>
      <c r="W28" s="255" t="s">
        <v>3327</v>
      </c>
      <c r="X28" s="255" t="s">
        <v>3327</v>
      </c>
      <c r="Y28" s="255" t="s">
        <v>3327</v>
      </c>
      <c r="Z28" s="255" t="s">
        <v>3326</v>
      </c>
      <c r="AA28" s="255" t="s">
        <v>3327</v>
      </c>
      <c r="AB28" s="255" t="s">
        <v>3325</v>
      </c>
      <c r="AC28" s="255" t="s">
        <v>3324</v>
      </c>
      <c r="AD28" s="255" t="s">
        <v>248</v>
      </c>
      <c r="AE28" s="255" t="s">
        <v>3324</v>
      </c>
      <c r="AF28" s="255" t="s">
        <v>3324</v>
      </c>
      <c r="AG28" s="255" t="s">
        <v>3324</v>
      </c>
      <c r="AH28" s="255" t="s">
        <v>3324</v>
      </c>
      <c r="AI28" s="255" t="s">
        <v>3324</v>
      </c>
      <c r="AJ28" s="255" t="s">
        <v>3324</v>
      </c>
      <c r="AK28" s="255" t="s">
        <v>3324</v>
      </c>
      <c r="AL28" s="255" t="s">
        <v>3326</v>
      </c>
      <c r="AM28" s="255" t="s">
        <v>3324</v>
      </c>
      <c r="AN28" s="255" t="s">
        <v>3324</v>
      </c>
      <c r="AO28" s="255" t="s">
        <v>3324</v>
      </c>
      <c r="AP28" s="255" t="s">
        <v>3326</v>
      </c>
      <c r="AQ28" s="255" t="s">
        <v>3324</v>
      </c>
      <c r="AR28" s="255" t="s">
        <v>3326</v>
      </c>
      <c r="AS28" s="255" t="s">
        <v>3326</v>
      </c>
      <c r="AT28" s="255" t="s">
        <v>3324</v>
      </c>
      <c r="AU28" s="255" t="s">
        <v>3324</v>
      </c>
      <c r="AV28" s="255" t="s">
        <v>3326</v>
      </c>
      <c r="AW28" s="255" t="s">
        <v>3326</v>
      </c>
      <c r="AX28" s="255" t="s">
        <v>3324</v>
      </c>
      <c r="AY28" s="255" t="s">
        <v>3324</v>
      </c>
      <c r="AZ28" s="255" t="s">
        <v>3324</v>
      </c>
      <c r="BA28" s="255" t="s">
        <v>3324</v>
      </c>
      <c r="BB28" s="255" t="s">
        <v>3324</v>
      </c>
      <c r="BC28" s="255" t="s">
        <v>3324</v>
      </c>
      <c r="BD28" s="255" t="s">
        <v>3324</v>
      </c>
      <c r="BE28" s="255" t="s">
        <v>3324</v>
      </c>
      <c r="BF28" s="255" t="s">
        <v>3324</v>
      </c>
      <c r="BG28" s="255" t="s">
        <v>3324</v>
      </c>
      <c r="BH28" s="255" t="s">
        <v>3326</v>
      </c>
      <c r="BI28" s="255" t="s">
        <v>3324</v>
      </c>
      <c r="BJ28" s="255" t="s">
        <v>3326</v>
      </c>
      <c r="BK28" s="255" t="s">
        <v>3324</v>
      </c>
      <c r="BL28" s="255" t="s">
        <v>3327</v>
      </c>
      <c r="BM28" s="255" t="s">
        <v>3325</v>
      </c>
      <c r="BN28" s="255" t="s">
        <v>3325</v>
      </c>
      <c r="BO28" s="255" t="s">
        <v>3325</v>
      </c>
      <c r="BP28" s="255" t="s">
        <v>3325</v>
      </c>
      <c r="BQ28" s="255" t="s">
        <v>248</v>
      </c>
      <c r="BR28" s="255" t="s">
        <v>3324</v>
      </c>
      <c r="BS28" s="255" t="s">
        <v>3324</v>
      </c>
      <c r="BT28" s="255" t="s">
        <v>3324</v>
      </c>
      <c r="BU28" s="255" t="s">
        <v>3325</v>
      </c>
      <c r="BV28" s="255" t="s">
        <v>3324</v>
      </c>
      <c r="BW28" s="255" t="s">
        <v>3325</v>
      </c>
      <c r="BX28" s="255" t="s">
        <v>3324</v>
      </c>
      <c r="BY28" s="255" t="s">
        <v>3326</v>
      </c>
      <c r="BZ28" s="255" t="s">
        <v>3324</v>
      </c>
      <c r="CA28" s="255" t="s">
        <v>3325</v>
      </c>
      <c r="CB28" s="255" t="s">
        <v>3325</v>
      </c>
      <c r="CC28" s="255" t="s">
        <v>3325</v>
      </c>
      <c r="CD28" s="255" t="s">
        <v>3325</v>
      </c>
      <c r="CE28" s="255"/>
    </row>
    <row r="29" spans="1:83" ht="16">
      <c r="A29" s="1" t="s">
        <v>190</v>
      </c>
      <c r="B29" s="255" t="s">
        <v>3327</v>
      </c>
      <c r="C29" s="255" t="s">
        <v>3326</v>
      </c>
      <c r="D29" s="255" t="s">
        <v>3324</v>
      </c>
      <c r="E29" s="255" t="s">
        <v>3327</v>
      </c>
      <c r="F29" s="255" t="s">
        <v>3327</v>
      </c>
      <c r="G29" s="255" t="s">
        <v>3326</v>
      </c>
      <c r="H29" s="255" t="s">
        <v>3327</v>
      </c>
      <c r="I29" s="255" t="s">
        <v>3326</v>
      </c>
      <c r="J29" s="255" t="s">
        <v>3327</v>
      </c>
      <c r="K29" s="255" t="s">
        <v>3327</v>
      </c>
      <c r="L29" s="255" t="s">
        <v>3325</v>
      </c>
      <c r="M29" s="255" t="s">
        <v>3327</v>
      </c>
      <c r="N29" s="255" t="s">
        <v>3327</v>
      </c>
      <c r="O29" s="255" t="s">
        <v>3326</v>
      </c>
      <c r="P29" s="255" t="s">
        <v>3326</v>
      </c>
      <c r="Q29" s="255" t="s">
        <v>3325</v>
      </c>
      <c r="R29" s="255" t="s">
        <v>3327</v>
      </c>
      <c r="S29" s="255" t="s">
        <v>3326</v>
      </c>
      <c r="T29" s="255" t="s">
        <v>3326</v>
      </c>
      <c r="U29" s="255" t="s">
        <v>3327</v>
      </c>
      <c r="V29" s="255" t="s">
        <v>3327</v>
      </c>
      <c r="W29" s="255" t="s">
        <v>3327</v>
      </c>
      <c r="X29" s="255" t="s">
        <v>3327</v>
      </c>
      <c r="Y29" s="255" t="s">
        <v>3327</v>
      </c>
      <c r="Z29" s="255" t="s">
        <v>3326</v>
      </c>
      <c r="AA29" s="255" t="s">
        <v>3327</v>
      </c>
      <c r="AB29" s="255" t="s">
        <v>3325</v>
      </c>
      <c r="AC29" s="255" t="s">
        <v>3324</v>
      </c>
      <c r="AD29" s="255" t="s">
        <v>248</v>
      </c>
      <c r="AE29" s="255" t="s">
        <v>248</v>
      </c>
      <c r="AF29" s="255" t="s">
        <v>248</v>
      </c>
      <c r="AG29" s="255" t="s">
        <v>3324</v>
      </c>
      <c r="AH29" s="255" t="s">
        <v>3324</v>
      </c>
      <c r="AI29" s="255" t="s">
        <v>3324</v>
      </c>
      <c r="AJ29" s="255" t="s">
        <v>3324</v>
      </c>
      <c r="AK29" s="255" t="s">
        <v>3324</v>
      </c>
      <c r="AL29" s="255" t="s">
        <v>3326</v>
      </c>
      <c r="AM29" s="255" t="s">
        <v>3324</v>
      </c>
      <c r="AN29" s="255" t="s">
        <v>3324</v>
      </c>
      <c r="AO29" s="255" t="s">
        <v>3324</v>
      </c>
      <c r="AP29" s="255" t="s">
        <v>3326</v>
      </c>
      <c r="AQ29" s="255" t="s">
        <v>3324</v>
      </c>
      <c r="AR29" s="255" t="s">
        <v>3326</v>
      </c>
      <c r="AS29" s="255" t="s">
        <v>3324</v>
      </c>
      <c r="AT29" s="255" t="s">
        <v>3324</v>
      </c>
      <c r="AU29" s="255" t="s">
        <v>3324</v>
      </c>
      <c r="AV29" s="255" t="s">
        <v>3326</v>
      </c>
      <c r="AW29" s="255" t="s">
        <v>3326</v>
      </c>
      <c r="AX29" s="255" t="s">
        <v>3324</v>
      </c>
      <c r="AY29" s="255" t="s">
        <v>3324</v>
      </c>
      <c r="AZ29" s="255" t="s">
        <v>3324</v>
      </c>
      <c r="BA29" s="255" t="s">
        <v>3324</v>
      </c>
      <c r="BB29" s="255" t="s">
        <v>3324</v>
      </c>
      <c r="BC29" s="255" t="s">
        <v>3324</v>
      </c>
      <c r="BD29" s="255" t="s">
        <v>3324</v>
      </c>
      <c r="BE29" s="255" t="s">
        <v>3324</v>
      </c>
      <c r="BF29" s="255" t="s">
        <v>3324</v>
      </c>
      <c r="BG29" s="255" t="s">
        <v>3324</v>
      </c>
      <c r="BH29" s="255" t="s">
        <v>3324</v>
      </c>
      <c r="BI29" s="255" t="s">
        <v>3324</v>
      </c>
      <c r="BJ29" s="255" t="s">
        <v>3326</v>
      </c>
      <c r="BK29" s="255" t="s">
        <v>3324</v>
      </c>
      <c r="BL29" s="255" t="s">
        <v>3327</v>
      </c>
      <c r="BM29" s="255" t="s">
        <v>3325</v>
      </c>
      <c r="BN29" s="255" t="s">
        <v>3325</v>
      </c>
      <c r="BO29" s="255" t="s">
        <v>3325</v>
      </c>
      <c r="BP29" s="255" t="s">
        <v>3325</v>
      </c>
      <c r="BQ29" s="255" t="s">
        <v>248</v>
      </c>
      <c r="BR29" s="255" t="s">
        <v>3324</v>
      </c>
      <c r="BS29" s="255" t="s">
        <v>3324</v>
      </c>
      <c r="BT29" s="255" t="s">
        <v>3324</v>
      </c>
      <c r="BU29" s="255" t="s">
        <v>3325</v>
      </c>
      <c r="BV29" s="255" t="s">
        <v>3324</v>
      </c>
      <c r="BW29" s="255" t="s">
        <v>3325</v>
      </c>
      <c r="BX29" s="255" t="s">
        <v>3324</v>
      </c>
      <c r="BY29" s="255" t="s">
        <v>3326</v>
      </c>
      <c r="BZ29" s="255" t="s">
        <v>3324</v>
      </c>
      <c r="CA29" s="255" t="s">
        <v>3326</v>
      </c>
      <c r="CB29" s="255" t="s">
        <v>3326</v>
      </c>
      <c r="CC29" s="255" t="s">
        <v>3326</v>
      </c>
      <c r="CD29" s="255" t="s">
        <v>3326</v>
      </c>
      <c r="CE29" s="255"/>
    </row>
    <row r="30" spans="1:83" ht="16">
      <c r="A30" s="1" t="s">
        <v>715</v>
      </c>
      <c r="B30" s="255" t="s">
        <v>3327</v>
      </c>
      <c r="C30" s="255" t="s">
        <v>3326</v>
      </c>
      <c r="D30" s="255" t="s">
        <v>3324</v>
      </c>
      <c r="E30" s="255" t="s">
        <v>3327</v>
      </c>
      <c r="F30" s="255" t="s">
        <v>3327</v>
      </c>
      <c r="G30" s="255" t="s">
        <v>3326</v>
      </c>
      <c r="H30" s="255" t="s">
        <v>3327</v>
      </c>
      <c r="I30" s="255" t="s">
        <v>3326</v>
      </c>
      <c r="J30" s="255" t="s">
        <v>3327</v>
      </c>
      <c r="K30" s="255" t="s">
        <v>3327</v>
      </c>
      <c r="L30" s="255" t="s">
        <v>3325</v>
      </c>
      <c r="M30" s="255" t="s">
        <v>3327</v>
      </c>
      <c r="N30" s="255" t="s">
        <v>3327</v>
      </c>
      <c r="O30" s="255" t="s">
        <v>3326</v>
      </c>
      <c r="P30" s="255" t="s">
        <v>3326</v>
      </c>
      <c r="Q30" s="255" t="s">
        <v>3325</v>
      </c>
      <c r="R30" s="255" t="s">
        <v>3327</v>
      </c>
      <c r="S30" s="255" t="s">
        <v>3326</v>
      </c>
      <c r="T30" s="255" t="s">
        <v>3326</v>
      </c>
      <c r="U30" s="255" t="s">
        <v>3327</v>
      </c>
      <c r="V30" s="255" t="s">
        <v>3327</v>
      </c>
      <c r="W30" s="255" t="s">
        <v>3327</v>
      </c>
      <c r="X30" s="255" t="s">
        <v>3327</v>
      </c>
      <c r="Y30" s="255" t="s">
        <v>3327</v>
      </c>
      <c r="Z30" s="255" t="s">
        <v>3326</v>
      </c>
      <c r="AA30" s="255" t="s">
        <v>3327</v>
      </c>
      <c r="AB30" s="255" t="s">
        <v>3325</v>
      </c>
      <c r="AC30" s="255" t="s">
        <v>3324</v>
      </c>
      <c r="AD30" s="255" t="s">
        <v>248</v>
      </c>
      <c r="AE30" s="255" t="s">
        <v>248</v>
      </c>
      <c r="AF30" s="255" t="s">
        <v>248</v>
      </c>
      <c r="AG30" s="255" t="s">
        <v>3324</v>
      </c>
      <c r="AH30" s="255" t="s">
        <v>3324</v>
      </c>
      <c r="AI30" s="255" t="s">
        <v>3324</v>
      </c>
      <c r="AJ30" s="255" t="s">
        <v>3324</v>
      </c>
      <c r="AK30" s="255" t="s">
        <v>3324</v>
      </c>
      <c r="AL30" s="255" t="s">
        <v>3326</v>
      </c>
      <c r="AM30" s="255" t="s">
        <v>3324</v>
      </c>
      <c r="AN30" s="255" t="s">
        <v>3324</v>
      </c>
      <c r="AO30" s="255" t="s">
        <v>3324</v>
      </c>
      <c r="AP30" s="255" t="s">
        <v>3326</v>
      </c>
      <c r="AQ30" s="255" t="s">
        <v>3324</v>
      </c>
      <c r="AR30" s="255" t="s">
        <v>3326</v>
      </c>
      <c r="AS30" s="255" t="s">
        <v>3324</v>
      </c>
      <c r="AT30" s="255" t="s">
        <v>3324</v>
      </c>
      <c r="AU30" s="255" t="s">
        <v>3324</v>
      </c>
      <c r="AV30" s="255" t="s">
        <v>3326</v>
      </c>
      <c r="AW30" s="255" t="s">
        <v>3326</v>
      </c>
      <c r="AX30" s="255" t="s">
        <v>3324</v>
      </c>
      <c r="AY30" s="255" t="s">
        <v>3324</v>
      </c>
      <c r="AZ30" s="255" t="s">
        <v>3324</v>
      </c>
      <c r="BA30" s="255" t="s">
        <v>3324</v>
      </c>
      <c r="BB30" s="255" t="s">
        <v>3324</v>
      </c>
      <c r="BC30" s="255" t="s">
        <v>3324</v>
      </c>
      <c r="BD30" s="255" t="s">
        <v>3324</v>
      </c>
      <c r="BE30" s="255" t="s">
        <v>3324</v>
      </c>
      <c r="BF30" s="255" t="s">
        <v>3324</v>
      </c>
      <c r="BG30" s="255" t="s">
        <v>3324</v>
      </c>
      <c r="BH30" s="255" t="s">
        <v>3324</v>
      </c>
      <c r="BI30" s="255" t="s">
        <v>3324</v>
      </c>
      <c r="BJ30" s="255" t="s">
        <v>3326</v>
      </c>
      <c r="BK30" s="255" t="s">
        <v>3324</v>
      </c>
      <c r="BL30" s="255" t="s">
        <v>3327</v>
      </c>
      <c r="BM30" s="255" t="s">
        <v>3325</v>
      </c>
      <c r="BN30" s="255" t="s">
        <v>3325</v>
      </c>
      <c r="BO30" s="255" t="s">
        <v>3325</v>
      </c>
      <c r="BP30" s="255" t="s">
        <v>3325</v>
      </c>
      <c r="BQ30" s="255" t="s">
        <v>248</v>
      </c>
      <c r="BR30" s="255" t="s">
        <v>3324</v>
      </c>
      <c r="BS30" s="255" t="s">
        <v>3324</v>
      </c>
      <c r="BT30" s="255" t="s">
        <v>3324</v>
      </c>
      <c r="BU30" s="255" t="s">
        <v>3325</v>
      </c>
      <c r="BV30" s="255" t="s">
        <v>3324</v>
      </c>
      <c r="BW30" s="255" t="s">
        <v>3325</v>
      </c>
      <c r="BX30" s="255" t="s">
        <v>3324</v>
      </c>
      <c r="BY30" s="255" t="s">
        <v>3326</v>
      </c>
      <c r="BZ30" s="255" t="s">
        <v>3324</v>
      </c>
      <c r="CA30" s="255" t="s">
        <v>3326</v>
      </c>
      <c r="CB30" s="255" t="s">
        <v>3326</v>
      </c>
      <c r="CC30" s="255" t="s">
        <v>3326</v>
      </c>
      <c r="CD30" s="255" t="s">
        <v>3326</v>
      </c>
      <c r="CE30" s="255"/>
    </row>
    <row r="31" spans="1:83" ht="16">
      <c r="A31" s="1" t="s">
        <v>294</v>
      </c>
      <c r="B31" s="255" t="s">
        <v>3327</v>
      </c>
      <c r="C31" s="255" t="s">
        <v>3326</v>
      </c>
      <c r="D31" s="255" t="s">
        <v>3324</v>
      </c>
      <c r="E31" s="255" t="s">
        <v>3327</v>
      </c>
      <c r="F31" s="255" t="s">
        <v>3327</v>
      </c>
      <c r="G31" s="255" t="s">
        <v>3326</v>
      </c>
      <c r="H31" s="255" t="s">
        <v>3327</v>
      </c>
      <c r="I31" s="255" t="s">
        <v>3326</v>
      </c>
      <c r="J31" s="255" t="s">
        <v>3327</v>
      </c>
      <c r="K31" s="255" t="s">
        <v>3327</v>
      </c>
      <c r="L31" s="255" t="s">
        <v>3325</v>
      </c>
      <c r="M31" s="255" t="s">
        <v>3327</v>
      </c>
      <c r="N31" s="255" t="s">
        <v>3327</v>
      </c>
      <c r="O31" s="255" t="s">
        <v>3326</v>
      </c>
      <c r="P31" s="255" t="s">
        <v>3326</v>
      </c>
      <c r="Q31" s="255" t="s">
        <v>3325</v>
      </c>
      <c r="R31" s="255" t="s">
        <v>3327</v>
      </c>
      <c r="S31" s="255" t="s">
        <v>3326</v>
      </c>
      <c r="T31" s="255" t="s">
        <v>3326</v>
      </c>
      <c r="U31" s="255" t="s">
        <v>3327</v>
      </c>
      <c r="V31" s="255" t="s">
        <v>3327</v>
      </c>
      <c r="W31" s="255" t="s">
        <v>3327</v>
      </c>
      <c r="X31" s="255" t="s">
        <v>3327</v>
      </c>
      <c r="Y31" s="255" t="s">
        <v>3327</v>
      </c>
      <c r="Z31" s="255" t="s">
        <v>3326</v>
      </c>
      <c r="AA31" s="255" t="s">
        <v>3327</v>
      </c>
      <c r="AB31" s="255" t="s">
        <v>3326</v>
      </c>
      <c r="AC31" s="255" t="s">
        <v>3324</v>
      </c>
      <c r="AD31" s="255" t="s">
        <v>248</v>
      </c>
      <c r="AE31" s="255" t="s">
        <v>3324</v>
      </c>
      <c r="AF31" s="255" t="s">
        <v>3324</v>
      </c>
      <c r="AG31" s="255" t="s">
        <v>3324</v>
      </c>
      <c r="AH31" s="255" t="s">
        <v>3324</v>
      </c>
      <c r="AI31" s="255" t="s">
        <v>3324</v>
      </c>
      <c r="AJ31" s="255" t="s">
        <v>3324</v>
      </c>
      <c r="AK31" s="255" t="s">
        <v>3324</v>
      </c>
      <c r="AL31" s="255" t="s">
        <v>3326</v>
      </c>
      <c r="AM31" s="255" t="s">
        <v>3324</v>
      </c>
      <c r="AN31" s="255" t="s">
        <v>3324</v>
      </c>
      <c r="AO31" s="255" t="s">
        <v>3326</v>
      </c>
      <c r="AP31" s="255" t="s">
        <v>3326</v>
      </c>
      <c r="AQ31" s="255" t="s">
        <v>3324</v>
      </c>
      <c r="AR31" s="255" t="s">
        <v>3326</v>
      </c>
      <c r="AS31" s="255" t="s">
        <v>3324</v>
      </c>
      <c r="AT31" s="255" t="s">
        <v>3324</v>
      </c>
      <c r="AU31" s="255" t="s">
        <v>3324</v>
      </c>
      <c r="AV31" s="255" t="s">
        <v>3326</v>
      </c>
      <c r="AW31" s="255" t="s">
        <v>3326</v>
      </c>
      <c r="AX31" s="255" t="s">
        <v>3324</v>
      </c>
      <c r="AY31" s="255" t="s">
        <v>3324</v>
      </c>
      <c r="AZ31" s="255" t="s">
        <v>3324</v>
      </c>
      <c r="BA31" s="255" t="s">
        <v>3324</v>
      </c>
      <c r="BB31" s="255" t="s">
        <v>3324</v>
      </c>
      <c r="BC31" s="255" t="s">
        <v>3324</v>
      </c>
      <c r="BD31" s="255" t="s">
        <v>3324</v>
      </c>
      <c r="BE31" s="255" t="s">
        <v>3324</v>
      </c>
      <c r="BF31" s="255" t="s">
        <v>3324</v>
      </c>
      <c r="BG31" s="255" t="s">
        <v>3324</v>
      </c>
      <c r="BH31" s="255" t="s">
        <v>3324</v>
      </c>
      <c r="BI31" s="255" t="s">
        <v>3324</v>
      </c>
      <c r="BJ31" s="255" t="s">
        <v>3326</v>
      </c>
      <c r="BK31" s="255" t="s">
        <v>3324</v>
      </c>
      <c r="BL31" s="255" t="s">
        <v>3327</v>
      </c>
      <c r="BM31" s="255" t="s">
        <v>3325</v>
      </c>
      <c r="BN31" s="255" t="s">
        <v>3325</v>
      </c>
      <c r="BO31" s="255" t="s">
        <v>3325</v>
      </c>
      <c r="BP31" s="255" t="s">
        <v>3325</v>
      </c>
      <c r="BQ31" s="255" t="s">
        <v>248</v>
      </c>
      <c r="BR31" s="255" t="s">
        <v>3324</v>
      </c>
      <c r="BS31" s="255" t="s">
        <v>3324</v>
      </c>
      <c r="BT31" s="255" t="s">
        <v>3324</v>
      </c>
      <c r="BU31" s="255" t="s">
        <v>3325</v>
      </c>
      <c r="BV31" s="255" t="s">
        <v>3324</v>
      </c>
      <c r="BW31" s="255" t="s">
        <v>3325</v>
      </c>
      <c r="BX31" s="255" t="s">
        <v>3324</v>
      </c>
      <c r="BY31" s="255" t="s">
        <v>3326</v>
      </c>
      <c r="BZ31" s="255" t="s">
        <v>3324</v>
      </c>
      <c r="CA31" s="255" t="s">
        <v>3324</v>
      </c>
      <c r="CB31" s="255" t="s">
        <v>3324</v>
      </c>
      <c r="CC31" s="255" t="s">
        <v>3324</v>
      </c>
      <c r="CD31" s="255" t="s">
        <v>3324</v>
      </c>
      <c r="CE31" s="255"/>
    </row>
    <row r="32" spans="1:83" ht="16">
      <c r="A32" s="1" t="s">
        <v>1020</v>
      </c>
      <c r="B32" s="255" t="s">
        <v>3327</v>
      </c>
      <c r="C32" s="255" t="s">
        <v>3326</v>
      </c>
      <c r="D32" s="255" t="s">
        <v>3324</v>
      </c>
      <c r="E32" s="255" t="s">
        <v>3327</v>
      </c>
      <c r="F32" s="255" t="s">
        <v>3327</v>
      </c>
      <c r="G32" s="255" t="s">
        <v>3326</v>
      </c>
      <c r="H32" s="255" t="s">
        <v>3327</v>
      </c>
      <c r="I32" s="255" t="s">
        <v>3326</v>
      </c>
      <c r="J32" s="255" t="s">
        <v>3327</v>
      </c>
      <c r="K32" s="255" t="s">
        <v>3327</v>
      </c>
      <c r="L32" s="255" t="s">
        <v>3325</v>
      </c>
      <c r="M32" s="255" t="s">
        <v>3327</v>
      </c>
      <c r="N32" s="255" t="s">
        <v>3327</v>
      </c>
      <c r="O32" s="255" t="s">
        <v>3326</v>
      </c>
      <c r="P32" s="255" t="s">
        <v>3326</v>
      </c>
      <c r="Q32" s="255" t="s">
        <v>3325</v>
      </c>
      <c r="R32" s="255" t="s">
        <v>3327</v>
      </c>
      <c r="S32" s="255" t="s">
        <v>3326</v>
      </c>
      <c r="T32" s="255" t="s">
        <v>3326</v>
      </c>
      <c r="U32" s="255" t="s">
        <v>3327</v>
      </c>
      <c r="V32" s="255" t="s">
        <v>3327</v>
      </c>
      <c r="W32" s="255" t="s">
        <v>3327</v>
      </c>
      <c r="X32" s="255" t="s">
        <v>3327</v>
      </c>
      <c r="Y32" s="255" t="s">
        <v>3327</v>
      </c>
      <c r="Z32" s="255" t="s">
        <v>3326</v>
      </c>
      <c r="AA32" s="255" t="s">
        <v>3327</v>
      </c>
      <c r="AB32" s="255" t="s">
        <v>3324</v>
      </c>
      <c r="AC32" s="255" t="s">
        <v>3324</v>
      </c>
      <c r="AD32" s="255" t="s">
        <v>248</v>
      </c>
      <c r="AE32" s="255" t="s">
        <v>3324</v>
      </c>
      <c r="AF32" s="255" t="s">
        <v>248</v>
      </c>
      <c r="AG32" s="255" t="s">
        <v>3324</v>
      </c>
      <c r="AH32" s="255" t="s">
        <v>3324</v>
      </c>
      <c r="AI32" s="255" t="s">
        <v>3324</v>
      </c>
      <c r="AJ32" s="255" t="s">
        <v>3324</v>
      </c>
      <c r="AK32" s="255" t="s">
        <v>3324</v>
      </c>
      <c r="AL32" s="255" t="s">
        <v>3326</v>
      </c>
      <c r="AM32" s="255" t="s">
        <v>3324</v>
      </c>
      <c r="AN32" s="255" t="s">
        <v>3324</v>
      </c>
      <c r="AO32" s="255" t="s">
        <v>3324</v>
      </c>
      <c r="AP32" s="255" t="s">
        <v>3326</v>
      </c>
      <c r="AQ32" s="255" t="s">
        <v>3324</v>
      </c>
      <c r="AR32" s="255" t="s">
        <v>3326</v>
      </c>
      <c r="AS32" s="255" t="s">
        <v>3324</v>
      </c>
      <c r="AT32" s="255" t="s">
        <v>3324</v>
      </c>
      <c r="AU32" s="255" t="s">
        <v>3324</v>
      </c>
      <c r="AV32" s="255" t="s">
        <v>3326</v>
      </c>
      <c r="AW32" s="255" t="s">
        <v>3326</v>
      </c>
      <c r="AX32" s="255" t="s">
        <v>3324</v>
      </c>
      <c r="AY32" s="255" t="s">
        <v>3324</v>
      </c>
      <c r="AZ32" s="255" t="s">
        <v>3324</v>
      </c>
      <c r="BA32" s="255" t="s">
        <v>3324</v>
      </c>
      <c r="BB32" s="255" t="s">
        <v>3324</v>
      </c>
      <c r="BC32" s="255" t="s">
        <v>3324</v>
      </c>
      <c r="BD32" s="255" t="s">
        <v>3324</v>
      </c>
      <c r="BE32" s="255" t="s">
        <v>3324</v>
      </c>
      <c r="BF32" s="255" t="s">
        <v>3324</v>
      </c>
      <c r="BG32" s="255" t="s">
        <v>3324</v>
      </c>
      <c r="BH32" s="255" t="s">
        <v>3324</v>
      </c>
      <c r="BI32" s="255" t="s">
        <v>3324</v>
      </c>
      <c r="BJ32" s="255" t="s">
        <v>3326</v>
      </c>
      <c r="BK32" s="255" t="s">
        <v>3324</v>
      </c>
      <c r="BL32" s="255" t="s">
        <v>3327</v>
      </c>
      <c r="BM32" s="255" t="s">
        <v>3325</v>
      </c>
      <c r="BN32" s="255" t="s">
        <v>3325</v>
      </c>
      <c r="BO32" s="255" t="s">
        <v>3325</v>
      </c>
      <c r="BP32" s="255" t="s">
        <v>3325</v>
      </c>
      <c r="BQ32" s="255" t="s">
        <v>248</v>
      </c>
      <c r="BR32" s="255" t="s">
        <v>3324</v>
      </c>
      <c r="BS32" s="255" t="s">
        <v>3324</v>
      </c>
      <c r="BT32" s="255" t="s">
        <v>3324</v>
      </c>
      <c r="BU32" s="255" t="s">
        <v>3325</v>
      </c>
      <c r="BV32" s="255" t="s">
        <v>3324</v>
      </c>
      <c r="BW32" s="255" t="s">
        <v>3325</v>
      </c>
      <c r="BX32" s="255" t="s">
        <v>3324</v>
      </c>
      <c r="BY32" s="255" t="s">
        <v>3326</v>
      </c>
      <c r="BZ32" s="255" t="s">
        <v>3324</v>
      </c>
      <c r="CA32" s="255" t="s">
        <v>3325</v>
      </c>
      <c r="CB32" s="255" t="s">
        <v>3325</v>
      </c>
      <c r="CC32" s="255" t="s">
        <v>3325</v>
      </c>
      <c r="CD32" s="255" t="s">
        <v>3325</v>
      </c>
      <c r="CE32" s="255"/>
    </row>
    <row r="33" spans="1:83" ht="16">
      <c r="A33" s="1" t="s">
        <v>448</v>
      </c>
      <c r="B33" s="255" t="s">
        <v>3327</v>
      </c>
      <c r="C33" s="255" t="s">
        <v>3326</v>
      </c>
      <c r="D33" s="255" t="s">
        <v>3324</v>
      </c>
      <c r="E33" s="255" t="s">
        <v>3327</v>
      </c>
      <c r="F33" s="255" t="s">
        <v>3327</v>
      </c>
      <c r="G33" s="255" t="s">
        <v>3326</v>
      </c>
      <c r="H33" s="255" t="s">
        <v>3327</v>
      </c>
      <c r="I33" s="255" t="s">
        <v>3326</v>
      </c>
      <c r="J33" s="255" t="s">
        <v>3327</v>
      </c>
      <c r="K33" s="255" t="s">
        <v>3327</v>
      </c>
      <c r="L33" s="255" t="s">
        <v>3325</v>
      </c>
      <c r="M33" s="255" t="s">
        <v>3327</v>
      </c>
      <c r="N33" s="255" t="s">
        <v>3327</v>
      </c>
      <c r="O33" s="255" t="s">
        <v>3326</v>
      </c>
      <c r="P33" s="255" t="s">
        <v>3326</v>
      </c>
      <c r="Q33" s="255" t="s">
        <v>3325</v>
      </c>
      <c r="R33" s="255" t="s">
        <v>3327</v>
      </c>
      <c r="S33" s="255" t="s">
        <v>3326</v>
      </c>
      <c r="T33" s="255" t="s">
        <v>3326</v>
      </c>
      <c r="U33" s="255" t="s">
        <v>3327</v>
      </c>
      <c r="V33" s="255" t="s">
        <v>3327</v>
      </c>
      <c r="W33" s="255" t="s">
        <v>3327</v>
      </c>
      <c r="X33" s="255" t="s">
        <v>3327</v>
      </c>
      <c r="Y33" s="255" t="s">
        <v>3327</v>
      </c>
      <c r="Z33" s="255" t="s">
        <v>3326</v>
      </c>
      <c r="AA33" s="255" t="s">
        <v>3327</v>
      </c>
      <c r="AB33" s="255" t="s">
        <v>3325</v>
      </c>
      <c r="AC33" s="255" t="s">
        <v>3324</v>
      </c>
      <c r="AD33" s="255" t="s">
        <v>248</v>
      </c>
      <c r="AE33" s="255" t="s">
        <v>3324</v>
      </c>
      <c r="AF33" s="255" t="s">
        <v>3324</v>
      </c>
      <c r="AG33" s="255" t="s">
        <v>3324</v>
      </c>
      <c r="AH33" s="255" t="s">
        <v>3324</v>
      </c>
      <c r="AI33" s="255" t="s">
        <v>3324</v>
      </c>
      <c r="AJ33" s="255" t="s">
        <v>3324</v>
      </c>
      <c r="AK33" s="255" t="s">
        <v>3324</v>
      </c>
      <c r="AL33" s="255" t="s">
        <v>3326</v>
      </c>
      <c r="AM33" s="255" t="s">
        <v>3324</v>
      </c>
      <c r="AN33" s="255" t="s">
        <v>3324</v>
      </c>
      <c r="AO33" s="255" t="s">
        <v>3324</v>
      </c>
      <c r="AP33" s="255" t="s">
        <v>3324</v>
      </c>
      <c r="AQ33" s="255" t="s">
        <v>3324</v>
      </c>
      <c r="AR33" s="255" t="s">
        <v>3326</v>
      </c>
      <c r="AS33" s="255" t="s">
        <v>3324</v>
      </c>
      <c r="AT33" s="255" t="s">
        <v>3324</v>
      </c>
      <c r="AU33" s="255" t="s">
        <v>3324</v>
      </c>
      <c r="AV33" s="255" t="s">
        <v>3326</v>
      </c>
      <c r="AW33" s="255" t="s">
        <v>3326</v>
      </c>
      <c r="AX33" s="255" t="s">
        <v>3324</v>
      </c>
      <c r="AY33" s="255" t="s">
        <v>3324</v>
      </c>
      <c r="AZ33" s="255" t="s">
        <v>3324</v>
      </c>
      <c r="BA33" s="255" t="s">
        <v>3324</v>
      </c>
      <c r="BB33" s="255" t="s">
        <v>3324</v>
      </c>
      <c r="BC33" s="255" t="s">
        <v>3324</v>
      </c>
      <c r="BD33" s="255" t="s">
        <v>3324</v>
      </c>
      <c r="BE33" s="255" t="s">
        <v>3324</v>
      </c>
      <c r="BF33" s="255" t="s">
        <v>3324</v>
      </c>
      <c r="BG33" s="255" t="s">
        <v>3324</v>
      </c>
      <c r="BH33" s="255" t="s">
        <v>3324</v>
      </c>
      <c r="BI33" s="255" t="s">
        <v>3324</v>
      </c>
      <c r="BJ33" s="255" t="s">
        <v>3326</v>
      </c>
      <c r="BK33" s="255" t="s">
        <v>3324</v>
      </c>
      <c r="BL33" s="255" t="s">
        <v>3327</v>
      </c>
      <c r="BM33" s="255" t="s">
        <v>3325</v>
      </c>
      <c r="BN33" s="255" t="s">
        <v>3325</v>
      </c>
      <c r="BO33" s="255" t="s">
        <v>3325</v>
      </c>
      <c r="BP33" s="255" t="s">
        <v>3325</v>
      </c>
      <c r="BQ33" s="255" t="s">
        <v>248</v>
      </c>
      <c r="BR33" s="255" t="s">
        <v>3324</v>
      </c>
      <c r="BS33" s="255" t="s">
        <v>3324</v>
      </c>
      <c r="BT33" s="255" t="s">
        <v>3324</v>
      </c>
      <c r="BU33" s="255" t="s">
        <v>3325</v>
      </c>
      <c r="BV33" s="255" t="s">
        <v>3324</v>
      </c>
      <c r="BW33" s="255" t="s">
        <v>3324</v>
      </c>
      <c r="BX33" s="255" t="s">
        <v>3324</v>
      </c>
      <c r="BY33" s="255" t="s">
        <v>3324</v>
      </c>
      <c r="BZ33" s="255" t="s">
        <v>3324</v>
      </c>
      <c r="CA33" s="255" t="s">
        <v>3324</v>
      </c>
      <c r="CB33" s="255" t="s">
        <v>3324</v>
      </c>
      <c r="CC33" s="255" t="s">
        <v>3324</v>
      </c>
      <c r="CD33" s="255" t="s">
        <v>3324</v>
      </c>
      <c r="CE33" s="255"/>
    </row>
    <row r="34" spans="1:83" ht="16">
      <c r="A34" s="1" t="s">
        <v>976</v>
      </c>
      <c r="B34" s="255" t="s">
        <v>3327</v>
      </c>
      <c r="C34" s="255" t="s">
        <v>3326</v>
      </c>
      <c r="D34" s="255" t="s">
        <v>3324</v>
      </c>
      <c r="E34" s="255" t="s">
        <v>3327</v>
      </c>
      <c r="F34" s="255" t="s">
        <v>3327</v>
      </c>
      <c r="G34" s="255" t="s">
        <v>3326</v>
      </c>
      <c r="H34" s="255" t="s">
        <v>3327</v>
      </c>
      <c r="I34" s="255" t="s">
        <v>3325</v>
      </c>
      <c r="J34" s="255" t="s">
        <v>3327</v>
      </c>
      <c r="K34" s="255" t="s">
        <v>3327</v>
      </c>
      <c r="L34" s="255" t="s">
        <v>3325</v>
      </c>
      <c r="M34" s="255" t="s">
        <v>3327</v>
      </c>
      <c r="N34" s="255" t="s">
        <v>3327</v>
      </c>
      <c r="O34" s="255" t="s">
        <v>3326</v>
      </c>
      <c r="P34" s="255" t="s">
        <v>3326</v>
      </c>
      <c r="Q34" s="255" t="s">
        <v>3325</v>
      </c>
      <c r="R34" s="255" t="s">
        <v>3327</v>
      </c>
      <c r="S34" s="255" t="s">
        <v>3326</v>
      </c>
      <c r="T34" s="255" t="s">
        <v>3326</v>
      </c>
      <c r="U34" s="255" t="s">
        <v>3327</v>
      </c>
      <c r="V34" s="255" t="s">
        <v>3327</v>
      </c>
      <c r="W34" s="255" t="s">
        <v>3327</v>
      </c>
      <c r="X34" s="255" t="s">
        <v>3327</v>
      </c>
      <c r="Y34" s="255" t="s">
        <v>3327</v>
      </c>
      <c r="Z34" s="255" t="s">
        <v>3326</v>
      </c>
      <c r="AA34" s="255" t="s">
        <v>3327</v>
      </c>
      <c r="AB34" s="255" t="s">
        <v>3324</v>
      </c>
      <c r="AC34" s="255" t="s">
        <v>3324</v>
      </c>
      <c r="AD34" s="255" t="s">
        <v>248</v>
      </c>
      <c r="AE34" s="255" t="s">
        <v>3324</v>
      </c>
      <c r="AF34" s="255" t="s">
        <v>3324</v>
      </c>
      <c r="AG34" s="255" t="s">
        <v>3324</v>
      </c>
      <c r="AH34" s="255" t="s">
        <v>3324</v>
      </c>
      <c r="AI34" s="255" t="s">
        <v>3324</v>
      </c>
      <c r="AJ34" s="255" t="s">
        <v>3324</v>
      </c>
      <c r="AK34" s="255" t="s">
        <v>3324</v>
      </c>
      <c r="AL34" s="255" t="s">
        <v>3326</v>
      </c>
      <c r="AM34" s="255" t="s">
        <v>3324</v>
      </c>
      <c r="AN34" s="255" t="s">
        <v>3324</v>
      </c>
      <c r="AO34" s="255" t="s">
        <v>3324</v>
      </c>
      <c r="AP34" s="255" t="s">
        <v>3326</v>
      </c>
      <c r="AQ34" s="255" t="s">
        <v>3324</v>
      </c>
      <c r="AR34" s="255" t="s">
        <v>3326</v>
      </c>
      <c r="AS34" s="255" t="s">
        <v>3326</v>
      </c>
      <c r="AT34" s="255" t="s">
        <v>3324</v>
      </c>
      <c r="AU34" s="255" t="s">
        <v>3324</v>
      </c>
      <c r="AV34" s="255" t="s">
        <v>3325</v>
      </c>
      <c r="AW34" s="255" t="s">
        <v>3326</v>
      </c>
      <c r="AX34" s="255" t="s">
        <v>3324</v>
      </c>
      <c r="AY34" s="255" t="s">
        <v>3324</v>
      </c>
      <c r="AZ34" s="255" t="s">
        <v>3324</v>
      </c>
      <c r="BA34" s="255" t="s">
        <v>3324</v>
      </c>
      <c r="BB34" s="255" t="s">
        <v>3326</v>
      </c>
      <c r="BC34" s="255" t="s">
        <v>3324</v>
      </c>
      <c r="BD34" s="255" t="s">
        <v>3326</v>
      </c>
      <c r="BE34" s="255" t="s">
        <v>3324</v>
      </c>
      <c r="BF34" s="255" t="s">
        <v>3326</v>
      </c>
      <c r="BG34" s="255" t="s">
        <v>3326</v>
      </c>
      <c r="BH34" s="255" t="s">
        <v>3324</v>
      </c>
      <c r="BI34" s="255" t="s">
        <v>3326</v>
      </c>
      <c r="BJ34" s="255" t="s">
        <v>3326</v>
      </c>
      <c r="BK34" s="255" t="s">
        <v>3324</v>
      </c>
      <c r="BL34" s="255" t="s">
        <v>3327</v>
      </c>
      <c r="BM34" s="255" t="s">
        <v>3325</v>
      </c>
      <c r="BN34" s="255" t="s">
        <v>3325</v>
      </c>
      <c r="BO34" s="255" t="s">
        <v>3325</v>
      </c>
      <c r="BP34" s="255" t="s">
        <v>3325</v>
      </c>
      <c r="BQ34" s="255" t="s">
        <v>248</v>
      </c>
      <c r="BR34" s="255" t="s">
        <v>3324</v>
      </c>
      <c r="BS34" s="255" t="s">
        <v>3324</v>
      </c>
      <c r="BT34" s="255" t="s">
        <v>3324</v>
      </c>
      <c r="BU34" s="255" t="s">
        <v>3325</v>
      </c>
      <c r="BV34" s="255" t="s">
        <v>3324</v>
      </c>
      <c r="BW34" s="255" t="s">
        <v>3327</v>
      </c>
      <c r="BX34" s="255" t="s">
        <v>3324</v>
      </c>
      <c r="BY34" s="255" t="s">
        <v>3326</v>
      </c>
      <c r="BZ34" s="255" t="s">
        <v>3324</v>
      </c>
      <c r="CA34" s="255" t="s">
        <v>3325</v>
      </c>
      <c r="CB34" s="255" t="s">
        <v>3325</v>
      </c>
      <c r="CC34" s="255" t="s">
        <v>3325</v>
      </c>
      <c r="CD34" s="255" t="s">
        <v>3325</v>
      </c>
      <c r="CE34" s="255"/>
    </row>
    <row r="35" spans="1:83" ht="16">
      <c r="A35" s="1" t="s">
        <v>97</v>
      </c>
      <c r="B35" s="255" t="s">
        <v>3327</v>
      </c>
      <c r="C35" s="255" t="s">
        <v>3326</v>
      </c>
      <c r="D35" s="255" t="s">
        <v>3327</v>
      </c>
      <c r="E35" s="255" t="s">
        <v>3327</v>
      </c>
      <c r="F35" s="255" t="s">
        <v>3327</v>
      </c>
      <c r="G35" s="255" t="s">
        <v>3327</v>
      </c>
      <c r="H35" s="255" t="s">
        <v>3327</v>
      </c>
      <c r="I35" s="255" t="s">
        <v>3325</v>
      </c>
      <c r="J35" s="255" t="s">
        <v>3327</v>
      </c>
      <c r="K35" s="255" t="s">
        <v>3327</v>
      </c>
      <c r="L35" s="255" t="s">
        <v>3325</v>
      </c>
      <c r="M35" s="255" t="s">
        <v>3327</v>
      </c>
      <c r="N35" s="255" t="s">
        <v>3327</v>
      </c>
      <c r="O35" s="255" t="s">
        <v>3326</v>
      </c>
      <c r="P35" s="255" t="s">
        <v>3326</v>
      </c>
      <c r="Q35" s="255" t="s">
        <v>3325</v>
      </c>
      <c r="R35" s="255" t="s">
        <v>3327</v>
      </c>
      <c r="S35" s="255" t="s">
        <v>3326</v>
      </c>
      <c r="T35" s="255" t="s">
        <v>3326</v>
      </c>
      <c r="U35" s="255" t="s">
        <v>3327</v>
      </c>
      <c r="V35" s="255" t="s">
        <v>3327</v>
      </c>
      <c r="W35" s="255" t="s">
        <v>3327</v>
      </c>
      <c r="X35" s="255" t="s">
        <v>3327</v>
      </c>
      <c r="Y35" s="255" t="s">
        <v>3327</v>
      </c>
      <c r="Z35" s="255" t="s">
        <v>3326</v>
      </c>
      <c r="AA35" s="255" t="s">
        <v>3327</v>
      </c>
      <c r="AB35" s="255" t="s">
        <v>3324</v>
      </c>
      <c r="AC35" s="255" t="s">
        <v>3324</v>
      </c>
      <c r="AD35" s="255" t="s">
        <v>248</v>
      </c>
      <c r="AE35" s="255" t="s">
        <v>3326</v>
      </c>
      <c r="AF35" s="255" t="s">
        <v>3326</v>
      </c>
      <c r="AG35" s="255" t="s">
        <v>3326</v>
      </c>
      <c r="AH35" s="255" t="s">
        <v>3326</v>
      </c>
      <c r="AI35" s="255" t="s">
        <v>3326</v>
      </c>
      <c r="AJ35" s="255" t="s">
        <v>3326</v>
      </c>
      <c r="AK35" s="255" t="s">
        <v>3326</v>
      </c>
      <c r="AL35" s="255" t="s">
        <v>3326</v>
      </c>
      <c r="AM35" s="255" t="s">
        <v>3324</v>
      </c>
      <c r="AN35" s="255" t="s">
        <v>3324</v>
      </c>
      <c r="AO35" s="255" t="s">
        <v>3324</v>
      </c>
      <c r="AP35" s="255" t="s">
        <v>3326</v>
      </c>
      <c r="AQ35" s="255" t="s">
        <v>3324</v>
      </c>
      <c r="AR35" s="255" t="s">
        <v>3326</v>
      </c>
      <c r="AS35" s="255" t="s">
        <v>3324</v>
      </c>
      <c r="AT35" s="255" t="s">
        <v>3324</v>
      </c>
      <c r="AU35" s="255" t="s">
        <v>3324</v>
      </c>
      <c r="AV35" s="255" t="s">
        <v>3326</v>
      </c>
      <c r="AW35" s="255" t="s">
        <v>3326</v>
      </c>
      <c r="AX35" s="255" t="s">
        <v>3324</v>
      </c>
      <c r="AY35" s="255" t="s">
        <v>3324</v>
      </c>
      <c r="AZ35" s="255" t="s">
        <v>3324</v>
      </c>
      <c r="BA35" s="255" t="s">
        <v>3324</v>
      </c>
      <c r="BB35" s="255" t="s">
        <v>3325</v>
      </c>
      <c r="BC35" s="255" t="s">
        <v>3324</v>
      </c>
      <c r="BD35" s="255" t="s">
        <v>3324</v>
      </c>
      <c r="BE35" s="255" t="s">
        <v>3324</v>
      </c>
      <c r="BF35" s="255" t="s">
        <v>3324</v>
      </c>
      <c r="BG35" s="255" t="s">
        <v>3324</v>
      </c>
      <c r="BH35" s="255" t="s">
        <v>3324</v>
      </c>
      <c r="BI35" s="255" t="s">
        <v>3324</v>
      </c>
      <c r="BJ35" s="255" t="s">
        <v>3326</v>
      </c>
      <c r="BK35" s="255" t="s">
        <v>3324</v>
      </c>
      <c r="BL35" s="255" t="s">
        <v>3327</v>
      </c>
      <c r="BM35" s="255" t="s">
        <v>3325</v>
      </c>
      <c r="BN35" s="255" t="s">
        <v>3325</v>
      </c>
      <c r="BO35" s="255" t="s">
        <v>3325</v>
      </c>
      <c r="BP35" s="255" t="s">
        <v>3325</v>
      </c>
      <c r="BQ35" s="255" t="s">
        <v>248</v>
      </c>
      <c r="BR35" s="255" t="s">
        <v>3324</v>
      </c>
      <c r="BS35" s="255" t="s">
        <v>3324</v>
      </c>
      <c r="BT35" s="255" t="s">
        <v>3324</v>
      </c>
      <c r="BU35" s="255" t="s">
        <v>3325</v>
      </c>
      <c r="BV35" s="255" t="s">
        <v>3324</v>
      </c>
      <c r="BW35" s="255" t="s">
        <v>3325</v>
      </c>
      <c r="BX35" s="255" t="s">
        <v>3324</v>
      </c>
      <c r="BY35" s="255" t="s">
        <v>3326</v>
      </c>
      <c r="BZ35" s="255" t="s">
        <v>3324</v>
      </c>
      <c r="CA35" s="255" t="s">
        <v>3325</v>
      </c>
      <c r="CB35" s="255" t="s">
        <v>3325</v>
      </c>
      <c r="CC35" s="255" t="s">
        <v>3325</v>
      </c>
      <c r="CD35" s="255" t="s">
        <v>3325</v>
      </c>
      <c r="CE35" s="255"/>
    </row>
    <row r="36" spans="1:83" ht="16">
      <c r="A36" s="1" t="s">
        <v>71</v>
      </c>
      <c r="B36" s="255" t="s">
        <v>3327</v>
      </c>
      <c r="C36" s="255" t="s">
        <v>3326</v>
      </c>
      <c r="D36" s="255" t="s">
        <v>3327</v>
      </c>
      <c r="E36" s="255" t="s">
        <v>3327</v>
      </c>
      <c r="F36" s="255" t="s">
        <v>3327</v>
      </c>
      <c r="G36" s="255" t="s">
        <v>3327</v>
      </c>
      <c r="H36" s="255" t="s">
        <v>3327</v>
      </c>
      <c r="I36" s="255" t="s">
        <v>3325</v>
      </c>
      <c r="J36" s="255" t="s">
        <v>3327</v>
      </c>
      <c r="K36" s="255" t="s">
        <v>3327</v>
      </c>
      <c r="L36" s="255" t="s">
        <v>3325</v>
      </c>
      <c r="M36" s="255" t="s">
        <v>3327</v>
      </c>
      <c r="N36" s="255" t="s">
        <v>3327</v>
      </c>
      <c r="O36" s="255" t="s">
        <v>3326</v>
      </c>
      <c r="P36" s="255" t="s">
        <v>3326</v>
      </c>
      <c r="Q36" s="255" t="s">
        <v>3325</v>
      </c>
      <c r="R36" s="255" t="s">
        <v>3327</v>
      </c>
      <c r="S36" s="255" t="s">
        <v>3326</v>
      </c>
      <c r="T36" s="255" t="s">
        <v>3326</v>
      </c>
      <c r="U36" s="255" t="s">
        <v>3327</v>
      </c>
      <c r="V36" s="255" t="s">
        <v>3327</v>
      </c>
      <c r="W36" s="255" t="s">
        <v>3327</v>
      </c>
      <c r="X36" s="255" t="s">
        <v>3327</v>
      </c>
      <c r="Y36" s="255" t="s">
        <v>3327</v>
      </c>
      <c r="Z36" s="255" t="s">
        <v>3326</v>
      </c>
      <c r="AA36" s="255" t="s">
        <v>3327</v>
      </c>
      <c r="AB36" s="255" t="s">
        <v>3327</v>
      </c>
      <c r="AC36" s="255" t="s">
        <v>3324</v>
      </c>
      <c r="AD36" s="255" t="s">
        <v>3327</v>
      </c>
      <c r="AE36" s="255" t="s">
        <v>3325</v>
      </c>
      <c r="AF36" s="255" t="s">
        <v>3326</v>
      </c>
      <c r="AG36" s="255" t="s">
        <v>3326</v>
      </c>
      <c r="AH36" s="255" t="s">
        <v>3326</v>
      </c>
      <c r="AI36" s="255" t="s">
        <v>3326</v>
      </c>
      <c r="AJ36" s="255" t="s">
        <v>3326</v>
      </c>
      <c r="AK36" s="255" t="s">
        <v>3326</v>
      </c>
      <c r="AL36" s="255" t="s">
        <v>3326</v>
      </c>
      <c r="AM36" s="255" t="s">
        <v>3324</v>
      </c>
      <c r="AN36" s="255" t="s">
        <v>3324</v>
      </c>
      <c r="AO36" s="255" t="s">
        <v>3324</v>
      </c>
      <c r="AP36" s="255" t="s">
        <v>3327</v>
      </c>
      <c r="AQ36" s="255" t="s">
        <v>3324</v>
      </c>
      <c r="AR36" s="255" t="s">
        <v>3326</v>
      </c>
      <c r="AS36" s="255" t="s">
        <v>3324</v>
      </c>
      <c r="AT36" s="255" t="s">
        <v>3324</v>
      </c>
      <c r="AU36" s="255" t="s">
        <v>3324</v>
      </c>
      <c r="AV36" s="255" t="s">
        <v>3326</v>
      </c>
      <c r="AW36" s="255" t="s">
        <v>3326</v>
      </c>
      <c r="AX36" s="255" t="s">
        <v>3324</v>
      </c>
      <c r="AY36" s="255" t="s">
        <v>3324</v>
      </c>
      <c r="AZ36" s="255" t="s">
        <v>3324</v>
      </c>
      <c r="BA36" s="255" t="s">
        <v>3324</v>
      </c>
      <c r="BB36" s="255" t="s">
        <v>3325</v>
      </c>
      <c r="BC36" s="255" t="s">
        <v>3324</v>
      </c>
      <c r="BD36" s="255" t="s">
        <v>3324</v>
      </c>
      <c r="BE36" s="255" t="s">
        <v>3324</v>
      </c>
      <c r="BF36" s="255" t="s">
        <v>3324</v>
      </c>
      <c r="BG36" s="255" t="s">
        <v>3324</v>
      </c>
      <c r="BH36" s="255" t="s">
        <v>3324</v>
      </c>
      <c r="BI36" s="255" t="s">
        <v>3324</v>
      </c>
      <c r="BJ36" s="255" t="s">
        <v>3326</v>
      </c>
      <c r="BK36" s="255" t="s">
        <v>3324</v>
      </c>
      <c r="BL36" s="255" t="s">
        <v>3327</v>
      </c>
      <c r="BM36" s="255" t="s">
        <v>3325</v>
      </c>
      <c r="BN36" s="255" t="s">
        <v>3325</v>
      </c>
      <c r="BO36" s="255" t="s">
        <v>3325</v>
      </c>
      <c r="BP36" s="255" t="s">
        <v>3325</v>
      </c>
      <c r="BQ36" s="255" t="s">
        <v>248</v>
      </c>
      <c r="BR36" s="255" t="s">
        <v>3324</v>
      </c>
      <c r="BS36" s="255" t="s">
        <v>3324</v>
      </c>
      <c r="BT36" s="255" t="s">
        <v>3324</v>
      </c>
      <c r="BU36" s="255" t="s">
        <v>3325</v>
      </c>
      <c r="BV36" s="255" t="s">
        <v>3324</v>
      </c>
      <c r="BW36" s="255" t="s">
        <v>3325</v>
      </c>
      <c r="BX36" s="255" t="s">
        <v>3324</v>
      </c>
      <c r="BY36" s="255" t="s">
        <v>3326</v>
      </c>
      <c r="BZ36" s="255" t="s">
        <v>3324</v>
      </c>
      <c r="CA36" s="255" t="s">
        <v>3325</v>
      </c>
      <c r="CB36" s="255" t="s">
        <v>3325</v>
      </c>
      <c r="CC36" s="255" t="s">
        <v>3325</v>
      </c>
      <c r="CD36" s="255" t="s">
        <v>3325</v>
      </c>
      <c r="CE36" s="255"/>
    </row>
    <row r="37" spans="1:83" ht="16">
      <c r="A37" s="1" t="s">
        <v>123</v>
      </c>
      <c r="B37" s="255" t="s">
        <v>3327</v>
      </c>
      <c r="C37" s="255" t="s">
        <v>3326</v>
      </c>
      <c r="D37" s="255" t="s">
        <v>3324</v>
      </c>
      <c r="E37" s="255" t="s">
        <v>3327</v>
      </c>
      <c r="F37" s="255" t="s">
        <v>3327</v>
      </c>
      <c r="G37" s="255" t="s">
        <v>3327</v>
      </c>
      <c r="H37" s="255" t="s">
        <v>3327</v>
      </c>
      <c r="I37" s="255" t="s">
        <v>3325</v>
      </c>
      <c r="J37" s="255" t="s">
        <v>3327</v>
      </c>
      <c r="K37" s="255" t="s">
        <v>3327</v>
      </c>
      <c r="L37" s="255" t="s">
        <v>3325</v>
      </c>
      <c r="M37" s="255" t="s">
        <v>3327</v>
      </c>
      <c r="N37" s="255" t="s">
        <v>3327</v>
      </c>
      <c r="O37" s="255" t="s">
        <v>3326</v>
      </c>
      <c r="P37" s="255" t="s">
        <v>3326</v>
      </c>
      <c r="Q37" s="255" t="s">
        <v>3325</v>
      </c>
      <c r="R37" s="255" t="s">
        <v>3327</v>
      </c>
      <c r="S37" s="255" t="s">
        <v>3326</v>
      </c>
      <c r="T37" s="255" t="s">
        <v>3326</v>
      </c>
      <c r="U37" s="255" t="s">
        <v>3327</v>
      </c>
      <c r="V37" s="255" t="s">
        <v>3327</v>
      </c>
      <c r="W37" s="255" t="s">
        <v>3327</v>
      </c>
      <c r="X37" s="255" t="s">
        <v>3327</v>
      </c>
      <c r="Y37" s="255" t="s">
        <v>3327</v>
      </c>
      <c r="Z37" s="255" t="s">
        <v>3326</v>
      </c>
      <c r="AA37" s="255" t="s">
        <v>3327</v>
      </c>
      <c r="AB37" s="255" t="s">
        <v>3327</v>
      </c>
      <c r="AC37" s="255" t="s">
        <v>3324</v>
      </c>
      <c r="AD37" s="255" t="s">
        <v>3327</v>
      </c>
      <c r="AE37" s="255" t="s">
        <v>3326</v>
      </c>
      <c r="AF37" s="255" t="s">
        <v>3326</v>
      </c>
      <c r="AG37" s="255" t="s">
        <v>3326</v>
      </c>
      <c r="AH37" s="255" t="s">
        <v>3326</v>
      </c>
      <c r="AI37" s="255" t="s">
        <v>3326</v>
      </c>
      <c r="AJ37" s="255" t="s">
        <v>3326</v>
      </c>
      <c r="AK37" s="255" t="s">
        <v>3326</v>
      </c>
      <c r="AL37" s="255" t="s">
        <v>3326</v>
      </c>
      <c r="AM37" s="255" t="s">
        <v>3324</v>
      </c>
      <c r="AN37" s="255" t="s">
        <v>3324</v>
      </c>
      <c r="AO37" s="255" t="s">
        <v>3324</v>
      </c>
      <c r="AP37" s="255" t="s">
        <v>3327</v>
      </c>
      <c r="AQ37" s="255" t="s">
        <v>3324</v>
      </c>
      <c r="AR37" s="255" t="s">
        <v>3326</v>
      </c>
      <c r="AS37" s="255" t="s">
        <v>3324</v>
      </c>
      <c r="AT37" s="255" t="s">
        <v>3324</v>
      </c>
      <c r="AU37" s="255" t="s">
        <v>3324</v>
      </c>
      <c r="AV37" s="255" t="s">
        <v>3326</v>
      </c>
      <c r="AW37" s="255" t="s">
        <v>3326</v>
      </c>
      <c r="AX37" s="255" t="s">
        <v>3324</v>
      </c>
      <c r="AY37" s="255" t="s">
        <v>3324</v>
      </c>
      <c r="AZ37" s="255" t="s">
        <v>3324</v>
      </c>
      <c r="BA37" s="255" t="s">
        <v>3324</v>
      </c>
      <c r="BB37" s="255" t="s">
        <v>3326</v>
      </c>
      <c r="BC37" s="255" t="s">
        <v>3324</v>
      </c>
      <c r="BD37" s="255" t="s">
        <v>3324</v>
      </c>
      <c r="BE37" s="255" t="s">
        <v>3324</v>
      </c>
      <c r="BF37" s="255" t="s">
        <v>3324</v>
      </c>
      <c r="BG37" s="255" t="s">
        <v>3324</v>
      </c>
      <c r="BH37" s="255" t="s">
        <v>3324</v>
      </c>
      <c r="BI37" s="255" t="s">
        <v>3324</v>
      </c>
      <c r="BJ37" s="255" t="s">
        <v>3326</v>
      </c>
      <c r="BK37" s="255" t="s">
        <v>3324</v>
      </c>
      <c r="BL37" s="255" t="s">
        <v>3327</v>
      </c>
      <c r="BM37" s="255" t="s">
        <v>3325</v>
      </c>
      <c r="BN37" s="255" t="s">
        <v>3325</v>
      </c>
      <c r="BO37" s="255" t="s">
        <v>3325</v>
      </c>
      <c r="BP37" s="255" t="s">
        <v>3325</v>
      </c>
      <c r="BQ37" s="255" t="s">
        <v>248</v>
      </c>
      <c r="BR37" s="255" t="s">
        <v>3326</v>
      </c>
      <c r="BS37" s="255" t="s">
        <v>3326</v>
      </c>
      <c r="BT37" s="255" t="s">
        <v>3326</v>
      </c>
      <c r="BU37" s="255" t="s">
        <v>3325</v>
      </c>
      <c r="BV37" s="255" t="s">
        <v>3324</v>
      </c>
      <c r="BW37" s="255" t="s">
        <v>3325</v>
      </c>
      <c r="BX37" s="255" t="s">
        <v>3324</v>
      </c>
      <c r="BY37" s="255" t="s">
        <v>3326</v>
      </c>
      <c r="BZ37" s="255" t="s">
        <v>3324</v>
      </c>
      <c r="CA37" s="255" t="s">
        <v>3325</v>
      </c>
      <c r="CB37" s="255" t="s">
        <v>3325</v>
      </c>
      <c r="CC37" s="255" t="s">
        <v>3325</v>
      </c>
      <c r="CD37" s="255" t="s">
        <v>3325</v>
      </c>
      <c r="CE37" s="255"/>
    </row>
    <row r="38" spans="1:83" ht="16">
      <c r="A38" s="1" t="s">
        <v>149</v>
      </c>
      <c r="B38" s="255" t="s">
        <v>3327</v>
      </c>
      <c r="C38" s="255" t="s">
        <v>3326</v>
      </c>
      <c r="D38" s="255" t="s">
        <v>3324</v>
      </c>
      <c r="E38" s="255" t="s">
        <v>3327</v>
      </c>
      <c r="F38" s="255" t="s">
        <v>3327</v>
      </c>
      <c r="G38" s="255" t="s">
        <v>3327</v>
      </c>
      <c r="H38" s="255" t="s">
        <v>3327</v>
      </c>
      <c r="I38" s="255" t="s">
        <v>3325</v>
      </c>
      <c r="J38" s="255" t="s">
        <v>3327</v>
      </c>
      <c r="K38" s="255" t="s">
        <v>3327</v>
      </c>
      <c r="L38" s="255" t="s">
        <v>3325</v>
      </c>
      <c r="M38" s="255" t="s">
        <v>3327</v>
      </c>
      <c r="N38" s="255" t="s">
        <v>3327</v>
      </c>
      <c r="O38" s="255" t="s">
        <v>3326</v>
      </c>
      <c r="P38" s="255" t="s">
        <v>3326</v>
      </c>
      <c r="Q38" s="255" t="s">
        <v>3325</v>
      </c>
      <c r="R38" s="255" t="s">
        <v>3327</v>
      </c>
      <c r="S38" s="255" t="s">
        <v>3326</v>
      </c>
      <c r="T38" s="255" t="s">
        <v>3326</v>
      </c>
      <c r="U38" s="255" t="s">
        <v>3327</v>
      </c>
      <c r="V38" s="255" t="s">
        <v>3327</v>
      </c>
      <c r="W38" s="255" t="s">
        <v>3327</v>
      </c>
      <c r="X38" s="255" t="s">
        <v>3327</v>
      </c>
      <c r="Y38" s="255" t="s">
        <v>3327</v>
      </c>
      <c r="Z38" s="255" t="s">
        <v>3326</v>
      </c>
      <c r="AA38" s="255" t="s">
        <v>3327</v>
      </c>
      <c r="AB38" s="255" t="s">
        <v>3324</v>
      </c>
      <c r="AC38" s="255" t="s">
        <v>3324</v>
      </c>
      <c r="AD38" s="255" t="s">
        <v>248</v>
      </c>
      <c r="AE38" s="255" t="s">
        <v>3324</v>
      </c>
      <c r="AF38" s="255" t="s">
        <v>3324</v>
      </c>
      <c r="AG38" s="255" t="s">
        <v>3324</v>
      </c>
      <c r="AH38" s="255" t="s">
        <v>3324</v>
      </c>
      <c r="AI38" s="255" t="s">
        <v>3324</v>
      </c>
      <c r="AJ38" s="255" t="s">
        <v>3324</v>
      </c>
      <c r="AK38" s="255" t="s">
        <v>3324</v>
      </c>
      <c r="AL38" s="255" t="s">
        <v>3326</v>
      </c>
      <c r="AM38" s="255" t="s">
        <v>3324</v>
      </c>
      <c r="AN38" s="255" t="s">
        <v>3324</v>
      </c>
      <c r="AO38" s="255" t="s">
        <v>3326</v>
      </c>
      <c r="AP38" s="255" t="s">
        <v>3324</v>
      </c>
      <c r="AQ38" s="255" t="s">
        <v>3324</v>
      </c>
      <c r="AR38" s="255" t="s">
        <v>3326</v>
      </c>
      <c r="AS38" s="255" t="s">
        <v>3324</v>
      </c>
      <c r="AT38" s="255" t="s">
        <v>3324</v>
      </c>
      <c r="AU38" s="255" t="s">
        <v>3324</v>
      </c>
      <c r="AV38" s="255" t="s">
        <v>3326</v>
      </c>
      <c r="AW38" s="255" t="s">
        <v>3326</v>
      </c>
      <c r="AX38" s="255" t="s">
        <v>3324</v>
      </c>
      <c r="AY38" s="255" t="s">
        <v>3324</v>
      </c>
      <c r="AZ38" s="255" t="s">
        <v>3324</v>
      </c>
      <c r="BA38" s="255" t="s">
        <v>3324</v>
      </c>
      <c r="BB38" s="255" t="s">
        <v>3325</v>
      </c>
      <c r="BC38" s="255" t="s">
        <v>3324</v>
      </c>
      <c r="BD38" s="255" t="s">
        <v>3324</v>
      </c>
      <c r="BE38" s="255" t="s">
        <v>3324</v>
      </c>
      <c r="BF38" s="255" t="s">
        <v>3324</v>
      </c>
      <c r="BG38" s="255" t="s">
        <v>3324</v>
      </c>
      <c r="BH38" s="255" t="s">
        <v>3324</v>
      </c>
      <c r="BI38" s="255" t="s">
        <v>3324</v>
      </c>
      <c r="BJ38" s="255" t="s">
        <v>3326</v>
      </c>
      <c r="BK38" s="255" t="s">
        <v>3324</v>
      </c>
      <c r="BL38" s="255" t="s">
        <v>3327</v>
      </c>
      <c r="BM38" s="255" t="s">
        <v>3325</v>
      </c>
      <c r="BN38" s="255" t="s">
        <v>3325</v>
      </c>
      <c r="BO38" s="255" t="s">
        <v>3325</v>
      </c>
      <c r="BP38" s="255" t="s">
        <v>3325</v>
      </c>
      <c r="BQ38" s="255" t="s">
        <v>248</v>
      </c>
      <c r="BR38" s="255" t="s">
        <v>3326</v>
      </c>
      <c r="BS38" s="255" t="s">
        <v>3326</v>
      </c>
      <c r="BT38" s="255" t="s">
        <v>3326</v>
      </c>
      <c r="BU38" s="255" t="s">
        <v>3325</v>
      </c>
      <c r="BV38" s="255" t="s">
        <v>3324</v>
      </c>
      <c r="BW38" s="255" t="s">
        <v>3325</v>
      </c>
      <c r="BX38" s="255" t="s">
        <v>3324</v>
      </c>
      <c r="BY38" s="255" t="s">
        <v>3326</v>
      </c>
      <c r="BZ38" s="255" t="s">
        <v>3324</v>
      </c>
      <c r="CA38" s="255" t="s">
        <v>3325</v>
      </c>
      <c r="CB38" s="255" t="s">
        <v>3325</v>
      </c>
      <c r="CC38" s="255" t="s">
        <v>3325</v>
      </c>
      <c r="CD38" s="255" t="s">
        <v>3325</v>
      </c>
      <c r="CE38" s="255"/>
    </row>
    <row r="39" spans="1:83" ht="16">
      <c r="A39" s="1" t="s">
        <v>158</v>
      </c>
      <c r="B39" s="255" t="s">
        <v>3327</v>
      </c>
      <c r="C39" s="255" t="s">
        <v>3326</v>
      </c>
      <c r="D39" s="255" t="s">
        <v>3324</v>
      </c>
      <c r="E39" s="255" t="s">
        <v>3327</v>
      </c>
      <c r="F39" s="255" t="s">
        <v>3327</v>
      </c>
      <c r="G39" s="255" t="s">
        <v>3324</v>
      </c>
      <c r="H39" s="255" t="s">
        <v>3327</v>
      </c>
      <c r="I39" s="255" t="s">
        <v>3325</v>
      </c>
      <c r="J39" s="255" t="s">
        <v>3327</v>
      </c>
      <c r="K39" s="255" t="s">
        <v>3327</v>
      </c>
      <c r="L39" s="255" t="s">
        <v>3325</v>
      </c>
      <c r="M39" s="255" t="s">
        <v>3327</v>
      </c>
      <c r="N39" s="255" t="s">
        <v>3327</v>
      </c>
      <c r="O39" s="255" t="s">
        <v>3326</v>
      </c>
      <c r="P39" s="255" t="s">
        <v>3326</v>
      </c>
      <c r="Q39" s="255" t="s">
        <v>3325</v>
      </c>
      <c r="R39" s="255" t="s">
        <v>3327</v>
      </c>
      <c r="S39" s="255" t="s">
        <v>3326</v>
      </c>
      <c r="T39" s="255" t="s">
        <v>3326</v>
      </c>
      <c r="U39" s="255" t="s">
        <v>3327</v>
      </c>
      <c r="V39" s="255" t="s">
        <v>3327</v>
      </c>
      <c r="W39" s="255" t="s">
        <v>3327</v>
      </c>
      <c r="X39" s="255" t="s">
        <v>3327</v>
      </c>
      <c r="Y39" s="255" t="s">
        <v>3327</v>
      </c>
      <c r="Z39" s="255" t="s">
        <v>3326</v>
      </c>
      <c r="AA39" s="255" t="s">
        <v>3327</v>
      </c>
      <c r="AB39" s="255" t="s">
        <v>3327</v>
      </c>
      <c r="AC39" s="255" t="s">
        <v>3326</v>
      </c>
      <c r="AD39" s="255" t="s">
        <v>248</v>
      </c>
      <c r="AE39" s="255" t="s">
        <v>3326</v>
      </c>
      <c r="AF39" s="255" t="s">
        <v>3326</v>
      </c>
      <c r="AG39" s="255" t="s">
        <v>3326</v>
      </c>
      <c r="AH39" s="255" t="s">
        <v>3326</v>
      </c>
      <c r="AI39" s="255" t="s">
        <v>3326</v>
      </c>
      <c r="AJ39" s="255" t="s">
        <v>3326</v>
      </c>
      <c r="AK39" s="255" t="s">
        <v>3326</v>
      </c>
      <c r="AL39" s="255" t="s">
        <v>3326</v>
      </c>
      <c r="AM39" s="255" t="s">
        <v>3324</v>
      </c>
      <c r="AN39" s="255" t="s">
        <v>3324</v>
      </c>
      <c r="AO39" s="255" t="s">
        <v>3324</v>
      </c>
      <c r="AP39" s="255" t="s">
        <v>3327</v>
      </c>
      <c r="AQ39" s="255" t="s">
        <v>3324</v>
      </c>
      <c r="AR39" s="255" t="s">
        <v>3326</v>
      </c>
      <c r="AS39" s="255" t="s">
        <v>3324</v>
      </c>
      <c r="AT39" s="255" t="s">
        <v>3324</v>
      </c>
      <c r="AU39" s="255" t="s">
        <v>3324</v>
      </c>
      <c r="AV39" s="255" t="s">
        <v>3326</v>
      </c>
      <c r="AW39" s="255" t="s">
        <v>3326</v>
      </c>
      <c r="AX39" s="255" t="s">
        <v>3324</v>
      </c>
      <c r="AY39" s="255" t="s">
        <v>3324</v>
      </c>
      <c r="AZ39" s="255" t="s">
        <v>3324</v>
      </c>
      <c r="BA39" s="255" t="s">
        <v>3324</v>
      </c>
      <c r="BB39" s="255" t="s">
        <v>3324</v>
      </c>
      <c r="BC39" s="255" t="s">
        <v>3324</v>
      </c>
      <c r="BD39" s="255" t="s">
        <v>3324</v>
      </c>
      <c r="BE39" s="255" t="s">
        <v>3324</v>
      </c>
      <c r="BF39" s="255" t="s">
        <v>3324</v>
      </c>
      <c r="BG39" s="255" t="s">
        <v>3324</v>
      </c>
      <c r="BH39" s="255" t="s">
        <v>3324</v>
      </c>
      <c r="BI39" s="255" t="s">
        <v>3324</v>
      </c>
      <c r="BJ39" s="255" t="s">
        <v>3326</v>
      </c>
      <c r="BK39" s="255" t="s">
        <v>3324</v>
      </c>
      <c r="BL39" s="255" t="s">
        <v>3327</v>
      </c>
      <c r="BM39" s="255" t="s">
        <v>3325</v>
      </c>
      <c r="BN39" s="255" t="s">
        <v>3325</v>
      </c>
      <c r="BO39" s="255" t="s">
        <v>3325</v>
      </c>
      <c r="BP39" s="255" t="s">
        <v>3325</v>
      </c>
      <c r="BQ39" s="255" t="s">
        <v>248</v>
      </c>
      <c r="BR39" s="255" t="s">
        <v>3324</v>
      </c>
      <c r="BS39" s="255" t="s">
        <v>3324</v>
      </c>
      <c r="BT39" s="255" t="s">
        <v>3324</v>
      </c>
      <c r="BU39" s="255" t="s">
        <v>3325</v>
      </c>
      <c r="BV39" s="255" t="s">
        <v>3324</v>
      </c>
      <c r="BW39" s="255" t="s">
        <v>3325</v>
      </c>
      <c r="BX39" s="255" t="s">
        <v>3324</v>
      </c>
      <c r="BY39" s="255" t="s">
        <v>3326</v>
      </c>
      <c r="BZ39" s="255" t="s">
        <v>3324</v>
      </c>
      <c r="CA39" s="255" t="s">
        <v>3325</v>
      </c>
      <c r="CB39" s="255" t="s">
        <v>3325</v>
      </c>
      <c r="CC39" s="255" t="s">
        <v>3325</v>
      </c>
      <c r="CD39" s="255" t="s">
        <v>3325</v>
      </c>
      <c r="CE39" s="255"/>
    </row>
    <row r="40" spans="1:83" ht="16">
      <c r="A40" s="1" t="s">
        <v>778</v>
      </c>
      <c r="B40" s="255" t="s">
        <v>3327</v>
      </c>
      <c r="C40" s="255" t="s">
        <v>3326</v>
      </c>
      <c r="D40" s="255" t="s">
        <v>3324</v>
      </c>
      <c r="E40" s="255" t="s">
        <v>3327</v>
      </c>
      <c r="F40" s="255" t="s">
        <v>3327</v>
      </c>
      <c r="G40" s="255" t="s">
        <v>3324</v>
      </c>
      <c r="H40" s="255" t="s">
        <v>3324</v>
      </c>
      <c r="I40" s="255" t="s">
        <v>3324</v>
      </c>
      <c r="J40" s="255" t="s">
        <v>3327</v>
      </c>
      <c r="K40" s="255" t="s">
        <v>3327</v>
      </c>
      <c r="L40" s="255" t="s">
        <v>3325</v>
      </c>
      <c r="M40" s="255" t="s">
        <v>248</v>
      </c>
      <c r="N40" s="255" t="s">
        <v>3324</v>
      </c>
      <c r="O40" s="255" t="s">
        <v>3324</v>
      </c>
      <c r="P40" s="255" t="s">
        <v>3324</v>
      </c>
      <c r="Q40" s="255" t="s">
        <v>3324</v>
      </c>
      <c r="R40" s="255" t="s">
        <v>3324</v>
      </c>
      <c r="S40" s="255" t="s">
        <v>3326</v>
      </c>
      <c r="T40" s="255" t="s">
        <v>3326</v>
      </c>
      <c r="U40" s="255" t="s">
        <v>3327</v>
      </c>
      <c r="V40" s="255" t="s">
        <v>3327</v>
      </c>
      <c r="W40" s="255" t="s">
        <v>3327</v>
      </c>
      <c r="X40" s="255" t="s">
        <v>3327</v>
      </c>
      <c r="Y40" s="255" t="s">
        <v>3327</v>
      </c>
      <c r="Z40" s="255" t="s">
        <v>3326</v>
      </c>
      <c r="AA40" s="255" t="s">
        <v>3327</v>
      </c>
      <c r="AB40" s="255" t="s">
        <v>248</v>
      </c>
      <c r="AC40" s="255" t="s">
        <v>3324</v>
      </c>
      <c r="AD40" s="255" t="s">
        <v>248</v>
      </c>
      <c r="AE40" s="255" t="s">
        <v>248</v>
      </c>
      <c r="AF40" s="255" t="s">
        <v>3324</v>
      </c>
      <c r="AG40" s="255" t="s">
        <v>248</v>
      </c>
      <c r="AH40" s="255" t="s">
        <v>248</v>
      </c>
      <c r="AI40" s="255" t="s">
        <v>248</v>
      </c>
      <c r="AJ40" s="255" t="s">
        <v>248</v>
      </c>
      <c r="AK40" s="255" t="s">
        <v>3324</v>
      </c>
      <c r="AL40" s="255" t="s">
        <v>3326</v>
      </c>
      <c r="AM40" s="255" t="s">
        <v>3324</v>
      </c>
      <c r="AN40" s="255" t="s">
        <v>3324</v>
      </c>
      <c r="AO40" s="255" t="s">
        <v>3324</v>
      </c>
      <c r="AP40" s="255" t="s">
        <v>3326</v>
      </c>
      <c r="AQ40" s="255" t="s">
        <v>3324</v>
      </c>
      <c r="AR40" s="255" t="s">
        <v>3326</v>
      </c>
      <c r="AS40" s="255" t="s">
        <v>3324</v>
      </c>
      <c r="AT40" s="255" t="s">
        <v>3324</v>
      </c>
      <c r="AU40" s="255" t="s">
        <v>3324</v>
      </c>
      <c r="AV40" s="255" t="s">
        <v>3326</v>
      </c>
      <c r="AW40" s="255" t="s">
        <v>3326</v>
      </c>
      <c r="AX40" s="255" t="s">
        <v>3324</v>
      </c>
      <c r="AY40" s="255" t="s">
        <v>3324</v>
      </c>
      <c r="AZ40" s="255" t="s">
        <v>3324</v>
      </c>
      <c r="BA40" s="255" t="s">
        <v>3324</v>
      </c>
      <c r="BB40" s="255" t="s">
        <v>3324</v>
      </c>
      <c r="BC40" s="255" t="s">
        <v>3324</v>
      </c>
      <c r="BD40" s="255" t="s">
        <v>3324</v>
      </c>
      <c r="BE40" s="255" t="s">
        <v>3324</v>
      </c>
      <c r="BF40" s="255" t="s">
        <v>3324</v>
      </c>
      <c r="BG40" s="255" t="s">
        <v>3324</v>
      </c>
      <c r="BH40" s="255" t="s">
        <v>3324</v>
      </c>
      <c r="BI40" s="255" t="s">
        <v>3324</v>
      </c>
      <c r="BJ40" s="255" t="s">
        <v>3326</v>
      </c>
      <c r="BK40" s="255" t="s">
        <v>3324</v>
      </c>
      <c r="BL40" s="255" t="s">
        <v>3327</v>
      </c>
      <c r="BM40" s="255" t="s">
        <v>3325</v>
      </c>
      <c r="BN40" s="255" t="s">
        <v>3325</v>
      </c>
      <c r="BO40" s="255" t="s">
        <v>3325</v>
      </c>
      <c r="BP40" s="255" t="s">
        <v>3325</v>
      </c>
      <c r="BQ40" s="255" t="s">
        <v>248</v>
      </c>
      <c r="BR40" s="255" t="s">
        <v>3324</v>
      </c>
      <c r="BS40" s="255" t="s">
        <v>3324</v>
      </c>
      <c r="BT40" s="255" t="s">
        <v>3324</v>
      </c>
      <c r="BU40" s="255" t="s">
        <v>3325</v>
      </c>
      <c r="BV40" s="255" t="s">
        <v>3324</v>
      </c>
      <c r="BW40" s="255" t="s">
        <v>3324</v>
      </c>
      <c r="BX40" s="255" t="s">
        <v>3324</v>
      </c>
      <c r="BY40" s="255" t="s">
        <v>3326</v>
      </c>
      <c r="BZ40" s="255" t="s">
        <v>3324</v>
      </c>
      <c r="CA40" s="255" t="s">
        <v>3324</v>
      </c>
      <c r="CB40" s="255" t="s">
        <v>3324</v>
      </c>
      <c r="CC40" s="255" t="s">
        <v>3324</v>
      </c>
      <c r="CD40" s="255" t="s">
        <v>3324</v>
      </c>
      <c r="CE40" s="255"/>
    </row>
    <row r="41" spans="1:83" ht="16">
      <c r="A41" s="1" t="s">
        <v>3126</v>
      </c>
      <c r="B41" s="255" t="s">
        <v>3327</v>
      </c>
      <c r="C41" s="255" t="s">
        <v>3326</v>
      </c>
      <c r="D41" s="255" t="s">
        <v>3324</v>
      </c>
      <c r="E41" s="255" t="s">
        <v>3327</v>
      </c>
      <c r="F41" s="255" t="s">
        <v>3327</v>
      </c>
      <c r="G41" s="255" t="s">
        <v>3324</v>
      </c>
      <c r="H41" s="255" t="s">
        <v>3324</v>
      </c>
      <c r="I41" s="255" t="s">
        <v>3324</v>
      </c>
      <c r="J41" s="255" t="s">
        <v>3326</v>
      </c>
      <c r="K41" s="255" t="s">
        <v>3325</v>
      </c>
      <c r="L41" s="255" t="s">
        <v>3325</v>
      </c>
      <c r="M41" s="255" t="s">
        <v>3324</v>
      </c>
      <c r="N41" s="255" t="s">
        <v>3327</v>
      </c>
      <c r="O41" s="255" t="s">
        <v>3326</v>
      </c>
      <c r="P41" s="255" t="s">
        <v>3326</v>
      </c>
      <c r="Q41" s="255" t="s">
        <v>3325</v>
      </c>
      <c r="R41" s="255" t="s">
        <v>3327</v>
      </c>
      <c r="S41" s="255" t="s">
        <v>3326</v>
      </c>
      <c r="T41" s="255" t="s">
        <v>3326</v>
      </c>
      <c r="U41" s="255" t="s">
        <v>3327</v>
      </c>
      <c r="V41" s="255" t="s">
        <v>3327</v>
      </c>
      <c r="W41" s="255" t="s">
        <v>3327</v>
      </c>
      <c r="X41" s="255" t="s">
        <v>3327</v>
      </c>
      <c r="Y41" s="255" t="s">
        <v>3327</v>
      </c>
      <c r="Z41" s="255" t="s">
        <v>3326</v>
      </c>
      <c r="AA41" s="255" t="s">
        <v>3327</v>
      </c>
      <c r="AB41" s="255" t="s">
        <v>3324</v>
      </c>
      <c r="AC41" s="255" t="s">
        <v>3324</v>
      </c>
      <c r="AD41" s="255" t="s">
        <v>248</v>
      </c>
      <c r="AE41" s="255" t="s">
        <v>248</v>
      </c>
      <c r="AF41" s="255" t="s">
        <v>3324</v>
      </c>
      <c r="AG41" s="255" t="s">
        <v>3324</v>
      </c>
      <c r="AH41" s="255" t="s">
        <v>3324</v>
      </c>
      <c r="AI41" s="255" t="s">
        <v>3324</v>
      </c>
      <c r="AJ41" s="255" t="s">
        <v>3324</v>
      </c>
      <c r="AK41" s="255" t="s">
        <v>3324</v>
      </c>
      <c r="AL41" s="255" t="s">
        <v>3326</v>
      </c>
      <c r="AM41" s="255" t="s">
        <v>3324</v>
      </c>
      <c r="AN41" s="255" t="s">
        <v>3324</v>
      </c>
      <c r="AO41" s="255" t="s">
        <v>3324</v>
      </c>
      <c r="AP41" s="255" t="s">
        <v>3326</v>
      </c>
      <c r="AQ41" s="255" t="s">
        <v>3324</v>
      </c>
      <c r="AR41" s="255" t="s">
        <v>3326</v>
      </c>
      <c r="AS41" s="255" t="s">
        <v>3326</v>
      </c>
      <c r="AT41" s="255" t="s">
        <v>3326</v>
      </c>
      <c r="AU41" s="255" t="s">
        <v>3326</v>
      </c>
      <c r="AV41" s="255" t="s">
        <v>3326</v>
      </c>
      <c r="AW41" s="255" t="s">
        <v>3326</v>
      </c>
      <c r="AX41" s="255" t="s">
        <v>3324</v>
      </c>
      <c r="AY41" s="255" t="s">
        <v>3324</v>
      </c>
      <c r="AZ41" s="255" t="s">
        <v>3324</v>
      </c>
      <c r="BA41" s="255" t="s">
        <v>3324</v>
      </c>
      <c r="BB41" s="255" t="s">
        <v>3326</v>
      </c>
      <c r="BC41" s="255" t="s">
        <v>3324</v>
      </c>
      <c r="BD41" s="255" t="s">
        <v>3324</v>
      </c>
      <c r="BE41" s="255" t="s">
        <v>3324</v>
      </c>
      <c r="BF41" s="255" t="s">
        <v>3326</v>
      </c>
      <c r="BG41" s="255" t="s">
        <v>3324</v>
      </c>
      <c r="BH41" s="255" t="s">
        <v>3324</v>
      </c>
      <c r="BI41" s="255" t="s">
        <v>3324</v>
      </c>
      <c r="BJ41" s="255" t="s">
        <v>3326</v>
      </c>
      <c r="BK41" s="255" t="s">
        <v>3324</v>
      </c>
      <c r="BL41" s="255" t="s">
        <v>3327</v>
      </c>
      <c r="BM41" s="255" t="s">
        <v>3325</v>
      </c>
      <c r="BN41" s="255" t="s">
        <v>3325</v>
      </c>
      <c r="BO41" s="255" t="s">
        <v>3325</v>
      </c>
      <c r="BP41" s="255" t="s">
        <v>3325</v>
      </c>
      <c r="BQ41" s="255" t="s">
        <v>248</v>
      </c>
      <c r="BR41" s="255" t="s">
        <v>3324</v>
      </c>
      <c r="BS41" s="255" t="s">
        <v>3324</v>
      </c>
      <c r="BT41" s="255" t="s">
        <v>3324</v>
      </c>
      <c r="BU41" s="255" t="s">
        <v>3325</v>
      </c>
      <c r="BV41" s="255" t="s">
        <v>3324</v>
      </c>
      <c r="BW41" s="255" t="s">
        <v>3325</v>
      </c>
      <c r="BX41" s="255" t="s">
        <v>3324</v>
      </c>
      <c r="BY41" s="255" t="s">
        <v>248</v>
      </c>
      <c r="BZ41" s="255" t="s">
        <v>3324</v>
      </c>
      <c r="CA41" s="255" t="s">
        <v>3325</v>
      </c>
      <c r="CB41" s="255" t="s">
        <v>3325</v>
      </c>
      <c r="CC41" s="255" t="s">
        <v>3325</v>
      </c>
      <c r="CD41" s="255" t="s">
        <v>3325</v>
      </c>
      <c r="CE41" s="255"/>
    </row>
    <row r="42" spans="1:83" ht="16">
      <c r="A42" s="1" t="s">
        <v>241</v>
      </c>
      <c r="B42" s="255" t="s">
        <v>3327</v>
      </c>
      <c r="C42" s="255" t="s">
        <v>3326</v>
      </c>
      <c r="D42" s="255" t="s">
        <v>3324</v>
      </c>
      <c r="E42" s="255" t="s">
        <v>3327</v>
      </c>
      <c r="F42" s="255" t="s">
        <v>3327</v>
      </c>
      <c r="G42" s="255" t="s">
        <v>3326</v>
      </c>
      <c r="H42" s="255" t="s">
        <v>3326</v>
      </c>
      <c r="I42" s="255" t="s">
        <v>3324</v>
      </c>
      <c r="J42" s="255" t="s">
        <v>3326</v>
      </c>
      <c r="K42" s="255" t="s">
        <v>3325</v>
      </c>
      <c r="L42" s="255" t="s">
        <v>3325</v>
      </c>
      <c r="M42" s="255" t="s">
        <v>3324</v>
      </c>
      <c r="N42" s="255" t="s">
        <v>3325</v>
      </c>
      <c r="O42" s="255" t="s">
        <v>3326</v>
      </c>
      <c r="P42" s="255" t="s">
        <v>3325</v>
      </c>
      <c r="Q42" s="255" t="s">
        <v>3325</v>
      </c>
      <c r="R42" s="255" t="s">
        <v>3325</v>
      </c>
      <c r="S42" s="255" t="s">
        <v>3326</v>
      </c>
      <c r="T42" s="255" t="s">
        <v>3326</v>
      </c>
      <c r="U42" s="255" t="s">
        <v>3327</v>
      </c>
      <c r="V42" s="255" t="s">
        <v>3327</v>
      </c>
      <c r="W42" s="255" t="s">
        <v>3327</v>
      </c>
      <c r="X42" s="255" t="s">
        <v>3327</v>
      </c>
      <c r="Y42" s="255" t="s">
        <v>3327</v>
      </c>
      <c r="Z42" s="255" t="s">
        <v>3326</v>
      </c>
      <c r="AA42" s="255" t="s">
        <v>3327</v>
      </c>
      <c r="AB42" s="255" t="s">
        <v>3324</v>
      </c>
      <c r="AC42" s="255" t="s">
        <v>3324</v>
      </c>
      <c r="AD42" s="255" t="s">
        <v>248</v>
      </c>
      <c r="AE42" s="255" t="s">
        <v>3324</v>
      </c>
      <c r="AF42" s="255" t="s">
        <v>3324</v>
      </c>
      <c r="AG42" s="255" t="s">
        <v>3324</v>
      </c>
      <c r="AH42" s="255" t="s">
        <v>3324</v>
      </c>
      <c r="AI42" s="255" t="s">
        <v>3324</v>
      </c>
      <c r="AJ42" s="255" t="s">
        <v>3324</v>
      </c>
      <c r="AK42" s="255" t="s">
        <v>3324</v>
      </c>
      <c r="AL42" s="255" t="s">
        <v>3326</v>
      </c>
      <c r="AM42" s="255" t="s">
        <v>3324</v>
      </c>
      <c r="AN42" s="255" t="s">
        <v>3324</v>
      </c>
      <c r="AO42" s="255" t="s">
        <v>3324</v>
      </c>
      <c r="AP42" s="255" t="s">
        <v>3326</v>
      </c>
      <c r="AQ42" s="255" t="s">
        <v>3324</v>
      </c>
      <c r="AR42" s="255" t="s">
        <v>3326</v>
      </c>
      <c r="AS42" s="255" t="s">
        <v>3326</v>
      </c>
      <c r="AT42" s="255" t="s">
        <v>3326</v>
      </c>
      <c r="AU42" s="255" t="s">
        <v>3324</v>
      </c>
      <c r="AV42" s="255" t="s">
        <v>3326</v>
      </c>
      <c r="AW42" s="255" t="s">
        <v>3326</v>
      </c>
      <c r="AX42" s="255" t="s">
        <v>3324</v>
      </c>
      <c r="AY42" s="255" t="s">
        <v>3324</v>
      </c>
      <c r="AZ42" s="255" t="s">
        <v>3324</v>
      </c>
      <c r="BA42" s="255" t="s">
        <v>3324</v>
      </c>
      <c r="BB42" s="255" t="s">
        <v>3324</v>
      </c>
      <c r="BC42" s="255" t="s">
        <v>3324</v>
      </c>
      <c r="BD42" s="255" t="s">
        <v>3324</v>
      </c>
      <c r="BE42" s="255" t="s">
        <v>3324</v>
      </c>
      <c r="BF42" s="255" t="s">
        <v>3324</v>
      </c>
      <c r="BG42" s="255" t="s">
        <v>3324</v>
      </c>
      <c r="BH42" s="255" t="s">
        <v>3324</v>
      </c>
      <c r="BI42" s="255" t="s">
        <v>3324</v>
      </c>
      <c r="BJ42" s="255" t="s">
        <v>3324</v>
      </c>
      <c r="BK42" s="255" t="s">
        <v>3326</v>
      </c>
      <c r="BL42" s="255" t="s">
        <v>3327</v>
      </c>
      <c r="BM42" s="255" t="s">
        <v>3325</v>
      </c>
      <c r="BN42" s="255" t="s">
        <v>3325</v>
      </c>
      <c r="BO42" s="255" t="s">
        <v>3325</v>
      </c>
      <c r="BP42" s="255" t="s">
        <v>3325</v>
      </c>
      <c r="BQ42" s="255" t="s">
        <v>248</v>
      </c>
      <c r="BR42" s="255" t="s">
        <v>3326</v>
      </c>
      <c r="BS42" s="255" t="s">
        <v>3326</v>
      </c>
      <c r="BT42" s="255" t="s">
        <v>3326</v>
      </c>
      <c r="BU42" s="255" t="s">
        <v>3325</v>
      </c>
      <c r="BV42" s="255" t="s">
        <v>3324</v>
      </c>
      <c r="BW42" s="255" t="s">
        <v>3325</v>
      </c>
      <c r="BX42" s="255" t="s">
        <v>3324</v>
      </c>
      <c r="BY42" s="255" t="s">
        <v>3324</v>
      </c>
      <c r="BZ42" s="255" t="s">
        <v>3324</v>
      </c>
      <c r="CA42" s="255" t="s">
        <v>3326</v>
      </c>
      <c r="CB42" s="255" t="s">
        <v>3326</v>
      </c>
      <c r="CC42" s="255" t="s">
        <v>3326</v>
      </c>
      <c r="CD42" s="255" t="s">
        <v>3326</v>
      </c>
      <c r="CE42" s="255"/>
    </row>
    <row r="43" spans="1:83" ht="16">
      <c r="A43" s="1" t="s">
        <v>107</v>
      </c>
      <c r="B43" s="255" t="s">
        <v>3327</v>
      </c>
      <c r="C43" s="255" t="s">
        <v>3326</v>
      </c>
      <c r="D43" s="255" t="s">
        <v>3324</v>
      </c>
      <c r="E43" s="255" t="s">
        <v>3327</v>
      </c>
      <c r="F43" s="255" t="s">
        <v>3327</v>
      </c>
      <c r="G43" s="255" t="s">
        <v>3327</v>
      </c>
      <c r="H43" s="255" t="s">
        <v>3327</v>
      </c>
      <c r="I43" s="255" t="s">
        <v>3326</v>
      </c>
      <c r="J43" s="255" t="s">
        <v>3327</v>
      </c>
      <c r="K43" s="255" t="s">
        <v>3327</v>
      </c>
      <c r="L43" s="255" t="s">
        <v>3327</v>
      </c>
      <c r="M43" s="255" t="s">
        <v>3325</v>
      </c>
      <c r="N43" s="255" t="s">
        <v>3327</v>
      </c>
      <c r="O43" s="255" t="s">
        <v>3326</v>
      </c>
      <c r="P43" s="255" t="s">
        <v>3326</v>
      </c>
      <c r="Q43" s="255" t="s">
        <v>3325</v>
      </c>
      <c r="R43" s="255" t="s">
        <v>3327</v>
      </c>
      <c r="S43" s="255" t="s">
        <v>3326</v>
      </c>
      <c r="T43" s="255" t="s">
        <v>3326</v>
      </c>
      <c r="U43" s="255" t="s">
        <v>3327</v>
      </c>
      <c r="V43" s="255" t="s">
        <v>3327</v>
      </c>
      <c r="W43" s="255" t="s">
        <v>3327</v>
      </c>
      <c r="X43" s="255" t="s">
        <v>3327</v>
      </c>
      <c r="Y43" s="255" t="s">
        <v>3327</v>
      </c>
      <c r="Z43" s="255" t="s">
        <v>3326</v>
      </c>
      <c r="AA43" s="255" t="s">
        <v>3327</v>
      </c>
      <c r="AB43" s="255" t="s">
        <v>3324</v>
      </c>
      <c r="AC43" s="255" t="s">
        <v>3324</v>
      </c>
      <c r="AD43" s="255" t="s">
        <v>248</v>
      </c>
      <c r="AE43" s="255" t="s">
        <v>3324</v>
      </c>
      <c r="AF43" s="255" t="s">
        <v>3324</v>
      </c>
      <c r="AG43" s="255" t="s">
        <v>3324</v>
      </c>
      <c r="AH43" s="255" t="s">
        <v>3324</v>
      </c>
      <c r="AI43" s="255" t="s">
        <v>3324</v>
      </c>
      <c r="AJ43" s="255" t="s">
        <v>3324</v>
      </c>
      <c r="AK43" s="255" t="s">
        <v>3324</v>
      </c>
      <c r="AL43" s="255" t="s">
        <v>3326</v>
      </c>
      <c r="AM43" s="255" t="s">
        <v>3324</v>
      </c>
      <c r="AN43" s="255" t="s">
        <v>3324</v>
      </c>
      <c r="AO43" s="255" t="s">
        <v>3324</v>
      </c>
      <c r="AP43" s="255" t="s">
        <v>3326</v>
      </c>
      <c r="AQ43" s="255" t="s">
        <v>3324</v>
      </c>
      <c r="AR43" s="255" t="s">
        <v>3326</v>
      </c>
      <c r="AS43" s="255" t="s">
        <v>3324</v>
      </c>
      <c r="AT43" s="255" t="s">
        <v>3324</v>
      </c>
      <c r="AU43" s="255" t="s">
        <v>3324</v>
      </c>
      <c r="AV43" s="255" t="s">
        <v>3325</v>
      </c>
      <c r="AW43" s="255" t="s">
        <v>3326</v>
      </c>
      <c r="AX43" s="255" t="s">
        <v>3324</v>
      </c>
      <c r="AY43" s="255" t="s">
        <v>3324</v>
      </c>
      <c r="AZ43" s="255" t="s">
        <v>3324</v>
      </c>
      <c r="BA43" s="255" t="s">
        <v>3324</v>
      </c>
      <c r="BB43" s="255" t="s">
        <v>3324</v>
      </c>
      <c r="BC43" s="255" t="s">
        <v>3325</v>
      </c>
      <c r="BD43" s="255" t="s">
        <v>3324</v>
      </c>
      <c r="BE43" s="255" t="s">
        <v>3324</v>
      </c>
      <c r="BF43" s="255" t="s">
        <v>3326</v>
      </c>
      <c r="BG43" s="255" t="s">
        <v>3327</v>
      </c>
      <c r="BH43" s="255" t="s">
        <v>3324</v>
      </c>
      <c r="BI43" s="255" t="s">
        <v>3324</v>
      </c>
      <c r="BJ43" s="255" t="s">
        <v>3326</v>
      </c>
      <c r="BK43" s="255" t="s">
        <v>3324</v>
      </c>
      <c r="BL43" s="255" t="s">
        <v>3327</v>
      </c>
      <c r="BM43" s="255" t="s">
        <v>3325</v>
      </c>
      <c r="BN43" s="255" t="s">
        <v>3325</v>
      </c>
      <c r="BO43" s="255" t="s">
        <v>3325</v>
      </c>
      <c r="BP43" s="255" t="s">
        <v>3325</v>
      </c>
      <c r="BQ43" s="255" t="s">
        <v>248</v>
      </c>
      <c r="BR43" s="255" t="s">
        <v>3324</v>
      </c>
      <c r="BS43" s="255" t="s">
        <v>3324</v>
      </c>
      <c r="BT43" s="255" t="s">
        <v>3324</v>
      </c>
      <c r="BU43" s="255" t="s">
        <v>3325</v>
      </c>
      <c r="BV43" s="255" t="s">
        <v>3324</v>
      </c>
      <c r="BW43" s="255" t="s">
        <v>3327</v>
      </c>
      <c r="BX43" s="255" t="s">
        <v>3324</v>
      </c>
      <c r="BY43" s="255" t="s">
        <v>3326</v>
      </c>
      <c r="BZ43" s="255" t="s">
        <v>3324</v>
      </c>
      <c r="CA43" s="255" t="s">
        <v>3325</v>
      </c>
      <c r="CB43" s="255" t="s">
        <v>3325</v>
      </c>
      <c r="CC43" s="255" t="s">
        <v>3325</v>
      </c>
      <c r="CD43" s="255" t="s">
        <v>3325</v>
      </c>
      <c r="CE43" s="255"/>
    </row>
  </sheetData>
  <conditionalFormatting sqref="B2:CE43">
    <cfRule type="containsText" dxfId="90" priority="2" operator="containsText" text="nix">
      <formula>NOT(ISERROR(SEARCH("nix",B2)))</formula>
    </cfRule>
    <cfRule type="containsText" dxfId="89" priority="3" operator="containsText" text="optional">
      <formula>NOT(ISERROR(SEARCH("optional",B2)))</formula>
    </cfRule>
    <cfRule type="containsText" dxfId="88" priority="4" operator="containsText" text="required if applicable">
      <formula>NOT(ISERROR(SEARCH("required if applicable",B2)))</formula>
    </cfRule>
    <cfRule type="containsText" dxfId="87" priority="5" operator="containsText" text="recommended">
      <formula>NOT(ISERROR(SEARCH("recommended",B2)))</formula>
    </cfRule>
    <cfRule type="containsText" dxfId="86" priority="6" operator="containsText" text="not applicable">
      <formula>NOT(ISERROR(SEARCH("not applicable",B2)))</formula>
    </cfRule>
    <cfRule type="endsWith" dxfId="85" priority="7" operator="endsWith" text="required">
      <formula>RIGHT(B2,LEN("required"))="required"</formula>
    </cfRule>
  </conditionalFormatting>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74A51EA37F0E649851794DD60043DE0" ma:contentTypeVersion="4" ma:contentTypeDescription="Create a new document." ma:contentTypeScope="" ma:versionID="547a512b17cf3549b502c31fdbd971ae">
  <xsd:schema xmlns:xsd="http://www.w3.org/2001/XMLSchema" xmlns:xs="http://www.w3.org/2001/XMLSchema" xmlns:p="http://schemas.microsoft.com/office/2006/metadata/properties" xmlns:ns2="46302e78-1aba-4397-af75-593782fa13e8" targetNamespace="http://schemas.microsoft.com/office/2006/metadata/properties" ma:root="true" ma:fieldsID="98f6e0185705d642f47d080a7a32e3fa" ns2:_="">
    <xsd:import namespace="46302e78-1aba-4397-af75-593782fa13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302e78-1aba-4397-af75-593782fa13e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9301BE-55C3-4AEC-BA5A-5374730D1AFD}">
  <ds:schemaRefs>
    <ds:schemaRef ds:uri="http://schemas.microsoft.com/sharepoint/v3/contenttype/forms"/>
  </ds:schemaRefs>
</ds:datastoreItem>
</file>

<file path=customXml/itemProps2.xml><?xml version="1.0" encoding="utf-8"?>
<ds:datastoreItem xmlns:ds="http://schemas.openxmlformats.org/officeDocument/2006/customXml" ds:itemID="{73879A46-F1B1-49E6-B06E-C0AFB7294C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302e78-1aba-4397-af75-593782fa13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8509AE-9DD3-421E-A4D6-1B7CD457DDA8}">
  <ds:schemaRefs>
    <ds:schemaRef ds:uri="http://purl.org/dc/elements/1.1/"/>
    <ds:schemaRef ds:uri="http://www.w3.org/XML/1998/namespace"/>
    <ds:schemaRef ds:uri="http://purl.org/dc/dcmitype/"/>
    <ds:schemaRef ds:uri="46302e78-1aba-4397-af75-593782fa13e8"/>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18</vt:i4>
      </vt:variant>
      <vt:variant>
        <vt:lpstr>Named Ranges</vt:lpstr>
      </vt:variant>
      <vt:variant>
        <vt:i4>23</vt:i4>
      </vt:variant>
    </vt:vector>
  </HeadingPairs>
  <TitlesOfParts>
    <vt:vector size="41" baseType="lpstr">
      <vt:lpstr>meta</vt:lpstr>
      <vt:lpstr>type_synopsis</vt:lpstr>
      <vt:lpstr>keys_v1.3</vt:lpstr>
      <vt:lpstr>pivot_keys</vt:lpstr>
      <vt:lpstr>keys_v1.4</vt:lpstr>
      <vt:lpstr>keys_v1.5 (backup)</vt:lpstr>
      <vt:lpstr>type_field_matrix</vt:lpstr>
      <vt:lpstr>type_field_copo_schema</vt:lpstr>
      <vt:lpstr>type_field_STATUS</vt:lpstr>
      <vt:lpstr>keys_v1.7</vt:lpstr>
      <vt:lpstr>keys_v1.2</vt:lpstr>
      <vt:lpstr>context</vt:lpstr>
      <vt:lpstr>level2_categs</vt:lpstr>
      <vt:lpstr>cgspace_types</vt:lpstr>
      <vt:lpstr>keys2</vt:lpstr>
      <vt:lpstr>keys v1.1</vt:lpstr>
      <vt:lpstr>log</vt:lpstr>
      <vt:lpstr>keys_of_keys</vt:lpstr>
      <vt:lpstr>keys_of_keys!BibTeX_types</vt:lpstr>
      <vt:lpstr>CG_OA_Policy_InfoPrd</vt:lpstr>
      <vt:lpstr>'keys v1.1'!CGSpace_IITA_Collections</vt:lpstr>
      <vt:lpstr>keys_of_keys!CGSpace_IITA_Collections</vt:lpstr>
      <vt:lpstr>keys_v1.3!CGSpace_IITA_Collections</vt:lpstr>
      <vt:lpstr>CGSpace_types</vt:lpstr>
      <vt:lpstr>COAR_resourceTypeGenres</vt:lpstr>
      <vt:lpstr>keys_of_keys!DataCite_resourceTypeGen</vt:lpstr>
      <vt:lpstr>'keys v1.1'!dc.type</vt:lpstr>
      <vt:lpstr>keys_of_keys!dc.type</vt:lpstr>
      <vt:lpstr>keys_of_keys!IITA_working_papers</vt:lpstr>
      <vt:lpstr>repository_type</vt:lpstr>
      <vt:lpstr>'keys v1.1'!Resource_mode</vt:lpstr>
      <vt:lpstr>keys_of_keys!Resource_mode</vt:lpstr>
      <vt:lpstr>keys_v1.2!Resource_mode</vt:lpstr>
      <vt:lpstr>keys_v1.3!Resource_mode</vt:lpstr>
      <vt:lpstr>keys_v1.4!Resource_mode</vt:lpstr>
      <vt:lpstr>'keys_v1.5 (backup)'!Resource_mode</vt:lpstr>
      <vt:lpstr>keys_v1.7!Resource_mode</vt:lpstr>
      <vt:lpstr>keys_of_keys!RIS_reprint_status</vt:lpstr>
      <vt:lpstr>'keys v1.1'!RIS_type</vt:lpstr>
      <vt:lpstr>keys_of_keys!RIS_type</vt:lpstr>
      <vt:lpstr>TrafficLight</vt:lpstr>
    </vt:vector>
  </TitlesOfParts>
  <Manager/>
  <Company>IITA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metadata synopsis</dc:title>
  <dc:subject>metadata schema of software</dc:subject>
  <dc:creator>Mueller, Martin (IITA)</dc:creator>
  <cp:keywords>metadata; metadata set; publication; reference list; reference software</cp:keywords>
  <dc:description/>
  <cp:lastModifiedBy>Microsoft Office User</cp:lastModifiedBy>
  <cp:revision/>
  <cp:lastPrinted>2018-07-28T09:12:26Z</cp:lastPrinted>
  <dcterms:created xsi:type="dcterms:W3CDTF">2015-11-19T13:45:14Z</dcterms:created>
  <dcterms:modified xsi:type="dcterms:W3CDTF">2018-09-04T23:32:51Z</dcterms:modified>
  <cp:category>metadata</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0x010100974A51EA37F0E649851794DD60043DE0</vt:lpwstr>
  </property>
</Properties>
</file>